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drawings/drawing3.xml" ContentType="application/vnd.openxmlformats-officedocument.drawingml.chartshapes+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6.xml" ContentType="application/vnd.ms-office.chartstyle+xml"/>
  <Override PartName="/xl/charts/colors6.xml" ContentType="application/vnd.ms-office.chartcolorstyle+xml"/>
  <Override PartName="/xl/charts/chart15.xml" ContentType="application/vnd.openxmlformats-officedocument.drawingml.chart+xml"/>
  <Override PartName="/xl/drawings/drawing5.xml" ContentType="application/vnd.openxmlformats-officedocument.drawingml.chartshapes+xml"/>
  <Override PartName="/xl/charts/chart16.xml" ContentType="application/vnd.openxmlformats-officedocument.drawingml.chart+xml"/>
  <Override PartName="/xl/drawings/drawing6.xml" ContentType="application/vnd.openxmlformats-officedocument.drawingml.chartshapes+xml"/>
  <Override PartName="/xl/charts/chart1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8.xml" ContentType="application/vnd.openxmlformats-officedocument.drawingml.chart+xml"/>
  <Override PartName="/xl/charts/style8.xml" ContentType="application/vnd.ms-office.chartstyle+xml"/>
  <Override PartName="/xl/charts/colors8.xml" ContentType="application/vnd.ms-office.chartcolorstyle+xml"/>
  <Override PartName="/xl/charts/chart1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ink/ink1.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ASUS\Documents\AllThingsPython\NNprediction\"/>
    </mc:Choice>
  </mc:AlternateContent>
  <xr:revisionPtr revIDLastSave="0" documentId="13_ncr:1_{E21BCFBB-258D-469D-AFAD-DCA71D70ED7A}" xr6:coauthVersionLast="47" xr6:coauthVersionMax="47" xr10:uidLastSave="{00000000-0000-0000-0000-000000000000}"/>
  <bookViews>
    <workbookView xWindow="-110" yWindow="-110" windowWidth="19420" windowHeight="11020" xr2:uid="{00000000-000D-0000-FFFF-FFFF00000000}"/>
  </bookViews>
  <sheets>
    <sheet name="ZZ (1)" sheetId="13" r:id="rId1"/>
    <sheet name="ZZ (2)" sheetId="12" r:id="rId2"/>
    <sheet name="ZZ(3)" sheetId="5" r:id="rId3"/>
    <sheet name="Sheet1" sheetId="11" r:id="rId4"/>
    <sheet name="Gain" sheetId="4" r:id="rId5"/>
    <sheet name="Economic" sheetId="10" r:id="rId6"/>
    <sheet name="System Identification Z1" sheetId="3" r:id="rId7"/>
  </sheets>
  <externalReferences>
    <externalReference r:id="rId8"/>
  </externalReferences>
  <definedNames>
    <definedName name="_xlnm._FilterDatabase" localSheetId="6" hidden="1">'System Identification Z1'!$A$1:$G$1</definedName>
    <definedName name="A_01">'[1]Belanak A-01ST1'!$B:$Z</definedName>
    <definedName name="A_02">'[1]Belanak A-02'!$B:$Z</definedName>
    <definedName name="A_03">'[1]Belanak A-03'!$B:$Z</definedName>
    <definedName name="A_04">'[1]Belanak A-04'!$B:$Z</definedName>
    <definedName name="A_05">'[1]Belanak A-05'!$B:$AA</definedName>
    <definedName name="A_06">'[1]Belanak A-06'!$B:$Z</definedName>
    <definedName name="A_07">'[1]Belanak A-07'!$B:$Z</definedName>
    <definedName name="A_08">'[1]Belanak A-08'!$B:$Z</definedName>
    <definedName name="A_09">'[1]Belanak A-09'!$B:$Z</definedName>
    <definedName name="A_10">'[1]Belanak A-10'!$B:$AA</definedName>
    <definedName name="A_11" localSheetId="0">'ZZ (1)'!$B:$Z</definedName>
    <definedName name="A_11" localSheetId="1">'ZZ (2)'!$B:$Z</definedName>
    <definedName name="A_11" localSheetId="2">'ZZ(3)'!$B:$Z</definedName>
    <definedName name="A_11">#REF!</definedName>
    <definedName name="A_13">'[1]Belanak A-13'!$B:$Z</definedName>
    <definedName name="A_14">'[1]Belanak A-14'!$B:$Z</definedName>
    <definedName name="A_15">'[1]Belanak A-15'!$B:$Z</definedName>
    <definedName name="A_16">'[1]Belanak A-16'!$B:$Z</definedName>
    <definedName name="A_17">'[1]Belanak A-17'!$B:$AB</definedName>
    <definedName name="A_18">'[1]Belanak A-18ST1'!$B:$AB</definedName>
    <definedName name="A_20">'[1]Belanak A-20'!$B:$Z</definedName>
    <definedName name="A_21">'[1]Belanak A-21'!$B:$Z</definedName>
    <definedName name="A_22">'[1]Belanak A-22ST2'!$B:$Z</definedName>
    <definedName name="A_23">'[1]Belanak A-23'!$B:$Z</definedName>
    <definedName name="A_24">'[1]Belanak A-24'!$B:$Z</definedName>
    <definedName name="A_25">'[1]Belanak A-25ST1'!$B:$Z</definedName>
    <definedName name="A_26">'[1]Belanak A-26'!$B:$Z</definedName>
    <definedName name="A_27">'[1]Belanak A-27'!$B:$Z</definedName>
    <definedName name="A_29">'[1]Belanak A-29'!$B:$AB</definedName>
    <definedName name="ABSOLUTE_TIMES" hidden="1">"TEST_ITEM"</definedName>
    <definedName name="B_01">'[1]Belanak B-01'!$B:$Z</definedName>
    <definedName name="B_02">'[1]Belanak B-02'!$B:$Z</definedName>
    <definedName name="B_03">'[1]Belanak B-03ST2'!$B:$Y</definedName>
    <definedName name="B_04">'[1]Belanak B-04'!$B:$Z</definedName>
    <definedName name="B_05">'[1]Belanak B-05'!$B:$Z</definedName>
    <definedName name="B_06">'[1]Belanak B-06'!$B:$Z</definedName>
    <definedName name="B_07">'[1]Belanak B-07'!$B:$Z</definedName>
    <definedName name="B_08">'[1]Belanak B-08'!$B:$Z</definedName>
    <definedName name="B_09">'[1]Belanak B-09'!$B:$Z</definedName>
    <definedName name="B_10">'[1]Belanak B-10'!$B:$Z</definedName>
    <definedName name="B_11">'[1]Belanak B-11'!$B:$Z</definedName>
    <definedName name="B_12">'[1]Belanak B-12'!$B:$Z</definedName>
    <definedName name="B_13">'[1]Belanak B-13'!$B:$Z</definedName>
    <definedName name="B_14">'[1]Belanak B-14'!$B:$Z</definedName>
    <definedName name="B_15">'[1]Belanak B-15'!$B:$Z</definedName>
    <definedName name="B_17">'[1]Belanak B-17ST1'!$B:$Z</definedName>
    <definedName name="B_19">'[1]Belanak B-19'!$B:$Z</definedName>
    <definedName name="B_20">'[1]Belanak B-20ST1'!$B:$Z</definedName>
    <definedName name="B_21">'[1]Belanak B-21'!$B:$Z</definedName>
    <definedName name="B_22">'[1]Belanak B-22'!$B:$Z</definedName>
    <definedName name="DEFAULT_INTERVALS" hidden="1">"OVERALL REDUCTION,1s,5s,10s,30s,1m,2m,5m,10m,30m,1H,2H,4H,8H,1D,7D,30D"</definedName>
    <definedName name="Query_from_OINTLYP1" localSheetId="1" hidden="1">'ZZ (2)'!$B$25:$T$210</definedName>
    <definedName name="Query_from_OINTLYP1" localSheetId="2" hidden="1">'ZZ(3)'!$B$25:$U$210</definedName>
    <definedName name="UNI_AA_VERSION" hidden="1">"320.1.0"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58" i="12" l="1"/>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1" i="12"/>
  <c r="V152" i="12"/>
  <c r="V153" i="12"/>
  <c r="V154" i="12"/>
  <c r="V155" i="12"/>
  <c r="V156" i="12"/>
  <c r="V157" i="12"/>
  <c r="V158" i="12"/>
  <c r="V159" i="12"/>
  <c r="V160" i="12"/>
  <c r="V161" i="12"/>
  <c r="V162" i="12"/>
  <c r="V163" i="12"/>
  <c r="V164" i="12"/>
  <c r="V165" i="12"/>
  <c r="V166" i="12"/>
  <c r="V167" i="12"/>
  <c r="V168" i="12"/>
  <c r="V169" i="12"/>
  <c r="V170" i="12"/>
  <c r="V171" i="12"/>
  <c r="V172" i="12"/>
  <c r="V173" i="12"/>
  <c r="V174" i="12"/>
  <c r="V175" i="12"/>
  <c r="V176" i="12"/>
  <c r="V177" i="12"/>
  <c r="V178" i="12"/>
  <c r="V179" i="12"/>
  <c r="V180" i="12"/>
  <c r="V181" i="12"/>
  <c r="V182" i="12"/>
  <c r="V183" i="12"/>
  <c r="V184" i="12"/>
  <c r="V185" i="12"/>
  <c r="V186" i="12"/>
  <c r="V187" i="12"/>
  <c r="V188" i="12"/>
  <c r="V189" i="12"/>
  <c r="V190" i="12"/>
  <c r="V191" i="12"/>
  <c r="V192" i="12"/>
  <c r="V193" i="12"/>
  <c r="V194" i="12"/>
  <c r="V195" i="12"/>
  <c r="V196" i="12"/>
  <c r="V197" i="12"/>
  <c r="V198" i="12"/>
  <c r="V199" i="12"/>
  <c r="V200" i="12"/>
  <c r="V201" i="12"/>
  <c r="V202" i="12"/>
  <c r="V203" i="12"/>
  <c r="V204" i="12"/>
  <c r="V205" i="12"/>
  <c r="V206" i="12"/>
  <c r="V207" i="12"/>
  <c r="V208" i="12"/>
  <c r="V209" i="12"/>
  <c r="V210" i="12"/>
  <c r="V57" i="12"/>
  <c r="O57" i="12"/>
  <c r="U26" i="12"/>
  <c r="J214" i="13"/>
  <c r="E26" i="12"/>
  <c r="F26" i="12"/>
  <c r="H26" i="12"/>
  <c r="I26" i="12"/>
  <c r="J26" i="12"/>
  <c r="K26" i="12"/>
  <c r="S26" i="12" s="1"/>
  <c r="L26" i="12"/>
  <c r="M26" i="12"/>
  <c r="Q26" i="12" s="1"/>
  <c r="E27" i="12"/>
  <c r="F27" i="12"/>
  <c r="H27" i="12"/>
  <c r="I27" i="12"/>
  <c r="J27" i="12"/>
  <c r="R27" i="12" s="1"/>
  <c r="K27" i="12"/>
  <c r="L27" i="12"/>
  <c r="M27" i="12"/>
  <c r="Q27" i="12" s="1"/>
  <c r="S27" i="12"/>
  <c r="U27" i="12"/>
  <c r="E28" i="12"/>
  <c r="F28" i="12"/>
  <c r="H28" i="12"/>
  <c r="I28" i="12"/>
  <c r="J28" i="12"/>
  <c r="K28" i="12"/>
  <c r="L28" i="12"/>
  <c r="M28" i="12"/>
  <c r="E29" i="12"/>
  <c r="F29" i="12"/>
  <c r="H29" i="12"/>
  <c r="I29" i="12"/>
  <c r="J29" i="12"/>
  <c r="K29" i="12"/>
  <c r="L29" i="12"/>
  <c r="M29" i="12"/>
  <c r="R29" i="12" s="1"/>
  <c r="E30" i="12"/>
  <c r="F30" i="12"/>
  <c r="H30" i="12"/>
  <c r="I30" i="12"/>
  <c r="J30" i="12"/>
  <c r="R30" i="12" s="1"/>
  <c r="K30" i="12"/>
  <c r="S30" i="12" s="1"/>
  <c r="L30" i="12"/>
  <c r="M30" i="12"/>
  <c r="Q30" i="12" s="1"/>
  <c r="E31" i="12"/>
  <c r="F31" i="12"/>
  <c r="H31" i="12"/>
  <c r="I31" i="12"/>
  <c r="Q31" i="12" s="1"/>
  <c r="J31" i="12"/>
  <c r="R31" i="12" s="1"/>
  <c r="K31" i="12"/>
  <c r="L31" i="12"/>
  <c r="M31" i="12"/>
  <c r="S31" i="12"/>
  <c r="U31" i="12"/>
  <c r="E32" i="12"/>
  <c r="F32" i="12"/>
  <c r="H32" i="12"/>
  <c r="I32" i="12"/>
  <c r="J32" i="12"/>
  <c r="K32" i="12"/>
  <c r="S32" i="12" s="1"/>
  <c r="L32" i="12"/>
  <c r="M32" i="12"/>
  <c r="Q32" i="12" s="1"/>
  <c r="E33" i="12"/>
  <c r="F33" i="12"/>
  <c r="H33" i="12"/>
  <c r="I33" i="12"/>
  <c r="J33" i="12"/>
  <c r="K33" i="12"/>
  <c r="L33" i="12"/>
  <c r="M33" i="12"/>
  <c r="S33" i="12" s="1"/>
  <c r="E34" i="12"/>
  <c r="F34" i="12"/>
  <c r="H34" i="12"/>
  <c r="I34" i="12"/>
  <c r="J34" i="12"/>
  <c r="R34" i="12" s="1"/>
  <c r="K34" i="12"/>
  <c r="L34" i="12"/>
  <c r="M34" i="12"/>
  <c r="E35" i="12"/>
  <c r="F35" i="12"/>
  <c r="H35" i="12"/>
  <c r="I35" i="12"/>
  <c r="Q35" i="12" s="1"/>
  <c r="J35" i="12"/>
  <c r="R35" i="12" s="1"/>
  <c r="K35" i="12"/>
  <c r="S35" i="12" s="1"/>
  <c r="L35" i="12"/>
  <c r="M35" i="12"/>
  <c r="U35" i="12"/>
  <c r="E36" i="12"/>
  <c r="F36" i="12"/>
  <c r="H36" i="12"/>
  <c r="I36" i="12"/>
  <c r="J36" i="12"/>
  <c r="K36" i="12"/>
  <c r="L36" i="12"/>
  <c r="M36" i="12"/>
  <c r="Q36" i="12" s="1"/>
  <c r="E37" i="12"/>
  <c r="F37" i="12"/>
  <c r="H37" i="12"/>
  <c r="I37" i="12"/>
  <c r="J37" i="12"/>
  <c r="K37" i="12"/>
  <c r="L37" i="12"/>
  <c r="M37" i="12"/>
  <c r="U37" i="12" s="1"/>
  <c r="E38" i="12"/>
  <c r="F38" i="12"/>
  <c r="H38" i="12"/>
  <c r="I38" i="12"/>
  <c r="J38" i="12"/>
  <c r="K38" i="12"/>
  <c r="S38" i="12" s="1"/>
  <c r="L38" i="12"/>
  <c r="M38" i="12"/>
  <c r="E39" i="12"/>
  <c r="F39" i="12"/>
  <c r="H39" i="12"/>
  <c r="I39" i="12"/>
  <c r="Q39" i="12" s="1"/>
  <c r="J39" i="12"/>
  <c r="K39" i="12"/>
  <c r="L39" i="12"/>
  <c r="M39" i="12"/>
  <c r="R39" i="12"/>
  <c r="S39" i="12"/>
  <c r="U39" i="12"/>
  <c r="E40" i="12"/>
  <c r="F40" i="12"/>
  <c r="H40" i="12"/>
  <c r="I40" i="12"/>
  <c r="J40" i="12"/>
  <c r="K40" i="12"/>
  <c r="S40" i="12" s="1"/>
  <c r="L40" i="12"/>
  <c r="M40" i="12"/>
  <c r="E41" i="12"/>
  <c r="F41" i="12"/>
  <c r="H41" i="12"/>
  <c r="I41" i="12"/>
  <c r="J41" i="12"/>
  <c r="K41" i="12"/>
  <c r="S41" i="12" s="1"/>
  <c r="L41" i="12"/>
  <c r="M41" i="12"/>
  <c r="E42" i="12"/>
  <c r="F42" i="12"/>
  <c r="H42" i="12"/>
  <c r="I42" i="12"/>
  <c r="J42" i="12"/>
  <c r="R42" i="12" s="1"/>
  <c r="K42" i="12"/>
  <c r="L42" i="12"/>
  <c r="M42" i="12"/>
  <c r="S42" i="12"/>
  <c r="U42" i="12"/>
  <c r="E43" i="12"/>
  <c r="F43" i="12"/>
  <c r="H43" i="12"/>
  <c r="I43" i="12"/>
  <c r="J43" i="12"/>
  <c r="K43" i="12"/>
  <c r="S43" i="12" s="1"/>
  <c r="L43" i="12"/>
  <c r="M43" i="12"/>
  <c r="U43" i="12" s="1"/>
  <c r="Q43" i="12"/>
  <c r="R43" i="12"/>
  <c r="E44" i="12"/>
  <c r="F44" i="12"/>
  <c r="H44" i="12"/>
  <c r="I44" i="12"/>
  <c r="J44" i="12"/>
  <c r="R44" i="12" s="1"/>
  <c r="K44" i="12"/>
  <c r="S44" i="12" s="1"/>
  <c r="L44" i="12"/>
  <c r="M44" i="12"/>
  <c r="E45" i="12"/>
  <c r="F45" i="12"/>
  <c r="H45" i="12"/>
  <c r="I45" i="12"/>
  <c r="J45" i="12"/>
  <c r="R45" i="12" s="1"/>
  <c r="K45" i="12"/>
  <c r="S45" i="12" s="1"/>
  <c r="L45" i="12"/>
  <c r="M45" i="12"/>
  <c r="U45" i="12" s="1"/>
  <c r="E46" i="12"/>
  <c r="F46" i="12"/>
  <c r="H46" i="12"/>
  <c r="I46" i="12"/>
  <c r="Q46" i="12" s="1"/>
  <c r="J46" i="12"/>
  <c r="K46" i="12"/>
  <c r="S46" i="12" s="1"/>
  <c r="L46" i="12"/>
  <c r="M46" i="12"/>
  <c r="U46" i="12" s="1"/>
  <c r="E47" i="12"/>
  <c r="F47" i="12"/>
  <c r="H47" i="12"/>
  <c r="I47" i="12"/>
  <c r="J47" i="12"/>
  <c r="K47" i="12"/>
  <c r="L47" i="12"/>
  <c r="M47" i="12"/>
  <c r="U47" i="12" s="1"/>
  <c r="Q47" i="12"/>
  <c r="R47" i="12"/>
  <c r="S47" i="12"/>
  <c r="E48" i="12"/>
  <c r="F48" i="12"/>
  <c r="H48" i="12"/>
  <c r="I48" i="12"/>
  <c r="J48" i="12"/>
  <c r="R48" i="12" s="1"/>
  <c r="K48" i="12"/>
  <c r="S48" i="12" s="1"/>
  <c r="L48" i="12"/>
  <c r="M48" i="12"/>
  <c r="E49" i="12"/>
  <c r="F49" i="12"/>
  <c r="H49" i="12"/>
  <c r="I49" i="12"/>
  <c r="Q49" i="12" s="1"/>
  <c r="J49" i="12"/>
  <c r="R49" i="12" s="1"/>
  <c r="K49" i="12"/>
  <c r="S49" i="12" s="1"/>
  <c r="L49" i="12"/>
  <c r="M49" i="12"/>
  <c r="U49" i="12" s="1"/>
  <c r="E50" i="12"/>
  <c r="F50" i="12"/>
  <c r="H50" i="12"/>
  <c r="I50" i="12"/>
  <c r="J50" i="12"/>
  <c r="R50" i="12" s="1"/>
  <c r="K50" i="12"/>
  <c r="S50" i="12" s="1"/>
  <c r="L50" i="12"/>
  <c r="M50" i="12"/>
  <c r="Q50" i="12" s="1"/>
  <c r="U50" i="12"/>
  <c r="E51" i="12"/>
  <c r="F51" i="12"/>
  <c r="H51" i="12"/>
  <c r="I51" i="12"/>
  <c r="J51" i="12"/>
  <c r="K51" i="12"/>
  <c r="L51" i="12"/>
  <c r="M51" i="12"/>
  <c r="Q51" i="12"/>
  <c r="E52" i="12"/>
  <c r="F52" i="12"/>
  <c r="H52" i="12"/>
  <c r="I52" i="12"/>
  <c r="J52" i="12"/>
  <c r="R52" i="12" s="1"/>
  <c r="K52" i="12"/>
  <c r="S52" i="12" s="1"/>
  <c r="L52" i="12"/>
  <c r="M52" i="12"/>
  <c r="E53" i="12"/>
  <c r="F53" i="12"/>
  <c r="H53" i="12"/>
  <c r="I53" i="12"/>
  <c r="J53" i="12"/>
  <c r="R53" i="12" s="1"/>
  <c r="K53" i="12"/>
  <c r="S53" i="12" s="1"/>
  <c r="L53" i="12"/>
  <c r="M53" i="12"/>
  <c r="U53" i="12" s="1"/>
  <c r="E54" i="12"/>
  <c r="F54" i="12"/>
  <c r="H54" i="12"/>
  <c r="I54" i="12"/>
  <c r="J54" i="12"/>
  <c r="K54" i="12"/>
  <c r="L54" i="12"/>
  <c r="M54" i="12"/>
  <c r="U54" i="12" s="1"/>
  <c r="Q54" i="12"/>
  <c r="R54" i="12"/>
  <c r="S54" i="12"/>
  <c r="E55" i="12"/>
  <c r="F55" i="12"/>
  <c r="H55" i="12"/>
  <c r="I55" i="12"/>
  <c r="Q55" i="12" s="1"/>
  <c r="J55" i="12"/>
  <c r="R55" i="12" s="1"/>
  <c r="K55" i="12"/>
  <c r="S55" i="12" s="1"/>
  <c r="L55" i="12"/>
  <c r="M55" i="12"/>
  <c r="U55" i="12"/>
  <c r="E56" i="12"/>
  <c r="F56" i="12"/>
  <c r="H56" i="12"/>
  <c r="I56" i="12"/>
  <c r="J56" i="12"/>
  <c r="K56" i="12"/>
  <c r="L56" i="12"/>
  <c r="M56" i="12"/>
  <c r="Q56" i="12" s="1"/>
  <c r="E57" i="12"/>
  <c r="F57" i="12"/>
  <c r="H57" i="12"/>
  <c r="I57" i="12"/>
  <c r="J57" i="12"/>
  <c r="K57" i="12"/>
  <c r="L57" i="12"/>
  <c r="M57" i="12"/>
  <c r="U57" i="12" s="1"/>
  <c r="Q57" i="12"/>
  <c r="E58" i="12"/>
  <c r="F58" i="12"/>
  <c r="H58" i="12"/>
  <c r="I58" i="12"/>
  <c r="J58" i="12"/>
  <c r="K58" i="12"/>
  <c r="L58" i="12"/>
  <c r="M58" i="12"/>
  <c r="U58" i="12" s="1"/>
  <c r="O58" i="12"/>
  <c r="E59" i="12"/>
  <c r="F59" i="12"/>
  <c r="H59" i="12"/>
  <c r="I59" i="12"/>
  <c r="J59" i="12"/>
  <c r="K59" i="12"/>
  <c r="L59" i="12"/>
  <c r="M59" i="12"/>
  <c r="O59" i="12"/>
  <c r="E60" i="12"/>
  <c r="F60" i="12"/>
  <c r="H60" i="12"/>
  <c r="I60" i="12"/>
  <c r="Q60" i="12" s="1"/>
  <c r="J60" i="12"/>
  <c r="R60" i="12" s="1"/>
  <c r="K60" i="12"/>
  <c r="S60" i="12" s="1"/>
  <c r="L60" i="12"/>
  <c r="M60" i="12"/>
  <c r="U60" i="12" s="1"/>
  <c r="O60" i="12"/>
  <c r="N60" i="12" s="1"/>
  <c r="E61" i="12"/>
  <c r="F61" i="12"/>
  <c r="H61" i="12"/>
  <c r="I61" i="12"/>
  <c r="J61" i="12"/>
  <c r="K61" i="12"/>
  <c r="S61" i="12" s="1"/>
  <c r="L61" i="12"/>
  <c r="M61" i="12"/>
  <c r="U61" i="12" s="1"/>
  <c r="O61" i="12"/>
  <c r="R61" i="12"/>
  <c r="E62" i="12"/>
  <c r="F62" i="12"/>
  <c r="H62" i="12"/>
  <c r="I62" i="12"/>
  <c r="Q62" i="12" s="1"/>
  <c r="J62" i="12"/>
  <c r="R62" i="12" s="1"/>
  <c r="K62" i="12"/>
  <c r="L62" i="12"/>
  <c r="M62" i="12"/>
  <c r="N62" i="12" s="1"/>
  <c r="O62" i="12"/>
  <c r="S62" i="12"/>
  <c r="U62" i="12"/>
  <c r="E63" i="12"/>
  <c r="F63" i="12"/>
  <c r="H63" i="12"/>
  <c r="I63" i="12"/>
  <c r="J63" i="12"/>
  <c r="K63" i="12"/>
  <c r="L63" i="12"/>
  <c r="M63" i="12"/>
  <c r="N63" i="12" s="1"/>
  <c r="O63" i="12"/>
  <c r="E64" i="12"/>
  <c r="F64" i="12"/>
  <c r="H64" i="12"/>
  <c r="I64" i="12"/>
  <c r="J64" i="12"/>
  <c r="K64" i="12"/>
  <c r="L64" i="12"/>
  <c r="M64" i="12"/>
  <c r="N64" i="12" s="1"/>
  <c r="O64" i="12"/>
  <c r="E65" i="12"/>
  <c r="F65" i="12"/>
  <c r="H65" i="12"/>
  <c r="I65" i="12"/>
  <c r="J65" i="12"/>
  <c r="K65" i="12"/>
  <c r="S65" i="12" s="1"/>
  <c r="L65" i="12"/>
  <c r="M65" i="12"/>
  <c r="U65" i="12" s="1"/>
  <c r="O65" i="12"/>
  <c r="E66" i="12"/>
  <c r="F66" i="12"/>
  <c r="H66" i="12"/>
  <c r="I66" i="12"/>
  <c r="Q66" i="12" s="1"/>
  <c r="J66" i="12"/>
  <c r="K66" i="12"/>
  <c r="S66" i="12" s="1"/>
  <c r="L66" i="12"/>
  <c r="M66" i="12"/>
  <c r="U66" i="12" s="1"/>
  <c r="O66" i="12"/>
  <c r="E67" i="12"/>
  <c r="F67" i="12"/>
  <c r="H67" i="12"/>
  <c r="I67" i="12"/>
  <c r="J67" i="12"/>
  <c r="K67" i="12"/>
  <c r="L67" i="12"/>
  <c r="M67" i="12"/>
  <c r="U67" i="12" s="1"/>
  <c r="O67" i="12"/>
  <c r="E68" i="12"/>
  <c r="F68" i="12"/>
  <c r="H68" i="12"/>
  <c r="I68" i="12"/>
  <c r="J68" i="12"/>
  <c r="K68" i="12"/>
  <c r="L68" i="12"/>
  <c r="M68" i="12"/>
  <c r="S68" i="12" s="1"/>
  <c r="O68" i="12"/>
  <c r="Q68" i="12"/>
  <c r="E69" i="12"/>
  <c r="F69" i="12"/>
  <c r="H69" i="12"/>
  <c r="I69" i="12"/>
  <c r="Q69" i="12" s="1"/>
  <c r="J69" i="12"/>
  <c r="R69" i="12" s="1"/>
  <c r="K69" i="12"/>
  <c r="S69" i="12" s="1"/>
  <c r="L69" i="12"/>
  <c r="M69" i="12"/>
  <c r="O69" i="12"/>
  <c r="N69" i="12" s="1"/>
  <c r="U69" i="12"/>
  <c r="E70" i="12"/>
  <c r="F70" i="12"/>
  <c r="H70" i="12"/>
  <c r="I70" i="12"/>
  <c r="J70" i="12"/>
  <c r="K70" i="12"/>
  <c r="L70" i="12"/>
  <c r="M70" i="12"/>
  <c r="O70" i="12"/>
  <c r="R70" i="12"/>
  <c r="E71" i="12"/>
  <c r="F71" i="12"/>
  <c r="H71" i="12"/>
  <c r="I71" i="12"/>
  <c r="J71" i="12"/>
  <c r="R71" i="12" s="1"/>
  <c r="K71" i="12"/>
  <c r="S71" i="12" s="1"/>
  <c r="L71" i="12"/>
  <c r="M71" i="12"/>
  <c r="N71" i="12" s="1"/>
  <c r="O71" i="12"/>
  <c r="E72" i="12"/>
  <c r="F72" i="12"/>
  <c r="H72" i="12"/>
  <c r="I72" i="12"/>
  <c r="J72" i="12"/>
  <c r="K72" i="12"/>
  <c r="L72" i="12"/>
  <c r="M72" i="12"/>
  <c r="O72" i="12"/>
  <c r="E73" i="12"/>
  <c r="F73" i="12"/>
  <c r="H73" i="12"/>
  <c r="I73" i="12"/>
  <c r="J73" i="12"/>
  <c r="K73" i="12"/>
  <c r="L73" i="12"/>
  <c r="M73" i="12"/>
  <c r="U73" i="12" s="1"/>
  <c r="O73" i="12"/>
  <c r="E74" i="12"/>
  <c r="F74" i="12"/>
  <c r="H74" i="12"/>
  <c r="I74" i="12"/>
  <c r="J74" i="12"/>
  <c r="R74" i="12" s="1"/>
  <c r="K74" i="12"/>
  <c r="S74" i="12" s="1"/>
  <c r="L74" i="12"/>
  <c r="M74" i="12"/>
  <c r="U74" i="12" s="1"/>
  <c r="O74" i="12"/>
  <c r="E75" i="12"/>
  <c r="F75" i="12"/>
  <c r="H75" i="12"/>
  <c r="I75" i="12"/>
  <c r="J75" i="12"/>
  <c r="K75" i="12"/>
  <c r="S75" i="12" s="1"/>
  <c r="L75" i="12"/>
  <c r="M75" i="12"/>
  <c r="N75" i="12"/>
  <c r="O75" i="12"/>
  <c r="E76" i="12"/>
  <c r="F76" i="12"/>
  <c r="H76" i="12"/>
  <c r="I76" i="12"/>
  <c r="J76" i="12"/>
  <c r="K76" i="12"/>
  <c r="L76" i="12"/>
  <c r="M76" i="12"/>
  <c r="U76" i="12" s="1"/>
  <c r="O76" i="12"/>
  <c r="N76" i="12" s="1"/>
  <c r="Q76" i="12"/>
  <c r="E77" i="12"/>
  <c r="F77" i="12"/>
  <c r="H77" i="12"/>
  <c r="I77" i="12"/>
  <c r="J77" i="12"/>
  <c r="K77" i="12"/>
  <c r="L77" i="12"/>
  <c r="M77" i="12"/>
  <c r="U77" i="12" s="1"/>
  <c r="O77" i="12"/>
  <c r="E78" i="12"/>
  <c r="F78" i="12"/>
  <c r="H78" i="12"/>
  <c r="I78" i="12"/>
  <c r="Q78" i="12" s="1"/>
  <c r="J78" i="12"/>
  <c r="R78" i="12" s="1"/>
  <c r="K78" i="12"/>
  <c r="S78" i="12" s="1"/>
  <c r="L78" i="12"/>
  <c r="M78" i="12"/>
  <c r="N78" i="12" s="1"/>
  <c r="O78" i="12"/>
  <c r="U78" i="12"/>
  <c r="E79" i="12"/>
  <c r="F79" i="12"/>
  <c r="H79" i="12"/>
  <c r="I79" i="12"/>
  <c r="J79" i="12"/>
  <c r="K79" i="12"/>
  <c r="L79" i="12"/>
  <c r="M79" i="12"/>
  <c r="O79" i="12"/>
  <c r="U79" i="12"/>
  <c r="E80" i="12"/>
  <c r="F80" i="12"/>
  <c r="H80" i="12"/>
  <c r="I80" i="12"/>
  <c r="J80" i="12"/>
  <c r="K80" i="12"/>
  <c r="L80" i="12"/>
  <c r="M80" i="12"/>
  <c r="N80" i="12" s="1"/>
  <c r="O80" i="12"/>
  <c r="E81" i="12"/>
  <c r="F81" i="12"/>
  <c r="H81" i="12"/>
  <c r="I81" i="12"/>
  <c r="J81" i="12"/>
  <c r="K81" i="12"/>
  <c r="L81" i="12"/>
  <c r="M81" i="12"/>
  <c r="U81" i="12" s="1"/>
  <c r="O81" i="12"/>
  <c r="E82" i="12"/>
  <c r="F82" i="12"/>
  <c r="H82" i="12"/>
  <c r="I82" i="12"/>
  <c r="Q82" i="12" s="1"/>
  <c r="J82" i="12"/>
  <c r="K82" i="12"/>
  <c r="L82" i="12"/>
  <c r="M82" i="12"/>
  <c r="U82" i="12" s="1"/>
  <c r="N82" i="12"/>
  <c r="O82" i="12"/>
  <c r="S82" i="12"/>
  <c r="E83" i="12"/>
  <c r="F83" i="12"/>
  <c r="H83" i="12"/>
  <c r="I83" i="12"/>
  <c r="J83" i="12"/>
  <c r="K83" i="12"/>
  <c r="S83" i="12" s="1"/>
  <c r="L83" i="12"/>
  <c r="M83" i="12"/>
  <c r="Q83" i="12" s="1"/>
  <c r="O83" i="12"/>
  <c r="E84" i="12"/>
  <c r="F84" i="12"/>
  <c r="H84" i="12"/>
  <c r="I84" i="12"/>
  <c r="J84" i="12"/>
  <c r="K84" i="12"/>
  <c r="L84" i="12"/>
  <c r="M84" i="12"/>
  <c r="S84" i="12" s="1"/>
  <c r="O84" i="12"/>
  <c r="E85" i="12"/>
  <c r="F85" i="12"/>
  <c r="H85" i="12"/>
  <c r="I85" i="12"/>
  <c r="Q85" i="12" s="1"/>
  <c r="J85" i="12"/>
  <c r="R85" i="12" s="1"/>
  <c r="K85" i="12"/>
  <c r="L85" i="12"/>
  <c r="M85" i="12"/>
  <c r="O85" i="12"/>
  <c r="N85" i="12" s="1"/>
  <c r="S85" i="12"/>
  <c r="U85" i="12"/>
  <c r="E86" i="12"/>
  <c r="F86" i="12"/>
  <c r="H86" i="12"/>
  <c r="I86" i="12"/>
  <c r="J86" i="12"/>
  <c r="K86" i="12"/>
  <c r="S86" i="12" s="1"/>
  <c r="L86" i="12"/>
  <c r="M86" i="12"/>
  <c r="R86" i="12" s="1"/>
  <c r="O86" i="12"/>
  <c r="E87" i="12"/>
  <c r="F87" i="12"/>
  <c r="H87" i="12"/>
  <c r="I87" i="12"/>
  <c r="J87" i="12"/>
  <c r="R87" i="12" s="1"/>
  <c r="K87" i="12"/>
  <c r="S87" i="12" s="1"/>
  <c r="L87" i="12"/>
  <c r="M87" i="12"/>
  <c r="N87" i="12" s="1"/>
  <c r="O87" i="12"/>
  <c r="E88" i="12"/>
  <c r="F88" i="12"/>
  <c r="H88" i="12"/>
  <c r="I88" i="12"/>
  <c r="J88" i="12"/>
  <c r="K88" i="12"/>
  <c r="L88" i="12"/>
  <c r="M88" i="12"/>
  <c r="O88" i="12"/>
  <c r="E89" i="12"/>
  <c r="F89" i="12"/>
  <c r="H89" i="12"/>
  <c r="I89" i="12"/>
  <c r="J89" i="12"/>
  <c r="K89" i="12"/>
  <c r="L89" i="12"/>
  <c r="M89" i="12"/>
  <c r="U89" i="12" s="1"/>
  <c r="O89" i="12"/>
  <c r="Q89" i="12"/>
  <c r="E90" i="12"/>
  <c r="F90" i="12"/>
  <c r="H90" i="12"/>
  <c r="I90" i="12"/>
  <c r="J90" i="12"/>
  <c r="K90" i="12"/>
  <c r="L90" i="12"/>
  <c r="M90" i="12"/>
  <c r="U90" i="12" s="1"/>
  <c r="O90" i="12"/>
  <c r="E91" i="12"/>
  <c r="F91" i="12"/>
  <c r="H91" i="12"/>
  <c r="I91" i="12"/>
  <c r="Q91" i="12" s="1"/>
  <c r="J91" i="12"/>
  <c r="K91" i="12"/>
  <c r="S91" i="12" s="1"/>
  <c r="L91" i="12"/>
  <c r="M91" i="12"/>
  <c r="O91" i="12"/>
  <c r="U91" i="12"/>
  <c r="E92" i="12"/>
  <c r="F92" i="12"/>
  <c r="H92" i="12"/>
  <c r="I92" i="12"/>
  <c r="J92" i="12"/>
  <c r="K92" i="12"/>
  <c r="L92" i="12"/>
  <c r="M92" i="12"/>
  <c r="R92" i="12" s="1"/>
  <c r="O92" i="12"/>
  <c r="E93" i="12"/>
  <c r="F93" i="12"/>
  <c r="H93" i="12"/>
  <c r="I93" i="12"/>
  <c r="J93" i="12"/>
  <c r="K93" i="12"/>
  <c r="L93" i="12"/>
  <c r="M93" i="12"/>
  <c r="Q93" i="12" s="1"/>
  <c r="O93" i="12"/>
  <c r="U93" i="12"/>
  <c r="E94" i="12"/>
  <c r="F94" i="12"/>
  <c r="H94" i="12"/>
  <c r="I94" i="12"/>
  <c r="J94" i="12"/>
  <c r="K94" i="12"/>
  <c r="L94" i="12"/>
  <c r="M94" i="12"/>
  <c r="O94" i="12"/>
  <c r="E95" i="12"/>
  <c r="F95" i="12"/>
  <c r="H95" i="12"/>
  <c r="I95" i="12"/>
  <c r="J95" i="12"/>
  <c r="R95" i="12" s="1"/>
  <c r="K95" i="12"/>
  <c r="S95" i="12" s="1"/>
  <c r="L95" i="12"/>
  <c r="M95" i="12"/>
  <c r="N95" i="12" s="1"/>
  <c r="O95" i="12"/>
  <c r="E96" i="12"/>
  <c r="F96" i="12"/>
  <c r="H96" i="12"/>
  <c r="I96" i="12"/>
  <c r="J96" i="12"/>
  <c r="K96" i="12"/>
  <c r="L96" i="12"/>
  <c r="M96" i="12"/>
  <c r="O96" i="12"/>
  <c r="E97" i="12"/>
  <c r="F97" i="12"/>
  <c r="H97" i="12"/>
  <c r="I97" i="12"/>
  <c r="J97" i="12"/>
  <c r="K97" i="12"/>
  <c r="L97" i="12"/>
  <c r="M97" i="12"/>
  <c r="U97" i="12" s="1"/>
  <c r="O97" i="12"/>
  <c r="Q97" i="12"/>
  <c r="E98" i="12"/>
  <c r="F98" i="12"/>
  <c r="H98" i="12"/>
  <c r="I98" i="12"/>
  <c r="J98" i="12"/>
  <c r="K98" i="12"/>
  <c r="L98" i="12"/>
  <c r="M98" i="12"/>
  <c r="O98" i="12"/>
  <c r="E99" i="12"/>
  <c r="F99" i="12"/>
  <c r="H99" i="12"/>
  <c r="I99" i="12"/>
  <c r="J99" i="12"/>
  <c r="K99" i="12"/>
  <c r="S99" i="12" s="1"/>
  <c r="L99" i="12"/>
  <c r="M99" i="12"/>
  <c r="N99" i="12" s="1"/>
  <c r="O99" i="12"/>
  <c r="E100" i="12"/>
  <c r="F100" i="12"/>
  <c r="H100" i="12"/>
  <c r="I100" i="12"/>
  <c r="J100" i="12"/>
  <c r="K100" i="12"/>
  <c r="L100" i="12"/>
  <c r="M100" i="12"/>
  <c r="O100" i="12"/>
  <c r="E101" i="12"/>
  <c r="F101" i="12"/>
  <c r="H101" i="12"/>
  <c r="I101" i="12"/>
  <c r="J101" i="12"/>
  <c r="K101" i="12"/>
  <c r="L101" i="12"/>
  <c r="M101" i="12"/>
  <c r="O101" i="12"/>
  <c r="Q101" i="12"/>
  <c r="R101" i="12"/>
  <c r="E102" i="12"/>
  <c r="F102" i="12"/>
  <c r="H102" i="12"/>
  <c r="I102" i="12"/>
  <c r="Q102" i="12" s="1"/>
  <c r="J102" i="12"/>
  <c r="R102" i="12" s="1"/>
  <c r="K102" i="12"/>
  <c r="L102" i="12"/>
  <c r="M102" i="12"/>
  <c r="N102" i="12" s="1"/>
  <c r="O102" i="12"/>
  <c r="S102" i="12"/>
  <c r="U102" i="12"/>
  <c r="E103" i="12"/>
  <c r="F103" i="12"/>
  <c r="H103" i="12"/>
  <c r="I103" i="12"/>
  <c r="J103" i="12"/>
  <c r="K103" i="12"/>
  <c r="L103" i="12"/>
  <c r="M103" i="12"/>
  <c r="N103" i="12" s="1"/>
  <c r="O103" i="12"/>
  <c r="E104" i="12"/>
  <c r="F104" i="12"/>
  <c r="H104" i="12"/>
  <c r="I104" i="12"/>
  <c r="J104" i="12"/>
  <c r="R104" i="12" s="1"/>
  <c r="K104" i="12"/>
  <c r="S104" i="12" s="1"/>
  <c r="L104" i="12"/>
  <c r="M104" i="12"/>
  <c r="N104" i="12" s="1"/>
  <c r="O104" i="12"/>
  <c r="E105" i="12"/>
  <c r="F105" i="12"/>
  <c r="H105" i="12"/>
  <c r="I105" i="12"/>
  <c r="Q105" i="12" s="1"/>
  <c r="J105" i="12"/>
  <c r="K105" i="12"/>
  <c r="L105" i="12"/>
  <c r="M105" i="12"/>
  <c r="U105" i="12" s="1"/>
  <c r="O105" i="12"/>
  <c r="N105" i="12" s="1"/>
  <c r="E106" i="12"/>
  <c r="F106" i="12"/>
  <c r="H106" i="12"/>
  <c r="I106" i="12"/>
  <c r="Q106" i="12" s="1"/>
  <c r="J106" i="12"/>
  <c r="K106" i="12"/>
  <c r="L106" i="12"/>
  <c r="M106" i="12"/>
  <c r="U106" i="12" s="1"/>
  <c r="O106" i="12"/>
  <c r="N106" i="12" s="1"/>
  <c r="R106" i="12"/>
  <c r="S106" i="12"/>
  <c r="E107" i="12"/>
  <c r="F107" i="12"/>
  <c r="H107" i="12"/>
  <c r="I107" i="12"/>
  <c r="J107" i="12"/>
  <c r="R107" i="12" s="1"/>
  <c r="K107" i="12"/>
  <c r="L107" i="12"/>
  <c r="M107" i="12"/>
  <c r="Q107" i="12" s="1"/>
  <c r="O107" i="12"/>
  <c r="E108" i="12"/>
  <c r="F108" i="12"/>
  <c r="H108" i="12"/>
  <c r="I108" i="12"/>
  <c r="J108" i="12"/>
  <c r="K108" i="12"/>
  <c r="L108" i="12"/>
  <c r="M108" i="12"/>
  <c r="R108" i="12" s="1"/>
  <c r="O108" i="12"/>
  <c r="Q108" i="12"/>
  <c r="U108" i="12"/>
  <c r="E109" i="12"/>
  <c r="F109" i="12"/>
  <c r="H109" i="12"/>
  <c r="I109" i="12"/>
  <c r="J109" i="12"/>
  <c r="K109" i="12"/>
  <c r="L109" i="12"/>
  <c r="M109" i="12"/>
  <c r="Q109" i="12" s="1"/>
  <c r="O109" i="12"/>
  <c r="E110" i="12"/>
  <c r="F110" i="12"/>
  <c r="H110" i="12"/>
  <c r="I110" i="12"/>
  <c r="J110" i="12"/>
  <c r="K110" i="12"/>
  <c r="L110" i="12"/>
  <c r="M110" i="12"/>
  <c r="R110" i="12" s="1"/>
  <c r="O110" i="12"/>
  <c r="E111" i="12"/>
  <c r="F111" i="12"/>
  <c r="H111" i="12"/>
  <c r="I111" i="12"/>
  <c r="J111" i="12"/>
  <c r="R111" i="12" s="1"/>
  <c r="K111" i="12"/>
  <c r="S111" i="12" s="1"/>
  <c r="L111" i="12"/>
  <c r="M111" i="12"/>
  <c r="N111" i="12" s="1"/>
  <c r="O111" i="12"/>
  <c r="E112" i="12"/>
  <c r="F112" i="12"/>
  <c r="H112" i="12"/>
  <c r="I112" i="12"/>
  <c r="J112" i="12"/>
  <c r="R112" i="12" s="1"/>
  <c r="K112" i="12"/>
  <c r="S112" i="12" s="1"/>
  <c r="L112" i="12"/>
  <c r="M112" i="12"/>
  <c r="O112" i="12"/>
  <c r="E113" i="12"/>
  <c r="F113" i="12"/>
  <c r="H113" i="12"/>
  <c r="I113" i="12"/>
  <c r="J113" i="12"/>
  <c r="K113" i="12"/>
  <c r="L113" i="12"/>
  <c r="M113" i="12"/>
  <c r="U113" i="12" s="1"/>
  <c r="O113" i="12"/>
  <c r="Q113" i="12"/>
  <c r="E114" i="12"/>
  <c r="F114" i="12"/>
  <c r="H114" i="12"/>
  <c r="I114" i="12"/>
  <c r="J114" i="12"/>
  <c r="K114" i="12"/>
  <c r="L114" i="12"/>
  <c r="M114" i="12"/>
  <c r="O114" i="12"/>
  <c r="E115" i="12"/>
  <c r="F115" i="12"/>
  <c r="H115" i="12"/>
  <c r="I115" i="12"/>
  <c r="Q115" i="12" s="1"/>
  <c r="J115" i="12"/>
  <c r="R115" i="12" s="1"/>
  <c r="K115" i="12"/>
  <c r="S115" i="12" s="1"/>
  <c r="L115" i="12"/>
  <c r="M115" i="12"/>
  <c r="O115" i="12"/>
  <c r="U115" i="12"/>
  <c r="E116" i="12"/>
  <c r="F116" i="12"/>
  <c r="H116" i="12"/>
  <c r="I116" i="12"/>
  <c r="J116" i="12"/>
  <c r="K116" i="12"/>
  <c r="L116" i="12"/>
  <c r="M116" i="12"/>
  <c r="O116" i="12"/>
  <c r="E117" i="12"/>
  <c r="F117" i="12"/>
  <c r="H117" i="12"/>
  <c r="I117" i="12"/>
  <c r="Q117" i="12" s="1"/>
  <c r="J117" i="12"/>
  <c r="K117" i="12"/>
  <c r="L117" i="12"/>
  <c r="M117" i="12"/>
  <c r="O117" i="12"/>
  <c r="N117" i="12" s="1"/>
  <c r="R117" i="12"/>
  <c r="S117" i="12"/>
  <c r="U117" i="12"/>
  <c r="E118" i="12"/>
  <c r="F118" i="12"/>
  <c r="H118" i="12"/>
  <c r="I118" i="12"/>
  <c r="J118" i="12"/>
  <c r="R118" i="12" s="1"/>
  <c r="K118" i="12"/>
  <c r="S118" i="12" s="1"/>
  <c r="L118" i="12"/>
  <c r="M118" i="12"/>
  <c r="O118" i="12"/>
  <c r="E119" i="12"/>
  <c r="F119" i="12"/>
  <c r="H119" i="12"/>
  <c r="I119" i="12"/>
  <c r="J119" i="12"/>
  <c r="R119" i="12" s="1"/>
  <c r="K119" i="12"/>
  <c r="S119" i="12" s="1"/>
  <c r="L119" i="12"/>
  <c r="M119" i="12"/>
  <c r="O119" i="12"/>
  <c r="U119" i="12"/>
  <c r="E120" i="12"/>
  <c r="F120" i="12"/>
  <c r="H120" i="12"/>
  <c r="I120" i="12"/>
  <c r="J120" i="12"/>
  <c r="K120" i="12"/>
  <c r="L120" i="12"/>
  <c r="M120" i="12"/>
  <c r="N120" i="12" s="1"/>
  <c r="O120" i="12"/>
  <c r="E121" i="12"/>
  <c r="F121" i="12"/>
  <c r="H121" i="12"/>
  <c r="I121" i="12"/>
  <c r="J121" i="12"/>
  <c r="K121" i="12"/>
  <c r="L121" i="12"/>
  <c r="M121" i="12"/>
  <c r="O121" i="12"/>
  <c r="E122" i="12"/>
  <c r="F122" i="12"/>
  <c r="H122" i="12"/>
  <c r="I122" i="12"/>
  <c r="Q122" i="12" s="1"/>
  <c r="J122" i="12"/>
  <c r="R122" i="12" s="1"/>
  <c r="K122" i="12"/>
  <c r="S122" i="12" s="1"/>
  <c r="L122" i="12"/>
  <c r="M122" i="12"/>
  <c r="U122" i="12" s="1"/>
  <c r="O122" i="12"/>
  <c r="N122" i="12" s="1"/>
  <c r="E123" i="12"/>
  <c r="F123" i="12"/>
  <c r="H123" i="12"/>
  <c r="I123" i="12"/>
  <c r="J123" i="12"/>
  <c r="K123" i="12"/>
  <c r="S123" i="12" s="1"/>
  <c r="L123" i="12"/>
  <c r="M123" i="12"/>
  <c r="U123" i="12" s="1"/>
  <c r="O123" i="12"/>
  <c r="Q123" i="12"/>
  <c r="R123" i="12"/>
  <c r="E124" i="12"/>
  <c r="F124" i="12"/>
  <c r="H124" i="12"/>
  <c r="I124" i="12"/>
  <c r="J124" i="12"/>
  <c r="K124" i="12"/>
  <c r="L124" i="12"/>
  <c r="M124" i="12"/>
  <c r="O124" i="12"/>
  <c r="N124" i="12" s="1"/>
  <c r="Q124" i="12"/>
  <c r="R124" i="12"/>
  <c r="S124" i="12"/>
  <c r="U124" i="12"/>
  <c r="E125" i="12"/>
  <c r="F125" i="12"/>
  <c r="H125" i="12"/>
  <c r="I125" i="12"/>
  <c r="J125" i="12"/>
  <c r="R125" i="12" s="1"/>
  <c r="K125" i="12"/>
  <c r="S125" i="12" s="1"/>
  <c r="L125" i="12"/>
  <c r="M125" i="12"/>
  <c r="Q125" i="12" s="1"/>
  <c r="O125" i="12"/>
  <c r="U125" i="12"/>
  <c r="E126" i="12"/>
  <c r="F126" i="12"/>
  <c r="H126" i="12"/>
  <c r="I126" i="12"/>
  <c r="J126" i="12"/>
  <c r="K126" i="12"/>
  <c r="L126" i="12"/>
  <c r="M126" i="12"/>
  <c r="O126" i="12"/>
  <c r="R126" i="12"/>
  <c r="S126" i="12"/>
  <c r="E127" i="12"/>
  <c r="F127" i="12"/>
  <c r="H127" i="12"/>
  <c r="I127" i="12"/>
  <c r="J127" i="12"/>
  <c r="R127" i="12" s="1"/>
  <c r="K127" i="12"/>
  <c r="S127" i="12" s="1"/>
  <c r="L127" i="12"/>
  <c r="M127" i="12"/>
  <c r="N127" i="12" s="1"/>
  <c r="O127" i="12"/>
  <c r="E128" i="12"/>
  <c r="F128" i="12"/>
  <c r="H128" i="12"/>
  <c r="I128" i="12"/>
  <c r="J128" i="12"/>
  <c r="K128" i="12"/>
  <c r="L128" i="12"/>
  <c r="M128" i="12"/>
  <c r="O128" i="12"/>
  <c r="E129" i="12"/>
  <c r="F129" i="12"/>
  <c r="H129" i="12"/>
  <c r="I129" i="12"/>
  <c r="J129" i="12"/>
  <c r="K129" i="12"/>
  <c r="L129" i="12"/>
  <c r="M129" i="12"/>
  <c r="U129" i="12" s="1"/>
  <c r="O129" i="12"/>
  <c r="E130" i="12"/>
  <c r="F130" i="12"/>
  <c r="H130" i="12"/>
  <c r="I130" i="12"/>
  <c r="J130" i="12"/>
  <c r="K130" i="12"/>
  <c r="S130" i="12" s="1"/>
  <c r="L130" i="12"/>
  <c r="M130" i="12"/>
  <c r="U130" i="12" s="1"/>
  <c r="O130" i="12"/>
  <c r="Q130" i="12"/>
  <c r="R130" i="12"/>
  <c r="E131" i="12"/>
  <c r="F131" i="12"/>
  <c r="H131" i="12"/>
  <c r="I131" i="12"/>
  <c r="J131" i="12"/>
  <c r="R131" i="12" s="1"/>
  <c r="K131" i="12"/>
  <c r="L131" i="12"/>
  <c r="M131" i="12"/>
  <c r="Q131" i="12" s="1"/>
  <c r="O131" i="12"/>
  <c r="S131" i="12"/>
  <c r="U131" i="12"/>
  <c r="E132" i="12"/>
  <c r="F132" i="12"/>
  <c r="H132" i="12"/>
  <c r="I132" i="12"/>
  <c r="J132" i="12"/>
  <c r="K132" i="12"/>
  <c r="L132" i="12"/>
  <c r="M132" i="12"/>
  <c r="Q132" i="12" s="1"/>
  <c r="O132" i="12"/>
  <c r="E133" i="12"/>
  <c r="F133" i="12"/>
  <c r="H133" i="12"/>
  <c r="I133" i="12"/>
  <c r="Q133" i="12" s="1"/>
  <c r="J133" i="12"/>
  <c r="R133" i="12" s="1"/>
  <c r="K133" i="12"/>
  <c r="L133" i="12"/>
  <c r="M133" i="12"/>
  <c r="O133" i="12"/>
  <c r="N133" i="12" s="1"/>
  <c r="S133" i="12"/>
  <c r="U133" i="12"/>
  <c r="E134" i="12"/>
  <c r="F134" i="12"/>
  <c r="H134" i="12"/>
  <c r="I134" i="12"/>
  <c r="J134" i="12"/>
  <c r="K134" i="12"/>
  <c r="L134" i="12"/>
  <c r="M134" i="12"/>
  <c r="O134" i="12"/>
  <c r="E135" i="12"/>
  <c r="F135" i="12"/>
  <c r="H135" i="12"/>
  <c r="I135" i="12"/>
  <c r="J135" i="12"/>
  <c r="R135" i="12" s="1"/>
  <c r="K135" i="12"/>
  <c r="S135" i="12" s="1"/>
  <c r="L135" i="12"/>
  <c r="M135" i="12"/>
  <c r="O135" i="12"/>
  <c r="U135" i="12"/>
  <c r="E136" i="12"/>
  <c r="F136" i="12"/>
  <c r="H136" i="12"/>
  <c r="I136" i="12"/>
  <c r="J136" i="12"/>
  <c r="K136" i="12"/>
  <c r="L136" i="12"/>
  <c r="M136" i="12"/>
  <c r="N136" i="12" s="1"/>
  <c r="O136" i="12"/>
  <c r="E137" i="12"/>
  <c r="F137" i="12"/>
  <c r="H137" i="12"/>
  <c r="I137" i="12"/>
  <c r="J137" i="12"/>
  <c r="K137" i="12"/>
  <c r="L137" i="12"/>
  <c r="M137" i="12"/>
  <c r="U137" i="12" s="1"/>
  <c r="N137" i="12"/>
  <c r="O137" i="12"/>
  <c r="E138" i="12"/>
  <c r="F138" i="12"/>
  <c r="H138" i="12"/>
  <c r="I138" i="12"/>
  <c r="Q138" i="12" s="1"/>
  <c r="J138" i="12"/>
  <c r="R138" i="12" s="1"/>
  <c r="K138" i="12"/>
  <c r="S138" i="12" s="1"/>
  <c r="L138" i="12"/>
  <c r="M138" i="12"/>
  <c r="U138" i="12" s="1"/>
  <c r="O138" i="12"/>
  <c r="E139" i="12"/>
  <c r="F139" i="12"/>
  <c r="H139" i="12"/>
  <c r="I139" i="12"/>
  <c r="J139" i="12"/>
  <c r="K139" i="12"/>
  <c r="L139" i="12"/>
  <c r="M139" i="12"/>
  <c r="Q139" i="12" s="1"/>
  <c r="O139" i="12"/>
  <c r="E140" i="12"/>
  <c r="F140" i="12"/>
  <c r="H140" i="12"/>
  <c r="I140" i="12"/>
  <c r="Q140" i="12" s="1"/>
  <c r="J140" i="12"/>
  <c r="K140" i="12"/>
  <c r="L140" i="12"/>
  <c r="M140" i="12"/>
  <c r="O140" i="12"/>
  <c r="N140" i="12" s="1"/>
  <c r="R140" i="12"/>
  <c r="S140" i="12"/>
  <c r="U140" i="12"/>
  <c r="E141" i="12"/>
  <c r="F141" i="12"/>
  <c r="H141" i="12"/>
  <c r="I141" i="12"/>
  <c r="J141" i="12"/>
  <c r="K141" i="12"/>
  <c r="L141" i="12"/>
  <c r="M141" i="12"/>
  <c r="O141" i="12"/>
  <c r="E142" i="12"/>
  <c r="F142" i="12"/>
  <c r="H142" i="12"/>
  <c r="I142" i="12"/>
  <c r="Q142" i="12" s="1"/>
  <c r="J142" i="12"/>
  <c r="K142" i="12"/>
  <c r="L142" i="12"/>
  <c r="M142" i="12"/>
  <c r="O142" i="12"/>
  <c r="S142" i="12"/>
  <c r="U142" i="12"/>
  <c r="E143" i="12"/>
  <c r="F143" i="12"/>
  <c r="H143" i="12"/>
  <c r="I143" i="12"/>
  <c r="J143" i="12"/>
  <c r="K143" i="12"/>
  <c r="S143" i="12" s="1"/>
  <c r="L143" i="12"/>
  <c r="M143" i="12"/>
  <c r="O143" i="12"/>
  <c r="E144" i="12"/>
  <c r="F144" i="12"/>
  <c r="H144" i="12"/>
  <c r="I144" i="12"/>
  <c r="J144" i="12"/>
  <c r="K144" i="12"/>
  <c r="S144" i="12" s="1"/>
  <c r="L144" i="12"/>
  <c r="M144" i="12"/>
  <c r="N144" i="12" s="1"/>
  <c r="O144" i="12"/>
  <c r="E145" i="12"/>
  <c r="F145" i="12"/>
  <c r="H145" i="12"/>
  <c r="I145" i="12"/>
  <c r="J145" i="12"/>
  <c r="K145" i="12"/>
  <c r="L145" i="12"/>
  <c r="M145" i="12"/>
  <c r="U145" i="12" s="1"/>
  <c r="O145" i="12"/>
  <c r="E146" i="12"/>
  <c r="F146" i="12"/>
  <c r="H146" i="12"/>
  <c r="I146" i="12"/>
  <c r="J146" i="12"/>
  <c r="K146" i="12"/>
  <c r="L146" i="12"/>
  <c r="M146" i="12"/>
  <c r="U146" i="12" s="1"/>
  <c r="O146" i="12"/>
  <c r="Q146" i="12"/>
  <c r="R146" i="12"/>
  <c r="S146" i="12"/>
  <c r="E147" i="12"/>
  <c r="F147" i="12"/>
  <c r="H147" i="12"/>
  <c r="I147" i="12"/>
  <c r="J147" i="12"/>
  <c r="R147" i="12" s="1"/>
  <c r="K147" i="12"/>
  <c r="S147" i="12" s="1"/>
  <c r="L147" i="12"/>
  <c r="M147" i="12"/>
  <c r="Q147" i="12" s="1"/>
  <c r="O147" i="12"/>
  <c r="U147" i="12"/>
  <c r="E148" i="12"/>
  <c r="F148" i="12"/>
  <c r="H148" i="12"/>
  <c r="I148" i="12"/>
  <c r="J148" i="12"/>
  <c r="K148" i="12"/>
  <c r="L148" i="12"/>
  <c r="M148" i="12"/>
  <c r="Q148" i="12" s="1"/>
  <c r="O148" i="12"/>
  <c r="R148" i="12"/>
  <c r="E149" i="12"/>
  <c r="F149" i="12"/>
  <c r="H149" i="12"/>
  <c r="I149" i="12"/>
  <c r="Q149" i="12" s="1"/>
  <c r="J149" i="12"/>
  <c r="R149" i="12" s="1"/>
  <c r="K149" i="12"/>
  <c r="S149" i="12" s="1"/>
  <c r="L149" i="12"/>
  <c r="M149" i="12"/>
  <c r="O149" i="12"/>
  <c r="N149" i="12" s="1"/>
  <c r="U149" i="12"/>
  <c r="E150" i="12"/>
  <c r="F150" i="12"/>
  <c r="H150" i="12"/>
  <c r="I150" i="12"/>
  <c r="J150" i="12"/>
  <c r="K150" i="12"/>
  <c r="S150" i="12" s="1"/>
  <c r="L150" i="12"/>
  <c r="M150" i="12"/>
  <c r="O150" i="12"/>
  <c r="E151" i="12"/>
  <c r="F151" i="12"/>
  <c r="H151" i="12"/>
  <c r="I151" i="12"/>
  <c r="J151" i="12"/>
  <c r="R151" i="12" s="1"/>
  <c r="K151" i="12"/>
  <c r="S151" i="12" s="1"/>
  <c r="L151" i="12"/>
  <c r="M151" i="12"/>
  <c r="O151" i="12"/>
  <c r="U151" i="12"/>
  <c r="E152" i="12"/>
  <c r="F152" i="12"/>
  <c r="H152" i="12"/>
  <c r="I152" i="12"/>
  <c r="J152" i="12"/>
  <c r="K152" i="12"/>
  <c r="L152" i="12"/>
  <c r="M152" i="12"/>
  <c r="N152" i="12"/>
  <c r="O152" i="12"/>
  <c r="E153" i="12"/>
  <c r="F153" i="12"/>
  <c r="H153" i="12"/>
  <c r="I153" i="12"/>
  <c r="J153" i="12"/>
  <c r="K153" i="12"/>
  <c r="L153" i="12"/>
  <c r="M153" i="12"/>
  <c r="U153" i="12" s="1"/>
  <c r="O153" i="12"/>
  <c r="E154" i="12"/>
  <c r="F154" i="12"/>
  <c r="H154" i="12"/>
  <c r="I154" i="12"/>
  <c r="J154" i="12"/>
  <c r="K154" i="12"/>
  <c r="S154" i="12" s="1"/>
  <c r="L154" i="12"/>
  <c r="M154" i="12"/>
  <c r="U154" i="12" s="1"/>
  <c r="O154" i="12"/>
  <c r="E155" i="12"/>
  <c r="F155" i="12"/>
  <c r="H155" i="12"/>
  <c r="I155" i="12"/>
  <c r="Q155" i="12" s="1"/>
  <c r="J155" i="12"/>
  <c r="R155" i="12" s="1"/>
  <c r="K155" i="12"/>
  <c r="S155" i="12" s="1"/>
  <c r="L155" i="12"/>
  <c r="M155" i="12"/>
  <c r="U155" i="12" s="1"/>
  <c r="O155" i="12"/>
  <c r="N155" i="12" s="1"/>
  <c r="E156" i="12"/>
  <c r="F156" i="12"/>
  <c r="H156" i="12"/>
  <c r="I156" i="12"/>
  <c r="Q156" i="12" s="1"/>
  <c r="J156" i="12"/>
  <c r="K156" i="12"/>
  <c r="L156" i="12"/>
  <c r="M156" i="12"/>
  <c r="U156" i="12" s="1"/>
  <c r="O156" i="12"/>
  <c r="R156" i="12"/>
  <c r="S156" i="12"/>
  <c r="E157" i="12"/>
  <c r="F157" i="12"/>
  <c r="H157" i="12"/>
  <c r="I157" i="12"/>
  <c r="Q157" i="12" s="1"/>
  <c r="J157" i="12"/>
  <c r="R157" i="12" s="1"/>
  <c r="K157" i="12"/>
  <c r="L157" i="12"/>
  <c r="M157" i="12"/>
  <c r="O157" i="12"/>
  <c r="N157" i="12" s="1"/>
  <c r="S157" i="12"/>
  <c r="U157" i="12"/>
  <c r="E158" i="12"/>
  <c r="F158" i="12"/>
  <c r="H158" i="12"/>
  <c r="I158" i="12"/>
  <c r="J158" i="12"/>
  <c r="K158" i="12"/>
  <c r="S158" i="12" s="1"/>
  <c r="L158" i="12"/>
  <c r="M158" i="12"/>
  <c r="O158" i="12"/>
  <c r="Q158" i="12"/>
  <c r="E159" i="12"/>
  <c r="F159" i="12"/>
  <c r="H159" i="12"/>
  <c r="I159" i="12"/>
  <c r="J159" i="12"/>
  <c r="R159" i="12" s="1"/>
  <c r="K159" i="12"/>
  <c r="S159" i="12" s="1"/>
  <c r="L159" i="12"/>
  <c r="M159" i="12"/>
  <c r="O159" i="12"/>
  <c r="U159" i="12"/>
  <c r="E160" i="12"/>
  <c r="F160" i="12"/>
  <c r="H160" i="12"/>
  <c r="I160" i="12"/>
  <c r="J160" i="12"/>
  <c r="K160" i="12"/>
  <c r="L160" i="12"/>
  <c r="M160" i="12"/>
  <c r="N160" i="12" s="1"/>
  <c r="O160" i="12"/>
  <c r="E161" i="12"/>
  <c r="F161" i="12"/>
  <c r="H161" i="12"/>
  <c r="I161" i="12"/>
  <c r="J161" i="12"/>
  <c r="K161" i="12"/>
  <c r="L161" i="12"/>
  <c r="M161" i="12"/>
  <c r="O161" i="12"/>
  <c r="E162" i="12"/>
  <c r="F162" i="12"/>
  <c r="H162" i="12"/>
  <c r="I162" i="12"/>
  <c r="Q162" i="12" s="1"/>
  <c r="J162" i="12"/>
  <c r="R162" i="12" s="1"/>
  <c r="K162" i="12"/>
  <c r="S162" i="12" s="1"/>
  <c r="L162" i="12"/>
  <c r="M162" i="12"/>
  <c r="U162" i="12" s="1"/>
  <c r="O162" i="12"/>
  <c r="E163" i="12"/>
  <c r="F163" i="12"/>
  <c r="H163" i="12"/>
  <c r="I163" i="12"/>
  <c r="J163" i="12"/>
  <c r="R163" i="12" s="1"/>
  <c r="K163" i="12"/>
  <c r="S163" i="12" s="1"/>
  <c r="L163" i="12"/>
  <c r="M163" i="12"/>
  <c r="O163" i="12"/>
  <c r="E164" i="12"/>
  <c r="F164" i="12"/>
  <c r="H164" i="12"/>
  <c r="I164" i="12"/>
  <c r="J164" i="12"/>
  <c r="K164" i="12"/>
  <c r="L164" i="12"/>
  <c r="M164" i="12"/>
  <c r="S164" i="12" s="1"/>
  <c r="O164" i="12"/>
  <c r="E165" i="12"/>
  <c r="F165" i="12"/>
  <c r="H165" i="12"/>
  <c r="I165" i="12"/>
  <c r="J165" i="12"/>
  <c r="K165" i="12"/>
  <c r="L165" i="12"/>
  <c r="M165" i="12"/>
  <c r="O165" i="12"/>
  <c r="Q165" i="12"/>
  <c r="E166" i="12"/>
  <c r="F166" i="12"/>
  <c r="H166" i="12"/>
  <c r="I166" i="12"/>
  <c r="J166" i="12"/>
  <c r="R166" i="12" s="1"/>
  <c r="K166" i="12"/>
  <c r="L166" i="12"/>
  <c r="M166" i="12"/>
  <c r="N166" i="12" s="1"/>
  <c r="O166" i="12"/>
  <c r="Q166" i="12"/>
  <c r="S166" i="12"/>
  <c r="U166" i="12"/>
  <c r="E167" i="12"/>
  <c r="F167" i="12"/>
  <c r="H167" i="12"/>
  <c r="I167" i="12"/>
  <c r="J167" i="12"/>
  <c r="R167" i="12" s="1"/>
  <c r="K167" i="12"/>
  <c r="L167" i="12"/>
  <c r="M167" i="12"/>
  <c r="O167" i="12"/>
  <c r="E168" i="12"/>
  <c r="F168" i="12"/>
  <c r="H168" i="12"/>
  <c r="I168" i="12"/>
  <c r="J168" i="12"/>
  <c r="R168" i="12" s="1"/>
  <c r="K168" i="12"/>
  <c r="S168" i="12" s="1"/>
  <c r="L168" i="12"/>
  <c r="M168" i="12"/>
  <c r="O168" i="12"/>
  <c r="E169" i="12"/>
  <c r="F169" i="12"/>
  <c r="H169" i="12"/>
  <c r="I169" i="12"/>
  <c r="J169" i="12"/>
  <c r="K169" i="12"/>
  <c r="L169" i="12"/>
  <c r="M169" i="12"/>
  <c r="U169" i="12" s="1"/>
  <c r="O169" i="12"/>
  <c r="Q169" i="12"/>
  <c r="E170" i="12"/>
  <c r="F170" i="12"/>
  <c r="H170" i="12"/>
  <c r="I170" i="12"/>
  <c r="J170" i="12"/>
  <c r="K170" i="12"/>
  <c r="L170" i="12"/>
  <c r="M170" i="12"/>
  <c r="Q170" i="12" s="1"/>
  <c r="O170" i="12"/>
  <c r="E171" i="12"/>
  <c r="F171" i="12"/>
  <c r="H171" i="12"/>
  <c r="I171" i="12"/>
  <c r="Q171" i="12" s="1"/>
  <c r="J171" i="12"/>
  <c r="R171" i="12" s="1"/>
  <c r="K171" i="12"/>
  <c r="L171" i="12"/>
  <c r="M171" i="12"/>
  <c r="N171" i="12" s="1"/>
  <c r="O171" i="12"/>
  <c r="S171" i="12"/>
  <c r="U171" i="12"/>
  <c r="E172" i="12"/>
  <c r="F172" i="12"/>
  <c r="H172" i="12"/>
  <c r="I172" i="12"/>
  <c r="J172" i="12"/>
  <c r="K172" i="12"/>
  <c r="S172" i="12" s="1"/>
  <c r="L172" i="12"/>
  <c r="M172" i="12"/>
  <c r="O172" i="12"/>
  <c r="E173" i="12"/>
  <c r="F173" i="12"/>
  <c r="H173" i="12"/>
  <c r="I173" i="12"/>
  <c r="J173" i="12"/>
  <c r="R173" i="12" s="1"/>
  <c r="K173" i="12"/>
  <c r="S173" i="12" s="1"/>
  <c r="L173" i="12"/>
  <c r="M173" i="12"/>
  <c r="Q173" i="12" s="1"/>
  <c r="O173" i="12"/>
  <c r="U173" i="12"/>
  <c r="E174" i="12"/>
  <c r="F174" i="12"/>
  <c r="H174" i="12"/>
  <c r="I174" i="12"/>
  <c r="J174" i="12"/>
  <c r="K174" i="12"/>
  <c r="S174" i="12" s="1"/>
  <c r="L174" i="12"/>
  <c r="M174" i="12"/>
  <c r="O174" i="12"/>
  <c r="E175" i="12"/>
  <c r="F175" i="12"/>
  <c r="H175" i="12"/>
  <c r="I175" i="12"/>
  <c r="J175" i="12"/>
  <c r="R175" i="12" s="1"/>
  <c r="K175" i="12"/>
  <c r="L175" i="12"/>
  <c r="M175" i="12"/>
  <c r="O175" i="12"/>
  <c r="S175" i="12"/>
  <c r="U175" i="12"/>
  <c r="E176" i="12"/>
  <c r="F176" i="12"/>
  <c r="H176" i="12"/>
  <c r="I176" i="12"/>
  <c r="J176" i="12"/>
  <c r="K176" i="12"/>
  <c r="L176" i="12"/>
  <c r="M176" i="12"/>
  <c r="N176" i="12" s="1"/>
  <c r="O176" i="12"/>
  <c r="E177" i="12"/>
  <c r="F177" i="12"/>
  <c r="H177" i="12"/>
  <c r="I177" i="12"/>
  <c r="J177" i="12"/>
  <c r="K177" i="12"/>
  <c r="L177" i="12"/>
  <c r="M177" i="12"/>
  <c r="U177" i="12" s="1"/>
  <c r="O177" i="12"/>
  <c r="E178" i="12"/>
  <c r="F178" i="12"/>
  <c r="H178" i="12"/>
  <c r="I178" i="12"/>
  <c r="Q178" i="12" s="1"/>
  <c r="J178" i="12"/>
  <c r="R178" i="12" s="1"/>
  <c r="K178" i="12"/>
  <c r="S178" i="12" s="1"/>
  <c r="L178" i="12"/>
  <c r="M178" i="12"/>
  <c r="U178" i="12" s="1"/>
  <c r="O178" i="12"/>
  <c r="N178" i="12" s="1"/>
  <c r="E179" i="12"/>
  <c r="F179" i="12"/>
  <c r="H179" i="12"/>
  <c r="I179" i="12"/>
  <c r="J179" i="12"/>
  <c r="K179" i="12"/>
  <c r="L179" i="12"/>
  <c r="M179" i="12"/>
  <c r="O179" i="12"/>
  <c r="Q179" i="12"/>
  <c r="R179" i="12"/>
  <c r="E180" i="12"/>
  <c r="F180" i="12"/>
  <c r="H180" i="12"/>
  <c r="I180" i="12"/>
  <c r="J180" i="12"/>
  <c r="K180" i="12"/>
  <c r="S180" i="12" s="1"/>
  <c r="L180" i="12"/>
  <c r="M180" i="12"/>
  <c r="Q180" i="12" s="1"/>
  <c r="O180" i="12"/>
  <c r="R180" i="12"/>
  <c r="U180" i="12"/>
  <c r="E181" i="12"/>
  <c r="F181" i="12"/>
  <c r="H181" i="12"/>
  <c r="I181" i="12"/>
  <c r="J181" i="12"/>
  <c r="K181" i="12"/>
  <c r="S181" i="12" s="1"/>
  <c r="L181" i="12"/>
  <c r="M181" i="12"/>
  <c r="N181" i="12"/>
  <c r="O181" i="12"/>
  <c r="U181" i="12"/>
  <c r="E182" i="12"/>
  <c r="F182" i="12"/>
  <c r="H182" i="12"/>
  <c r="I182" i="12"/>
  <c r="J182" i="12"/>
  <c r="K182" i="12"/>
  <c r="L182" i="12"/>
  <c r="M182" i="12"/>
  <c r="O182" i="12"/>
  <c r="U182" i="12"/>
  <c r="E183" i="12"/>
  <c r="F183" i="12"/>
  <c r="H183" i="12"/>
  <c r="I183" i="12"/>
  <c r="J183" i="12"/>
  <c r="K183" i="12"/>
  <c r="S183" i="12" s="1"/>
  <c r="L183" i="12"/>
  <c r="M183" i="12"/>
  <c r="O183" i="12"/>
  <c r="E184" i="12"/>
  <c r="F184" i="12"/>
  <c r="H184" i="12"/>
  <c r="I184" i="12"/>
  <c r="J184" i="12"/>
  <c r="K184" i="12"/>
  <c r="L184" i="12"/>
  <c r="M184" i="12"/>
  <c r="N184" i="12" s="1"/>
  <c r="O184" i="12"/>
  <c r="E185" i="12"/>
  <c r="F185" i="12"/>
  <c r="H185" i="12"/>
  <c r="I185" i="12"/>
  <c r="Q185" i="12" s="1"/>
  <c r="J185" i="12"/>
  <c r="K185" i="12"/>
  <c r="L185" i="12"/>
  <c r="M185" i="12"/>
  <c r="U185" i="12" s="1"/>
  <c r="O185" i="12"/>
  <c r="E186" i="12"/>
  <c r="F186" i="12"/>
  <c r="H186" i="12"/>
  <c r="I186" i="12"/>
  <c r="J186" i="12"/>
  <c r="K186" i="12"/>
  <c r="L186" i="12"/>
  <c r="M186" i="12"/>
  <c r="U186" i="12" s="1"/>
  <c r="N186" i="12"/>
  <c r="O186" i="12"/>
  <c r="E187" i="12"/>
  <c r="F187" i="12"/>
  <c r="H187" i="12"/>
  <c r="I187" i="12"/>
  <c r="J187" i="12"/>
  <c r="K187" i="12"/>
  <c r="L187" i="12"/>
  <c r="M187" i="12"/>
  <c r="O187" i="12"/>
  <c r="E188" i="12"/>
  <c r="F188" i="12"/>
  <c r="H188" i="12"/>
  <c r="I188" i="12"/>
  <c r="J188" i="12"/>
  <c r="K188" i="12"/>
  <c r="S188" i="12" s="1"/>
  <c r="L188" i="12"/>
  <c r="M188" i="12"/>
  <c r="Q188" i="12" s="1"/>
  <c r="O188" i="12"/>
  <c r="E189" i="12"/>
  <c r="F189" i="12"/>
  <c r="H189" i="12"/>
  <c r="I189" i="12"/>
  <c r="Q189" i="12" s="1"/>
  <c r="J189" i="12"/>
  <c r="K189" i="12"/>
  <c r="L189" i="12"/>
  <c r="M189" i="12"/>
  <c r="U189" i="12" s="1"/>
  <c r="O189" i="12"/>
  <c r="R189" i="12"/>
  <c r="S189" i="12"/>
  <c r="E190" i="12"/>
  <c r="F190" i="12"/>
  <c r="H190" i="12"/>
  <c r="I190" i="12"/>
  <c r="J190" i="12"/>
  <c r="R190" i="12" s="1"/>
  <c r="K190" i="12"/>
  <c r="S190" i="12" s="1"/>
  <c r="L190" i="12"/>
  <c r="M190" i="12"/>
  <c r="N190" i="12" s="1"/>
  <c r="O190" i="12"/>
  <c r="E191" i="12"/>
  <c r="F191" i="12"/>
  <c r="H191" i="12"/>
  <c r="I191" i="12"/>
  <c r="J191" i="12"/>
  <c r="R191" i="12" s="1"/>
  <c r="K191" i="12"/>
  <c r="L191" i="12"/>
  <c r="M191" i="12"/>
  <c r="O191" i="12"/>
  <c r="U191" i="12"/>
  <c r="E192" i="12"/>
  <c r="F192" i="12"/>
  <c r="H192" i="12"/>
  <c r="I192" i="12"/>
  <c r="J192" i="12"/>
  <c r="K192" i="12"/>
  <c r="L192" i="12"/>
  <c r="M192" i="12"/>
  <c r="N192" i="12"/>
  <c r="O192" i="12"/>
  <c r="E193" i="12"/>
  <c r="F193" i="12"/>
  <c r="H193" i="12"/>
  <c r="I193" i="12"/>
  <c r="J193" i="12"/>
  <c r="K193" i="12"/>
  <c r="L193" i="12"/>
  <c r="M193" i="12"/>
  <c r="U193" i="12" s="1"/>
  <c r="O193" i="12"/>
  <c r="E194" i="12"/>
  <c r="F194" i="12"/>
  <c r="H194" i="12"/>
  <c r="I194" i="12"/>
  <c r="Q194" i="12" s="1"/>
  <c r="J194" i="12"/>
  <c r="R194" i="12" s="1"/>
  <c r="K194" i="12"/>
  <c r="L194" i="12"/>
  <c r="M194" i="12"/>
  <c r="U194" i="12" s="1"/>
  <c r="O194" i="12"/>
  <c r="S194" i="12"/>
  <c r="E195" i="12"/>
  <c r="F195" i="12"/>
  <c r="H195" i="12"/>
  <c r="I195" i="12"/>
  <c r="J195" i="12"/>
  <c r="K195" i="12"/>
  <c r="L195" i="12"/>
  <c r="M195" i="12"/>
  <c r="Q195" i="12" s="1"/>
  <c r="O195" i="12"/>
  <c r="E196" i="12"/>
  <c r="F196" i="12"/>
  <c r="H196" i="12"/>
  <c r="I196" i="12"/>
  <c r="J196" i="12"/>
  <c r="K196" i="12"/>
  <c r="L196" i="12"/>
  <c r="M196" i="12"/>
  <c r="S196" i="12" s="1"/>
  <c r="O196" i="12"/>
  <c r="E197" i="12"/>
  <c r="F197" i="12"/>
  <c r="H197" i="12"/>
  <c r="I197" i="12"/>
  <c r="J197" i="12"/>
  <c r="R197" i="12" s="1"/>
  <c r="K197" i="12"/>
  <c r="S197" i="12" s="1"/>
  <c r="L197" i="12"/>
  <c r="M197" i="12"/>
  <c r="Q197" i="12" s="1"/>
  <c r="O197" i="12"/>
  <c r="E198" i="12"/>
  <c r="F198" i="12"/>
  <c r="H198" i="12"/>
  <c r="I198" i="12"/>
  <c r="J198" i="12"/>
  <c r="K198" i="12"/>
  <c r="S198" i="12" s="1"/>
  <c r="L198" i="12"/>
  <c r="M198" i="12"/>
  <c r="O198" i="12"/>
  <c r="Q198" i="12"/>
  <c r="R198" i="12"/>
  <c r="U198" i="12"/>
  <c r="E199" i="12"/>
  <c r="F199" i="12"/>
  <c r="H199" i="12"/>
  <c r="I199" i="12"/>
  <c r="J199" i="12"/>
  <c r="R199" i="12" s="1"/>
  <c r="K199" i="12"/>
  <c r="S199" i="12" s="1"/>
  <c r="L199" i="12"/>
  <c r="M199" i="12"/>
  <c r="N199" i="12" s="1"/>
  <c r="O199" i="12"/>
  <c r="U199" i="12"/>
  <c r="E200" i="12"/>
  <c r="F200" i="12"/>
  <c r="H200" i="12"/>
  <c r="I200" i="12"/>
  <c r="J200" i="12"/>
  <c r="R200" i="12" s="1"/>
  <c r="K200" i="12"/>
  <c r="L200" i="12"/>
  <c r="M200" i="12"/>
  <c r="O200" i="12"/>
  <c r="E201" i="12"/>
  <c r="F201" i="12"/>
  <c r="H201" i="12"/>
  <c r="I201" i="12"/>
  <c r="J201" i="12"/>
  <c r="K201" i="12"/>
  <c r="L201" i="12"/>
  <c r="M201" i="12"/>
  <c r="U201" i="12" s="1"/>
  <c r="O201" i="12"/>
  <c r="Q201" i="12"/>
  <c r="E202" i="12"/>
  <c r="F202" i="12"/>
  <c r="H202" i="12"/>
  <c r="I202" i="12"/>
  <c r="J202" i="12"/>
  <c r="R202" i="12" s="1"/>
  <c r="K202" i="12"/>
  <c r="S202" i="12" s="1"/>
  <c r="L202" i="12"/>
  <c r="M202" i="12"/>
  <c r="U202" i="12" s="1"/>
  <c r="O202" i="12"/>
  <c r="E203" i="12"/>
  <c r="F203" i="12"/>
  <c r="H203" i="12"/>
  <c r="I203" i="12"/>
  <c r="Q203" i="12" s="1"/>
  <c r="J203" i="12"/>
  <c r="K203" i="12"/>
  <c r="L203" i="12"/>
  <c r="M203" i="12"/>
  <c r="O203" i="12"/>
  <c r="R203" i="12"/>
  <c r="S203" i="12"/>
  <c r="U203" i="12"/>
  <c r="E204" i="12"/>
  <c r="F204" i="12"/>
  <c r="H204" i="12"/>
  <c r="I204" i="12"/>
  <c r="J204" i="12"/>
  <c r="K204" i="12"/>
  <c r="S204" i="12" s="1"/>
  <c r="L204" i="12"/>
  <c r="M204" i="12"/>
  <c r="U204" i="12" s="1"/>
  <c r="O204" i="12"/>
  <c r="E205" i="12"/>
  <c r="F205" i="12"/>
  <c r="H205" i="12"/>
  <c r="I205" i="12"/>
  <c r="Q205" i="12" s="1"/>
  <c r="J205" i="12"/>
  <c r="K205" i="12"/>
  <c r="L205" i="12"/>
  <c r="M205" i="12"/>
  <c r="O205" i="12"/>
  <c r="R205" i="12"/>
  <c r="S205" i="12"/>
  <c r="U205" i="12"/>
  <c r="E206" i="12"/>
  <c r="F206" i="12"/>
  <c r="H206" i="12"/>
  <c r="I206" i="12"/>
  <c r="Q206" i="12" s="1"/>
  <c r="J206" i="12"/>
  <c r="R206" i="12" s="1"/>
  <c r="K206" i="12"/>
  <c r="S206" i="12" s="1"/>
  <c r="L206" i="12"/>
  <c r="M206" i="12"/>
  <c r="O206" i="12"/>
  <c r="U206" i="12"/>
  <c r="E207" i="12"/>
  <c r="F207" i="12"/>
  <c r="H207" i="12"/>
  <c r="I207" i="12"/>
  <c r="J207" i="12"/>
  <c r="R207" i="12" s="1"/>
  <c r="K207" i="12"/>
  <c r="L207" i="12"/>
  <c r="M207" i="12"/>
  <c r="O207" i="12"/>
  <c r="S207" i="12"/>
  <c r="U207" i="12"/>
  <c r="E208" i="12"/>
  <c r="F208" i="12"/>
  <c r="H208" i="12"/>
  <c r="I208" i="12"/>
  <c r="J208" i="12"/>
  <c r="K208" i="12"/>
  <c r="L208" i="12"/>
  <c r="M208" i="12"/>
  <c r="N208" i="12" s="1"/>
  <c r="O208" i="12"/>
  <c r="E209" i="12"/>
  <c r="F209" i="12"/>
  <c r="H209" i="12"/>
  <c r="I209" i="12"/>
  <c r="J209" i="12"/>
  <c r="K209" i="12"/>
  <c r="L209" i="12"/>
  <c r="M209" i="12"/>
  <c r="U209" i="12" s="1"/>
  <c r="O209" i="12"/>
  <c r="E210" i="12"/>
  <c r="F210" i="12"/>
  <c r="H210" i="12"/>
  <c r="I210" i="12"/>
  <c r="Q210" i="12" s="1"/>
  <c r="J210" i="12"/>
  <c r="R210" i="12" s="1"/>
  <c r="K210" i="12"/>
  <c r="L210" i="12"/>
  <c r="M210" i="12"/>
  <c r="U210" i="12" s="1"/>
  <c r="O210" i="12"/>
  <c r="S210" i="12"/>
  <c r="AY223" i="13"/>
  <c r="AY222" i="13"/>
  <c r="L222" i="13"/>
  <c r="O221" i="13"/>
  <c r="L221" i="13"/>
  <c r="M222" i="13" s="1"/>
  <c r="M223" i="13" s="1"/>
  <c r="BC218" i="13"/>
  <c r="BD215" i="13"/>
  <c r="AZ215" i="13"/>
  <c r="B213" i="13"/>
  <c r="B214" i="13" s="1"/>
  <c r="AM209" i="13"/>
  <c r="AM210" i="13" s="1"/>
  <c r="AM211" i="13" s="1"/>
  <c r="AP212" i="13" s="1"/>
  <c r="AP213" i="13" s="1"/>
  <c r="AP214" i="13" s="1"/>
  <c r="AP215" i="13" s="1"/>
  <c r="AP216" i="13" s="1"/>
  <c r="AP217" i="13" s="1"/>
  <c r="AP218" i="13" s="1"/>
  <c r="AP219" i="13" s="1"/>
  <c r="AP220" i="13" s="1"/>
  <c r="AP221" i="13" s="1"/>
  <c r="AP222" i="13" s="1"/>
  <c r="AP223" i="13" s="1"/>
  <c r="AP224" i="13" s="1"/>
  <c r="AP225" i="13" s="1"/>
  <c r="AP226" i="13" s="1"/>
  <c r="AP227" i="13" s="1"/>
  <c r="AP228" i="13" s="1"/>
  <c r="AP229" i="13" s="1"/>
  <c r="AP230" i="13" s="1"/>
  <c r="AP231" i="13" s="1"/>
  <c r="AP232" i="13" s="1"/>
  <c r="AP233" i="13" s="1"/>
  <c r="AP234" i="13" s="1"/>
  <c r="AP235" i="13" s="1"/>
  <c r="AP236" i="13" s="1"/>
  <c r="AP237" i="13" s="1"/>
  <c r="AP238" i="13" s="1"/>
  <c r="AP239" i="13" s="1"/>
  <c r="AP240" i="13" s="1"/>
  <c r="AP241" i="13" s="1"/>
  <c r="AP242" i="13" s="1"/>
  <c r="AP243" i="13" s="1"/>
  <c r="AP244" i="13" s="1"/>
  <c r="AP245" i="13" s="1"/>
  <c r="AP246" i="13" s="1"/>
  <c r="AP247" i="13" s="1"/>
  <c r="AP248" i="13" s="1"/>
  <c r="AP249" i="13" s="1"/>
  <c r="AP250" i="13" s="1"/>
  <c r="AP251" i="13" s="1"/>
  <c r="AP252" i="13" s="1"/>
  <c r="AP253" i="13" s="1"/>
  <c r="AP254" i="13" s="1"/>
  <c r="AP255" i="13" s="1"/>
  <c r="AP256" i="13" s="1"/>
  <c r="AP257" i="13" s="1"/>
  <c r="AP258" i="13" s="1"/>
  <c r="AP259" i="13" s="1"/>
  <c r="AP260" i="13" s="1"/>
  <c r="AP261" i="13" s="1"/>
  <c r="AP262" i="13" s="1"/>
  <c r="AP263" i="13" s="1"/>
  <c r="AP264" i="13" s="1"/>
  <c r="AP265" i="13" s="1"/>
  <c r="AP266" i="13" s="1"/>
  <c r="AP267" i="13" s="1"/>
  <c r="AP268" i="13" s="1"/>
  <c r="AP269" i="13" s="1"/>
  <c r="AP270" i="13" s="1"/>
  <c r="AP271" i="13" s="1"/>
  <c r="AP272" i="13" s="1"/>
  <c r="AP273" i="13" s="1"/>
  <c r="AP274" i="13" s="1"/>
  <c r="AP275" i="13" s="1"/>
  <c r="AP276" i="13" s="1"/>
  <c r="AP277" i="13" s="1"/>
  <c r="AP278" i="13" s="1"/>
  <c r="AP279" i="13" s="1"/>
  <c r="AP280" i="13" s="1"/>
  <c r="AP281" i="13" s="1"/>
  <c r="AP282" i="13" s="1"/>
  <c r="AP283" i="13" s="1"/>
  <c r="AP284" i="13" s="1"/>
  <c r="AP285" i="13" s="1"/>
  <c r="AP286" i="13" s="1"/>
  <c r="AP287" i="13" s="1"/>
  <c r="AP288" i="13" s="1"/>
  <c r="AP289" i="13" s="1"/>
  <c r="AP290" i="13" s="1"/>
  <c r="AP291" i="13" s="1"/>
  <c r="AP292" i="13" s="1"/>
  <c r="AP293" i="13" s="1"/>
  <c r="AP294" i="13" s="1"/>
  <c r="AP295" i="13" s="1"/>
  <c r="AP296" i="13" s="1"/>
  <c r="AP297" i="13" s="1"/>
  <c r="AP298" i="13" s="1"/>
  <c r="AP299" i="13" s="1"/>
  <c r="AP300" i="13" s="1"/>
  <c r="AP301" i="13" s="1"/>
  <c r="AP302" i="13" s="1"/>
  <c r="AP303" i="13" s="1"/>
  <c r="AP304" i="13" s="1"/>
  <c r="AP305" i="13" s="1"/>
  <c r="AP306" i="13" s="1"/>
  <c r="AP307" i="13" s="1"/>
  <c r="AP308" i="13" s="1"/>
  <c r="AP309" i="13" s="1"/>
  <c r="AP310" i="13" s="1"/>
  <c r="AP311" i="13" s="1"/>
  <c r="AP312" i="13" s="1"/>
  <c r="AP313" i="13" s="1"/>
  <c r="AP314" i="13" s="1"/>
  <c r="AP315" i="13" s="1"/>
  <c r="AP316" i="13" s="1"/>
  <c r="AP317" i="13" s="1"/>
  <c r="AP318" i="13" s="1"/>
  <c r="AP319" i="13" s="1"/>
  <c r="AP320" i="13" s="1"/>
  <c r="AP321" i="13" s="1"/>
  <c r="AP322" i="13" s="1"/>
  <c r="AP323" i="13" s="1"/>
  <c r="AP324" i="13" s="1"/>
  <c r="AP325" i="13" s="1"/>
  <c r="AP326" i="13" s="1"/>
  <c r="AP327" i="13" s="1"/>
  <c r="AP328" i="13" s="1"/>
  <c r="AP329" i="13" s="1"/>
  <c r="AP330" i="13" s="1"/>
  <c r="AP331" i="13" s="1"/>
  <c r="AP332" i="13" s="1"/>
  <c r="AP333" i="13" s="1"/>
  <c r="AP334" i="13" s="1"/>
  <c r="AP335" i="13" s="1"/>
  <c r="AP336" i="13" s="1"/>
  <c r="AP337" i="13" s="1"/>
  <c r="AP338" i="13" s="1"/>
  <c r="AP339" i="13" s="1"/>
  <c r="AP340" i="13" s="1"/>
  <c r="AP341" i="13" s="1"/>
  <c r="AP342" i="13" s="1"/>
  <c r="AP343" i="13" s="1"/>
  <c r="AP344" i="13" s="1"/>
  <c r="AP345" i="13" s="1"/>
  <c r="AP346" i="13" s="1"/>
  <c r="AP347" i="13" s="1"/>
  <c r="AP348" i="13" s="1"/>
  <c r="AP349" i="13" s="1"/>
  <c r="AP350" i="13" s="1"/>
  <c r="AP351" i="13" s="1"/>
  <c r="AP352" i="13" s="1"/>
  <c r="AP353" i="13" s="1"/>
  <c r="AP354" i="13" s="1"/>
  <c r="AP355" i="13" s="1"/>
  <c r="AP356" i="13" s="1"/>
  <c r="AP357" i="13" s="1"/>
  <c r="AP358" i="13" s="1"/>
  <c r="AP359" i="13" s="1"/>
  <c r="AP360" i="13" s="1"/>
  <c r="AP361" i="13" s="1"/>
  <c r="AP362" i="13" s="1"/>
  <c r="AP363" i="13" s="1"/>
  <c r="AP364" i="13" s="1"/>
  <c r="AP365" i="13" s="1"/>
  <c r="AP366" i="13" s="1"/>
  <c r="AP367" i="13" s="1"/>
  <c r="AP368" i="13" s="1"/>
  <c r="AP369" i="13" s="1"/>
  <c r="AP370" i="13" s="1"/>
  <c r="AP371" i="13" s="1"/>
  <c r="AP372" i="13" s="1"/>
  <c r="AP373" i="13" s="1"/>
  <c r="AP374" i="13" s="1"/>
  <c r="AP375" i="13" s="1"/>
  <c r="AP376" i="13" s="1"/>
  <c r="AP377" i="13" s="1"/>
  <c r="AP378" i="13" s="1"/>
  <c r="AP379" i="13" s="1"/>
  <c r="AP380" i="13" s="1"/>
  <c r="AP381" i="13" s="1"/>
  <c r="AP382" i="13" s="1"/>
  <c r="AP383" i="13" s="1"/>
  <c r="AP384" i="13" s="1"/>
  <c r="AP385" i="13" s="1"/>
  <c r="AP386" i="13" s="1"/>
  <c r="AP387" i="13" s="1"/>
  <c r="AP388" i="13" s="1"/>
  <c r="AP389" i="13" s="1"/>
  <c r="AP390" i="13" s="1"/>
  <c r="AP391" i="13" s="1"/>
  <c r="AP392" i="13" s="1"/>
  <c r="AP393" i="13" s="1"/>
  <c r="AP394" i="13" s="1"/>
  <c r="AP395" i="13" s="1"/>
  <c r="AP396" i="13" s="1"/>
  <c r="AP397" i="13" s="1"/>
  <c r="AP398" i="13" s="1"/>
  <c r="AP399" i="13" s="1"/>
  <c r="AP400" i="13" s="1"/>
  <c r="AP401" i="13" s="1"/>
  <c r="AP402" i="13" s="1"/>
  <c r="AP403" i="13" s="1"/>
  <c r="AP404" i="13" s="1"/>
  <c r="AP405" i="13" s="1"/>
  <c r="AP406" i="13" s="1"/>
  <c r="AP407" i="13" s="1"/>
  <c r="AP408" i="13" s="1"/>
  <c r="AP409" i="13" s="1"/>
  <c r="AP410" i="13" s="1"/>
  <c r="AP411" i="13" s="1"/>
  <c r="AP412" i="13" s="1"/>
  <c r="AP413" i="13" s="1"/>
  <c r="AP414" i="13" s="1"/>
  <c r="AP415" i="13" s="1"/>
  <c r="AP416" i="13" s="1"/>
  <c r="AP417" i="13" s="1"/>
  <c r="AP418" i="13" s="1"/>
  <c r="AP419" i="13" s="1"/>
  <c r="AP420" i="13" s="1"/>
  <c r="AP421" i="13" s="1"/>
  <c r="AP422" i="13" s="1"/>
  <c r="AP423" i="13" s="1"/>
  <c r="AP424" i="13" s="1"/>
  <c r="AP425" i="13" s="1"/>
  <c r="AP426" i="13" s="1"/>
  <c r="AP427" i="13" s="1"/>
  <c r="AP428" i="13" s="1"/>
  <c r="AP429" i="13" s="1"/>
  <c r="AP430" i="13" s="1"/>
  <c r="AP431" i="13" s="1"/>
  <c r="AP432" i="13" s="1"/>
  <c r="AP433" i="13" s="1"/>
  <c r="AP434" i="13" s="1"/>
  <c r="AP435" i="13" s="1"/>
  <c r="AP436" i="13" s="1"/>
  <c r="AP437" i="13" s="1"/>
  <c r="AP438" i="13" s="1"/>
  <c r="AP439" i="13" s="1"/>
  <c r="AP440" i="13" s="1"/>
  <c r="AP441" i="13" s="1"/>
  <c r="AP442" i="13" s="1"/>
  <c r="AP443" i="13" s="1"/>
  <c r="AP444" i="13" s="1"/>
  <c r="AP445" i="13" s="1"/>
  <c r="AP446" i="13" s="1"/>
  <c r="AP447" i="13" s="1"/>
  <c r="AP448" i="13" s="1"/>
  <c r="AP449" i="13" s="1"/>
  <c r="AP450" i="13" s="1"/>
  <c r="AP451" i="13" s="1"/>
  <c r="AP452" i="13" s="1"/>
  <c r="AP453" i="13" s="1"/>
  <c r="AP454" i="13" s="1"/>
  <c r="AP455" i="13" s="1"/>
  <c r="AP456" i="13" s="1"/>
  <c r="AP457" i="13" s="1"/>
  <c r="AP458" i="13" s="1"/>
  <c r="AP459" i="13" s="1"/>
  <c r="AP460" i="13" s="1"/>
  <c r="AP461" i="13" s="1"/>
  <c r="AP462" i="13" s="1"/>
  <c r="AP463" i="13" s="1"/>
  <c r="AP464" i="13" s="1"/>
  <c r="AP465" i="13" s="1"/>
  <c r="AP466" i="13" s="1"/>
  <c r="AP467" i="13" s="1"/>
  <c r="AP468" i="13" s="1"/>
  <c r="AP469" i="13" s="1"/>
  <c r="AP470" i="13" s="1"/>
  <c r="AP471" i="13" s="1"/>
  <c r="AP472" i="13" s="1"/>
  <c r="AP473" i="13" s="1"/>
  <c r="AP474" i="13" s="1"/>
  <c r="AP475" i="13" s="1"/>
  <c r="AP476" i="13" s="1"/>
  <c r="AP477" i="13" s="1"/>
  <c r="AP478" i="13" s="1"/>
  <c r="AP479" i="13" s="1"/>
  <c r="AP480" i="13" s="1"/>
  <c r="AP481" i="13" s="1"/>
  <c r="AP482" i="13" s="1"/>
  <c r="AP483" i="13" s="1"/>
  <c r="AP484" i="13" s="1"/>
  <c r="AP485" i="13" s="1"/>
  <c r="AP486" i="13" s="1"/>
  <c r="AP487" i="13" s="1"/>
  <c r="AP488" i="13" s="1"/>
  <c r="AP489" i="13" s="1"/>
  <c r="AP490" i="13" s="1"/>
  <c r="AP491" i="13" s="1"/>
  <c r="AP492" i="13" s="1"/>
  <c r="AP493" i="13" s="1"/>
  <c r="AP494" i="13" s="1"/>
  <c r="AP495" i="13" s="1"/>
  <c r="AP496" i="13" s="1"/>
  <c r="AP497" i="13" s="1"/>
  <c r="AP498" i="13" s="1"/>
  <c r="AP499" i="13" s="1"/>
  <c r="AP500" i="13" s="1"/>
  <c r="AP501" i="13" s="1"/>
  <c r="AP502" i="13" s="1"/>
  <c r="AP503" i="13" s="1"/>
  <c r="AP504" i="13" s="1"/>
  <c r="AP505" i="13" s="1"/>
  <c r="AP506" i="13" s="1"/>
  <c r="AP507" i="13" s="1"/>
  <c r="AP508" i="13" s="1"/>
  <c r="AP509" i="13" s="1"/>
  <c r="AP510" i="13" s="1"/>
  <c r="AP511" i="13" s="1"/>
  <c r="AP512" i="13" s="1"/>
  <c r="AP513" i="13" s="1"/>
  <c r="AP514" i="13" s="1"/>
  <c r="AP515" i="13" s="1"/>
  <c r="AP516" i="13" s="1"/>
  <c r="AP517" i="13" s="1"/>
  <c r="AP518" i="13" s="1"/>
  <c r="AP519" i="13" s="1"/>
  <c r="AP520" i="13" s="1"/>
  <c r="AP521" i="13" s="1"/>
  <c r="AP522" i="13" s="1"/>
  <c r="AP523" i="13" s="1"/>
  <c r="AP524" i="13" s="1"/>
  <c r="AP525" i="13" s="1"/>
  <c r="AP526" i="13" s="1"/>
  <c r="AP527" i="13" s="1"/>
  <c r="AP528" i="13" s="1"/>
  <c r="AP529" i="13" s="1"/>
  <c r="AP530" i="13" s="1"/>
  <c r="AP531" i="13" s="1"/>
  <c r="AP532" i="13" s="1"/>
  <c r="AP533" i="13" s="1"/>
  <c r="AP534" i="13" s="1"/>
  <c r="AP535" i="13" s="1"/>
  <c r="AP536" i="13" s="1"/>
  <c r="AP537" i="13" s="1"/>
  <c r="AP538" i="13" s="1"/>
  <c r="AP539" i="13" s="1"/>
  <c r="AP540" i="13" s="1"/>
  <c r="AP541" i="13" s="1"/>
  <c r="AP542" i="13" s="1"/>
  <c r="AP543" i="13" s="1"/>
  <c r="AP544" i="13" s="1"/>
  <c r="AP545" i="13" s="1"/>
  <c r="AP546" i="13" s="1"/>
  <c r="AP547" i="13" s="1"/>
  <c r="AP548" i="13" s="1"/>
  <c r="AP549" i="13" s="1"/>
  <c r="AP550" i="13" s="1"/>
  <c r="AP551" i="13" s="1"/>
  <c r="AP552" i="13" s="1"/>
  <c r="AP553" i="13" s="1"/>
  <c r="AP554" i="13" s="1"/>
  <c r="AP555" i="13" s="1"/>
  <c r="AP556" i="13" s="1"/>
  <c r="AP557" i="13" s="1"/>
  <c r="AP558" i="13" s="1"/>
  <c r="AP559" i="13" s="1"/>
  <c r="AP560" i="13" s="1"/>
  <c r="AP561" i="13" s="1"/>
  <c r="AP562" i="13" s="1"/>
  <c r="AP563" i="13" s="1"/>
  <c r="AP564" i="13" s="1"/>
  <c r="AP565" i="13" s="1"/>
  <c r="AP566" i="13" s="1"/>
  <c r="AP567" i="13" s="1"/>
  <c r="AP568" i="13" s="1"/>
  <c r="AP569" i="13" s="1"/>
  <c r="AP570" i="13" s="1"/>
  <c r="AP571" i="13" s="1"/>
  <c r="AM208" i="13"/>
  <c r="AF208" i="13"/>
  <c r="AO207" i="13"/>
  <c r="AN207" i="13"/>
  <c r="AK207" i="13"/>
  <c r="AJ207" i="13"/>
  <c r="AJ209" i="13" s="1"/>
  <c r="AN209" i="13" s="1"/>
  <c r="BA205" i="13"/>
  <c r="AW205" i="13"/>
  <c r="W204" i="13"/>
  <c r="V204" i="13"/>
  <c r="BA198" i="13"/>
  <c r="AW198" i="13"/>
  <c r="BA193" i="13"/>
  <c r="AW193" i="13"/>
  <c r="W192" i="13"/>
  <c r="W187" i="13"/>
  <c r="AS175" i="13"/>
  <c r="AR175" i="13"/>
  <c r="AS174" i="13"/>
  <c r="AR174" i="13"/>
  <c r="AT174" i="13" s="1"/>
  <c r="AS173" i="13"/>
  <c r="AR173" i="13"/>
  <c r="AS172" i="13"/>
  <c r="AR172" i="13"/>
  <c r="AW170" i="13"/>
  <c r="W159" i="13"/>
  <c r="V159" i="13"/>
  <c r="U16" i="13"/>
  <c r="K12" i="13"/>
  <c r="AG5" i="13"/>
  <c r="AA5" i="13"/>
  <c r="AE5" i="13" s="1"/>
  <c r="AE16" i="13" s="1"/>
  <c r="AA4" i="13"/>
  <c r="AE4" i="13" s="1"/>
  <c r="Q28" i="5"/>
  <c r="Q27" i="5"/>
  <c r="Q26" i="5"/>
  <c r="W204" i="12"/>
  <c r="W192" i="12"/>
  <c r="AY223" i="12"/>
  <c r="AY222" i="12"/>
  <c r="L222" i="12"/>
  <c r="L221" i="12" s="1"/>
  <c r="M222" i="12" s="1"/>
  <c r="M223" i="12" s="1"/>
  <c r="O221" i="12"/>
  <c r="BC218" i="12"/>
  <c r="BD215" i="12"/>
  <c r="AZ215" i="12"/>
  <c r="J214" i="12"/>
  <c r="B213" i="12"/>
  <c r="AM208" i="12"/>
  <c r="AM209" i="12" s="1"/>
  <c r="AM210" i="12" s="1"/>
  <c r="AM211" i="12" s="1"/>
  <c r="AP212" i="12" s="1"/>
  <c r="AP213" i="12" s="1"/>
  <c r="AP214" i="12" s="1"/>
  <c r="AP215" i="12" s="1"/>
  <c r="AP216" i="12" s="1"/>
  <c r="AP217" i="12" s="1"/>
  <c r="AP218" i="12" s="1"/>
  <c r="AP219" i="12" s="1"/>
  <c r="AP220" i="12" s="1"/>
  <c r="AP221" i="12" s="1"/>
  <c r="AP222" i="12" s="1"/>
  <c r="AP223" i="12" s="1"/>
  <c r="AP224" i="12" s="1"/>
  <c r="AP225" i="12" s="1"/>
  <c r="AP226" i="12" s="1"/>
  <c r="AP227" i="12" s="1"/>
  <c r="AP228" i="12" s="1"/>
  <c r="AP229" i="12" s="1"/>
  <c r="AP230" i="12" s="1"/>
  <c r="AP231" i="12" s="1"/>
  <c r="AP232" i="12" s="1"/>
  <c r="AP233" i="12" s="1"/>
  <c r="AP234" i="12" s="1"/>
  <c r="AP235" i="12" s="1"/>
  <c r="AP236" i="12" s="1"/>
  <c r="AP237" i="12" s="1"/>
  <c r="AP238" i="12" s="1"/>
  <c r="AP239" i="12" s="1"/>
  <c r="AP240" i="12" s="1"/>
  <c r="AP241" i="12" s="1"/>
  <c r="AP242" i="12" s="1"/>
  <c r="AP243" i="12" s="1"/>
  <c r="AP244" i="12" s="1"/>
  <c r="AP245" i="12" s="1"/>
  <c r="AP246" i="12" s="1"/>
  <c r="AP247" i="12" s="1"/>
  <c r="AP248" i="12" s="1"/>
  <c r="AP249" i="12" s="1"/>
  <c r="AP250" i="12" s="1"/>
  <c r="AP251" i="12" s="1"/>
  <c r="AP252" i="12" s="1"/>
  <c r="AP253" i="12" s="1"/>
  <c r="AP254" i="12" s="1"/>
  <c r="AP255" i="12" s="1"/>
  <c r="AP256" i="12" s="1"/>
  <c r="AP257" i="12" s="1"/>
  <c r="AP258" i="12" s="1"/>
  <c r="AP259" i="12" s="1"/>
  <c r="AP260" i="12" s="1"/>
  <c r="AP261" i="12" s="1"/>
  <c r="AP262" i="12" s="1"/>
  <c r="AP263" i="12" s="1"/>
  <c r="AP264" i="12" s="1"/>
  <c r="AP265" i="12" s="1"/>
  <c r="AP266" i="12" s="1"/>
  <c r="AP267" i="12" s="1"/>
  <c r="AP268" i="12" s="1"/>
  <c r="AP269" i="12" s="1"/>
  <c r="AP270" i="12" s="1"/>
  <c r="AP271" i="12" s="1"/>
  <c r="AP272" i="12" s="1"/>
  <c r="AP273" i="12" s="1"/>
  <c r="AP274" i="12" s="1"/>
  <c r="AP275" i="12" s="1"/>
  <c r="AP276" i="12" s="1"/>
  <c r="AP277" i="12" s="1"/>
  <c r="AP278" i="12" s="1"/>
  <c r="AP279" i="12" s="1"/>
  <c r="AP280" i="12" s="1"/>
  <c r="AP281" i="12" s="1"/>
  <c r="AP282" i="12" s="1"/>
  <c r="AP283" i="12" s="1"/>
  <c r="AP284" i="12" s="1"/>
  <c r="AP285" i="12" s="1"/>
  <c r="AP286" i="12" s="1"/>
  <c r="AP287" i="12" s="1"/>
  <c r="AP288" i="12" s="1"/>
  <c r="AP289" i="12" s="1"/>
  <c r="AP290" i="12" s="1"/>
  <c r="AP291" i="12" s="1"/>
  <c r="AP292" i="12" s="1"/>
  <c r="AP293" i="12" s="1"/>
  <c r="AP294" i="12" s="1"/>
  <c r="AP295" i="12" s="1"/>
  <c r="AP296" i="12" s="1"/>
  <c r="AP297" i="12" s="1"/>
  <c r="AP298" i="12" s="1"/>
  <c r="AP299" i="12" s="1"/>
  <c r="AP300" i="12" s="1"/>
  <c r="AP301" i="12" s="1"/>
  <c r="AP302" i="12" s="1"/>
  <c r="AP303" i="12" s="1"/>
  <c r="AP304" i="12" s="1"/>
  <c r="AP305" i="12" s="1"/>
  <c r="AP306" i="12" s="1"/>
  <c r="AP307" i="12" s="1"/>
  <c r="AP308" i="12" s="1"/>
  <c r="AP309" i="12" s="1"/>
  <c r="AP310" i="12" s="1"/>
  <c r="AP311" i="12" s="1"/>
  <c r="AP312" i="12" s="1"/>
  <c r="AP313" i="12" s="1"/>
  <c r="AP314" i="12" s="1"/>
  <c r="AP315" i="12" s="1"/>
  <c r="AP316" i="12" s="1"/>
  <c r="AP317" i="12" s="1"/>
  <c r="AP318" i="12" s="1"/>
  <c r="AP319" i="12" s="1"/>
  <c r="AP320" i="12" s="1"/>
  <c r="AP321" i="12" s="1"/>
  <c r="AP322" i="12" s="1"/>
  <c r="AP323" i="12" s="1"/>
  <c r="AP324" i="12" s="1"/>
  <c r="AP325" i="12" s="1"/>
  <c r="AP326" i="12" s="1"/>
  <c r="AP327" i="12" s="1"/>
  <c r="AP328" i="12" s="1"/>
  <c r="AP329" i="12" s="1"/>
  <c r="AP330" i="12" s="1"/>
  <c r="AP331" i="12" s="1"/>
  <c r="AP332" i="12" s="1"/>
  <c r="AP333" i="12" s="1"/>
  <c r="AP334" i="12" s="1"/>
  <c r="AP335" i="12" s="1"/>
  <c r="AP336" i="12" s="1"/>
  <c r="AP337" i="12" s="1"/>
  <c r="AP338" i="12" s="1"/>
  <c r="AP339" i="12" s="1"/>
  <c r="AP340" i="12" s="1"/>
  <c r="AP341" i="12" s="1"/>
  <c r="AP342" i="12" s="1"/>
  <c r="AP343" i="12" s="1"/>
  <c r="AP344" i="12" s="1"/>
  <c r="AP345" i="12" s="1"/>
  <c r="AP346" i="12" s="1"/>
  <c r="AP347" i="12" s="1"/>
  <c r="AP348" i="12" s="1"/>
  <c r="AP349" i="12" s="1"/>
  <c r="AP350" i="12" s="1"/>
  <c r="AP351" i="12" s="1"/>
  <c r="AP352" i="12" s="1"/>
  <c r="AP353" i="12" s="1"/>
  <c r="AP354" i="12" s="1"/>
  <c r="AP355" i="12" s="1"/>
  <c r="AP356" i="12" s="1"/>
  <c r="AP357" i="12" s="1"/>
  <c r="AP358" i="12" s="1"/>
  <c r="AP359" i="12" s="1"/>
  <c r="AP360" i="12" s="1"/>
  <c r="AP361" i="12" s="1"/>
  <c r="AP362" i="12" s="1"/>
  <c r="AP363" i="12" s="1"/>
  <c r="AP364" i="12" s="1"/>
  <c r="AP365" i="12" s="1"/>
  <c r="AP366" i="12" s="1"/>
  <c r="AP367" i="12" s="1"/>
  <c r="AP368" i="12" s="1"/>
  <c r="AP369" i="12" s="1"/>
  <c r="AP370" i="12" s="1"/>
  <c r="AP371" i="12" s="1"/>
  <c r="AP372" i="12" s="1"/>
  <c r="AP373" i="12" s="1"/>
  <c r="AP374" i="12" s="1"/>
  <c r="AP375" i="12" s="1"/>
  <c r="AP376" i="12" s="1"/>
  <c r="AP377" i="12" s="1"/>
  <c r="AP378" i="12" s="1"/>
  <c r="AP379" i="12" s="1"/>
  <c r="AP380" i="12" s="1"/>
  <c r="AP381" i="12" s="1"/>
  <c r="AP382" i="12" s="1"/>
  <c r="AP383" i="12" s="1"/>
  <c r="AP384" i="12" s="1"/>
  <c r="AP385" i="12" s="1"/>
  <c r="AP386" i="12" s="1"/>
  <c r="AP387" i="12" s="1"/>
  <c r="AP388" i="12" s="1"/>
  <c r="AP389" i="12" s="1"/>
  <c r="AP390" i="12" s="1"/>
  <c r="AP391" i="12" s="1"/>
  <c r="AP392" i="12" s="1"/>
  <c r="AP393" i="12" s="1"/>
  <c r="AP394" i="12" s="1"/>
  <c r="AP395" i="12" s="1"/>
  <c r="AP396" i="12" s="1"/>
  <c r="AP397" i="12" s="1"/>
  <c r="AP398" i="12" s="1"/>
  <c r="AP399" i="12" s="1"/>
  <c r="AP400" i="12" s="1"/>
  <c r="AP401" i="12" s="1"/>
  <c r="AP402" i="12" s="1"/>
  <c r="AP403" i="12" s="1"/>
  <c r="AP404" i="12" s="1"/>
  <c r="AP405" i="12" s="1"/>
  <c r="AP406" i="12" s="1"/>
  <c r="AP407" i="12" s="1"/>
  <c r="AP408" i="12" s="1"/>
  <c r="AP409" i="12" s="1"/>
  <c r="AP410" i="12" s="1"/>
  <c r="AP411" i="12" s="1"/>
  <c r="AP412" i="12" s="1"/>
  <c r="AP413" i="12" s="1"/>
  <c r="AP414" i="12" s="1"/>
  <c r="AP415" i="12" s="1"/>
  <c r="AP416" i="12" s="1"/>
  <c r="AP417" i="12" s="1"/>
  <c r="AP418" i="12" s="1"/>
  <c r="AP419" i="12" s="1"/>
  <c r="AP420" i="12" s="1"/>
  <c r="AP421" i="12" s="1"/>
  <c r="AP422" i="12" s="1"/>
  <c r="AP423" i="12" s="1"/>
  <c r="AP424" i="12" s="1"/>
  <c r="AP425" i="12" s="1"/>
  <c r="AP426" i="12" s="1"/>
  <c r="AP427" i="12" s="1"/>
  <c r="AP428" i="12" s="1"/>
  <c r="AP429" i="12" s="1"/>
  <c r="AP430" i="12" s="1"/>
  <c r="AP431" i="12" s="1"/>
  <c r="AP432" i="12" s="1"/>
  <c r="AP433" i="12" s="1"/>
  <c r="AP434" i="12" s="1"/>
  <c r="AP435" i="12" s="1"/>
  <c r="AP436" i="12" s="1"/>
  <c r="AP437" i="12" s="1"/>
  <c r="AP438" i="12" s="1"/>
  <c r="AP439" i="12" s="1"/>
  <c r="AP440" i="12" s="1"/>
  <c r="AP441" i="12" s="1"/>
  <c r="AP442" i="12" s="1"/>
  <c r="AP443" i="12" s="1"/>
  <c r="AP444" i="12" s="1"/>
  <c r="AP445" i="12" s="1"/>
  <c r="AP446" i="12" s="1"/>
  <c r="AP447" i="12" s="1"/>
  <c r="AP448" i="12" s="1"/>
  <c r="AP449" i="12" s="1"/>
  <c r="AP450" i="12" s="1"/>
  <c r="AP451" i="12" s="1"/>
  <c r="AP452" i="12" s="1"/>
  <c r="AP453" i="12" s="1"/>
  <c r="AP454" i="12" s="1"/>
  <c r="AP455" i="12" s="1"/>
  <c r="AP456" i="12" s="1"/>
  <c r="AP457" i="12" s="1"/>
  <c r="AP458" i="12" s="1"/>
  <c r="AP459" i="12" s="1"/>
  <c r="AP460" i="12" s="1"/>
  <c r="AP461" i="12" s="1"/>
  <c r="AP462" i="12" s="1"/>
  <c r="AP463" i="12" s="1"/>
  <c r="AP464" i="12" s="1"/>
  <c r="AP465" i="12" s="1"/>
  <c r="AP466" i="12" s="1"/>
  <c r="AP467" i="12" s="1"/>
  <c r="AP468" i="12" s="1"/>
  <c r="AP469" i="12" s="1"/>
  <c r="AP470" i="12" s="1"/>
  <c r="AP471" i="12" s="1"/>
  <c r="AP472" i="12" s="1"/>
  <c r="AP473" i="12" s="1"/>
  <c r="AP474" i="12" s="1"/>
  <c r="AP475" i="12" s="1"/>
  <c r="AP476" i="12" s="1"/>
  <c r="AP477" i="12" s="1"/>
  <c r="AP478" i="12" s="1"/>
  <c r="AP479" i="12" s="1"/>
  <c r="AP480" i="12" s="1"/>
  <c r="AP481" i="12" s="1"/>
  <c r="AP482" i="12" s="1"/>
  <c r="AP483" i="12" s="1"/>
  <c r="AP484" i="12" s="1"/>
  <c r="AP485" i="12" s="1"/>
  <c r="AP486" i="12" s="1"/>
  <c r="AP487" i="12" s="1"/>
  <c r="AP488" i="12" s="1"/>
  <c r="AP489" i="12" s="1"/>
  <c r="AP490" i="12" s="1"/>
  <c r="AP491" i="12" s="1"/>
  <c r="AP492" i="12" s="1"/>
  <c r="AP493" i="12" s="1"/>
  <c r="AP494" i="12" s="1"/>
  <c r="AP495" i="12" s="1"/>
  <c r="AP496" i="12" s="1"/>
  <c r="AP497" i="12" s="1"/>
  <c r="AP498" i="12" s="1"/>
  <c r="AP499" i="12" s="1"/>
  <c r="AP500" i="12" s="1"/>
  <c r="AP501" i="12" s="1"/>
  <c r="AP502" i="12" s="1"/>
  <c r="AP503" i="12" s="1"/>
  <c r="AP504" i="12" s="1"/>
  <c r="AP505" i="12" s="1"/>
  <c r="AP506" i="12" s="1"/>
  <c r="AP507" i="12" s="1"/>
  <c r="AP508" i="12" s="1"/>
  <c r="AP509" i="12" s="1"/>
  <c r="AP510" i="12" s="1"/>
  <c r="AP511" i="12" s="1"/>
  <c r="AP512" i="12" s="1"/>
  <c r="AP513" i="12" s="1"/>
  <c r="AP514" i="12" s="1"/>
  <c r="AP515" i="12" s="1"/>
  <c r="AP516" i="12" s="1"/>
  <c r="AP517" i="12" s="1"/>
  <c r="AP518" i="12" s="1"/>
  <c r="AP519" i="12" s="1"/>
  <c r="AP520" i="12" s="1"/>
  <c r="AP521" i="12" s="1"/>
  <c r="AP522" i="12" s="1"/>
  <c r="AP523" i="12" s="1"/>
  <c r="AP524" i="12" s="1"/>
  <c r="AP525" i="12" s="1"/>
  <c r="AP526" i="12" s="1"/>
  <c r="AP527" i="12" s="1"/>
  <c r="AP528" i="12" s="1"/>
  <c r="AP529" i="12" s="1"/>
  <c r="AP530" i="12" s="1"/>
  <c r="AP531" i="12" s="1"/>
  <c r="AP532" i="12" s="1"/>
  <c r="AP533" i="12" s="1"/>
  <c r="AP534" i="12" s="1"/>
  <c r="AP535" i="12" s="1"/>
  <c r="AP536" i="12" s="1"/>
  <c r="AP537" i="12" s="1"/>
  <c r="AP538" i="12" s="1"/>
  <c r="AP539" i="12" s="1"/>
  <c r="AP540" i="12" s="1"/>
  <c r="AP541" i="12" s="1"/>
  <c r="AP542" i="12" s="1"/>
  <c r="AP543" i="12" s="1"/>
  <c r="AP544" i="12" s="1"/>
  <c r="AP545" i="12" s="1"/>
  <c r="AP546" i="12" s="1"/>
  <c r="AP547" i="12" s="1"/>
  <c r="AP548" i="12" s="1"/>
  <c r="AP549" i="12" s="1"/>
  <c r="AP550" i="12" s="1"/>
  <c r="AP551" i="12" s="1"/>
  <c r="AP552" i="12" s="1"/>
  <c r="AP553" i="12" s="1"/>
  <c r="AP554" i="12" s="1"/>
  <c r="AP555" i="12" s="1"/>
  <c r="AP556" i="12" s="1"/>
  <c r="AP557" i="12" s="1"/>
  <c r="AP558" i="12" s="1"/>
  <c r="AP559" i="12" s="1"/>
  <c r="AP560" i="12" s="1"/>
  <c r="AP561" i="12" s="1"/>
  <c r="AP562" i="12" s="1"/>
  <c r="AP563" i="12" s="1"/>
  <c r="AP564" i="12" s="1"/>
  <c r="AP565" i="12" s="1"/>
  <c r="AP566" i="12" s="1"/>
  <c r="AP567" i="12" s="1"/>
  <c r="AP568" i="12" s="1"/>
  <c r="AP569" i="12" s="1"/>
  <c r="AP570" i="12" s="1"/>
  <c r="AP571" i="12" s="1"/>
  <c r="AF208" i="12"/>
  <c r="AK207" i="12"/>
  <c r="AJ207" i="12"/>
  <c r="AJ208" i="12" s="1"/>
  <c r="AN208" i="12" s="1"/>
  <c r="BA205" i="12"/>
  <c r="AW205" i="12"/>
  <c r="BA198" i="12"/>
  <c r="AW198" i="12"/>
  <c r="BA193" i="12"/>
  <c r="AW193" i="12"/>
  <c r="AS175" i="12"/>
  <c r="AR175" i="12"/>
  <c r="AT175" i="12" s="1"/>
  <c r="AS174" i="12"/>
  <c r="AR174" i="12"/>
  <c r="AS173" i="12"/>
  <c r="AR173" i="12"/>
  <c r="AT173" i="12" s="1"/>
  <c r="AS172" i="12"/>
  <c r="AR172" i="12"/>
  <c r="AW170" i="12"/>
  <c r="M22" i="12"/>
  <c r="K12" i="12"/>
  <c r="AG5" i="12"/>
  <c r="AA5" i="12"/>
  <c r="AA4" i="12"/>
  <c r="AA15" i="12" s="1"/>
  <c r="N187" i="12" l="1"/>
  <c r="N169" i="12"/>
  <c r="N146" i="12"/>
  <c r="U141" i="12"/>
  <c r="Q141" i="12"/>
  <c r="N134" i="12"/>
  <c r="U134" i="12"/>
  <c r="U121" i="12"/>
  <c r="Q121" i="12"/>
  <c r="U114" i="12"/>
  <c r="R114" i="12"/>
  <c r="N98" i="12"/>
  <c r="N94" i="12"/>
  <c r="U94" i="12"/>
  <c r="N77" i="12"/>
  <c r="N59" i="12"/>
  <c r="N201" i="12"/>
  <c r="U187" i="12"/>
  <c r="Q187" i="12"/>
  <c r="R187" i="12"/>
  <c r="R183" i="12"/>
  <c r="N182" i="12"/>
  <c r="N172" i="12"/>
  <c r="U172" i="12"/>
  <c r="N165" i="12"/>
  <c r="S132" i="12"/>
  <c r="N113" i="12"/>
  <c r="S107" i="12"/>
  <c r="U98" i="12"/>
  <c r="R98" i="12"/>
  <c r="S98" i="12"/>
  <c r="N89" i="12"/>
  <c r="N72" i="12"/>
  <c r="N68" i="12"/>
  <c r="U59" i="12"/>
  <c r="Q59" i="12"/>
  <c r="S51" i="12"/>
  <c r="U51" i="12"/>
  <c r="U41" i="12"/>
  <c r="Q41" i="12"/>
  <c r="N179" i="12"/>
  <c r="N156" i="12"/>
  <c r="N148" i="12"/>
  <c r="S141" i="12"/>
  <c r="S114" i="12"/>
  <c r="N67" i="12"/>
  <c r="N207" i="12"/>
  <c r="N205" i="12"/>
  <c r="N198" i="12"/>
  <c r="U197" i="12"/>
  <c r="N191" i="12"/>
  <c r="U190" i="12"/>
  <c r="N189" i="12"/>
  <c r="S187" i="12"/>
  <c r="S179" i="12"/>
  <c r="U179" i="12"/>
  <c r="N167" i="12"/>
  <c r="U167" i="12"/>
  <c r="S148" i="12"/>
  <c r="U148" i="12"/>
  <c r="R141" i="12"/>
  <c r="R134" i="12"/>
  <c r="N126" i="12"/>
  <c r="U126" i="12"/>
  <c r="S109" i="12"/>
  <c r="N92" i="12"/>
  <c r="R90" i="12"/>
  <c r="N88" i="12"/>
  <c r="N79" i="12"/>
  <c r="S77" i="12"/>
  <c r="S59" i="12"/>
  <c r="N210" i="12"/>
  <c r="N203" i="12"/>
  <c r="S195" i="12"/>
  <c r="N194" i="12"/>
  <c r="U188" i="12"/>
  <c r="R181" i="12"/>
  <c r="Q181" i="12"/>
  <c r="N174" i="12"/>
  <c r="U174" i="12"/>
  <c r="Q174" i="12"/>
  <c r="N158" i="12"/>
  <c r="U158" i="12"/>
  <c r="R158" i="12"/>
  <c r="N150" i="12"/>
  <c r="U150" i="12"/>
  <c r="N143" i="12"/>
  <c r="U143" i="12"/>
  <c r="R139" i="12"/>
  <c r="N130" i="12"/>
  <c r="N123" i="12"/>
  <c r="S116" i="12"/>
  <c r="S110" i="12"/>
  <c r="R109" i="12"/>
  <c r="U107" i="12"/>
  <c r="N101" i="12"/>
  <c r="S93" i="12"/>
  <c r="Q61" i="12"/>
  <c r="R41" i="12"/>
  <c r="U38" i="12"/>
  <c r="Q38" i="12"/>
  <c r="R37" i="12"/>
  <c r="AT172" i="13"/>
  <c r="S200" i="12"/>
  <c r="R195" i="12"/>
  <c r="Q193" i="12"/>
  <c r="S191" i="12"/>
  <c r="S167" i="12"/>
  <c r="N161" i="12"/>
  <c r="N154" i="12"/>
  <c r="N129" i="12"/>
  <c r="N118" i="12"/>
  <c r="U118" i="12"/>
  <c r="U103" i="12"/>
  <c r="S101" i="12"/>
  <c r="U101" i="12"/>
  <c r="S94" i="12"/>
  <c r="R93" i="12"/>
  <c r="N70" i="12"/>
  <c r="U70" i="12"/>
  <c r="R68" i="12"/>
  <c r="N61" i="12"/>
  <c r="Q37" i="12"/>
  <c r="Q202" i="12"/>
  <c r="N193" i="12"/>
  <c r="Q190" i="12"/>
  <c r="R188" i="12"/>
  <c r="N183" i="12"/>
  <c r="U183" i="12"/>
  <c r="N170" i="12"/>
  <c r="U161" i="12"/>
  <c r="Q161" i="12"/>
  <c r="N139" i="12"/>
  <c r="Q114" i="12"/>
  <c r="N107" i="12"/>
  <c r="R94" i="12"/>
  <c r="R77" i="12"/>
  <c r="Q73" i="12"/>
  <c r="U63" i="12"/>
  <c r="N196" i="12"/>
  <c r="S208" i="12"/>
  <c r="U165" i="12"/>
  <c r="R165" i="12"/>
  <c r="S165" i="12"/>
  <c r="N164" i="12"/>
  <c r="S134" i="12"/>
  <c r="N116" i="12"/>
  <c r="U116" i="12"/>
  <c r="N97" i="12"/>
  <c r="S90" i="12"/>
  <c r="AT175" i="13"/>
  <c r="AT172" i="12"/>
  <c r="AK209" i="13"/>
  <c r="N206" i="12"/>
  <c r="N204" i="12"/>
  <c r="N202" i="12"/>
  <c r="N197" i="12"/>
  <c r="S182" i="12"/>
  <c r="U170" i="12"/>
  <c r="R170" i="12"/>
  <c r="S170" i="12"/>
  <c r="N141" i="12"/>
  <c r="S139" i="12"/>
  <c r="U139" i="12"/>
  <c r="N132" i="12"/>
  <c r="U132" i="12"/>
  <c r="R132" i="12"/>
  <c r="N121" i="12"/>
  <c r="N114" i="12"/>
  <c r="N110" i="12"/>
  <c r="U110" i="12"/>
  <c r="U109" i="12"/>
  <c r="Q98" i="12"/>
  <c r="N86" i="12"/>
  <c r="U86" i="12"/>
  <c r="Q77" i="12"/>
  <c r="N73" i="12"/>
  <c r="S70" i="12"/>
  <c r="R51" i="12"/>
  <c r="R38" i="12"/>
  <c r="U34" i="12"/>
  <c r="Q34" i="12"/>
  <c r="R186" i="12"/>
  <c r="R182" i="12"/>
  <c r="N162" i="12"/>
  <c r="Q153" i="12"/>
  <c r="N151" i="12"/>
  <c r="N138" i="12"/>
  <c r="R136" i="12"/>
  <c r="N131" i="12"/>
  <c r="R120" i="12"/>
  <c r="N115" i="12"/>
  <c r="Q86" i="12"/>
  <c r="Q70" i="12"/>
  <c r="R57" i="12"/>
  <c r="R56" i="12"/>
  <c r="Q44" i="12"/>
  <c r="W187" i="12"/>
  <c r="Q182" i="12"/>
  <c r="N147" i="12"/>
  <c r="R142" i="12"/>
  <c r="Q126" i="12"/>
  <c r="N125" i="12"/>
  <c r="Q110" i="12"/>
  <c r="N109" i="12"/>
  <c r="Q94" i="12"/>
  <c r="N93" i="12"/>
  <c r="N84" i="12"/>
  <c r="R82" i="12"/>
  <c r="R75" i="12"/>
  <c r="R66" i="12"/>
  <c r="Q48" i="12"/>
  <c r="R26" i="12"/>
  <c r="S29" i="12"/>
  <c r="S34" i="12"/>
  <c r="R40" i="12"/>
  <c r="N57" i="12"/>
  <c r="S176" i="12"/>
  <c r="R174" i="12"/>
  <c r="Q163" i="12"/>
  <c r="R154" i="12"/>
  <c r="R150" i="12"/>
  <c r="R143" i="12"/>
  <c r="N142" i="12"/>
  <c r="Q134" i="12"/>
  <c r="S103" i="12"/>
  <c r="Q100" i="12"/>
  <c r="U99" i="12"/>
  <c r="Q90" i="12"/>
  <c r="U87" i="12"/>
  <c r="Q81" i="12"/>
  <c r="S79" i="12"/>
  <c r="U71" i="12"/>
  <c r="Q65" i="12"/>
  <c r="S63" i="12"/>
  <c r="S58" i="12"/>
  <c r="S37" i="12"/>
  <c r="S36" i="12"/>
  <c r="R33" i="12"/>
  <c r="R32" i="12"/>
  <c r="S28" i="12"/>
  <c r="N188" i="12"/>
  <c r="S186" i="12"/>
  <c r="N180" i="12"/>
  <c r="N175" i="12"/>
  <c r="N173" i="12"/>
  <c r="N159" i="12"/>
  <c r="Q150" i="12"/>
  <c r="S136" i="12"/>
  <c r="N135" i="12"/>
  <c r="N128" i="12"/>
  <c r="U127" i="12"/>
  <c r="S120" i="12"/>
  <c r="N119" i="12"/>
  <c r="Q118" i="12"/>
  <c r="U111" i="12"/>
  <c r="R103" i="12"/>
  <c r="U95" i="12"/>
  <c r="R91" i="12"/>
  <c r="N81" i="12"/>
  <c r="R79" i="12"/>
  <c r="S67" i="12"/>
  <c r="N65" i="12"/>
  <c r="R63" i="12"/>
  <c r="R58" i="12"/>
  <c r="S57" i="12"/>
  <c r="S56" i="12"/>
  <c r="Q53" i="12"/>
  <c r="Q42" i="12"/>
  <c r="R36" i="12"/>
  <c r="U30" i="12"/>
  <c r="R28" i="12"/>
  <c r="AA15" i="13"/>
  <c r="R209" i="12"/>
  <c r="Q72" i="12"/>
  <c r="U72" i="12"/>
  <c r="S121" i="12"/>
  <c r="R64" i="12"/>
  <c r="S152" i="12"/>
  <c r="S97" i="12"/>
  <c r="R184" i="12"/>
  <c r="R152" i="12"/>
  <c r="Q200" i="12"/>
  <c r="U200" i="12"/>
  <c r="R196" i="12"/>
  <c r="Q186" i="12"/>
  <c r="S185" i="12"/>
  <c r="Q168" i="12"/>
  <c r="U168" i="12"/>
  <c r="R164" i="12"/>
  <c r="Q154" i="12"/>
  <c r="S153" i="12"/>
  <c r="Q137" i="12"/>
  <c r="S128" i="12"/>
  <c r="Q112" i="12"/>
  <c r="U112" i="12"/>
  <c r="N108" i="12"/>
  <c r="Q92" i="12"/>
  <c r="N91" i="12"/>
  <c r="R84" i="12"/>
  <c r="S76" i="12"/>
  <c r="Q75" i="12"/>
  <c r="U68" i="12"/>
  <c r="R67" i="12"/>
  <c r="N66" i="12"/>
  <c r="Q52" i="12"/>
  <c r="Q28" i="12"/>
  <c r="Q96" i="12"/>
  <c r="U96" i="12"/>
  <c r="Q88" i="12"/>
  <c r="U88" i="12"/>
  <c r="R145" i="12"/>
  <c r="S88" i="12"/>
  <c r="R80" i="12"/>
  <c r="S169" i="12"/>
  <c r="S105" i="12"/>
  <c r="N209" i="12"/>
  <c r="Q196" i="12"/>
  <c r="N195" i="12"/>
  <c r="R185" i="12"/>
  <c r="N177" i="12"/>
  <c r="Q164" i="12"/>
  <c r="N163" i="12"/>
  <c r="R153" i="12"/>
  <c r="N145" i="12"/>
  <c r="Q129" i="12"/>
  <c r="R128" i="12"/>
  <c r="Q104" i="12"/>
  <c r="U104" i="12"/>
  <c r="N100" i="12"/>
  <c r="N96" i="12"/>
  <c r="Q84" i="12"/>
  <c r="N83" i="12"/>
  <c r="R76" i="12"/>
  <c r="Q67" i="12"/>
  <c r="R59" i="12"/>
  <c r="N58" i="12"/>
  <c r="R46" i="12"/>
  <c r="Q40" i="12"/>
  <c r="R160" i="12"/>
  <c r="S72" i="12"/>
  <c r="Q184" i="12"/>
  <c r="U184" i="12"/>
  <c r="R121" i="12"/>
  <c r="R72" i="12"/>
  <c r="R113" i="12"/>
  <c r="Q208" i="12"/>
  <c r="U208" i="12"/>
  <c r="R204" i="12"/>
  <c r="U195" i="12"/>
  <c r="S193" i="12"/>
  <c r="Q176" i="12"/>
  <c r="U176" i="12"/>
  <c r="R172" i="12"/>
  <c r="U163" i="12"/>
  <c r="S161" i="12"/>
  <c r="Q144" i="12"/>
  <c r="U144" i="12"/>
  <c r="R116" i="12"/>
  <c r="S108" i="12"/>
  <c r="U100" i="12"/>
  <c r="R99" i="12"/>
  <c r="R89" i="12"/>
  <c r="U83" i="12"/>
  <c r="S81" i="12"/>
  <c r="S96" i="12"/>
  <c r="R177" i="12"/>
  <c r="R96" i="12"/>
  <c r="R137" i="12"/>
  <c r="R129" i="12"/>
  <c r="S64" i="12"/>
  <c r="Q29" i="12"/>
  <c r="U29" i="12"/>
  <c r="R169" i="12"/>
  <c r="S184" i="12"/>
  <c r="S89" i="12"/>
  <c r="Q204" i="12"/>
  <c r="R193" i="12"/>
  <c r="N185" i="12"/>
  <c r="Q172" i="12"/>
  <c r="R161" i="12"/>
  <c r="N153" i="12"/>
  <c r="Q136" i="12"/>
  <c r="U136" i="12"/>
  <c r="Q116" i="12"/>
  <c r="S100" i="12"/>
  <c r="Q99" i="12"/>
  <c r="U92" i="12"/>
  <c r="N90" i="12"/>
  <c r="R81" i="12"/>
  <c r="U75" i="12"/>
  <c r="Q74" i="12"/>
  <c r="S73" i="12"/>
  <c r="Q45" i="12"/>
  <c r="S177" i="12"/>
  <c r="S137" i="12"/>
  <c r="S160" i="12"/>
  <c r="S129" i="12"/>
  <c r="S80" i="12"/>
  <c r="Q64" i="12"/>
  <c r="U64" i="12"/>
  <c r="Q152" i="12"/>
  <c r="U152" i="12"/>
  <c r="R105" i="12"/>
  <c r="U196" i="12"/>
  <c r="U164" i="12"/>
  <c r="Q128" i="12"/>
  <c r="U128" i="12"/>
  <c r="R100" i="12"/>
  <c r="S92" i="12"/>
  <c r="U84" i="12"/>
  <c r="R83" i="12"/>
  <c r="R73" i="12"/>
  <c r="Q33" i="12"/>
  <c r="U33" i="12"/>
  <c r="S209" i="12"/>
  <c r="Q192" i="12"/>
  <c r="U192" i="12"/>
  <c r="Q160" i="12"/>
  <c r="U160" i="12"/>
  <c r="S145" i="12"/>
  <c r="Q80" i="12"/>
  <c r="U80" i="12"/>
  <c r="S192" i="12"/>
  <c r="R88" i="12"/>
  <c r="R192" i="12"/>
  <c r="S201" i="12"/>
  <c r="S113" i="12"/>
  <c r="R201" i="12"/>
  <c r="R97" i="12"/>
  <c r="Q209" i="12"/>
  <c r="R208" i="12"/>
  <c r="N200" i="12"/>
  <c r="Q177" i="12"/>
  <c r="R176" i="12"/>
  <c r="N168" i="12"/>
  <c r="Q145" i="12"/>
  <c r="R144" i="12"/>
  <c r="Q120" i="12"/>
  <c r="U120" i="12"/>
  <c r="N112" i="12"/>
  <c r="N74" i="12"/>
  <c r="R65" i="12"/>
  <c r="Q58" i="12"/>
  <c r="U56" i="12"/>
  <c r="U52" i="12"/>
  <c r="U48" i="12"/>
  <c r="U44" i="12"/>
  <c r="U40" i="12"/>
  <c r="U36" i="12"/>
  <c r="U32" i="12"/>
  <c r="U28" i="12"/>
  <c r="Q207" i="12"/>
  <c r="Q199" i="12"/>
  <c r="Q191" i="12"/>
  <c r="Q183" i="12"/>
  <c r="Q175" i="12"/>
  <c r="Q167" i="12"/>
  <c r="Q159" i="12"/>
  <c r="Q151" i="12"/>
  <c r="Q143" i="12"/>
  <c r="Q135" i="12"/>
  <c r="Q127" i="12"/>
  <c r="Q119" i="12"/>
  <c r="Q111" i="12"/>
  <c r="Q103" i="12"/>
  <c r="Q95" i="12"/>
  <c r="Q87" i="12"/>
  <c r="Q79" i="12"/>
  <c r="Q71" i="12"/>
  <c r="Q63" i="12"/>
  <c r="AE4" i="12"/>
  <c r="AE15" i="13"/>
  <c r="X187" i="13"/>
  <c r="X192" i="13"/>
  <c r="M22" i="13"/>
  <c r="AA16" i="13"/>
  <c r="B215" i="13"/>
  <c r="AJ210" i="13" s="1"/>
  <c r="AN210" i="13" s="1"/>
  <c r="AT173" i="13"/>
  <c r="AJ208" i="13"/>
  <c r="AN208" i="13" s="1"/>
  <c r="AO208" i="13" s="1"/>
  <c r="AO209" i="13" s="1"/>
  <c r="AK208" i="13"/>
  <c r="AT174" i="12"/>
  <c r="X192" i="12"/>
  <c r="X187" i="12"/>
  <c r="W159" i="12"/>
  <c r="U16" i="12"/>
  <c r="AE5" i="12"/>
  <c r="AE16" i="12" s="1"/>
  <c r="AA16" i="12"/>
  <c r="AE15" i="12"/>
  <c r="B214" i="12"/>
  <c r="AK208" i="12"/>
  <c r="AN207" i="12"/>
  <c r="AO207" i="12" s="1"/>
  <c r="B216" i="13" l="1"/>
  <c r="AK210" i="13"/>
  <c r="AO210" i="13"/>
  <c r="AJ209" i="12"/>
  <c r="AN209" i="12" s="1"/>
  <c r="B215" i="12"/>
  <c r="AK209" i="12"/>
  <c r="AO208" i="12"/>
  <c r="B217" i="13" l="1"/>
  <c r="AK211" i="13"/>
  <c r="AJ211" i="13"/>
  <c r="AN211" i="13" s="1"/>
  <c r="AO211" i="13" s="1"/>
  <c r="B216" i="12"/>
  <c r="AK210" i="12"/>
  <c r="AJ210" i="12"/>
  <c r="AN210" i="12" s="1"/>
  <c r="AO209" i="12"/>
  <c r="AN212" i="13" l="1"/>
  <c r="AM212" i="13"/>
  <c r="AQ212" i="13" s="1"/>
  <c r="B218" i="13"/>
  <c r="AO210" i="12"/>
  <c r="B217" i="12"/>
  <c r="AK211" i="12"/>
  <c r="AJ211" i="12"/>
  <c r="AN211" i="12" s="1"/>
  <c r="AO211" i="12" s="1"/>
  <c r="B219" i="13" l="1"/>
  <c r="AN213" i="13"/>
  <c r="AM213" i="13"/>
  <c r="AQ213" i="13" s="1"/>
  <c r="AR212" i="13"/>
  <c r="B218" i="12"/>
  <c r="AN212" i="12"/>
  <c r="AM212" i="12"/>
  <c r="AQ212" i="12" s="1"/>
  <c r="AR212" i="12" s="1"/>
  <c r="AR213" i="13" l="1"/>
  <c r="B220" i="13"/>
  <c r="AM214" i="13"/>
  <c r="AQ214" i="13" s="1"/>
  <c r="AN214" i="13"/>
  <c r="AN213" i="12"/>
  <c r="AM213" i="12"/>
  <c r="AQ213" i="12" s="1"/>
  <c r="AR213" i="12" s="1"/>
  <c r="B219" i="12"/>
  <c r="B221" i="13" l="1"/>
  <c r="AN215" i="13"/>
  <c r="AM215" i="13"/>
  <c r="AQ215" i="13" s="1"/>
  <c r="AR214" i="13"/>
  <c r="AN214" i="12"/>
  <c r="AM214" i="12"/>
  <c r="AQ214" i="12" s="1"/>
  <c r="AR214" i="12" s="1"/>
  <c r="B220" i="12"/>
  <c r="AR215" i="13" l="1"/>
  <c r="AN216" i="13"/>
  <c r="AM216" i="13"/>
  <c r="AQ216" i="13" s="1"/>
  <c r="AR216" i="13" s="1"/>
  <c r="B222" i="13"/>
  <c r="B221" i="12"/>
  <c r="AM215" i="12"/>
  <c r="AQ215" i="12" s="1"/>
  <c r="AR215" i="12" s="1"/>
  <c r="AN215" i="12"/>
  <c r="B223" i="13" l="1"/>
  <c r="AM217" i="13"/>
  <c r="AQ217" i="13" s="1"/>
  <c r="AR217" i="13" s="1"/>
  <c r="AN217" i="13"/>
  <c r="B222" i="12"/>
  <c r="AN216" i="12"/>
  <c r="AM216" i="12"/>
  <c r="AQ216" i="12" s="1"/>
  <c r="AR216" i="12" s="1"/>
  <c r="B224" i="13" l="1"/>
  <c r="AN218" i="13"/>
  <c r="AM218" i="13"/>
  <c r="AQ218" i="13" s="1"/>
  <c r="B223" i="12"/>
  <c r="AN217" i="12"/>
  <c r="AM217" i="12"/>
  <c r="AQ217" i="12" s="1"/>
  <c r="AR217" i="12" s="1"/>
  <c r="AR218" i="13" l="1"/>
  <c r="B225" i="13"/>
  <c r="AM219" i="13"/>
  <c r="AQ219" i="13" s="1"/>
  <c r="AR219" i="13" s="1"/>
  <c r="AN219" i="13"/>
  <c r="AM218" i="12"/>
  <c r="AQ218" i="12" s="1"/>
  <c r="AR218" i="12" s="1"/>
  <c r="B224" i="12"/>
  <c r="AN218" i="12"/>
  <c r="B226" i="13" l="1"/>
  <c r="AN220" i="13"/>
  <c r="AM220" i="13"/>
  <c r="AQ220" i="13" s="1"/>
  <c r="AR220" i="13" s="1"/>
  <c r="B225" i="12"/>
  <c r="AN219" i="12"/>
  <c r="AM219" i="12"/>
  <c r="AQ219" i="12" s="1"/>
  <c r="AR219" i="12" s="1"/>
  <c r="B227" i="13" l="1"/>
  <c r="AM221" i="13"/>
  <c r="AQ221" i="13" s="1"/>
  <c r="AR221" i="13" s="1"/>
  <c r="AN221" i="13"/>
  <c r="AN220" i="12"/>
  <c r="B226" i="12"/>
  <c r="AM220" i="12"/>
  <c r="AQ220" i="12" s="1"/>
  <c r="AR220" i="12" s="1"/>
  <c r="B228" i="13" l="1"/>
  <c r="AN222" i="13"/>
  <c r="AM222" i="13"/>
  <c r="AQ222" i="13" s="1"/>
  <c r="AR222" i="13" s="1"/>
  <c r="B227" i="12"/>
  <c r="AN221" i="12"/>
  <c r="AM221" i="12"/>
  <c r="AQ221" i="12" s="1"/>
  <c r="AR221" i="12" s="1"/>
  <c r="B229" i="13" l="1"/>
  <c r="AN223" i="13"/>
  <c r="AM223" i="13"/>
  <c r="AQ223" i="13" s="1"/>
  <c r="AR223" i="13" s="1"/>
  <c r="B228" i="12"/>
  <c r="AN222" i="12"/>
  <c r="AM222" i="12"/>
  <c r="AQ222" i="12" s="1"/>
  <c r="AR222" i="12" s="1"/>
  <c r="B230" i="13" l="1"/>
  <c r="AM224" i="13"/>
  <c r="AQ224" i="13" s="1"/>
  <c r="AR224" i="13" s="1"/>
  <c r="AN224" i="13"/>
  <c r="B229" i="12"/>
  <c r="AN223" i="12"/>
  <c r="AM223" i="12"/>
  <c r="AQ223" i="12" s="1"/>
  <c r="AR223" i="12" s="1"/>
  <c r="AN225" i="13" l="1"/>
  <c r="B231" i="13"/>
  <c r="AM225" i="13"/>
  <c r="AQ225" i="13" s="1"/>
  <c r="AR225" i="13" s="1"/>
  <c r="AN224" i="12"/>
  <c r="B230" i="12"/>
  <c r="AM224" i="12"/>
  <c r="AQ224" i="12" s="1"/>
  <c r="AR224" i="12" s="1"/>
  <c r="B232" i="13" l="1"/>
  <c r="AM226" i="13"/>
  <c r="AQ226" i="13" s="1"/>
  <c r="AR226" i="13" s="1"/>
  <c r="AN226" i="13"/>
  <c r="AM225" i="12"/>
  <c r="AQ225" i="12" s="1"/>
  <c r="AR225" i="12" s="1"/>
  <c r="B231" i="12"/>
  <c r="AN225" i="12"/>
  <c r="B233" i="13" l="1"/>
  <c r="AM227" i="13"/>
  <c r="AQ227" i="13" s="1"/>
  <c r="AR227" i="13" s="1"/>
  <c r="AN227" i="13"/>
  <c r="B232" i="12"/>
  <c r="AM226" i="12"/>
  <c r="AQ226" i="12" s="1"/>
  <c r="AR226" i="12" s="1"/>
  <c r="AN226" i="12"/>
  <c r="AN228" i="13" l="1"/>
  <c r="B234" i="13"/>
  <c r="AM228" i="13"/>
  <c r="AQ228" i="13" s="1"/>
  <c r="AR228" i="13" s="1"/>
  <c r="AN227" i="12"/>
  <c r="AM227" i="12"/>
  <c r="AQ227" i="12" s="1"/>
  <c r="AR227" i="12" s="1"/>
  <c r="B233" i="12"/>
  <c r="B235" i="13" l="1"/>
  <c r="AM229" i="13"/>
  <c r="AQ229" i="13" s="1"/>
  <c r="AR229" i="13" s="1"/>
  <c r="AN229" i="13"/>
  <c r="B234" i="12"/>
  <c r="AN228" i="12"/>
  <c r="AM228" i="12"/>
  <c r="AQ228" i="12" s="1"/>
  <c r="AR228" i="12" s="1"/>
  <c r="B236" i="13" l="1"/>
  <c r="AN230" i="13"/>
  <c r="AM230" i="13"/>
  <c r="AQ230" i="13" s="1"/>
  <c r="AR230" i="13" s="1"/>
  <c r="B235" i="12"/>
  <c r="AN229" i="12"/>
  <c r="AM229" i="12"/>
  <c r="AQ229" i="12" s="1"/>
  <c r="AR229" i="12" s="1"/>
  <c r="AN231" i="13" l="1"/>
  <c r="B237" i="13"/>
  <c r="AM231" i="13"/>
  <c r="AQ231" i="13" s="1"/>
  <c r="AR231" i="13" s="1"/>
  <c r="B236" i="12"/>
  <c r="AM230" i="12"/>
  <c r="AQ230" i="12" s="1"/>
  <c r="AR230" i="12" s="1"/>
  <c r="AN230" i="12"/>
  <c r="B238" i="13" l="1"/>
  <c r="AM232" i="13"/>
  <c r="AQ232" i="13" s="1"/>
  <c r="AR232" i="13" s="1"/>
  <c r="AN232" i="13"/>
  <c r="B237" i="12"/>
  <c r="AM231" i="12"/>
  <c r="AQ231" i="12" s="1"/>
  <c r="AR231" i="12" s="1"/>
  <c r="AN231" i="12"/>
  <c r="B239" i="13" l="1"/>
  <c r="AM233" i="13"/>
  <c r="AQ233" i="13" s="1"/>
  <c r="AR233" i="13" s="1"/>
  <c r="AN233" i="13"/>
  <c r="AN232" i="12"/>
  <c r="B238" i="12"/>
  <c r="AM232" i="12"/>
  <c r="AQ232" i="12" s="1"/>
  <c r="AR232" i="12" s="1"/>
  <c r="B240" i="13" l="1"/>
  <c r="AM234" i="13"/>
  <c r="AQ234" i="13" s="1"/>
  <c r="AR234" i="13" s="1"/>
  <c r="AN234" i="13"/>
  <c r="AN233" i="12"/>
  <c r="AM233" i="12"/>
  <c r="AQ233" i="12" s="1"/>
  <c r="AR233" i="12" s="1"/>
  <c r="B239" i="12"/>
  <c r="B241" i="13" l="1"/>
  <c r="AN235" i="13"/>
  <c r="AM235" i="13"/>
  <c r="AQ235" i="13" s="1"/>
  <c r="AR235" i="13" s="1"/>
  <c r="B240" i="12"/>
  <c r="AN234" i="12"/>
  <c r="AM234" i="12"/>
  <c r="AQ234" i="12" s="1"/>
  <c r="AR234" i="12" s="1"/>
  <c r="AN236" i="13" l="1"/>
  <c r="AM236" i="13"/>
  <c r="AQ236" i="13" s="1"/>
  <c r="B242" i="13"/>
  <c r="B241" i="12"/>
  <c r="AN235" i="12"/>
  <c r="AM235" i="12"/>
  <c r="AQ235" i="12" s="1"/>
  <c r="AR235" i="12" s="1"/>
  <c r="B243" i="13" l="1"/>
  <c r="AN237" i="13"/>
  <c r="AM237" i="13"/>
  <c r="AQ237" i="13" s="1"/>
  <c r="AR236" i="13"/>
  <c r="AS236" i="13"/>
  <c r="AN236" i="12"/>
  <c r="AM236" i="12"/>
  <c r="AQ236" i="12" s="1"/>
  <c r="B242" i="12"/>
  <c r="AR237" i="13" l="1"/>
  <c r="B244" i="13"/>
  <c r="AK243" i="13"/>
  <c r="AJ243" i="13"/>
  <c r="AM238" i="13"/>
  <c r="AQ238" i="13" s="1"/>
  <c r="AR238" i="13" s="1"/>
  <c r="AN238" i="13"/>
  <c r="B243" i="12"/>
  <c r="AN237" i="12"/>
  <c r="AM237" i="12"/>
  <c r="AQ237" i="12" s="1"/>
  <c r="AR236" i="12"/>
  <c r="AS236" i="12"/>
  <c r="AK244" i="13" l="1"/>
  <c r="B245" i="13"/>
  <c r="AJ244" i="13"/>
  <c r="AN239" i="13"/>
  <c r="AM239" i="13"/>
  <c r="AQ239" i="13" s="1"/>
  <c r="AR239" i="13" s="1"/>
  <c r="AR237" i="12"/>
  <c r="AK243" i="12"/>
  <c r="AJ243" i="12"/>
  <c r="B244" i="12"/>
  <c r="AN238" i="12"/>
  <c r="AM238" i="12"/>
  <c r="AQ238" i="12" s="1"/>
  <c r="AR238" i="12" s="1"/>
  <c r="AK245" i="13" l="1"/>
  <c r="AJ245" i="13"/>
  <c r="AN240" i="13"/>
  <c r="B246" i="13"/>
  <c r="AM240" i="13"/>
  <c r="AQ240" i="13" s="1"/>
  <c r="AR240" i="13" s="1"/>
  <c r="AK244" i="12"/>
  <c r="AJ244" i="12"/>
  <c r="AN239" i="12"/>
  <c r="AM239" i="12"/>
  <c r="AQ239" i="12" s="1"/>
  <c r="AR239" i="12" s="1"/>
  <c r="B245" i="12"/>
  <c r="AJ246" i="13" l="1"/>
  <c r="B247" i="13"/>
  <c r="AK246" i="13"/>
  <c r="AN241" i="13"/>
  <c r="AM241" i="13"/>
  <c r="AQ241" i="13" s="1"/>
  <c r="B246" i="12"/>
  <c r="AK245" i="12"/>
  <c r="AJ245" i="12"/>
  <c r="AM240" i="12"/>
  <c r="AQ240" i="12" s="1"/>
  <c r="AR240" i="12" s="1"/>
  <c r="AN240" i="12"/>
  <c r="AR241" i="13" l="1"/>
  <c r="B248" i="13"/>
  <c r="AK247" i="13"/>
  <c r="AJ247" i="13"/>
  <c r="AN242" i="13"/>
  <c r="AM242" i="13"/>
  <c r="AQ242" i="13" s="1"/>
  <c r="AR242" i="13" s="1"/>
  <c r="AM241" i="12"/>
  <c r="AQ241" i="12" s="1"/>
  <c r="AR241" i="12" s="1"/>
  <c r="AK246" i="12"/>
  <c r="B247" i="12"/>
  <c r="AJ246" i="12"/>
  <c r="AN241" i="12"/>
  <c r="B249" i="13" l="1"/>
  <c r="AJ248" i="13"/>
  <c r="AK248" i="13"/>
  <c r="AN243" i="13"/>
  <c r="AM243" i="13"/>
  <c r="AQ243" i="13" s="1"/>
  <c r="AR243" i="13" s="1"/>
  <c r="AK247" i="12"/>
  <c r="AJ247" i="12"/>
  <c r="AN242" i="12"/>
  <c r="B248" i="12"/>
  <c r="AM242" i="12"/>
  <c r="AQ242" i="12" s="1"/>
  <c r="AK249" i="13" l="1"/>
  <c r="AJ249" i="13"/>
  <c r="AN244" i="13"/>
  <c r="B250" i="13"/>
  <c r="AM244" i="13"/>
  <c r="AQ244" i="13" s="1"/>
  <c r="AR244" i="13" s="1"/>
  <c r="AK248" i="12"/>
  <c r="B249" i="12"/>
  <c r="AN243" i="12"/>
  <c r="AJ248" i="12"/>
  <c r="AM243" i="12"/>
  <c r="AQ243" i="12" s="1"/>
  <c r="AR242" i="12"/>
  <c r="AJ250" i="13" l="1"/>
  <c r="AK250" i="13"/>
  <c r="B251" i="13"/>
  <c r="AN245" i="13"/>
  <c r="AM245" i="13"/>
  <c r="AQ245" i="13" s="1"/>
  <c r="AR245" i="13" s="1"/>
  <c r="AR243" i="12"/>
  <c r="AK249" i="12"/>
  <c r="AJ249" i="12"/>
  <c r="B250" i="12"/>
  <c r="AM244" i="12"/>
  <c r="AQ244" i="12" s="1"/>
  <c r="AN244" i="12"/>
  <c r="AR244" i="12" l="1"/>
  <c r="B252" i="13"/>
  <c r="AJ251" i="13"/>
  <c r="AK251" i="13"/>
  <c r="AM246" i="13"/>
  <c r="AQ246" i="13" s="1"/>
  <c r="AR246" i="13" s="1"/>
  <c r="AN246" i="13"/>
  <c r="AK250" i="12"/>
  <c r="AM245" i="12"/>
  <c r="AQ245" i="12" s="1"/>
  <c r="AR245" i="12" s="1"/>
  <c r="AN245" i="12"/>
  <c r="AJ250" i="12"/>
  <c r="B251" i="12"/>
  <c r="AK252" i="13" l="1"/>
  <c r="AJ252" i="13"/>
  <c r="B253" i="13"/>
  <c r="AN247" i="13"/>
  <c r="AM247" i="13"/>
  <c r="AQ247" i="13" s="1"/>
  <c r="AR247" i="13" s="1"/>
  <c r="B252" i="12"/>
  <c r="AJ251" i="12"/>
  <c r="AM246" i="12"/>
  <c r="AQ246" i="12" s="1"/>
  <c r="AR246" i="12" s="1"/>
  <c r="AN246" i="12"/>
  <c r="AK251" i="12"/>
  <c r="AK253" i="13" l="1"/>
  <c r="AJ253" i="13"/>
  <c r="AN248" i="13"/>
  <c r="B254" i="13"/>
  <c r="AM248" i="13"/>
  <c r="AQ248" i="13" s="1"/>
  <c r="AR248" i="13" s="1"/>
  <c r="AK252" i="12"/>
  <c r="B253" i="12"/>
  <c r="AJ252" i="12"/>
  <c r="AN247" i="12"/>
  <c r="AM247" i="12"/>
  <c r="AQ247" i="12" s="1"/>
  <c r="AR247" i="12" s="1"/>
  <c r="AJ254" i="13" l="1"/>
  <c r="B255" i="13"/>
  <c r="AN249" i="13"/>
  <c r="AK254" i="13"/>
  <c r="AM249" i="13"/>
  <c r="AQ249" i="13" s="1"/>
  <c r="AR249" i="13" s="1"/>
  <c r="AK253" i="12"/>
  <c r="AJ253" i="12"/>
  <c r="B254" i="12"/>
  <c r="AN248" i="12"/>
  <c r="AM248" i="12"/>
  <c r="AQ248" i="12" s="1"/>
  <c r="AR248" i="12" s="1"/>
  <c r="B256" i="13" l="1"/>
  <c r="AK255" i="13"/>
  <c r="AJ255" i="13"/>
  <c r="AM250" i="13"/>
  <c r="AQ250" i="13" s="1"/>
  <c r="AR250" i="13" s="1"/>
  <c r="AN250" i="13"/>
  <c r="B255" i="12"/>
  <c r="AM249" i="12"/>
  <c r="AQ249" i="12" s="1"/>
  <c r="AR249" i="12" s="1"/>
  <c r="AK254" i="12"/>
  <c r="AJ254" i="12"/>
  <c r="AN249" i="12"/>
  <c r="B257" i="13" l="1"/>
  <c r="AK256" i="13"/>
  <c r="AJ256" i="13"/>
  <c r="AN251" i="13"/>
  <c r="AM251" i="13"/>
  <c r="AQ251" i="13" s="1"/>
  <c r="AR251" i="13" s="1"/>
  <c r="B256" i="12"/>
  <c r="AK255" i="12"/>
  <c r="AJ255" i="12"/>
  <c r="AN250" i="12"/>
  <c r="AM250" i="12"/>
  <c r="AQ250" i="12" s="1"/>
  <c r="AR250" i="12" s="1"/>
  <c r="B258" i="13" l="1"/>
  <c r="AK257" i="13"/>
  <c r="AJ257" i="13"/>
  <c r="AN252" i="13"/>
  <c r="AM252" i="13"/>
  <c r="AQ252" i="13" s="1"/>
  <c r="AR252" i="13" s="1"/>
  <c r="AK256" i="12"/>
  <c r="B257" i="12"/>
  <c r="AN251" i="12"/>
  <c r="AM251" i="12"/>
  <c r="AQ251" i="12" s="1"/>
  <c r="AR251" i="12" s="1"/>
  <c r="AJ256" i="12"/>
  <c r="AJ258" i="13" l="1"/>
  <c r="AK258" i="13"/>
  <c r="AN253" i="13"/>
  <c r="B259" i="13"/>
  <c r="AM253" i="13"/>
  <c r="AQ253" i="13" s="1"/>
  <c r="AR253" i="13" s="1"/>
  <c r="B258" i="12"/>
  <c r="AN252" i="12"/>
  <c r="AK257" i="12"/>
  <c r="AJ257" i="12"/>
  <c r="AM252" i="12"/>
  <c r="AQ252" i="12" s="1"/>
  <c r="AR252" i="12" s="1"/>
  <c r="B260" i="13" l="1"/>
  <c r="AK259" i="13"/>
  <c r="AJ259" i="13"/>
  <c r="AM254" i="13"/>
  <c r="AQ254" i="13" s="1"/>
  <c r="AR254" i="13" s="1"/>
  <c r="AN254" i="13"/>
  <c r="AK258" i="12"/>
  <c r="AJ258" i="12"/>
  <c r="B259" i="12"/>
  <c r="AN253" i="12"/>
  <c r="AM253" i="12"/>
  <c r="AQ253" i="12" s="1"/>
  <c r="AR253" i="12" s="1"/>
  <c r="AK260" i="13" l="1"/>
  <c r="B261" i="13"/>
  <c r="AN255" i="13"/>
  <c r="AJ260" i="13"/>
  <c r="AM255" i="13"/>
  <c r="AQ255" i="13" s="1"/>
  <c r="AR255" i="13" s="1"/>
  <c r="AJ259" i="12"/>
  <c r="B260" i="12"/>
  <c r="AM254" i="12"/>
  <c r="AQ254" i="12" s="1"/>
  <c r="AR254" i="12" s="1"/>
  <c r="AN254" i="12"/>
  <c r="AK259" i="12"/>
  <c r="AK261" i="13" l="1"/>
  <c r="AJ261" i="13"/>
  <c r="B262" i="13"/>
  <c r="AN256" i="13"/>
  <c r="AM256" i="13"/>
  <c r="AQ256" i="13" s="1"/>
  <c r="AR256" i="13" s="1"/>
  <c r="AK260" i="12"/>
  <c r="AJ260" i="12"/>
  <c r="B261" i="12"/>
  <c r="AM255" i="12"/>
  <c r="AQ255" i="12" s="1"/>
  <c r="AR255" i="12" s="1"/>
  <c r="AN255" i="12"/>
  <c r="AJ262" i="13" l="1"/>
  <c r="B263" i="13"/>
  <c r="AK262" i="13"/>
  <c r="AM257" i="13"/>
  <c r="AQ257" i="13" s="1"/>
  <c r="AR257" i="13" s="1"/>
  <c r="AN257" i="13"/>
  <c r="AN256" i="12"/>
  <c r="AK261" i="12"/>
  <c r="AJ261" i="12"/>
  <c r="B262" i="12"/>
  <c r="AM256" i="12"/>
  <c r="AQ256" i="12" s="1"/>
  <c r="AR256" i="12" s="1"/>
  <c r="B264" i="13" l="1"/>
  <c r="AK263" i="13"/>
  <c r="AJ263" i="13"/>
  <c r="AM258" i="13"/>
  <c r="AQ258" i="13" s="1"/>
  <c r="AR258" i="13" s="1"/>
  <c r="AN258" i="13"/>
  <c r="AK262" i="12"/>
  <c r="AJ262" i="12"/>
  <c r="AN257" i="12"/>
  <c r="B263" i="12"/>
  <c r="AM257" i="12"/>
  <c r="AQ257" i="12" s="1"/>
  <c r="AR257" i="12" s="1"/>
  <c r="B265" i="13" l="1"/>
  <c r="AK264" i="13"/>
  <c r="AJ264" i="13"/>
  <c r="AN259" i="13"/>
  <c r="AM259" i="13"/>
  <c r="AQ259" i="13" s="1"/>
  <c r="AR259" i="13" s="1"/>
  <c r="AN258" i="12"/>
  <c r="AK263" i="12"/>
  <c r="AJ263" i="12"/>
  <c r="B264" i="12"/>
  <c r="AM258" i="12"/>
  <c r="AQ258" i="12" s="1"/>
  <c r="AR258" i="12" s="1"/>
  <c r="B266" i="13" l="1"/>
  <c r="AN260" i="13"/>
  <c r="AK265" i="13"/>
  <c r="AJ265" i="13"/>
  <c r="AM260" i="13"/>
  <c r="AQ260" i="13" s="1"/>
  <c r="AR260" i="13" s="1"/>
  <c r="AK264" i="12"/>
  <c r="AN259" i="12"/>
  <c r="AJ264" i="12"/>
  <c r="AM259" i="12"/>
  <c r="AQ259" i="12" s="1"/>
  <c r="AR259" i="12" s="1"/>
  <c r="B265" i="12"/>
  <c r="AJ266" i="13" l="1"/>
  <c r="AK266" i="13"/>
  <c r="AN261" i="13"/>
  <c r="B267" i="13"/>
  <c r="AM261" i="13"/>
  <c r="AQ261" i="13" s="1"/>
  <c r="AR261" i="13" s="1"/>
  <c r="B266" i="12"/>
  <c r="AN260" i="12"/>
  <c r="AK265" i="12"/>
  <c r="AJ265" i="12"/>
  <c r="AM260" i="12"/>
  <c r="AQ260" i="12" s="1"/>
  <c r="AR260" i="12" s="1"/>
  <c r="AK267" i="13" l="1"/>
  <c r="AJ267" i="13"/>
  <c r="B268" i="13"/>
  <c r="AM262" i="13"/>
  <c r="AQ262" i="13" s="1"/>
  <c r="AR262" i="13" s="1"/>
  <c r="AN262" i="13"/>
  <c r="AJ266" i="12"/>
  <c r="B267" i="12"/>
  <c r="AM261" i="12"/>
  <c r="AQ261" i="12" s="1"/>
  <c r="AR261" i="12" s="1"/>
  <c r="AN261" i="12"/>
  <c r="AK266" i="12"/>
  <c r="B269" i="13" l="1"/>
  <c r="AK268" i="13"/>
  <c r="AJ268" i="13"/>
  <c r="AN263" i="13"/>
  <c r="AM263" i="13"/>
  <c r="AQ263" i="13" s="1"/>
  <c r="AR263" i="13" s="1"/>
  <c r="AK267" i="12"/>
  <c r="AJ267" i="12"/>
  <c r="AN262" i="12"/>
  <c r="B268" i="12"/>
  <c r="AM262" i="12"/>
  <c r="AQ262" i="12" s="1"/>
  <c r="AR262" i="12" s="1"/>
  <c r="B270" i="13" l="1"/>
  <c r="AJ269" i="13"/>
  <c r="AK269" i="13"/>
  <c r="AN264" i="13"/>
  <c r="AM264" i="13"/>
  <c r="AQ264" i="13" s="1"/>
  <c r="AR264" i="13" s="1"/>
  <c r="AK268" i="12"/>
  <c r="AJ268" i="12"/>
  <c r="AM263" i="12"/>
  <c r="AQ263" i="12" s="1"/>
  <c r="AR263" i="12" s="1"/>
  <c r="AN263" i="12"/>
  <c r="B269" i="12"/>
  <c r="AK270" i="13" l="1"/>
  <c r="B271" i="13"/>
  <c r="AN265" i="13"/>
  <c r="AM265" i="13"/>
  <c r="AQ265" i="13" s="1"/>
  <c r="AR265" i="13" s="1"/>
  <c r="AJ270" i="13"/>
  <c r="B270" i="12"/>
  <c r="AN264" i="12"/>
  <c r="AK269" i="12"/>
  <c r="AJ269" i="12"/>
  <c r="AM264" i="12"/>
  <c r="AQ264" i="12" s="1"/>
  <c r="AR264" i="12" s="1"/>
  <c r="B272" i="13" l="1"/>
  <c r="AJ271" i="13"/>
  <c r="AK271" i="13"/>
  <c r="AM266" i="13"/>
  <c r="AQ266" i="13" s="1"/>
  <c r="AR266" i="13" s="1"/>
  <c r="AN266" i="13"/>
  <c r="AJ270" i="12"/>
  <c r="AN265" i="12"/>
  <c r="AM265" i="12"/>
  <c r="AQ265" i="12" s="1"/>
  <c r="AR265" i="12" s="1"/>
  <c r="AK270" i="12"/>
  <c r="B271" i="12"/>
  <c r="B273" i="13" l="1"/>
  <c r="AK272" i="13"/>
  <c r="AN267" i="13"/>
  <c r="AJ272" i="13"/>
  <c r="AM267" i="13"/>
  <c r="AQ267" i="13" s="1"/>
  <c r="B272" i="12"/>
  <c r="AK271" i="12"/>
  <c r="AJ271" i="12"/>
  <c r="AN266" i="12"/>
  <c r="AM266" i="12"/>
  <c r="AQ266" i="12" s="1"/>
  <c r="AR266" i="12" s="1"/>
  <c r="AR267" i="13" l="1"/>
  <c r="AS267" i="13"/>
  <c r="B274" i="13"/>
  <c r="AK273" i="13"/>
  <c r="AN268" i="13"/>
  <c r="AJ273" i="13"/>
  <c r="AM268" i="13"/>
  <c r="AQ268" i="13" s="1"/>
  <c r="AK272" i="12"/>
  <c r="AJ272" i="12"/>
  <c r="B273" i="12"/>
  <c r="AN267" i="12"/>
  <c r="AM267" i="12"/>
  <c r="AQ267" i="12" s="1"/>
  <c r="AR268" i="13" l="1"/>
  <c r="AK274" i="13"/>
  <c r="AJ274" i="13"/>
  <c r="AN269" i="13"/>
  <c r="AM269" i="13"/>
  <c r="AQ269" i="13" s="1"/>
  <c r="AR269" i="13" s="1"/>
  <c r="B275" i="13"/>
  <c r="AR267" i="12"/>
  <c r="AS267" i="12"/>
  <c r="AK273" i="12"/>
  <c r="AJ273" i="12"/>
  <c r="B274" i="12"/>
  <c r="AM268" i="12"/>
  <c r="AQ268" i="12" s="1"/>
  <c r="AN268" i="12"/>
  <c r="AK275" i="13" l="1"/>
  <c r="AJ275" i="13"/>
  <c r="B276" i="13"/>
  <c r="AN270" i="13"/>
  <c r="AM270" i="13"/>
  <c r="AQ270" i="13" s="1"/>
  <c r="AR270" i="13" s="1"/>
  <c r="AJ274" i="12"/>
  <c r="B275" i="12"/>
  <c r="AN269" i="12"/>
  <c r="AM269" i="12"/>
  <c r="AQ269" i="12" s="1"/>
  <c r="AK274" i="12"/>
  <c r="AR268" i="12"/>
  <c r="B277" i="13" l="1"/>
  <c r="AK276" i="13"/>
  <c r="AJ276" i="13"/>
  <c r="AM271" i="13"/>
  <c r="AQ271" i="13" s="1"/>
  <c r="AR271" i="13" s="1"/>
  <c r="AN271" i="13"/>
  <c r="AJ275" i="12"/>
  <c r="B276" i="12"/>
  <c r="AN270" i="12"/>
  <c r="AK275" i="12"/>
  <c r="AM270" i="12"/>
  <c r="AQ270" i="12" s="1"/>
  <c r="AR269" i="12"/>
  <c r="AK277" i="13" l="1"/>
  <c r="AJ277" i="13"/>
  <c r="AN272" i="13"/>
  <c r="B278" i="13"/>
  <c r="AM272" i="13"/>
  <c r="AQ272" i="13" s="1"/>
  <c r="AR272" i="13" s="1"/>
  <c r="AR270" i="12"/>
  <c r="AK276" i="12"/>
  <c r="AN271" i="12"/>
  <c r="AM271" i="12"/>
  <c r="AQ271" i="12" s="1"/>
  <c r="AJ276" i="12"/>
  <c r="B277" i="12"/>
  <c r="AR271" i="12" l="1"/>
  <c r="AK278" i="13"/>
  <c r="B279" i="13"/>
  <c r="AJ278" i="13"/>
  <c r="AN273" i="13"/>
  <c r="AM273" i="13"/>
  <c r="AQ273" i="13" s="1"/>
  <c r="B278" i="12"/>
  <c r="AN272" i="12"/>
  <c r="AJ277" i="12"/>
  <c r="AK277" i="12"/>
  <c r="AM272" i="12"/>
  <c r="AQ272" i="12" s="1"/>
  <c r="AR272" i="12" s="1"/>
  <c r="AJ279" i="13" l="1"/>
  <c r="B280" i="13"/>
  <c r="AN274" i="13"/>
  <c r="AK279" i="13"/>
  <c r="AM274" i="13"/>
  <c r="AQ274" i="13" s="1"/>
  <c r="AR273" i="13"/>
  <c r="AJ278" i="12"/>
  <c r="AK278" i="12"/>
  <c r="AN273" i="12"/>
  <c r="AM273" i="12"/>
  <c r="AQ273" i="12" s="1"/>
  <c r="B279" i="12"/>
  <c r="AR274" i="13" l="1"/>
  <c r="B281" i="13"/>
  <c r="AK280" i="13"/>
  <c r="AJ280" i="13"/>
  <c r="AM275" i="13"/>
  <c r="AQ275" i="13" s="1"/>
  <c r="AR275" i="13" s="1"/>
  <c r="AN275" i="13"/>
  <c r="AK279" i="12"/>
  <c r="B280" i="12"/>
  <c r="AJ279" i="12"/>
  <c r="AN274" i="12"/>
  <c r="AM274" i="12"/>
  <c r="AQ274" i="12" s="1"/>
  <c r="AR273" i="12"/>
  <c r="AN276" i="13" l="1"/>
  <c r="AK281" i="13"/>
  <c r="AJ281" i="13"/>
  <c r="B282" i="13"/>
  <c r="AM276" i="13"/>
  <c r="AQ276" i="13" s="1"/>
  <c r="AR276" i="13" s="1"/>
  <c r="AR274" i="12"/>
  <c r="B281" i="12"/>
  <c r="AN275" i="12"/>
  <c r="AM275" i="12"/>
  <c r="AQ275" i="12" s="1"/>
  <c r="AK280" i="12"/>
  <c r="AJ280" i="12"/>
  <c r="AK282" i="13" l="1"/>
  <c r="AJ282" i="13"/>
  <c r="AN277" i="13"/>
  <c r="AM277" i="13"/>
  <c r="AQ277" i="13" s="1"/>
  <c r="AR277" i="13" s="1"/>
  <c r="B283" i="13"/>
  <c r="AR275" i="12"/>
  <c r="B282" i="12"/>
  <c r="AK281" i="12"/>
  <c r="AJ281" i="12"/>
  <c r="AM276" i="12"/>
  <c r="AQ276" i="12" s="1"/>
  <c r="AN276" i="12"/>
  <c r="AR276" i="12" l="1"/>
  <c r="AK283" i="13"/>
  <c r="B284" i="13"/>
  <c r="AN278" i="13"/>
  <c r="AJ283" i="13"/>
  <c r="AM278" i="13"/>
  <c r="AQ278" i="13" s="1"/>
  <c r="AR278" i="13" s="1"/>
  <c r="AJ282" i="12"/>
  <c r="AN277" i="12"/>
  <c r="AM277" i="12"/>
  <c r="AQ277" i="12" s="1"/>
  <c r="AR277" i="12" s="1"/>
  <c r="B283" i="12"/>
  <c r="AK282" i="12"/>
  <c r="B285" i="13" l="1"/>
  <c r="AK284" i="13"/>
  <c r="AJ284" i="13"/>
  <c r="AM279" i="13"/>
  <c r="AQ279" i="13" s="1"/>
  <c r="AR279" i="13" s="1"/>
  <c r="AN279" i="13"/>
  <c r="AK283" i="12"/>
  <c r="AJ283" i="12"/>
  <c r="B284" i="12"/>
  <c r="AN278" i="12"/>
  <c r="AM278" i="12"/>
  <c r="AQ278" i="12" s="1"/>
  <c r="AR278" i="12" s="1"/>
  <c r="B286" i="13" l="1"/>
  <c r="AJ285" i="13"/>
  <c r="AK285" i="13"/>
  <c r="AM280" i="13"/>
  <c r="AQ280" i="13" s="1"/>
  <c r="AR280" i="13" s="1"/>
  <c r="AN280" i="13"/>
  <c r="B285" i="12"/>
  <c r="AN279" i="12"/>
  <c r="AK284" i="12"/>
  <c r="AJ284" i="12"/>
  <c r="AM279" i="12"/>
  <c r="AQ279" i="12" s="1"/>
  <c r="AR279" i="12" s="1"/>
  <c r="AK286" i="13" l="1"/>
  <c r="AJ286" i="13"/>
  <c r="AN281" i="13"/>
  <c r="B287" i="13"/>
  <c r="AM281" i="13"/>
  <c r="AQ281" i="13" s="1"/>
  <c r="AR281" i="13" s="1"/>
  <c r="AN280" i="12"/>
  <c r="AK285" i="12"/>
  <c r="B286" i="12"/>
  <c r="AJ285" i="12"/>
  <c r="AM280" i="12"/>
  <c r="AQ280" i="12" s="1"/>
  <c r="AR280" i="12" s="1"/>
  <c r="AK287" i="13" l="1"/>
  <c r="AJ287" i="13"/>
  <c r="B288" i="13"/>
  <c r="AN282" i="13"/>
  <c r="AM282" i="13"/>
  <c r="AQ282" i="13" s="1"/>
  <c r="AR282" i="13" s="1"/>
  <c r="AJ286" i="12"/>
  <c r="B287" i="12"/>
  <c r="AN281" i="12"/>
  <c r="AK286" i="12"/>
  <c r="AM281" i="12"/>
  <c r="AQ281" i="12" s="1"/>
  <c r="AR281" i="12" s="1"/>
  <c r="B289" i="13" l="1"/>
  <c r="AK288" i="13"/>
  <c r="AJ288" i="13"/>
  <c r="AM283" i="13"/>
  <c r="AQ283" i="13" s="1"/>
  <c r="AR283" i="13" s="1"/>
  <c r="AN283" i="13"/>
  <c r="AJ287" i="12"/>
  <c r="AK287" i="12"/>
  <c r="B288" i="12"/>
  <c r="AM282" i="12"/>
  <c r="AQ282" i="12" s="1"/>
  <c r="AR282" i="12" s="1"/>
  <c r="AN282" i="12"/>
  <c r="AK289" i="13" l="1"/>
  <c r="B290" i="13"/>
  <c r="AN284" i="13"/>
  <c r="AJ289" i="13"/>
  <c r="AM284" i="13"/>
  <c r="AQ284" i="13" s="1"/>
  <c r="AR284" i="13" s="1"/>
  <c r="AK288" i="12"/>
  <c r="AN283" i="12"/>
  <c r="AM283" i="12"/>
  <c r="AQ283" i="12" s="1"/>
  <c r="AR283" i="12" s="1"/>
  <c r="B289" i="12"/>
  <c r="AJ288" i="12"/>
  <c r="B291" i="13" l="1"/>
  <c r="AK290" i="13"/>
  <c r="AJ290" i="13"/>
  <c r="AN285" i="13"/>
  <c r="AM285" i="13"/>
  <c r="AQ285" i="13" s="1"/>
  <c r="AR285" i="13" s="1"/>
  <c r="AK289" i="12"/>
  <c r="AM284" i="12"/>
  <c r="AQ284" i="12" s="1"/>
  <c r="AR284" i="12" s="1"/>
  <c r="AJ289" i="12"/>
  <c r="AN284" i="12"/>
  <c r="B290" i="12"/>
  <c r="AK291" i="13" l="1"/>
  <c r="AJ291" i="13"/>
  <c r="B292" i="13"/>
  <c r="AM286" i="13"/>
  <c r="AQ286" i="13" s="1"/>
  <c r="AR286" i="13" s="1"/>
  <c r="AN286" i="13"/>
  <c r="AJ290" i="12"/>
  <c r="AK290" i="12"/>
  <c r="B291" i="12"/>
  <c r="AM285" i="12"/>
  <c r="AQ285" i="12" s="1"/>
  <c r="AR285" i="12" s="1"/>
  <c r="AN285" i="12"/>
  <c r="AK292" i="13" l="1"/>
  <c r="AJ292" i="13"/>
  <c r="B293" i="13"/>
  <c r="AN287" i="13"/>
  <c r="AM287" i="13"/>
  <c r="AQ287" i="13" s="1"/>
  <c r="AR287" i="13" s="1"/>
  <c r="AJ291" i="12"/>
  <c r="AN286" i="12"/>
  <c r="B292" i="12"/>
  <c r="AK291" i="12"/>
  <c r="AM286" i="12"/>
  <c r="AQ286" i="12" s="1"/>
  <c r="AR286" i="12" s="1"/>
  <c r="B294" i="13" l="1"/>
  <c r="AK293" i="13"/>
  <c r="AJ293" i="13"/>
  <c r="AN288" i="13"/>
  <c r="AM288" i="13"/>
  <c r="AQ288" i="13" s="1"/>
  <c r="AR288" i="13" s="1"/>
  <c r="B293" i="12"/>
  <c r="AJ292" i="12"/>
  <c r="AK292" i="12"/>
  <c r="AM287" i="12"/>
  <c r="AQ287" i="12" s="1"/>
  <c r="AR287" i="12" s="1"/>
  <c r="AN287" i="12"/>
  <c r="AJ294" i="13" l="1"/>
  <c r="B295" i="13"/>
  <c r="AK294" i="13"/>
  <c r="AM289" i="13"/>
  <c r="AQ289" i="13" s="1"/>
  <c r="AR289" i="13" s="1"/>
  <c r="AN289" i="13"/>
  <c r="AJ293" i="12"/>
  <c r="B294" i="12"/>
  <c r="AK293" i="12"/>
  <c r="AM288" i="12"/>
  <c r="AQ288" i="12" s="1"/>
  <c r="AR288" i="12" s="1"/>
  <c r="AN288" i="12"/>
  <c r="AK295" i="13" l="1"/>
  <c r="AJ295" i="13"/>
  <c r="B296" i="13"/>
  <c r="AN290" i="13"/>
  <c r="AM290" i="13"/>
  <c r="AQ290" i="13" s="1"/>
  <c r="AR290" i="13" s="1"/>
  <c r="AJ294" i="12"/>
  <c r="B295" i="12"/>
  <c r="AM289" i="12"/>
  <c r="AQ289" i="12" s="1"/>
  <c r="AR289" i="12" s="1"/>
  <c r="AN289" i="12"/>
  <c r="AK294" i="12"/>
  <c r="AK296" i="13" l="1"/>
  <c r="AJ296" i="13"/>
  <c r="AN291" i="13"/>
  <c r="B297" i="13"/>
  <c r="AM291" i="13"/>
  <c r="AQ291" i="13" s="1"/>
  <c r="AR291" i="13" s="1"/>
  <c r="AK295" i="12"/>
  <c r="B296" i="12"/>
  <c r="AJ295" i="12"/>
  <c r="AN290" i="12"/>
  <c r="AM290" i="12"/>
  <c r="AQ290" i="12" s="1"/>
  <c r="AR290" i="12" s="1"/>
  <c r="B298" i="13" l="1"/>
  <c r="AJ297" i="13"/>
  <c r="AK297" i="13"/>
  <c r="AM292" i="13"/>
  <c r="AQ292" i="13" s="1"/>
  <c r="AR292" i="13" s="1"/>
  <c r="AN292" i="13"/>
  <c r="AJ296" i="12"/>
  <c r="AM291" i="12"/>
  <c r="AQ291" i="12" s="1"/>
  <c r="AR291" i="12" s="1"/>
  <c r="AK296" i="12"/>
  <c r="B297" i="12"/>
  <c r="AN291" i="12"/>
  <c r="AK298" i="13" l="1"/>
  <c r="AJ298" i="13"/>
  <c r="B299" i="13"/>
  <c r="AN293" i="13"/>
  <c r="AM293" i="13"/>
  <c r="AQ293" i="13" s="1"/>
  <c r="AR293" i="13" s="1"/>
  <c r="AK297" i="12"/>
  <c r="AJ297" i="12"/>
  <c r="AN292" i="12"/>
  <c r="AM292" i="12"/>
  <c r="AQ292" i="12" s="1"/>
  <c r="AR292" i="12" s="1"/>
  <c r="B298" i="12"/>
  <c r="AJ299" i="13" l="1"/>
  <c r="AK299" i="13"/>
  <c r="B300" i="13"/>
  <c r="AM294" i="13"/>
  <c r="AQ294" i="13" s="1"/>
  <c r="AR294" i="13" s="1"/>
  <c r="AN294" i="13"/>
  <c r="AK298" i="12"/>
  <c r="B299" i="12"/>
  <c r="AN293" i="12"/>
  <c r="AJ298" i="12"/>
  <c r="AM293" i="12"/>
  <c r="AQ293" i="12" s="1"/>
  <c r="AR293" i="12" s="1"/>
  <c r="AK300" i="13" l="1"/>
  <c r="AJ300" i="13"/>
  <c r="B301" i="13"/>
  <c r="AN295" i="13"/>
  <c r="AM295" i="13"/>
  <c r="AQ295" i="13" s="1"/>
  <c r="AR295" i="13" s="1"/>
  <c r="AN294" i="12"/>
  <c r="AK299" i="12"/>
  <c r="B300" i="12"/>
  <c r="AJ299" i="12"/>
  <c r="AM294" i="12"/>
  <c r="AQ294" i="12" s="1"/>
  <c r="AR294" i="12" s="1"/>
  <c r="B302" i="13" l="1"/>
  <c r="AJ301" i="13"/>
  <c r="AK301" i="13"/>
  <c r="AN296" i="13"/>
  <c r="AM296" i="13"/>
  <c r="AQ296" i="13" s="1"/>
  <c r="AR296" i="13" s="1"/>
  <c r="B301" i="12"/>
  <c r="AK300" i="12"/>
  <c r="AJ300" i="12"/>
  <c r="AN295" i="12"/>
  <c r="AM295" i="12"/>
  <c r="AQ295" i="12" s="1"/>
  <c r="AR295" i="12" s="1"/>
  <c r="AK302" i="13" l="1"/>
  <c r="AJ302" i="13"/>
  <c r="AN297" i="13"/>
  <c r="B303" i="13"/>
  <c r="AM297" i="13"/>
  <c r="AQ297" i="13" s="1"/>
  <c r="AK301" i="12"/>
  <c r="AJ301" i="12"/>
  <c r="B302" i="12"/>
  <c r="AN296" i="12"/>
  <c r="AM296" i="12"/>
  <c r="AQ296" i="12" s="1"/>
  <c r="AR296" i="12" s="1"/>
  <c r="AR297" i="13" l="1"/>
  <c r="AS297" i="13"/>
  <c r="AJ303" i="13"/>
  <c r="AK303" i="13"/>
  <c r="AN298" i="13"/>
  <c r="B304" i="13"/>
  <c r="AM298" i="13"/>
  <c r="AQ298" i="13" s="1"/>
  <c r="AK302" i="12"/>
  <c r="AJ302" i="12"/>
  <c r="B303" i="12"/>
  <c r="AM297" i="12"/>
  <c r="AQ297" i="12" s="1"/>
  <c r="AN297" i="12"/>
  <c r="B305" i="13" l="1"/>
  <c r="AK304" i="13"/>
  <c r="AJ304" i="13"/>
  <c r="AN299" i="13"/>
  <c r="AM299" i="13"/>
  <c r="AQ299" i="13" s="1"/>
  <c r="AR298" i="13"/>
  <c r="AR297" i="12"/>
  <c r="AS297" i="12"/>
  <c r="B304" i="12"/>
  <c r="AK303" i="12"/>
  <c r="AM298" i="12"/>
  <c r="AQ298" i="12" s="1"/>
  <c r="AN298" i="12"/>
  <c r="AJ303" i="12"/>
  <c r="AR299" i="13" l="1"/>
  <c r="B306" i="13"/>
  <c r="AK305" i="13"/>
  <c r="AJ305" i="13"/>
  <c r="AN300" i="13"/>
  <c r="AM300" i="13"/>
  <c r="AQ300" i="13" s="1"/>
  <c r="AR298" i="12"/>
  <c r="B305" i="12"/>
  <c r="AK304" i="12"/>
  <c r="AJ304" i="12"/>
  <c r="AM299" i="12"/>
  <c r="AQ299" i="12" s="1"/>
  <c r="AN299" i="12"/>
  <c r="AR299" i="12" l="1"/>
  <c r="AK306" i="13"/>
  <c r="AJ306" i="13"/>
  <c r="AN301" i="13"/>
  <c r="B307" i="13"/>
  <c r="AM301" i="13"/>
  <c r="AQ301" i="13" s="1"/>
  <c r="AR300" i="13"/>
  <c r="AN300" i="12"/>
  <c r="B306" i="12"/>
  <c r="AJ305" i="12"/>
  <c r="AM300" i="12"/>
  <c r="AQ300" i="12" s="1"/>
  <c r="AR300" i="12" s="1"/>
  <c r="AK305" i="12"/>
  <c r="AR301" i="13" l="1"/>
  <c r="AJ307" i="13"/>
  <c r="B308" i="13"/>
  <c r="AK307" i="13"/>
  <c r="AN302" i="13"/>
  <c r="AM302" i="13"/>
  <c r="AQ302" i="13" s="1"/>
  <c r="AK306" i="12"/>
  <c r="AJ306" i="12"/>
  <c r="B307" i="12"/>
  <c r="AM301" i="12"/>
  <c r="AQ301" i="12" s="1"/>
  <c r="AN301" i="12"/>
  <c r="AR302" i="13" l="1"/>
  <c r="AK308" i="13"/>
  <c r="AJ308" i="13"/>
  <c r="B309" i="13"/>
  <c r="AM303" i="13"/>
  <c r="AQ303" i="13" s="1"/>
  <c r="AR303" i="13" s="1"/>
  <c r="AN303" i="13"/>
  <c r="AJ307" i="12"/>
  <c r="B308" i="12"/>
  <c r="AK307" i="12"/>
  <c r="AN302" i="12"/>
  <c r="AM302" i="12"/>
  <c r="AQ302" i="12" s="1"/>
  <c r="AR301" i="12"/>
  <c r="B310" i="13" l="1"/>
  <c r="AK309" i="13"/>
  <c r="AJ309" i="13"/>
  <c r="AN304" i="13"/>
  <c r="AM304" i="13"/>
  <c r="AQ304" i="13" s="1"/>
  <c r="AR304" i="13" s="1"/>
  <c r="AR302" i="12"/>
  <c r="B309" i="12"/>
  <c r="AM303" i="12"/>
  <c r="AQ303" i="12" s="1"/>
  <c r="AR303" i="12" s="1"/>
  <c r="AK308" i="12"/>
  <c r="AJ308" i="12"/>
  <c r="AN303" i="12"/>
  <c r="B311" i="13" l="1"/>
  <c r="AK310" i="13"/>
  <c r="AJ310" i="13"/>
  <c r="AN305" i="13"/>
  <c r="AM305" i="13"/>
  <c r="AQ305" i="13" s="1"/>
  <c r="AR305" i="13" s="1"/>
  <c r="B310" i="12"/>
  <c r="AN304" i="12"/>
  <c r="AM304" i="12"/>
  <c r="AQ304" i="12" s="1"/>
  <c r="AJ309" i="12"/>
  <c r="AK309" i="12"/>
  <c r="AJ311" i="13" l="1"/>
  <c r="B312" i="13"/>
  <c r="AK311" i="13"/>
  <c r="AN306" i="13"/>
  <c r="AM306" i="13"/>
  <c r="AQ306" i="13" s="1"/>
  <c r="AR306" i="13" s="1"/>
  <c r="AR304" i="12"/>
  <c r="AK310" i="12"/>
  <c r="AJ310" i="12"/>
  <c r="B311" i="12"/>
  <c r="AN305" i="12"/>
  <c r="AM305" i="12"/>
  <c r="AQ305" i="12" s="1"/>
  <c r="AR305" i="12" s="1"/>
  <c r="AK312" i="13" l="1"/>
  <c r="AJ312" i="13"/>
  <c r="AN307" i="13"/>
  <c r="B313" i="13"/>
  <c r="AM307" i="13"/>
  <c r="AQ307" i="13" s="1"/>
  <c r="AR307" i="13" s="1"/>
  <c r="AK311" i="12"/>
  <c r="AJ311" i="12"/>
  <c r="B312" i="12"/>
  <c r="AN306" i="12"/>
  <c r="AM306" i="12"/>
  <c r="AQ306" i="12" s="1"/>
  <c r="AR306" i="12" s="1"/>
  <c r="B314" i="13" l="1"/>
  <c r="AK313" i="13"/>
  <c r="AJ313" i="13"/>
  <c r="AM308" i="13"/>
  <c r="AQ308" i="13" s="1"/>
  <c r="AR308" i="13" s="1"/>
  <c r="AN308" i="13"/>
  <c r="B313" i="12"/>
  <c r="AJ312" i="12"/>
  <c r="AM307" i="12"/>
  <c r="AQ307" i="12" s="1"/>
  <c r="AR307" i="12" s="1"/>
  <c r="AK312" i="12"/>
  <c r="AN307" i="12"/>
  <c r="AK314" i="13" l="1"/>
  <c r="B315" i="13"/>
  <c r="AJ314" i="13"/>
  <c r="AM309" i="13"/>
  <c r="AQ309" i="13" s="1"/>
  <c r="AR309" i="13" s="1"/>
  <c r="AN309" i="13"/>
  <c r="AK313" i="12"/>
  <c r="AJ313" i="12"/>
  <c r="AN308" i="12"/>
  <c r="AM308" i="12"/>
  <c r="AQ308" i="12" s="1"/>
  <c r="AR308" i="12" s="1"/>
  <c r="B314" i="12"/>
  <c r="AJ315" i="13" l="1"/>
  <c r="B316" i="13"/>
  <c r="AK315" i="13"/>
  <c r="AM310" i="13"/>
  <c r="AQ310" i="13" s="1"/>
  <c r="AR310" i="13" s="1"/>
  <c r="AN310" i="13"/>
  <c r="AK314" i="12"/>
  <c r="AJ314" i="12"/>
  <c r="B315" i="12"/>
  <c r="AM309" i="12"/>
  <c r="AQ309" i="12" s="1"/>
  <c r="AR309" i="12" s="1"/>
  <c r="AN309" i="12"/>
  <c r="AK316" i="13" l="1"/>
  <c r="AJ316" i="13"/>
  <c r="B317" i="13"/>
  <c r="AM311" i="13"/>
  <c r="AQ311" i="13" s="1"/>
  <c r="AR311" i="13" s="1"/>
  <c r="AN311" i="13"/>
  <c r="AN310" i="12"/>
  <c r="AJ315" i="12"/>
  <c r="B316" i="12"/>
  <c r="AK315" i="12"/>
  <c r="AM310" i="12"/>
  <c r="AQ310" i="12" s="1"/>
  <c r="AR310" i="12" s="1"/>
  <c r="B318" i="13" l="1"/>
  <c r="AJ317" i="13"/>
  <c r="AK317" i="13"/>
  <c r="AN312" i="13"/>
  <c r="AM312" i="13"/>
  <c r="AQ312" i="13" s="1"/>
  <c r="AR312" i="13" s="1"/>
  <c r="B317" i="12"/>
  <c r="AM311" i="12"/>
  <c r="AQ311" i="12" s="1"/>
  <c r="AR311" i="12" s="1"/>
  <c r="AJ316" i="12"/>
  <c r="AK316" i="12"/>
  <c r="AN311" i="12"/>
  <c r="AJ318" i="13" l="1"/>
  <c r="AK318" i="13"/>
  <c r="AN313" i="13"/>
  <c r="B319" i="13"/>
  <c r="AM313" i="13"/>
  <c r="AQ313" i="13" s="1"/>
  <c r="AR313" i="13" s="1"/>
  <c r="AJ317" i="12"/>
  <c r="B318" i="12"/>
  <c r="AK317" i="12"/>
  <c r="AN312" i="12"/>
  <c r="AM312" i="12"/>
  <c r="AQ312" i="12" s="1"/>
  <c r="AR312" i="12" s="1"/>
  <c r="AJ319" i="13" l="1"/>
  <c r="AK319" i="13"/>
  <c r="B320" i="13"/>
  <c r="AM314" i="13"/>
  <c r="AQ314" i="13" s="1"/>
  <c r="AR314" i="13" s="1"/>
  <c r="AN314" i="13"/>
  <c r="AK318" i="12"/>
  <c r="AJ318" i="12"/>
  <c r="B319" i="12"/>
  <c r="AM313" i="12"/>
  <c r="AQ313" i="12" s="1"/>
  <c r="AR313" i="12" s="1"/>
  <c r="AN313" i="12"/>
  <c r="B321" i="13" l="1"/>
  <c r="AK320" i="13"/>
  <c r="AJ320" i="13"/>
  <c r="AM315" i="13"/>
  <c r="AQ315" i="13" s="1"/>
  <c r="AR315" i="13" s="1"/>
  <c r="AN315" i="13"/>
  <c r="AN314" i="12"/>
  <c r="AJ319" i="12"/>
  <c r="AK319" i="12"/>
  <c r="B320" i="12"/>
  <c r="AM314" i="12"/>
  <c r="AQ314" i="12" s="1"/>
  <c r="AR314" i="12" s="1"/>
  <c r="B322" i="13" l="1"/>
  <c r="AJ321" i="13"/>
  <c r="AK321" i="13"/>
  <c r="AM316" i="13"/>
  <c r="AQ316" i="13" s="1"/>
  <c r="AR316" i="13" s="1"/>
  <c r="AN316" i="13"/>
  <c r="B321" i="12"/>
  <c r="AK320" i="12"/>
  <c r="AJ320" i="12"/>
  <c r="AM315" i="12"/>
  <c r="AQ315" i="12" s="1"/>
  <c r="AR315" i="12" s="1"/>
  <c r="AN315" i="12"/>
  <c r="AJ322" i="13" l="1"/>
  <c r="AK322" i="13"/>
  <c r="AM317" i="13"/>
  <c r="AQ317" i="13" s="1"/>
  <c r="AR317" i="13" s="1"/>
  <c r="B323" i="13"/>
  <c r="AN317" i="13"/>
  <c r="AJ321" i="12"/>
  <c r="B322" i="12"/>
  <c r="AK321" i="12"/>
  <c r="AN316" i="12"/>
  <c r="AM316" i="12"/>
  <c r="AQ316" i="12" s="1"/>
  <c r="AR316" i="12" s="1"/>
  <c r="AJ323" i="13" l="1"/>
  <c r="B324" i="13"/>
  <c r="AK323" i="13"/>
  <c r="AN318" i="13"/>
  <c r="AM318" i="13"/>
  <c r="AQ318" i="13" s="1"/>
  <c r="AR318" i="13" s="1"/>
  <c r="AK322" i="12"/>
  <c r="AJ322" i="12"/>
  <c r="AN317" i="12"/>
  <c r="AM317" i="12"/>
  <c r="AQ317" i="12" s="1"/>
  <c r="AR317" i="12" s="1"/>
  <c r="B323" i="12"/>
  <c r="AJ324" i="13" l="1"/>
  <c r="B325" i="13"/>
  <c r="AK324" i="13"/>
  <c r="AN319" i="13"/>
  <c r="AM319" i="13"/>
  <c r="AQ319" i="13" s="1"/>
  <c r="AR319" i="13" s="1"/>
  <c r="AN318" i="12"/>
  <c r="B324" i="12"/>
  <c r="AK323" i="12"/>
  <c r="AJ323" i="12"/>
  <c r="AM318" i="12"/>
  <c r="AQ318" i="12" s="1"/>
  <c r="AR318" i="12" s="1"/>
  <c r="B326" i="13" l="1"/>
  <c r="AJ325" i="13"/>
  <c r="AK325" i="13"/>
  <c r="AM320" i="13"/>
  <c r="AQ320" i="13" s="1"/>
  <c r="AR320" i="13" s="1"/>
  <c r="AN320" i="13"/>
  <c r="B325" i="12"/>
  <c r="AK324" i="12"/>
  <c r="AJ324" i="12"/>
  <c r="AM319" i="12"/>
  <c r="AQ319" i="12" s="1"/>
  <c r="AR319" i="12" s="1"/>
  <c r="AN319" i="12"/>
  <c r="B327" i="13" l="1"/>
  <c r="AK326" i="13"/>
  <c r="AJ326" i="13"/>
  <c r="AN321" i="13"/>
  <c r="AM321" i="13"/>
  <c r="AQ321" i="13" s="1"/>
  <c r="AR321" i="13" s="1"/>
  <c r="AJ325" i="12"/>
  <c r="AK325" i="12"/>
  <c r="B326" i="12"/>
  <c r="AN320" i="12"/>
  <c r="AM320" i="12"/>
  <c r="AQ320" i="12" s="1"/>
  <c r="AR320" i="12" s="1"/>
  <c r="AJ327" i="13" l="1"/>
  <c r="B328" i="13"/>
  <c r="AK327" i="13"/>
  <c r="AM322" i="13"/>
  <c r="AQ322" i="13" s="1"/>
  <c r="AR322" i="13" s="1"/>
  <c r="AN322" i="13"/>
  <c r="AK326" i="12"/>
  <c r="AJ326" i="12"/>
  <c r="B327" i="12"/>
  <c r="AN321" i="12"/>
  <c r="AM321" i="12"/>
  <c r="AQ321" i="12" s="1"/>
  <c r="AR321" i="12" s="1"/>
  <c r="B329" i="13" l="1"/>
  <c r="AJ328" i="13"/>
  <c r="AK328" i="13"/>
  <c r="AN323" i="13"/>
  <c r="AM323" i="13"/>
  <c r="AQ323" i="13" s="1"/>
  <c r="AR323" i="13" s="1"/>
  <c r="AK327" i="12"/>
  <c r="AJ327" i="12"/>
  <c r="B328" i="12"/>
  <c r="AN322" i="12"/>
  <c r="AM322" i="12"/>
  <c r="AQ322" i="12" s="1"/>
  <c r="AR322" i="12" s="1"/>
  <c r="B330" i="13" l="1"/>
  <c r="AJ329" i="13"/>
  <c r="AK329" i="13"/>
  <c r="AM324" i="13"/>
  <c r="AQ324" i="13" s="1"/>
  <c r="AR324" i="13" s="1"/>
  <c r="AN324" i="13"/>
  <c r="B329" i="12"/>
  <c r="AJ328" i="12"/>
  <c r="AK328" i="12"/>
  <c r="AM323" i="12"/>
  <c r="AQ323" i="12" s="1"/>
  <c r="AR323" i="12" s="1"/>
  <c r="AN323" i="12"/>
  <c r="AK330" i="13" l="1"/>
  <c r="B331" i="13"/>
  <c r="AJ330" i="13"/>
  <c r="AN325" i="13"/>
  <c r="AM325" i="13"/>
  <c r="AQ325" i="13" s="1"/>
  <c r="AR325" i="13" s="1"/>
  <c r="AJ329" i="12"/>
  <c r="AK329" i="12"/>
  <c r="AN324" i="12"/>
  <c r="AM324" i="12"/>
  <c r="AQ324" i="12" s="1"/>
  <c r="AR324" i="12" s="1"/>
  <c r="B330" i="12"/>
  <c r="B332" i="13" l="1"/>
  <c r="AK331" i="13"/>
  <c r="AJ331" i="13"/>
  <c r="AM326" i="13"/>
  <c r="AQ326" i="13" s="1"/>
  <c r="AR326" i="13" s="1"/>
  <c r="AN326" i="13"/>
  <c r="AK330" i="12"/>
  <c r="AJ330" i="12"/>
  <c r="B331" i="12"/>
  <c r="AN325" i="12"/>
  <c r="AM325" i="12"/>
  <c r="AQ325" i="12" s="1"/>
  <c r="AR325" i="12" s="1"/>
  <c r="B333" i="13" l="1"/>
  <c r="AK332" i="13"/>
  <c r="AJ332" i="13"/>
  <c r="AN327" i="13"/>
  <c r="AM327" i="13"/>
  <c r="AQ327" i="13" s="1"/>
  <c r="AR327" i="13" s="1"/>
  <c r="B332" i="12"/>
  <c r="AJ331" i="12"/>
  <c r="AK331" i="12"/>
  <c r="AN326" i="12"/>
  <c r="AM326" i="12"/>
  <c r="AQ326" i="12" s="1"/>
  <c r="AR326" i="12" s="1"/>
  <c r="B334" i="13" l="1"/>
  <c r="AK333" i="13"/>
  <c r="AJ333" i="13"/>
  <c r="AM328" i="13"/>
  <c r="AQ328" i="13" s="1"/>
  <c r="AN328" i="13"/>
  <c r="B333" i="12"/>
  <c r="AJ332" i="12"/>
  <c r="AK332" i="12"/>
  <c r="AM327" i="12"/>
  <c r="AQ327" i="12" s="1"/>
  <c r="AR327" i="12" s="1"/>
  <c r="AN327" i="12"/>
  <c r="AR328" i="13" l="1"/>
  <c r="AS328" i="13"/>
  <c r="B335" i="13"/>
  <c r="AK334" i="13"/>
  <c r="AN329" i="13"/>
  <c r="AJ334" i="13"/>
  <c r="AM329" i="13"/>
  <c r="AQ329" i="13" s="1"/>
  <c r="AK333" i="12"/>
  <c r="AJ333" i="12"/>
  <c r="AN328" i="12"/>
  <c r="AM328" i="12"/>
  <c r="AQ328" i="12" s="1"/>
  <c r="B334" i="12"/>
  <c r="AR329" i="13" l="1"/>
  <c r="AJ335" i="13"/>
  <c r="B336" i="13"/>
  <c r="AK335" i="13"/>
  <c r="AM330" i="13"/>
  <c r="AQ330" i="13" s="1"/>
  <c r="AR330" i="13" s="1"/>
  <c r="AN330" i="13"/>
  <c r="AK334" i="12"/>
  <c r="AJ334" i="12"/>
  <c r="B335" i="12"/>
  <c r="AN329" i="12"/>
  <c r="AM329" i="12"/>
  <c r="AQ329" i="12" s="1"/>
  <c r="AR328" i="12"/>
  <c r="AS328" i="12"/>
  <c r="AK336" i="13" l="1"/>
  <c r="B337" i="13"/>
  <c r="AJ336" i="13"/>
  <c r="AN331" i="13"/>
  <c r="AM331" i="13"/>
  <c r="AQ331" i="13" s="1"/>
  <c r="AR331" i="13" s="1"/>
  <c r="AR329" i="12"/>
  <c r="B336" i="12"/>
  <c r="AK335" i="12"/>
  <c r="AN330" i="12"/>
  <c r="AM330" i="12"/>
  <c r="AQ330" i="12" s="1"/>
  <c r="AJ335" i="12"/>
  <c r="AR330" i="12" l="1"/>
  <c r="B338" i="13"/>
  <c r="AK337" i="13"/>
  <c r="AJ337" i="13"/>
  <c r="AM332" i="13"/>
  <c r="AQ332" i="13" s="1"/>
  <c r="AN332" i="13"/>
  <c r="B337" i="12"/>
  <c r="AJ336" i="12"/>
  <c r="AK336" i="12"/>
  <c r="AM331" i="12"/>
  <c r="AQ331" i="12" s="1"/>
  <c r="AR331" i="12" s="1"/>
  <c r="AN331" i="12"/>
  <c r="AR332" i="13" l="1"/>
  <c r="AJ338" i="13"/>
  <c r="B339" i="13"/>
  <c r="AK338" i="13"/>
  <c r="AN333" i="13"/>
  <c r="AM333" i="13"/>
  <c r="AQ333" i="13" s="1"/>
  <c r="AR333" i="13" s="1"/>
  <c r="B338" i="12"/>
  <c r="AK337" i="12"/>
  <c r="AJ337" i="12"/>
  <c r="AM332" i="12"/>
  <c r="AQ332" i="12" s="1"/>
  <c r="AN332" i="12"/>
  <c r="B340" i="13" l="1"/>
  <c r="AM334" i="13"/>
  <c r="AQ334" i="13" s="1"/>
  <c r="AR334" i="13" s="1"/>
  <c r="AJ339" i="13"/>
  <c r="AK339" i="13"/>
  <c r="AN334" i="13"/>
  <c r="AR332" i="12"/>
  <c r="AK338" i="12"/>
  <c r="AJ338" i="12"/>
  <c r="B339" i="12"/>
  <c r="AN333" i="12"/>
  <c r="AM333" i="12"/>
  <c r="AQ333" i="12" s="1"/>
  <c r="AR333" i="12" l="1"/>
  <c r="AK340" i="13"/>
  <c r="B341" i="13"/>
  <c r="AJ340" i="13"/>
  <c r="AN335" i="13"/>
  <c r="AM335" i="13"/>
  <c r="AQ335" i="13" s="1"/>
  <c r="B340" i="12"/>
  <c r="AK339" i="12"/>
  <c r="AJ339" i="12"/>
  <c r="AM334" i="12"/>
  <c r="AQ334" i="12" s="1"/>
  <c r="AR334" i="12" s="1"/>
  <c r="AN334" i="12"/>
  <c r="AR335" i="13" l="1"/>
  <c r="B342" i="13"/>
  <c r="AJ341" i="13"/>
  <c r="AK341" i="13"/>
  <c r="AM336" i="13"/>
  <c r="AQ336" i="13" s="1"/>
  <c r="AR336" i="13" s="1"/>
  <c r="AN336" i="13"/>
  <c r="B341" i="12"/>
  <c r="AJ340" i="12"/>
  <c r="AK340" i="12"/>
  <c r="AN335" i="12"/>
  <c r="AM335" i="12"/>
  <c r="AQ335" i="12" s="1"/>
  <c r="B343" i="13" l="1"/>
  <c r="AK342" i="13"/>
  <c r="AJ342" i="13"/>
  <c r="AM337" i="13"/>
  <c r="AQ337" i="13" s="1"/>
  <c r="AR337" i="13" s="1"/>
  <c r="AN337" i="13"/>
  <c r="AR335" i="12"/>
  <c r="AK341" i="12"/>
  <c r="AJ341" i="12"/>
  <c r="AM336" i="12"/>
  <c r="AQ336" i="12" s="1"/>
  <c r="AR336" i="12" s="1"/>
  <c r="B342" i="12"/>
  <c r="AN336" i="12"/>
  <c r="B344" i="13" l="1"/>
  <c r="AK343" i="13"/>
  <c r="AJ343" i="13"/>
  <c r="AN338" i="13"/>
  <c r="AM338" i="13"/>
  <c r="AQ338" i="13" s="1"/>
  <c r="AR338" i="13" s="1"/>
  <c r="AK342" i="12"/>
  <c r="AJ342" i="12"/>
  <c r="B343" i="12"/>
  <c r="AN337" i="12"/>
  <c r="AM337" i="12"/>
  <c r="AQ337" i="12" s="1"/>
  <c r="AR337" i="12" s="1"/>
  <c r="AJ344" i="13" l="1"/>
  <c r="B345" i="13"/>
  <c r="AK344" i="13"/>
  <c r="AN339" i="13"/>
  <c r="AM339" i="13"/>
  <c r="AQ339" i="13" s="1"/>
  <c r="AR339" i="13" s="1"/>
  <c r="AJ343" i="12"/>
  <c r="AK343" i="12"/>
  <c r="AM338" i="12"/>
  <c r="AQ338" i="12" s="1"/>
  <c r="AR338" i="12" s="1"/>
  <c r="B344" i="12"/>
  <c r="AN338" i="12"/>
  <c r="B346" i="13" l="1"/>
  <c r="AK345" i="13"/>
  <c r="AJ345" i="13"/>
  <c r="AN340" i="13"/>
  <c r="AM340" i="13"/>
  <c r="AQ340" i="13" s="1"/>
  <c r="AR340" i="13" s="1"/>
  <c r="B345" i="12"/>
  <c r="AJ344" i="12"/>
  <c r="AK344" i="12"/>
  <c r="AM339" i="12"/>
  <c r="AQ339" i="12" s="1"/>
  <c r="AR339" i="12" s="1"/>
  <c r="AN339" i="12"/>
  <c r="B347" i="13" l="1"/>
  <c r="AN341" i="13"/>
  <c r="AK346" i="13"/>
  <c r="AJ346" i="13"/>
  <c r="AM341" i="13"/>
  <c r="AQ341" i="13" s="1"/>
  <c r="AR341" i="13" s="1"/>
  <c r="AJ345" i="12"/>
  <c r="AK345" i="12"/>
  <c r="B346" i="12"/>
  <c r="AM340" i="12"/>
  <c r="AQ340" i="12" s="1"/>
  <c r="AR340" i="12" s="1"/>
  <c r="AN340" i="12"/>
  <c r="AK347" i="13" l="1"/>
  <c r="AJ347" i="13"/>
  <c r="B348" i="13"/>
  <c r="AN342" i="13"/>
  <c r="AM342" i="13"/>
  <c r="AQ342" i="13" s="1"/>
  <c r="AR342" i="13" s="1"/>
  <c r="AK346" i="12"/>
  <c r="AJ346" i="12"/>
  <c r="B347" i="12"/>
  <c r="AM341" i="12"/>
  <c r="AQ341" i="12" s="1"/>
  <c r="AR341" i="12" s="1"/>
  <c r="AN341" i="12"/>
  <c r="B349" i="13" l="1"/>
  <c r="AK348" i="13"/>
  <c r="AJ348" i="13"/>
  <c r="AM343" i="13"/>
  <c r="AQ343" i="13" s="1"/>
  <c r="AR343" i="13" s="1"/>
  <c r="AN343" i="13"/>
  <c r="AK347" i="12"/>
  <c r="AJ347" i="12"/>
  <c r="AM342" i="12"/>
  <c r="AQ342" i="12" s="1"/>
  <c r="AR342" i="12" s="1"/>
  <c r="AN342" i="12"/>
  <c r="B348" i="12"/>
  <c r="B350" i="13" l="1"/>
  <c r="AJ349" i="13"/>
  <c r="AK349" i="13"/>
  <c r="AN344" i="13"/>
  <c r="AM344" i="13"/>
  <c r="AQ344" i="13" s="1"/>
  <c r="AR344" i="13" s="1"/>
  <c r="B349" i="12"/>
  <c r="AJ348" i="12"/>
  <c r="AK348" i="12"/>
  <c r="AM343" i="12"/>
  <c r="AQ343" i="12" s="1"/>
  <c r="AR343" i="12" s="1"/>
  <c r="AN343" i="12"/>
  <c r="AK350" i="13" l="1"/>
  <c r="B351" i="13"/>
  <c r="AJ350" i="13"/>
  <c r="AN345" i="13"/>
  <c r="AM345" i="13"/>
  <c r="AQ345" i="13" s="1"/>
  <c r="AR345" i="13" s="1"/>
  <c r="AK349" i="12"/>
  <c r="AN344" i="12"/>
  <c r="B350" i="12"/>
  <c r="AM344" i="12"/>
  <c r="AQ344" i="12" s="1"/>
  <c r="AR344" i="12" s="1"/>
  <c r="AJ349" i="12"/>
  <c r="B352" i="13" l="1"/>
  <c r="AJ351" i="13"/>
  <c r="AM346" i="13"/>
  <c r="AQ346" i="13" s="1"/>
  <c r="AR346" i="13" s="1"/>
  <c r="AK351" i="13"/>
  <c r="AN346" i="13"/>
  <c r="AK350" i="12"/>
  <c r="AJ350" i="12"/>
  <c r="B351" i="12"/>
  <c r="AN345" i="12"/>
  <c r="AM345" i="12"/>
  <c r="AQ345" i="12" s="1"/>
  <c r="AR345" i="12" s="1"/>
  <c r="B353" i="13" l="1"/>
  <c r="AK352" i="13"/>
  <c r="AJ352" i="13"/>
  <c r="AN347" i="13"/>
  <c r="AM347" i="13"/>
  <c r="AQ347" i="13" s="1"/>
  <c r="AR347" i="13" s="1"/>
  <c r="AK351" i="12"/>
  <c r="AJ351" i="12"/>
  <c r="AM346" i="12"/>
  <c r="AQ346" i="12" s="1"/>
  <c r="AR346" i="12" s="1"/>
  <c r="AN346" i="12"/>
  <c r="B352" i="12"/>
  <c r="B354" i="13" l="1"/>
  <c r="AK353" i="13"/>
  <c r="AJ353" i="13"/>
  <c r="AN348" i="13"/>
  <c r="AM348" i="13"/>
  <c r="AQ348" i="13" s="1"/>
  <c r="AR348" i="13" s="1"/>
  <c r="B353" i="12"/>
  <c r="AJ352" i="12"/>
  <c r="AK352" i="12"/>
  <c r="AM347" i="12"/>
  <c r="AQ347" i="12" s="1"/>
  <c r="AR347" i="12" s="1"/>
  <c r="AN347" i="12"/>
  <c r="B355" i="13" l="1"/>
  <c r="AK354" i="13"/>
  <c r="AJ354" i="13"/>
  <c r="AM349" i="13"/>
  <c r="AQ349" i="13" s="1"/>
  <c r="AR349" i="13" s="1"/>
  <c r="AN349" i="13"/>
  <c r="B354" i="12"/>
  <c r="AK353" i="12"/>
  <c r="AM348" i="12"/>
  <c r="AQ348" i="12" s="1"/>
  <c r="AR348" i="12" s="1"/>
  <c r="AJ353" i="12"/>
  <c r="AN348" i="12"/>
  <c r="AK355" i="13" l="1"/>
  <c r="AJ355" i="13"/>
  <c r="B356" i="13"/>
  <c r="AN350" i="13"/>
  <c r="AM350" i="13"/>
  <c r="AQ350" i="13" s="1"/>
  <c r="AR350" i="13" s="1"/>
  <c r="AK354" i="12"/>
  <c r="AJ354" i="12"/>
  <c r="B355" i="12"/>
  <c r="AM349" i="12"/>
  <c r="AQ349" i="12" s="1"/>
  <c r="AR349" i="12" s="1"/>
  <c r="AN349" i="12"/>
  <c r="AK356" i="13" l="1"/>
  <c r="AN351" i="13"/>
  <c r="B357" i="13"/>
  <c r="AJ356" i="13"/>
  <c r="AM351" i="13"/>
  <c r="AQ351" i="13" s="1"/>
  <c r="AR351" i="13" s="1"/>
  <c r="B356" i="12"/>
  <c r="AK355" i="12"/>
  <c r="AJ355" i="12"/>
  <c r="AM350" i="12"/>
  <c r="AQ350" i="12" s="1"/>
  <c r="AR350" i="12" s="1"/>
  <c r="AN350" i="12"/>
  <c r="B358" i="13" l="1"/>
  <c r="AJ357" i="13"/>
  <c r="AK357" i="13"/>
  <c r="AM352" i="13"/>
  <c r="AQ352" i="13" s="1"/>
  <c r="AR352" i="13" s="1"/>
  <c r="AN352" i="13"/>
  <c r="B357" i="12"/>
  <c r="AK356" i="12"/>
  <c r="AJ356" i="12"/>
  <c r="AN351" i="12"/>
  <c r="AM351" i="12"/>
  <c r="AQ351" i="12" s="1"/>
  <c r="AR351" i="12" s="1"/>
  <c r="B359" i="13" l="1"/>
  <c r="AJ358" i="13"/>
  <c r="AN353" i="13"/>
  <c r="AK358" i="13"/>
  <c r="AM353" i="13"/>
  <c r="AQ353" i="13" s="1"/>
  <c r="AR353" i="13" s="1"/>
  <c r="AK357" i="12"/>
  <c r="AM352" i="12"/>
  <c r="AQ352" i="12" s="1"/>
  <c r="AR352" i="12" s="1"/>
  <c r="AN352" i="12"/>
  <c r="B358" i="12"/>
  <c r="AJ357" i="12"/>
  <c r="AK359" i="13" l="1"/>
  <c r="AJ359" i="13"/>
  <c r="AN354" i="13"/>
  <c r="B360" i="13"/>
  <c r="AM354" i="13"/>
  <c r="AQ354" i="13" s="1"/>
  <c r="AR354" i="13" s="1"/>
  <c r="AK358" i="12"/>
  <c r="AJ358" i="12"/>
  <c r="B359" i="12"/>
  <c r="AN353" i="12"/>
  <c r="AM353" i="12"/>
  <c r="AQ353" i="12" s="1"/>
  <c r="AR353" i="12" s="1"/>
  <c r="AK360" i="13" l="1"/>
  <c r="B361" i="13"/>
  <c r="AJ360" i="13"/>
  <c r="AM355" i="13"/>
  <c r="AQ355" i="13" s="1"/>
  <c r="AR355" i="13" s="1"/>
  <c r="AN355" i="13"/>
  <c r="AJ359" i="12"/>
  <c r="AK359" i="12"/>
  <c r="AM354" i="12"/>
  <c r="AQ354" i="12" s="1"/>
  <c r="AR354" i="12" s="1"/>
  <c r="AN354" i="12"/>
  <c r="B360" i="12"/>
  <c r="AJ361" i="13" l="1"/>
  <c r="B362" i="13"/>
  <c r="AK361" i="13"/>
  <c r="AM356" i="13"/>
  <c r="AQ356" i="13" s="1"/>
  <c r="AR356" i="13" s="1"/>
  <c r="AN356" i="13"/>
  <c r="B361" i="12"/>
  <c r="AK360" i="12"/>
  <c r="AJ360" i="12"/>
  <c r="AN355" i="12"/>
  <c r="AM355" i="12"/>
  <c r="AQ355" i="12" s="1"/>
  <c r="AR355" i="12" s="1"/>
  <c r="AJ362" i="13" l="1"/>
  <c r="B363" i="13"/>
  <c r="AN357" i="13"/>
  <c r="AK362" i="13"/>
  <c r="AM357" i="13"/>
  <c r="AQ357" i="13" s="1"/>
  <c r="AR357" i="13" s="1"/>
  <c r="AM356" i="12"/>
  <c r="AQ356" i="12" s="1"/>
  <c r="AR356" i="12" s="1"/>
  <c r="B362" i="12"/>
  <c r="AN356" i="12"/>
  <c r="AJ361" i="12"/>
  <c r="AK361" i="12"/>
  <c r="AJ363" i="13" l="1"/>
  <c r="AK363" i="13"/>
  <c r="AM358" i="13"/>
  <c r="AQ358" i="13" s="1"/>
  <c r="AR358" i="13" s="1"/>
  <c r="B364" i="13"/>
  <c r="AN358" i="13"/>
  <c r="AJ362" i="12"/>
  <c r="B363" i="12"/>
  <c r="AK362" i="12"/>
  <c r="AM357" i="12"/>
  <c r="AQ357" i="12" s="1"/>
  <c r="AR357" i="12" s="1"/>
  <c r="AN357" i="12"/>
  <c r="AK364" i="13" l="1"/>
  <c r="B365" i="13"/>
  <c r="AJ364" i="13"/>
  <c r="AN359" i="13"/>
  <c r="AM359" i="13"/>
  <c r="AQ359" i="13" s="1"/>
  <c r="AK363" i="12"/>
  <c r="AJ363" i="12"/>
  <c r="AM358" i="12"/>
  <c r="AQ358" i="12" s="1"/>
  <c r="AR358" i="12" s="1"/>
  <c r="AN358" i="12"/>
  <c r="B364" i="12"/>
  <c r="AR359" i="13" l="1"/>
  <c r="AS359" i="13"/>
  <c r="AJ365" i="13"/>
  <c r="AN360" i="13"/>
  <c r="AK365" i="13"/>
  <c r="B366" i="13"/>
  <c r="AM360" i="13"/>
  <c r="AQ360" i="13" s="1"/>
  <c r="B365" i="12"/>
  <c r="AK364" i="12"/>
  <c r="AJ364" i="12"/>
  <c r="AM359" i="12"/>
  <c r="AQ359" i="12" s="1"/>
  <c r="AN359" i="12"/>
  <c r="AR360" i="13" l="1"/>
  <c r="AJ366" i="13"/>
  <c r="B367" i="13"/>
  <c r="AK366" i="13"/>
  <c r="AN361" i="13"/>
  <c r="AM361" i="13"/>
  <c r="AQ361" i="13" s="1"/>
  <c r="AR361" i="13" s="1"/>
  <c r="AR359" i="12"/>
  <c r="AS359" i="12"/>
  <c r="B366" i="12"/>
  <c r="AM360" i="12"/>
  <c r="AQ360" i="12" s="1"/>
  <c r="AN360" i="12"/>
  <c r="AK365" i="12"/>
  <c r="AJ365" i="12"/>
  <c r="AK367" i="13" l="1"/>
  <c r="AJ367" i="13"/>
  <c r="B368" i="13"/>
  <c r="AN362" i="13"/>
  <c r="AM362" i="13"/>
  <c r="AQ362" i="13" s="1"/>
  <c r="AR362" i="13" s="1"/>
  <c r="AR360" i="12"/>
  <c r="AJ366" i="12"/>
  <c r="B367" i="12"/>
  <c r="AK366" i="12"/>
  <c r="AM361" i="12"/>
  <c r="AQ361" i="12" s="1"/>
  <c r="AN361" i="12"/>
  <c r="AK368" i="13" l="1"/>
  <c r="AJ368" i="13"/>
  <c r="AN363" i="13"/>
  <c r="B369" i="13"/>
  <c r="AM363" i="13"/>
  <c r="AQ363" i="13" s="1"/>
  <c r="AR363" i="13" s="1"/>
  <c r="AK367" i="12"/>
  <c r="AJ367" i="12"/>
  <c r="AN362" i="12"/>
  <c r="AM362" i="12"/>
  <c r="AQ362" i="12" s="1"/>
  <c r="B368" i="12"/>
  <c r="AR361" i="12"/>
  <c r="AK369" i="13" l="1"/>
  <c r="AJ369" i="13"/>
  <c r="B370" i="13"/>
  <c r="AN364" i="13"/>
  <c r="AM364" i="13"/>
  <c r="AQ364" i="13" s="1"/>
  <c r="AR362" i="12"/>
  <c r="B369" i="12"/>
  <c r="AJ368" i="12"/>
  <c r="AK368" i="12"/>
  <c r="AM363" i="12"/>
  <c r="AQ363" i="12" s="1"/>
  <c r="AN363" i="12"/>
  <c r="AR363" i="12" l="1"/>
  <c r="AK370" i="13"/>
  <c r="AJ370" i="13"/>
  <c r="B371" i="13"/>
  <c r="AN365" i="13"/>
  <c r="AM365" i="13"/>
  <c r="AQ365" i="13" s="1"/>
  <c r="AR365" i="13" s="1"/>
  <c r="AR364" i="13"/>
  <c r="B370" i="12"/>
  <c r="AK369" i="12"/>
  <c r="AJ369" i="12"/>
  <c r="AM364" i="12"/>
  <c r="AQ364" i="12" s="1"/>
  <c r="AR364" i="12" s="1"/>
  <c r="AN364" i="12"/>
  <c r="B372" i="13" l="1"/>
  <c r="AK371" i="13"/>
  <c r="AN366" i="13"/>
  <c r="AJ371" i="13"/>
  <c r="AM366" i="13"/>
  <c r="AQ366" i="13" s="1"/>
  <c r="AJ370" i="12"/>
  <c r="AK370" i="12"/>
  <c r="B371" i="12"/>
  <c r="AN365" i="12"/>
  <c r="AM365" i="12"/>
  <c r="AQ365" i="12" s="1"/>
  <c r="AR365" i="12" s="1"/>
  <c r="AR366" i="13" l="1"/>
  <c r="AK372" i="13"/>
  <c r="AJ372" i="13"/>
  <c r="B373" i="13"/>
  <c r="AN367" i="13"/>
  <c r="AM367" i="13"/>
  <c r="AQ367" i="13" s="1"/>
  <c r="AR367" i="13" s="1"/>
  <c r="AK371" i="12"/>
  <c r="B372" i="12"/>
  <c r="AJ371" i="12"/>
  <c r="AM366" i="12"/>
  <c r="AQ366" i="12" s="1"/>
  <c r="AR366" i="12" s="1"/>
  <c r="AN366" i="12"/>
  <c r="AJ373" i="13" l="1"/>
  <c r="B374" i="13"/>
  <c r="AK373" i="13"/>
  <c r="AN368" i="13"/>
  <c r="AM368" i="13"/>
  <c r="AQ368" i="13" s="1"/>
  <c r="AR368" i="13" s="1"/>
  <c r="B373" i="12"/>
  <c r="AK372" i="12"/>
  <c r="AJ372" i="12"/>
  <c r="AN367" i="12"/>
  <c r="AM367" i="12"/>
  <c r="AQ367" i="12" s="1"/>
  <c r="AR367" i="12" s="1"/>
  <c r="B375" i="13" l="1"/>
  <c r="AK374" i="13"/>
  <c r="AN369" i="13"/>
  <c r="AJ374" i="13"/>
  <c r="AM369" i="13"/>
  <c r="AQ369" i="13" s="1"/>
  <c r="AR369" i="13" s="1"/>
  <c r="AN368" i="12"/>
  <c r="AM368" i="12"/>
  <c r="AQ368" i="12" s="1"/>
  <c r="AR368" i="12" s="1"/>
  <c r="AK373" i="12"/>
  <c r="B374" i="12"/>
  <c r="AJ373" i="12"/>
  <c r="AK375" i="13" l="1"/>
  <c r="AJ375" i="13"/>
  <c r="B376" i="13"/>
  <c r="AM370" i="13"/>
  <c r="AQ370" i="13" s="1"/>
  <c r="AR370" i="13" s="1"/>
  <c r="AN370" i="13"/>
  <c r="AJ374" i="12"/>
  <c r="AK374" i="12"/>
  <c r="B375" i="12"/>
  <c r="AN369" i="12"/>
  <c r="AM369" i="12"/>
  <c r="AQ369" i="12" s="1"/>
  <c r="AR369" i="12" s="1"/>
  <c r="AK376" i="13" l="1"/>
  <c r="AJ376" i="13"/>
  <c r="B377" i="13"/>
  <c r="AM371" i="13"/>
  <c r="AQ371" i="13" s="1"/>
  <c r="AR371" i="13" s="1"/>
  <c r="AN371" i="13"/>
  <c r="AK375" i="12"/>
  <c r="B376" i="12"/>
  <c r="AM370" i="12"/>
  <c r="AQ370" i="12" s="1"/>
  <c r="AR370" i="12" s="1"/>
  <c r="AJ375" i="12"/>
  <c r="AN370" i="12"/>
  <c r="AJ377" i="13" l="1"/>
  <c r="AN372" i="13"/>
  <c r="B378" i="13"/>
  <c r="AK377" i="13"/>
  <c r="AM372" i="13"/>
  <c r="AQ372" i="13" s="1"/>
  <c r="AR372" i="13" s="1"/>
  <c r="B377" i="12"/>
  <c r="AJ376" i="12"/>
  <c r="AK376" i="12"/>
  <c r="AN371" i="12"/>
  <c r="AM371" i="12"/>
  <c r="AQ371" i="12" s="1"/>
  <c r="AR371" i="12" s="1"/>
  <c r="AK378" i="13" l="1"/>
  <c r="AJ378" i="13"/>
  <c r="B379" i="13"/>
  <c r="AN373" i="13"/>
  <c r="AM373" i="13"/>
  <c r="AQ373" i="13" s="1"/>
  <c r="AR373" i="13" s="1"/>
  <c r="AN372" i="12"/>
  <c r="AM372" i="12"/>
  <c r="AQ372" i="12" s="1"/>
  <c r="AR372" i="12" s="1"/>
  <c r="B378" i="12"/>
  <c r="AK377" i="12"/>
  <c r="AJ377" i="12"/>
  <c r="B380" i="13" l="1"/>
  <c r="AK379" i="13"/>
  <c r="AJ379" i="13"/>
  <c r="AN374" i="13"/>
  <c r="AM374" i="13"/>
  <c r="AQ374" i="13" s="1"/>
  <c r="AR374" i="13" s="1"/>
  <c r="AJ378" i="12"/>
  <c r="B379" i="12"/>
  <c r="AK378" i="12"/>
  <c r="AM373" i="12"/>
  <c r="AQ373" i="12" s="1"/>
  <c r="AR373" i="12" s="1"/>
  <c r="AN373" i="12"/>
  <c r="AK380" i="13" l="1"/>
  <c r="AJ380" i="13"/>
  <c r="B381" i="13"/>
  <c r="AN375" i="13"/>
  <c r="AM375" i="13"/>
  <c r="AQ375" i="13" s="1"/>
  <c r="AR375" i="13" s="1"/>
  <c r="AK379" i="12"/>
  <c r="B380" i="12"/>
  <c r="AJ379" i="12"/>
  <c r="AN374" i="12"/>
  <c r="AM374" i="12"/>
  <c r="AQ374" i="12" s="1"/>
  <c r="AR374" i="12" s="1"/>
  <c r="B382" i="13" l="1"/>
  <c r="AN376" i="13"/>
  <c r="AJ381" i="13"/>
  <c r="AK381" i="13"/>
  <c r="AM376" i="13"/>
  <c r="AQ376" i="13" s="1"/>
  <c r="AR376" i="13" s="1"/>
  <c r="B381" i="12"/>
  <c r="AJ380" i="12"/>
  <c r="AK380" i="12"/>
  <c r="AM375" i="12"/>
  <c r="AQ375" i="12" s="1"/>
  <c r="AR375" i="12" s="1"/>
  <c r="AN375" i="12"/>
  <c r="AK382" i="13" l="1"/>
  <c r="B383" i="13"/>
  <c r="AJ382" i="13"/>
  <c r="AM377" i="13"/>
  <c r="AQ377" i="13" s="1"/>
  <c r="AR377" i="13" s="1"/>
  <c r="AN377" i="13"/>
  <c r="AN376" i="12"/>
  <c r="AM376" i="12"/>
  <c r="AQ376" i="12" s="1"/>
  <c r="AR376" i="12" s="1"/>
  <c r="B382" i="12"/>
  <c r="AK381" i="12"/>
  <c r="AJ381" i="12"/>
  <c r="B384" i="13" l="1"/>
  <c r="AK383" i="13"/>
  <c r="AJ383" i="13"/>
  <c r="AM378" i="13"/>
  <c r="AQ378" i="13" s="1"/>
  <c r="AR378" i="13" s="1"/>
  <c r="AN378" i="13"/>
  <c r="AJ382" i="12"/>
  <c r="AK382" i="12"/>
  <c r="B383" i="12"/>
  <c r="AN377" i="12"/>
  <c r="AM377" i="12"/>
  <c r="AQ377" i="12" s="1"/>
  <c r="AR377" i="12" s="1"/>
  <c r="B385" i="13" l="1"/>
  <c r="AN379" i="13"/>
  <c r="AK384" i="13"/>
  <c r="AJ384" i="13"/>
  <c r="AM379" i="13"/>
  <c r="AQ379" i="13" s="1"/>
  <c r="AR379" i="13" s="1"/>
  <c r="AK383" i="12"/>
  <c r="B384" i="12"/>
  <c r="AM378" i="12"/>
  <c r="AQ378" i="12" s="1"/>
  <c r="AR378" i="12" s="1"/>
  <c r="AJ383" i="12"/>
  <c r="AN378" i="12"/>
  <c r="B386" i="13" l="1"/>
  <c r="AK385" i="13"/>
  <c r="AJ385" i="13"/>
  <c r="AN380" i="13"/>
  <c r="AM380" i="13"/>
  <c r="AQ380" i="13" s="1"/>
  <c r="AR380" i="13" s="1"/>
  <c r="B385" i="12"/>
  <c r="AJ384" i="12"/>
  <c r="AK384" i="12"/>
  <c r="AM379" i="12"/>
  <c r="AQ379" i="12" s="1"/>
  <c r="AR379" i="12" s="1"/>
  <c r="AN379" i="12"/>
  <c r="AK386" i="13" l="1"/>
  <c r="AJ386" i="13"/>
  <c r="B387" i="13"/>
  <c r="AM381" i="13"/>
  <c r="AQ381" i="13" s="1"/>
  <c r="AR381" i="13" s="1"/>
  <c r="AN381" i="13"/>
  <c r="B386" i="12"/>
  <c r="AJ385" i="12"/>
  <c r="AK385" i="12"/>
  <c r="AM380" i="12"/>
  <c r="AQ380" i="12" s="1"/>
  <c r="AR380" i="12" s="1"/>
  <c r="AN380" i="12"/>
  <c r="AK387" i="13" l="1"/>
  <c r="AJ387" i="13"/>
  <c r="AN382" i="13"/>
  <c r="B388" i="13"/>
  <c r="AM382" i="13"/>
  <c r="AQ382" i="13" s="1"/>
  <c r="AR382" i="13" s="1"/>
  <c r="AJ386" i="12"/>
  <c r="AK386" i="12"/>
  <c r="B387" i="12"/>
  <c r="AN381" i="12"/>
  <c r="AM381" i="12"/>
  <c r="AQ381" i="12" s="1"/>
  <c r="AR381" i="12" s="1"/>
  <c r="B389" i="13" l="1"/>
  <c r="AK388" i="13"/>
  <c r="AJ388" i="13"/>
  <c r="AM383" i="13"/>
  <c r="AQ383" i="13" s="1"/>
  <c r="AR383" i="13" s="1"/>
  <c r="AN383" i="13"/>
  <c r="AK387" i="12"/>
  <c r="B388" i="12"/>
  <c r="AJ387" i="12"/>
  <c r="AM382" i="12"/>
  <c r="AQ382" i="12" s="1"/>
  <c r="AR382" i="12" s="1"/>
  <c r="AN382" i="12"/>
  <c r="AK389" i="13" l="1"/>
  <c r="AJ389" i="13"/>
  <c r="B390" i="13"/>
  <c r="AN384" i="13"/>
  <c r="AM384" i="13"/>
  <c r="AQ384" i="13" s="1"/>
  <c r="AR384" i="13" s="1"/>
  <c r="B389" i="12"/>
  <c r="AK388" i="12"/>
  <c r="AJ388" i="12"/>
  <c r="AN383" i="12"/>
  <c r="AM383" i="12"/>
  <c r="AQ383" i="12" s="1"/>
  <c r="AR383" i="12" s="1"/>
  <c r="AK390" i="13" l="1"/>
  <c r="AJ390" i="13"/>
  <c r="B391" i="13"/>
  <c r="AN385" i="13"/>
  <c r="AM385" i="13"/>
  <c r="AQ385" i="13" s="1"/>
  <c r="AR385" i="13" s="1"/>
  <c r="AK389" i="12"/>
  <c r="AJ389" i="12"/>
  <c r="B390" i="12"/>
  <c r="AN384" i="12"/>
  <c r="AM384" i="12"/>
  <c r="AQ384" i="12" s="1"/>
  <c r="AR384" i="12" s="1"/>
  <c r="B392" i="13" l="1"/>
  <c r="AK391" i="13"/>
  <c r="AJ391" i="13"/>
  <c r="AN386" i="13"/>
  <c r="AM386" i="13"/>
  <c r="AQ386" i="13" s="1"/>
  <c r="AR386" i="13" s="1"/>
  <c r="B391" i="12"/>
  <c r="AJ390" i="12"/>
  <c r="AN385" i="12"/>
  <c r="AK390" i="12"/>
  <c r="AM385" i="12"/>
  <c r="AQ385" i="12" s="1"/>
  <c r="AR385" i="12" s="1"/>
  <c r="AJ392" i="13" l="1"/>
  <c r="B393" i="13"/>
  <c r="AK392" i="13"/>
  <c r="AM387" i="13"/>
  <c r="AQ387" i="13" s="1"/>
  <c r="AN387" i="13"/>
  <c r="B392" i="12"/>
  <c r="AK391" i="12"/>
  <c r="AJ391" i="12"/>
  <c r="AN386" i="12"/>
  <c r="AM386" i="12"/>
  <c r="AQ386" i="12" s="1"/>
  <c r="AR386" i="12" s="1"/>
  <c r="AK393" i="13" l="1"/>
  <c r="AJ393" i="13"/>
  <c r="B394" i="13"/>
  <c r="AM388" i="13"/>
  <c r="AQ388" i="13" s="1"/>
  <c r="AN388" i="13"/>
  <c r="AR387" i="13"/>
  <c r="AS387" i="13"/>
  <c r="B393" i="12"/>
  <c r="AK392" i="12"/>
  <c r="AJ392" i="12"/>
  <c r="AN387" i="12"/>
  <c r="AM387" i="12"/>
  <c r="AQ387" i="12" s="1"/>
  <c r="B395" i="13" l="1"/>
  <c r="AK394" i="13"/>
  <c r="AJ394" i="13"/>
  <c r="AM389" i="13"/>
  <c r="AQ389" i="13" s="1"/>
  <c r="AN389" i="13"/>
  <c r="AR388" i="13"/>
  <c r="AR387" i="12"/>
  <c r="AS387" i="12"/>
  <c r="AK393" i="12"/>
  <c r="AJ393" i="12"/>
  <c r="B394" i="12"/>
  <c r="AN388" i="12"/>
  <c r="AM388" i="12"/>
  <c r="AQ388" i="12" s="1"/>
  <c r="AR389" i="13" l="1"/>
  <c r="AK395" i="13"/>
  <c r="AJ395" i="13"/>
  <c r="B396" i="13"/>
  <c r="AM390" i="13"/>
  <c r="AQ390" i="13" s="1"/>
  <c r="AN390" i="13"/>
  <c r="AR388" i="12"/>
  <c r="AK394" i="12"/>
  <c r="AJ394" i="12"/>
  <c r="B395" i="12"/>
  <c r="AM389" i="12"/>
  <c r="AQ389" i="12" s="1"/>
  <c r="AN389" i="12"/>
  <c r="AR389" i="12" l="1"/>
  <c r="AK396" i="13"/>
  <c r="AJ396" i="13"/>
  <c r="AN391" i="13"/>
  <c r="B397" i="13"/>
  <c r="AM391" i="13"/>
  <c r="AQ391" i="13" s="1"/>
  <c r="AR391" i="13" s="1"/>
  <c r="AR390" i="13"/>
  <c r="B396" i="12"/>
  <c r="AJ395" i="12"/>
  <c r="AK395" i="12"/>
  <c r="AM390" i="12"/>
  <c r="AQ390" i="12" s="1"/>
  <c r="AR390" i="12" s="1"/>
  <c r="AN390" i="12"/>
  <c r="AK397" i="13" l="1"/>
  <c r="B398" i="13"/>
  <c r="AJ397" i="13"/>
  <c r="AN392" i="13"/>
  <c r="AM392" i="13"/>
  <c r="AQ392" i="13" s="1"/>
  <c r="AR392" i="13" s="1"/>
  <c r="B397" i="12"/>
  <c r="AJ396" i="12"/>
  <c r="AK396" i="12"/>
  <c r="AN391" i="12"/>
  <c r="AM391" i="12"/>
  <c r="AQ391" i="12" s="1"/>
  <c r="AJ398" i="13" l="1"/>
  <c r="B399" i="13"/>
  <c r="AK398" i="13"/>
  <c r="AM393" i="13"/>
  <c r="AQ393" i="13" s="1"/>
  <c r="AR393" i="13" s="1"/>
  <c r="AN393" i="13"/>
  <c r="AR391" i="12"/>
  <c r="AJ397" i="12"/>
  <c r="AK397" i="12"/>
  <c r="B398" i="12"/>
  <c r="AM392" i="12"/>
  <c r="AQ392" i="12" s="1"/>
  <c r="AR392" i="12" s="1"/>
  <c r="AN392" i="12"/>
  <c r="AK399" i="13" l="1"/>
  <c r="AJ399" i="13"/>
  <c r="B400" i="13"/>
  <c r="AN394" i="13"/>
  <c r="AM394" i="13"/>
  <c r="AQ394" i="13" s="1"/>
  <c r="AK398" i="12"/>
  <c r="B399" i="12"/>
  <c r="AJ398" i="12"/>
  <c r="AM393" i="12"/>
  <c r="AQ393" i="12" s="1"/>
  <c r="AR393" i="12" s="1"/>
  <c r="AN393" i="12"/>
  <c r="B401" i="13" l="1"/>
  <c r="AJ400" i="13"/>
  <c r="AK400" i="13"/>
  <c r="AM395" i="13"/>
  <c r="AQ395" i="13" s="1"/>
  <c r="AN395" i="13"/>
  <c r="AR394" i="13"/>
  <c r="AK399" i="12"/>
  <c r="B400" i="12"/>
  <c r="AJ399" i="12"/>
  <c r="AM394" i="12"/>
  <c r="AQ394" i="12" s="1"/>
  <c r="AR394" i="12" s="1"/>
  <c r="AN394" i="12"/>
  <c r="AR395" i="13" l="1"/>
  <c r="AK401" i="13"/>
  <c r="AJ401" i="13"/>
  <c r="B402" i="13"/>
  <c r="AN396" i="13"/>
  <c r="AM396" i="13"/>
  <c r="AQ396" i="13" s="1"/>
  <c r="AR396" i="13" s="1"/>
  <c r="AJ400" i="12"/>
  <c r="B401" i="12"/>
  <c r="AM395" i="12"/>
  <c r="AQ395" i="12" s="1"/>
  <c r="AR395" i="12" s="1"/>
  <c r="AK400" i="12"/>
  <c r="AN395" i="12"/>
  <c r="AK402" i="13" l="1"/>
  <c r="B403" i="13"/>
  <c r="AJ402" i="13"/>
  <c r="AM397" i="13"/>
  <c r="AQ397" i="13" s="1"/>
  <c r="AR397" i="13" s="1"/>
  <c r="AN397" i="13"/>
  <c r="AN396" i="12"/>
  <c r="AK401" i="12"/>
  <c r="AM396" i="12"/>
  <c r="AQ396" i="12" s="1"/>
  <c r="AR396" i="12" s="1"/>
  <c r="B402" i="12"/>
  <c r="AJ401" i="12"/>
  <c r="AJ403" i="13" l="1"/>
  <c r="AK403" i="13"/>
  <c r="B404" i="13"/>
  <c r="AN398" i="13"/>
  <c r="AM398" i="13"/>
  <c r="AQ398" i="13" s="1"/>
  <c r="AR398" i="13" s="1"/>
  <c r="B403" i="12"/>
  <c r="AK402" i="12"/>
  <c r="AJ402" i="12"/>
  <c r="AM397" i="12"/>
  <c r="AQ397" i="12" s="1"/>
  <c r="AR397" i="12" s="1"/>
  <c r="AN397" i="12"/>
  <c r="B405" i="13" l="1"/>
  <c r="AJ404" i="13"/>
  <c r="AK404" i="13"/>
  <c r="AN399" i="13"/>
  <c r="AM399" i="13"/>
  <c r="AQ399" i="13" s="1"/>
  <c r="AR399" i="13" s="1"/>
  <c r="AK403" i="12"/>
  <c r="AJ403" i="12"/>
  <c r="B404" i="12"/>
  <c r="AM398" i="12"/>
  <c r="AQ398" i="12" s="1"/>
  <c r="AR398" i="12" s="1"/>
  <c r="AN398" i="12"/>
  <c r="AK405" i="13" l="1"/>
  <c r="B406" i="13"/>
  <c r="AJ405" i="13"/>
  <c r="AM400" i="13"/>
  <c r="AQ400" i="13" s="1"/>
  <c r="AR400" i="13" s="1"/>
  <c r="AN400" i="13"/>
  <c r="B405" i="12"/>
  <c r="AM399" i="12"/>
  <c r="AQ399" i="12" s="1"/>
  <c r="AR399" i="12" s="1"/>
  <c r="AK404" i="12"/>
  <c r="AJ404" i="12"/>
  <c r="AN399" i="12"/>
  <c r="B407" i="13" l="1"/>
  <c r="AK406" i="13"/>
  <c r="AJ406" i="13"/>
  <c r="AM401" i="13"/>
  <c r="AQ401" i="13" s="1"/>
  <c r="AR401" i="13" s="1"/>
  <c r="AN401" i="13"/>
  <c r="AK405" i="12"/>
  <c r="AJ405" i="12"/>
  <c r="B406" i="12"/>
  <c r="AN400" i="12"/>
  <c r="AM400" i="12"/>
  <c r="AQ400" i="12" s="1"/>
  <c r="AR400" i="12" s="1"/>
  <c r="AJ407" i="13" l="1"/>
  <c r="AK407" i="13"/>
  <c r="B408" i="13"/>
  <c r="AM402" i="13"/>
  <c r="AQ402" i="13" s="1"/>
  <c r="AR402" i="13" s="1"/>
  <c r="AN402" i="13"/>
  <c r="AK406" i="12"/>
  <c r="B407" i="12"/>
  <c r="AJ406" i="12"/>
  <c r="AN401" i="12"/>
  <c r="AM401" i="12"/>
  <c r="AQ401" i="12" s="1"/>
  <c r="AR401" i="12" s="1"/>
  <c r="AK408" i="13" l="1"/>
  <c r="AJ408" i="13"/>
  <c r="B409" i="13"/>
  <c r="AM403" i="13"/>
  <c r="AQ403" i="13" s="1"/>
  <c r="AR403" i="13" s="1"/>
  <c r="AN403" i="13"/>
  <c r="AK407" i="12"/>
  <c r="AJ407" i="12"/>
  <c r="B408" i="12"/>
  <c r="AN402" i="12"/>
  <c r="AM402" i="12"/>
  <c r="AQ402" i="12" s="1"/>
  <c r="AR402" i="12" s="1"/>
  <c r="AK409" i="13" l="1"/>
  <c r="AJ409" i="13"/>
  <c r="B410" i="13"/>
  <c r="AN404" i="13"/>
  <c r="AM404" i="13"/>
  <c r="AQ404" i="13" s="1"/>
  <c r="AR404" i="13" s="1"/>
  <c r="B409" i="12"/>
  <c r="AJ408" i="12"/>
  <c r="AK408" i="12"/>
  <c r="AN403" i="12"/>
  <c r="AM403" i="12"/>
  <c r="AQ403" i="12" s="1"/>
  <c r="AR403" i="12" s="1"/>
  <c r="AK410" i="13" l="1"/>
  <c r="AJ410" i="13"/>
  <c r="B411" i="13"/>
  <c r="AM405" i="13"/>
  <c r="AQ405" i="13" s="1"/>
  <c r="AR405" i="13" s="1"/>
  <c r="AN405" i="13"/>
  <c r="B410" i="12"/>
  <c r="AK409" i="12"/>
  <c r="AJ409" i="12"/>
  <c r="AN404" i="12"/>
  <c r="AM404" i="12"/>
  <c r="AQ404" i="12" s="1"/>
  <c r="AR404" i="12" s="1"/>
  <c r="AJ411" i="13" l="1"/>
  <c r="B412" i="13"/>
  <c r="AK411" i="13"/>
  <c r="AM406" i="13"/>
  <c r="AQ406" i="13" s="1"/>
  <c r="AR406" i="13" s="1"/>
  <c r="AN406" i="13"/>
  <c r="B411" i="12"/>
  <c r="AK410" i="12"/>
  <c r="AJ410" i="12"/>
  <c r="AM405" i="12"/>
  <c r="AQ405" i="12" s="1"/>
  <c r="AR405" i="12" s="1"/>
  <c r="AN405" i="12"/>
  <c r="B413" i="13" l="1"/>
  <c r="AK412" i="13"/>
  <c r="AJ412" i="13"/>
  <c r="AN407" i="13"/>
  <c r="AM407" i="13"/>
  <c r="AQ407" i="13" s="1"/>
  <c r="AR407" i="13" s="1"/>
  <c r="AK411" i="12"/>
  <c r="AJ411" i="12"/>
  <c r="B412" i="12"/>
  <c r="AM406" i="12"/>
  <c r="AQ406" i="12" s="1"/>
  <c r="AR406" i="12" s="1"/>
  <c r="AN406" i="12"/>
  <c r="AK413" i="13" l="1"/>
  <c r="AJ413" i="13"/>
  <c r="B414" i="13"/>
  <c r="AN408" i="13"/>
  <c r="AM408" i="13"/>
  <c r="AQ408" i="13" s="1"/>
  <c r="AR408" i="13" s="1"/>
  <c r="B413" i="12"/>
  <c r="AK412" i="12"/>
  <c r="AJ412" i="12"/>
  <c r="AM407" i="12"/>
  <c r="AQ407" i="12" s="1"/>
  <c r="AR407" i="12" s="1"/>
  <c r="AN407" i="12"/>
  <c r="AK414" i="13" l="1"/>
  <c r="AJ414" i="13"/>
  <c r="B415" i="13"/>
  <c r="AN409" i="13"/>
  <c r="AM409" i="13"/>
  <c r="AQ409" i="13" s="1"/>
  <c r="AR409" i="13" s="1"/>
  <c r="B414" i="12"/>
  <c r="AK413" i="12"/>
  <c r="AJ413" i="12"/>
  <c r="AM408" i="12"/>
  <c r="AQ408" i="12" s="1"/>
  <c r="AR408" i="12" s="1"/>
  <c r="AN408" i="12"/>
  <c r="AJ415" i="13" l="1"/>
  <c r="AK415" i="13"/>
  <c r="B416" i="13"/>
  <c r="AN410" i="13"/>
  <c r="AM410" i="13"/>
  <c r="AQ410" i="13" s="1"/>
  <c r="AR410" i="13" s="1"/>
  <c r="B415" i="12"/>
  <c r="AK414" i="12"/>
  <c r="AJ414" i="12"/>
  <c r="AM409" i="12"/>
  <c r="AQ409" i="12" s="1"/>
  <c r="AR409" i="12" s="1"/>
  <c r="AN409" i="12"/>
  <c r="AK416" i="13" l="1"/>
  <c r="AJ416" i="13"/>
  <c r="B417" i="13"/>
  <c r="AN411" i="13"/>
  <c r="AM411" i="13"/>
  <c r="AQ411" i="13" s="1"/>
  <c r="AR411" i="13" s="1"/>
  <c r="AK415" i="12"/>
  <c r="B416" i="12"/>
  <c r="AJ415" i="12"/>
  <c r="AM410" i="12"/>
  <c r="AQ410" i="12" s="1"/>
  <c r="AR410" i="12" s="1"/>
  <c r="AN410" i="12"/>
  <c r="AK417" i="13" l="1"/>
  <c r="AJ417" i="13"/>
  <c r="B418" i="13"/>
  <c r="AN412" i="13"/>
  <c r="AM412" i="13"/>
  <c r="AQ412" i="13" s="1"/>
  <c r="AR412" i="13" s="1"/>
  <c r="B417" i="12"/>
  <c r="AK416" i="12"/>
  <c r="AJ416" i="12"/>
  <c r="AM411" i="12"/>
  <c r="AQ411" i="12" s="1"/>
  <c r="AR411" i="12" s="1"/>
  <c r="AN411" i="12"/>
  <c r="AJ418" i="13" l="1"/>
  <c r="AK418" i="13"/>
  <c r="AN413" i="13"/>
  <c r="B419" i="13"/>
  <c r="AM413" i="13"/>
  <c r="AQ413" i="13" s="1"/>
  <c r="AR413" i="13" s="1"/>
  <c r="AN412" i="12"/>
  <c r="AM412" i="12"/>
  <c r="AQ412" i="12" s="1"/>
  <c r="AR412" i="12" s="1"/>
  <c r="B418" i="12"/>
  <c r="AK417" i="12"/>
  <c r="AJ417" i="12"/>
  <c r="B420" i="13" l="1"/>
  <c r="AJ419" i="13"/>
  <c r="AK419" i="13"/>
  <c r="AM414" i="13"/>
  <c r="AQ414" i="13" s="1"/>
  <c r="AR414" i="13" s="1"/>
  <c r="AN414" i="13"/>
  <c r="AJ418" i="12"/>
  <c r="AK418" i="12"/>
  <c r="B419" i="12"/>
  <c r="AM413" i="12"/>
  <c r="AQ413" i="12" s="1"/>
  <c r="AR413" i="12" s="1"/>
  <c r="AN413" i="12"/>
  <c r="B421" i="13" l="1"/>
  <c r="AJ420" i="13"/>
  <c r="AK420" i="13"/>
  <c r="AM415" i="13"/>
  <c r="AQ415" i="13" s="1"/>
  <c r="AR415" i="13" s="1"/>
  <c r="AN415" i="13"/>
  <c r="AJ419" i="12"/>
  <c r="AN414" i="12"/>
  <c r="AM414" i="12"/>
  <c r="AQ414" i="12" s="1"/>
  <c r="AR414" i="12" s="1"/>
  <c r="B420" i="12"/>
  <c r="AK419" i="12"/>
  <c r="AK421" i="13" l="1"/>
  <c r="AJ421" i="13"/>
  <c r="B422" i="13"/>
  <c r="AN416" i="13"/>
  <c r="AM416" i="13"/>
  <c r="AQ416" i="13" s="1"/>
  <c r="AR416" i="13" s="1"/>
  <c r="AJ420" i="12"/>
  <c r="AK420" i="12"/>
  <c r="AM415" i="12"/>
  <c r="AQ415" i="12" s="1"/>
  <c r="AR415" i="12" s="1"/>
  <c r="B421" i="12"/>
  <c r="AN415" i="12"/>
  <c r="AJ422" i="13" l="1"/>
  <c r="B423" i="13"/>
  <c r="AK422" i="13"/>
  <c r="AM417" i="13"/>
  <c r="AQ417" i="13" s="1"/>
  <c r="AR417" i="13" s="1"/>
  <c r="AN417" i="13"/>
  <c r="B422" i="12"/>
  <c r="AK421" i="12"/>
  <c r="AJ421" i="12"/>
  <c r="AN416" i="12"/>
  <c r="AM416" i="12"/>
  <c r="AQ416" i="12" s="1"/>
  <c r="AR416" i="12" s="1"/>
  <c r="B424" i="13" l="1"/>
  <c r="AK423" i="13"/>
  <c r="AJ423" i="13"/>
  <c r="AM418" i="13"/>
  <c r="AQ418" i="13" s="1"/>
  <c r="AN418" i="13"/>
  <c r="AK422" i="12"/>
  <c r="AJ422" i="12"/>
  <c r="AM417" i="12"/>
  <c r="AQ417" i="12" s="1"/>
  <c r="AR417" i="12" s="1"/>
  <c r="B423" i="12"/>
  <c r="AN417" i="12"/>
  <c r="AR418" i="13" l="1"/>
  <c r="AS418" i="13"/>
  <c r="AK424" i="13"/>
  <c r="AJ424" i="13"/>
  <c r="AN419" i="13"/>
  <c r="B425" i="13"/>
  <c r="AM419" i="13"/>
  <c r="AQ419" i="13" s="1"/>
  <c r="AJ423" i="12"/>
  <c r="B424" i="12"/>
  <c r="AK423" i="12"/>
  <c r="AM418" i="12"/>
  <c r="AQ418" i="12" s="1"/>
  <c r="AN418" i="12"/>
  <c r="AR419" i="13" l="1"/>
  <c r="AK425" i="13"/>
  <c r="AJ425" i="13"/>
  <c r="B426" i="13"/>
  <c r="AM420" i="13"/>
  <c r="AQ420" i="13" s="1"/>
  <c r="AR420" i="13" s="1"/>
  <c r="AN420" i="13"/>
  <c r="AR418" i="12"/>
  <c r="AS418" i="12"/>
  <c r="AJ424" i="12"/>
  <c r="B425" i="12"/>
  <c r="AK424" i="12"/>
  <c r="AM419" i="12"/>
  <c r="AQ419" i="12" s="1"/>
  <c r="AN419" i="12"/>
  <c r="B427" i="13" l="1"/>
  <c r="AJ426" i="13"/>
  <c r="AK426" i="13"/>
  <c r="AM421" i="13"/>
  <c r="AQ421" i="13" s="1"/>
  <c r="AR421" i="13" s="1"/>
  <c r="AN421" i="13"/>
  <c r="AR419" i="12"/>
  <c r="B426" i="12"/>
  <c r="AM420" i="12"/>
  <c r="AQ420" i="12" s="1"/>
  <c r="AR420" i="12" s="1"/>
  <c r="AN420" i="12"/>
  <c r="AK425" i="12"/>
  <c r="AJ425" i="12"/>
  <c r="B428" i="13" l="1"/>
  <c r="AJ427" i="13"/>
  <c r="AK427" i="13"/>
  <c r="AN422" i="13"/>
  <c r="AM422" i="13"/>
  <c r="AQ422" i="13" s="1"/>
  <c r="AJ426" i="12"/>
  <c r="B427" i="12"/>
  <c r="AK426" i="12"/>
  <c r="AN421" i="12"/>
  <c r="AM421" i="12"/>
  <c r="AQ421" i="12" s="1"/>
  <c r="AR421" i="12" s="1"/>
  <c r="AR422" i="13" l="1"/>
  <c r="AK428" i="13"/>
  <c r="AJ428" i="13"/>
  <c r="B429" i="13"/>
  <c r="AN423" i="13"/>
  <c r="AM423" i="13"/>
  <c r="AQ423" i="13" s="1"/>
  <c r="AR423" i="13" s="1"/>
  <c r="AJ427" i="12"/>
  <c r="AK427" i="12"/>
  <c r="B428" i="12"/>
  <c r="AM422" i="12"/>
  <c r="AQ422" i="12" s="1"/>
  <c r="AN422" i="12"/>
  <c r="AK429" i="13" l="1"/>
  <c r="B430" i="13"/>
  <c r="AJ429" i="13"/>
  <c r="AM424" i="13"/>
  <c r="AQ424" i="13" s="1"/>
  <c r="AR424" i="13" s="1"/>
  <c r="AN424" i="13"/>
  <c r="AR422" i="12"/>
  <c r="B429" i="12"/>
  <c r="AK428" i="12"/>
  <c r="AJ428" i="12"/>
  <c r="AM423" i="12"/>
  <c r="AQ423" i="12" s="1"/>
  <c r="AN423" i="12"/>
  <c r="AR423" i="12" l="1"/>
  <c r="AK430" i="13"/>
  <c r="AJ430" i="13"/>
  <c r="B431" i="13"/>
  <c r="AM425" i="13"/>
  <c r="AQ425" i="13" s="1"/>
  <c r="AN425" i="13"/>
  <c r="B430" i="12"/>
  <c r="AJ429" i="12"/>
  <c r="AK429" i="12"/>
  <c r="AM424" i="12"/>
  <c r="AQ424" i="12" s="1"/>
  <c r="AR424" i="12" s="1"/>
  <c r="AN424" i="12"/>
  <c r="AJ431" i="13" l="1"/>
  <c r="B432" i="13"/>
  <c r="AK431" i="13"/>
  <c r="AN426" i="13"/>
  <c r="AM426" i="13"/>
  <c r="AQ426" i="13" s="1"/>
  <c r="AR425" i="13"/>
  <c r="AK430" i="12"/>
  <c r="AJ430" i="12"/>
  <c r="B431" i="12"/>
  <c r="AM425" i="12"/>
  <c r="AQ425" i="12" s="1"/>
  <c r="AN425" i="12"/>
  <c r="AK432" i="13" l="1"/>
  <c r="AJ432" i="13"/>
  <c r="B433" i="13"/>
  <c r="AM427" i="13"/>
  <c r="AQ427" i="13" s="1"/>
  <c r="AN427" i="13"/>
  <c r="AR426" i="13"/>
  <c r="AJ431" i="12"/>
  <c r="B432" i="12"/>
  <c r="AK431" i="12"/>
  <c r="AN426" i="12"/>
  <c r="AM426" i="12"/>
  <c r="AQ426" i="12" s="1"/>
  <c r="AR426" i="12" s="1"/>
  <c r="AR425" i="12"/>
  <c r="AK433" i="13" l="1"/>
  <c r="B434" i="13"/>
  <c r="AJ433" i="13"/>
  <c r="AN428" i="13"/>
  <c r="AM428" i="13"/>
  <c r="AQ428" i="13" s="1"/>
  <c r="AR428" i="13" s="1"/>
  <c r="AR427" i="13"/>
  <c r="AJ432" i="12"/>
  <c r="AK432" i="12"/>
  <c r="AN427" i="12"/>
  <c r="B433" i="12"/>
  <c r="AM427" i="12"/>
  <c r="AQ427" i="12" s="1"/>
  <c r="AR427" i="12" s="1"/>
  <c r="AK434" i="13" l="1"/>
  <c r="AJ434" i="13"/>
  <c r="B435" i="13"/>
  <c r="AN429" i="13"/>
  <c r="AM429" i="13"/>
  <c r="AQ429" i="13" s="1"/>
  <c r="AR429" i="13" s="1"/>
  <c r="AK433" i="12"/>
  <c r="AJ433" i="12"/>
  <c r="B434" i="12"/>
  <c r="AM428" i="12"/>
  <c r="AQ428" i="12" s="1"/>
  <c r="AR428" i="12" s="1"/>
  <c r="AN428" i="12"/>
  <c r="AK435" i="13" l="1"/>
  <c r="AJ435" i="13"/>
  <c r="B436" i="13"/>
  <c r="AN430" i="13"/>
  <c r="AM430" i="13"/>
  <c r="AQ430" i="13" s="1"/>
  <c r="AR430" i="13" s="1"/>
  <c r="B435" i="12"/>
  <c r="AJ434" i="12"/>
  <c r="AN429" i="12"/>
  <c r="AM429" i="12"/>
  <c r="AQ429" i="12" s="1"/>
  <c r="AR429" i="12" s="1"/>
  <c r="AK434" i="12"/>
  <c r="B437" i="13" l="1"/>
  <c r="AK436" i="13"/>
  <c r="AJ436" i="13"/>
  <c r="AN431" i="13"/>
  <c r="AM431" i="13"/>
  <c r="AQ431" i="13" s="1"/>
  <c r="AR431" i="13" s="1"/>
  <c r="AJ435" i="12"/>
  <c r="B436" i="12"/>
  <c r="AK435" i="12"/>
  <c r="AN430" i="12"/>
  <c r="AM430" i="12"/>
  <c r="AQ430" i="12" s="1"/>
  <c r="AR430" i="12" s="1"/>
  <c r="AK437" i="13" l="1"/>
  <c r="AJ437" i="13"/>
  <c r="B438" i="13"/>
  <c r="AN432" i="13"/>
  <c r="AM432" i="13"/>
  <c r="AQ432" i="13" s="1"/>
  <c r="AR432" i="13" s="1"/>
  <c r="AK436" i="12"/>
  <c r="AJ436" i="12"/>
  <c r="B437" i="12"/>
  <c r="AM431" i="12"/>
  <c r="AQ431" i="12" s="1"/>
  <c r="AR431" i="12" s="1"/>
  <c r="AN431" i="12"/>
  <c r="AK438" i="13" l="1"/>
  <c r="AJ438" i="13"/>
  <c r="B439" i="13"/>
  <c r="AN433" i="13"/>
  <c r="AM433" i="13"/>
  <c r="AQ433" i="13" s="1"/>
  <c r="AR433" i="13" s="1"/>
  <c r="B438" i="12"/>
  <c r="AJ437" i="12"/>
  <c r="AK437" i="12"/>
  <c r="AN432" i="12"/>
  <c r="AM432" i="12"/>
  <c r="AQ432" i="12" s="1"/>
  <c r="AR432" i="12" s="1"/>
  <c r="B440" i="13" l="1"/>
  <c r="AK439" i="13"/>
  <c r="AJ439" i="13"/>
  <c r="AM434" i="13"/>
  <c r="AQ434" i="13" s="1"/>
  <c r="AR434" i="13" s="1"/>
  <c r="AN434" i="13"/>
  <c r="AK438" i="12"/>
  <c r="AJ438" i="12"/>
  <c r="AN433" i="12"/>
  <c r="B439" i="12"/>
  <c r="AM433" i="12"/>
  <c r="AQ433" i="12" s="1"/>
  <c r="AR433" i="12" s="1"/>
  <c r="B441" i="13" l="1"/>
  <c r="AK440" i="13"/>
  <c r="AJ440" i="13"/>
  <c r="AM435" i="13"/>
  <c r="AQ435" i="13" s="1"/>
  <c r="AR435" i="13" s="1"/>
  <c r="AN435" i="13"/>
  <c r="AJ439" i="12"/>
  <c r="AK439" i="12"/>
  <c r="B440" i="12"/>
  <c r="AM434" i="12"/>
  <c r="AQ434" i="12" s="1"/>
  <c r="AR434" i="12" s="1"/>
  <c r="AN434" i="12"/>
  <c r="AK441" i="13" l="1"/>
  <c r="AJ441" i="13"/>
  <c r="B442" i="13"/>
  <c r="AN436" i="13"/>
  <c r="AM436" i="13"/>
  <c r="AQ436" i="13" s="1"/>
  <c r="AR436" i="13" s="1"/>
  <c r="B441" i="12"/>
  <c r="AJ440" i="12"/>
  <c r="AK440" i="12"/>
  <c r="AM435" i="12"/>
  <c r="AQ435" i="12" s="1"/>
  <c r="AR435" i="12" s="1"/>
  <c r="AN435" i="12"/>
  <c r="AJ442" i="13" l="1"/>
  <c r="B443" i="13"/>
  <c r="AK442" i="13"/>
  <c r="AM437" i="13"/>
  <c r="AQ437" i="13" s="1"/>
  <c r="AR437" i="13" s="1"/>
  <c r="AN437" i="13"/>
  <c r="B442" i="12"/>
  <c r="AJ441" i="12"/>
  <c r="AN436" i="12"/>
  <c r="AK441" i="12"/>
  <c r="AM436" i="12"/>
  <c r="AQ436" i="12" s="1"/>
  <c r="AR436" i="12" s="1"/>
  <c r="B444" i="13" l="1"/>
  <c r="AK443" i="13"/>
  <c r="AJ443" i="13"/>
  <c r="AN438" i="13"/>
  <c r="AM438" i="13"/>
  <c r="AQ438" i="13" s="1"/>
  <c r="AR438" i="13" s="1"/>
  <c r="AK442" i="12"/>
  <c r="AJ442" i="12"/>
  <c r="B443" i="12"/>
  <c r="AN437" i="12"/>
  <c r="AM437" i="12"/>
  <c r="AQ437" i="12" s="1"/>
  <c r="AR437" i="12" s="1"/>
  <c r="B445" i="13" l="1"/>
  <c r="AK444" i="13"/>
  <c r="AJ444" i="13"/>
  <c r="AM439" i="13"/>
  <c r="AQ439" i="13" s="1"/>
  <c r="AR439" i="13" s="1"/>
  <c r="AN439" i="13"/>
  <c r="AK443" i="12"/>
  <c r="AJ443" i="12"/>
  <c r="AN438" i="12"/>
  <c r="B444" i="12"/>
  <c r="AM438" i="12"/>
  <c r="AQ438" i="12" s="1"/>
  <c r="AR438" i="12" s="1"/>
  <c r="AK445" i="13" l="1"/>
  <c r="B446" i="13"/>
  <c r="AJ445" i="13"/>
  <c r="AM440" i="13"/>
  <c r="AQ440" i="13" s="1"/>
  <c r="AR440" i="13" s="1"/>
  <c r="AN440" i="13"/>
  <c r="AK444" i="12"/>
  <c r="AJ444" i="12"/>
  <c r="B445" i="12"/>
  <c r="AN439" i="12"/>
  <c r="AM439" i="12"/>
  <c r="AQ439" i="12" s="1"/>
  <c r="AR439" i="12" s="1"/>
  <c r="B447" i="13" l="1"/>
  <c r="AJ446" i="13"/>
  <c r="AK446" i="13"/>
  <c r="AN441" i="13"/>
  <c r="AM441" i="13"/>
  <c r="AQ441" i="13" s="1"/>
  <c r="AR441" i="13" s="1"/>
  <c r="AK445" i="12"/>
  <c r="AJ445" i="12"/>
  <c r="B446" i="12"/>
  <c r="AM440" i="12"/>
  <c r="AQ440" i="12" s="1"/>
  <c r="AR440" i="12" s="1"/>
  <c r="AN440" i="12"/>
  <c r="B448" i="13" l="1"/>
  <c r="AJ447" i="13"/>
  <c r="AK447" i="13"/>
  <c r="AM442" i="13"/>
  <c r="AQ442" i="13" s="1"/>
  <c r="AR442" i="13" s="1"/>
  <c r="AN442" i="13"/>
  <c r="AJ446" i="12"/>
  <c r="B447" i="12"/>
  <c r="AK446" i="12"/>
  <c r="AM441" i="12"/>
  <c r="AQ441" i="12" s="1"/>
  <c r="AR441" i="12" s="1"/>
  <c r="AN441" i="12"/>
  <c r="AK448" i="13" l="1"/>
  <c r="AJ448" i="13"/>
  <c r="B449" i="13"/>
  <c r="AN443" i="13"/>
  <c r="AM443" i="13"/>
  <c r="AQ443" i="13" s="1"/>
  <c r="AR443" i="13" s="1"/>
  <c r="AK447" i="12"/>
  <c r="AJ447" i="12"/>
  <c r="B448" i="12"/>
  <c r="AM442" i="12"/>
  <c r="AQ442" i="12" s="1"/>
  <c r="AR442" i="12" s="1"/>
  <c r="AN442" i="12"/>
  <c r="AJ449" i="13" l="1"/>
  <c r="B450" i="13"/>
  <c r="AK449" i="13"/>
  <c r="AN444" i="13"/>
  <c r="AM444" i="13"/>
  <c r="AQ444" i="13" s="1"/>
  <c r="AR444" i="13" s="1"/>
  <c r="B449" i="12"/>
  <c r="AK448" i="12"/>
  <c r="AJ448" i="12"/>
  <c r="AN443" i="12"/>
  <c r="AM443" i="12"/>
  <c r="AQ443" i="12" s="1"/>
  <c r="AR443" i="12" s="1"/>
  <c r="B451" i="13" l="1"/>
  <c r="AJ450" i="13"/>
  <c r="AK450" i="13"/>
  <c r="AM445" i="13"/>
  <c r="AQ445" i="13" s="1"/>
  <c r="AR445" i="13" s="1"/>
  <c r="AN445" i="13"/>
  <c r="B450" i="12"/>
  <c r="AK449" i="12"/>
  <c r="AJ449" i="12"/>
  <c r="AN444" i="12"/>
  <c r="AM444" i="12"/>
  <c r="AQ444" i="12" s="1"/>
  <c r="AR444" i="12" s="1"/>
  <c r="B452" i="13" l="1"/>
  <c r="AK451" i="13"/>
  <c r="AJ451" i="13"/>
  <c r="AM446" i="13"/>
  <c r="AQ446" i="13" s="1"/>
  <c r="AR446" i="13" s="1"/>
  <c r="AN446" i="13"/>
  <c r="B451" i="12"/>
  <c r="AJ450" i="12"/>
  <c r="AK450" i="12"/>
  <c r="AN445" i="12"/>
  <c r="AM445" i="12"/>
  <c r="AQ445" i="12" s="1"/>
  <c r="AR445" i="12" s="1"/>
  <c r="AK452" i="13" l="1"/>
  <c r="B453" i="13"/>
  <c r="AJ452" i="13"/>
  <c r="AN447" i="13"/>
  <c r="AM447" i="13"/>
  <c r="AQ447" i="13" s="1"/>
  <c r="AR447" i="13" s="1"/>
  <c r="AK451" i="12"/>
  <c r="AJ451" i="12"/>
  <c r="B452" i="12"/>
  <c r="AN446" i="12"/>
  <c r="AM446" i="12"/>
  <c r="AQ446" i="12" s="1"/>
  <c r="AR446" i="12" s="1"/>
  <c r="AJ453" i="13" l="1"/>
  <c r="AK453" i="13"/>
  <c r="B454" i="13"/>
  <c r="AM448" i="13"/>
  <c r="AQ448" i="13" s="1"/>
  <c r="AN448" i="13"/>
  <c r="AJ452" i="12"/>
  <c r="AK452" i="12"/>
  <c r="B453" i="12"/>
  <c r="AN447" i="12"/>
  <c r="AM447" i="12"/>
  <c r="AQ447" i="12" s="1"/>
  <c r="AR447" i="12" s="1"/>
  <c r="AK454" i="13" l="1"/>
  <c r="B455" i="13"/>
  <c r="AJ454" i="13"/>
  <c r="AN449" i="13"/>
  <c r="AM449" i="13"/>
  <c r="AQ449" i="13" s="1"/>
  <c r="AR448" i="13"/>
  <c r="AS448" i="13"/>
  <c r="B454" i="12"/>
  <c r="AK453" i="12"/>
  <c r="AJ453" i="12"/>
  <c r="AN448" i="12"/>
  <c r="AM448" i="12"/>
  <c r="AQ448" i="12" s="1"/>
  <c r="AR449" i="13" l="1"/>
  <c r="AK455" i="13"/>
  <c r="AJ455" i="13"/>
  <c r="B456" i="13"/>
  <c r="AM450" i="13"/>
  <c r="AQ450" i="13" s="1"/>
  <c r="AR450" i="13" s="1"/>
  <c r="AN450" i="13"/>
  <c r="AR448" i="12"/>
  <c r="AS448" i="12"/>
  <c r="B455" i="12"/>
  <c r="AK454" i="12"/>
  <c r="AJ454" i="12"/>
  <c r="AN449" i="12"/>
  <c r="AM449" i="12"/>
  <c r="AQ449" i="12" s="1"/>
  <c r="B457" i="13" l="1"/>
  <c r="AM451" i="13"/>
  <c r="AQ451" i="13" s="1"/>
  <c r="AR451" i="13" s="1"/>
  <c r="AK456" i="13"/>
  <c r="AJ456" i="13"/>
  <c r="AN451" i="13"/>
  <c r="AK455" i="12"/>
  <c r="AJ455" i="12"/>
  <c r="B456" i="12"/>
  <c r="AN450" i="12"/>
  <c r="AM450" i="12"/>
  <c r="AQ450" i="12" s="1"/>
  <c r="AR449" i="12"/>
  <c r="AJ457" i="13" l="1"/>
  <c r="B458" i="13"/>
  <c r="AK457" i="13"/>
  <c r="AN452" i="13"/>
  <c r="AM452" i="13"/>
  <c r="AQ452" i="13" s="1"/>
  <c r="AR450" i="12"/>
  <c r="B457" i="12"/>
  <c r="AK456" i="12"/>
  <c r="AJ456" i="12"/>
  <c r="AM451" i="12"/>
  <c r="AQ451" i="12" s="1"/>
  <c r="AN451" i="12"/>
  <c r="AR451" i="12" l="1"/>
  <c r="AR452" i="13"/>
  <c r="B459" i="13"/>
  <c r="AK458" i="13"/>
  <c r="AJ458" i="13"/>
  <c r="AN453" i="13"/>
  <c r="AM453" i="13"/>
  <c r="AQ453" i="13" s="1"/>
  <c r="AR453" i="13" s="1"/>
  <c r="B458" i="12"/>
  <c r="AJ457" i="12"/>
  <c r="AK457" i="12"/>
  <c r="AM452" i="12"/>
  <c r="AQ452" i="12" s="1"/>
  <c r="AR452" i="12" s="1"/>
  <c r="AN452" i="12"/>
  <c r="B460" i="13" l="1"/>
  <c r="AJ459" i="13"/>
  <c r="AK459" i="13"/>
  <c r="AM454" i="13"/>
  <c r="AQ454" i="13" s="1"/>
  <c r="AR454" i="13" s="1"/>
  <c r="AN454" i="13"/>
  <c r="B459" i="12"/>
  <c r="AN453" i="12"/>
  <c r="AM453" i="12"/>
  <c r="AQ453" i="12" s="1"/>
  <c r="AR453" i="12" s="1"/>
  <c r="AK458" i="12"/>
  <c r="AJ458" i="12"/>
  <c r="AK460" i="13" l="1"/>
  <c r="B461" i="13"/>
  <c r="AJ460" i="13"/>
  <c r="AM455" i="13"/>
  <c r="AQ455" i="13" s="1"/>
  <c r="AN455" i="13"/>
  <c r="AK459" i="12"/>
  <c r="AJ459" i="12"/>
  <c r="B460" i="12"/>
  <c r="AN454" i="12"/>
  <c r="AM454" i="12"/>
  <c r="AQ454" i="12" s="1"/>
  <c r="AR455" i="13" l="1"/>
  <c r="AJ461" i="13"/>
  <c r="AK461" i="13"/>
  <c r="B462" i="13"/>
  <c r="AM456" i="13"/>
  <c r="AQ456" i="13" s="1"/>
  <c r="AR456" i="13" s="1"/>
  <c r="AN456" i="13"/>
  <c r="AR454" i="12"/>
  <c r="AK460" i="12"/>
  <c r="AJ460" i="12"/>
  <c r="B461" i="12"/>
  <c r="AN455" i="12"/>
  <c r="AM455" i="12"/>
  <c r="AQ455" i="12" s="1"/>
  <c r="AR455" i="12" l="1"/>
  <c r="B463" i="13"/>
  <c r="AJ462" i="13"/>
  <c r="AK462" i="13"/>
  <c r="AN457" i="13"/>
  <c r="AM457" i="13"/>
  <c r="AQ457" i="13" s="1"/>
  <c r="AR457" i="13" s="1"/>
  <c r="AJ461" i="12"/>
  <c r="B462" i="12"/>
  <c r="AM456" i="12"/>
  <c r="AQ456" i="12" s="1"/>
  <c r="AR456" i="12" s="1"/>
  <c r="AK461" i="12"/>
  <c r="AN456" i="12"/>
  <c r="B464" i="13" l="1"/>
  <c r="AK463" i="13"/>
  <c r="AJ463" i="13"/>
  <c r="AN458" i="13"/>
  <c r="AM458" i="13"/>
  <c r="AQ458" i="13" s="1"/>
  <c r="AR458" i="13" s="1"/>
  <c r="AK462" i="12"/>
  <c r="AJ462" i="12"/>
  <c r="B463" i="12"/>
  <c r="AM457" i="12"/>
  <c r="AQ457" i="12" s="1"/>
  <c r="AR457" i="12" s="1"/>
  <c r="AN457" i="12"/>
  <c r="AK464" i="13" l="1"/>
  <c r="AJ464" i="13"/>
  <c r="B465" i="13"/>
  <c r="AN459" i="13"/>
  <c r="AM459" i="13"/>
  <c r="AQ459" i="13" s="1"/>
  <c r="AR459" i="13" s="1"/>
  <c r="B464" i="12"/>
  <c r="AK463" i="12"/>
  <c r="AJ463" i="12"/>
  <c r="AN458" i="12"/>
  <c r="AM458" i="12"/>
  <c r="AQ458" i="12" s="1"/>
  <c r="AR458" i="12" s="1"/>
  <c r="AJ465" i="13" l="1"/>
  <c r="B466" i="13"/>
  <c r="AK465" i="13"/>
  <c r="AN460" i="13"/>
  <c r="AM460" i="13"/>
  <c r="AQ460" i="13" s="1"/>
  <c r="AR460" i="13" s="1"/>
  <c r="B465" i="12"/>
  <c r="AK464" i="12"/>
  <c r="AJ464" i="12"/>
  <c r="AM459" i="12"/>
  <c r="AQ459" i="12" s="1"/>
  <c r="AR459" i="12" s="1"/>
  <c r="AN459" i="12"/>
  <c r="AJ466" i="13" l="1"/>
  <c r="AK466" i="13"/>
  <c r="B467" i="13"/>
  <c r="AN461" i="13"/>
  <c r="AM461" i="13"/>
  <c r="AQ461" i="13" s="1"/>
  <c r="AR461" i="13" s="1"/>
  <c r="AJ465" i="12"/>
  <c r="B466" i="12"/>
  <c r="AK465" i="12"/>
  <c r="AN460" i="12"/>
  <c r="AM460" i="12"/>
  <c r="AQ460" i="12" s="1"/>
  <c r="AR460" i="12" s="1"/>
  <c r="AK467" i="13" l="1"/>
  <c r="AJ467" i="13"/>
  <c r="B468" i="13"/>
  <c r="AN462" i="13"/>
  <c r="AM462" i="13"/>
  <c r="AQ462" i="13" s="1"/>
  <c r="AR462" i="13" s="1"/>
  <c r="AK466" i="12"/>
  <c r="AJ466" i="12"/>
  <c r="B467" i="12"/>
  <c r="AM461" i="12"/>
  <c r="AQ461" i="12" s="1"/>
  <c r="AR461" i="12" s="1"/>
  <c r="AN461" i="12"/>
  <c r="B469" i="13" l="1"/>
  <c r="AK468" i="13"/>
  <c r="AJ468" i="13"/>
  <c r="AM463" i="13"/>
  <c r="AQ463" i="13" s="1"/>
  <c r="AR463" i="13" s="1"/>
  <c r="AN463" i="13"/>
  <c r="B468" i="12"/>
  <c r="AK467" i="12"/>
  <c r="AJ467" i="12"/>
  <c r="AN462" i="12"/>
  <c r="AM462" i="12"/>
  <c r="AQ462" i="12" s="1"/>
  <c r="AR462" i="12" s="1"/>
  <c r="AJ469" i="13" l="1"/>
  <c r="AK469" i="13"/>
  <c r="B470" i="13"/>
  <c r="AN464" i="13"/>
  <c r="AM464" i="13"/>
  <c r="AQ464" i="13" s="1"/>
  <c r="AR464" i="13" s="1"/>
  <c r="B469" i="12"/>
  <c r="AK468" i="12"/>
  <c r="AJ468" i="12"/>
  <c r="AM463" i="12"/>
  <c r="AQ463" i="12" s="1"/>
  <c r="AR463" i="12" s="1"/>
  <c r="AN463" i="12"/>
  <c r="AK470" i="13" l="1"/>
  <c r="AJ470" i="13"/>
  <c r="B471" i="13"/>
  <c r="AN465" i="13"/>
  <c r="AM465" i="13"/>
  <c r="AQ465" i="13" s="1"/>
  <c r="AR465" i="13" s="1"/>
  <c r="AJ469" i="12"/>
  <c r="AK469" i="12"/>
  <c r="B470" i="12"/>
  <c r="AM464" i="12"/>
  <c r="AQ464" i="12" s="1"/>
  <c r="AR464" i="12" s="1"/>
  <c r="AN464" i="12"/>
  <c r="B472" i="13" l="1"/>
  <c r="AK471" i="13"/>
  <c r="AJ471" i="13"/>
  <c r="AM466" i="13"/>
  <c r="AQ466" i="13" s="1"/>
  <c r="AR466" i="13" s="1"/>
  <c r="AN466" i="13"/>
  <c r="B471" i="12"/>
  <c r="AJ470" i="12"/>
  <c r="AK470" i="12"/>
  <c r="AN465" i="12"/>
  <c r="AM465" i="12"/>
  <c r="AQ465" i="12" s="1"/>
  <c r="AR465" i="12" s="1"/>
  <c r="AK472" i="13" l="1"/>
  <c r="B473" i="13"/>
  <c r="AJ472" i="13"/>
  <c r="AN467" i="13"/>
  <c r="AM467" i="13"/>
  <c r="AQ467" i="13" s="1"/>
  <c r="AR467" i="13" s="1"/>
  <c r="AK471" i="12"/>
  <c r="AJ471" i="12"/>
  <c r="B472" i="12"/>
  <c r="AM466" i="12"/>
  <c r="AQ466" i="12" s="1"/>
  <c r="AR466" i="12" s="1"/>
  <c r="AN466" i="12"/>
  <c r="B474" i="13" l="1"/>
  <c r="AJ473" i="13"/>
  <c r="AK473" i="13"/>
  <c r="AN468" i="13"/>
  <c r="AM468" i="13"/>
  <c r="AQ468" i="13" s="1"/>
  <c r="AR468" i="13" s="1"/>
  <c r="B473" i="12"/>
  <c r="AK472" i="12"/>
  <c r="AJ472" i="12"/>
  <c r="AN467" i="12"/>
  <c r="AM467" i="12"/>
  <c r="AQ467" i="12" s="1"/>
  <c r="AR467" i="12" s="1"/>
  <c r="AK474" i="13" l="1"/>
  <c r="AN469" i="13"/>
  <c r="B475" i="13"/>
  <c r="AJ474" i="13"/>
  <c r="AM469" i="13"/>
  <c r="AQ469" i="13" s="1"/>
  <c r="AR469" i="13" s="1"/>
  <c r="B474" i="12"/>
  <c r="AJ473" i="12"/>
  <c r="AK473" i="12"/>
  <c r="AN468" i="12"/>
  <c r="AM468" i="12"/>
  <c r="AQ468" i="12" s="1"/>
  <c r="AR468" i="12" s="1"/>
  <c r="AK475" i="13" l="1"/>
  <c r="AJ475" i="13"/>
  <c r="B476" i="13"/>
  <c r="AN470" i="13"/>
  <c r="AM470" i="13"/>
  <c r="AQ470" i="13" s="1"/>
  <c r="AR470" i="13" s="1"/>
  <c r="AK474" i="12"/>
  <c r="B475" i="12"/>
  <c r="AJ474" i="12"/>
  <c r="AM469" i="12"/>
  <c r="AQ469" i="12" s="1"/>
  <c r="AR469" i="12" s="1"/>
  <c r="AN469" i="12"/>
  <c r="AK476" i="13" l="1"/>
  <c r="AJ476" i="13"/>
  <c r="B477" i="13"/>
  <c r="AM471" i="13"/>
  <c r="AQ471" i="13" s="1"/>
  <c r="AR471" i="13" s="1"/>
  <c r="AN471" i="13"/>
  <c r="B476" i="12"/>
  <c r="AK475" i="12"/>
  <c r="AJ475" i="12"/>
  <c r="AM470" i="12"/>
  <c r="AQ470" i="12" s="1"/>
  <c r="AR470" i="12" s="1"/>
  <c r="AN470" i="12"/>
  <c r="B478" i="13" l="1"/>
  <c r="AK477" i="13"/>
  <c r="AJ477" i="13"/>
  <c r="AM472" i="13"/>
  <c r="AQ472" i="13" s="1"/>
  <c r="AR472" i="13" s="1"/>
  <c r="AN472" i="13"/>
  <c r="AK476" i="12"/>
  <c r="AJ476" i="12"/>
  <c r="B477" i="12"/>
  <c r="AN471" i="12"/>
  <c r="AM471" i="12"/>
  <c r="AQ471" i="12" s="1"/>
  <c r="AR471" i="12" s="1"/>
  <c r="B479" i="13" l="1"/>
  <c r="AJ478" i="13"/>
  <c r="AK478" i="13"/>
  <c r="AN473" i="13"/>
  <c r="AM473" i="13"/>
  <c r="AQ473" i="13" s="1"/>
  <c r="AR473" i="13" s="1"/>
  <c r="B478" i="12"/>
  <c r="AJ477" i="12"/>
  <c r="AK477" i="12"/>
  <c r="AM472" i="12"/>
  <c r="AQ472" i="12" s="1"/>
  <c r="AR472" i="12" s="1"/>
  <c r="AN472" i="12"/>
  <c r="B480" i="13" l="1"/>
  <c r="AJ479" i="13"/>
  <c r="AK479" i="13"/>
  <c r="AN474" i="13"/>
  <c r="AM474" i="13"/>
  <c r="AQ474" i="13" s="1"/>
  <c r="AR474" i="13" s="1"/>
  <c r="AK478" i="12"/>
  <c r="AJ478" i="12"/>
  <c r="B479" i="12"/>
  <c r="AM473" i="12"/>
  <c r="AQ473" i="12" s="1"/>
  <c r="AR473" i="12" s="1"/>
  <c r="AN473" i="12"/>
  <c r="AK480" i="13" l="1"/>
  <c r="AJ480" i="13"/>
  <c r="B481" i="13"/>
  <c r="AN475" i="13"/>
  <c r="AM475" i="13"/>
  <c r="AQ475" i="13" s="1"/>
  <c r="AR475" i="13" s="1"/>
  <c r="AK479" i="12"/>
  <c r="AJ479" i="12"/>
  <c r="B480" i="12"/>
  <c r="AN474" i="12"/>
  <c r="AM474" i="12"/>
  <c r="AQ474" i="12" s="1"/>
  <c r="AR474" i="12" s="1"/>
  <c r="AJ481" i="13" l="1"/>
  <c r="B482" i="13"/>
  <c r="AK481" i="13"/>
  <c r="AN476" i="13"/>
  <c r="AM476" i="13"/>
  <c r="AQ476" i="13" s="1"/>
  <c r="AR476" i="13" s="1"/>
  <c r="AJ480" i="12"/>
  <c r="B481" i="12"/>
  <c r="AK480" i="12"/>
  <c r="AM475" i="12"/>
  <c r="AQ475" i="12" s="1"/>
  <c r="AR475" i="12" s="1"/>
  <c r="AN475" i="12"/>
  <c r="B483" i="13" l="1"/>
  <c r="AJ482" i="13"/>
  <c r="AK482" i="13"/>
  <c r="AN477" i="13"/>
  <c r="AM477" i="13"/>
  <c r="AQ477" i="13" s="1"/>
  <c r="AR477" i="13" s="1"/>
  <c r="B482" i="12"/>
  <c r="AJ481" i="12"/>
  <c r="AK481" i="12"/>
  <c r="AN476" i="12"/>
  <c r="AM476" i="12"/>
  <c r="AQ476" i="12" s="1"/>
  <c r="AR476" i="12" s="1"/>
  <c r="AJ483" i="13" l="1"/>
  <c r="AK483" i="13"/>
  <c r="B484" i="13"/>
  <c r="AM478" i="13"/>
  <c r="AQ478" i="13" s="1"/>
  <c r="AR478" i="13" s="1"/>
  <c r="AN478" i="13"/>
  <c r="AK482" i="12"/>
  <c r="AJ482" i="12"/>
  <c r="B483" i="12"/>
  <c r="AM477" i="12"/>
  <c r="AQ477" i="12" s="1"/>
  <c r="AR477" i="12" s="1"/>
  <c r="AN477" i="12"/>
  <c r="AK484" i="13" l="1"/>
  <c r="AJ484" i="13"/>
  <c r="B485" i="13"/>
  <c r="AM479" i="13"/>
  <c r="AQ479" i="13" s="1"/>
  <c r="AN479" i="13"/>
  <c r="B484" i="12"/>
  <c r="AK483" i="12"/>
  <c r="AJ483" i="12"/>
  <c r="AM478" i="12"/>
  <c r="AQ478" i="12" s="1"/>
  <c r="AR478" i="12" s="1"/>
  <c r="AN478" i="12"/>
  <c r="AR479" i="13" l="1"/>
  <c r="AS479" i="13"/>
  <c r="B486" i="13"/>
  <c r="AK485" i="13"/>
  <c r="AJ485" i="13"/>
  <c r="AN480" i="13"/>
  <c r="AM480" i="13"/>
  <c r="AQ480" i="13" s="1"/>
  <c r="B485" i="12"/>
  <c r="AJ484" i="12"/>
  <c r="AK484" i="12"/>
  <c r="AN479" i="12"/>
  <c r="AM479" i="12"/>
  <c r="AQ479" i="12" s="1"/>
  <c r="AR480" i="13" l="1"/>
  <c r="B487" i="13"/>
  <c r="AK486" i="13"/>
  <c r="AJ486" i="13"/>
  <c r="AM481" i="13"/>
  <c r="AQ481" i="13" s="1"/>
  <c r="AR481" i="13" s="1"/>
  <c r="AN481" i="13"/>
  <c r="AR479" i="12"/>
  <c r="AS479" i="12"/>
  <c r="B486" i="12"/>
  <c r="AK485" i="12"/>
  <c r="AJ485" i="12"/>
  <c r="AN480" i="12"/>
  <c r="AM480" i="12"/>
  <c r="AQ480" i="12" s="1"/>
  <c r="B488" i="13" l="1"/>
  <c r="AK487" i="13"/>
  <c r="AJ487" i="13"/>
  <c r="AM482" i="13"/>
  <c r="AQ482" i="13" s="1"/>
  <c r="AR482" i="13" s="1"/>
  <c r="AN482" i="13"/>
  <c r="AR480" i="12"/>
  <c r="AK486" i="12"/>
  <c r="AJ486" i="12"/>
  <c r="B487" i="12"/>
  <c r="AN481" i="12"/>
  <c r="AM481" i="12"/>
  <c r="AQ481" i="12" s="1"/>
  <c r="AR481" i="12" l="1"/>
  <c r="AK488" i="13"/>
  <c r="AJ488" i="13"/>
  <c r="B489" i="13"/>
  <c r="AN483" i="13"/>
  <c r="AM483" i="13"/>
  <c r="AQ483" i="13" s="1"/>
  <c r="AK487" i="12"/>
  <c r="AJ487" i="12"/>
  <c r="B488" i="12"/>
  <c r="AN482" i="12"/>
  <c r="AM482" i="12"/>
  <c r="AQ482" i="12" s="1"/>
  <c r="AR482" i="12" s="1"/>
  <c r="AR483" i="13" l="1"/>
  <c r="B490" i="13"/>
  <c r="AK489" i="13"/>
  <c r="AJ489" i="13"/>
  <c r="AN484" i="13"/>
  <c r="AM484" i="13"/>
  <c r="AQ484" i="13" s="1"/>
  <c r="AR484" i="13" s="1"/>
  <c r="B489" i="12"/>
  <c r="AK488" i="12"/>
  <c r="AJ488" i="12"/>
  <c r="AM483" i="12"/>
  <c r="AQ483" i="12" s="1"/>
  <c r="AR483" i="12" s="1"/>
  <c r="AN483" i="12"/>
  <c r="B491" i="13" l="1"/>
  <c r="AJ490" i="13"/>
  <c r="AK490" i="13"/>
  <c r="AM485" i="13"/>
  <c r="AQ485" i="13" s="1"/>
  <c r="AR485" i="13" s="1"/>
  <c r="AN485" i="13"/>
  <c r="AK489" i="12"/>
  <c r="AJ489" i="12"/>
  <c r="AN484" i="12"/>
  <c r="B490" i="12"/>
  <c r="AM484" i="12"/>
  <c r="AQ484" i="12" s="1"/>
  <c r="AR484" i="12" s="1"/>
  <c r="AK491" i="13" l="1"/>
  <c r="AJ491" i="13"/>
  <c r="B492" i="13"/>
  <c r="AM486" i="13"/>
  <c r="AQ486" i="13" s="1"/>
  <c r="AN486" i="13"/>
  <c r="AJ490" i="12"/>
  <c r="B491" i="12"/>
  <c r="AK490" i="12"/>
  <c r="AM485" i="12"/>
  <c r="AQ485" i="12" s="1"/>
  <c r="AN485" i="12"/>
  <c r="AK492" i="13" l="1"/>
  <c r="AJ492" i="13"/>
  <c r="B493" i="13"/>
  <c r="AM487" i="13"/>
  <c r="AQ487" i="13" s="1"/>
  <c r="AR487" i="13" s="1"/>
  <c r="AN487" i="13"/>
  <c r="AR486" i="13"/>
  <c r="AR485" i="12"/>
  <c r="B492" i="12"/>
  <c r="AK491" i="12"/>
  <c r="AJ491" i="12"/>
  <c r="AN486" i="12"/>
  <c r="AM486" i="12"/>
  <c r="AQ486" i="12" s="1"/>
  <c r="AR486" i="12" s="1"/>
  <c r="AK493" i="13" l="1"/>
  <c r="AJ493" i="13"/>
  <c r="B494" i="13"/>
  <c r="AN488" i="13"/>
  <c r="AM488" i="13"/>
  <c r="AQ488" i="13" s="1"/>
  <c r="AR488" i="13" s="1"/>
  <c r="AK492" i="12"/>
  <c r="AJ492" i="12"/>
  <c r="B493" i="12"/>
  <c r="AM487" i="12"/>
  <c r="AQ487" i="12" s="1"/>
  <c r="AR487" i="12" s="1"/>
  <c r="AN487" i="12"/>
  <c r="B495" i="13" l="1"/>
  <c r="AK494" i="13"/>
  <c r="AJ494" i="13"/>
  <c r="AN489" i="13"/>
  <c r="AM489" i="13"/>
  <c r="AQ489" i="13" s="1"/>
  <c r="AR489" i="13" s="1"/>
  <c r="AJ493" i="12"/>
  <c r="AK493" i="12"/>
  <c r="B494" i="12"/>
  <c r="AM488" i="12"/>
  <c r="AQ488" i="12" s="1"/>
  <c r="AR488" i="12" s="1"/>
  <c r="AN488" i="12"/>
  <c r="AJ495" i="13" l="1"/>
  <c r="AK495" i="13"/>
  <c r="B496" i="13"/>
  <c r="AN490" i="13"/>
  <c r="AM490" i="13"/>
  <c r="AQ490" i="13" s="1"/>
  <c r="AR490" i="13" s="1"/>
  <c r="B495" i="12"/>
  <c r="AJ494" i="12"/>
  <c r="AK494" i="12"/>
  <c r="AM489" i="12"/>
  <c r="AQ489" i="12" s="1"/>
  <c r="AR489" i="12" s="1"/>
  <c r="AN489" i="12"/>
  <c r="AK496" i="13" l="1"/>
  <c r="AJ496" i="13"/>
  <c r="B497" i="13"/>
  <c r="AN491" i="13"/>
  <c r="AM491" i="13"/>
  <c r="AQ491" i="13" s="1"/>
  <c r="AR491" i="13" s="1"/>
  <c r="AK495" i="12"/>
  <c r="AJ495" i="12"/>
  <c r="B496" i="12"/>
  <c r="AN490" i="12"/>
  <c r="AM490" i="12"/>
  <c r="AQ490" i="12" s="1"/>
  <c r="AR490" i="12" s="1"/>
  <c r="AJ497" i="13" l="1"/>
  <c r="AK497" i="13"/>
  <c r="B498" i="13"/>
  <c r="AN492" i="13"/>
  <c r="AM492" i="13"/>
  <c r="AQ492" i="13" s="1"/>
  <c r="AR492" i="13" s="1"/>
  <c r="AK496" i="12"/>
  <c r="AJ496" i="12"/>
  <c r="B497" i="12"/>
  <c r="AN491" i="12"/>
  <c r="AM491" i="12"/>
  <c r="AQ491" i="12" s="1"/>
  <c r="AR491" i="12" s="1"/>
  <c r="B499" i="13" l="1"/>
  <c r="AK498" i="13"/>
  <c r="AJ498" i="13"/>
  <c r="AN493" i="13"/>
  <c r="AM493" i="13"/>
  <c r="AQ493" i="13" s="1"/>
  <c r="AR493" i="13" s="1"/>
  <c r="AK497" i="12"/>
  <c r="AJ497" i="12"/>
  <c r="B498" i="12"/>
  <c r="AN492" i="12"/>
  <c r="AM492" i="12"/>
  <c r="AQ492" i="12" s="1"/>
  <c r="AR492" i="12" s="1"/>
  <c r="AJ499" i="13" l="1"/>
  <c r="AK499" i="13"/>
  <c r="B500" i="13"/>
  <c r="AM494" i="13"/>
  <c r="AQ494" i="13" s="1"/>
  <c r="AR494" i="13" s="1"/>
  <c r="AN494" i="13"/>
  <c r="AJ498" i="12"/>
  <c r="B499" i="12"/>
  <c r="AK498" i="12"/>
  <c r="AN493" i="12"/>
  <c r="AM493" i="12"/>
  <c r="AQ493" i="12" s="1"/>
  <c r="AR493" i="12" s="1"/>
  <c r="AK500" i="13" l="1"/>
  <c r="AJ500" i="13"/>
  <c r="B501" i="13"/>
  <c r="AM495" i="13"/>
  <c r="AQ495" i="13" s="1"/>
  <c r="AR495" i="13" s="1"/>
  <c r="AN495" i="13"/>
  <c r="B500" i="12"/>
  <c r="AK499" i="12"/>
  <c r="AJ499" i="12"/>
  <c r="AM494" i="12"/>
  <c r="AQ494" i="12" s="1"/>
  <c r="AR494" i="12" s="1"/>
  <c r="AN494" i="12"/>
  <c r="B502" i="13" l="1"/>
  <c r="AK501" i="13"/>
  <c r="AJ501" i="13"/>
  <c r="AM496" i="13"/>
  <c r="AQ496" i="13" s="1"/>
  <c r="AR496" i="13" s="1"/>
  <c r="AN496" i="13"/>
  <c r="AK500" i="12"/>
  <c r="AJ500" i="12"/>
  <c r="B501" i="12"/>
  <c r="AM495" i="12"/>
  <c r="AQ495" i="12" s="1"/>
  <c r="AR495" i="12" s="1"/>
  <c r="AN495" i="12"/>
  <c r="B503" i="13" l="1"/>
  <c r="AJ502" i="13"/>
  <c r="AK502" i="13"/>
  <c r="AM497" i="13"/>
  <c r="AQ497" i="13" s="1"/>
  <c r="AR497" i="13" s="1"/>
  <c r="AN497" i="13"/>
  <c r="B502" i="12"/>
  <c r="AK501" i="12"/>
  <c r="AJ501" i="12"/>
  <c r="AN496" i="12"/>
  <c r="AM496" i="12"/>
  <c r="AQ496" i="12" s="1"/>
  <c r="AR496" i="12" s="1"/>
  <c r="AK503" i="13" l="1"/>
  <c r="AJ503" i="13"/>
  <c r="B504" i="13"/>
  <c r="AN498" i="13"/>
  <c r="AM498" i="13"/>
  <c r="AQ498" i="13" s="1"/>
  <c r="AR498" i="13" s="1"/>
  <c r="B503" i="12"/>
  <c r="AK502" i="12"/>
  <c r="AJ502" i="12"/>
  <c r="AN497" i="12"/>
  <c r="AM497" i="12"/>
  <c r="AQ497" i="12" s="1"/>
  <c r="AR497" i="12" s="1"/>
  <c r="AK504" i="13" l="1"/>
  <c r="AJ504" i="13"/>
  <c r="B505" i="13"/>
  <c r="AN499" i="13"/>
  <c r="AM499" i="13"/>
  <c r="AQ499" i="13" s="1"/>
  <c r="AR499" i="13" s="1"/>
  <c r="AJ503" i="12"/>
  <c r="AK503" i="12"/>
  <c r="AN498" i="12"/>
  <c r="AM498" i="12"/>
  <c r="AQ498" i="12" s="1"/>
  <c r="AR498" i="12" s="1"/>
  <c r="B504" i="12"/>
  <c r="AK505" i="13" l="1"/>
  <c r="B506" i="13"/>
  <c r="AJ505" i="13"/>
  <c r="AN500" i="13"/>
  <c r="AM500" i="13"/>
  <c r="AQ500" i="13" s="1"/>
  <c r="AR500" i="13" s="1"/>
  <c r="B505" i="12"/>
  <c r="AK504" i="12"/>
  <c r="AJ504" i="12"/>
  <c r="AN499" i="12"/>
  <c r="AM499" i="12"/>
  <c r="AQ499" i="12" s="1"/>
  <c r="AR499" i="12" s="1"/>
  <c r="B507" i="13" l="1"/>
  <c r="AJ506" i="13"/>
  <c r="AK506" i="13"/>
  <c r="AN501" i="13"/>
  <c r="AM501" i="13"/>
  <c r="AQ501" i="13" s="1"/>
  <c r="AR501" i="13" s="1"/>
  <c r="AK505" i="12"/>
  <c r="B506" i="12"/>
  <c r="AJ505" i="12"/>
  <c r="AN500" i="12"/>
  <c r="AM500" i="12"/>
  <c r="AQ500" i="12" s="1"/>
  <c r="AR500" i="12" s="1"/>
  <c r="AK507" i="13" l="1"/>
  <c r="AJ507" i="13"/>
  <c r="B508" i="13"/>
  <c r="AN502" i="13"/>
  <c r="AM502" i="13"/>
  <c r="AQ502" i="13" s="1"/>
  <c r="AR502" i="13" s="1"/>
  <c r="B507" i="12"/>
  <c r="AK506" i="12"/>
  <c r="AJ506" i="12"/>
  <c r="AM501" i="12"/>
  <c r="AQ501" i="12" s="1"/>
  <c r="AR501" i="12" s="1"/>
  <c r="AN501" i="12"/>
  <c r="AK508" i="13" l="1"/>
  <c r="AJ508" i="13"/>
  <c r="B509" i="13"/>
  <c r="AM503" i="13"/>
  <c r="AQ503" i="13" s="1"/>
  <c r="AR503" i="13" s="1"/>
  <c r="AN503" i="13"/>
  <c r="AK507" i="12"/>
  <c r="B508" i="12"/>
  <c r="AJ507" i="12"/>
  <c r="AM502" i="12"/>
  <c r="AQ502" i="12" s="1"/>
  <c r="AR502" i="12" s="1"/>
  <c r="AN502" i="12"/>
  <c r="B510" i="13" l="1"/>
  <c r="AK509" i="13"/>
  <c r="AJ509" i="13"/>
  <c r="AM504" i="13"/>
  <c r="AQ504" i="13" s="1"/>
  <c r="AR504" i="13" s="1"/>
  <c r="AN504" i="13"/>
  <c r="B509" i="12"/>
  <c r="AK508" i="12"/>
  <c r="AJ508" i="12"/>
  <c r="AM503" i="12"/>
  <c r="AQ503" i="12" s="1"/>
  <c r="AR503" i="12" s="1"/>
  <c r="AN503" i="12"/>
  <c r="B511" i="13" l="1"/>
  <c r="AK510" i="13"/>
  <c r="AJ510" i="13"/>
  <c r="AM505" i="13"/>
  <c r="AQ505" i="13" s="1"/>
  <c r="AR505" i="13" s="1"/>
  <c r="AN505" i="13"/>
  <c r="B510" i="12"/>
  <c r="AJ509" i="12"/>
  <c r="AK509" i="12"/>
  <c r="AM504" i="12"/>
  <c r="AQ504" i="12" s="1"/>
  <c r="AR504" i="12" s="1"/>
  <c r="AN504" i="12"/>
  <c r="AK511" i="13" l="1"/>
  <c r="AJ511" i="13"/>
  <c r="B512" i="13"/>
  <c r="AM506" i="13"/>
  <c r="AQ506" i="13" s="1"/>
  <c r="AR506" i="13" s="1"/>
  <c r="AN506" i="13"/>
  <c r="AJ510" i="12"/>
  <c r="AK510" i="12"/>
  <c r="B511" i="12"/>
  <c r="AN505" i="12"/>
  <c r="AM505" i="12"/>
  <c r="AQ505" i="12" s="1"/>
  <c r="AR505" i="12" s="1"/>
  <c r="AK512" i="13" l="1"/>
  <c r="AJ512" i="13"/>
  <c r="B513" i="13"/>
  <c r="AM507" i="13"/>
  <c r="AQ507" i="13" s="1"/>
  <c r="AR507" i="13" s="1"/>
  <c r="AC15" i="13"/>
  <c r="AC5" i="13"/>
  <c r="AG4" i="13"/>
  <c r="AG16" i="13"/>
  <c r="AC4" i="13"/>
  <c r="AN507" i="13"/>
  <c r="AC16" i="13"/>
  <c r="AG15" i="13"/>
  <c r="B512" i="12"/>
  <c r="AK511" i="12"/>
  <c r="AJ511" i="12"/>
  <c r="AN506" i="12"/>
  <c r="AM506" i="12"/>
  <c r="AQ506" i="12" s="1"/>
  <c r="AR506" i="12" s="1"/>
  <c r="AG18" i="13" l="1"/>
  <c r="AG7" i="13"/>
  <c r="AC7" i="13"/>
  <c r="AK513" i="13"/>
  <c r="AJ513" i="13"/>
  <c r="B514" i="13"/>
  <c r="AN508" i="13"/>
  <c r="AM508" i="13"/>
  <c r="AQ508" i="13" s="1"/>
  <c r="AR508" i="13" s="1"/>
  <c r="AC18" i="13"/>
  <c r="AC19" i="13" s="1"/>
  <c r="AC428" i="13" s="1"/>
  <c r="AK512" i="12"/>
  <c r="B513" i="12"/>
  <c r="AJ512" i="12"/>
  <c r="AC5" i="12"/>
  <c r="AM507" i="12"/>
  <c r="AQ507" i="12" s="1"/>
  <c r="AR507" i="12" s="1"/>
  <c r="AC15" i="12"/>
  <c r="AC4" i="12"/>
  <c r="AG4" i="12"/>
  <c r="AN507" i="12"/>
  <c r="AG15" i="12"/>
  <c r="AC16" i="12"/>
  <c r="AG16" i="12"/>
  <c r="AC475" i="13" l="1"/>
  <c r="AC365" i="13"/>
  <c r="AC410" i="13"/>
  <c r="AC374" i="13"/>
  <c r="AC434" i="13"/>
  <c r="AC450" i="13"/>
  <c r="AC457" i="13"/>
  <c r="AC282" i="13"/>
  <c r="AC296" i="13"/>
  <c r="AC501" i="13"/>
  <c r="AC309" i="13"/>
  <c r="AC389" i="13"/>
  <c r="AC449" i="13"/>
  <c r="AC312" i="13"/>
  <c r="AC321" i="13"/>
  <c r="AC341" i="13"/>
  <c r="AC444" i="13"/>
  <c r="AC214" i="13"/>
  <c r="AC362" i="13"/>
  <c r="AC438" i="13"/>
  <c r="AC448" i="13"/>
  <c r="AC246" i="13"/>
  <c r="AC369" i="13"/>
  <c r="AC452" i="13"/>
  <c r="AC331" i="13"/>
  <c r="AC439" i="13"/>
  <c r="AC480" i="13"/>
  <c r="AC308" i="13"/>
  <c r="AC380" i="13"/>
  <c r="AC327" i="13"/>
  <c r="AC391" i="13"/>
  <c r="AC468" i="13"/>
  <c r="AC403" i="13"/>
  <c r="AC238" i="13"/>
  <c r="AC223" i="13"/>
  <c r="AC409" i="13"/>
  <c r="AC241" i="13"/>
  <c r="AC322" i="13"/>
  <c r="AC242" i="13"/>
  <c r="AC305" i="13"/>
  <c r="AC453" i="13"/>
  <c r="AC477" i="13"/>
  <c r="AC216" i="13"/>
  <c r="AC259" i="13"/>
  <c r="AC254" i="13"/>
  <c r="AC367" i="13"/>
  <c r="AC381" i="13"/>
  <c r="AC491" i="13"/>
  <c r="AC234" i="13"/>
  <c r="AC402" i="13"/>
  <c r="AC349" i="13"/>
  <c r="AC371" i="13"/>
  <c r="AC460" i="13"/>
  <c r="AC339" i="13"/>
  <c r="AC230" i="13"/>
  <c r="AC265" i="13"/>
  <c r="AC346" i="13"/>
  <c r="AC337" i="13"/>
  <c r="AC335" i="13"/>
  <c r="AC401" i="13"/>
  <c r="AC483" i="13"/>
  <c r="AC334" i="13"/>
  <c r="AC228" i="13"/>
  <c r="AC398" i="13"/>
  <c r="AC479" i="13"/>
  <c r="AC467" i="13"/>
  <c r="Z206" i="13"/>
  <c r="AC303" i="13"/>
  <c r="AC387" i="13"/>
  <c r="AC343" i="13"/>
  <c r="AC358" i="13"/>
  <c r="AC429" i="13"/>
  <c r="AC487" i="13"/>
  <c r="AC260" i="13"/>
  <c r="AC390" i="13"/>
  <c r="AC280" i="13"/>
  <c r="AC239" i="13"/>
  <c r="AC264" i="13"/>
  <c r="AC342" i="13"/>
  <c r="AC320" i="13"/>
  <c r="AC502" i="13"/>
  <c r="AC464" i="13"/>
  <c r="AC225" i="13"/>
  <c r="AC415" i="13"/>
  <c r="AC250" i="13"/>
  <c r="AC278" i="13"/>
  <c r="AC345" i="13"/>
  <c r="AC323" i="13"/>
  <c r="AC504" i="13"/>
  <c r="AC243" i="13"/>
  <c r="AC271" i="13"/>
  <c r="AC372" i="13"/>
  <c r="AC333" i="13"/>
  <c r="AC304" i="13"/>
  <c r="AC300" i="13"/>
  <c r="Z209" i="13"/>
  <c r="AC476" i="13"/>
  <c r="AC404" i="13"/>
  <c r="AC317" i="13"/>
  <c r="AC441" i="13"/>
  <c r="AC318" i="13"/>
  <c r="AC310" i="13"/>
  <c r="AC417" i="13"/>
  <c r="AC231" i="13"/>
  <c r="AC510" i="13"/>
  <c r="AC424" i="13"/>
  <c r="Z210" i="13"/>
  <c r="AC255" i="13"/>
  <c r="AC315" i="13"/>
  <c r="AC249" i="13"/>
  <c r="AC319" i="13"/>
  <c r="AC498" i="13"/>
  <c r="AC297" i="13"/>
  <c r="AC383" i="13"/>
  <c r="AC370" i="13"/>
  <c r="AC486" i="13"/>
  <c r="AC354" i="13"/>
  <c r="AC212" i="13"/>
  <c r="AC385" i="13"/>
  <c r="AC454" i="13"/>
  <c r="AC352" i="13"/>
  <c r="AC355" i="13"/>
  <c r="AC435" i="13"/>
  <c r="AC509" i="13"/>
  <c r="AC222" i="13"/>
  <c r="AC418" i="13"/>
  <c r="AC461" i="13"/>
  <c r="AC471" i="13"/>
  <c r="AC514" i="13"/>
  <c r="AC302" i="13"/>
  <c r="AC311" i="13"/>
  <c r="AC229" i="13"/>
  <c r="AC244" i="13"/>
  <c r="AC423" i="13"/>
  <c r="AC508" i="13"/>
  <c r="AC248" i="13"/>
  <c r="AC357" i="13"/>
  <c r="AC484" i="13"/>
  <c r="AC442" i="13"/>
  <c r="AC314" i="13"/>
  <c r="AC420" i="13"/>
  <c r="AC474" i="13"/>
  <c r="AC481" i="13"/>
  <c r="AC512" i="13"/>
  <c r="AC384" i="13"/>
  <c r="AC235" i="13"/>
  <c r="AC488" i="13"/>
  <c r="AC236" i="13"/>
  <c r="AC451" i="13"/>
  <c r="AC276" i="13"/>
  <c r="AC379" i="13"/>
  <c r="AC350" i="13"/>
  <c r="AC330" i="13"/>
  <c r="AC226" i="13"/>
  <c r="AC256" i="13"/>
  <c r="AC406" i="13"/>
  <c r="AC485" i="13"/>
  <c r="AC378" i="13"/>
  <c r="AC437" i="13"/>
  <c r="AC266" i="13"/>
  <c r="AC414" i="13"/>
  <c r="AC425" i="13"/>
  <c r="AC489" i="13"/>
  <c r="AC405" i="13"/>
  <c r="AC326" i="13"/>
  <c r="AC465" i="13"/>
  <c r="AC473" i="13"/>
  <c r="AC220" i="13"/>
  <c r="AC366" i="13"/>
  <c r="AC284" i="13"/>
  <c r="AC463" i="13"/>
  <c r="AC376" i="13"/>
  <c r="AC478" i="13"/>
  <c r="AC277" i="13"/>
  <c r="AC505" i="13"/>
  <c r="AC422" i="13"/>
  <c r="AC496" i="13"/>
  <c r="AC427" i="13"/>
  <c r="AC493" i="13"/>
  <c r="AC511" i="13"/>
  <c r="AC446" i="13"/>
  <c r="AC400" i="13"/>
  <c r="AC469" i="13"/>
  <c r="AC395" i="13"/>
  <c r="AC363" i="13"/>
  <c r="AC419" i="13"/>
  <c r="AC332" i="13"/>
  <c r="AC393" i="13"/>
  <c r="AC283" i="13"/>
  <c r="AC353" i="13"/>
  <c r="AC292" i="13"/>
  <c r="AC287" i="13"/>
  <c r="AC328" i="13"/>
  <c r="AC313" i="13"/>
  <c r="AC257" i="13"/>
  <c r="AC382" i="13"/>
  <c r="AC218" i="13"/>
  <c r="AC299" i="13"/>
  <c r="AC373" i="13"/>
  <c r="AC251" i="13"/>
  <c r="AC507" i="13"/>
  <c r="AC443" i="13"/>
  <c r="AC396" i="13"/>
  <c r="AC462" i="13"/>
  <c r="AC386" i="13"/>
  <c r="AC433" i="13"/>
  <c r="AC329" i="13"/>
  <c r="AC347" i="13"/>
  <c r="AC279" i="13"/>
  <c r="AC270" i="13"/>
  <c r="AC261" i="13"/>
  <c r="AC274" i="13"/>
  <c r="AC316" i="13"/>
  <c r="AC307" i="13"/>
  <c r="AC227" i="13"/>
  <c r="AC377" i="13"/>
  <c r="Z208" i="13"/>
  <c r="AC289" i="13"/>
  <c r="AC306" i="13"/>
  <c r="AC233" i="13"/>
  <c r="AC436" i="13"/>
  <c r="AC431" i="13"/>
  <c r="AC290" i="13"/>
  <c r="AC503" i="13"/>
  <c r="AC440" i="13"/>
  <c r="AC392" i="13"/>
  <c r="AC455" i="13"/>
  <c r="AC294" i="13"/>
  <c r="AC413" i="13"/>
  <c r="AC291" i="13"/>
  <c r="AC344" i="13"/>
  <c r="AC275" i="13"/>
  <c r="AC263" i="13"/>
  <c r="AC245" i="13"/>
  <c r="AC240" i="13"/>
  <c r="AC253" i="13"/>
  <c r="AC298" i="13"/>
  <c r="Z204" i="13"/>
  <c r="AC295" i="13"/>
  <c r="AC217" i="13"/>
  <c r="AC237" i="13"/>
  <c r="AC224" i="13"/>
  <c r="AC499" i="13"/>
  <c r="AC388" i="13"/>
  <c r="AC495" i="13"/>
  <c r="AC432" i="13"/>
  <c r="AC421" i="13"/>
  <c r="AC286" i="13"/>
  <c r="AC426" i="13"/>
  <c r="AC364" i="13"/>
  <c r="AC285" i="13"/>
  <c r="AC338" i="13"/>
  <c r="AC247" i="13"/>
  <c r="Z205" i="13"/>
  <c r="AC447" i="13"/>
  <c r="AC268" i="13"/>
  <c r="AC361" i="13"/>
  <c r="AC408" i="13"/>
  <c r="AC430" i="13"/>
  <c r="AC459" i="13"/>
  <c r="AC221" i="13"/>
  <c r="AC356" i="13"/>
  <c r="AC351" i="13"/>
  <c r="AC470" i="13"/>
  <c r="AC412" i="13"/>
  <c r="AC397" i="13"/>
  <c r="AC301" i="13"/>
  <c r="AC252" i="13"/>
  <c r="AC325" i="13"/>
  <c r="AC360" i="13"/>
  <c r="AC359" i="13"/>
  <c r="AC273" i="13"/>
  <c r="AC411" i="13"/>
  <c r="AC494" i="13"/>
  <c r="AC416" i="13"/>
  <c r="AC219" i="13"/>
  <c r="AC482" i="13"/>
  <c r="AC262" i="13"/>
  <c r="AC506" i="13"/>
  <c r="AC232" i="13"/>
  <c r="AC399" i="13"/>
  <c r="AC293" i="13"/>
  <c r="AC407" i="13"/>
  <c r="AC492" i="13"/>
  <c r="AC281" i="13"/>
  <c r="AC458" i="13"/>
  <c r="AC456" i="13"/>
  <c r="AC490" i="13"/>
  <c r="AC445" i="13"/>
  <c r="AC497" i="13"/>
  <c r="B515" i="13"/>
  <c r="AK514" i="13"/>
  <c r="AJ514" i="13"/>
  <c r="AM509" i="13"/>
  <c r="AQ509" i="13" s="1"/>
  <c r="AN509" i="13"/>
  <c r="AC267" i="13"/>
  <c r="AC336" i="13"/>
  <c r="AC258" i="13"/>
  <c r="AC348" i="13"/>
  <c r="AC375" i="13"/>
  <c r="AC472" i="13"/>
  <c r="AC394" i="13"/>
  <c r="AC269" i="13"/>
  <c r="AC8" i="13"/>
  <c r="AD7" i="13"/>
  <c r="AC368" i="13"/>
  <c r="Z207" i="13"/>
  <c r="AC513" i="13"/>
  <c r="AC324" i="13"/>
  <c r="AC213" i="13"/>
  <c r="AC340" i="13"/>
  <c r="AC215" i="13"/>
  <c r="AC272" i="13"/>
  <c r="AC288" i="13"/>
  <c r="AC466" i="13"/>
  <c r="AC500" i="13"/>
  <c r="AG8" i="13"/>
  <c r="AH7" i="13"/>
  <c r="AG19" i="13"/>
  <c r="AH18" i="13"/>
  <c r="AG7" i="12"/>
  <c r="AC7" i="12"/>
  <c r="AG18" i="12"/>
  <c r="AC18" i="12"/>
  <c r="AC19" i="12" s="1"/>
  <c r="AC478" i="12" s="1"/>
  <c r="B514" i="12"/>
  <c r="AN508" i="12"/>
  <c r="AK513" i="12"/>
  <c r="AJ513" i="12"/>
  <c r="AM508" i="12"/>
  <c r="AQ508" i="12" s="1"/>
  <c r="AR508" i="12" s="1"/>
  <c r="AG503" i="13" l="1"/>
  <c r="AG355" i="13"/>
  <c r="AG319" i="13"/>
  <c r="AG416" i="13"/>
  <c r="AG245" i="13"/>
  <c r="AG415" i="13"/>
  <c r="AG274" i="13"/>
  <c r="AG398" i="13"/>
  <c r="AG386" i="13"/>
  <c r="AG308" i="13"/>
  <c r="AG364" i="13"/>
  <c r="AG427" i="13"/>
  <c r="AG451" i="13"/>
  <c r="AG285" i="13"/>
  <c r="AG317" i="13"/>
  <c r="AG362" i="13"/>
  <c r="AG283" i="13"/>
  <c r="AG475" i="13"/>
  <c r="AG508" i="13"/>
  <c r="AG499" i="13"/>
  <c r="AG482" i="13"/>
  <c r="AG347" i="13"/>
  <c r="AG311" i="13"/>
  <c r="AG429" i="13"/>
  <c r="AG219" i="13"/>
  <c r="AG387" i="13"/>
  <c r="AG234" i="13"/>
  <c r="AG349" i="13"/>
  <c r="AG369" i="13"/>
  <c r="AG302" i="13"/>
  <c r="AG289" i="13"/>
  <c r="AG337" i="13"/>
  <c r="AG360" i="13"/>
  <c r="AG262" i="13"/>
  <c r="AG305" i="13"/>
  <c r="AG281" i="13"/>
  <c r="AG459" i="13"/>
  <c r="AG320" i="13"/>
  <c r="AG504" i="13"/>
  <c r="AG513" i="13"/>
  <c r="AG461" i="13"/>
  <c r="AG514" i="13"/>
  <c r="AG463" i="13"/>
  <c r="AG343" i="13"/>
  <c r="AG307" i="13"/>
  <c r="AG417" i="13"/>
  <c r="AG375" i="13"/>
  <c r="AG226" i="13"/>
  <c r="AG263" i="13"/>
  <c r="AG304" i="13"/>
  <c r="AG275" i="13"/>
  <c r="AG214" i="13"/>
  <c r="AG322" i="13"/>
  <c r="AG313" i="13"/>
  <c r="AG244" i="13"/>
  <c r="AG273" i="13"/>
  <c r="AG269" i="13"/>
  <c r="AG401" i="13"/>
  <c r="AG266" i="13"/>
  <c r="AG500" i="13"/>
  <c r="AG445" i="13"/>
  <c r="AG511" i="13"/>
  <c r="AG456" i="13"/>
  <c r="AG339" i="13"/>
  <c r="AG303" i="13"/>
  <c r="AG397" i="13"/>
  <c r="AG446" i="13"/>
  <c r="AG464" i="13"/>
  <c r="AD211" i="13"/>
  <c r="AG254" i="13"/>
  <c r="AG298" i="13"/>
  <c r="AG252" i="13"/>
  <c r="AG316" i="13"/>
  <c r="AG301" i="13"/>
  <c r="AG224" i="13"/>
  <c r="AG240" i="13"/>
  <c r="AG384" i="13"/>
  <c r="AG373" i="13"/>
  <c r="AG496" i="13"/>
  <c r="AG441" i="13"/>
  <c r="AG497" i="13"/>
  <c r="AG436" i="13"/>
  <c r="AG335" i="13"/>
  <c r="AG299" i="13"/>
  <c r="AG385" i="13"/>
  <c r="AG442" i="13"/>
  <c r="AG449" i="13"/>
  <c r="AG247" i="13"/>
  <c r="AG296" i="13"/>
  <c r="AG241" i="13"/>
  <c r="AG440" i="13"/>
  <c r="AG279" i="13"/>
  <c r="AG225" i="13"/>
  <c r="AG217" i="13"/>
  <c r="AG235" i="13"/>
  <c r="AG423" i="13"/>
  <c r="AG324" i="13"/>
  <c r="AG246" i="13"/>
  <c r="AG492" i="13"/>
  <c r="AG490" i="13"/>
  <c r="AG426" i="13"/>
  <c r="AG331" i="13"/>
  <c r="AG493" i="13"/>
  <c r="AG485" i="13"/>
  <c r="AG408" i="13"/>
  <c r="AG435" i="13"/>
  <c r="AG473" i="13"/>
  <c r="AG498" i="13"/>
  <c r="AG290" i="13"/>
  <c r="AD204" i="13"/>
  <c r="AG433" i="13"/>
  <c r="AG271" i="13"/>
  <c r="AG218" i="13"/>
  <c r="AG212" i="13"/>
  <c r="AG216" i="13"/>
  <c r="AG406" i="13"/>
  <c r="AG221" i="13"/>
  <c r="AG370" i="13"/>
  <c r="AG479" i="13"/>
  <c r="AG481" i="13"/>
  <c r="AG483" i="13"/>
  <c r="AG447" i="13"/>
  <c r="AG231" i="13"/>
  <c r="AG434" i="13"/>
  <c r="AG215" i="13"/>
  <c r="AG437" i="13"/>
  <c r="AG376" i="13"/>
  <c r="AG242" i="13"/>
  <c r="AG260" i="13"/>
  <c r="AG368" i="13"/>
  <c r="AG220" i="13"/>
  <c r="AG462" i="13"/>
  <c r="AG232" i="13"/>
  <c r="AG431" i="13"/>
  <c r="AG318" i="13"/>
  <c r="AG505" i="13"/>
  <c r="AG315" i="13"/>
  <c r="AG399" i="13"/>
  <c r="AG268" i="13"/>
  <c r="AG377" i="13"/>
  <c r="AG267" i="13"/>
  <c r="AG501" i="13"/>
  <c r="AG391" i="13"/>
  <c r="AG400" i="13"/>
  <c r="AG291" i="13"/>
  <c r="AG229" i="13"/>
  <c r="AG457" i="13"/>
  <c r="AG510" i="13"/>
  <c r="AG466" i="13"/>
  <c r="AG439" i="13"/>
  <c r="AG371" i="13"/>
  <c r="AD205" i="13"/>
  <c r="AG412" i="13"/>
  <c r="AG425" i="13"/>
  <c r="AG228" i="13"/>
  <c r="AG230" i="13"/>
  <c r="AG330" i="13"/>
  <c r="AG380" i="13"/>
  <c r="AG327" i="13"/>
  <c r="AG300" i="13"/>
  <c r="AG393" i="13"/>
  <c r="AG287" i="13"/>
  <c r="AG382" i="13"/>
  <c r="AG310" i="13"/>
  <c r="AG280" i="13"/>
  <c r="AG352" i="13"/>
  <c r="AG323" i="13"/>
  <c r="AG265" i="13"/>
  <c r="AG410" i="13"/>
  <c r="AG277" i="13"/>
  <c r="AG366" i="13"/>
  <c r="AD206" i="13"/>
  <c r="AG223" i="13"/>
  <c r="AG293" i="13"/>
  <c r="AG421" i="13"/>
  <c r="AG295" i="13"/>
  <c r="AG264" i="13"/>
  <c r="AG476" i="13"/>
  <c r="AG424" i="13"/>
  <c r="AG489" i="13"/>
  <c r="AG453" i="13"/>
  <c r="AG367" i="13"/>
  <c r="AG515" i="13"/>
  <c r="AG357" i="13"/>
  <c r="AG378" i="13"/>
  <c r="AG405" i="13"/>
  <c r="AG414" i="13"/>
  <c r="AG394" i="13"/>
  <c r="AG321" i="13"/>
  <c r="AG243" i="13"/>
  <c r="AG340" i="13"/>
  <c r="AG507" i="13"/>
  <c r="AG477" i="13"/>
  <c r="AG420" i="13"/>
  <c r="AG419" i="13"/>
  <c r="AG409" i="13"/>
  <c r="AG326" i="13"/>
  <c r="AG460" i="13"/>
  <c r="AG354" i="13"/>
  <c r="AG288" i="13"/>
  <c r="AG402" i="13"/>
  <c r="AG325" i="13"/>
  <c r="AG388" i="13"/>
  <c r="AG251" i="13"/>
  <c r="AD208" i="13"/>
  <c r="AG284" i="13"/>
  <c r="AG509" i="13"/>
  <c r="AG276" i="13"/>
  <c r="AG261" i="13"/>
  <c r="AG472" i="13"/>
  <c r="AG258" i="13"/>
  <c r="AG314" i="13"/>
  <c r="AG257" i="13"/>
  <c r="AG237" i="13"/>
  <c r="AG250" i="13"/>
  <c r="AG309" i="13"/>
  <c r="AD207" i="13"/>
  <c r="AG491" i="13"/>
  <c r="AG469" i="13"/>
  <c r="AG404" i="13"/>
  <c r="AG448" i="13"/>
  <c r="AG249" i="13"/>
  <c r="AG356" i="13"/>
  <c r="AG450" i="13"/>
  <c r="AG465" i="13"/>
  <c r="AG334" i="13"/>
  <c r="AD210" i="13"/>
  <c r="AG411" i="13"/>
  <c r="AG272" i="13"/>
  <c r="AG458" i="13"/>
  <c r="AG438" i="13"/>
  <c r="AG430" i="13"/>
  <c r="AG350" i="13"/>
  <c r="AG312" i="13"/>
  <c r="AG395" i="13"/>
  <c r="AG345" i="13"/>
  <c r="AG512" i="13"/>
  <c r="AG487" i="13"/>
  <c r="AG443" i="13"/>
  <c r="AG383" i="13"/>
  <c r="AG432" i="13"/>
  <c r="AG239" i="13"/>
  <c r="AG353" i="13"/>
  <c r="AG392" i="13"/>
  <c r="AG403" i="13"/>
  <c r="AG328" i="13"/>
  <c r="AG478" i="13"/>
  <c r="AG396" i="13"/>
  <c r="AG374" i="13"/>
  <c r="AG255" i="13"/>
  <c r="AG488" i="13"/>
  <c r="AG359" i="13"/>
  <c r="AG344" i="13"/>
  <c r="AG363" i="13"/>
  <c r="AG256" i="13"/>
  <c r="AG333" i="13"/>
  <c r="AG238" i="13"/>
  <c r="AG351" i="13"/>
  <c r="AG278" i="13"/>
  <c r="AG233" i="13"/>
  <c r="AG422" i="13"/>
  <c r="AG213" i="13"/>
  <c r="AG494" i="13"/>
  <c r="AG471" i="13"/>
  <c r="AG365" i="13"/>
  <c r="AG379" i="13"/>
  <c r="AG390" i="13"/>
  <c r="AG348" i="13"/>
  <c r="AG338" i="13"/>
  <c r="AG381" i="13"/>
  <c r="AG484" i="13"/>
  <c r="AG270" i="13"/>
  <c r="AG468" i="13"/>
  <c r="AG495" i="13"/>
  <c r="AG361" i="13"/>
  <c r="AG372" i="13"/>
  <c r="AD209" i="13"/>
  <c r="AG455" i="13"/>
  <c r="AG506" i="13"/>
  <c r="AG407" i="13"/>
  <c r="AG486" i="13"/>
  <c r="AG341" i="13"/>
  <c r="AG467" i="13"/>
  <c r="AG502" i="13"/>
  <c r="AG332" i="13"/>
  <c r="AG346" i="13"/>
  <c r="AG248" i="13"/>
  <c r="AG480" i="13"/>
  <c r="AG444" i="13"/>
  <c r="AG454" i="13"/>
  <c r="AG413" i="13"/>
  <c r="AG227" i="13"/>
  <c r="AG474" i="13"/>
  <c r="AG336" i="13"/>
  <c r="AG236" i="13"/>
  <c r="AG306" i="13"/>
  <c r="AG342" i="13"/>
  <c r="AG428" i="13"/>
  <c r="AG294" i="13"/>
  <c r="AG282" i="13"/>
  <c r="AG358" i="13"/>
  <c r="AG286" i="13"/>
  <c r="AG222" i="13"/>
  <c r="AG389" i="13"/>
  <c r="AG259" i="13"/>
  <c r="AG292" i="13"/>
  <c r="AG452" i="13"/>
  <c r="AG297" i="13"/>
  <c r="AG418" i="13"/>
  <c r="AG253" i="13"/>
  <c r="AG470" i="13"/>
  <c r="AG329" i="13"/>
  <c r="AF453" i="13"/>
  <c r="AF452" i="13"/>
  <c r="AF462" i="13"/>
  <c r="AF363" i="13"/>
  <c r="AF331" i="13"/>
  <c r="AF394" i="13"/>
  <c r="AF273" i="13"/>
  <c r="AF219" i="13"/>
  <c r="AF242" i="13"/>
  <c r="AF414" i="13"/>
  <c r="AF498" i="13"/>
  <c r="AF284" i="13"/>
  <c r="AF293" i="13"/>
  <c r="AF271" i="13"/>
  <c r="AF474" i="13"/>
  <c r="AF333" i="13"/>
  <c r="AF238" i="13"/>
  <c r="AF214" i="13"/>
  <c r="AC211" i="13"/>
  <c r="AF507" i="13"/>
  <c r="AF421" i="13"/>
  <c r="AF388" i="13"/>
  <c r="AF236" i="13"/>
  <c r="AF408" i="13"/>
  <c r="AF459" i="13"/>
  <c r="AF395" i="13"/>
  <c r="AF361" i="13"/>
  <c r="AF237" i="13"/>
  <c r="AF221" i="13"/>
  <c r="AF366" i="13"/>
  <c r="AF402" i="13"/>
  <c r="AF342" i="13"/>
  <c r="AF482" i="13"/>
  <c r="AF320" i="13"/>
  <c r="AF344" i="13"/>
  <c r="AF302" i="13"/>
  <c r="AF503" i="13"/>
  <c r="AF444" i="13"/>
  <c r="AF428" i="13"/>
  <c r="AF510" i="13"/>
  <c r="AF228" i="13"/>
  <c r="AF425" i="13"/>
  <c r="AF376" i="13"/>
  <c r="AF292" i="13"/>
  <c r="AF433" i="13"/>
  <c r="AF216" i="13"/>
  <c r="AF325" i="13"/>
  <c r="AF356" i="13"/>
  <c r="AF305" i="13"/>
  <c r="AF406" i="13"/>
  <c r="AF486" i="13"/>
  <c r="AF297" i="13"/>
  <c r="AF311" i="13"/>
  <c r="AF499" i="13"/>
  <c r="AF506" i="13"/>
  <c r="AF439" i="13"/>
  <c r="AF426" i="13"/>
  <c r="AF466" i="13"/>
  <c r="AF472" i="13"/>
  <c r="AF485" i="13"/>
  <c r="AF515" i="13"/>
  <c r="AF360" i="13"/>
  <c r="AF353" i="13"/>
  <c r="AF286" i="13"/>
  <c r="AF399" i="13"/>
  <c r="AF307" i="13"/>
  <c r="AF241" i="13"/>
  <c r="AF240" i="13"/>
  <c r="AF374" i="13"/>
  <c r="AF435" i="13"/>
  <c r="AF412" i="13"/>
  <c r="AF495" i="13"/>
  <c r="AF504" i="13"/>
  <c r="AF514" i="13"/>
  <c r="AF502" i="13"/>
  <c r="AF511" i="13"/>
  <c r="AF420" i="13"/>
  <c r="AF513" i="13"/>
  <c r="AF468" i="13"/>
  <c r="AF480" i="13"/>
  <c r="AF489" i="13"/>
  <c r="AF319" i="13"/>
  <c r="AF345" i="13"/>
  <c r="AF222" i="13"/>
  <c r="AF368" i="13"/>
  <c r="AF400" i="13"/>
  <c r="AF276" i="13"/>
  <c r="AF230" i="13"/>
  <c r="AF235" i="13"/>
  <c r="AF364" i="13"/>
  <c r="AF308" i="13"/>
  <c r="AF278" i="13"/>
  <c r="AF491" i="13"/>
  <c r="AF497" i="13"/>
  <c r="AF477" i="13"/>
  <c r="AF479" i="13"/>
  <c r="AF441" i="13"/>
  <c r="AF418" i="13"/>
  <c r="AF496" i="13"/>
  <c r="AF427" i="13"/>
  <c r="AF326" i="13"/>
  <c r="AF484" i="13"/>
  <c r="AF316" i="13"/>
  <c r="AF279" i="13"/>
  <c r="AF215" i="13"/>
  <c r="AF362" i="13"/>
  <c r="AF334" i="13"/>
  <c r="AF258" i="13"/>
  <c r="AF282" i="13"/>
  <c r="AF233" i="13"/>
  <c r="AF280" i="13"/>
  <c r="AF323" i="13"/>
  <c r="AF473" i="13"/>
  <c r="AF471" i="13"/>
  <c r="AF397" i="13"/>
  <c r="AF359" i="13"/>
  <c r="AF410" i="13"/>
  <c r="AF257" i="13"/>
  <c r="AF313" i="13"/>
  <c r="AF349" i="13"/>
  <c r="AF346" i="13"/>
  <c r="AF322" i="13"/>
  <c r="AF377" i="13"/>
  <c r="AC206" i="13"/>
  <c r="AF317" i="13"/>
  <c r="AF500" i="13"/>
  <c r="AF259" i="13"/>
  <c r="AF463" i="13"/>
  <c r="AF213" i="13"/>
  <c r="AF396" i="13"/>
  <c r="AF260" i="13"/>
  <c r="AF424" i="13"/>
  <c r="AF291" i="13"/>
  <c r="AF378" i="13"/>
  <c r="AF460" i="13"/>
  <c r="AF369" i="13"/>
  <c r="AF295" i="13"/>
  <c r="AF289" i="13"/>
  <c r="AF469" i="13"/>
  <c r="AF464" i="13"/>
  <c r="AF393" i="13"/>
  <c r="AF355" i="13"/>
  <c r="AF391" i="13"/>
  <c r="AF253" i="13"/>
  <c r="AF310" i="13"/>
  <c r="AF254" i="13"/>
  <c r="AF287" i="13"/>
  <c r="AF419" i="13"/>
  <c r="AF338" i="13"/>
  <c r="AF224" i="13"/>
  <c r="AC204" i="13"/>
  <c r="AF457" i="13"/>
  <c r="AF384" i="13"/>
  <c r="AF343" i="13"/>
  <c r="AF239" i="13"/>
  <c r="AC205" i="13"/>
  <c r="AF336" i="13"/>
  <c r="AF449" i="13"/>
  <c r="AF456" i="13"/>
  <c r="AF329" i="13"/>
  <c r="AF386" i="13"/>
  <c r="AF437" i="13"/>
  <c r="AF446" i="13"/>
  <c r="AF335" i="13"/>
  <c r="AF251" i="13"/>
  <c r="AF301" i="13"/>
  <c r="AC207" i="13"/>
  <c r="AF465" i="13"/>
  <c r="AF450" i="13"/>
  <c r="AF389" i="13"/>
  <c r="AF351" i="13"/>
  <c r="AF380" i="13"/>
  <c r="AF249" i="13"/>
  <c r="AF267" i="13"/>
  <c r="AF262" i="13"/>
  <c r="AF250" i="13"/>
  <c r="AF274" i="13"/>
  <c r="AF324" i="13"/>
  <c r="AF332" i="13"/>
  <c r="AF447" i="13"/>
  <c r="AF373" i="13"/>
  <c r="AF327" i="13"/>
  <c r="AF512" i="13"/>
  <c r="AF461" i="13"/>
  <c r="AF434" i="13"/>
  <c r="AF347" i="13"/>
  <c r="AF358" i="13"/>
  <c r="AF245" i="13"/>
  <c r="AF263" i="13"/>
  <c r="AF392" i="13"/>
  <c r="AF246" i="13"/>
  <c r="AC210" i="13"/>
  <c r="AF492" i="13"/>
  <c r="AF416" i="13"/>
  <c r="AF283" i="13"/>
  <c r="AF339" i="13"/>
  <c r="AF255" i="13"/>
  <c r="AF403" i="13"/>
  <c r="AF451" i="13"/>
  <c r="AF475" i="13"/>
  <c r="AF340" i="13"/>
  <c r="AF299" i="13"/>
  <c r="AF443" i="13"/>
  <c r="AF422" i="13"/>
  <c r="AF288" i="13"/>
  <c r="AF247" i="13"/>
  <c r="AF266" i="13"/>
  <c r="AF318" i="13"/>
  <c r="AF445" i="13"/>
  <c r="AF483" i="13"/>
  <c r="AF431" i="13"/>
  <c r="AF379" i="13"/>
  <c r="AF448" i="13"/>
  <c r="AF281" i="13"/>
  <c r="AF387" i="13"/>
  <c r="AF407" i="13"/>
  <c r="AF298" i="13"/>
  <c r="AF248" i="13"/>
  <c r="AF218" i="13"/>
  <c r="AF252" i="13"/>
  <c r="AF429" i="13"/>
  <c r="AF341" i="13"/>
  <c r="AF505" i="13"/>
  <c r="AF371" i="13"/>
  <c r="AF269" i="13"/>
  <c r="AF256" i="13"/>
  <c r="AF231" i="13"/>
  <c r="AF226" i="13"/>
  <c r="AF330" i="13"/>
  <c r="AF509" i="13"/>
  <c r="AF438" i="13"/>
  <c r="AF375" i="13"/>
  <c r="AF432" i="13"/>
  <c r="AF277" i="13"/>
  <c r="AF370" i="13"/>
  <c r="AF270" i="13"/>
  <c r="AF296" i="13"/>
  <c r="AF234" i="13"/>
  <c r="AF494" i="13"/>
  <c r="AF244" i="13"/>
  <c r="AF348" i="13"/>
  <c r="AF220" i="13"/>
  <c r="AF417" i="13"/>
  <c r="AF430" i="13"/>
  <c r="AF315" i="13"/>
  <c r="AF294" i="13"/>
  <c r="AF436" i="13"/>
  <c r="AF264" i="13"/>
  <c r="AF481" i="13"/>
  <c r="AF383" i="13"/>
  <c r="AF243" i="13"/>
  <c r="AF321" i="13"/>
  <c r="AF398" i="13"/>
  <c r="AF501" i="13"/>
  <c r="AF467" i="13"/>
  <c r="AF365" i="13"/>
  <c r="AF382" i="13"/>
  <c r="AF390" i="13"/>
  <c r="AF458" i="13"/>
  <c r="AF442" i="13"/>
  <c r="AF357" i="13"/>
  <c r="AF488" i="13"/>
  <c r="AF476" i="13"/>
  <c r="AF493" i="13"/>
  <c r="AC209" i="13"/>
  <c r="AF381" i="13"/>
  <c r="AF275" i="13"/>
  <c r="AF440" i="13"/>
  <c r="AF455" i="13"/>
  <c r="AF423" i="13"/>
  <c r="AF304" i="13"/>
  <c r="AF314" i="13"/>
  <c r="AF285" i="13"/>
  <c r="AF212" i="13"/>
  <c r="AF268" i="13"/>
  <c r="AF487" i="13"/>
  <c r="AF385" i="13"/>
  <c r="AF261" i="13"/>
  <c r="AF312" i="13"/>
  <c r="AF372" i="13"/>
  <c r="AF478" i="13"/>
  <c r="AF309" i="13"/>
  <c r="AF227" i="13"/>
  <c r="AF232" i="13"/>
  <c r="AF223" i="13"/>
  <c r="AC208" i="13"/>
  <c r="AF290" i="13"/>
  <c r="AF300" i="13"/>
  <c r="AF217" i="13"/>
  <c r="AF401" i="13"/>
  <c r="AF367" i="13"/>
  <c r="AF454" i="13"/>
  <c r="AF490" i="13"/>
  <c r="AF306" i="13"/>
  <c r="AF225" i="13"/>
  <c r="AF303" i="13"/>
  <c r="AF354" i="13"/>
  <c r="AF328" i="13"/>
  <c r="AF415" i="13"/>
  <c r="AF337" i="13"/>
  <c r="AF350" i="13"/>
  <c r="AF470" i="13"/>
  <c r="AF413" i="13"/>
  <c r="AF405" i="13"/>
  <c r="AF229" i="13"/>
  <c r="AF411" i="13"/>
  <c r="AF508" i="13"/>
  <c r="AF409" i="13"/>
  <c r="AF265" i="13"/>
  <c r="AF352" i="13"/>
  <c r="AF272" i="13"/>
  <c r="AF404" i="13"/>
  <c r="AB515" i="13"/>
  <c r="AB452" i="13"/>
  <c r="AB408" i="13"/>
  <c r="AB410" i="13"/>
  <c r="AB477" i="13"/>
  <c r="AB379" i="13"/>
  <c r="AB355" i="13"/>
  <c r="AB498" i="13"/>
  <c r="AB224" i="13"/>
  <c r="AB359" i="13"/>
  <c r="AB469" i="13"/>
  <c r="AB299" i="13"/>
  <c r="AB447" i="13"/>
  <c r="AB419" i="13"/>
  <c r="AB278" i="13"/>
  <c r="AB463" i="13"/>
  <c r="AB385" i="13"/>
  <c r="AB354" i="13"/>
  <c r="AB332" i="13"/>
  <c r="AB292" i="13"/>
  <c r="AB511" i="13"/>
  <c r="AB504" i="13"/>
  <c r="AB406" i="13"/>
  <c r="AB474" i="13"/>
  <c r="AB375" i="13"/>
  <c r="AB352" i="13"/>
  <c r="AB407" i="13"/>
  <c r="AB217" i="13"/>
  <c r="AB353" i="13"/>
  <c r="AB348" i="13"/>
  <c r="AB296" i="13"/>
  <c r="AB400" i="13"/>
  <c r="AB369" i="13"/>
  <c r="AB227" i="13"/>
  <c r="AB417" i="13"/>
  <c r="AB229" i="13"/>
  <c r="AB238" i="13"/>
  <c r="AB313" i="13"/>
  <c r="AB250" i="13"/>
  <c r="AB340" i="13"/>
  <c r="AB262" i="13"/>
  <c r="AB403" i="13"/>
  <c r="AB507" i="13"/>
  <c r="AB502" i="13"/>
  <c r="AB490" i="13"/>
  <c r="AB461" i="13"/>
  <c r="AB371" i="13"/>
  <c r="AB349" i="13"/>
  <c r="AB439" i="13"/>
  <c r="AB381" i="13"/>
  <c r="Y206" i="13"/>
  <c r="AB270" i="13"/>
  <c r="AB342" i="13"/>
  <c r="AB251" i="13"/>
  <c r="AB391" i="13"/>
  <c r="AB360" i="13"/>
  <c r="AB394" i="13"/>
  <c r="AB402" i="13"/>
  <c r="Y210" i="13"/>
  <c r="AB512" i="13"/>
  <c r="AB285" i="13"/>
  <c r="AB258" i="13"/>
  <c r="AB503" i="13"/>
  <c r="AB509" i="13"/>
  <c r="AB481" i="13"/>
  <c r="AB480" i="13"/>
  <c r="AB451" i="13"/>
  <c r="AB346" i="13"/>
  <c r="AB380" i="13"/>
  <c r="AB376" i="13"/>
  <c r="AB484" i="13"/>
  <c r="AB243" i="13"/>
  <c r="AB387" i="13"/>
  <c r="AB319" i="13"/>
  <c r="AB295" i="13"/>
  <c r="Y208" i="13"/>
  <c r="AB268" i="13"/>
  <c r="AB499" i="13"/>
  <c r="AB488" i="13"/>
  <c r="AB471" i="13"/>
  <c r="AB446" i="13"/>
  <c r="AB401" i="13"/>
  <c r="AB233" i="13"/>
  <c r="AB442" i="13"/>
  <c r="AB307" i="13"/>
  <c r="AB455" i="13"/>
  <c r="AB256" i="13"/>
  <c r="AB334" i="13"/>
  <c r="AB237" i="13"/>
  <c r="AB293" i="13"/>
  <c r="AB324" i="13"/>
  <c r="AB273" i="13"/>
  <c r="AB436" i="13"/>
  <c r="AB390" i="13"/>
  <c r="AB244" i="13"/>
  <c r="AB479" i="13"/>
  <c r="AB456" i="13"/>
  <c r="AB420" i="13"/>
  <c r="AB418" i="13"/>
  <c r="AB294" i="13"/>
  <c r="AB382" i="13"/>
  <c r="AB265" i="13"/>
  <c r="AB339" i="13"/>
  <c r="AB247" i="13"/>
  <c r="AB415" i="13"/>
  <c r="AB223" i="13"/>
  <c r="AB315" i="13"/>
  <c r="AB282" i="13"/>
  <c r="AB441" i="13"/>
  <c r="AB335" i="13"/>
  <c r="AB322" i="13"/>
  <c r="AB249" i="13"/>
  <c r="AB358" i="13"/>
  <c r="AB428" i="13"/>
  <c r="AB389" i="13"/>
  <c r="AB221" i="13"/>
  <c r="AB267" i="13"/>
  <c r="AB314" i="13"/>
  <c r="AB367" i="13"/>
  <c r="AB374" i="13"/>
  <c r="AB425" i="13"/>
  <c r="AB215" i="13"/>
  <c r="AB404" i="13"/>
  <c r="AB475" i="13"/>
  <c r="AB478" i="13"/>
  <c r="AB414" i="13"/>
  <c r="AB290" i="13"/>
  <c r="AB377" i="13"/>
  <c r="AB261" i="13"/>
  <c r="AB333" i="13"/>
  <c r="AB384" i="13"/>
  <c r="AB284" i="13"/>
  <c r="AB283" i="13"/>
  <c r="AB448" i="13"/>
  <c r="AB241" i="13"/>
  <c r="AB297" i="13"/>
  <c r="AB427" i="13"/>
  <c r="AB500" i="13"/>
  <c r="AB435" i="13"/>
  <c r="AB252" i="13"/>
  <c r="AB289" i="13"/>
  <c r="AB318" i="13"/>
  <c r="AB245" i="13"/>
  <c r="AB311" i="13"/>
  <c r="AB246" i="13"/>
  <c r="AB412" i="13"/>
  <c r="AB239" i="13"/>
  <c r="AB226" i="13"/>
  <c r="AB356" i="13"/>
  <c r="AB392" i="13"/>
  <c r="AB286" i="13"/>
  <c r="AB372" i="13"/>
  <c r="AB257" i="13"/>
  <c r="AB325" i="13"/>
  <c r="AB373" i="13"/>
  <c r="AB266" i="13"/>
  <c r="AB275" i="13"/>
  <c r="AB235" i="13"/>
  <c r="AB399" i="13"/>
  <c r="AB433" i="13"/>
  <c r="AB231" i="13"/>
  <c r="AB378" i="13"/>
  <c r="AB388" i="13"/>
  <c r="AB445" i="13"/>
  <c r="AB326" i="13"/>
  <c r="AB225" i="13"/>
  <c r="AB253" i="13"/>
  <c r="AB230" i="13"/>
  <c r="AB444" i="13"/>
  <c r="AB370" i="13"/>
  <c r="AB248" i="13"/>
  <c r="AB260" i="13"/>
  <c r="AB269" i="13"/>
  <c r="AB336" i="13"/>
  <c r="AB393" i="13"/>
  <c r="AB383" i="13"/>
  <c r="AB416" i="13"/>
  <c r="AB413" i="13"/>
  <c r="AB365" i="13"/>
  <c r="Y205" i="13"/>
  <c r="AB411" i="13"/>
  <c r="AB357" i="13"/>
  <c r="AB362" i="13"/>
  <c r="AB212" i="13"/>
  <c r="AB508" i="13"/>
  <c r="AB310" i="13"/>
  <c r="AB494" i="13"/>
  <c r="AB493" i="13"/>
  <c r="AB434" i="13"/>
  <c r="AB302" i="13"/>
  <c r="AB426" i="13"/>
  <c r="AB323" i="13"/>
  <c r="AB304" i="13"/>
  <c r="AB343" i="13"/>
  <c r="AB254" i="13"/>
  <c r="AB432" i="13"/>
  <c r="AB316" i="13"/>
  <c r="AB236" i="13"/>
  <c r="AB312" i="13"/>
  <c r="AB465" i="13"/>
  <c r="AB214" i="13"/>
  <c r="AB485" i="13"/>
  <c r="AB513" i="13"/>
  <c r="AB280" i="13"/>
  <c r="AB476" i="13"/>
  <c r="AB264" i="13"/>
  <c r="AB242" i="13"/>
  <c r="AB492" i="13"/>
  <c r="AB489" i="13"/>
  <c r="AB424" i="13"/>
  <c r="AB298" i="13"/>
  <c r="AB320" i="13"/>
  <c r="AB301" i="13"/>
  <c r="AB337" i="13"/>
  <c r="AB409" i="13"/>
  <c r="AB234" i="13"/>
  <c r="AB232" i="13"/>
  <c r="AB308" i="13"/>
  <c r="Y207" i="13"/>
  <c r="AB259" i="13"/>
  <c r="AB495" i="13"/>
  <c r="AB449" i="13"/>
  <c r="AB317" i="13"/>
  <c r="AB279" i="13"/>
  <c r="AB396" i="13"/>
  <c r="AB220" i="13"/>
  <c r="AB482" i="13"/>
  <c r="AB466" i="13"/>
  <c r="AB505" i="13"/>
  <c r="AB345" i="13"/>
  <c r="AB240" i="13"/>
  <c r="AB255" i="13"/>
  <c r="AB457" i="13"/>
  <c r="AB364" i="13"/>
  <c r="AB363" i="13"/>
  <c r="AB458" i="13"/>
  <c r="AB405" i="13"/>
  <c r="AB450" i="13"/>
  <c r="AB361" i="13"/>
  <c r="AB263" i="13"/>
  <c r="AB429" i="13"/>
  <c r="Y204" i="13"/>
  <c r="AB288" i="13"/>
  <c r="AB496" i="13"/>
  <c r="AB305" i="13"/>
  <c r="AB459" i="13"/>
  <c r="AB454" i="13"/>
  <c r="AB272" i="13"/>
  <c r="AB331" i="13"/>
  <c r="AB423" i="13"/>
  <c r="AB437" i="13"/>
  <c r="AB430" i="13"/>
  <c r="AB328" i="13"/>
  <c r="AD5" i="13"/>
  <c r="AB491" i="13"/>
  <c r="AB222" i="13"/>
  <c r="AB368" i="13"/>
  <c r="AB330" i="13"/>
  <c r="AB487" i="13"/>
  <c r="AB327" i="13"/>
  <c r="AB303" i="13"/>
  <c r="AB291" i="13"/>
  <c r="AB421" i="13"/>
  <c r="AB338" i="13"/>
  <c r="AB395" i="13"/>
  <c r="AB329" i="13"/>
  <c r="AB460" i="13"/>
  <c r="AB347" i="13"/>
  <c r="AB467" i="13"/>
  <c r="AB453" i="13"/>
  <c r="AB309" i="13"/>
  <c r="AB510" i="13"/>
  <c r="AB350" i="13"/>
  <c r="Y209" i="13"/>
  <c r="AB514" i="13"/>
  <c r="AB443" i="13"/>
  <c r="AB228" i="13"/>
  <c r="AB431" i="13"/>
  <c r="AB422" i="13"/>
  <c r="AB218" i="13"/>
  <c r="AB366" i="13"/>
  <c r="AB468" i="13"/>
  <c r="AB462" i="13"/>
  <c r="AB440" i="13"/>
  <c r="AB386" i="13"/>
  <c r="AB497" i="13"/>
  <c r="AB341" i="13"/>
  <c r="AB321" i="13"/>
  <c r="AB274" i="13"/>
  <c r="AB483" i="13"/>
  <c r="AB281" i="13"/>
  <c r="AB300" i="13"/>
  <c r="AB213" i="13"/>
  <c r="AB506" i="13"/>
  <c r="AB287" i="13"/>
  <c r="AB351" i="13"/>
  <c r="AB277" i="13"/>
  <c r="AB271" i="13"/>
  <c r="AB397" i="13"/>
  <c r="AB472" i="13"/>
  <c r="AB470" i="13"/>
  <c r="AB398" i="13"/>
  <c r="AB276" i="13"/>
  <c r="AB464" i="13"/>
  <c r="AB438" i="13"/>
  <c r="AB486" i="13"/>
  <c r="AB501" i="13"/>
  <c r="AB306" i="13"/>
  <c r="AB219" i="13"/>
  <c r="AB216" i="13"/>
  <c r="AB473" i="13"/>
  <c r="AB344" i="13"/>
  <c r="AK515" i="13"/>
  <c r="B516" i="13"/>
  <c r="AF516" i="13" s="1"/>
  <c r="AJ515" i="13"/>
  <c r="AN510" i="13"/>
  <c r="AM510" i="13"/>
  <c r="AQ510" i="13" s="1"/>
  <c r="AC515" i="13"/>
  <c r="AR509" i="13"/>
  <c r="AS509" i="13"/>
  <c r="AC423" i="12"/>
  <c r="AC229" i="12"/>
  <c r="AC320" i="12"/>
  <c r="AC326" i="12"/>
  <c r="AC396" i="12"/>
  <c r="AC384" i="12"/>
  <c r="AC466" i="12"/>
  <c r="AC393" i="12"/>
  <c r="AC489" i="12"/>
  <c r="AC385" i="12"/>
  <c r="AC221" i="12"/>
  <c r="AC448" i="12"/>
  <c r="AC224" i="12"/>
  <c r="AC232" i="12"/>
  <c r="AC494" i="12"/>
  <c r="AC265" i="12"/>
  <c r="AC499" i="12"/>
  <c r="AC358" i="12"/>
  <c r="AC421" i="12"/>
  <c r="AC498" i="12"/>
  <c r="AC234" i="12"/>
  <c r="AC424" i="12"/>
  <c r="AC509" i="12"/>
  <c r="AC216" i="12"/>
  <c r="AC476" i="12"/>
  <c r="AC218" i="12"/>
  <c r="AC373" i="12"/>
  <c r="AC227" i="12"/>
  <c r="AC271" i="12"/>
  <c r="AC406" i="12"/>
  <c r="AC504" i="12"/>
  <c r="AC410" i="12"/>
  <c r="AC214" i="12"/>
  <c r="AC371" i="12"/>
  <c r="AC440" i="12"/>
  <c r="AC303" i="12"/>
  <c r="AC434" i="12"/>
  <c r="AC338" i="12"/>
  <c r="AC380" i="12"/>
  <c r="AC442" i="12"/>
  <c r="AC453" i="12"/>
  <c r="AC274" i="12"/>
  <c r="AC298" i="12"/>
  <c r="AC375" i="12"/>
  <c r="AC249" i="12"/>
  <c r="AC301" i="12"/>
  <c r="AC350" i="12"/>
  <c r="AC427" i="12"/>
  <c r="AC328" i="12"/>
  <c r="AC377" i="12"/>
  <c r="AC276" i="12"/>
  <c r="AC381" i="12"/>
  <c r="AC278" i="12"/>
  <c r="AC264" i="12"/>
  <c r="AC292" i="12"/>
  <c r="AC331" i="12"/>
  <c r="AC217" i="12"/>
  <c r="AC241" i="12"/>
  <c r="AC450" i="12"/>
  <c r="Z206" i="12"/>
  <c r="AC433" i="12"/>
  <c r="AC417" i="12"/>
  <c r="AC252" i="12"/>
  <c r="AC305" i="12"/>
  <c r="AC262" i="12"/>
  <c r="AC318" i="12"/>
  <c r="AC401" i="12"/>
  <c r="AC283" i="12"/>
  <c r="AC490" i="12"/>
  <c r="AC277" i="12"/>
  <c r="AC407" i="12"/>
  <c r="AC481" i="12"/>
  <c r="AC236" i="12"/>
  <c r="AC484" i="12"/>
  <c r="AC369" i="12"/>
  <c r="AC437" i="12"/>
  <c r="AC332" i="12"/>
  <c r="AC487" i="12"/>
  <c r="AC376" i="12"/>
  <c r="AC256" i="12"/>
  <c r="AC367" i="12"/>
  <c r="AC246" i="12"/>
  <c r="AC507" i="12"/>
  <c r="AC242" i="12"/>
  <c r="AC461" i="12"/>
  <c r="Z210" i="12"/>
  <c r="AC280" i="12"/>
  <c r="AC451" i="12"/>
  <c r="AC454" i="12"/>
  <c r="AC379" i="12"/>
  <c r="Z209" i="12"/>
  <c r="AC344" i="12"/>
  <c r="AC361" i="12"/>
  <c r="AC314" i="12"/>
  <c r="AC254" i="12"/>
  <c r="AC286" i="12"/>
  <c r="AC335" i="12"/>
  <c r="AC243" i="12"/>
  <c r="AC500" i="12"/>
  <c r="AC325" i="12"/>
  <c r="AC480" i="12"/>
  <c r="AC458" i="12"/>
  <c r="AC342" i="12"/>
  <c r="AC471" i="12"/>
  <c r="AC392" i="12"/>
  <c r="AC212" i="12"/>
  <c r="AC474" i="12"/>
  <c r="AC368" i="12"/>
  <c r="AC336" i="12"/>
  <c r="AC300" i="12"/>
  <c r="AC351" i="12"/>
  <c r="AC339" i="12"/>
  <c r="AC247" i="12"/>
  <c r="AC362" i="12"/>
  <c r="AC405" i="12"/>
  <c r="AC493" i="12"/>
  <c r="AC495" i="12"/>
  <c r="AC352" i="12"/>
  <c r="AC403" i="12"/>
  <c r="AC445" i="12"/>
  <c r="AC473" i="12"/>
  <c r="AC291" i="12"/>
  <c r="AC429" i="12"/>
  <c r="AC477" i="12"/>
  <c r="AC302" i="12"/>
  <c r="AC228" i="12"/>
  <c r="AC343" i="12"/>
  <c r="AC251" i="12"/>
  <c r="AC366" i="12"/>
  <c r="AC422" i="12"/>
  <c r="AC512" i="12"/>
  <c r="AC486" i="12"/>
  <c r="AC309" i="12"/>
  <c r="AC233" i="12"/>
  <c r="AC235" i="12"/>
  <c r="AC296" i="12"/>
  <c r="AC411" i="12"/>
  <c r="AC459" i="12"/>
  <c r="AC347" i="12"/>
  <c r="AC237" i="12"/>
  <c r="AC425" i="12"/>
  <c r="AC287" i="12"/>
  <c r="AC370" i="12"/>
  <c r="AC428" i="12"/>
  <c r="AC400" i="12"/>
  <c r="AC503" i="12"/>
  <c r="AC330" i="12"/>
  <c r="AC269" i="12"/>
  <c r="AC310" i="12"/>
  <c r="AC364" i="12"/>
  <c r="AC508" i="12"/>
  <c r="AC355" i="12"/>
  <c r="AC253" i="12"/>
  <c r="AC456" i="12"/>
  <c r="AC290" i="12"/>
  <c r="AC374" i="12"/>
  <c r="AC337" i="12"/>
  <c r="AC441" i="12"/>
  <c r="AC506" i="12"/>
  <c r="AC289" i="12"/>
  <c r="AC282" i="12"/>
  <c r="AC383" i="12"/>
  <c r="AC389" i="12"/>
  <c r="AC245" i="12"/>
  <c r="AC388" i="12"/>
  <c r="AC299" i="12"/>
  <c r="AC479" i="12"/>
  <c r="AC391" i="12"/>
  <c r="AC378" i="12"/>
  <c r="AC353" i="12"/>
  <c r="AC438" i="12"/>
  <c r="AC238" i="12"/>
  <c r="AC220" i="12"/>
  <c r="AC226" i="12"/>
  <c r="AC334" i="12"/>
  <c r="AC266" i="12"/>
  <c r="AC231" i="12"/>
  <c r="AC260" i="12"/>
  <c r="AC404" i="12"/>
  <c r="AC354" i="12"/>
  <c r="AC223" i="12"/>
  <c r="AC416" i="12"/>
  <c r="AC382" i="12"/>
  <c r="AC357" i="12"/>
  <c r="AC398" i="12"/>
  <c r="AC297" i="12"/>
  <c r="AC439" i="12"/>
  <c r="AC468" i="12"/>
  <c r="AC394" i="12"/>
  <c r="AC372" i="12"/>
  <c r="AC312" i="12"/>
  <c r="AC240" i="12"/>
  <c r="AC270" i="12"/>
  <c r="AC311" i="12"/>
  <c r="AC365" i="12"/>
  <c r="AC285" i="12"/>
  <c r="AC460" i="12"/>
  <c r="AC386" i="12"/>
  <c r="AC430" i="12"/>
  <c r="AC402" i="12"/>
  <c r="AC293" i="12"/>
  <c r="AC295" i="12"/>
  <c r="Z208" i="12"/>
  <c r="AC340" i="12"/>
  <c r="AC431" i="12"/>
  <c r="AC359" i="12"/>
  <c r="AC409" i="12"/>
  <c r="AC319" i="12"/>
  <c r="AC255" i="12"/>
  <c r="AC281" i="12"/>
  <c r="AC496" i="12"/>
  <c r="AC436" i="12"/>
  <c r="AC452" i="12"/>
  <c r="AC414" i="12"/>
  <c r="AC513" i="12"/>
  <c r="AC294" i="12"/>
  <c r="AC307" i="12"/>
  <c r="AC304" i="12"/>
  <c r="AC213" i="12"/>
  <c r="AC387" i="12"/>
  <c r="AC485" i="12"/>
  <c r="AC443" i="12"/>
  <c r="AC412" i="12"/>
  <c r="AC323" i="12"/>
  <c r="AC259" i="12"/>
  <c r="AC306" i="12"/>
  <c r="AC390" i="12"/>
  <c r="AC455" i="12"/>
  <c r="AC415" i="12"/>
  <c r="AC418" i="12"/>
  <c r="AC511" i="12"/>
  <c r="AC356" i="12"/>
  <c r="AC360" i="12"/>
  <c r="AC346" i="12"/>
  <c r="AC248" i="12"/>
  <c r="AC435" i="12"/>
  <c r="AC497" i="12"/>
  <c r="AC467" i="12"/>
  <c r="AC239" i="12"/>
  <c r="AC327" i="12"/>
  <c r="AC263" i="12"/>
  <c r="AC308" i="12"/>
  <c r="AC397" i="12"/>
  <c r="AC502" i="12"/>
  <c r="AC444" i="12"/>
  <c r="AC462" i="12"/>
  <c r="AC244" i="12"/>
  <c r="AC348" i="12"/>
  <c r="AC215" i="12"/>
  <c r="AC268" i="12"/>
  <c r="AC470" i="12"/>
  <c r="Z204" i="12"/>
  <c r="AC488" i="12"/>
  <c r="AC258" i="12"/>
  <c r="AC419" i="12"/>
  <c r="AC267" i="12"/>
  <c r="AC315" i="12"/>
  <c r="AC413" i="12"/>
  <c r="AC329" i="12"/>
  <c r="AC464" i="12"/>
  <c r="AC472" i="12"/>
  <c r="AC257" i="12"/>
  <c r="AC272" i="12"/>
  <c r="AC275" i="12"/>
  <c r="AC225" i="12"/>
  <c r="AC273" i="12"/>
  <c r="AC363" i="12"/>
  <c r="AC288" i="12"/>
  <c r="AC222" i="12"/>
  <c r="AC261" i="12"/>
  <c r="AC483" i="12"/>
  <c r="AC284" i="12"/>
  <c r="AC399" i="12"/>
  <c r="AC426" i="12"/>
  <c r="AC333" i="12"/>
  <c r="AC469" i="12"/>
  <c r="AK514" i="12"/>
  <c r="AJ514" i="12"/>
  <c r="AM509" i="12"/>
  <c r="AQ509" i="12" s="1"/>
  <c r="B515" i="12"/>
  <c r="AN509" i="12"/>
  <c r="AC514" i="12"/>
  <c r="AG8" i="12"/>
  <c r="AH7" i="12"/>
  <c r="AH18" i="12"/>
  <c r="AG19" i="12"/>
  <c r="AC465" i="12"/>
  <c r="AC505" i="12"/>
  <c r="AC322" i="12"/>
  <c r="AC408" i="12"/>
  <c r="AC313" i="12"/>
  <c r="AC341" i="12"/>
  <c r="AC457" i="12"/>
  <c r="AC449" i="12"/>
  <c r="AC510" i="12"/>
  <c r="AC324" i="12"/>
  <c r="AC420" i="12"/>
  <c r="AC317" i="12"/>
  <c r="AC345" i="12"/>
  <c r="AC491" i="12"/>
  <c r="AC482" i="12"/>
  <c r="AC446" i="12"/>
  <c r="AC8" i="12"/>
  <c r="AD7" i="12"/>
  <c r="AC279" i="12"/>
  <c r="AC219" i="12"/>
  <c r="Z205" i="12"/>
  <c r="AC250" i="12"/>
  <c r="AC316" i="12"/>
  <c r="Z207" i="12"/>
  <c r="AC447" i="12"/>
  <c r="AC230" i="12"/>
  <c r="AC492" i="12"/>
  <c r="AC463" i="12"/>
  <c r="AC395" i="12"/>
  <c r="AC432" i="12"/>
  <c r="AC321" i="12"/>
  <c r="AC349" i="12"/>
  <c r="AC501" i="12"/>
  <c r="AC475" i="12"/>
  <c r="AB516" i="13" l="1"/>
  <c r="AR510" i="13"/>
  <c r="AK516" i="13"/>
  <c r="AJ516" i="13"/>
  <c r="B517" i="13"/>
  <c r="AN511" i="13"/>
  <c r="AM511" i="13"/>
  <c r="AQ511" i="13" s="1"/>
  <c r="AR511" i="13" s="1"/>
  <c r="AC516" i="13"/>
  <c r="AG516" i="13"/>
  <c r="AF507" i="12"/>
  <c r="AF493" i="12"/>
  <c r="AF441" i="12"/>
  <c r="AF421" i="12"/>
  <c r="AF405" i="12"/>
  <c r="AF285" i="12"/>
  <c r="AF247" i="12"/>
  <c r="AF235" i="12"/>
  <c r="AF331" i="12"/>
  <c r="AF494" i="12"/>
  <c r="AC210" i="12"/>
  <c r="AF363" i="12"/>
  <c r="AF304" i="12"/>
  <c r="AF237" i="12"/>
  <c r="AF383" i="12"/>
  <c r="AF398" i="12"/>
  <c r="AC207" i="12"/>
  <c r="AF376" i="12"/>
  <c r="AF389" i="12"/>
  <c r="AF364" i="12"/>
  <c r="AF444" i="12"/>
  <c r="AF305" i="12"/>
  <c r="AF408" i="12"/>
  <c r="AF354" i="12"/>
  <c r="AF416" i="12"/>
  <c r="AF437" i="12"/>
  <c r="AF239" i="12"/>
  <c r="AF308" i="12"/>
  <c r="AF508" i="12"/>
  <c r="AF357" i="12"/>
  <c r="AF497" i="12"/>
  <c r="AF503" i="12"/>
  <c r="AF476" i="12"/>
  <c r="AF514" i="12"/>
  <c r="AF418" i="12"/>
  <c r="AF325" i="12"/>
  <c r="AF281" i="12"/>
  <c r="AF504" i="12"/>
  <c r="AF243" i="12"/>
  <c r="AF227" i="12"/>
  <c r="AF329" i="12"/>
  <c r="AF473" i="12"/>
  <c r="AF417" i="12"/>
  <c r="AF320" i="12"/>
  <c r="AF295" i="12"/>
  <c r="AF231" i="12"/>
  <c r="AF310" i="12"/>
  <c r="AF318" i="12"/>
  <c r="AF373" i="12"/>
  <c r="AF369" i="12"/>
  <c r="AF333" i="12"/>
  <c r="AF340" i="12"/>
  <c r="AF462" i="12"/>
  <c r="AF496" i="12"/>
  <c r="AF400" i="12"/>
  <c r="AF391" i="12"/>
  <c r="AF488" i="12"/>
  <c r="AF385" i="12"/>
  <c r="AF356" i="12"/>
  <c r="AF379" i="12"/>
  <c r="AF499" i="12"/>
  <c r="AF512" i="12"/>
  <c r="AF321" i="12"/>
  <c r="AF486" i="12"/>
  <c r="AF489" i="12"/>
  <c r="AF419" i="12"/>
  <c r="AF292" i="12"/>
  <c r="AF387" i="12"/>
  <c r="AF402" i="12"/>
  <c r="AF265" i="12"/>
  <c r="AF260" i="12"/>
  <c r="AF225" i="12"/>
  <c r="AF300" i="12"/>
  <c r="AF262" i="12"/>
  <c r="AF348" i="12"/>
  <c r="AF277" i="12"/>
  <c r="AF226" i="12"/>
  <c r="AF484" i="12"/>
  <c r="AF344" i="12"/>
  <c r="AF350" i="12"/>
  <c r="AF429" i="12"/>
  <c r="AF509" i="12"/>
  <c r="AF288" i="12"/>
  <c r="AF404" i="12"/>
  <c r="AF360" i="12"/>
  <c r="AF272" i="12"/>
  <c r="AF495" i="12"/>
  <c r="AF490" i="12"/>
  <c r="AF480" i="12"/>
  <c r="AF317" i="12"/>
  <c r="AF440" i="12"/>
  <c r="AF403" i="12"/>
  <c r="AF466" i="12"/>
  <c r="AF485" i="12"/>
  <c r="AF327" i="12"/>
  <c r="AF264" i="12"/>
  <c r="AF336" i="12"/>
  <c r="AF381" i="12"/>
  <c r="AF252" i="12"/>
  <c r="AF212" i="12"/>
  <c r="AF296" i="12"/>
  <c r="AC206" i="12"/>
  <c r="AF280" i="12"/>
  <c r="AF214" i="12"/>
  <c r="AF222" i="12"/>
  <c r="AF315" i="12"/>
  <c r="AF215" i="12"/>
  <c r="AF236" i="12"/>
  <c r="AF392" i="12"/>
  <c r="AF481" i="12"/>
  <c r="AF301" i="12"/>
  <c r="AF232" i="12"/>
  <c r="AF282" i="12"/>
  <c r="AF491" i="12"/>
  <c r="AF478" i="12"/>
  <c r="AF471" i="12"/>
  <c r="AF313" i="12"/>
  <c r="AF432" i="12"/>
  <c r="AF394" i="12"/>
  <c r="AF463" i="12"/>
  <c r="AF479" i="12"/>
  <c r="AF323" i="12"/>
  <c r="AF261" i="12"/>
  <c r="AF332" i="12"/>
  <c r="AF367" i="12"/>
  <c r="AF250" i="12"/>
  <c r="AF474" i="12"/>
  <c r="AF245" i="12"/>
  <c r="AF291" i="12"/>
  <c r="AF435" i="12"/>
  <c r="AF221" i="12"/>
  <c r="AF349" i="12"/>
  <c r="AF411" i="12"/>
  <c r="AF483" i="12"/>
  <c r="AF311" i="12"/>
  <c r="AF415" i="12"/>
  <c r="AF487" i="12"/>
  <c r="AF513" i="12"/>
  <c r="AF472" i="12"/>
  <c r="AF464" i="12"/>
  <c r="AF309" i="12"/>
  <c r="AF420" i="12"/>
  <c r="AF358" i="12"/>
  <c r="AF460" i="12"/>
  <c r="AF448" i="12"/>
  <c r="AF319" i="12"/>
  <c r="AF258" i="12"/>
  <c r="AF316" i="12"/>
  <c r="AF219" i="12"/>
  <c r="AF347" i="12"/>
  <c r="AF241" i="12"/>
  <c r="AF465" i="12"/>
  <c r="AF233" i="12"/>
  <c r="AF388" i="12"/>
  <c r="AF506" i="12"/>
  <c r="AF500" i="12"/>
  <c r="AF458" i="12"/>
  <c r="AF268" i="12"/>
  <c r="AF446" i="12"/>
  <c r="AF498" i="12"/>
  <c r="AF409" i="12"/>
  <c r="AF453" i="12"/>
  <c r="AF382" i="12"/>
  <c r="AF342" i="12"/>
  <c r="AF287" i="12"/>
  <c r="AF384" i="12"/>
  <c r="AF223" i="12"/>
  <c r="AF445" i="12"/>
  <c r="AF443" i="12"/>
  <c r="AF433" i="12"/>
  <c r="AF396" i="12"/>
  <c r="AF213" i="12"/>
  <c r="AF492" i="12"/>
  <c r="AF256" i="12"/>
  <c r="AF257" i="12"/>
  <c r="AF302" i="12"/>
  <c r="AF271" i="12"/>
  <c r="AF380" i="12"/>
  <c r="AF442" i="12"/>
  <c r="AF469" i="12"/>
  <c r="AF413" i="12"/>
  <c r="AF378" i="12"/>
  <c r="AF338" i="12"/>
  <c r="AF284" i="12"/>
  <c r="AF377" i="12"/>
  <c r="AF505" i="12"/>
  <c r="AF278" i="12"/>
  <c r="AF359" i="12"/>
  <c r="AF324" i="12"/>
  <c r="AF355" i="12"/>
  <c r="AC208" i="12"/>
  <c r="AF410" i="12"/>
  <c r="AF217" i="12"/>
  <c r="AF249" i="12"/>
  <c r="AF279" i="12"/>
  <c r="AF238" i="12"/>
  <c r="AF303" i="12"/>
  <c r="AF426" i="12"/>
  <c r="AF502" i="12"/>
  <c r="AF346" i="12"/>
  <c r="AF299" i="12"/>
  <c r="AF306" i="12"/>
  <c r="AF248" i="12"/>
  <c r="AC209" i="12"/>
  <c r="AF345" i="12"/>
  <c r="AF449" i="12"/>
  <c r="AF314" i="12"/>
  <c r="AF242" i="12"/>
  <c r="AF263" i="12"/>
  <c r="AF307" i="12"/>
  <c r="AF366" i="12"/>
  <c r="AF401" i="12"/>
  <c r="AF451" i="12"/>
  <c r="AF362" i="12"/>
  <c r="AF283" i="12"/>
  <c r="AF229" i="12"/>
  <c r="AF422" i="12"/>
  <c r="AF455" i="12"/>
  <c r="AF334" i="12"/>
  <c r="AF275" i="12"/>
  <c r="AF286" i="12"/>
  <c r="AF312" i="12"/>
  <c r="AF335" i="12"/>
  <c r="AF412" i="12"/>
  <c r="AF393" i="12"/>
  <c r="AF438" i="12"/>
  <c r="AF368" i="12"/>
  <c r="AF351" i="12"/>
  <c r="AF436" i="12"/>
  <c r="AF330" i="12"/>
  <c r="AF230" i="12"/>
  <c r="AF218" i="12"/>
  <c r="AF461" i="12"/>
  <c r="AF269" i="12"/>
  <c r="AF274" i="12"/>
  <c r="AF267" i="12"/>
  <c r="AF293" i="12"/>
  <c r="AF370" i="12"/>
  <c r="AF430" i="12"/>
  <c r="AF428" i="12"/>
  <c r="AF414" i="12"/>
  <c r="AF456" i="12"/>
  <c r="AF216" i="12"/>
  <c r="AF298" i="12"/>
  <c r="AC211" i="12"/>
  <c r="AF254" i="12"/>
  <c r="AF515" i="12"/>
  <c r="AF407" i="12"/>
  <c r="AF424" i="12"/>
  <c r="AF246" i="12"/>
  <c r="AF467" i="12"/>
  <c r="AF361" i="12"/>
  <c r="AF423" i="12"/>
  <c r="AF399" i="12"/>
  <c r="AF425" i="12"/>
  <c r="AC204" i="12"/>
  <c r="AF253" i="12"/>
  <c r="AF450" i="12"/>
  <c r="AF244" i="12"/>
  <c r="AF390" i="12"/>
  <c r="AF290" i="12"/>
  <c r="AF339" i="12"/>
  <c r="AF328" i="12"/>
  <c r="AF337" i="12"/>
  <c r="AF341" i="12"/>
  <c r="AF297" i="12"/>
  <c r="AF427" i="12"/>
  <c r="AF375" i="12"/>
  <c r="AF434" i="12"/>
  <c r="AF482" i="12"/>
  <c r="AF397" i="12"/>
  <c r="AF395" i="12"/>
  <c r="AF343" i="12"/>
  <c r="AF266" i="12"/>
  <c r="AF240" i="12"/>
  <c r="AF326" i="12"/>
  <c r="AF353" i="12"/>
  <c r="AF454" i="12"/>
  <c r="AF276" i="12"/>
  <c r="AF459" i="12"/>
  <c r="AF234" i="12"/>
  <c r="AF352" i="12"/>
  <c r="AF294" i="12"/>
  <c r="AF447" i="12"/>
  <c r="AF501" i="12"/>
  <c r="AF289" i="12"/>
  <c r="AF259" i="12"/>
  <c r="AF270" i="12"/>
  <c r="AF371" i="12"/>
  <c r="AF468" i="12"/>
  <c r="AF406" i="12"/>
  <c r="AF457" i="12"/>
  <c r="AF386" i="12"/>
  <c r="AF255" i="12"/>
  <c r="AF228" i="12"/>
  <c r="AF477" i="12"/>
  <c r="AF511" i="12"/>
  <c r="AF372" i="12"/>
  <c r="AF510" i="12"/>
  <c r="AF452" i="12"/>
  <c r="AF374" i="12"/>
  <c r="AF251" i="12"/>
  <c r="AF220" i="12"/>
  <c r="AF322" i="12"/>
  <c r="AF431" i="12"/>
  <c r="AF470" i="12"/>
  <c r="AF475" i="12"/>
  <c r="AC205" i="12"/>
  <c r="AF273" i="12"/>
  <c r="AF365" i="12"/>
  <c r="AF224" i="12"/>
  <c r="AF439" i="12"/>
  <c r="B516" i="12"/>
  <c r="AF516" i="12" s="1"/>
  <c r="AK515" i="12"/>
  <c r="AJ515" i="12"/>
  <c r="AN510" i="12"/>
  <c r="AM510" i="12"/>
  <c r="AQ510" i="12" s="1"/>
  <c r="AC515" i="12"/>
  <c r="AG498" i="12"/>
  <c r="AG464" i="12"/>
  <c r="AG497" i="12"/>
  <c r="AG370" i="12"/>
  <c r="AG460" i="12"/>
  <c r="AG227" i="12"/>
  <c r="AG339" i="12"/>
  <c r="AG317" i="12"/>
  <c r="AG337" i="12"/>
  <c r="AG324" i="12"/>
  <c r="AG251" i="12"/>
  <c r="AG217" i="12"/>
  <c r="AG441" i="12"/>
  <c r="AG301" i="12"/>
  <c r="AG276" i="12"/>
  <c r="AG376" i="12"/>
  <c r="AG327" i="12"/>
  <c r="AG396" i="12"/>
  <c r="AG371" i="12"/>
  <c r="AG478" i="12"/>
  <c r="AG434" i="12"/>
  <c r="AG343" i="12"/>
  <c r="AG348" i="12"/>
  <c r="AG449" i="12"/>
  <c r="AG469" i="12"/>
  <c r="AG444" i="12"/>
  <c r="AG491" i="12"/>
  <c r="AG366" i="12"/>
  <c r="AG488" i="12"/>
  <c r="AG416" i="12"/>
  <c r="AG335" i="12"/>
  <c r="AG278" i="12"/>
  <c r="AG333" i="12"/>
  <c r="AG506" i="12"/>
  <c r="AG287" i="12"/>
  <c r="AG295" i="12"/>
  <c r="AD207" i="12"/>
  <c r="AG369" i="12"/>
  <c r="AG226" i="12"/>
  <c r="AG363" i="12"/>
  <c r="AG511" i="12"/>
  <c r="AG475" i="12"/>
  <c r="AG403" i="12"/>
  <c r="AG267" i="12"/>
  <c r="AG502" i="12"/>
  <c r="AG447" i="12"/>
  <c r="AG507" i="12"/>
  <c r="AG362" i="12"/>
  <c r="AG438" i="12"/>
  <c r="AG391" i="12"/>
  <c r="AG407" i="12"/>
  <c r="AG331" i="12"/>
  <c r="AG270" i="12"/>
  <c r="AG297" i="12"/>
  <c r="AG417" i="12"/>
  <c r="AG482" i="12"/>
  <c r="AG474" i="12"/>
  <c r="AG253" i="12"/>
  <c r="AG260" i="12"/>
  <c r="AG387" i="12"/>
  <c r="AG277" i="12"/>
  <c r="AG222" i="12"/>
  <c r="AG344" i="12"/>
  <c r="AG383" i="12"/>
  <c r="AG439" i="12"/>
  <c r="AG261" i="12"/>
  <c r="AG308" i="12"/>
  <c r="AG353" i="12"/>
  <c r="AG481" i="12"/>
  <c r="AG504" i="12"/>
  <c r="AG411" i="12"/>
  <c r="AG359" i="12"/>
  <c r="AG292" i="12"/>
  <c r="AG228" i="12"/>
  <c r="AG290" i="12"/>
  <c r="AG399" i="12"/>
  <c r="AG477" i="12"/>
  <c r="AG454" i="12"/>
  <c r="AG240" i="12"/>
  <c r="AG245" i="12"/>
  <c r="AG373" i="12"/>
  <c r="AG380" i="12"/>
  <c r="AG272" i="12"/>
  <c r="AG291" i="12"/>
  <c r="AG452" i="12"/>
  <c r="AG318" i="12"/>
  <c r="AG492" i="12"/>
  <c r="AG356" i="12"/>
  <c r="AG490" i="12"/>
  <c r="AG515" i="12"/>
  <c r="AG501" i="12"/>
  <c r="AG499" i="12"/>
  <c r="AG442" i="12"/>
  <c r="AG496" i="12"/>
  <c r="AG326" i="12"/>
  <c r="AG485" i="12"/>
  <c r="AG352" i="12"/>
  <c r="AG285" i="12"/>
  <c r="AG220" i="12"/>
  <c r="AG283" i="12"/>
  <c r="AG381" i="12"/>
  <c r="AG392" i="12"/>
  <c r="AG379" i="12"/>
  <c r="AG231" i="12"/>
  <c r="AG233" i="12"/>
  <c r="AG473" i="12"/>
  <c r="AG428" i="12"/>
  <c r="AG450" i="12"/>
  <c r="AG236" i="12"/>
  <c r="AG437" i="12"/>
  <c r="AG443" i="12"/>
  <c r="AG479" i="12"/>
  <c r="AG487" i="12"/>
  <c r="AG508" i="12"/>
  <c r="AG457" i="12"/>
  <c r="AG476" i="12"/>
  <c r="AG440" i="12"/>
  <c r="AG486" i="12"/>
  <c r="AG322" i="12"/>
  <c r="AG448" i="12"/>
  <c r="AG345" i="12"/>
  <c r="AG264" i="12"/>
  <c r="AD205" i="12"/>
  <c r="AG273" i="12"/>
  <c r="AG367" i="12"/>
  <c r="AG389" i="12"/>
  <c r="AG315" i="12"/>
  <c r="AG225" i="12"/>
  <c r="AG465" i="12"/>
  <c r="AD209" i="12"/>
  <c r="AG224" i="12"/>
  <c r="AG419" i="12"/>
  <c r="AG223" i="12"/>
  <c r="AG493" i="12"/>
  <c r="AG316" i="12"/>
  <c r="AG418" i="12"/>
  <c r="AG451" i="12"/>
  <c r="AG421" i="12"/>
  <c r="AG430" i="12"/>
  <c r="AG420" i="12"/>
  <c r="AG354" i="12"/>
  <c r="AG306" i="12"/>
  <c r="AG377" i="12"/>
  <c r="AG296" i="12"/>
  <c r="AG239" i="12"/>
  <c r="AG435" i="12"/>
  <c r="AG212" i="12"/>
  <c r="AG284" i="12"/>
  <c r="AG249" i="12"/>
  <c r="AG213" i="12"/>
  <c r="AG243" i="12"/>
  <c r="AG282" i="12"/>
  <c r="AG271" i="12"/>
  <c r="AG259" i="12"/>
  <c r="AG256" i="12"/>
  <c r="AG406" i="12"/>
  <c r="AG386" i="12"/>
  <c r="AG505" i="12"/>
  <c r="AG355" i="12"/>
  <c r="AG494" i="12"/>
  <c r="AG265" i="12"/>
  <c r="AD211" i="12"/>
  <c r="AG242" i="12"/>
  <c r="AG280" i="12"/>
  <c r="AG346" i="12"/>
  <c r="AG215" i="12"/>
  <c r="AG453" i="12"/>
  <c r="AG405" i="12"/>
  <c r="AG246" i="12"/>
  <c r="AG424" i="12"/>
  <c r="AG310" i="12"/>
  <c r="AG218" i="12"/>
  <c r="AG294" i="12"/>
  <c r="AG414" i="12"/>
  <c r="AG293" i="12"/>
  <c r="AG269" i="12"/>
  <c r="AG410" i="12"/>
  <c r="AG400" i="12"/>
  <c r="AG238" i="12"/>
  <c r="AG468" i="12"/>
  <c r="AG257" i="12"/>
  <c r="AG402" i="12"/>
  <c r="AG382" i="12"/>
  <c r="AG489" i="12"/>
  <c r="AG484" i="12"/>
  <c r="AG351" i="12"/>
  <c r="AG409" i="12"/>
  <c r="AG307" i="12"/>
  <c r="AG349" i="12"/>
  <c r="AG323" i="12"/>
  <c r="AG221" i="12"/>
  <c r="AG513" i="12"/>
  <c r="AG230" i="12"/>
  <c r="AG514" i="12"/>
  <c r="AG423" i="12"/>
  <c r="AG426" i="12"/>
  <c r="AG313" i="12"/>
  <c r="AG397" i="12"/>
  <c r="AG431" i="12"/>
  <c r="AG446" i="12"/>
  <c r="AG378" i="12"/>
  <c r="AG466" i="12"/>
  <c r="AG456" i="12"/>
  <c r="AG347" i="12"/>
  <c r="AG332" i="12"/>
  <c r="AG303" i="12"/>
  <c r="AG274" i="12"/>
  <c r="AG216" i="12"/>
  <c r="AG458" i="12"/>
  <c r="AG300" i="12"/>
  <c r="AG342" i="12"/>
  <c r="AG365" i="12"/>
  <c r="AG408" i="12"/>
  <c r="AG252" i="12"/>
  <c r="AG388" i="12"/>
  <c r="AG374" i="12"/>
  <c r="AG463" i="12"/>
  <c r="AG425" i="12"/>
  <c r="AG341" i="12"/>
  <c r="AG266" i="12"/>
  <c r="AG461" i="12"/>
  <c r="AG289" i="12"/>
  <c r="AG412" i="12"/>
  <c r="AG467" i="12"/>
  <c r="AD204" i="12"/>
  <c r="AG393" i="12"/>
  <c r="AG298" i="12"/>
  <c r="AG398" i="12"/>
  <c r="AG459" i="12"/>
  <c r="AG436" i="12"/>
  <c r="AG394" i="12"/>
  <c r="AG429" i="12"/>
  <c r="AG258" i="12"/>
  <c r="AG244" i="12"/>
  <c r="AG340" i="12"/>
  <c r="AG281" i="12"/>
  <c r="AG360" i="12"/>
  <c r="AG319" i="12"/>
  <c r="AG510" i="12"/>
  <c r="AG350" i="12"/>
  <c r="AG375" i="12"/>
  <c r="AG509" i="12"/>
  <c r="AD210" i="12"/>
  <c r="AG247" i="12"/>
  <c r="AG234" i="12"/>
  <c r="AG372" i="12"/>
  <c r="AG364" i="12"/>
  <c r="AG445" i="12"/>
  <c r="AG214" i="12"/>
  <c r="AG288" i="12"/>
  <c r="AG455" i="12"/>
  <c r="AG433" i="12"/>
  <c r="AG358" i="12"/>
  <c r="AG384" i="12"/>
  <c r="AG255" i="12"/>
  <c r="AG237" i="12"/>
  <c r="AG262" i="12"/>
  <c r="AG263" i="12"/>
  <c r="AG279" i="12"/>
  <c r="AD206" i="12"/>
  <c r="AG503" i="12"/>
  <c r="AG368" i="12"/>
  <c r="AG470" i="12"/>
  <c r="AG361" i="12"/>
  <c r="AG415" i="12"/>
  <c r="AG462" i="12"/>
  <c r="AG329" i="12"/>
  <c r="AG286" i="12"/>
  <c r="AG302" i="12"/>
  <c r="AD208" i="12"/>
  <c r="AG500" i="12"/>
  <c r="AG512" i="12"/>
  <c r="AG422" i="12"/>
  <c r="AG338" i="12"/>
  <c r="AG299" i="12"/>
  <c r="AG395" i="12"/>
  <c r="AG401" i="12"/>
  <c r="AG305" i="12"/>
  <c r="AG404" i="12"/>
  <c r="AG312" i="12"/>
  <c r="AG232" i="12"/>
  <c r="AG483" i="12"/>
  <c r="AG480" i="12"/>
  <c r="AG413" i="12"/>
  <c r="AG334" i="12"/>
  <c r="AG275" i="12"/>
  <c r="AG325" i="12"/>
  <c r="AG385" i="12"/>
  <c r="AG248" i="12"/>
  <c r="AG250" i="12"/>
  <c r="AG254" i="12"/>
  <c r="AG219" i="12"/>
  <c r="AG471" i="12"/>
  <c r="AG390" i="12"/>
  <c r="AG330" i="12"/>
  <c r="AG235" i="12"/>
  <c r="AG321" i="12"/>
  <c r="AG328" i="12"/>
  <c r="AG229" i="12"/>
  <c r="AG304" i="12"/>
  <c r="AG241" i="12"/>
  <c r="AG472" i="12"/>
  <c r="AG427" i="12"/>
  <c r="AG432" i="12"/>
  <c r="AG314" i="12"/>
  <c r="AG336" i="12"/>
  <c r="AG495" i="12"/>
  <c r="AG311" i="12"/>
  <c r="AG268" i="12"/>
  <c r="AG357" i="12"/>
  <c r="AG309" i="12"/>
  <c r="AG320" i="12"/>
  <c r="AR509" i="12"/>
  <c r="AS509" i="12"/>
  <c r="AB487" i="12"/>
  <c r="AB429" i="12"/>
  <c r="AB462" i="12"/>
  <c r="AB455" i="12"/>
  <c r="AB297" i="12"/>
  <c r="AB401" i="12"/>
  <c r="AB308" i="12"/>
  <c r="AB234" i="12"/>
  <c r="AB483" i="12"/>
  <c r="AB452" i="12"/>
  <c r="Y207" i="12"/>
  <c r="AB216" i="12"/>
  <c r="AB515" i="12"/>
  <c r="AB410" i="12"/>
  <c r="AB287" i="12"/>
  <c r="AB423" i="12"/>
  <c r="AB302" i="12"/>
  <c r="AB238" i="12"/>
  <c r="AB229" i="12"/>
  <c r="AB482" i="12"/>
  <c r="AB273" i="12"/>
  <c r="AB223" i="12"/>
  <c r="AB366" i="12"/>
  <c r="AB398" i="12"/>
  <c r="AB512" i="12"/>
  <c r="AB484" i="12"/>
  <c r="AB444" i="12"/>
  <c r="AB494" i="12"/>
  <c r="AB436" i="12"/>
  <c r="AB293" i="12"/>
  <c r="AB356" i="12"/>
  <c r="AB306" i="12"/>
  <c r="AB214" i="12"/>
  <c r="AB419" i="12"/>
  <c r="AB425" i="12"/>
  <c r="AB488" i="12"/>
  <c r="Y210" i="12"/>
  <c r="AB497" i="12"/>
  <c r="AB339" i="12"/>
  <c r="AB258" i="12"/>
  <c r="AB352" i="12"/>
  <c r="AB233" i="12"/>
  <c r="AB489" i="12"/>
  <c r="AB212" i="12"/>
  <c r="AB438" i="12"/>
  <c r="AB378" i="12"/>
  <c r="AB424" i="12"/>
  <c r="AB511" i="12"/>
  <c r="AB280" i="12"/>
  <c r="AB481" i="12"/>
  <c r="AB406" i="12"/>
  <c r="AB418" i="12"/>
  <c r="AB476" i="12"/>
  <c r="AB428" i="12"/>
  <c r="AB289" i="12"/>
  <c r="AB354" i="12"/>
  <c r="AB278" i="12"/>
  <c r="Y209" i="12"/>
  <c r="AB327" i="12"/>
  <c r="AB362" i="12"/>
  <c r="AB467" i="12"/>
  <c r="AB431" i="12"/>
  <c r="AB298" i="12"/>
  <c r="AB274" i="12"/>
  <c r="AB346" i="12"/>
  <c r="AB326" i="12"/>
  <c r="AB392" i="12"/>
  <c r="AB384" i="12"/>
  <c r="AB262" i="12"/>
  <c r="AB505" i="12"/>
  <c r="AB345" i="12"/>
  <c r="AB240" i="12"/>
  <c r="AB257" i="12"/>
  <c r="AB475" i="12"/>
  <c r="AB403" i="12"/>
  <c r="AB451" i="12"/>
  <c r="AB405" i="12"/>
  <c r="AB285" i="12"/>
  <c r="AB347" i="12"/>
  <c r="AB271" i="12"/>
  <c r="AB323" i="12"/>
  <c r="AB343" i="12"/>
  <c r="AB447" i="12"/>
  <c r="AB388" i="12"/>
  <c r="AB231" i="12"/>
  <c r="AB461" i="12"/>
  <c r="AB265" i="12"/>
  <c r="AB283" i="12"/>
  <c r="AB473" i="12"/>
  <c r="AB328" i="12"/>
  <c r="AB371" i="12"/>
  <c r="AB510" i="12"/>
  <c r="AB474" i="12"/>
  <c r="AB317" i="12"/>
  <c r="AB408" i="12"/>
  <c r="AB268" i="12"/>
  <c r="AB292" i="12"/>
  <c r="AB504" i="12"/>
  <c r="AB439" i="12"/>
  <c r="AB449" i="12"/>
  <c r="AB380" i="12"/>
  <c r="AB446" i="12"/>
  <c r="AB357" i="12"/>
  <c r="AB325" i="12"/>
  <c r="AB281" i="12"/>
  <c r="AB340" i="12"/>
  <c r="AB232" i="12"/>
  <c r="AB319" i="12"/>
  <c r="AB335" i="12"/>
  <c r="AB409" i="12"/>
  <c r="AB470" i="12"/>
  <c r="AB382" i="12"/>
  <c r="AB225" i="12"/>
  <c r="AB433" i="12"/>
  <c r="AB245" i="12"/>
  <c r="AB270" i="12"/>
  <c r="AB367" i="12"/>
  <c r="AB261" i="12"/>
  <c r="AB506" i="12"/>
  <c r="AB331" i="12"/>
  <c r="AB355" i="12"/>
  <c r="AB513" i="12"/>
  <c r="AB442" i="12"/>
  <c r="AB491" i="12"/>
  <c r="AB353" i="12"/>
  <c r="AB321" i="12"/>
  <c r="AB277" i="12"/>
  <c r="AB338" i="12"/>
  <c r="AB416" i="12"/>
  <c r="AB492" i="12"/>
  <c r="AB230" i="12"/>
  <c r="AB282" i="12"/>
  <c r="AB402" i="12"/>
  <c r="AB459" i="12"/>
  <c r="AB374" i="12"/>
  <c r="AB314" i="12"/>
  <c r="AB420" i="12"/>
  <c r="Y204" i="12"/>
  <c r="AB456" i="12"/>
  <c r="AB348" i="12"/>
  <c r="AB463" i="12"/>
  <c r="AB349" i="12"/>
  <c r="AB445" i="12"/>
  <c r="AB496" i="12"/>
  <c r="AB313" i="12"/>
  <c r="AB472" i="12"/>
  <c r="AB495" i="12"/>
  <c r="AB426" i="12"/>
  <c r="AB385" i="12"/>
  <c r="AB337" i="12"/>
  <c r="AB305" i="12"/>
  <c r="AB443" i="12"/>
  <c r="AB372" i="12"/>
  <c r="AB252" i="12"/>
  <c r="AB498" i="12"/>
  <c r="AB351" i="12"/>
  <c r="AB411" i="12"/>
  <c r="AB379" i="12"/>
  <c r="AB391" i="12"/>
  <c r="AB332" i="12"/>
  <c r="AB235" i="12"/>
  <c r="AB389" i="12"/>
  <c r="AB250" i="12"/>
  <c r="AB260" i="12"/>
  <c r="AB516" i="12"/>
  <c r="AB468" i="12"/>
  <c r="AB465" i="12"/>
  <c r="AB422" i="12"/>
  <c r="AB381" i="12"/>
  <c r="AB333" i="12"/>
  <c r="AB507" i="12"/>
  <c r="AB440" i="12"/>
  <c r="AB421" i="12"/>
  <c r="AB311" i="12"/>
  <c r="AB479" i="12"/>
  <c r="AB486" i="12"/>
  <c r="AB329" i="12"/>
  <c r="AB414" i="12"/>
  <c r="AB241" i="12"/>
  <c r="AB237" i="12"/>
  <c r="AB227" i="12"/>
  <c r="AB267" i="12"/>
  <c r="AB291" i="12"/>
  <c r="AB316" i="12"/>
  <c r="AB437" i="12"/>
  <c r="AB247" i="12"/>
  <c r="AB400" i="12"/>
  <c r="AB251" i="12"/>
  <c r="AB236" i="12"/>
  <c r="AB430" i="12"/>
  <c r="AB255" i="12"/>
  <c r="AB394" i="12"/>
  <c r="AB242" i="12"/>
  <c r="AB361" i="12"/>
  <c r="AB284" i="12"/>
  <c r="AB294" i="12"/>
  <c r="AB500" i="12"/>
  <c r="AB246" i="12"/>
  <c r="AB269" i="12"/>
  <c r="AB256" i="12"/>
  <c r="AB464" i="12"/>
  <c r="AB435" i="12"/>
  <c r="AB220" i="12"/>
  <c r="AB217" i="12"/>
  <c r="AB228" i="12"/>
  <c r="AB221" i="12"/>
  <c r="AB477" i="12"/>
  <c r="AB224" i="12"/>
  <c r="AB342" i="12"/>
  <c r="AB458" i="12"/>
  <c r="AB376" i="12"/>
  <c r="AB300" i="12"/>
  <c r="AB307" i="12"/>
  <c r="AB365" i="12"/>
  <c r="AB387" i="12"/>
  <c r="AB358" i="12"/>
  <c r="AB310" i="12"/>
  <c r="AB460" i="12"/>
  <c r="AB432" i="12"/>
  <c r="AB399" i="12"/>
  <c r="AB222" i="12"/>
  <c r="AB336" i="12"/>
  <c r="AB417" i="12"/>
  <c r="AB244" i="12"/>
  <c r="AB413" i="12"/>
  <c r="AB243" i="12"/>
  <c r="AB469" i="12"/>
  <c r="AB213" i="12"/>
  <c r="AB276" i="12"/>
  <c r="AB441" i="12"/>
  <c r="AB395" i="12"/>
  <c r="AB370" i="12"/>
  <c r="AB501" i="12"/>
  <c r="AB215" i="12"/>
  <c r="AB254" i="12"/>
  <c r="AB375" i="12"/>
  <c r="AB279" i="12"/>
  <c r="AB396" i="12"/>
  <c r="AB341" i="12"/>
  <c r="AB253" i="12"/>
  <c r="AB295" i="12"/>
  <c r="AB514" i="12"/>
  <c r="AB502" i="12"/>
  <c r="AB324" i="12"/>
  <c r="AD5" i="12"/>
  <c r="AB359" i="12"/>
  <c r="AB448" i="12"/>
  <c r="AB350" i="12"/>
  <c r="AB478" i="12"/>
  <c r="AB304" i="12"/>
  <c r="AB503" i="12"/>
  <c r="AB480" i="12"/>
  <c r="AB453" i="12"/>
  <c r="AB315" i="12"/>
  <c r="AB485" i="12"/>
  <c r="AB286" i="12"/>
  <c r="AB344" i="12"/>
  <c r="AB248" i="12"/>
  <c r="AB312" i="12"/>
  <c r="AB454" i="12"/>
  <c r="AB259" i="12"/>
  <c r="AB493" i="12"/>
  <c r="AB309" i="12"/>
  <c r="AB322" i="12"/>
  <c r="AB508" i="12"/>
  <c r="AB290" i="12"/>
  <c r="AB363" i="12"/>
  <c r="AB263" i="12"/>
  <c r="AB364" i="12"/>
  <c r="AB471" i="12"/>
  <c r="AB264" i="12"/>
  <c r="AB404" i="12"/>
  <c r="AB296" i="12"/>
  <c r="AB386" i="12"/>
  <c r="AB368" i="12"/>
  <c r="AB249" i="12"/>
  <c r="AB318" i="12"/>
  <c r="AB450" i="12"/>
  <c r="AB393" i="12"/>
  <c r="AB397" i="12"/>
  <c r="AB303" i="12"/>
  <c r="AB383" i="12"/>
  <c r="AB239" i="12"/>
  <c r="AB266" i="12"/>
  <c r="Y208" i="12"/>
  <c r="AB219" i="12"/>
  <c r="AB407" i="12"/>
  <c r="AB377" i="12"/>
  <c r="AB390" i="12"/>
  <c r="AB301" i="12"/>
  <c r="AB334" i="12"/>
  <c r="AB218" i="12"/>
  <c r="Y206" i="12"/>
  <c r="Y205" i="12"/>
  <c r="AB288" i="12"/>
  <c r="AB509" i="12"/>
  <c r="AB373" i="12"/>
  <c r="AB457" i="12"/>
  <c r="AB299" i="12"/>
  <c r="AB330" i="12"/>
  <c r="AB427" i="12"/>
  <c r="AB490" i="12"/>
  <c r="AB320" i="12"/>
  <c r="AB360" i="12"/>
  <c r="AB499" i="12"/>
  <c r="AB434" i="12"/>
  <c r="AB369" i="12"/>
  <c r="AB412" i="12"/>
  <c r="AB275" i="12"/>
  <c r="AB226" i="12"/>
  <c r="AB415" i="12"/>
  <c r="AB466" i="12"/>
  <c r="AB272" i="12"/>
  <c r="AK517" i="13" l="1"/>
  <c r="AJ517" i="13"/>
  <c r="B518" i="13"/>
  <c r="AN512" i="13"/>
  <c r="AM512" i="13"/>
  <c r="AQ512" i="13" s="1"/>
  <c r="AR512" i="13" s="1"/>
  <c r="AC517" i="13"/>
  <c r="AB517" i="13"/>
  <c r="AF517" i="13"/>
  <c r="AG517" i="13"/>
  <c r="AG516" i="12"/>
  <c r="AR510" i="12"/>
  <c r="AK516" i="12"/>
  <c r="B517" i="12"/>
  <c r="AJ516" i="12"/>
  <c r="AM511" i="12"/>
  <c r="AQ511" i="12" s="1"/>
  <c r="AR511" i="12" s="1"/>
  <c r="AN511" i="12"/>
  <c r="AC516" i="12"/>
  <c r="B519" i="13" l="1"/>
  <c r="AJ518" i="13"/>
  <c r="AK518" i="13"/>
  <c r="AN513" i="13"/>
  <c r="AM513" i="13"/>
  <c r="AQ513" i="13" s="1"/>
  <c r="AC518" i="13"/>
  <c r="AB518" i="13"/>
  <c r="AG518" i="13"/>
  <c r="AF518" i="13"/>
  <c r="AK517" i="12"/>
  <c r="AJ517" i="12"/>
  <c r="B518" i="12"/>
  <c r="AM512" i="12"/>
  <c r="AQ512" i="12" s="1"/>
  <c r="AR512" i="12" s="1"/>
  <c r="AN512" i="12"/>
  <c r="AC517" i="12"/>
  <c r="AB517" i="12"/>
  <c r="AG517" i="12"/>
  <c r="AF517" i="12"/>
  <c r="AR513" i="13" l="1"/>
  <c r="AK519" i="13"/>
  <c r="AJ519" i="13"/>
  <c r="B520" i="13"/>
  <c r="AM514" i="13"/>
  <c r="AQ514" i="13" s="1"/>
  <c r="AR514" i="13" s="1"/>
  <c r="AN514" i="13"/>
  <c r="AC519" i="13"/>
  <c r="AG519" i="13"/>
  <c r="AB519" i="13"/>
  <c r="AF519" i="13"/>
  <c r="B519" i="12"/>
  <c r="AK518" i="12"/>
  <c r="AJ518" i="12"/>
  <c r="AM513" i="12"/>
  <c r="AQ513" i="12" s="1"/>
  <c r="AN513" i="12"/>
  <c r="AC518" i="12"/>
  <c r="AG518" i="12"/>
  <c r="AF518" i="12"/>
  <c r="AB518" i="12"/>
  <c r="AK520" i="13" l="1"/>
  <c r="AJ520" i="13"/>
  <c r="B521" i="13"/>
  <c r="AN515" i="13"/>
  <c r="AM515" i="13"/>
  <c r="AQ515" i="13" s="1"/>
  <c r="AR515" i="13" s="1"/>
  <c r="AC520" i="13"/>
  <c r="AG520" i="13"/>
  <c r="AB520" i="13"/>
  <c r="AF520" i="13"/>
  <c r="AR513" i="12"/>
  <c r="AJ519" i="12"/>
  <c r="AK519" i="12"/>
  <c r="B520" i="12"/>
  <c r="AM514" i="12"/>
  <c r="AQ514" i="12" s="1"/>
  <c r="AR514" i="12" s="1"/>
  <c r="AN514" i="12"/>
  <c r="AC519" i="12"/>
  <c r="AG519" i="12"/>
  <c r="AB519" i="12"/>
  <c r="AF519" i="12"/>
  <c r="AK521" i="13" l="1"/>
  <c r="B522" i="13"/>
  <c r="AJ521" i="13"/>
  <c r="AM516" i="13"/>
  <c r="AQ516" i="13" s="1"/>
  <c r="AR516" i="13" s="1"/>
  <c r="AN516" i="13"/>
  <c r="AC521" i="13"/>
  <c r="AF521" i="13"/>
  <c r="AG521" i="13"/>
  <c r="AB521" i="13"/>
  <c r="AK520" i="12"/>
  <c r="B521" i="12"/>
  <c r="AJ520" i="12"/>
  <c r="AM515" i="12"/>
  <c r="AQ515" i="12" s="1"/>
  <c r="AR515" i="12" s="1"/>
  <c r="AN515" i="12"/>
  <c r="AC520" i="12"/>
  <c r="AG520" i="12"/>
  <c r="AB520" i="12"/>
  <c r="AF520" i="12"/>
  <c r="B523" i="13" l="1"/>
  <c r="AK522" i="13"/>
  <c r="AJ522" i="13"/>
  <c r="AN517" i="13"/>
  <c r="AM517" i="13"/>
  <c r="AQ517" i="13" s="1"/>
  <c r="AR517" i="13" s="1"/>
  <c r="AC522" i="13"/>
  <c r="AB522" i="13"/>
  <c r="AG522" i="13"/>
  <c r="AF522" i="13"/>
  <c r="B522" i="12"/>
  <c r="AK521" i="12"/>
  <c r="AJ521" i="12"/>
  <c r="AN516" i="12"/>
  <c r="AM516" i="12"/>
  <c r="AQ516" i="12" s="1"/>
  <c r="AR516" i="12" s="1"/>
  <c r="AC521" i="12"/>
  <c r="AF521" i="12"/>
  <c r="AB521" i="12"/>
  <c r="AG521" i="12"/>
  <c r="AK523" i="13" l="1"/>
  <c r="AJ523" i="13"/>
  <c r="B524" i="13"/>
  <c r="AM518" i="13"/>
  <c r="AQ518" i="13" s="1"/>
  <c r="AR518" i="13" s="1"/>
  <c r="AN518" i="13"/>
  <c r="AC523" i="13"/>
  <c r="AF523" i="13"/>
  <c r="AB523" i="13"/>
  <c r="AG523" i="13"/>
  <c r="B523" i="12"/>
  <c r="AK522" i="12"/>
  <c r="AJ522" i="12"/>
  <c r="AN517" i="12"/>
  <c r="AM517" i="12"/>
  <c r="AQ517" i="12" s="1"/>
  <c r="AR517" i="12" s="1"/>
  <c r="AC522" i="12"/>
  <c r="AB522" i="12"/>
  <c r="AF522" i="12"/>
  <c r="AG522" i="12"/>
  <c r="AK524" i="13" l="1"/>
  <c r="AJ524" i="13"/>
  <c r="B525" i="13"/>
  <c r="AM519" i="13"/>
  <c r="AQ519" i="13" s="1"/>
  <c r="AR519" i="13" s="1"/>
  <c r="AN519" i="13"/>
  <c r="AC524" i="13"/>
  <c r="AB524" i="13"/>
  <c r="AG524" i="13"/>
  <c r="AF524" i="13"/>
  <c r="B524" i="12"/>
  <c r="AK523" i="12"/>
  <c r="AJ523" i="12"/>
  <c r="AN518" i="12"/>
  <c r="AM518" i="12"/>
  <c r="AQ518" i="12" s="1"/>
  <c r="AR518" i="12" s="1"/>
  <c r="AC523" i="12"/>
  <c r="AB523" i="12"/>
  <c r="AG523" i="12"/>
  <c r="AF523" i="12"/>
  <c r="AK525" i="13" l="1"/>
  <c r="B526" i="13"/>
  <c r="AJ525" i="13"/>
  <c r="AM520" i="13"/>
  <c r="AQ520" i="13" s="1"/>
  <c r="AR520" i="13" s="1"/>
  <c r="AN520" i="13"/>
  <c r="AC525" i="13"/>
  <c r="AB525" i="13"/>
  <c r="AF525" i="13"/>
  <c r="AG525" i="13"/>
  <c r="AK524" i="12"/>
  <c r="B525" i="12"/>
  <c r="AJ524" i="12"/>
  <c r="AN519" i="12"/>
  <c r="AM519" i="12"/>
  <c r="AQ519" i="12" s="1"/>
  <c r="AR519" i="12" s="1"/>
  <c r="AC524" i="12"/>
  <c r="AB524" i="12"/>
  <c r="AF524" i="12"/>
  <c r="AG524" i="12"/>
  <c r="B527" i="13" l="1"/>
  <c r="AK526" i="13"/>
  <c r="AJ526" i="13"/>
  <c r="AN521" i="13"/>
  <c r="AM521" i="13"/>
  <c r="AQ521" i="13" s="1"/>
  <c r="AR521" i="13" s="1"/>
  <c r="AC526" i="13"/>
  <c r="AB526" i="13"/>
  <c r="AF526" i="13"/>
  <c r="AG526" i="13"/>
  <c r="B526" i="12"/>
  <c r="AJ525" i="12"/>
  <c r="AK525" i="12"/>
  <c r="AM520" i="12"/>
  <c r="AQ520" i="12" s="1"/>
  <c r="AR520" i="12" s="1"/>
  <c r="AN520" i="12"/>
  <c r="AC525" i="12"/>
  <c r="AB525" i="12"/>
  <c r="AF525" i="12"/>
  <c r="AG525" i="12"/>
  <c r="AJ527" i="13" l="1"/>
  <c r="AK527" i="13"/>
  <c r="B528" i="13"/>
  <c r="AM522" i="13"/>
  <c r="AQ522" i="13" s="1"/>
  <c r="AR522" i="13" s="1"/>
  <c r="AN522" i="13"/>
  <c r="AC527" i="13"/>
  <c r="AB527" i="13"/>
  <c r="AG527" i="13"/>
  <c r="AF527" i="13"/>
  <c r="B527" i="12"/>
  <c r="AK526" i="12"/>
  <c r="AJ526" i="12"/>
  <c r="AM521" i="12"/>
  <c r="AQ521" i="12" s="1"/>
  <c r="AR521" i="12" s="1"/>
  <c r="AN521" i="12"/>
  <c r="AC526" i="12"/>
  <c r="AF526" i="12"/>
  <c r="AB526" i="12"/>
  <c r="AG526" i="12"/>
  <c r="AK528" i="13" l="1"/>
  <c r="AJ528" i="13"/>
  <c r="B529" i="13"/>
  <c r="AM523" i="13"/>
  <c r="AQ523" i="13" s="1"/>
  <c r="AR523" i="13" s="1"/>
  <c r="AN523" i="13"/>
  <c r="AC528" i="13"/>
  <c r="AB528" i="13"/>
  <c r="AF528" i="13"/>
  <c r="AG528" i="13"/>
  <c r="B528" i="12"/>
  <c r="AJ527" i="12"/>
  <c r="AK527" i="12"/>
  <c r="AM522" i="12"/>
  <c r="AQ522" i="12" s="1"/>
  <c r="AR522" i="12" s="1"/>
  <c r="AN522" i="12"/>
  <c r="AC527" i="12"/>
  <c r="AB527" i="12"/>
  <c r="AF527" i="12"/>
  <c r="AG527" i="12"/>
  <c r="AK529" i="13" l="1"/>
  <c r="B530" i="13"/>
  <c r="AJ529" i="13"/>
  <c r="AN524" i="13"/>
  <c r="AM524" i="13"/>
  <c r="AQ524" i="13" s="1"/>
  <c r="AR524" i="13" s="1"/>
  <c r="AC529" i="13"/>
  <c r="AF529" i="13"/>
  <c r="AB529" i="13"/>
  <c r="AG529" i="13"/>
  <c r="AK528" i="12"/>
  <c r="AJ528" i="12"/>
  <c r="B529" i="12"/>
  <c r="AM523" i="12"/>
  <c r="AQ523" i="12" s="1"/>
  <c r="AR523" i="12" s="1"/>
  <c r="AN523" i="12"/>
  <c r="AC528" i="12"/>
  <c r="AB528" i="12"/>
  <c r="AG528" i="12"/>
  <c r="AF528" i="12"/>
  <c r="B531" i="13" l="1"/>
  <c r="AK530" i="13"/>
  <c r="AJ530" i="13"/>
  <c r="AM525" i="13"/>
  <c r="AQ525" i="13" s="1"/>
  <c r="AR525" i="13" s="1"/>
  <c r="AN525" i="13"/>
  <c r="AC530" i="13"/>
  <c r="AG530" i="13"/>
  <c r="AB530" i="13"/>
  <c r="AF530" i="13"/>
  <c r="B530" i="12"/>
  <c r="AK529" i="12"/>
  <c r="AJ529" i="12"/>
  <c r="AM524" i="12"/>
  <c r="AQ524" i="12" s="1"/>
  <c r="AR524" i="12" s="1"/>
  <c r="AN524" i="12"/>
  <c r="AC529" i="12"/>
  <c r="AB529" i="12"/>
  <c r="AF529" i="12"/>
  <c r="AG529" i="12"/>
  <c r="B532" i="13" l="1"/>
  <c r="AK531" i="13"/>
  <c r="AJ531" i="13"/>
  <c r="AN526" i="13"/>
  <c r="AM526" i="13"/>
  <c r="AQ526" i="13" s="1"/>
  <c r="AR526" i="13" s="1"/>
  <c r="AC531" i="13"/>
  <c r="AF531" i="13"/>
  <c r="AB531" i="13"/>
  <c r="AG531" i="13"/>
  <c r="B531" i="12"/>
  <c r="AK530" i="12"/>
  <c r="AJ530" i="12"/>
  <c r="AM525" i="12"/>
  <c r="AQ525" i="12" s="1"/>
  <c r="AR525" i="12" s="1"/>
  <c r="AN525" i="12"/>
  <c r="AC530" i="12"/>
  <c r="AG530" i="12"/>
  <c r="AB530" i="12"/>
  <c r="AF530" i="12"/>
  <c r="AK532" i="13" l="1"/>
  <c r="AJ532" i="13"/>
  <c r="B533" i="13"/>
  <c r="AM527" i="13"/>
  <c r="AQ527" i="13" s="1"/>
  <c r="AR527" i="13" s="1"/>
  <c r="AN527" i="13"/>
  <c r="AC532" i="13"/>
  <c r="AF532" i="13"/>
  <c r="AB532" i="13"/>
  <c r="AG532" i="13"/>
  <c r="B532" i="12"/>
  <c r="AJ531" i="12"/>
  <c r="AK531" i="12"/>
  <c r="AN526" i="12"/>
  <c r="AM526" i="12"/>
  <c r="AQ526" i="12" s="1"/>
  <c r="AR526" i="12" s="1"/>
  <c r="AC531" i="12"/>
  <c r="AG531" i="12"/>
  <c r="AB531" i="12"/>
  <c r="AF531" i="12"/>
  <c r="AK533" i="13" l="1"/>
  <c r="AJ533" i="13"/>
  <c r="B534" i="13"/>
  <c r="AN528" i="13"/>
  <c r="AM528" i="13"/>
  <c r="AQ528" i="13" s="1"/>
  <c r="AR528" i="13" s="1"/>
  <c r="AC533" i="13"/>
  <c r="AG533" i="13"/>
  <c r="AB533" i="13"/>
  <c r="AF533" i="13"/>
  <c r="AK532" i="12"/>
  <c r="AJ532" i="12"/>
  <c r="B533" i="12"/>
  <c r="AN527" i="12"/>
  <c r="AM527" i="12"/>
  <c r="AQ527" i="12" s="1"/>
  <c r="AR527" i="12" s="1"/>
  <c r="AC532" i="12"/>
  <c r="AG532" i="12"/>
  <c r="AF532" i="12"/>
  <c r="AB532" i="12"/>
  <c r="B535" i="13" l="1"/>
  <c r="AK534" i="13"/>
  <c r="AJ534" i="13"/>
  <c r="AN529" i="13"/>
  <c r="AM529" i="13"/>
  <c r="AQ529" i="13" s="1"/>
  <c r="AR529" i="13" s="1"/>
  <c r="AC534" i="13"/>
  <c r="AG534" i="13"/>
  <c r="AB534" i="13"/>
  <c r="AF534" i="13"/>
  <c r="AK533" i="12"/>
  <c r="AJ533" i="12"/>
  <c r="B534" i="12"/>
  <c r="AM528" i="12"/>
  <c r="AQ528" i="12" s="1"/>
  <c r="AR528" i="12" s="1"/>
  <c r="AN528" i="12"/>
  <c r="AC533" i="12"/>
  <c r="AG533" i="12"/>
  <c r="AF533" i="12"/>
  <c r="AB533" i="12"/>
  <c r="B536" i="13" l="1"/>
  <c r="AK535" i="13"/>
  <c r="AJ535" i="13"/>
  <c r="AM530" i="13"/>
  <c r="AQ530" i="13" s="1"/>
  <c r="AR530" i="13" s="1"/>
  <c r="AN530" i="13"/>
  <c r="AC535" i="13"/>
  <c r="AG535" i="13"/>
  <c r="AF535" i="13"/>
  <c r="AB535" i="13"/>
  <c r="B535" i="12"/>
  <c r="AK534" i="12"/>
  <c r="AJ534" i="12"/>
  <c r="AN529" i="12"/>
  <c r="AM529" i="12"/>
  <c r="AQ529" i="12" s="1"/>
  <c r="AR529" i="12" s="1"/>
  <c r="AC534" i="12"/>
  <c r="AG534" i="12"/>
  <c r="AB534" i="12"/>
  <c r="AF534" i="12"/>
  <c r="AK536" i="13" l="1"/>
  <c r="AJ536" i="13"/>
  <c r="B537" i="13"/>
  <c r="AM531" i="13"/>
  <c r="AQ531" i="13" s="1"/>
  <c r="AR531" i="13" s="1"/>
  <c r="AN531" i="13"/>
  <c r="AC536" i="13"/>
  <c r="AG536" i="13"/>
  <c r="AF536" i="13"/>
  <c r="AB536" i="13"/>
  <c r="AJ535" i="12"/>
  <c r="AK535" i="12"/>
  <c r="B536" i="12"/>
  <c r="AN530" i="12"/>
  <c r="AM530" i="12"/>
  <c r="AQ530" i="12" s="1"/>
  <c r="AR530" i="12" s="1"/>
  <c r="AC535" i="12"/>
  <c r="AB535" i="12"/>
  <c r="AG535" i="12"/>
  <c r="AF535" i="12"/>
  <c r="AK537" i="13" l="1"/>
  <c r="B538" i="13"/>
  <c r="AJ537" i="13"/>
  <c r="AM532" i="13"/>
  <c r="AQ532" i="13" s="1"/>
  <c r="AR532" i="13" s="1"/>
  <c r="AN532" i="13"/>
  <c r="AC537" i="13"/>
  <c r="AB537" i="13"/>
  <c r="AG537" i="13"/>
  <c r="AF537" i="13"/>
  <c r="AK536" i="12"/>
  <c r="AJ536" i="12"/>
  <c r="B537" i="12"/>
  <c r="AN531" i="12"/>
  <c r="AM531" i="12"/>
  <c r="AQ531" i="12" s="1"/>
  <c r="AR531" i="12" s="1"/>
  <c r="AC536" i="12"/>
  <c r="AB536" i="12"/>
  <c r="AF536" i="12"/>
  <c r="AG536" i="12"/>
  <c r="B539" i="13" l="1"/>
  <c r="AK538" i="13"/>
  <c r="AJ538" i="13"/>
  <c r="AN533" i="13"/>
  <c r="AM533" i="13"/>
  <c r="AQ533" i="13" s="1"/>
  <c r="AR533" i="13" s="1"/>
  <c r="AC538" i="13"/>
  <c r="AB538" i="13"/>
  <c r="AF538" i="13"/>
  <c r="AG538" i="13"/>
  <c r="AJ537" i="12"/>
  <c r="AK537" i="12"/>
  <c r="B538" i="12"/>
  <c r="AM532" i="12"/>
  <c r="AQ532" i="12" s="1"/>
  <c r="AR532" i="12" s="1"/>
  <c r="AN532" i="12"/>
  <c r="AC537" i="12"/>
  <c r="AF537" i="12"/>
  <c r="AB537" i="12"/>
  <c r="AG537" i="12"/>
  <c r="B540" i="13" l="1"/>
  <c r="AK539" i="13"/>
  <c r="AJ539" i="13"/>
  <c r="AN534" i="13"/>
  <c r="AM534" i="13"/>
  <c r="AQ534" i="13" s="1"/>
  <c r="AR534" i="13" s="1"/>
  <c r="AC539" i="13"/>
  <c r="AG539" i="13"/>
  <c r="AF539" i="13"/>
  <c r="AB539" i="13"/>
  <c r="B539" i="12"/>
  <c r="AJ538" i="12"/>
  <c r="AK538" i="12"/>
  <c r="AN533" i="12"/>
  <c r="AM533" i="12"/>
  <c r="AQ533" i="12" s="1"/>
  <c r="AR533" i="12" s="1"/>
  <c r="AC538" i="12"/>
  <c r="AF538" i="12"/>
  <c r="AG538" i="12"/>
  <c r="AB538" i="12"/>
  <c r="AK540" i="13" l="1"/>
  <c r="AJ540" i="13"/>
  <c r="B541" i="13"/>
  <c r="AM535" i="13"/>
  <c r="AQ535" i="13" s="1"/>
  <c r="AR535" i="13" s="1"/>
  <c r="AN535" i="13"/>
  <c r="AC540" i="13"/>
  <c r="AG540" i="13"/>
  <c r="AF540" i="13"/>
  <c r="AB540" i="13"/>
  <c r="B540" i="12"/>
  <c r="AK539" i="12"/>
  <c r="AJ539" i="12"/>
  <c r="AM534" i="12"/>
  <c r="AQ534" i="12" s="1"/>
  <c r="AR534" i="12" s="1"/>
  <c r="AN534" i="12"/>
  <c r="AC539" i="12"/>
  <c r="AF539" i="12"/>
  <c r="AG539" i="12"/>
  <c r="AB539" i="12"/>
  <c r="AK541" i="13" l="1"/>
  <c r="AJ541" i="13"/>
  <c r="B542" i="13"/>
  <c r="AN536" i="13"/>
  <c r="AM536" i="13"/>
  <c r="AQ536" i="13" s="1"/>
  <c r="AR536" i="13" s="1"/>
  <c r="AC541" i="13"/>
  <c r="AB541" i="13"/>
  <c r="AF541" i="13"/>
  <c r="AG541" i="13"/>
  <c r="AK540" i="12"/>
  <c r="B541" i="12"/>
  <c r="AJ540" i="12"/>
  <c r="AM535" i="12"/>
  <c r="AQ535" i="12" s="1"/>
  <c r="AR535" i="12" s="1"/>
  <c r="AN535" i="12"/>
  <c r="AC540" i="12"/>
  <c r="AG540" i="12"/>
  <c r="AF540" i="12"/>
  <c r="AB540" i="12"/>
  <c r="B543" i="13" l="1"/>
  <c r="AK542" i="13"/>
  <c r="AJ542" i="13"/>
  <c r="AN537" i="13"/>
  <c r="AM537" i="13"/>
  <c r="AQ537" i="13" s="1"/>
  <c r="AR537" i="13" s="1"/>
  <c r="AC542" i="13"/>
  <c r="AB542" i="13"/>
  <c r="AG542" i="13"/>
  <c r="AF542" i="13"/>
  <c r="AK541" i="12"/>
  <c r="AJ541" i="12"/>
  <c r="B542" i="12"/>
  <c r="AM536" i="12"/>
  <c r="AQ536" i="12" s="1"/>
  <c r="AR536" i="12" s="1"/>
  <c r="AN536" i="12"/>
  <c r="AC541" i="12"/>
  <c r="AF541" i="12"/>
  <c r="AB541" i="12"/>
  <c r="AG541" i="12"/>
  <c r="B544" i="13" l="1"/>
  <c r="AK543" i="13"/>
  <c r="AJ543" i="13"/>
  <c r="AN538" i="13"/>
  <c r="AM538" i="13"/>
  <c r="AQ538" i="13" s="1"/>
  <c r="AR538" i="13" s="1"/>
  <c r="AC543" i="13"/>
  <c r="AG543" i="13"/>
  <c r="AB543" i="13"/>
  <c r="AF543" i="13"/>
  <c r="B543" i="12"/>
  <c r="AK542" i="12"/>
  <c r="AJ542" i="12"/>
  <c r="AM537" i="12"/>
  <c r="AQ537" i="12" s="1"/>
  <c r="AR537" i="12" s="1"/>
  <c r="AN537" i="12"/>
  <c r="AC542" i="12"/>
  <c r="AB542" i="12"/>
  <c r="AG542" i="12"/>
  <c r="AF542" i="12"/>
  <c r="AJ544" i="13" l="1"/>
  <c r="B545" i="13"/>
  <c r="AK544" i="13"/>
  <c r="AN539" i="13"/>
  <c r="AM539" i="13"/>
  <c r="AQ539" i="13" s="1"/>
  <c r="AR539" i="13" s="1"/>
  <c r="AC544" i="13"/>
  <c r="AF544" i="13"/>
  <c r="AB544" i="13"/>
  <c r="AG544" i="13"/>
  <c r="AK543" i="12"/>
  <c r="AJ543" i="12"/>
  <c r="B544" i="12"/>
  <c r="AN538" i="12"/>
  <c r="AM538" i="12"/>
  <c r="AQ538" i="12" s="1"/>
  <c r="AR538" i="12" s="1"/>
  <c r="AC543" i="12"/>
  <c r="AF543" i="12"/>
  <c r="AB543" i="12"/>
  <c r="AG543" i="12"/>
  <c r="AK545" i="13" l="1"/>
  <c r="AJ545" i="13"/>
  <c r="B546" i="13"/>
  <c r="AN540" i="13"/>
  <c r="AM540" i="13"/>
  <c r="AQ540" i="13" s="1"/>
  <c r="AC545" i="13"/>
  <c r="AF545" i="13"/>
  <c r="AB545" i="13"/>
  <c r="AG545" i="13"/>
  <c r="AJ544" i="12"/>
  <c r="AK544" i="12"/>
  <c r="B545" i="12"/>
  <c r="AN539" i="12"/>
  <c r="AM539" i="12"/>
  <c r="AQ539" i="12" s="1"/>
  <c r="AR539" i="12" s="1"/>
  <c r="AC544" i="12"/>
  <c r="AB544" i="12"/>
  <c r="AF544" i="12"/>
  <c r="AG544" i="12"/>
  <c r="B547" i="13" l="1"/>
  <c r="AK546" i="13"/>
  <c r="AJ546" i="13"/>
  <c r="AM541" i="13"/>
  <c r="AQ541" i="13" s="1"/>
  <c r="AN541" i="13"/>
  <c r="AC546" i="13"/>
  <c r="AB546" i="13"/>
  <c r="AF546" i="13"/>
  <c r="AG546" i="13"/>
  <c r="AR540" i="13"/>
  <c r="AS540" i="13"/>
  <c r="B546" i="12"/>
  <c r="AK545" i="12"/>
  <c r="AJ545" i="12"/>
  <c r="AM540" i="12"/>
  <c r="AQ540" i="12" s="1"/>
  <c r="AN540" i="12"/>
  <c r="AC545" i="12"/>
  <c r="AG545" i="12"/>
  <c r="AB545" i="12"/>
  <c r="AF545" i="12"/>
  <c r="AR541" i="13" l="1"/>
  <c r="AK547" i="13"/>
  <c r="AJ547" i="13"/>
  <c r="B548" i="13"/>
  <c r="AM542" i="13"/>
  <c r="AQ542" i="13" s="1"/>
  <c r="AR542" i="13" s="1"/>
  <c r="AN542" i="13"/>
  <c r="AC547" i="13"/>
  <c r="AF547" i="13"/>
  <c r="AG547" i="13"/>
  <c r="AB547" i="13"/>
  <c r="AR540" i="12"/>
  <c r="AS540" i="12"/>
  <c r="B547" i="12"/>
  <c r="AK546" i="12"/>
  <c r="AJ546" i="12"/>
  <c r="AN541" i="12"/>
  <c r="AM541" i="12"/>
  <c r="AQ541" i="12" s="1"/>
  <c r="AC546" i="12"/>
  <c r="AF546" i="12"/>
  <c r="AG546" i="12"/>
  <c r="AB546" i="12"/>
  <c r="AJ548" i="13" l="1"/>
  <c r="AK548" i="13"/>
  <c r="B549" i="13"/>
  <c r="AM543" i="13"/>
  <c r="AQ543" i="13" s="1"/>
  <c r="AR543" i="13" s="1"/>
  <c r="AN543" i="13"/>
  <c r="AC548" i="13"/>
  <c r="AG548" i="13"/>
  <c r="AF548" i="13"/>
  <c r="AB548" i="13"/>
  <c r="AR541" i="12"/>
  <c r="AK547" i="12"/>
  <c r="AJ547" i="12"/>
  <c r="B548" i="12"/>
  <c r="AN542" i="12"/>
  <c r="AM542" i="12"/>
  <c r="AQ542" i="12" s="1"/>
  <c r="AR542" i="12" s="1"/>
  <c r="AC547" i="12"/>
  <c r="AB547" i="12"/>
  <c r="AF547" i="12"/>
  <c r="AG547" i="12"/>
  <c r="AK549" i="13" l="1"/>
  <c r="AJ549" i="13"/>
  <c r="B550" i="13"/>
  <c r="AN544" i="13"/>
  <c r="AM544" i="13"/>
  <c r="AQ544" i="13" s="1"/>
  <c r="AC549" i="13"/>
  <c r="AF549" i="13"/>
  <c r="AG549" i="13"/>
  <c r="AB549" i="13"/>
  <c r="AJ548" i="12"/>
  <c r="B549" i="12"/>
  <c r="AK548" i="12"/>
  <c r="AM543" i="12"/>
  <c r="AQ543" i="12" s="1"/>
  <c r="AR543" i="12" s="1"/>
  <c r="AN543" i="12"/>
  <c r="AC548" i="12"/>
  <c r="AG548" i="12"/>
  <c r="AB548" i="12"/>
  <c r="AF548" i="12"/>
  <c r="B551" i="13" l="1"/>
  <c r="AK550" i="13"/>
  <c r="AJ550" i="13"/>
  <c r="AM545" i="13"/>
  <c r="AQ545" i="13" s="1"/>
  <c r="AN545" i="13"/>
  <c r="AC550" i="13"/>
  <c r="AF550" i="13"/>
  <c r="AG550" i="13"/>
  <c r="AB550" i="13"/>
  <c r="AR544" i="13"/>
  <c r="AJ549" i="12"/>
  <c r="B550" i="12"/>
  <c r="AK549" i="12"/>
  <c r="AN544" i="12"/>
  <c r="AM544" i="12"/>
  <c r="AQ544" i="12" s="1"/>
  <c r="AC549" i="12"/>
  <c r="AB549" i="12"/>
  <c r="AF549" i="12"/>
  <c r="AG549" i="12"/>
  <c r="AR545" i="13" l="1"/>
  <c r="B552" i="13"/>
  <c r="AK551" i="13"/>
  <c r="AJ551" i="13"/>
  <c r="AN546" i="13"/>
  <c r="AM546" i="13"/>
  <c r="AQ546" i="13" s="1"/>
  <c r="AC551" i="13"/>
  <c r="AB551" i="13"/>
  <c r="AG551" i="13"/>
  <c r="AF551" i="13"/>
  <c r="AR544" i="12"/>
  <c r="B551" i="12"/>
  <c r="AK550" i="12"/>
  <c r="AJ550" i="12"/>
  <c r="AN545" i="12"/>
  <c r="AM545" i="12"/>
  <c r="AQ545" i="12" s="1"/>
  <c r="AR545" i="12" s="1"/>
  <c r="AC550" i="12"/>
  <c r="AG550" i="12"/>
  <c r="AF550" i="12"/>
  <c r="AB550" i="12"/>
  <c r="AR546" i="13" l="1"/>
  <c r="AJ552" i="13"/>
  <c r="AK552" i="13"/>
  <c r="B553" i="13"/>
  <c r="AN547" i="13"/>
  <c r="AM547" i="13"/>
  <c r="AQ547" i="13" s="1"/>
  <c r="AR547" i="13" s="1"/>
  <c r="AC552" i="13"/>
  <c r="AG552" i="13"/>
  <c r="AB552" i="13"/>
  <c r="AF552" i="13"/>
  <c r="AK551" i="12"/>
  <c r="AJ551" i="12"/>
  <c r="B552" i="12"/>
  <c r="AM546" i="12"/>
  <c r="AQ546" i="12" s="1"/>
  <c r="AR546" i="12" s="1"/>
  <c r="AN546" i="12"/>
  <c r="AC551" i="12"/>
  <c r="AG551" i="12"/>
  <c r="AF551" i="12"/>
  <c r="AB551" i="12"/>
  <c r="AK553" i="13" l="1"/>
  <c r="AJ553" i="13"/>
  <c r="B554" i="13"/>
  <c r="AM548" i="13"/>
  <c r="AQ548" i="13" s="1"/>
  <c r="AR548" i="13" s="1"/>
  <c r="AN548" i="13"/>
  <c r="AC553" i="13"/>
  <c r="AF553" i="13"/>
  <c r="AG553" i="13"/>
  <c r="AB553" i="13"/>
  <c r="AJ552" i="12"/>
  <c r="B553" i="12"/>
  <c r="AK552" i="12"/>
  <c r="AM547" i="12"/>
  <c r="AQ547" i="12" s="1"/>
  <c r="AN547" i="12"/>
  <c r="AC552" i="12"/>
  <c r="AB552" i="12"/>
  <c r="AG552" i="12"/>
  <c r="AF552" i="12"/>
  <c r="B555" i="13" l="1"/>
  <c r="AJ554" i="13"/>
  <c r="AK554" i="13"/>
  <c r="AM549" i="13"/>
  <c r="AQ549" i="13" s="1"/>
  <c r="AR549" i="13" s="1"/>
  <c r="AN549" i="13"/>
  <c r="AC554" i="13"/>
  <c r="AG554" i="13"/>
  <c r="AB554" i="13"/>
  <c r="AF554" i="13"/>
  <c r="AR547" i="12"/>
  <c r="AK553" i="12"/>
  <c r="AJ553" i="12"/>
  <c r="B554" i="12"/>
  <c r="AN548" i="12"/>
  <c r="AM548" i="12"/>
  <c r="AQ548" i="12" s="1"/>
  <c r="AR548" i="12" s="1"/>
  <c r="AC553" i="12"/>
  <c r="AF553" i="12"/>
  <c r="AB553" i="12"/>
  <c r="AG553" i="12"/>
  <c r="B556" i="13" l="1"/>
  <c r="AK555" i="13"/>
  <c r="AJ555" i="13"/>
  <c r="AM550" i="13"/>
  <c r="AQ550" i="13" s="1"/>
  <c r="AR550" i="13" s="1"/>
  <c r="AN550" i="13"/>
  <c r="AC555" i="13"/>
  <c r="AB555" i="13"/>
  <c r="AG555" i="13"/>
  <c r="AF555" i="13"/>
  <c r="B555" i="12"/>
  <c r="AJ554" i="12"/>
  <c r="AK554" i="12"/>
  <c r="AN549" i="12"/>
  <c r="AM549" i="12"/>
  <c r="AQ549" i="12" s="1"/>
  <c r="AR549" i="12" s="1"/>
  <c r="AC554" i="12"/>
  <c r="AG554" i="12"/>
  <c r="AB554" i="12"/>
  <c r="AF554" i="12"/>
  <c r="AJ556" i="13" l="1"/>
  <c r="AK556" i="13"/>
  <c r="B557" i="13"/>
  <c r="AM551" i="13"/>
  <c r="AQ551" i="13" s="1"/>
  <c r="AR551" i="13" s="1"/>
  <c r="AN551" i="13"/>
  <c r="AC556" i="13"/>
  <c r="AG556" i="13"/>
  <c r="AF556" i="13"/>
  <c r="AB556" i="13"/>
  <c r="B556" i="12"/>
  <c r="AK555" i="12"/>
  <c r="AJ555" i="12"/>
  <c r="AM550" i="12"/>
  <c r="AQ550" i="12" s="1"/>
  <c r="AR550" i="12" s="1"/>
  <c r="AN550" i="12"/>
  <c r="AC555" i="12"/>
  <c r="AB555" i="12"/>
  <c r="AG555" i="12"/>
  <c r="AF555" i="12"/>
  <c r="AK557" i="13" l="1"/>
  <c r="AJ557" i="13"/>
  <c r="B558" i="13"/>
  <c r="AM552" i="13"/>
  <c r="AQ552" i="13" s="1"/>
  <c r="AR552" i="13" s="1"/>
  <c r="AN552" i="13"/>
  <c r="AC557" i="13"/>
  <c r="AG557" i="13"/>
  <c r="AF557" i="13"/>
  <c r="AB557" i="13"/>
  <c r="AJ556" i="12"/>
  <c r="B557" i="12"/>
  <c r="AK556" i="12"/>
  <c r="AM551" i="12"/>
  <c r="AQ551" i="12" s="1"/>
  <c r="AR551" i="12" s="1"/>
  <c r="AN551" i="12"/>
  <c r="AC556" i="12"/>
  <c r="AF556" i="12"/>
  <c r="AG556" i="12"/>
  <c r="AB556" i="12"/>
  <c r="B559" i="13" l="1"/>
  <c r="AK558" i="13"/>
  <c r="AJ558" i="13"/>
  <c r="AM553" i="13"/>
  <c r="AQ553" i="13" s="1"/>
  <c r="AR553" i="13" s="1"/>
  <c r="AN553" i="13"/>
  <c r="AC558" i="13"/>
  <c r="AG558" i="13"/>
  <c r="AB558" i="13"/>
  <c r="AF558" i="13"/>
  <c r="AK557" i="12"/>
  <c r="AJ557" i="12"/>
  <c r="B558" i="12"/>
  <c r="AN552" i="12"/>
  <c r="AM552" i="12"/>
  <c r="AQ552" i="12" s="1"/>
  <c r="AR552" i="12" s="1"/>
  <c r="AC557" i="12"/>
  <c r="AG557" i="12"/>
  <c r="AF557" i="12"/>
  <c r="AB557" i="12"/>
  <c r="B560" i="13" l="1"/>
  <c r="AJ559" i="13"/>
  <c r="AK559" i="13"/>
  <c r="AM554" i="13"/>
  <c r="AQ554" i="13" s="1"/>
  <c r="AR554" i="13" s="1"/>
  <c r="AN554" i="13"/>
  <c r="AC559" i="13"/>
  <c r="AB559" i="13"/>
  <c r="AG559" i="13"/>
  <c r="AF559" i="13"/>
  <c r="B559" i="12"/>
  <c r="AK558" i="12"/>
  <c r="AJ558" i="12"/>
  <c r="AM553" i="12"/>
  <c r="AQ553" i="12" s="1"/>
  <c r="AR553" i="12" s="1"/>
  <c r="AN553" i="12"/>
  <c r="AC558" i="12"/>
  <c r="AB558" i="12"/>
  <c r="AG558" i="12"/>
  <c r="AF558" i="12"/>
  <c r="AJ560" i="13" l="1"/>
  <c r="AK560" i="13"/>
  <c r="B561" i="13"/>
  <c r="AN555" i="13"/>
  <c r="AM555" i="13"/>
  <c r="AQ555" i="13" s="1"/>
  <c r="AR555" i="13" s="1"/>
  <c r="AC560" i="13"/>
  <c r="AB560" i="13"/>
  <c r="AF560" i="13"/>
  <c r="AG560" i="13"/>
  <c r="AJ559" i="12"/>
  <c r="B560" i="12"/>
  <c r="AK559" i="12"/>
  <c r="AM554" i="12"/>
  <c r="AQ554" i="12" s="1"/>
  <c r="AR554" i="12" s="1"/>
  <c r="AN554" i="12"/>
  <c r="AC559" i="12"/>
  <c r="AG559" i="12"/>
  <c r="AF559" i="12"/>
  <c r="AB559" i="12"/>
  <c r="AK561" i="13" l="1"/>
  <c r="AJ561" i="13"/>
  <c r="B562" i="13"/>
  <c r="AN556" i="13"/>
  <c r="AM556" i="13"/>
  <c r="AQ556" i="13" s="1"/>
  <c r="AR556" i="13" s="1"/>
  <c r="AC561" i="13"/>
  <c r="AG561" i="13"/>
  <c r="AF561" i="13"/>
  <c r="AB561" i="13"/>
  <c r="AJ560" i="12"/>
  <c r="B561" i="12"/>
  <c r="AK560" i="12"/>
  <c r="AM555" i="12"/>
  <c r="AQ555" i="12" s="1"/>
  <c r="AR555" i="12" s="1"/>
  <c r="AN555" i="12"/>
  <c r="AC560" i="12"/>
  <c r="AF560" i="12"/>
  <c r="AB560" i="12"/>
  <c r="AG560" i="12"/>
  <c r="B563" i="13" l="1"/>
  <c r="AK562" i="13"/>
  <c r="AJ562" i="13"/>
  <c r="AN557" i="13"/>
  <c r="AM557" i="13"/>
  <c r="AQ557" i="13" s="1"/>
  <c r="AR557" i="13" s="1"/>
  <c r="AC562" i="13"/>
  <c r="AF562" i="13"/>
  <c r="AB562" i="13"/>
  <c r="AG562" i="13"/>
  <c r="AJ561" i="12"/>
  <c r="AK561" i="12"/>
  <c r="B562" i="12"/>
  <c r="AM556" i="12"/>
  <c r="AQ556" i="12" s="1"/>
  <c r="AR556" i="12" s="1"/>
  <c r="AN556" i="12"/>
  <c r="AC561" i="12"/>
  <c r="AG561" i="12"/>
  <c r="AF561" i="12"/>
  <c r="AB561" i="12"/>
  <c r="B564" i="13" l="1"/>
  <c r="AK563" i="13"/>
  <c r="AJ563" i="13"/>
  <c r="AN558" i="13"/>
  <c r="AM558" i="13"/>
  <c r="AQ558" i="13" s="1"/>
  <c r="AR558" i="13" s="1"/>
  <c r="AC563" i="13"/>
  <c r="AG563" i="13"/>
  <c r="AF563" i="13"/>
  <c r="AB563" i="13"/>
  <c r="B563" i="12"/>
  <c r="AK562" i="12"/>
  <c r="AJ562" i="12"/>
  <c r="AM557" i="12"/>
  <c r="AQ557" i="12" s="1"/>
  <c r="AR557" i="12" s="1"/>
  <c r="AN557" i="12"/>
  <c r="AC562" i="12"/>
  <c r="AF562" i="12"/>
  <c r="AG562" i="12"/>
  <c r="AB562" i="12"/>
  <c r="AJ564" i="13" l="1"/>
  <c r="B565" i="13"/>
  <c r="AK564" i="13"/>
  <c r="AM559" i="13"/>
  <c r="AQ559" i="13" s="1"/>
  <c r="AR559" i="13" s="1"/>
  <c r="AN559" i="13"/>
  <c r="AC564" i="13"/>
  <c r="AG564" i="13"/>
  <c r="AF564" i="13"/>
  <c r="AB564" i="13"/>
  <c r="B564" i="12"/>
  <c r="AK563" i="12"/>
  <c r="AJ563" i="12"/>
  <c r="AN558" i="12"/>
  <c r="AM558" i="12"/>
  <c r="AQ558" i="12" s="1"/>
  <c r="AR558" i="12" s="1"/>
  <c r="AC563" i="12"/>
  <c r="AF563" i="12"/>
  <c r="AB563" i="12"/>
  <c r="AG563" i="12"/>
  <c r="AK565" i="13" l="1"/>
  <c r="AJ565" i="13"/>
  <c r="B566" i="13"/>
  <c r="AN560" i="13"/>
  <c r="AM560" i="13"/>
  <c r="AQ560" i="13" s="1"/>
  <c r="AR560" i="13" s="1"/>
  <c r="AC565" i="13"/>
  <c r="AG565" i="13"/>
  <c r="AF565" i="13"/>
  <c r="AB565" i="13"/>
  <c r="AJ564" i="12"/>
  <c r="B565" i="12"/>
  <c r="AK564" i="12"/>
  <c r="AM559" i="12"/>
  <c r="AQ559" i="12" s="1"/>
  <c r="AR559" i="12" s="1"/>
  <c r="AN559" i="12"/>
  <c r="AC564" i="12"/>
  <c r="AB564" i="12"/>
  <c r="AG564" i="12"/>
  <c r="AF564" i="12"/>
  <c r="B567" i="13" l="1"/>
  <c r="AJ566" i="13"/>
  <c r="AK566" i="13"/>
  <c r="AN561" i="13"/>
  <c r="AM561" i="13"/>
  <c r="AQ561" i="13" s="1"/>
  <c r="AR561" i="13" s="1"/>
  <c r="AC566" i="13"/>
  <c r="AB566" i="13"/>
  <c r="AF566" i="13"/>
  <c r="AG566" i="13"/>
  <c r="B566" i="12"/>
  <c r="AK565" i="12"/>
  <c r="AJ565" i="12"/>
  <c r="AM560" i="12"/>
  <c r="AQ560" i="12" s="1"/>
  <c r="AR560" i="12" s="1"/>
  <c r="AN560" i="12"/>
  <c r="AC565" i="12"/>
  <c r="AF565" i="12"/>
  <c r="AG565" i="12"/>
  <c r="AB565" i="12"/>
  <c r="B568" i="13" l="1"/>
  <c r="AK567" i="13"/>
  <c r="AJ567" i="13"/>
  <c r="AM562" i="13"/>
  <c r="AQ562" i="13" s="1"/>
  <c r="AR562" i="13" s="1"/>
  <c r="AN562" i="13"/>
  <c r="AC567" i="13"/>
  <c r="AF567" i="13"/>
  <c r="AG567" i="13"/>
  <c r="AB567" i="13"/>
  <c r="B567" i="12"/>
  <c r="AJ566" i="12"/>
  <c r="AK566" i="12"/>
  <c r="AN561" i="12"/>
  <c r="AM561" i="12"/>
  <c r="AQ561" i="12" s="1"/>
  <c r="AR561" i="12" s="1"/>
  <c r="AC566" i="12"/>
  <c r="AG566" i="12"/>
  <c r="AB566" i="12"/>
  <c r="AF566" i="12"/>
  <c r="AJ568" i="13" l="1"/>
  <c r="AK568" i="13"/>
  <c r="B569" i="13"/>
  <c r="AN563" i="13"/>
  <c r="AM563" i="13"/>
  <c r="AQ563" i="13" s="1"/>
  <c r="AR563" i="13" s="1"/>
  <c r="AC568" i="13"/>
  <c r="AB568" i="13"/>
  <c r="AF568" i="13"/>
  <c r="AG568" i="13"/>
  <c r="AK567" i="12"/>
  <c r="AJ567" i="12"/>
  <c r="B568" i="12"/>
  <c r="AM562" i="12"/>
  <c r="AQ562" i="12" s="1"/>
  <c r="AR562" i="12" s="1"/>
  <c r="AN562" i="12"/>
  <c r="AC567" i="12"/>
  <c r="AB567" i="12"/>
  <c r="AF567" i="12"/>
  <c r="AG567" i="12"/>
  <c r="AK569" i="13" l="1"/>
  <c r="AJ569" i="13"/>
  <c r="B570" i="13"/>
  <c r="AM564" i="13"/>
  <c r="AQ564" i="13" s="1"/>
  <c r="AR564" i="13" s="1"/>
  <c r="AN564" i="13"/>
  <c r="AC569" i="13"/>
  <c r="AG569" i="13"/>
  <c r="AB569" i="13"/>
  <c r="AF569" i="13"/>
  <c r="AJ568" i="12"/>
  <c r="B569" i="12"/>
  <c r="AK568" i="12"/>
  <c r="AN563" i="12"/>
  <c r="AM563" i="12"/>
  <c r="AQ563" i="12" s="1"/>
  <c r="AR563" i="12" s="1"/>
  <c r="AC568" i="12"/>
  <c r="AB568" i="12"/>
  <c r="AF568" i="12"/>
  <c r="AG568" i="12"/>
  <c r="B571" i="13" l="1"/>
  <c r="AK570" i="13"/>
  <c r="AJ570" i="13"/>
  <c r="AM565" i="13"/>
  <c r="AQ565" i="13" s="1"/>
  <c r="AR565" i="13" s="1"/>
  <c r="AN565" i="13"/>
  <c r="AC570" i="13"/>
  <c r="AF570" i="13"/>
  <c r="AG570" i="13"/>
  <c r="AB570" i="13"/>
  <c r="B570" i="12"/>
  <c r="AK569" i="12"/>
  <c r="AJ569" i="12"/>
  <c r="AN564" i="12"/>
  <c r="AM564" i="12"/>
  <c r="AQ564" i="12" s="1"/>
  <c r="AR564" i="12" s="1"/>
  <c r="AC569" i="12"/>
  <c r="AG569" i="12"/>
  <c r="AB569" i="12"/>
  <c r="AF569" i="12"/>
  <c r="B572" i="13" l="1"/>
  <c r="AK571" i="13"/>
  <c r="AJ571" i="13"/>
  <c r="AN566" i="13"/>
  <c r="AM566" i="13"/>
  <c r="AQ566" i="13" s="1"/>
  <c r="AR566" i="13" s="1"/>
  <c r="AC571" i="13"/>
  <c r="AB571" i="13"/>
  <c r="AG571" i="13"/>
  <c r="AF571" i="13"/>
  <c r="B571" i="12"/>
  <c r="AK570" i="12"/>
  <c r="AJ570" i="12"/>
  <c r="AM565" i="12"/>
  <c r="AQ565" i="12" s="1"/>
  <c r="AR565" i="12" s="1"/>
  <c r="AN565" i="12"/>
  <c r="AC570" i="12"/>
  <c r="AG570" i="12"/>
  <c r="AB570" i="12"/>
  <c r="AF570" i="12"/>
  <c r="B573" i="13" l="1"/>
  <c r="AK572" i="13"/>
  <c r="AJ572" i="13"/>
  <c r="AN567" i="13"/>
  <c r="AM567" i="13"/>
  <c r="AQ567" i="13" s="1"/>
  <c r="AR567" i="13" s="1"/>
  <c r="AC572" i="13"/>
  <c r="AG572" i="13"/>
  <c r="AF572" i="13"/>
  <c r="AB572" i="13"/>
  <c r="AJ571" i="12"/>
  <c r="AK571" i="12"/>
  <c r="B572" i="12"/>
  <c r="AM566" i="12"/>
  <c r="AQ566" i="12" s="1"/>
  <c r="AR566" i="12" s="1"/>
  <c r="AN566" i="12"/>
  <c r="AC571" i="12"/>
  <c r="AG571" i="12"/>
  <c r="AB571" i="12"/>
  <c r="AF571" i="12"/>
  <c r="B574" i="13" l="1"/>
  <c r="AK573" i="13"/>
  <c r="AJ573" i="13"/>
  <c r="AM568" i="13"/>
  <c r="AQ568" i="13" s="1"/>
  <c r="AR568" i="13" s="1"/>
  <c r="AN568" i="13"/>
  <c r="AK572" i="12"/>
  <c r="AJ572" i="12"/>
  <c r="AN567" i="12"/>
  <c r="B573" i="12"/>
  <c r="AM567" i="12"/>
  <c r="AQ567" i="12" s="1"/>
  <c r="AR567" i="12" s="1"/>
  <c r="AC572" i="12"/>
  <c r="AG572" i="12"/>
  <c r="AF572" i="12"/>
  <c r="AB572" i="12"/>
  <c r="B575" i="13" l="1"/>
  <c r="AK574" i="13"/>
  <c r="AJ574" i="13"/>
  <c r="AN569" i="13"/>
  <c r="AM569" i="13"/>
  <c r="AQ569" i="13" s="1"/>
  <c r="AR569" i="13" s="1"/>
  <c r="B574" i="12"/>
  <c r="AJ573" i="12"/>
  <c r="AK573" i="12"/>
  <c r="AN568" i="12"/>
  <c r="AM568" i="12"/>
  <c r="AQ568" i="12" s="1"/>
  <c r="AR568" i="12" s="1"/>
  <c r="B576" i="13" l="1"/>
  <c r="AK575" i="13"/>
  <c r="AJ575" i="13"/>
  <c r="AN570" i="13"/>
  <c r="AM570" i="13"/>
  <c r="AQ570" i="13" s="1"/>
  <c r="AR570" i="13" s="1"/>
  <c r="AK574" i="12"/>
  <c r="AJ574" i="12"/>
  <c r="B575" i="12"/>
  <c r="AN569" i="12"/>
  <c r="AM569" i="12"/>
  <c r="AQ569" i="12" s="1"/>
  <c r="AR569" i="12" s="1"/>
  <c r="AJ576" i="13" l="1"/>
  <c r="B577" i="13"/>
  <c r="AK576" i="13"/>
  <c r="AN571" i="13"/>
  <c r="AM571" i="13"/>
  <c r="AQ571" i="13" s="1"/>
  <c r="B576" i="12"/>
  <c r="AK575" i="12"/>
  <c r="AJ575" i="12"/>
  <c r="AM570" i="12"/>
  <c r="AQ570" i="12" s="1"/>
  <c r="AR570" i="12" s="1"/>
  <c r="AN570" i="12"/>
  <c r="AR571" i="13" l="1"/>
  <c r="AR574" i="13" s="1"/>
  <c r="AS571" i="13"/>
  <c r="AJ577" i="13"/>
  <c r="B578" i="13"/>
  <c r="AK577" i="13"/>
  <c r="AM572" i="13"/>
  <c r="AN572" i="13"/>
  <c r="AJ576" i="12"/>
  <c r="B577" i="12"/>
  <c r="AK576" i="12"/>
  <c r="AM571" i="12"/>
  <c r="AQ571" i="12" s="1"/>
  <c r="AN571" i="12"/>
  <c r="B579" i="13" l="1"/>
  <c r="AK578" i="13"/>
  <c r="AJ578" i="13"/>
  <c r="AR571" i="12"/>
  <c r="AR574" i="12" s="1"/>
  <c r="AS571" i="12"/>
  <c r="B578" i="12"/>
  <c r="AK577" i="12"/>
  <c r="AJ577" i="12"/>
  <c r="AM572" i="12"/>
  <c r="AN572" i="12"/>
  <c r="AK579" i="13" l="1"/>
  <c r="B580" i="13"/>
  <c r="AJ579" i="13"/>
  <c r="AK578" i="12"/>
  <c r="B579" i="12"/>
  <c r="AJ578" i="12"/>
  <c r="B581" i="13" l="1"/>
  <c r="AK580" i="13"/>
  <c r="AJ580" i="13"/>
  <c r="AJ579" i="12"/>
  <c r="B580" i="12"/>
  <c r="AK579" i="12"/>
  <c r="AK581" i="13" l="1"/>
  <c r="AJ581" i="13"/>
  <c r="B582" i="13"/>
  <c r="B581" i="12"/>
  <c r="AK580" i="12"/>
  <c r="AJ580" i="12"/>
  <c r="AJ582" i="13" l="1"/>
  <c r="AK582" i="13"/>
  <c r="B583" i="13"/>
  <c r="AK581" i="12"/>
  <c r="AJ581" i="12"/>
  <c r="B582" i="12"/>
  <c r="B584" i="13" l="1"/>
  <c r="AK583" i="13"/>
  <c r="AJ583" i="13"/>
  <c r="AK582" i="12"/>
  <c r="AJ582" i="12"/>
  <c r="B583" i="12"/>
  <c r="AJ584" i="13" l="1"/>
  <c r="B585" i="13"/>
  <c r="AK584" i="13"/>
  <c r="B584" i="12"/>
  <c r="AK583" i="12"/>
  <c r="AJ583" i="12"/>
  <c r="B586" i="13" l="1"/>
  <c r="AK585" i="13"/>
  <c r="AJ585" i="13"/>
  <c r="AJ584" i="12"/>
  <c r="AK584" i="12"/>
  <c r="B585" i="12"/>
  <c r="B587" i="13" l="1"/>
  <c r="AK586" i="13"/>
  <c r="AJ586" i="13"/>
  <c r="B586" i="12"/>
  <c r="AK585" i="12"/>
  <c r="AJ585" i="12"/>
  <c r="B588" i="13" l="1"/>
  <c r="AK587" i="13"/>
  <c r="AJ587" i="13"/>
  <c r="B587" i="12"/>
  <c r="AK586" i="12"/>
  <c r="AJ586" i="12"/>
  <c r="AJ588" i="13" l="1"/>
  <c r="AK588" i="13"/>
  <c r="B589" i="13"/>
  <c r="B588" i="12"/>
  <c r="AK587" i="12"/>
  <c r="AJ587" i="12"/>
  <c r="B590" i="13" l="1"/>
  <c r="AK589" i="13"/>
  <c r="AJ589" i="13"/>
  <c r="B589" i="12"/>
  <c r="AK588" i="12"/>
  <c r="AJ588" i="12"/>
  <c r="B591" i="13" l="1"/>
  <c r="AK590" i="13"/>
  <c r="AJ590" i="13"/>
  <c r="B590" i="12"/>
  <c r="AK589" i="12"/>
  <c r="AJ589" i="12"/>
  <c r="B592" i="13" l="1"/>
  <c r="AK591" i="13"/>
  <c r="AJ591" i="13"/>
  <c r="AK590" i="12"/>
  <c r="AJ590" i="12"/>
  <c r="B591" i="12"/>
  <c r="AJ592" i="13" l="1"/>
  <c r="B593" i="13"/>
  <c r="AK592" i="13"/>
  <c r="B592" i="12"/>
  <c r="AK591" i="12"/>
  <c r="AJ591" i="12"/>
  <c r="B594" i="13" l="1"/>
  <c r="AK593" i="13"/>
  <c r="AJ593" i="13"/>
  <c r="AJ592" i="12"/>
  <c r="B593" i="12"/>
  <c r="AK592" i="12"/>
  <c r="AK594" i="13" l="1"/>
  <c r="AJ594" i="13"/>
  <c r="B595" i="13"/>
  <c r="AJ593" i="12"/>
  <c r="B594" i="12"/>
  <c r="AK593" i="12"/>
  <c r="AJ595" i="13" l="1"/>
  <c r="AK595" i="13"/>
  <c r="B596" i="13"/>
  <c r="AJ594" i="12"/>
  <c r="B595" i="12"/>
  <c r="AK594" i="12"/>
  <c r="B597" i="13" l="1"/>
  <c r="AK596" i="13"/>
  <c r="AJ596" i="13"/>
  <c r="B596" i="12"/>
  <c r="AK595" i="12"/>
  <c r="AJ595" i="12"/>
  <c r="AK597" i="13" l="1"/>
  <c r="AJ597" i="13"/>
  <c r="B598" i="13"/>
  <c r="B597" i="12"/>
  <c r="AK596" i="12"/>
  <c r="AJ596" i="12"/>
  <c r="B599" i="13" l="1"/>
  <c r="AK598" i="13"/>
  <c r="AJ598" i="13"/>
  <c r="AK597" i="12"/>
  <c r="AJ597" i="12"/>
  <c r="B598" i="12"/>
  <c r="B600" i="13" l="1"/>
  <c r="AK599" i="13"/>
  <c r="AJ599" i="13"/>
  <c r="B599" i="12"/>
  <c r="AK598" i="12"/>
  <c r="AJ598" i="12"/>
  <c r="AJ600" i="13" l="1"/>
  <c r="B601" i="13"/>
  <c r="AK600" i="13"/>
  <c r="AJ599" i="12"/>
  <c r="B600" i="12"/>
  <c r="AK599" i="12"/>
  <c r="B602" i="13" l="1"/>
  <c r="AK601" i="13"/>
  <c r="AJ601" i="13"/>
  <c r="AK600" i="12"/>
  <c r="AJ600" i="12"/>
  <c r="B601" i="12"/>
  <c r="B603" i="13" l="1"/>
  <c r="AK602" i="13"/>
  <c r="AJ602" i="13"/>
  <c r="AK601" i="12"/>
  <c r="AJ601" i="12"/>
  <c r="B602" i="12"/>
  <c r="B604" i="13" l="1"/>
  <c r="AK603" i="13"/>
  <c r="AJ603" i="13"/>
  <c r="B603" i="12"/>
  <c r="AK602" i="12"/>
  <c r="AJ602" i="12"/>
  <c r="AK604" i="13" l="1"/>
  <c r="AJ604" i="13"/>
  <c r="B605" i="13"/>
  <c r="B604" i="12"/>
  <c r="AK603" i="12"/>
  <c r="AJ603" i="12"/>
  <c r="B606" i="13" l="1"/>
  <c r="AJ605" i="13"/>
  <c r="AK605" i="13"/>
  <c r="AJ604" i="12"/>
  <c r="B605" i="12"/>
  <c r="AK604" i="12"/>
  <c r="B607" i="13" l="1"/>
  <c r="AK606" i="13"/>
  <c r="AJ606" i="13"/>
  <c r="B606" i="12"/>
  <c r="AK605" i="12"/>
  <c r="AJ605" i="12"/>
  <c r="B608" i="13" l="1"/>
  <c r="AK607" i="13"/>
  <c r="AJ607" i="13"/>
  <c r="AK606" i="12"/>
  <c r="AJ606" i="12"/>
  <c r="B607" i="12"/>
  <c r="AJ608" i="13" l="1"/>
  <c r="AK608" i="13"/>
  <c r="B609" i="13"/>
  <c r="B608" i="12"/>
  <c r="AK607" i="12"/>
  <c r="AJ607" i="12"/>
  <c r="B610" i="13" l="1"/>
  <c r="AK609" i="13"/>
  <c r="AJ609" i="13"/>
  <c r="AJ608" i="12"/>
  <c r="B609" i="12"/>
  <c r="AK608" i="12"/>
  <c r="B611" i="13" l="1"/>
  <c r="AK610" i="13"/>
  <c r="AJ610" i="13"/>
  <c r="B610" i="12"/>
  <c r="AK609" i="12"/>
  <c r="AJ609" i="12"/>
  <c r="AK611" i="13" l="1"/>
  <c r="B612" i="13"/>
  <c r="AJ611" i="13"/>
  <c r="AK610" i="12"/>
  <c r="AJ610" i="12"/>
  <c r="B611" i="12"/>
  <c r="B613" i="13" l="1"/>
  <c r="AK612" i="13"/>
  <c r="AJ612" i="13"/>
  <c r="AK611" i="12"/>
  <c r="AJ611" i="12"/>
  <c r="B612" i="12"/>
  <c r="AK613" i="13" l="1"/>
  <c r="AJ613" i="13"/>
  <c r="B614" i="13"/>
  <c r="B613" i="12"/>
  <c r="AK612" i="12"/>
  <c r="AJ612" i="12"/>
  <c r="B615" i="13" l="1"/>
  <c r="AK614" i="13"/>
  <c r="AJ614" i="13"/>
  <c r="AK613" i="12"/>
  <c r="AJ613" i="12"/>
  <c r="B614" i="12"/>
  <c r="AK615" i="13" l="1"/>
  <c r="AJ615" i="13"/>
  <c r="B616" i="13"/>
  <c r="B615" i="12"/>
  <c r="AK614" i="12"/>
  <c r="AJ614" i="12"/>
  <c r="AJ616" i="13" l="1"/>
  <c r="B617" i="13"/>
  <c r="AK616" i="13"/>
  <c r="B616" i="12"/>
  <c r="AK615" i="12"/>
  <c r="AJ615" i="12"/>
  <c r="B618" i="13" l="1"/>
  <c r="AK617" i="13"/>
  <c r="AJ617" i="13"/>
  <c r="B617" i="12"/>
  <c r="AK616" i="12"/>
  <c r="AJ616" i="12"/>
  <c r="B619" i="13" l="1"/>
  <c r="AK618" i="13"/>
  <c r="AJ618" i="13"/>
  <c r="B618" i="12"/>
  <c r="AK617" i="12"/>
  <c r="AJ617" i="12"/>
  <c r="AK619" i="13" l="1"/>
  <c r="B620" i="13"/>
  <c r="AJ619" i="13"/>
  <c r="B619" i="12"/>
  <c r="AK618" i="12"/>
  <c r="AJ618" i="12"/>
  <c r="B621" i="13" l="1"/>
  <c r="AK620" i="13"/>
  <c r="AJ620" i="13"/>
  <c r="AJ619" i="12"/>
  <c r="B620" i="12"/>
  <c r="AK619" i="12"/>
  <c r="B622" i="13" l="1"/>
  <c r="AK621" i="13"/>
  <c r="AJ621" i="13"/>
  <c r="B621" i="12"/>
  <c r="AK620" i="12"/>
  <c r="AJ620" i="12"/>
  <c r="B623" i="13" l="1"/>
  <c r="B624" i="13" s="1"/>
  <c r="B625" i="13" s="1"/>
  <c r="B626" i="13" s="1"/>
  <c r="B627" i="13" s="1"/>
  <c r="AK622" i="13"/>
  <c r="AJ622" i="13"/>
  <c r="B622" i="12"/>
  <c r="AK621" i="12"/>
  <c r="AJ621" i="12"/>
  <c r="K370" i="10"/>
  <c r="J371" i="10"/>
  <c r="I371" i="10"/>
  <c r="K369" i="10"/>
  <c r="K368" i="10"/>
  <c r="K367" i="10"/>
  <c r="K366" i="10"/>
  <c r="K365" i="10"/>
  <c r="K364" i="10"/>
  <c r="K363" i="10"/>
  <c r="K362" i="10"/>
  <c r="K361" i="10"/>
  <c r="K360" i="10"/>
  <c r="K359" i="10"/>
  <c r="K358" i="10"/>
  <c r="K357" i="10"/>
  <c r="K356" i="10"/>
  <c r="K355" i="10"/>
  <c r="K354" i="10"/>
  <c r="K353" i="10"/>
  <c r="K352" i="10"/>
  <c r="K351" i="10"/>
  <c r="K350" i="10"/>
  <c r="K349" i="10"/>
  <c r="K348" i="10"/>
  <c r="K347" i="10"/>
  <c r="K346" i="10"/>
  <c r="K345" i="10"/>
  <c r="K344" i="10"/>
  <c r="K343" i="10"/>
  <c r="K342" i="10"/>
  <c r="K341" i="10"/>
  <c r="K340" i="10"/>
  <c r="K339" i="10"/>
  <c r="K338" i="10"/>
  <c r="K337" i="10"/>
  <c r="K336" i="10"/>
  <c r="K335" i="10"/>
  <c r="K334" i="10"/>
  <c r="K333" i="10"/>
  <c r="K332" i="10"/>
  <c r="K331" i="10"/>
  <c r="K330" i="10"/>
  <c r="K329" i="10"/>
  <c r="K328" i="10"/>
  <c r="K327" i="10"/>
  <c r="K326" i="10"/>
  <c r="K325" i="10"/>
  <c r="K324" i="10"/>
  <c r="K323" i="10"/>
  <c r="K322" i="10"/>
  <c r="K321" i="10"/>
  <c r="K320" i="10"/>
  <c r="K319" i="10"/>
  <c r="K318" i="10"/>
  <c r="K317" i="10"/>
  <c r="K316" i="10"/>
  <c r="K315" i="10"/>
  <c r="K314" i="10"/>
  <c r="K313" i="10"/>
  <c r="K312" i="10"/>
  <c r="K311" i="10"/>
  <c r="K310" i="10"/>
  <c r="K309" i="10"/>
  <c r="K308" i="10"/>
  <c r="K307" i="10"/>
  <c r="K306" i="10"/>
  <c r="K305" i="10"/>
  <c r="K304" i="10"/>
  <c r="K303" i="10"/>
  <c r="K302" i="10"/>
  <c r="K301" i="10"/>
  <c r="K300" i="10"/>
  <c r="K299" i="10"/>
  <c r="K298" i="10"/>
  <c r="K297" i="10"/>
  <c r="K296" i="10"/>
  <c r="K295" i="10"/>
  <c r="K294" i="10"/>
  <c r="K293" i="10"/>
  <c r="K292" i="10"/>
  <c r="K291" i="10"/>
  <c r="K290" i="10"/>
  <c r="K289" i="10"/>
  <c r="K288" i="10"/>
  <c r="K287" i="10"/>
  <c r="K286" i="10"/>
  <c r="K285" i="10"/>
  <c r="K284" i="10"/>
  <c r="K283" i="10"/>
  <c r="K282" i="10"/>
  <c r="K281" i="10"/>
  <c r="K280" i="10"/>
  <c r="K279" i="10"/>
  <c r="K278" i="10"/>
  <c r="K277" i="10"/>
  <c r="K276" i="10"/>
  <c r="K275" i="10"/>
  <c r="K274" i="10"/>
  <c r="K273" i="10"/>
  <c r="K272" i="10"/>
  <c r="K271" i="10"/>
  <c r="K270" i="10"/>
  <c r="K269" i="10"/>
  <c r="K268" i="10"/>
  <c r="K267" i="10"/>
  <c r="K266" i="10"/>
  <c r="K265" i="10"/>
  <c r="K264" i="10"/>
  <c r="K263" i="10"/>
  <c r="K262" i="10"/>
  <c r="K261" i="10"/>
  <c r="K260" i="10"/>
  <c r="K259" i="10"/>
  <c r="K258" i="10"/>
  <c r="K257" i="10"/>
  <c r="K256" i="10"/>
  <c r="K255" i="10"/>
  <c r="K254" i="10"/>
  <c r="K253" i="10"/>
  <c r="K252" i="10"/>
  <c r="K251" i="10"/>
  <c r="K250" i="10"/>
  <c r="K249" i="10"/>
  <c r="K248" i="10"/>
  <c r="K247" i="10"/>
  <c r="K246" i="10"/>
  <c r="K245" i="10"/>
  <c r="K244" i="10"/>
  <c r="K243" i="10"/>
  <c r="K242" i="10"/>
  <c r="K241" i="10"/>
  <c r="K240" i="10"/>
  <c r="K239" i="10"/>
  <c r="K238" i="10"/>
  <c r="K237" i="10"/>
  <c r="K236" i="10"/>
  <c r="K235" i="10"/>
  <c r="K234" i="10"/>
  <c r="K233" i="10"/>
  <c r="K232" i="10"/>
  <c r="K231" i="10"/>
  <c r="K230"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90" i="10"/>
  <c r="K189" i="10"/>
  <c r="K188" i="10"/>
  <c r="K187" i="10"/>
  <c r="K186" i="10"/>
  <c r="K185" i="10"/>
  <c r="K184" i="10"/>
  <c r="K183" i="10"/>
  <c r="K182" i="10"/>
  <c r="K181" i="10"/>
  <c r="K180" i="10"/>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M7" i="10" s="1"/>
  <c r="L6" i="10"/>
  <c r="K6" i="10"/>
  <c r="M6" i="10" s="1"/>
  <c r="N6" i="10" s="1"/>
  <c r="O6" i="10" s="1"/>
  <c r="M369" i="4"/>
  <c r="N5" i="4"/>
  <c r="M5" i="4"/>
  <c r="AG5" i="5"/>
  <c r="O5" i="4"/>
  <c r="P5" i="4" s="1"/>
  <c r="Q5" i="4" s="1"/>
  <c r="N6" i="4"/>
  <c r="N7" i="4" s="1"/>
  <c r="N8" i="4" s="1"/>
  <c r="N9" i="4" s="1"/>
  <c r="N10" i="4" s="1"/>
  <c r="N11" i="4" s="1"/>
  <c r="N12" i="4" s="1"/>
  <c r="N13" i="4" s="1"/>
  <c r="N14" i="4" s="1"/>
  <c r="N15" i="4" s="1"/>
  <c r="N16" i="4" s="1"/>
  <c r="N17" i="4" s="1"/>
  <c r="N18" i="4" s="1"/>
  <c r="N19" i="4" s="1"/>
  <c r="N20" i="4" s="1"/>
  <c r="N21" i="4" s="1"/>
  <c r="N22" i="4" s="1"/>
  <c r="N23" i="4" s="1"/>
  <c r="N24" i="4" s="1"/>
  <c r="N25" i="4" s="1"/>
  <c r="N26" i="4" s="1"/>
  <c r="N27" i="4" s="1"/>
  <c r="N28" i="4" s="1"/>
  <c r="N29" i="4" s="1"/>
  <c r="N30" i="4" s="1"/>
  <c r="N31" i="4" s="1"/>
  <c r="N32" i="4" s="1"/>
  <c r="N33" i="4" s="1"/>
  <c r="N34" i="4" s="1"/>
  <c r="N35" i="4" s="1"/>
  <c r="N36" i="4" s="1"/>
  <c r="N37" i="4" s="1"/>
  <c r="N38" i="4" s="1"/>
  <c r="N39" i="4" s="1"/>
  <c r="N40" i="4" s="1"/>
  <c r="N41" i="4" s="1"/>
  <c r="N42" i="4" s="1"/>
  <c r="N43" i="4" s="1"/>
  <c r="N44" i="4" s="1"/>
  <c r="N45" i="4" s="1"/>
  <c r="N46" i="4" s="1"/>
  <c r="N47" i="4" s="1"/>
  <c r="N48" i="4" s="1"/>
  <c r="N49" i="4" s="1"/>
  <c r="N50" i="4" s="1"/>
  <c r="N51" i="4" s="1"/>
  <c r="N52" i="4" s="1"/>
  <c r="N53" i="4" s="1"/>
  <c r="N54" i="4" s="1"/>
  <c r="N55" i="4" s="1"/>
  <c r="N56" i="4" s="1"/>
  <c r="N57" i="4" s="1"/>
  <c r="N58" i="4" s="1"/>
  <c r="N59" i="4" s="1"/>
  <c r="N60" i="4" s="1"/>
  <c r="N61" i="4" s="1"/>
  <c r="N62" i="4" s="1"/>
  <c r="N63" i="4" s="1"/>
  <c r="N64" i="4" s="1"/>
  <c r="N65" i="4" s="1"/>
  <c r="N66" i="4" s="1"/>
  <c r="N67" i="4" s="1"/>
  <c r="N68" i="4" s="1"/>
  <c r="N69" i="4" s="1"/>
  <c r="N70" i="4" s="1"/>
  <c r="N71" i="4" s="1"/>
  <c r="N72" i="4" s="1"/>
  <c r="N73" i="4" s="1"/>
  <c r="N74" i="4" s="1"/>
  <c r="N75" i="4" s="1"/>
  <c r="N76" i="4" s="1"/>
  <c r="N77" i="4" s="1"/>
  <c r="N78" i="4" s="1"/>
  <c r="N79" i="4" s="1"/>
  <c r="N80" i="4" s="1"/>
  <c r="N81" i="4" s="1"/>
  <c r="N82" i="4" s="1"/>
  <c r="N83" i="4" s="1"/>
  <c r="N84" i="4" s="1"/>
  <c r="N85" i="4" s="1"/>
  <c r="N86" i="4" s="1"/>
  <c r="N87" i="4" s="1"/>
  <c r="N88" i="4" s="1"/>
  <c r="N89" i="4" s="1"/>
  <c r="N90" i="4" s="1"/>
  <c r="N91" i="4" s="1"/>
  <c r="N92" i="4" s="1"/>
  <c r="N93" i="4" s="1"/>
  <c r="N94" i="4" s="1"/>
  <c r="N95" i="4" s="1"/>
  <c r="N96" i="4" s="1"/>
  <c r="N97" i="4" s="1"/>
  <c r="N98" i="4" s="1"/>
  <c r="N99" i="4" s="1"/>
  <c r="N100" i="4" s="1"/>
  <c r="N101" i="4" s="1"/>
  <c r="N102" i="4" s="1"/>
  <c r="N103" i="4" s="1"/>
  <c r="N104" i="4" s="1"/>
  <c r="N105" i="4" s="1"/>
  <c r="N106" i="4" s="1"/>
  <c r="N107" i="4" s="1"/>
  <c r="N108" i="4" s="1"/>
  <c r="N109" i="4" s="1"/>
  <c r="N110" i="4" s="1"/>
  <c r="N111" i="4" s="1"/>
  <c r="N112" i="4" s="1"/>
  <c r="N113" i="4" s="1"/>
  <c r="N114" i="4" s="1"/>
  <c r="N115" i="4" s="1"/>
  <c r="N116" i="4" s="1"/>
  <c r="N117" i="4" s="1"/>
  <c r="N118" i="4" s="1"/>
  <c r="N119" i="4" s="1"/>
  <c r="N120" i="4" s="1"/>
  <c r="N121" i="4" s="1"/>
  <c r="N122" i="4" s="1"/>
  <c r="N123" i="4" s="1"/>
  <c r="N124" i="4" s="1"/>
  <c r="N125" i="4" s="1"/>
  <c r="N126" i="4" s="1"/>
  <c r="N127" i="4" s="1"/>
  <c r="N128" i="4" s="1"/>
  <c r="N129" i="4" s="1"/>
  <c r="N130" i="4" s="1"/>
  <c r="N131" i="4" s="1"/>
  <c r="N132" i="4" s="1"/>
  <c r="N133" i="4" s="1"/>
  <c r="N134" i="4" s="1"/>
  <c r="N135" i="4" s="1"/>
  <c r="N136" i="4" s="1"/>
  <c r="N137" i="4" s="1"/>
  <c r="N138" i="4" s="1"/>
  <c r="N139" i="4" s="1"/>
  <c r="N140" i="4" s="1"/>
  <c r="N141" i="4" s="1"/>
  <c r="N142" i="4" s="1"/>
  <c r="N143" i="4" s="1"/>
  <c r="N144" i="4" s="1"/>
  <c r="N145" i="4" s="1"/>
  <c r="N146" i="4" s="1"/>
  <c r="N147" i="4" s="1"/>
  <c r="N148" i="4" s="1"/>
  <c r="N149" i="4" s="1"/>
  <c r="N150" i="4" s="1"/>
  <c r="N151" i="4" s="1"/>
  <c r="N152" i="4" s="1"/>
  <c r="N153" i="4" s="1"/>
  <c r="N154" i="4" s="1"/>
  <c r="N155" i="4" s="1"/>
  <c r="N156" i="4" s="1"/>
  <c r="N157" i="4" s="1"/>
  <c r="N158" i="4" s="1"/>
  <c r="N159" i="4" s="1"/>
  <c r="N160" i="4" s="1"/>
  <c r="N161" i="4" s="1"/>
  <c r="N162" i="4" s="1"/>
  <c r="N163" i="4" s="1"/>
  <c r="N164" i="4" s="1"/>
  <c r="N165" i="4" s="1"/>
  <c r="N166" i="4" s="1"/>
  <c r="N167" i="4" s="1"/>
  <c r="N168" i="4" s="1"/>
  <c r="N169" i="4" s="1"/>
  <c r="N170" i="4" s="1"/>
  <c r="N171" i="4" s="1"/>
  <c r="N172" i="4" s="1"/>
  <c r="N173" i="4" s="1"/>
  <c r="N174" i="4" s="1"/>
  <c r="N175" i="4" s="1"/>
  <c r="N176" i="4" s="1"/>
  <c r="N177" i="4" s="1"/>
  <c r="N178" i="4" s="1"/>
  <c r="N179" i="4" s="1"/>
  <c r="N180" i="4" s="1"/>
  <c r="N181" i="4" s="1"/>
  <c r="N182" i="4" s="1"/>
  <c r="N183" i="4" s="1"/>
  <c r="N184" i="4" s="1"/>
  <c r="N185" i="4" s="1"/>
  <c r="N186" i="4" s="1"/>
  <c r="N187" i="4" s="1"/>
  <c r="N188" i="4" s="1"/>
  <c r="N189" i="4" s="1"/>
  <c r="N190" i="4" s="1"/>
  <c r="N191" i="4" s="1"/>
  <c r="N192" i="4" s="1"/>
  <c r="N193" i="4" s="1"/>
  <c r="N194" i="4" s="1"/>
  <c r="N195" i="4" s="1"/>
  <c r="N196" i="4" s="1"/>
  <c r="N197" i="4" s="1"/>
  <c r="N198" i="4" s="1"/>
  <c r="N199" i="4" s="1"/>
  <c r="N200" i="4" s="1"/>
  <c r="N201" i="4" s="1"/>
  <c r="N202" i="4" s="1"/>
  <c r="N203" i="4" s="1"/>
  <c r="N204" i="4" s="1"/>
  <c r="N205" i="4" s="1"/>
  <c r="N206" i="4" s="1"/>
  <c r="N207" i="4" s="1"/>
  <c r="N208" i="4" s="1"/>
  <c r="N209" i="4" s="1"/>
  <c r="N210" i="4" s="1"/>
  <c r="N211" i="4" s="1"/>
  <c r="N212" i="4" s="1"/>
  <c r="N213" i="4" s="1"/>
  <c r="N214" i="4" s="1"/>
  <c r="N215" i="4" s="1"/>
  <c r="N216" i="4" s="1"/>
  <c r="N217" i="4" s="1"/>
  <c r="N218" i="4" s="1"/>
  <c r="N219" i="4" s="1"/>
  <c r="N220" i="4" s="1"/>
  <c r="N221" i="4" s="1"/>
  <c r="N222" i="4" s="1"/>
  <c r="N223" i="4" s="1"/>
  <c r="N224" i="4" s="1"/>
  <c r="N225" i="4" s="1"/>
  <c r="N226" i="4" s="1"/>
  <c r="N227" i="4" s="1"/>
  <c r="N228" i="4" s="1"/>
  <c r="N229" i="4" s="1"/>
  <c r="N230" i="4" s="1"/>
  <c r="N231" i="4" s="1"/>
  <c r="N232" i="4" s="1"/>
  <c r="N233" i="4" s="1"/>
  <c r="N234" i="4" s="1"/>
  <c r="N235" i="4" s="1"/>
  <c r="N236" i="4" s="1"/>
  <c r="N237" i="4" s="1"/>
  <c r="N238" i="4" s="1"/>
  <c r="N239" i="4" s="1"/>
  <c r="N240" i="4" s="1"/>
  <c r="N241" i="4" s="1"/>
  <c r="N242" i="4" s="1"/>
  <c r="N243" i="4" s="1"/>
  <c r="N244" i="4" s="1"/>
  <c r="N245" i="4" s="1"/>
  <c r="N246" i="4" s="1"/>
  <c r="N247" i="4" s="1"/>
  <c r="N248" i="4" s="1"/>
  <c r="N249" i="4" s="1"/>
  <c r="N250" i="4" s="1"/>
  <c r="N251" i="4" s="1"/>
  <c r="N252" i="4" s="1"/>
  <c r="N253" i="4" s="1"/>
  <c r="N254" i="4" s="1"/>
  <c r="N255" i="4" s="1"/>
  <c r="N256" i="4" s="1"/>
  <c r="N257" i="4" s="1"/>
  <c r="N258" i="4" s="1"/>
  <c r="N259" i="4" s="1"/>
  <c r="N260" i="4" s="1"/>
  <c r="N261" i="4" s="1"/>
  <c r="N262" i="4" s="1"/>
  <c r="N263" i="4" s="1"/>
  <c r="N264" i="4" s="1"/>
  <c r="N265" i="4" s="1"/>
  <c r="N266" i="4" s="1"/>
  <c r="N267" i="4" s="1"/>
  <c r="N268" i="4" s="1"/>
  <c r="N269" i="4" s="1"/>
  <c r="N270" i="4" s="1"/>
  <c r="N271" i="4" s="1"/>
  <c r="N272" i="4" s="1"/>
  <c r="N273" i="4" s="1"/>
  <c r="N274" i="4" s="1"/>
  <c r="N275" i="4" s="1"/>
  <c r="N276" i="4" s="1"/>
  <c r="N277" i="4" s="1"/>
  <c r="N278" i="4" s="1"/>
  <c r="N279" i="4" s="1"/>
  <c r="N280" i="4" s="1"/>
  <c r="N281" i="4" s="1"/>
  <c r="N282" i="4" s="1"/>
  <c r="N283" i="4" s="1"/>
  <c r="N284" i="4" s="1"/>
  <c r="N285" i="4" s="1"/>
  <c r="N286" i="4" s="1"/>
  <c r="N287" i="4" s="1"/>
  <c r="N288" i="4" s="1"/>
  <c r="N289" i="4" s="1"/>
  <c r="N290" i="4" s="1"/>
  <c r="N291" i="4" s="1"/>
  <c r="N292" i="4" s="1"/>
  <c r="N293" i="4" s="1"/>
  <c r="N294" i="4" s="1"/>
  <c r="N295" i="4" s="1"/>
  <c r="N296" i="4" s="1"/>
  <c r="N297" i="4" s="1"/>
  <c r="N298" i="4" s="1"/>
  <c r="N299" i="4" s="1"/>
  <c r="N300" i="4" s="1"/>
  <c r="N301" i="4" s="1"/>
  <c r="N302" i="4" s="1"/>
  <c r="N303" i="4" s="1"/>
  <c r="N304" i="4" s="1"/>
  <c r="N305" i="4" s="1"/>
  <c r="N306" i="4" s="1"/>
  <c r="N307" i="4" s="1"/>
  <c r="N308" i="4" s="1"/>
  <c r="N309" i="4" s="1"/>
  <c r="N310" i="4" s="1"/>
  <c r="N311" i="4" s="1"/>
  <c r="N312" i="4" s="1"/>
  <c r="N313" i="4" s="1"/>
  <c r="N314" i="4" s="1"/>
  <c r="N315" i="4" s="1"/>
  <c r="N316" i="4" s="1"/>
  <c r="N317" i="4" s="1"/>
  <c r="N318" i="4" s="1"/>
  <c r="N319" i="4" s="1"/>
  <c r="N320" i="4" s="1"/>
  <c r="N321" i="4" s="1"/>
  <c r="N322" i="4" s="1"/>
  <c r="N323" i="4" s="1"/>
  <c r="N324" i="4" s="1"/>
  <c r="N325" i="4" s="1"/>
  <c r="N326" i="4" s="1"/>
  <c r="N327" i="4" s="1"/>
  <c r="N328" i="4" s="1"/>
  <c r="N329" i="4" s="1"/>
  <c r="N330" i="4" s="1"/>
  <c r="N331" i="4" s="1"/>
  <c r="N332" i="4" s="1"/>
  <c r="N333" i="4" s="1"/>
  <c r="N334" i="4" s="1"/>
  <c r="N335" i="4" s="1"/>
  <c r="N336" i="4" s="1"/>
  <c r="N337" i="4" s="1"/>
  <c r="N338" i="4" s="1"/>
  <c r="N339" i="4" s="1"/>
  <c r="N340" i="4" s="1"/>
  <c r="N341" i="4" s="1"/>
  <c r="N342" i="4" s="1"/>
  <c r="N343" i="4" s="1"/>
  <c r="N344" i="4" s="1"/>
  <c r="N345" i="4" s="1"/>
  <c r="N346" i="4" s="1"/>
  <c r="N347" i="4" s="1"/>
  <c r="N348" i="4" s="1"/>
  <c r="N349" i="4" s="1"/>
  <c r="N350" i="4" s="1"/>
  <c r="N351" i="4" s="1"/>
  <c r="N352" i="4" s="1"/>
  <c r="N353" i="4" s="1"/>
  <c r="N354" i="4" s="1"/>
  <c r="N355" i="4" s="1"/>
  <c r="N356" i="4" s="1"/>
  <c r="N357" i="4" s="1"/>
  <c r="N358" i="4" s="1"/>
  <c r="N359" i="4" s="1"/>
  <c r="N360" i="4" s="1"/>
  <c r="N361" i="4" s="1"/>
  <c r="N362" i="4" s="1"/>
  <c r="N363" i="4" s="1"/>
  <c r="N364" i="4" s="1"/>
  <c r="N365" i="4" s="1"/>
  <c r="N366" i="4" s="1"/>
  <c r="N367" i="4" s="1"/>
  <c r="N368" i="4" s="1"/>
  <c r="N369" i="4" s="1"/>
  <c r="M6" i="4"/>
  <c r="O6" i="4" s="1"/>
  <c r="P6" i="4" s="1"/>
  <c r="Q6" i="4" s="1"/>
  <c r="M7" i="4"/>
  <c r="O7" i="4" s="1"/>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B14" i="4"/>
  <c r="B15" i="4" s="1"/>
  <c r="B16" i="4" s="1"/>
  <c r="B17" i="4" s="1"/>
  <c r="B18" i="4" s="1"/>
  <c r="B19" i="4" s="1"/>
  <c r="L370" i="4"/>
  <c r="J370" i="4"/>
  <c r="K370" i="4"/>
  <c r="I370" i="4"/>
  <c r="AY223" i="5"/>
  <c r="AY222" i="5"/>
  <c r="L222" i="5"/>
  <c r="L221" i="5" s="1"/>
  <c r="M222" i="5" s="1"/>
  <c r="M223" i="5" s="1"/>
  <c r="O221" i="5"/>
  <c r="BC218" i="5"/>
  <c r="BD215" i="5"/>
  <c r="AZ215" i="5"/>
  <c r="J214" i="5"/>
  <c r="B213" i="5"/>
  <c r="B214" i="5" s="1"/>
  <c r="B215" i="5" s="1"/>
  <c r="W210" i="5"/>
  <c r="V210" i="5"/>
  <c r="W209" i="5"/>
  <c r="V209" i="5"/>
  <c r="AO208" i="5"/>
  <c r="AO209" i="5" s="1"/>
  <c r="AO210" i="5" s="1"/>
  <c r="AO211" i="5" s="1"/>
  <c r="AP212" i="5" s="1"/>
  <c r="AP213" i="5" s="1"/>
  <c r="AP214" i="5" s="1"/>
  <c r="AP215" i="5" s="1"/>
  <c r="AP216" i="5" s="1"/>
  <c r="AP217" i="5" s="1"/>
  <c r="AP218" i="5" s="1"/>
  <c r="AP219" i="5" s="1"/>
  <c r="AP220" i="5" s="1"/>
  <c r="AP221" i="5" s="1"/>
  <c r="AP222" i="5" s="1"/>
  <c r="AP223" i="5" s="1"/>
  <c r="AP224" i="5" s="1"/>
  <c r="AP225" i="5" s="1"/>
  <c r="AP226" i="5" s="1"/>
  <c r="AP227" i="5" s="1"/>
  <c r="AP228" i="5" s="1"/>
  <c r="AP229" i="5" s="1"/>
  <c r="AP230" i="5" s="1"/>
  <c r="AP231" i="5" s="1"/>
  <c r="AP232" i="5" s="1"/>
  <c r="AP233" i="5" s="1"/>
  <c r="AP234" i="5" s="1"/>
  <c r="AP235" i="5" s="1"/>
  <c r="AP236" i="5" s="1"/>
  <c r="AP237" i="5" s="1"/>
  <c r="AP238" i="5" s="1"/>
  <c r="AP239" i="5" s="1"/>
  <c r="AP240" i="5" s="1"/>
  <c r="AP241" i="5" s="1"/>
  <c r="AP242" i="5" s="1"/>
  <c r="AP243" i="5" s="1"/>
  <c r="AP244" i="5" s="1"/>
  <c r="AP245" i="5" s="1"/>
  <c r="AP246" i="5" s="1"/>
  <c r="AP247" i="5" s="1"/>
  <c r="AP248" i="5" s="1"/>
  <c r="AP249" i="5" s="1"/>
  <c r="AP250" i="5" s="1"/>
  <c r="AP251" i="5" s="1"/>
  <c r="AP252" i="5" s="1"/>
  <c r="AP253" i="5" s="1"/>
  <c r="AP254" i="5" s="1"/>
  <c r="AP255" i="5" s="1"/>
  <c r="AP256" i="5" s="1"/>
  <c r="AP257" i="5" s="1"/>
  <c r="AP258" i="5" s="1"/>
  <c r="AP259" i="5" s="1"/>
  <c r="AP260" i="5" s="1"/>
  <c r="AP261" i="5" s="1"/>
  <c r="AP262" i="5" s="1"/>
  <c r="AP263" i="5" s="1"/>
  <c r="AP264" i="5" s="1"/>
  <c r="AP265" i="5" s="1"/>
  <c r="AP266" i="5" s="1"/>
  <c r="AP267" i="5" s="1"/>
  <c r="AP268" i="5" s="1"/>
  <c r="AP269" i="5" s="1"/>
  <c r="AP270" i="5" s="1"/>
  <c r="AP271" i="5" s="1"/>
  <c r="AP272" i="5" s="1"/>
  <c r="AP273" i="5" s="1"/>
  <c r="AP274" i="5" s="1"/>
  <c r="AP275" i="5" s="1"/>
  <c r="AP276" i="5" s="1"/>
  <c r="AP277" i="5" s="1"/>
  <c r="AP278" i="5" s="1"/>
  <c r="AP279" i="5" s="1"/>
  <c r="AP280" i="5" s="1"/>
  <c r="AP281" i="5" s="1"/>
  <c r="AP282" i="5" s="1"/>
  <c r="AP283" i="5" s="1"/>
  <c r="AP284" i="5" s="1"/>
  <c r="AP285" i="5" s="1"/>
  <c r="AP286" i="5" s="1"/>
  <c r="AP287" i="5" s="1"/>
  <c r="AP288" i="5" s="1"/>
  <c r="AP289" i="5" s="1"/>
  <c r="AP290" i="5" s="1"/>
  <c r="AP291" i="5" s="1"/>
  <c r="AP292" i="5" s="1"/>
  <c r="AP293" i="5" s="1"/>
  <c r="AP294" i="5" s="1"/>
  <c r="AP295" i="5" s="1"/>
  <c r="AP296" i="5" s="1"/>
  <c r="AP297" i="5" s="1"/>
  <c r="AP298" i="5" s="1"/>
  <c r="AP299" i="5" s="1"/>
  <c r="AP300" i="5" s="1"/>
  <c r="AP301" i="5" s="1"/>
  <c r="AP302" i="5" s="1"/>
  <c r="AP303" i="5" s="1"/>
  <c r="AP304" i="5" s="1"/>
  <c r="AP305" i="5" s="1"/>
  <c r="AP306" i="5" s="1"/>
  <c r="AP307" i="5" s="1"/>
  <c r="AP308" i="5" s="1"/>
  <c r="AP309" i="5" s="1"/>
  <c r="AP310" i="5" s="1"/>
  <c r="AP311" i="5" s="1"/>
  <c r="AP312" i="5" s="1"/>
  <c r="AP313" i="5" s="1"/>
  <c r="AP314" i="5" s="1"/>
  <c r="AP315" i="5" s="1"/>
  <c r="AP316" i="5" s="1"/>
  <c r="AP317" i="5" s="1"/>
  <c r="AP318" i="5" s="1"/>
  <c r="AP319" i="5" s="1"/>
  <c r="AP320" i="5" s="1"/>
  <c r="AP321" i="5" s="1"/>
  <c r="AP322" i="5" s="1"/>
  <c r="AP323" i="5" s="1"/>
  <c r="AP324" i="5" s="1"/>
  <c r="AP325" i="5" s="1"/>
  <c r="AP326" i="5" s="1"/>
  <c r="AP327" i="5" s="1"/>
  <c r="AP328" i="5" s="1"/>
  <c r="AP329" i="5" s="1"/>
  <c r="AP330" i="5" s="1"/>
  <c r="AP331" i="5" s="1"/>
  <c r="AP332" i="5" s="1"/>
  <c r="AP333" i="5" s="1"/>
  <c r="AP334" i="5" s="1"/>
  <c r="AP335" i="5" s="1"/>
  <c r="AP336" i="5" s="1"/>
  <c r="AP337" i="5" s="1"/>
  <c r="AP338" i="5" s="1"/>
  <c r="AP339" i="5" s="1"/>
  <c r="AP340" i="5" s="1"/>
  <c r="AP341" i="5" s="1"/>
  <c r="AP342" i="5" s="1"/>
  <c r="AP343" i="5" s="1"/>
  <c r="AP344" i="5" s="1"/>
  <c r="AP345" i="5" s="1"/>
  <c r="AP346" i="5" s="1"/>
  <c r="AP347" i="5" s="1"/>
  <c r="AP348" i="5" s="1"/>
  <c r="AP349" i="5" s="1"/>
  <c r="AP350" i="5" s="1"/>
  <c r="AP351" i="5" s="1"/>
  <c r="AP352" i="5" s="1"/>
  <c r="AP353" i="5" s="1"/>
  <c r="AP354" i="5" s="1"/>
  <c r="AP355" i="5" s="1"/>
  <c r="AP356" i="5" s="1"/>
  <c r="AP357" i="5" s="1"/>
  <c r="AP358" i="5" s="1"/>
  <c r="AP359" i="5" s="1"/>
  <c r="AP360" i="5" s="1"/>
  <c r="AP361" i="5" s="1"/>
  <c r="AP362" i="5" s="1"/>
  <c r="AP363" i="5" s="1"/>
  <c r="AP364" i="5" s="1"/>
  <c r="AP365" i="5" s="1"/>
  <c r="AP366" i="5" s="1"/>
  <c r="AP367" i="5" s="1"/>
  <c r="AP368" i="5" s="1"/>
  <c r="AP369" i="5" s="1"/>
  <c r="AP370" i="5" s="1"/>
  <c r="AP371" i="5" s="1"/>
  <c r="AP372" i="5" s="1"/>
  <c r="AP373" i="5" s="1"/>
  <c r="AP374" i="5" s="1"/>
  <c r="AP375" i="5" s="1"/>
  <c r="AP376" i="5" s="1"/>
  <c r="AP377" i="5" s="1"/>
  <c r="AP378" i="5" s="1"/>
  <c r="AP379" i="5" s="1"/>
  <c r="AP380" i="5" s="1"/>
  <c r="AP381" i="5" s="1"/>
  <c r="AP382" i="5" s="1"/>
  <c r="AP383" i="5" s="1"/>
  <c r="AP384" i="5" s="1"/>
  <c r="AP385" i="5" s="1"/>
  <c r="AP386" i="5" s="1"/>
  <c r="AP387" i="5" s="1"/>
  <c r="AP388" i="5" s="1"/>
  <c r="AP389" i="5" s="1"/>
  <c r="AP390" i="5" s="1"/>
  <c r="AP391" i="5" s="1"/>
  <c r="AP392" i="5" s="1"/>
  <c r="AP393" i="5" s="1"/>
  <c r="AP394" i="5" s="1"/>
  <c r="AP395" i="5" s="1"/>
  <c r="AP396" i="5" s="1"/>
  <c r="AP397" i="5" s="1"/>
  <c r="AP398" i="5" s="1"/>
  <c r="AP399" i="5" s="1"/>
  <c r="AP400" i="5" s="1"/>
  <c r="AP401" i="5" s="1"/>
  <c r="AP402" i="5" s="1"/>
  <c r="AP403" i="5" s="1"/>
  <c r="AP404" i="5" s="1"/>
  <c r="AP405" i="5" s="1"/>
  <c r="AP406" i="5" s="1"/>
  <c r="AP407" i="5" s="1"/>
  <c r="AP408" i="5" s="1"/>
  <c r="AP409" i="5" s="1"/>
  <c r="AP410" i="5" s="1"/>
  <c r="AP411" i="5" s="1"/>
  <c r="AP412" i="5" s="1"/>
  <c r="AP413" i="5" s="1"/>
  <c r="AP414" i="5" s="1"/>
  <c r="AP415" i="5" s="1"/>
  <c r="AP416" i="5" s="1"/>
  <c r="AP417" i="5" s="1"/>
  <c r="AP418" i="5" s="1"/>
  <c r="AP419" i="5" s="1"/>
  <c r="AP420" i="5" s="1"/>
  <c r="AP421" i="5" s="1"/>
  <c r="AP422" i="5" s="1"/>
  <c r="AP423" i="5" s="1"/>
  <c r="AP424" i="5" s="1"/>
  <c r="AP425" i="5" s="1"/>
  <c r="AP426" i="5" s="1"/>
  <c r="AP427" i="5" s="1"/>
  <c r="AP428" i="5" s="1"/>
  <c r="AP429" i="5" s="1"/>
  <c r="AP430" i="5" s="1"/>
  <c r="AP431" i="5" s="1"/>
  <c r="AP432" i="5" s="1"/>
  <c r="AP433" i="5" s="1"/>
  <c r="AP434" i="5" s="1"/>
  <c r="AP435" i="5" s="1"/>
  <c r="AP436" i="5" s="1"/>
  <c r="AP437" i="5" s="1"/>
  <c r="AP438" i="5" s="1"/>
  <c r="AP439" i="5" s="1"/>
  <c r="AP440" i="5" s="1"/>
  <c r="AP441" i="5" s="1"/>
  <c r="AP442" i="5" s="1"/>
  <c r="AP443" i="5" s="1"/>
  <c r="AP444" i="5" s="1"/>
  <c r="AP445" i="5" s="1"/>
  <c r="AP446" i="5" s="1"/>
  <c r="AP447" i="5" s="1"/>
  <c r="AP448" i="5" s="1"/>
  <c r="AP449" i="5" s="1"/>
  <c r="AP450" i="5" s="1"/>
  <c r="AP451" i="5" s="1"/>
  <c r="AP452" i="5" s="1"/>
  <c r="AP453" i="5" s="1"/>
  <c r="AP454" i="5" s="1"/>
  <c r="AP455" i="5" s="1"/>
  <c r="AP456" i="5" s="1"/>
  <c r="AP457" i="5" s="1"/>
  <c r="AP458" i="5" s="1"/>
  <c r="AP459" i="5" s="1"/>
  <c r="AP460" i="5" s="1"/>
  <c r="AP461" i="5" s="1"/>
  <c r="AP462" i="5" s="1"/>
  <c r="AP463" i="5" s="1"/>
  <c r="AP464" i="5" s="1"/>
  <c r="AP465" i="5" s="1"/>
  <c r="AP466" i="5" s="1"/>
  <c r="AP467" i="5" s="1"/>
  <c r="AP468" i="5" s="1"/>
  <c r="AP469" i="5" s="1"/>
  <c r="AP470" i="5" s="1"/>
  <c r="AP471" i="5" s="1"/>
  <c r="AP472" i="5" s="1"/>
  <c r="AP473" i="5" s="1"/>
  <c r="AP474" i="5" s="1"/>
  <c r="AP475" i="5" s="1"/>
  <c r="AP476" i="5" s="1"/>
  <c r="AP477" i="5" s="1"/>
  <c r="AP478" i="5" s="1"/>
  <c r="AP479" i="5" s="1"/>
  <c r="AP480" i="5" s="1"/>
  <c r="AP481" i="5" s="1"/>
  <c r="AP482" i="5" s="1"/>
  <c r="AP483" i="5" s="1"/>
  <c r="AP484" i="5" s="1"/>
  <c r="AP485" i="5" s="1"/>
  <c r="AP486" i="5" s="1"/>
  <c r="AP487" i="5" s="1"/>
  <c r="AP488" i="5" s="1"/>
  <c r="AP489" i="5" s="1"/>
  <c r="AP490" i="5" s="1"/>
  <c r="AP491" i="5" s="1"/>
  <c r="AP492" i="5" s="1"/>
  <c r="AP493" i="5" s="1"/>
  <c r="AP494" i="5" s="1"/>
  <c r="AP495" i="5" s="1"/>
  <c r="AP496" i="5" s="1"/>
  <c r="AP497" i="5" s="1"/>
  <c r="AP498" i="5" s="1"/>
  <c r="AP499" i="5" s="1"/>
  <c r="AP500" i="5" s="1"/>
  <c r="AP501" i="5" s="1"/>
  <c r="AP502" i="5" s="1"/>
  <c r="AP503" i="5" s="1"/>
  <c r="AP504" i="5" s="1"/>
  <c r="AP505" i="5" s="1"/>
  <c r="AP506" i="5" s="1"/>
  <c r="AP507" i="5" s="1"/>
  <c r="AP508" i="5" s="1"/>
  <c r="AP509" i="5" s="1"/>
  <c r="AP510" i="5" s="1"/>
  <c r="AP511" i="5" s="1"/>
  <c r="AP512" i="5" s="1"/>
  <c r="AP513" i="5" s="1"/>
  <c r="AP514" i="5" s="1"/>
  <c r="AP515" i="5" s="1"/>
  <c r="AP516" i="5" s="1"/>
  <c r="AP517" i="5" s="1"/>
  <c r="AP518" i="5" s="1"/>
  <c r="AP519" i="5" s="1"/>
  <c r="AP520" i="5" s="1"/>
  <c r="AP521" i="5" s="1"/>
  <c r="AP522" i="5" s="1"/>
  <c r="AP523" i="5" s="1"/>
  <c r="AP524" i="5" s="1"/>
  <c r="AP525" i="5" s="1"/>
  <c r="AP526" i="5" s="1"/>
  <c r="AP527" i="5" s="1"/>
  <c r="AP528" i="5" s="1"/>
  <c r="AP529" i="5" s="1"/>
  <c r="AP530" i="5" s="1"/>
  <c r="AP531" i="5" s="1"/>
  <c r="AP532" i="5" s="1"/>
  <c r="AP533" i="5" s="1"/>
  <c r="AP534" i="5" s="1"/>
  <c r="AP535" i="5" s="1"/>
  <c r="AP536" i="5" s="1"/>
  <c r="AP537" i="5" s="1"/>
  <c r="AP538" i="5" s="1"/>
  <c r="AP539" i="5" s="1"/>
  <c r="AP540" i="5" s="1"/>
  <c r="AP541" i="5" s="1"/>
  <c r="AP542" i="5" s="1"/>
  <c r="AP543" i="5" s="1"/>
  <c r="AP544" i="5" s="1"/>
  <c r="AP545" i="5" s="1"/>
  <c r="AP546" i="5" s="1"/>
  <c r="AP547" i="5" s="1"/>
  <c r="AP548" i="5" s="1"/>
  <c r="AP549" i="5" s="1"/>
  <c r="AP550" i="5" s="1"/>
  <c r="AP551" i="5" s="1"/>
  <c r="AP552" i="5" s="1"/>
  <c r="AP553" i="5" s="1"/>
  <c r="AP554" i="5" s="1"/>
  <c r="AP555" i="5" s="1"/>
  <c r="AP556" i="5" s="1"/>
  <c r="AP557" i="5" s="1"/>
  <c r="AP558" i="5" s="1"/>
  <c r="AP559" i="5" s="1"/>
  <c r="AP560" i="5" s="1"/>
  <c r="AP561" i="5" s="1"/>
  <c r="AP562" i="5" s="1"/>
  <c r="AP563" i="5" s="1"/>
  <c r="AP564" i="5" s="1"/>
  <c r="AP565" i="5" s="1"/>
  <c r="AP566" i="5" s="1"/>
  <c r="AP567" i="5" s="1"/>
  <c r="AP568" i="5" s="1"/>
  <c r="AP569" i="5" s="1"/>
  <c r="AP570" i="5" s="1"/>
  <c r="AP571" i="5" s="1"/>
  <c r="AH208" i="5"/>
  <c r="W208" i="5"/>
  <c r="V208" i="5"/>
  <c r="AM207" i="5"/>
  <c r="AL207" i="5"/>
  <c r="AL208" i="5" s="1"/>
  <c r="AP208" i="5" s="1"/>
  <c r="W207" i="5"/>
  <c r="V207" i="5"/>
  <c r="W206" i="5"/>
  <c r="V206" i="5"/>
  <c r="BC205" i="5"/>
  <c r="AY205" i="5"/>
  <c r="W205" i="5"/>
  <c r="V205" i="5"/>
  <c r="Y204" i="5"/>
  <c r="X204" i="5"/>
  <c r="W204" i="5"/>
  <c r="V204" i="5"/>
  <c r="W203" i="5"/>
  <c r="V203" i="5"/>
  <c r="W202" i="5"/>
  <c r="V202" i="5"/>
  <c r="W201" i="5"/>
  <c r="V201" i="5"/>
  <c r="W200" i="5"/>
  <c r="V200" i="5"/>
  <c r="W199" i="5"/>
  <c r="V199" i="5"/>
  <c r="BC198" i="5"/>
  <c r="AY198" i="5"/>
  <c r="W198" i="5"/>
  <c r="V198" i="5"/>
  <c r="W197" i="5"/>
  <c r="V197" i="5"/>
  <c r="W196" i="5"/>
  <c r="V196" i="5"/>
  <c r="W195" i="5"/>
  <c r="V195" i="5"/>
  <c r="W194" i="5"/>
  <c r="V194" i="5"/>
  <c r="BC193" i="5"/>
  <c r="AY193" i="5"/>
  <c r="W193" i="5"/>
  <c r="V193" i="5"/>
  <c r="Z192" i="5"/>
  <c r="Y192" i="5"/>
  <c r="W192" i="5"/>
  <c r="V192" i="5"/>
  <c r="W191" i="5"/>
  <c r="V191" i="5"/>
  <c r="W190" i="5"/>
  <c r="V190" i="5"/>
  <c r="W189" i="5"/>
  <c r="V189" i="5"/>
  <c r="W188" i="5"/>
  <c r="V188" i="5"/>
  <c r="Z187" i="5"/>
  <c r="Y187" i="5"/>
  <c r="W187" i="5"/>
  <c r="V187" i="5"/>
  <c r="W186" i="5"/>
  <c r="V186" i="5"/>
  <c r="W185" i="5"/>
  <c r="V185" i="5"/>
  <c r="W184" i="5"/>
  <c r="V184" i="5"/>
  <c r="W183" i="5"/>
  <c r="V183" i="5"/>
  <c r="W182" i="5"/>
  <c r="V182" i="5"/>
  <c r="W181" i="5"/>
  <c r="V181" i="5"/>
  <c r="W180" i="5"/>
  <c r="V180" i="5"/>
  <c r="W179" i="5"/>
  <c r="V179" i="5"/>
  <c r="W178" i="5"/>
  <c r="V178" i="5"/>
  <c r="W177" i="5"/>
  <c r="V177" i="5"/>
  <c r="W176" i="5"/>
  <c r="V176" i="5"/>
  <c r="AU175" i="5"/>
  <c r="AT175" i="5"/>
  <c r="AV175" i="5" s="1"/>
  <c r="W175" i="5"/>
  <c r="V175" i="5"/>
  <c r="AU174" i="5"/>
  <c r="AT174" i="5"/>
  <c r="AV174" i="5" s="1"/>
  <c r="W174" i="5"/>
  <c r="V174" i="5"/>
  <c r="AU173" i="5"/>
  <c r="AT173" i="5"/>
  <c r="AV173" i="5" s="1"/>
  <c r="W173" i="5"/>
  <c r="V173" i="5"/>
  <c r="AU172" i="5"/>
  <c r="AT172" i="5"/>
  <c r="W172" i="5"/>
  <c r="V172" i="5"/>
  <c r="W171" i="5"/>
  <c r="V171" i="5"/>
  <c r="AY170" i="5"/>
  <c r="W170" i="5"/>
  <c r="V170" i="5"/>
  <c r="W169" i="5"/>
  <c r="V169" i="5"/>
  <c r="W168" i="5"/>
  <c r="V168" i="5"/>
  <c r="W167" i="5"/>
  <c r="V167" i="5"/>
  <c r="W166" i="5"/>
  <c r="V166" i="5"/>
  <c r="W165" i="5"/>
  <c r="V165" i="5"/>
  <c r="W164" i="5"/>
  <c r="V164" i="5"/>
  <c r="W163" i="5"/>
  <c r="V163" i="5"/>
  <c r="W162" i="5"/>
  <c r="V162" i="5"/>
  <c r="W161" i="5"/>
  <c r="V161" i="5"/>
  <c r="W160" i="5"/>
  <c r="V160" i="5"/>
  <c r="Y159" i="5"/>
  <c r="X159" i="5"/>
  <c r="W159" i="5"/>
  <c r="V159" i="5"/>
  <c r="W158" i="5"/>
  <c r="V158" i="5"/>
  <c r="W157" i="5"/>
  <c r="V157" i="5"/>
  <c r="W156" i="5"/>
  <c r="V156" i="5"/>
  <c r="W155" i="5"/>
  <c r="V155" i="5"/>
  <c r="W154" i="5"/>
  <c r="V154" i="5"/>
  <c r="W153" i="5"/>
  <c r="V153" i="5"/>
  <c r="W152" i="5"/>
  <c r="V152" i="5"/>
  <c r="W151" i="5"/>
  <c r="V151" i="5"/>
  <c r="W150" i="5"/>
  <c r="V150" i="5"/>
  <c r="W149" i="5"/>
  <c r="V149" i="5"/>
  <c r="W148" i="5"/>
  <c r="V148" i="5"/>
  <c r="W147" i="5"/>
  <c r="V147" i="5"/>
  <c r="W146" i="5"/>
  <c r="V146" i="5"/>
  <c r="W145" i="5"/>
  <c r="V145" i="5"/>
  <c r="W144" i="5"/>
  <c r="V144" i="5"/>
  <c r="W143" i="5"/>
  <c r="V143" i="5"/>
  <c r="W142" i="5"/>
  <c r="V142" i="5"/>
  <c r="W141" i="5"/>
  <c r="V141" i="5"/>
  <c r="W140" i="5"/>
  <c r="V140" i="5"/>
  <c r="W139" i="5"/>
  <c r="V139" i="5"/>
  <c r="W138" i="5"/>
  <c r="V138" i="5"/>
  <c r="W137" i="5"/>
  <c r="V137" i="5"/>
  <c r="W136" i="5"/>
  <c r="V136" i="5"/>
  <c r="W135" i="5"/>
  <c r="V135" i="5"/>
  <c r="W134" i="5"/>
  <c r="V134" i="5"/>
  <c r="W133" i="5"/>
  <c r="V133" i="5"/>
  <c r="W132" i="5"/>
  <c r="V132" i="5"/>
  <c r="W131" i="5"/>
  <c r="V131" i="5"/>
  <c r="W130" i="5"/>
  <c r="V130" i="5"/>
  <c r="W129" i="5"/>
  <c r="V129" i="5"/>
  <c r="W128" i="5"/>
  <c r="V128" i="5"/>
  <c r="W127" i="5"/>
  <c r="V127" i="5"/>
  <c r="W126" i="5"/>
  <c r="V126" i="5"/>
  <c r="W125" i="5"/>
  <c r="V125" i="5"/>
  <c r="W124" i="5"/>
  <c r="V124" i="5"/>
  <c r="W123" i="5"/>
  <c r="V123" i="5"/>
  <c r="W122" i="5"/>
  <c r="V122" i="5"/>
  <c r="W121" i="5"/>
  <c r="V121" i="5"/>
  <c r="W120" i="5"/>
  <c r="V120" i="5"/>
  <c r="W119" i="5"/>
  <c r="V119" i="5"/>
  <c r="W118" i="5"/>
  <c r="V118" i="5"/>
  <c r="W117" i="5"/>
  <c r="V117" i="5"/>
  <c r="W116" i="5"/>
  <c r="V116" i="5"/>
  <c r="W115" i="5"/>
  <c r="V115" i="5"/>
  <c r="W114" i="5"/>
  <c r="V114" i="5"/>
  <c r="W113" i="5"/>
  <c r="V113" i="5"/>
  <c r="W112" i="5"/>
  <c r="V112" i="5"/>
  <c r="W111" i="5"/>
  <c r="V111" i="5"/>
  <c r="W110" i="5"/>
  <c r="V110" i="5"/>
  <c r="W109" i="5"/>
  <c r="V109" i="5"/>
  <c r="W108" i="5"/>
  <c r="V108" i="5"/>
  <c r="W107" i="5"/>
  <c r="V107" i="5"/>
  <c r="W106" i="5"/>
  <c r="V106" i="5"/>
  <c r="W105" i="5"/>
  <c r="V105" i="5"/>
  <c r="W104" i="5"/>
  <c r="V104" i="5"/>
  <c r="W103" i="5"/>
  <c r="V103" i="5"/>
  <c r="W102" i="5"/>
  <c r="V102" i="5"/>
  <c r="W101" i="5"/>
  <c r="V101" i="5"/>
  <c r="W100" i="5"/>
  <c r="V100" i="5"/>
  <c r="W99" i="5"/>
  <c r="V99" i="5"/>
  <c r="W98" i="5"/>
  <c r="V98" i="5"/>
  <c r="W97" i="5"/>
  <c r="V97" i="5"/>
  <c r="W96" i="5"/>
  <c r="V96" i="5"/>
  <c r="W95" i="5"/>
  <c r="V95" i="5"/>
  <c r="W94" i="5"/>
  <c r="V94" i="5"/>
  <c r="W93" i="5"/>
  <c r="V93" i="5"/>
  <c r="W92" i="5"/>
  <c r="V92" i="5"/>
  <c r="W91" i="5"/>
  <c r="V91" i="5"/>
  <c r="W90" i="5"/>
  <c r="V90" i="5"/>
  <c r="W89" i="5"/>
  <c r="V89" i="5"/>
  <c r="W88" i="5"/>
  <c r="V88" i="5"/>
  <c r="W87" i="5"/>
  <c r="V87" i="5"/>
  <c r="W86" i="5"/>
  <c r="V86" i="5"/>
  <c r="W85" i="5"/>
  <c r="V85" i="5"/>
  <c r="W84" i="5"/>
  <c r="V84" i="5"/>
  <c r="W83" i="5"/>
  <c r="V83" i="5"/>
  <c r="W82" i="5"/>
  <c r="V82" i="5"/>
  <c r="W81" i="5"/>
  <c r="V81" i="5"/>
  <c r="W80" i="5"/>
  <c r="V80" i="5"/>
  <c r="W79" i="5"/>
  <c r="V79" i="5"/>
  <c r="W78" i="5"/>
  <c r="V78" i="5"/>
  <c r="W77" i="5"/>
  <c r="V77" i="5"/>
  <c r="W76" i="5"/>
  <c r="V76" i="5"/>
  <c r="W75" i="5"/>
  <c r="V75" i="5"/>
  <c r="W74" i="5"/>
  <c r="V74" i="5"/>
  <c r="W73" i="5"/>
  <c r="V73" i="5"/>
  <c r="W72" i="5"/>
  <c r="V72" i="5"/>
  <c r="W71" i="5"/>
  <c r="V71" i="5"/>
  <c r="W70" i="5"/>
  <c r="V70" i="5"/>
  <c r="W69" i="5"/>
  <c r="V69" i="5"/>
  <c r="W68" i="5"/>
  <c r="V68" i="5"/>
  <c r="W67" i="5"/>
  <c r="V67" i="5"/>
  <c r="W66" i="5"/>
  <c r="V66" i="5"/>
  <c r="W65" i="5"/>
  <c r="V65" i="5"/>
  <c r="W64" i="5"/>
  <c r="V64" i="5"/>
  <c r="W63" i="5"/>
  <c r="V63" i="5"/>
  <c r="W62" i="5"/>
  <c r="V62" i="5"/>
  <c r="W61" i="5"/>
  <c r="V61" i="5"/>
  <c r="W60" i="5"/>
  <c r="V60" i="5"/>
  <c r="W59" i="5"/>
  <c r="V59" i="5"/>
  <c r="W58" i="5"/>
  <c r="V58" i="5"/>
  <c r="W57" i="5"/>
  <c r="V57" i="5"/>
  <c r="W56" i="5"/>
  <c r="V56" i="5"/>
  <c r="W55" i="5"/>
  <c r="V55" i="5"/>
  <c r="W54" i="5"/>
  <c r="V54" i="5"/>
  <c r="W53" i="5"/>
  <c r="V53" i="5"/>
  <c r="W52" i="5"/>
  <c r="V52" i="5"/>
  <c r="W51" i="5"/>
  <c r="V51" i="5"/>
  <c r="W50" i="5"/>
  <c r="V50" i="5"/>
  <c r="W49" i="5"/>
  <c r="V49" i="5"/>
  <c r="W48" i="5"/>
  <c r="V48" i="5"/>
  <c r="W47" i="5"/>
  <c r="V47" i="5"/>
  <c r="W46" i="5"/>
  <c r="V46" i="5"/>
  <c r="W45" i="5"/>
  <c r="V45" i="5"/>
  <c r="W44" i="5"/>
  <c r="V44" i="5"/>
  <c r="W43" i="5"/>
  <c r="V43" i="5"/>
  <c r="W42" i="5"/>
  <c r="V42" i="5"/>
  <c r="W41" i="5"/>
  <c r="V41" i="5"/>
  <c r="W40" i="5"/>
  <c r="V40" i="5"/>
  <c r="W39" i="5"/>
  <c r="V39" i="5"/>
  <c r="W38" i="5"/>
  <c r="V38" i="5"/>
  <c r="W37" i="5"/>
  <c r="V37" i="5"/>
  <c r="W36" i="5"/>
  <c r="V36" i="5"/>
  <c r="W35" i="5"/>
  <c r="V35" i="5"/>
  <c r="W34" i="5"/>
  <c r="V34" i="5"/>
  <c r="W33" i="5"/>
  <c r="V33" i="5"/>
  <c r="W32" i="5"/>
  <c r="V32" i="5"/>
  <c r="W31" i="5"/>
  <c r="V31" i="5"/>
  <c r="W30" i="5"/>
  <c r="V30" i="5"/>
  <c r="W29" i="5"/>
  <c r="V29" i="5"/>
  <c r="W28" i="5"/>
  <c r="V28" i="5"/>
  <c r="W27" i="5"/>
  <c r="V27" i="5"/>
  <c r="W26" i="5"/>
  <c r="V26" i="5"/>
  <c r="M22" i="5"/>
  <c r="U16" i="5"/>
  <c r="K12" i="5"/>
  <c r="AA5" i="5"/>
  <c r="AA16" i="5" s="1"/>
  <c r="AA4" i="5"/>
  <c r="AA15" i="5" s="1"/>
  <c r="P7" i="4" l="1"/>
  <c r="Q7" i="4" s="1"/>
  <c r="O8" i="4"/>
  <c r="P8" i="4" s="1"/>
  <c r="Q8" i="4" s="1"/>
  <c r="B623" i="12"/>
  <c r="B624" i="12" s="1"/>
  <c r="B625" i="12" s="1"/>
  <c r="B626" i="12" s="1"/>
  <c r="B627" i="12" s="1"/>
  <c r="AK622" i="12"/>
  <c r="AJ622" i="12"/>
  <c r="AP207" i="5"/>
  <c r="AQ207" i="5" s="1"/>
  <c r="AQ208" i="5" s="1"/>
  <c r="AV172" i="5"/>
  <c r="AE5" i="5"/>
  <c r="L7" i="10"/>
  <c r="L8" i="10" s="1"/>
  <c r="L9" i="10" s="1"/>
  <c r="L10" i="10" s="1"/>
  <c r="L11" i="10" s="1"/>
  <c r="L12" i="10" s="1"/>
  <c r="L13" i="10" s="1"/>
  <c r="L14" i="10" s="1"/>
  <c r="L15" i="10" s="1"/>
  <c r="L16" i="10" s="1"/>
  <c r="L17" i="10" s="1"/>
  <c r="L18" i="10" s="1"/>
  <c r="L19" i="10" s="1"/>
  <c r="L20" i="10" s="1"/>
  <c r="L21" i="10" s="1"/>
  <c r="L22" i="10" s="1"/>
  <c r="L23" i="10" s="1"/>
  <c r="L24" i="10" s="1"/>
  <c r="L25" i="10" s="1"/>
  <c r="L26" i="10" s="1"/>
  <c r="L27" i="10" s="1"/>
  <c r="L28" i="10" s="1"/>
  <c r="L29" i="10" s="1"/>
  <c r="L30" i="10" s="1"/>
  <c r="L31" i="10" s="1"/>
  <c r="L32" i="10" s="1"/>
  <c r="L33" i="10" s="1"/>
  <c r="L34" i="10" s="1"/>
  <c r="L35" i="10" s="1"/>
  <c r="L36" i="10" s="1"/>
  <c r="L37" i="10" s="1"/>
  <c r="L38" i="10" s="1"/>
  <c r="L39" i="10" s="1"/>
  <c r="L40" i="10" s="1"/>
  <c r="L41" i="10" s="1"/>
  <c r="L42" i="10" s="1"/>
  <c r="L43" i="10" s="1"/>
  <c r="L44" i="10" s="1"/>
  <c r="L45" i="10" s="1"/>
  <c r="L46" i="10" s="1"/>
  <c r="L47" i="10" s="1"/>
  <c r="L48" i="10" s="1"/>
  <c r="L49" i="10" s="1"/>
  <c r="L50" i="10" s="1"/>
  <c r="L51" i="10" s="1"/>
  <c r="L52" i="10" s="1"/>
  <c r="L53" i="10" s="1"/>
  <c r="L54" i="10" s="1"/>
  <c r="L55" i="10" s="1"/>
  <c r="L56" i="10" s="1"/>
  <c r="L57" i="10" s="1"/>
  <c r="L58" i="10" s="1"/>
  <c r="L59" i="10" s="1"/>
  <c r="L60" i="10" s="1"/>
  <c r="L61" i="10" s="1"/>
  <c r="L62" i="10" s="1"/>
  <c r="L63" i="10" s="1"/>
  <c r="L64" i="10" s="1"/>
  <c r="L65" i="10" s="1"/>
  <c r="L66" i="10" s="1"/>
  <c r="L67" i="10" s="1"/>
  <c r="L68" i="10" s="1"/>
  <c r="L69" i="10" s="1"/>
  <c r="L70" i="10" s="1"/>
  <c r="L71" i="10" s="1"/>
  <c r="L72" i="10" s="1"/>
  <c r="L73" i="10" s="1"/>
  <c r="L74" i="10" s="1"/>
  <c r="L75" i="10" s="1"/>
  <c r="L76" i="10" s="1"/>
  <c r="L77" i="10" s="1"/>
  <c r="L78" i="10" s="1"/>
  <c r="L79" i="10" s="1"/>
  <c r="L80" i="10" s="1"/>
  <c r="L81" i="10" s="1"/>
  <c r="L82" i="10" s="1"/>
  <c r="L83" i="10" s="1"/>
  <c r="L84" i="10" s="1"/>
  <c r="L85" i="10" s="1"/>
  <c r="L86" i="10" s="1"/>
  <c r="L87" i="10" s="1"/>
  <c r="L88" i="10" s="1"/>
  <c r="L89" i="10" s="1"/>
  <c r="L90" i="10" s="1"/>
  <c r="L91" i="10" s="1"/>
  <c r="L92" i="10" s="1"/>
  <c r="L93" i="10" s="1"/>
  <c r="L94" i="10" s="1"/>
  <c r="L95" i="10" s="1"/>
  <c r="L96" i="10" s="1"/>
  <c r="L97" i="10" s="1"/>
  <c r="L98" i="10" s="1"/>
  <c r="L99" i="10" s="1"/>
  <c r="L100" i="10" s="1"/>
  <c r="L101" i="10" s="1"/>
  <c r="L102" i="10" s="1"/>
  <c r="L103" i="10" s="1"/>
  <c r="L104" i="10" s="1"/>
  <c r="L105" i="10" s="1"/>
  <c r="L106" i="10" s="1"/>
  <c r="L107" i="10" s="1"/>
  <c r="L108" i="10" s="1"/>
  <c r="L109" i="10" s="1"/>
  <c r="L110" i="10" s="1"/>
  <c r="L111" i="10" s="1"/>
  <c r="L112" i="10" s="1"/>
  <c r="L113" i="10" s="1"/>
  <c r="L114" i="10" s="1"/>
  <c r="L115" i="10" s="1"/>
  <c r="L116" i="10" s="1"/>
  <c r="L117" i="10" s="1"/>
  <c r="L118" i="10" s="1"/>
  <c r="L119" i="10" s="1"/>
  <c r="L120" i="10" s="1"/>
  <c r="L121" i="10" s="1"/>
  <c r="L122" i="10" s="1"/>
  <c r="L123" i="10" s="1"/>
  <c r="L124" i="10" s="1"/>
  <c r="L125" i="10" s="1"/>
  <c r="L126" i="10" s="1"/>
  <c r="L127" i="10" s="1"/>
  <c r="L128" i="10" s="1"/>
  <c r="L129" i="10" s="1"/>
  <c r="L130" i="10" s="1"/>
  <c r="L131" i="10" s="1"/>
  <c r="L132" i="10" s="1"/>
  <c r="L133" i="10" s="1"/>
  <c r="L134" i="10" s="1"/>
  <c r="L135" i="10" s="1"/>
  <c r="L136" i="10" s="1"/>
  <c r="L137" i="10" s="1"/>
  <c r="L138" i="10" s="1"/>
  <c r="L139" i="10" s="1"/>
  <c r="L140" i="10" s="1"/>
  <c r="L141" i="10" s="1"/>
  <c r="L142" i="10" s="1"/>
  <c r="L143" i="10" s="1"/>
  <c r="L144" i="10" s="1"/>
  <c r="L145" i="10" s="1"/>
  <c r="L146" i="10" s="1"/>
  <c r="L147" i="10" s="1"/>
  <c r="L148" i="10" s="1"/>
  <c r="L149" i="10" s="1"/>
  <c r="L150" i="10" s="1"/>
  <c r="L151" i="10" s="1"/>
  <c r="L152" i="10" s="1"/>
  <c r="L153" i="10" s="1"/>
  <c r="L154" i="10" s="1"/>
  <c r="L155" i="10" s="1"/>
  <c r="L156" i="10" s="1"/>
  <c r="L157" i="10" s="1"/>
  <c r="L158" i="10" s="1"/>
  <c r="L159" i="10" s="1"/>
  <c r="L160" i="10" s="1"/>
  <c r="L161" i="10" s="1"/>
  <c r="L162" i="10" s="1"/>
  <c r="L163" i="10" s="1"/>
  <c r="L164" i="10" s="1"/>
  <c r="L165" i="10" s="1"/>
  <c r="L166" i="10" s="1"/>
  <c r="L167" i="10" s="1"/>
  <c r="L168" i="10" s="1"/>
  <c r="L169" i="10" s="1"/>
  <c r="L170" i="10" s="1"/>
  <c r="L171" i="10" s="1"/>
  <c r="L172" i="10" s="1"/>
  <c r="L173" i="10" s="1"/>
  <c r="L174" i="10" s="1"/>
  <c r="L175" i="10" s="1"/>
  <c r="L176" i="10" s="1"/>
  <c r="L177" i="10" s="1"/>
  <c r="L178" i="10" s="1"/>
  <c r="L179" i="10" s="1"/>
  <c r="L180" i="10" s="1"/>
  <c r="L181" i="10" s="1"/>
  <c r="L182" i="10" s="1"/>
  <c r="L183" i="10" s="1"/>
  <c r="L184" i="10" s="1"/>
  <c r="L185" i="10" s="1"/>
  <c r="L186" i="10" s="1"/>
  <c r="L187" i="10" s="1"/>
  <c r="L188" i="10" s="1"/>
  <c r="L189" i="10" s="1"/>
  <c r="L190" i="10" s="1"/>
  <c r="L191" i="10" s="1"/>
  <c r="L192" i="10" s="1"/>
  <c r="L193" i="10" s="1"/>
  <c r="L194" i="10" s="1"/>
  <c r="L195" i="10" s="1"/>
  <c r="L196" i="10" s="1"/>
  <c r="L197" i="10" s="1"/>
  <c r="L198" i="10" s="1"/>
  <c r="L199" i="10" s="1"/>
  <c r="L200" i="10" s="1"/>
  <c r="L201" i="10" s="1"/>
  <c r="L202" i="10" s="1"/>
  <c r="L203" i="10" s="1"/>
  <c r="L204" i="10" s="1"/>
  <c r="L205" i="10" s="1"/>
  <c r="L206" i="10" s="1"/>
  <c r="L207" i="10" s="1"/>
  <c r="L208" i="10" s="1"/>
  <c r="L209" i="10" s="1"/>
  <c r="L210" i="10" s="1"/>
  <c r="L211" i="10" s="1"/>
  <c r="L212" i="10" s="1"/>
  <c r="L213" i="10" s="1"/>
  <c r="L214" i="10" s="1"/>
  <c r="L215" i="10" s="1"/>
  <c r="L216" i="10" s="1"/>
  <c r="L217" i="10" s="1"/>
  <c r="L218" i="10" s="1"/>
  <c r="L219" i="10" s="1"/>
  <c r="L220" i="10" s="1"/>
  <c r="L221" i="10" s="1"/>
  <c r="L222" i="10" s="1"/>
  <c r="L223" i="10" s="1"/>
  <c r="L224" i="10" s="1"/>
  <c r="L225" i="10" s="1"/>
  <c r="L226" i="10" s="1"/>
  <c r="L227" i="10" s="1"/>
  <c r="L228" i="10" s="1"/>
  <c r="L229" i="10" s="1"/>
  <c r="L230" i="10" s="1"/>
  <c r="L231" i="10" s="1"/>
  <c r="L232" i="10" s="1"/>
  <c r="L233" i="10" s="1"/>
  <c r="L234" i="10" s="1"/>
  <c r="L235" i="10" s="1"/>
  <c r="L236" i="10" s="1"/>
  <c r="L237" i="10" s="1"/>
  <c r="L238" i="10" s="1"/>
  <c r="L239" i="10" s="1"/>
  <c r="L240" i="10" s="1"/>
  <c r="L241" i="10" s="1"/>
  <c r="L242" i="10" s="1"/>
  <c r="L243" i="10" s="1"/>
  <c r="L244" i="10" s="1"/>
  <c r="L245" i="10" s="1"/>
  <c r="L246" i="10" s="1"/>
  <c r="L247" i="10" s="1"/>
  <c r="L248" i="10" s="1"/>
  <c r="L249" i="10" s="1"/>
  <c r="L250" i="10" s="1"/>
  <c r="L251" i="10" s="1"/>
  <c r="L252" i="10" s="1"/>
  <c r="L253" i="10" s="1"/>
  <c r="L254" i="10" s="1"/>
  <c r="L255" i="10" s="1"/>
  <c r="L256" i="10" s="1"/>
  <c r="L257" i="10" s="1"/>
  <c r="L258" i="10" s="1"/>
  <c r="L259" i="10" s="1"/>
  <c r="L260" i="10" s="1"/>
  <c r="L261" i="10" s="1"/>
  <c r="L262" i="10" s="1"/>
  <c r="L263" i="10" s="1"/>
  <c r="L264" i="10" s="1"/>
  <c r="L265" i="10" s="1"/>
  <c r="L266" i="10" s="1"/>
  <c r="L267" i="10" s="1"/>
  <c r="L268" i="10" s="1"/>
  <c r="L269" i="10" s="1"/>
  <c r="L270" i="10" s="1"/>
  <c r="L271" i="10" s="1"/>
  <c r="L272" i="10" s="1"/>
  <c r="L273" i="10" s="1"/>
  <c r="L274" i="10" s="1"/>
  <c r="L275" i="10" s="1"/>
  <c r="L276" i="10" s="1"/>
  <c r="L277" i="10" s="1"/>
  <c r="L278" i="10" s="1"/>
  <c r="L279" i="10" s="1"/>
  <c r="L280" i="10" s="1"/>
  <c r="L281" i="10" s="1"/>
  <c r="L282" i="10" s="1"/>
  <c r="L283" i="10" s="1"/>
  <c r="L284" i="10" s="1"/>
  <c r="L285" i="10" s="1"/>
  <c r="L286" i="10" s="1"/>
  <c r="L287" i="10" s="1"/>
  <c r="L288" i="10" s="1"/>
  <c r="L289" i="10" s="1"/>
  <c r="L290" i="10" s="1"/>
  <c r="L291" i="10" s="1"/>
  <c r="L292" i="10" s="1"/>
  <c r="L293" i="10" s="1"/>
  <c r="L294" i="10" s="1"/>
  <c r="L295" i="10" s="1"/>
  <c r="L296" i="10" s="1"/>
  <c r="L297" i="10" s="1"/>
  <c r="L298" i="10" s="1"/>
  <c r="L299" i="10" s="1"/>
  <c r="L300" i="10" s="1"/>
  <c r="L301" i="10" s="1"/>
  <c r="L302" i="10" s="1"/>
  <c r="L303" i="10" s="1"/>
  <c r="L304" i="10" s="1"/>
  <c r="L305" i="10" s="1"/>
  <c r="L306" i="10" s="1"/>
  <c r="L307" i="10" s="1"/>
  <c r="L308" i="10" s="1"/>
  <c r="L309" i="10" s="1"/>
  <c r="L310" i="10" s="1"/>
  <c r="L311" i="10" s="1"/>
  <c r="L312" i="10" s="1"/>
  <c r="L313" i="10" s="1"/>
  <c r="L314" i="10" s="1"/>
  <c r="L315" i="10" s="1"/>
  <c r="L316" i="10" s="1"/>
  <c r="L317" i="10" s="1"/>
  <c r="L318" i="10" s="1"/>
  <c r="L319" i="10" s="1"/>
  <c r="L320" i="10" s="1"/>
  <c r="L321" i="10" s="1"/>
  <c r="L322" i="10" s="1"/>
  <c r="L323" i="10" s="1"/>
  <c r="L324" i="10" s="1"/>
  <c r="L325" i="10" s="1"/>
  <c r="L326" i="10" s="1"/>
  <c r="L327" i="10" s="1"/>
  <c r="L328" i="10" s="1"/>
  <c r="L329" i="10" s="1"/>
  <c r="L330" i="10" s="1"/>
  <c r="L331" i="10" s="1"/>
  <c r="L332" i="10" s="1"/>
  <c r="L333" i="10" s="1"/>
  <c r="L334" i="10" s="1"/>
  <c r="L335" i="10" s="1"/>
  <c r="L336" i="10" s="1"/>
  <c r="L337" i="10" s="1"/>
  <c r="L338" i="10" s="1"/>
  <c r="L339" i="10" s="1"/>
  <c r="L340" i="10" s="1"/>
  <c r="L341" i="10" s="1"/>
  <c r="L342" i="10" s="1"/>
  <c r="L343" i="10" s="1"/>
  <c r="L344" i="10" s="1"/>
  <c r="L345" i="10" s="1"/>
  <c r="L346" i="10" s="1"/>
  <c r="L347" i="10" s="1"/>
  <c r="L348" i="10" s="1"/>
  <c r="L349" i="10" s="1"/>
  <c r="L350" i="10" s="1"/>
  <c r="L351" i="10" s="1"/>
  <c r="L352" i="10" s="1"/>
  <c r="L353" i="10" s="1"/>
  <c r="L354" i="10" s="1"/>
  <c r="L355" i="10" s="1"/>
  <c r="L356" i="10" s="1"/>
  <c r="L357" i="10" s="1"/>
  <c r="L358" i="10" s="1"/>
  <c r="L359" i="10" s="1"/>
  <c r="L360" i="10" s="1"/>
  <c r="L361" i="10" s="1"/>
  <c r="L362" i="10" s="1"/>
  <c r="L363" i="10" s="1"/>
  <c r="L364" i="10" s="1"/>
  <c r="L365" i="10" s="1"/>
  <c r="L366" i="10" s="1"/>
  <c r="L367" i="10" s="1"/>
  <c r="L368" i="10" s="1"/>
  <c r="L369" i="10" s="1"/>
  <c r="L370" i="10" s="1"/>
  <c r="N7" i="10"/>
  <c r="O7" i="10" s="1"/>
  <c r="J373" i="4"/>
  <c r="J375" i="4" s="1"/>
  <c r="J377" i="4" s="1"/>
  <c r="AE4" i="5"/>
  <c r="B20" i="4"/>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H5" i="4" s="1"/>
  <c r="AM208" i="5"/>
  <c r="AM210" i="5"/>
  <c r="B216" i="5"/>
  <c r="AL211" i="5" s="1"/>
  <c r="AP211" i="5" s="1"/>
  <c r="AL209" i="5"/>
  <c r="AP209" i="5" s="1"/>
  <c r="AM209" i="5"/>
  <c r="AE16" i="5"/>
  <c r="AL210" i="5"/>
  <c r="AP210" i="5" s="1"/>
  <c r="O9" i="4" l="1"/>
  <c r="AE15" i="5"/>
  <c r="AQ209" i="5"/>
  <c r="AQ210" i="5"/>
  <c r="AQ211" i="5" s="1"/>
  <c r="M8" i="10"/>
  <c r="N8" i="10" s="1"/>
  <c r="O8" i="10" s="1"/>
  <c r="B43" i="4"/>
  <c r="B217" i="5"/>
  <c r="AM211" i="5"/>
  <c r="O10" i="4" l="1"/>
  <c r="P9" i="4"/>
  <c r="Q9" i="4" s="1"/>
  <c r="B44" i="4"/>
  <c r="H6" i="4"/>
  <c r="M9" i="10"/>
  <c r="M10" i="10"/>
  <c r="N9" i="10"/>
  <c r="O9" i="10" s="1"/>
  <c r="B218" i="5"/>
  <c r="AN212" i="5"/>
  <c r="AM212" i="5"/>
  <c r="AQ212" i="5" s="1"/>
  <c r="O11" i="4" l="1"/>
  <c r="P10" i="4"/>
  <c r="Q10" i="4" s="1"/>
  <c r="B45" i="4"/>
  <c r="H7" i="4"/>
  <c r="N10" i="10"/>
  <c r="O10" i="10" s="1"/>
  <c r="M11" i="10"/>
  <c r="AR212" i="5"/>
  <c r="B219" i="5"/>
  <c r="AN213" i="5"/>
  <c r="AM213" i="5"/>
  <c r="AQ213" i="5" s="1"/>
  <c r="O12" i="4" l="1"/>
  <c r="P11" i="4"/>
  <c r="Q11" i="4" s="1"/>
  <c r="B46" i="4"/>
  <c r="H8" i="4"/>
  <c r="N11" i="10"/>
  <c r="O11" i="10" s="1"/>
  <c r="M12" i="10"/>
  <c r="AR213" i="5"/>
  <c r="B220" i="5"/>
  <c r="AM214" i="5"/>
  <c r="AQ214" i="5" s="1"/>
  <c r="AN214" i="5"/>
  <c r="AR214" i="5" l="1"/>
  <c r="O13" i="4"/>
  <c r="P12" i="4"/>
  <c r="Q12" i="4" s="1"/>
  <c r="B47" i="4"/>
  <c r="H9" i="4"/>
  <c r="N12" i="10"/>
  <c r="O12" i="10" s="1"/>
  <c r="M13" i="10"/>
  <c r="B221" i="5"/>
  <c r="AM215" i="5"/>
  <c r="AN215" i="5"/>
  <c r="O14" i="4" l="1"/>
  <c r="P13" i="4"/>
  <c r="Q13" i="4" s="1"/>
  <c r="AQ215" i="5"/>
  <c r="AR215" i="5" s="1"/>
  <c r="B48" i="4"/>
  <c r="H10" i="4"/>
  <c r="N13" i="10"/>
  <c r="O13" i="10" s="1"/>
  <c r="M14" i="10"/>
  <c r="B222" i="5"/>
  <c r="AM216" i="5"/>
  <c r="AQ216" i="5" s="1"/>
  <c r="AN216" i="5"/>
  <c r="O15" i="4" l="1"/>
  <c r="P14" i="4"/>
  <c r="Q14" i="4" s="1"/>
  <c r="B49" i="4"/>
  <c r="H11" i="4"/>
  <c r="AR216" i="5"/>
  <c r="N14" i="10"/>
  <c r="O14" i="10" s="1"/>
  <c r="M15" i="10"/>
  <c r="B223" i="5"/>
  <c r="AM217" i="5"/>
  <c r="AQ217" i="5" s="1"/>
  <c r="AN217" i="5"/>
  <c r="AR217" i="5" l="1"/>
  <c r="O16" i="4"/>
  <c r="P15" i="4"/>
  <c r="Q15" i="4" s="1"/>
  <c r="B50" i="4"/>
  <c r="H12" i="4"/>
  <c r="N15" i="10"/>
  <c r="O15" i="10" s="1"/>
  <c r="M16" i="10"/>
  <c r="B224" i="5"/>
  <c r="AN218" i="5"/>
  <c r="AM218" i="5"/>
  <c r="AQ218" i="5" s="1"/>
  <c r="AR218" i="5" s="1"/>
  <c r="O17" i="4" l="1"/>
  <c r="P16" i="4"/>
  <c r="Q16" i="4" s="1"/>
  <c r="B51" i="4"/>
  <c r="H13" i="4"/>
  <c r="N16" i="10"/>
  <c r="O16" i="10" s="1"/>
  <c r="M17" i="10"/>
  <c r="B225" i="5"/>
  <c r="AM219" i="5"/>
  <c r="AQ219" i="5" s="1"/>
  <c r="AR219" i="5" s="1"/>
  <c r="AN219" i="5"/>
  <c r="O18" i="4" l="1"/>
  <c r="P17" i="4"/>
  <c r="Q17" i="4" s="1"/>
  <c r="B52" i="4"/>
  <c r="H14" i="4"/>
  <c r="M18" i="10"/>
  <c r="N17" i="10"/>
  <c r="O17" i="10" s="1"/>
  <c r="B226" i="5"/>
  <c r="AM220" i="5"/>
  <c r="AQ220" i="5" s="1"/>
  <c r="AR220" i="5" s="1"/>
  <c r="AN220" i="5"/>
  <c r="O19" i="4" l="1"/>
  <c r="P18" i="4"/>
  <c r="Q18" i="4" s="1"/>
  <c r="B53" i="4"/>
  <c r="H15" i="4"/>
  <c r="N18" i="10"/>
  <c r="O18" i="10" s="1"/>
  <c r="M19" i="10"/>
  <c r="B227" i="5"/>
  <c r="AN221" i="5"/>
  <c r="AM221" i="5"/>
  <c r="AQ221" i="5" s="1"/>
  <c r="AR221" i="5" s="1"/>
  <c r="O20" i="4" l="1"/>
  <c r="P19" i="4"/>
  <c r="Q19" i="4" s="1"/>
  <c r="B54" i="4"/>
  <c r="H16" i="4"/>
  <c r="N19" i="10"/>
  <c r="O19" i="10" s="1"/>
  <c r="M20" i="10"/>
  <c r="B228" i="5"/>
  <c r="AM222" i="5"/>
  <c r="AQ222" i="5" s="1"/>
  <c r="AR222" i="5" s="1"/>
  <c r="AN222" i="5"/>
  <c r="O21" i="4" l="1"/>
  <c r="P20" i="4"/>
  <c r="Q20" i="4" s="1"/>
  <c r="B55" i="4"/>
  <c r="H17" i="4"/>
  <c r="N20" i="10"/>
  <c r="O20" i="10" s="1"/>
  <c r="M21" i="10"/>
  <c r="B229" i="5"/>
  <c r="AN223" i="5"/>
  <c r="AM223" i="5"/>
  <c r="AQ223" i="5" s="1"/>
  <c r="AR223" i="5" s="1"/>
  <c r="O22" i="4" l="1"/>
  <c r="P21" i="4"/>
  <c r="Q21" i="4" s="1"/>
  <c r="B56" i="4"/>
  <c r="H18" i="4"/>
  <c r="N21" i="10"/>
  <c r="O21" i="10" s="1"/>
  <c r="M22" i="10"/>
  <c r="B230" i="5"/>
  <c r="AM224" i="5"/>
  <c r="AQ224" i="5" s="1"/>
  <c r="AR224" i="5" s="1"/>
  <c r="AN224" i="5"/>
  <c r="O23" i="4" l="1"/>
  <c r="P22" i="4"/>
  <c r="Q22" i="4" s="1"/>
  <c r="B57" i="4"/>
  <c r="H19" i="4"/>
  <c r="N22" i="10"/>
  <c r="O22" i="10" s="1"/>
  <c r="M23" i="10"/>
  <c r="B231" i="5"/>
  <c r="AM225" i="5"/>
  <c r="AQ225" i="5" s="1"/>
  <c r="AR225" i="5" s="1"/>
  <c r="AN225" i="5"/>
  <c r="O24" i="4" l="1"/>
  <c r="P23" i="4"/>
  <c r="Q23" i="4" s="1"/>
  <c r="B58" i="4"/>
  <c r="H20" i="4"/>
  <c r="N23" i="10"/>
  <c r="O23" i="10" s="1"/>
  <c r="M24" i="10"/>
  <c r="B232" i="5"/>
  <c r="AM226" i="5"/>
  <c r="AQ226" i="5" s="1"/>
  <c r="AR226" i="5" s="1"/>
  <c r="AN226" i="5"/>
  <c r="O25" i="4" l="1"/>
  <c r="P24" i="4"/>
  <c r="Q24" i="4" s="1"/>
  <c r="B59" i="4"/>
  <c r="H21" i="4"/>
  <c r="N24" i="10"/>
  <c r="O24" i="10" s="1"/>
  <c r="M25" i="10"/>
  <c r="B233" i="5"/>
  <c r="AN227" i="5"/>
  <c r="AM227" i="5"/>
  <c r="AQ227" i="5" s="1"/>
  <c r="AR227" i="5" s="1"/>
  <c r="O26" i="4" l="1"/>
  <c r="P25" i="4"/>
  <c r="Q25" i="4" s="1"/>
  <c r="B60" i="4"/>
  <c r="H22" i="4"/>
  <c r="M26" i="10"/>
  <c r="N25" i="10"/>
  <c r="O25" i="10" s="1"/>
  <c r="B234" i="5"/>
  <c r="AM228" i="5"/>
  <c r="AQ228" i="5" s="1"/>
  <c r="AR228" i="5" s="1"/>
  <c r="AN228" i="5"/>
  <c r="O27" i="4" l="1"/>
  <c r="P26" i="4"/>
  <c r="Q26" i="4" s="1"/>
  <c r="B61" i="4"/>
  <c r="H23" i="4"/>
  <c r="N26" i="10"/>
  <c r="O26" i="10" s="1"/>
  <c r="M27" i="10"/>
  <c r="B235" i="5"/>
  <c r="AM229" i="5"/>
  <c r="AQ229" i="5" s="1"/>
  <c r="AR229" i="5" s="1"/>
  <c r="AN229" i="5"/>
  <c r="O28" i="4" l="1"/>
  <c r="P27" i="4"/>
  <c r="Q27" i="4" s="1"/>
  <c r="B62" i="4"/>
  <c r="H24" i="4"/>
  <c r="N27" i="10"/>
  <c r="O27" i="10" s="1"/>
  <c r="M28" i="10"/>
  <c r="B236" i="5"/>
  <c r="AM230" i="5"/>
  <c r="AQ230" i="5" s="1"/>
  <c r="AR230" i="5" s="1"/>
  <c r="AN230" i="5"/>
  <c r="O29" i="4" l="1"/>
  <c r="P28" i="4"/>
  <c r="Q28" i="4" s="1"/>
  <c r="B63" i="4"/>
  <c r="H25" i="4"/>
  <c r="N28" i="10"/>
  <c r="O28" i="10" s="1"/>
  <c r="M29" i="10"/>
  <c r="AN231" i="5"/>
  <c r="AM231" i="5"/>
  <c r="AQ231" i="5" s="1"/>
  <c r="AR231" i="5" s="1"/>
  <c r="B237" i="5"/>
  <c r="O30" i="4" l="1"/>
  <c r="P29" i="4"/>
  <c r="Q29" i="4" s="1"/>
  <c r="B64" i="4"/>
  <c r="H26" i="4"/>
  <c r="N29" i="10"/>
  <c r="O29" i="10" s="1"/>
  <c r="M30" i="10"/>
  <c r="B238" i="5"/>
  <c r="AM232" i="5"/>
  <c r="AQ232" i="5" s="1"/>
  <c r="AR232" i="5" s="1"/>
  <c r="AN232" i="5"/>
  <c r="O31" i="4" l="1"/>
  <c r="P30" i="4"/>
  <c r="Q30" i="4" s="1"/>
  <c r="B65" i="4"/>
  <c r="H27" i="4"/>
  <c r="N30" i="10"/>
  <c r="O30" i="10" s="1"/>
  <c r="M31" i="10"/>
  <c r="B239" i="5"/>
  <c r="AM233" i="5"/>
  <c r="AQ233" i="5" s="1"/>
  <c r="AR233" i="5" s="1"/>
  <c r="AN233" i="5"/>
  <c r="O32" i="4" l="1"/>
  <c r="P31" i="4"/>
  <c r="Q31" i="4" s="1"/>
  <c r="B66" i="4"/>
  <c r="H28" i="4"/>
  <c r="N31" i="10"/>
  <c r="O31" i="10" s="1"/>
  <c r="M32" i="10"/>
  <c r="B240" i="5"/>
  <c r="AM234" i="5"/>
  <c r="AQ234" i="5" s="1"/>
  <c r="AR234" i="5" s="1"/>
  <c r="AN234" i="5"/>
  <c r="O33" i="4" l="1"/>
  <c r="P32" i="4"/>
  <c r="Q32" i="4" s="1"/>
  <c r="B67" i="4"/>
  <c r="H29" i="4"/>
  <c r="M33" i="10"/>
  <c r="N32" i="10"/>
  <c r="O32" i="10" s="1"/>
  <c r="AN235" i="5"/>
  <c r="AM235" i="5"/>
  <c r="AQ235" i="5" s="1"/>
  <c r="AR235" i="5" s="1"/>
  <c r="B241" i="5"/>
  <c r="O34" i="4" l="1"/>
  <c r="P33" i="4"/>
  <c r="Q33" i="4" s="1"/>
  <c r="B68" i="4"/>
  <c r="H30" i="4"/>
  <c r="M34" i="10"/>
  <c r="N33" i="10"/>
  <c r="O33" i="10" s="1"/>
  <c r="B242" i="5"/>
  <c r="AM236" i="5"/>
  <c r="AQ236" i="5" s="1"/>
  <c r="AN236" i="5"/>
  <c r="O35" i="4" l="1"/>
  <c r="P34" i="4"/>
  <c r="Q34" i="4" s="1"/>
  <c r="B69" i="4"/>
  <c r="H31" i="4"/>
  <c r="N34" i="10"/>
  <c r="O34" i="10" s="1"/>
  <c r="M35" i="10"/>
  <c r="B243" i="5"/>
  <c r="AJ243" i="5" s="1"/>
  <c r="AM237" i="5"/>
  <c r="AQ237" i="5" s="1"/>
  <c r="AN237" i="5"/>
  <c r="AR236" i="5"/>
  <c r="AS236" i="5"/>
  <c r="O36" i="4" l="1"/>
  <c r="P35" i="4"/>
  <c r="Q35" i="4" s="1"/>
  <c r="B70" i="4"/>
  <c r="H32" i="4"/>
  <c r="N35" i="10"/>
  <c r="O35" i="10" s="1"/>
  <c r="M36" i="10"/>
  <c r="AK243" i="5"/>
  <c r="AN238" i="5"/>
  <c r="B244" i="5"/>
  <c r="AM238" i="5"/>
  <c r="AQ238" i="5" s="1"/>
  <c r="AR237" i="5"/>
  <c r="O37" i="4" l="1"/>
  <c r="P36" i="4"/>
  <c r="Q36" i="4" s="1"/>
  <c r="B71" i="4"/>
  <c r="H33" i="4"/>
  <c r="N36" i="10"/>
  <c r="O36" i="10" s="1"/>
  <c r="M37" i="10"/>
  <c r="AR238" i="5"/>
  <c r="AK244" i="5"/>
  <c r="AM239" i="5"/>
  <c r="AQ239" i="5" s="1"/>
  <c r="AJ244" i="5"/>
  <c r="B245" i="5"/>
  <c r="AN239" i="5"/>
  <c r="O38" i="4" l="1"/>
  <c r="P37" i="4"/>
  <c r="Q37" i="4" s="1"/>
  <c r="B72" i="4"/>
  <c r="H34" i="4"/>
  <c r="N37" i="10"/>
  <c r="O37" i="10" s="1"/>
  <c r="M38" i="10"/>
  <c r="AJ245" i="5"/>
  <c r="AK245" i="5"/>
  <c r="B246" i="5"/>
  <c r="AN240" i="5"/>
  <c r="AM240" i="5"/>
  <c r="AQ240" i="5" s="1"/>
  <c r="AR239" i="5"/>
  <c r="O39" i="4" l="1"/>
  <c r="P38" i="4"/>
  <c r="Q38" i="4" s="1"/>
  <c r="B73" i="4"/>
  <c r="H35" i="4"/>
  <c r="N38" i="10"/>
  <c r="O38" i="10" s="1"/>
  <c r="M39" i="10"/>
  <c r="AR240" i="5"/>
  <c r="AK246" i="5"/>
  <c r="AJ246" i="5"/>
  <c r="B247" i="5"/>
  <c r="AM241" i="5"/>
  <c r="AQ241" i="5" s="1"/>
  <c r="AN241" i="5"/>
  <c r="O40" i="4" l="1"/>
  <c r="P39" i="4"/>
  <c r="Q39" i="4" s="1"/>
  <c r="B74" i="4"/>
  <c r="H36" i="4"/>
  <c r="N39" i="10"/>
  <c r="O39" i="10" s="1"/>
  <c r="M40" i="10"/>
  <c r="AJ247" i="5"/>
  <c r="AK247" i="5"/>
  <c r="B248" i="5"/>
  <c r="AN242" i="5"/>
  <c r="AM242" i="5"/>
  <c r="AQ242" i="5" s="1"/>
  <c r="AR241" i="5"/>
  <c r="O41" i="4" l="1"/>
  <c r="P40" i="4"/>
  <c r="Q40" i="4" s="1"/>
  <c r="B75" i="4"/>
  <c r="H37" i="4"/>
  <c r="N40" i="10"/>
  <c r="O40" i="10" s="1"/>
  <c r="M41" i="10"/>
  <c r="AR242" i="5"/>
  <c r="AK248" i="5"/>
  <c r="AJ248" i="5"/>
  <c r="B249" i="5"/>
  <c r="AN243" i="5"/>
  <c r="AM243" i="5"/>
  <c r="AQ243" i="5" s="1"/>
  <c r="O42" i="4" l="1"/>
  <c r="P41" i="4"/>
  <c r="Q41" i="4" s="1"/>
  <c r="B76" i="4"/>
  <c r="H38" i="4"/>
  <c r="M42" i="10"/>
  <c r="N41" i="10"/>
  <c r="O41" i="10" s="1"/>
  <c r="AR243" i="5"/>
  <c r="AJ249" i="5"/>
  <c r="AK249" i="5"/>
  <c r="B250" i="5"/>
  <c r="AN244" i="5"/>
  <c r="AM244" i="5"/>
  <c r="AQ244" i="5" s="1"/>
  <c r="O43" i="4" l="1"/>
  <c r="P42" i="4"/>
  <c r="Q42" i="4" s="1"/>
  <c r="B77" i="4"/>
  <c r="H39" i="4"/>
  <c r="N42" i="10"/>
  <c r="O42" i="10" s="1"/>
  <c r="M43" i="10"/>
  <c r="AR244" i="5"/>
  <c r="AK250" i="5"/>
  <c r="AJ250" i="5"/>
  <c r="B251" i="5"/>
  <c r="AN245" i="5"/>
  <c r="AM245" i="5"/>
  <c r="AQ245" i="5" s="1"/>
  <c r="AR245" i="5" l="1"/>
  <c r="O44" i="4"/>
  <c r="P43" i="4"/>
  <c r="Q43" i="4" s="1"/>
  <c r="B78" i="4"/>
  <c r="H40" i="4"/>
  <c r="N43" i="10"/>
  <c r="O43" i="10" s="1"/>
  <c r="M44" i="10"/>
  <c r="AJ251" i="5"/>
  <c r="AK251" i="5"/>
  <c r="B252" i="5"/>
  <c r="AN246" i="5"/>
  <c r="AM246" i="5"/>
  <c r="AQ246" i="5" s="1"/>
  <c r="AR246" i="5" s="1"/>
  <c r="O45" i="4" l="1"/>
  <c r="P44" i="4"/>
  <c r="Q44" i="4" s="1"/>
  <c r="B79" i="4"/>
  <c r="H41" i="4"/>
  <c r="N44" i="10"/>
  <c r="O44" i="10" s="1"/>
  <c r="M45" i="10"/>
  <c r="AK252" i="5"/>
  <c r="AJ252" i="5"/>
  <c r="B253" i="5"/>
  <c r="AN247" i="5"/>
  <c r="AM247" i="5"/>
  <c r="AQ247" i="5" s="1"/>
  <c r="AR247" i="5" s="1"/>
  <c r="O46" i="4" l="1"/>
  <c r="P45" i="4"/>
  <c r="Q45" i="4" s="1"/>
  <c r="B80" i="4"/>
  <c r="H42" i="4"/>
  <c r="N45" i="10"/>
  <c r="O45" i="10" s="1"/>
  <c r="M46" i="10"/>
  <c r="AJ253" i="5"/>
  <c r="AK253" i="5"/>
  <c r="B254" i="5"/>
  <c r="AN248" i="5"/>
  <c r="AM248" i="5"/>
  <c r="AQ248" i="5" s="1"/>
  <c r="AR248" i="5" s="1"/>
  <c r="O47" i="4" l="1"/>
  <c r="P46" i="4"/>
  <c r="Q46" i="4" s="1"/>
  <c r="B81" i="4"/>
  <c r="H43" i="4"/>
  <c r="M47" i="10"/>
  <c r="N46" i="10"/>
  <c r="O46" i="10" s="1"/>
  <c r="B255" i="5"/>
  <c r="AK254" i="5"/>
  <c r="AJ254" i="5"/>
  <c r="AM249" i="5"/>
  <c r="AQ249" i="5" s="1"/>
  <c r="AR249" i="5" s="1"/>
  <c r="AN249" i="5"/>
  <c r="O48" i="4" l="1"/>
  <c r="P47" i="4"/>
  <c r="Q47" i="4" s="1"/>
  <c r="B82" i="4"/>
  <c r="H44" i="4"/>
  <c r="N47" i="10"/>
  <c r="O47" i="10" s="1"/>
  <c r="M48" i="10"/>
  <c r="AJ255" i="5"/>
  <c r="AK255" i="5"/>
  <c r="B256" i="5"/>
  <c r="AN250" i="5"/>
  <c r="AM250" i="5"/>
  <c r="AQ250" i="5" s="1"/>
  <c r="AR250" i="5" s="1"/>
  <c r="O49" i="4" l="1"/>
  <c r="P48" i="4"/>
  <c r="Q48" i="4" s="1"/>
  <c r="B83" i="4"/>
  <c r="H45" i="4"/>
  <c r="N48" i="10"/>
  <c r="O48" i="10" s="1"/>
  <c r="M49" i="10"/>
  <c r="B257" i="5"/>
  <c r="AJ256" i="5"/>
  <c r="AK256" i="5"/>
  <c r="AM251" i="5"/>
  <c r="AQ251" i="5" s="1"/>
  <c r="AR251" i="5" s="1"/>
  <c r="AN251" i="5"/>
  <c r="O50" i="4" l="1"/>
  <c r="P49" i="4"/>
  <c r="Q49" i="4" s="1"/>
  <c r="B84" i="4"/>
  <c r="H46" i="4"/>
  <c r="N49" i="10"/>
  <c r="O49" i="10" s="1"/>
  <c r="M50" i="10"/>
  <c r="AJ257" i="5"/>
  <c r="B258" i="5"/>
  <c r="AK257" i="5"/>
  <c r="AN252" i="5"/>
  <c r="AM252" i="5"/>
  <c r="AQ252" i="5" s="1"/>
  <c r="AR252" i="5" s="1"/>
  <c r="O51" i="4" l="1"/>
  <c r="P50" i="4"/>
  <c r="Q50" i="4" s="1"/>
  <c r="B85" i="4"/>
  <c r="H47" i="4"/>
  <c r="N50" i="10"/>
  <c r="O50" i="10" s="1"/>
  <c r="M51" i="10"/>
  <c r="B259" i="5"/>
  <c r="AJ258" i="5"/>
  <c r="AK258" i="5"/>
  <c r="AN253" i="5"/>
  <c r="AM253" i="5"/>
  <c r="AQ253" i="5" s="1"/>
  <c r="AR253" i="5" s="1"/>
  <c r="O52" i="4" l="1"/>
  <c r="P51" i="4"/>
  <c r="Q51" i="4" s="1"/>
  <c r="B86" i="4"/>
  <c r="H48" i="4"/>
  <c r="N51" i="10"/>
  <c r="O51" i="10" s="1"/>
  <c r="M52" i="10"/>
  <c r="AJ259" i="5"/>
  <c r="AK259" i="5"/>
  <c r="B260" i="5"/>
  <c r="AM254" i="5"/>
  <c r="AQ254" i="5" s="1"/>
  <c r="AR254" i="5" s="1"/>
  <c r="AN254" i="5"/>
  <c r="O53" i="4" l="1"/>
  <c r="P52" i="4"/>
  <c r="Q52" i="4" s="1"/>
  <c r="B87" i="4"/>
  <c r="H49" i="4"/>
  <c r="N52" i="10"/>
  <c r="O52" i="10" s="1"/>
  <c r="M53" i="10"/>
  <c r="B261" i="5"/>
  <c r="AK260" i="5"/>
  <c r="AJ260" i="5"/>
  <c r="AM255" i="5"/>
  <c r="AQ255" i="5" s="1"/>
  <c r="AR255" i="5" s="1"/>
  <c r="AN255" i="5"/>
  <c r="O54" i="4" l="1"/>
  <c r="P53" i="4"/>
  <c r="Q53" i="4" s="1"/>
  <c r="B88" i="4"/>
  <c r="H50" i="4"/>
  <c r="N53" i="10"/>
  <c r="O53" i="10" s="1"/>
  <c r="M54" i="10"/>
  <c r="AJ261" i="5"/>
  <c r="AK261" i="5"/>
  <c r="AM256" i="5"/>
  <c r="AQ256" i="5" s="1"/>
  <c r="AR256" i="5" s="1"/>
  <c r="B262" i="5"/>
  <c r="AN256" i="5"/>
  <c r="O55" i="4" l="1"/>
  <c r="P54" i="4"/>
  <c r="Q54" i="4" s="1"/>
  <c r="B89" i="4"/>
  <c r="H51" i="4"/>
  <c r="N54" i="10"/>
  <c r="O54" i="10" s="1"/>
  <c r="M55" i="10"/>
  <c r="B263" i="5"/>
  <c r="AK262" i="5"/>
  <c r="AJ262" i="5"/>
  <c r="AM257" i="5"/>
  <c r="AQ257" i="5" s="1"/>
  <c r="AR257" i="5" s="1"/>
  <c r="AN257" i="5"/>
  <c r="O56" i="4" l="1"/>
  <c r="P55" i="4"/>
  <c r="Q55" i="4" s="1"/>
  <c r="B90" i="4"/>
  <c r="H52" i="4"/>
  <c r="N55" i="10"/>
  <c r="O55" i="10" s="1"/>
  <c r="M56" i="10"/>
  <c r="AJ263" i="5"/>
  <c r="AK263" i="5"/>
  <c r="B264" i="5"/>
  <c r="AN258" i="5"/>
  <c r="AM258" i="5"/>
  <c r="AQ258" i="5" s="1"/>
  <c r="AR258" i="5" s="1"/>
  <c r="O57" i="4" l="1"/>
  <c r="P56" i="4"/>
  <c r="Q56" i="4" s="1"/>
  <c r="B91" i="4"/>
  <c r="H53" i="4"/>
  <c r="N56" i="10"/>
  <c r="O56" i="10" s="1"/>
  <c r="M57" i="10"/>
  <c r="B265" i="5"/>
  <c r="AJ264" i="5"/>
  <c r="AK264" i="5"/>
  <c r="AM259" i="5"/>
  <c r="AQ259" i="5" s="1"/>
  <c r="AR259" i="5" s="1"/>
  <c r="AN259" i="5"/>
  <c r="O58" i="4" l="1"/>
  <c r="P57" i="4"/>
  <c r="Q57" i="4" s="1"/>
  <c r="B92" i="4"/>
  <c r="H54" i="4"/>
  <c r="M58" i="10"/>
  <c r="N57" i="10"/>
  <c r="O57" i="10" s="1"/>
  <c r="AJ265" i="5"/>
  <c r="B266" i="5"/>
  <c r="AK265" i="5"/>
  <c r="AM260" i="5"/>
  <c r="AQ260" i="5" s="1"/>
  <c r="AR260" i="5" s="1"/>
  <c r="AN260" i="5"/>
  <c r="O59" i="4" l="1"/>
  <c r="P58" i="4"/>
  <c r="Q58" i="4" s="1"/>
  <c r="B93" i="4"/>
  <c r="H55" i="4"/>
  <c r="N58" i="10"/>
  <c r="O58" i="10" s="1"/>
  <c r="M59" i="10"/>
  <c r="B267" i="5"/>
  <c r="AJ266" i="5"/>
  <c r="AK266" i="5"/>
  <c r="AN261" i="5"/>
  <c r="AM261" i="5"/>
  <c r="AQ261" i="5" s="1"/>
  <c r="AR261" i="5" s="1"/>
  <c r="O60" i="4" l="1"/>
  <c r="P59" i="4"/>
  <c r="Q59" i="4" s="1"/>
  <c r="B94" i="4"/>
  <c r="H56" i="4"/>
  <c r="N59" i="10"/>
  <c r="O59" i="10" s="1"/>
  <c r="M60" i="10"/>
  <c r="B268" i="5"/>
  <c r="AJ267" i="5"/>
  <c r="AK267" i="5"/>
  <c r="AN262" i="5"/>
  <c r="AM262" i="5"/>
  <c r="AQ262" i="5" s="1"/>
  <c r="AR262" i="5" s="1"/>
  <c r="O61" i="4" l="1"/>
  <c r="P60" i="4"/>
  <c r="Q60" i="4" s="1"/>
  <c r="B95" i="4"/>
  <c r="H57" i="4"/>
  <c r="N60" i="10"/>
  <c r="O60" i="10" s="1"/>
  <c r="M61" i="10"/>
  <c r="AK268" i="5"/>
  <c r="AJ268" i="5"/>
  <c r="B269" i="5"/>
  <c r="AM263" i="5"/>
  <c r="AQ263" i="5" s="1"/>
  <c r="AR263" i="5" s="1"/>
  <c r="AN263" i="5"/>
  <c r="O62" i="4" l="1"/>
  <c r="P61" i="4"/>
  <c r="Q61" i="4" s="1"/>
  <c r="B96" i="4"/>
  <c r="H58" i="4"/>
  <c r="N61" i="10"/>
  <c r="O61" i="10" s="1"/>
  <c r="M62" i="10"/>
  <c r="B270" i="5"/>
  <c r="AK269" i="5"/>
  <c r="AJ269" i="5"/>
  <c r="AM264" i="5"/>
  <c r="AQ264" i="5" s="1"/>
  <c r="AR264" i="5" s="1"/>
  <c r="AN264" i="5"/>
  <c r="O63" i="4" l="1"/>
  <c r="P62" i="4"/>
  <c r="Q62" i="4" s="1"/>
  <c r="B97" i="4"/>
  <c r="H59" i="4"/>
  <c r="M63" i="10"/>
  <c r="N62" i="10"/>
  <c r="O62" i="10" s="1"/>
  <c r="AK270" i="5"/>
  <c r="AJ270" i="5"/>
  <c r="B271" i="5"/>
  <c r="AM265" i="5"/>
  <c r="AQ265" i="5" s="1"/>
  <c r="AR265" i="5" s="1"/>
  <c r="AN265" i="5"/>
  <c r="O64" i="4" l="1"/>
  <c r="P63" i="4"/>
  <c r="Q63" i="4" s="1"/>
  <c r="B98" i="4"/>
  <c r="H60" i="4"/>
  <c r="N63" i="10"/>
  <c r="O63" i="10" s="1"/>
  <c r="M64" i="10"/>
  <c r="B272" i="5"/>
  <c r="AJ271" i="5"/>
  <c r="AK271" i="5"/>
  <c r="AM266" i="5"/>
  <c r="AQ266" i="5" s="1"/>
  <c r="AR266" i="5" s="1"/>
  <c r="AN266" i="5"/>
  <c r="O65" i="4" l="1"/>
  <c r="P64" i="4"/>
  <c r="Q64" i="4" s="1"/>
  <c r="B99" i="4"/>
  <c r="H61" i="4"/>
  <c r="N64" i="10"/>
  <c r="O64" i="10" s="1"/>
  <c r="M65" i="10"/>
  <c r="AK272" i="5"/>
  <c r="B273" i="5"/>
  <c r="AJ272" i="5"/>
  <c r="AN267" i="5"/>
  <c r="AM267" i="5"/>
  <c r="AQ267" i="5" s="1"/>
  <c r="O66" i="4" l="1"/>
  <c r="P65" i="4"/>
  <c r="Q65" i="4" s="1"/>
  <c r="B100" i="4"/>
  <c r="H62" i="4"/>
  <c r="M66" i="10"/>
  <c r="N65" i="10"/>
  <c r="O65" i="10" s="1"/>
  <c r="AR267" i="5"/>
  <c r="AS267" i="5"/>
  <c r="B274" i="5"/>
  <c r="AJ273" i="5"/>
  <c r="AK273" i="5"/>
  <c r="AN268" i="5"/>
  <c r="AM268" i="5"/>
  <c r="AQ268" i="5" s="1"/>
  <c r="O67" i="4" l="1"/>
  <c r="P66" i="4"/>
  <c r="Q66" i="4" s="1"/>
  <c r="B101" i="4"/>
  <c r="H63" i="4"/>
  <c r="N66" i="10"/>
  <c r="O66" i="10" s="1"/>
  <c r="M67" i="10"/>
  <c r="AR268" i="5"/>
  <c r="B275" i="5"/>
  <c r="AK274" i="5"/>
  <c r="AJ274" i="5"/>
  <c r="AM269" i="5"/>
  <c r="AQ269" i="5" s="1"/>
  <c r="AN269" i="5"/>
  <c r="O68" i="4" l="1"/>
  <c r="P67" i="4"/>
  <c r="Q67" i="4" s="1"/>
  <c r="B102" i="4"/>
  <c r="H64" i="4"/>
  <c r="N67" i="10"/>
  <c r="O67" i="10" s="1"/>
  <c r="M68" i="10"/>
  <c r="AR269" i="5"/>
  <c r="B276" i="5"/>
  <c r="AK275" i="5"/>
  <c r="AJ275" i="5"/>
  <c r="AM270" i="5"/>
  <c r="AQ270" i="5" s="1"/>
  <c r="AN270" i="5"/>
  <c r="O69" i="4" l="1"/>
  <c r="P68" i="4"/>
  <c r="Q68" i="4" s="1"/>
  <c r="B103" i="4"/>
  <c r="H65" i="4"/>
  <c r="N68" i="10"/>
  <c r="O68" i="10" s="1"/>
  <c r="M69" i="10"/>
  <c r="AR270" i="5"/>
  <c r="AK276" i="5"/>
  <c r="AJ276" i="5"/>
  <c r="AN271" i="5"/>
  <c r="B277" i="5"/>
  <c r="AM271" i="5"/>
  <c r="AQ271" i="5" s="1"/>
  <c r="O70" i="4" l="1"/>
  <c r="P69" i="4"/>
  <c r="Q69" i="4" s="1"/>
  <c r="B104" i="4"/>
  <c r="H66" i="4"/>
  <c r="N69" i="10"/>
  <c r="O69" i="10" s="1"/>
  <c r="M70" i="10"/>
  <c r="AR271" i="5"/>
  <c r="B278" i="5"/>
  <c r="AK277" i="5"/>
  <c r="AJ277" i="5"/>
  <c r="AM272" i="5"/>
  <c r="AQ272" i="5" s="1"/>
  <c r="AR272" i="5" s="1"/>
  <c r="AN272" i="5"/>
  <c r="O71" i="4" l="1"/>
  <c r="P70" i="4"/>
  <c r="Q70" i="4" s="1"/>
  <c r="B105" i="4"/>
  <c r="H67" i="4"/>
  <c r="M71" i="10"/>
  <c r="N70" i="10"/>
  <c r="O70" i="10" s="1"/>
  <c r="AK278" i="5"/>
  <c r="AJ278" i="5"/>
  <c r="B279" i="5"/>
  <c r="AM273" i="5"/>
  <c r="AQ273" i="5" s="1"/>
  <c r="AR273" i="5" s="1"/>
  <c r="AN273" i="5"/>
  <c r="O72" i="4" l="1"/>
  <c r="P71" i="4"/>
  <c r="Q71" i="4" s="1"/>
  <c r="B106" i="4"/>
  <c r="H68" i="4"/>
  <c r="N71" i="10"/>
  <c r="O71" i="10" s="1"/>
  <c r="M72" i="10"/>
  <c r="B280" i="5"/>
  <c r="AJ279" i="5"/>
  <c r="AK279" i="5"/>
  <c r="AM274" i="5"/>
  <c r="AQ274" i="5" s="1"/>
  <c r="AR274" i="5" s="1"/>
  <c r="AN274" i="5"/>
  <c r="O73" i="4" l="1"/>
  <c r="P72" i="4"/>
  <c r="Q72" i="4" s="1"/>
  <c r="B107" i="4"/>
  <c r="H69" i="4"/>
  <c r="N72" i="10"/>
  <c r="O72" i="10" s="1"/>
  <c r="M73" i="10"/>
  <c r="B281" i="5"/>
  <c r="AK280" i="5"/>
  <c r="AJ280" i="5"/>
  <c r="AM275" i="5"/>
  <c r="AQ275" i="5" s="1"/>
  <c r="AR275" i="5" s="1"/>
  <c r="AN275" i="5"/>
  <c r="O74" i="4" l="1"/>
  <c r="P73" i="4"/>
  <c r="Q73" i="4" s="1"/>
  <c r="B108" i="4"/>
  <c r="H70" i="4"/>
  <c r="M74" i="10"/>
  <c r="N73" i="10"/>
  <c r="O73" i="10" s="1"/>
  <c r="B282" i="5"/>
  <c r="AJ281" i="5"/>
  <c r="AK281" i="5"/>
  <c r="AM276" i="5"/>
  <c r="AQ276" i="5" s="1"/>
  <c r="AR276" i="5" s="1"/>
  <c r="AN276" i="5"/>
  <c r="O75" i="4" l="1"/>
  <c r="P74" i="4"/>
  <c r="Q74" i="4" s="1"/>
  <c r="B109" i="4"/>
  <c r="H71" i="4"/>
  <c r="N74" i="10"/>
  <c r="O74" i="10" s="1"/>
  <c r="M75" i="10"/>
  <c r="B283" i="5"/>
  <c r="AK282" i="5"/>
  <c r="AJ282" i="5"/>
  <c r="AM277" i="5"/>
  <c r="AQ277" i="5" s="1"/>
  <c r="AR277" i="5" s="1"/>
  <c r="AN277" i="5"/>
  <c r="O76" i="4" l="1"/>
  <c r="P75" i="4"/>
  <c r="Q75" i="4" s="1"/>
  <c r="B110" i="4"/>
  <c r="H72" i="4"/>
  <c r="N75" i="10"/>
  <c r="O75" i="10" s="1"/>
  <c r="M76" i="10"/>
  <c r="B284" i="5"/>
  <c r="AK283" i="5"/>
  <c r="AJ283" i="5"/>
  <c r="AM278" i="5"/>
  <c r="AQ278" i="5" s="1"/>
  <c r="AR278" i="5" s="1"/>
  <c r="AN278" i="5"/>
  <c r="O77" i="4" l="1"/>
  <c r="P76" i="4"/>
  <c r="Q76" i="4" s="1"/>
  <c r="B111" i="4"/>
  <c r="H73" i="4"/>
  <c r="N76" i="10"/>
  <c r="O76" i="10" s="1"/>
  <c r="M77" i="10"/>
  <c r="B285" i="5"/>
  <c r="AN279" i="5"/>
  <c r="AK284" i="5"/>
  <c r="AJ284" i="5"/>
  <c r="AM279" i="5"/>
  <c r="AQ279" i="5" s="1"/>
  <c r="AR279" i="5" s="1"/>
  <c r="O78" i="4" l="1"/>
  <c r="P77" i="4"/>
  <c r="Q77" i="4" s="1"/>
  <c r="B112" i="4"/>
  <c r="H74" i="4"/>
  <c r="N77" i="10"/>
  <c r="O77" i="10" s="1"/>
  <c r="M78" i="10"/>
  <c r="B286" i="5"/>
  <c r="AK285" i="5"/>
  <c r="AJ285" i="5"/>
  <c r="AM280" i="5"/>
  <c r="AQ280" i="5" s="1"/>
  <c r="AR280" i="5" s="1"/>
  <c r="AN280" i="5"/>
  <c r="O79" i="4" l="1"/>
  <c r="P78" i="4"/>
  <c r="Q78" i="4" s="1"/>
  <c r="B113" i="4"/>
  <c r="H75" i="4"/>
  <c r="N78" i="10"/>
  <c r="O78" i="10" s="1"/>
  <c r="M79" i="10"/>
  <c r="AK286" i="5"/>
  <c r="AJ286" i="5"/>
  <c r="B287" i="5"/>
  <c r="AM281" i="5"/>
  <c r="AQ281" i="5" s="1"/>
  <c r="AR281" i="5" s="1"/>
  <c r="AN281" i="5"/>
  <c r="O80" i="4" l="1"/>
  <c r="P79" i="4"/>
  <c r="Q79" i="4" s="1"/>
  <c r="B114" i="4"/>
  <c r="H76" i="4"/>
  <c r="M80" i="10"/>
  <c r="N79" i="10"/>
  <c r="O79" i="10" s="1"/>
  <c r="B288" i="5"/>
  <c r="AJ287" i="5"/>
  <c r="AK287" i="5"/>
  <c r="AN282" i="5"/>
  <c r="AM282" i="5"/>
  <c r="AQ282" i="5" s="1"/>
  <c r="AR282" i="5" s="1"/>
  <c r="O81" i="4" l="1"/>
  <c r="P80" i="4"/>
  <c r="Q80" i="4" s="1"/>
  <c r="B115" i="4"/>
  <c r="H77" i="4"/>
  <c r="N80" i="10"/>
  <c r="O80" i="10" s="1"/>
  <c r="M81" i="10"/>
  <c r="AK288" i="5"/>
  <c r="B289" i="5"/>
  <c r="AJ288" i="5"/>
  <c r="AM283" i="5"/>
  <c r="AQ283" i="5" s="1"/>
  <c r="AR283" i="5" s="1"/>
  <c r="AN283" i="5"/>
  <c r="O82" i="4" l="1"/>
  <c r="P81" i="4"/>
  <c r="Q81" i="4" s="1"/>
  <c r="B116" i="4"/>
  <c r="H78" i="4"/>
  <c r="M82" i="10"/>
  <c r="N81" i="10"/>
  <c r="O81" i="10" s="1"/>
  <c r="B290" i="5"/>
  <c r="AJ289" i="5"/>
  <c r="AK289" i="5"/>
  <c r="AM284" i="5"/>
  <c r="AQ284" i="5" s="1"/>
  <c r="AR284" i="5" s="1"/>
  <c r="AN284" i="5"/>
  <c r="O83" i="4" l="1"/>
  <c r="P82" i="4"/>
  <c r="Q82" i="4" s="1"/>
  <c r="B117" i="4"/>
  <c r="H79" i="4"/>
  <c r="M83" i="10"/>
  <c r="N82" i="10"/>
  <c r="O82" i="10" s="1"/>
  <c r="B291" i="5"/>
  <c r="AK290" i="5"/>
  <c r="AJ290" i="5"/>
  <c r="AN285" i="5"/>
  <c r="AM285" i="5"/>
  <c r="AQ285" i="5" s="1"/>
  <c r="AR285" i="5" s="1"/>
  <c r="O84" i="4" l="1"/>
  <c r="P83" i="4"/>
  <c r="Q83" i="4" s="1"/>
  <c r="B118" i="4"/>
  <c r="H80" i="4"/>
  <c r="N83" i="10"/>
  <c r="O83" i="10" s="1"/>
  <c r="M84" i="10"/>
  <c r="B292" i="5"/>
  <c r="AK291" i="5"/>
  <c r="AJ291" i="5"/>
  <c r="AM286" i="5"/>
  <c r="AQ286" i="5" s="1"/>
  <c r="AR286" i="5" s="1"/>
  <c r="AN286" i="5"/>
  <c r="O85" i="4" l="1"/>
  <c r="P84" i="4"/>
  <c r="Q84" i="4" s="1"/>
  <c r="B119" i="4"/>
  <c r="H81" i="4"/>
  <c r="N84" i="10"/>
  <c r="O84" i="10" s="1"/>
  <c r="M85" i="10"/>
  <c r="AK292" i="5"/>
  <c r="AJ292" i="5"/>
  <c r="B293" i="5"/>
  <c r="AN287" i="5"/>
  <c r="AM287" i="5"/>
  <c r="AQ287" i="5" s="1"/>
  <c r="AR287" i="5" s="1"/>
  <c r="O86" i="4" l="1"/>
  <c r="P85" i="4"/>
  <c r="Q85" i="4" s="1"/>
  <c r="B120" i="4"/>
  <c r="H82" i="4"/>
  <c r="M86" i="10"/>
  <c r="N85" i="10"/>
  <c r="O85" i="10" s="1"/>
  <c r="B294" i="5"/>
  <c r="AK293" i="5"/>
  <c r="AJ293" i="5"/>
  <c r="AN288" i="5"/>
  <c r="AM288" i="5"/>
  <c r="AQ288" i="5" s="1"/>
  <c r="AR288" i="5" s="1"/>
  <c r="O87" i="4" l="1"/>
  <c r="P86" i="4"/>
  <c r="Q86" i="4" s="1"/>
  <c r="B121" i="4"/>
  <c r="H83" i="4"/>
  <c r="N86" i="10"/>
  <c r="O86" i="10" s="1"/>
  <c r="M87" i="10"/>
  <c r="AK294" i="5"/>
  <c r="AJ294" i="5"/>
  <c r="B295" i="5"/>
  <c r="AM289" i="5"/>
  <c r="AQ289" i="5" s="1"/>
  <c r="AR289" i="5" s="1"/>
  <c r="AN289" i="5"/>
  <c r="O88" i="4" l="1"/>
  <c r="P87" i="4"/>
  <c r="Q87" i="4" s="1"/>
  <c r="B122" i="4"/>
  <c r="H84" i="4"/>
  <c r="N87" i="10"/>
  <c r="O87" i="10" s="1"/>
  <c r="M88" i="10"/>
  <c r="B296" i="5"/>
  <c r="AJ295" i="5"/>
  <c r="AK295" i="5"/>
  <c r="AN290" i="5"/>
  <c r="AM290" i="5"/>
  <c r="AQ290" i="5" s="1"/>
  <c r="AR290" i="5" s="1"/>
  <c r="O89" i="4" l="1"/>
  <c r="P88" i="4"/>
  <c r="Q88" i="4" s="1"/>
  <c r="B123" i="4"/>
  <c r="H85" i="4"/>
  <c r="M89" i="10"/>
  <c r="N88" i="10"/>
  <c r="O88" i="10" s="1"/>
  <c r="AK296" i="5"/>
  <c r="B297" i="5"/>
  <c r="AJ296" i="5"/>
  <c r="AM291" i="5"/>
  <c r="AQ291" i="5" s="1"/>
  <c r="AR291" i="5" s="1"/>
  <c r="AN291" i="5"/>
  <c r="O90" i="4" l="1"/>
  <c r="P89" i="4"/>
  <c r="Q89" i="4" s="1"/>
  <c r="B124" i="4"/>
  <c r="H86" i="4"/>
  <c r="N89" i="10"/>
  <c r="O89" i="10" s="1"/>
  <c r="M90" i="10"/>
  <c r="B298" i="5"/>
  <c r="AJ297" i="5"/>
  <c r="AK297" i="5"/>
  <c r="AM292" i="5"/>
  <c r="AQ292" i="5" s="1"/>
  <c r="AR292" i="5" s="1"/>
  <c r="AN292" i="5"/>
  <c r="O91" i="4" l="1"/>
  <c r="P90" i="4"/>
  <c r="Q90" i="4" s="1"/>
  <c r="B125" i="4"/>
  <c r="H87" i="4"/>
  <c r="N90" i="10"/>
  <c r="O90" i="10" s="1"/>
  <c r="M91" i="10"/>
  <c r="AJ298" i="5"/>
  <c r="B299" i="5"/>
  <c r="AK298" i="5"/>
  <c r="AM293" i="5"/>
  <c r="AQ293" i="5" s="1"/>
  <c r="AR293" i="5" s="1"/>
  <c r="AN293" i="5"/>
  <c r="O92" i="4" l="1"/>
  <c r="P91" i="4"/>
  <c r="Q91" i="4" s="1"/>
  <c r="B126" i="4"/>
  <c r="H88" i="4"/>
  <c r="N91" i="10"/>
  <c r="O91" i="10" s="1"/>
  <c r="M92" i="10"/>
  <c r="AK299" i="5"/>
  <c r="B300" i="5"/>
  <c r="AJ299" i="5"/>
  <c r="AM294" i="5"/>
  <c r="AQ294" i="5" s="1"/>
  <c r="AR294" i="5" s="1"/>
  <c r="AN294" i="5"/>
  <c r="O93" i="4" l="1"/>
  <c r="P92" i="4"/>
  <c r="Q92" i="4" s="1"/>
  <c r="B127" i="4"/>
  <c r="H89" i="4"/>
  <c r="N92" i="10"/>
  <c r="O92" i="10" s="1"/>
  <c r="M93" i="10"/>
  <c r="B301" i="5"/>
  <c r="AK300" i="5"/>
  <c r="AN295" i="5"/>
  <c r="AJ300" i="5"/>
  <c r="AM295" i="5"/>
  <c r="AQ295" i="5" s="1"/>
  <c r="AR295" i="5" s="1"/>
  <c r="O94" i="4" l="1"/>
  <c r="P93" i="4"/>
  <c r="Q93" i="4" s="1"/>
  <c r="B128" i="4"/>
  <c r="H90" i="4"/>
  <c r="N93" i="10"/>
  <c r="O93" i="10" s="1"/>
  <c r="M94" i="10"/>
  <c r="AK301" i="5"/>
  <c r="B302" i="5"/>
  <c r="AJ301" i="5"/>
  <c r="AN296" i="5"/>
  <c r="AM296" i="5"/>
  <c r="AQ296" i="5" s="1"/>
  <c r="AR296" i="5" s="1"/>
  <c r="O95" i="4" l="1"/>
  <c r="P94" i="4"/>
  <c r="Q94" i="4" s="1"/>
  <c r="B129" i="4"/>
  <c r="H91" i="4"/>
  <c r="N94" i="10"/>
  <c r="O94" i="10" s="1"/>
  <c r="M95" i="10"/>
  <c r="AJ302" i="5"/>
  <c r="AK302" i="5"/>
  <c r="B303" i="5"/>
  <c r="AN297" i="5"/>
  <c r="AM297" i="5"/>
  <c r="AQ297" i="5" s="1"/>
  <c r="O96" i="4" l="1"/>
  <c r="P95" i="4"/>
  <c r="Q95" i="4" s="1"/>
  <c r="B130" i="4"/>
  <c r="H92" i="4"/>
  <c r="N95" i="10"/>
  <c r="O95" i="10" s="1"/>
  <c r="M96" i="10"/>
  <c r="AR297" i="5"/>
  <c r="AS297" i="5"/>
  <c r="AK303" i="5"/>
  <c r="B304" i="5"/>
  <c r="AJ303" i="5"/>
  <c r="AN298" i="5"/>
  <c r="AM298" i="5"/>
  <c r="AQ298" i="5" s="1"/>
  <c r="O97" i="4" l="1"/>
  <c r="P96" i="4"/>
  <c r="Q96" i="4" s="1"/>
  <c r="B131" i="4"/>
  <c r="H93" i="4"/>
  <c r="N96" i="10"/>
  <c r="O96" i="10" s="1"/>
  <c r="M97" i="10"/>
  <c r="AR298" i="5"/>
  <c r="AJ304" i="5"/>
  <c r="B305" i="5"/>
  <c r="AK304" i="5"/>
  <c r="AM299" i="5"/>
  <c r="AQ299" i="5" s="1"/>
  <c r="AN299" i="5"/>
  <c r="O98" i="4" l="1"/>
  <c r="P97" i="4"/>
  <c r="Q97" i="4" s="1"/>
  <c r="B132" i="4"/>
  <c r="H94" i="4"/>
  <c r="M98" i="10"/>
  <c r="N97" i="10"/>
  <c r="O97" i="10" s="1"/>
  <c r="AR299" i="5"/>
  <c r="AK305" i="5"/>
  <c r="B306" i="5"/>
  <c r="AJ305" i="5"/>
  <c r="AN300" i="5"/>
  <c r="AM300" i="5"/>
  <c r="AQ300" i="5" s="1"/>
  <c r="O99" i="4" l="1"/>
  <c r="P98" i="4"/>
  <c r="Q98" i="4" s="1"/>
  <c r="B133" i="4"/>
  <c r="H95" i="4"/>
  <c r="N98" i="10"/>
  <c r="O98" i="10" s="1"/>
  <c r="M99" i="10"/>
  <c r="AR300" i="5"/>
  <c r="AJ306" i="5"/>
  <c r="AK306" i="5"/>
  <c r="AN301" i="5"/>
  <c r="B307" i="5"/>
  <c r="AM301" i="5"/>
  <c r="AQ301" i="5" s="1"/>
  <c r="O100" i="4" l="1"/>
  <c r="P99" i="4"/>
  <c r="Q99" i="4" s="1"/>
  <c r="B134" i="4"/>
  <c r="H96" i="4"/>
  <c r="N99" i="10"/>
  <c r="O99" i="10" s="1"/>
  <c r="M100" i="10"/>
  <c r="AR301" i="5"/>
  <c r="AK307" i="5"/>
  <c r="B308" i="5"/>
  <c r="AJ307" i="5"/>
  <c r="AN302" i="5"/>
  <c r="AM302" i="5"/>
  <c r="AQ302" i="5" s="1"/>
  <c r="O101" i="4" l="1"/>
  <c r="P100" i="4"/>
  <c r="Q100" i="4" s="1"/>
  <c r="B135" i="4"/>
  <c r="H97" i="4"/>
  <c r="N100" i="10"/>
  <c r="O100" i="10" s="1"/>
  <c r="M101" i="10"/>
  <c r="AR302" i="5"/>
  <c r="AJ308" i="5"/>
  <c r="B309" i="5"/>
  <c r="AK308" i="5"/>
  <c r="AM303" i="5"/>
  <c r="AQ303" i="5" s="1"/>
  <c r="AN303" i="5"/>
  <c r="AR303" i="5" l="1"/>
  <c r="O102" i="4"/>
  <c r="P101" i="4"/>
  <c r="Q101" i="4" s="1"/>
  <c r="B136" i="4"/>
  <c r="H98" i="4"/>
  <c r="N101" i="10"/>
  <c r="O101" i="10" s="1"/>
  <c r="M102" i="10"/>
  <c r="AK309" i="5"/>
  <c r="B310" i="5"/>
  <c r="AJ309" i="5"/>
  <c r="AM304" i="5"/>
  <c r="AQ304" i="5" s="1"/>
  <c r="AR304" i="5" s="1"/>
  <c r="AN304" i="5"/>
  <c r="O103" i="4" l="1"/>
  <c r="P102" i="4"/>
  <c r="Q102" i="4" s="1"/>
  <c r="B137" i="4"/>
  <c r="H99" i="4"/>
  <c r="N102" i="10"/>
  <c r="O102" i="10" s="1"/>
  <c r="M103" i="10"/>
  <c r="AJ310" i="5"/>
  <c r="AN305" i="5"/>
  <c r="B311" i="5"/>
  <c r="AK310" i="5"/>
  <c r="AM305" i="5"/>
  <c r="AQ305" i="5" s="1"/>
  <c r="AR305" i="5" s="1"/>
  <c r="O104" i="4" l="1"/>
  <c r="P103" i="4"/>
  <c r="Q103" i="4" s="1"/>
  <c r="B138" i="4"/>
  <c r="H100" i="4"/>
  <c r="N103" i="10"/>
  <c r="O103" i="10" s="1"/>
  <c r="M104" i="10"/>
  <c r="AK311" i="5"/>
  <c r="B312" i="5"/>
  <c r="AJ311" i="5"/>
  <c r="AM306" i="5"/>
  <c r="AQ306" i="5" s="1"/>
  <c r="AR306" i="5" s="1"/>
  <c r="AN306" i="5"/>
  <c r="O105" i="4" l="1"/>
  <c r="P104" i="4"/>
  <c r="Q104" i="4" s="1"/>
  <c r="B139" i="4"/>
  <c r="H101" i="4"/>
  <c r="N104" i="10"/>
  <c r="O104" i="10" s="1"/>
  <c r="M105" i="10"/>
  <c r="AJ312" i="5"/>
  <c r="B313" i="5"/>
  <c r="AK312" i="5"/>
  <c r="AM307" i="5"/>
  <c r="AQ307" i="5" s="1"/>
  <c r="AR307" i="5" s="1"/>
  <c r="AN307" i="5"/>
  <c r="O106" i="4" l="1"/>
  <c r="P105" i="4"/>
  <c r="Q105" i="4" s="1"/>
  <c r="B140" i="4"/>
  <c r="H102" i="4"/>
  <c r="M106" i="10"/>
  <c r="N105" i="10"/>
  <c r="O105" i="10" s="1"/>
  <c r="AK313" i="5"/>
  <c r="B314" i="5"/>
  <c r="AJ313" i="5"/>
  <c r="AN308" i="5"/>
  <c r="AM308" i="5"/>
  <c r="AQ308" i="5" s="1"/>
  <c r="AR308" i="5" s="1"/>
  <c r="O107" i="4" l="1"/>
  <c r="P106" i="4"/>
  <c r="Q106" i="4" s="1"/>
  <c r="B141" i="4"/>
  <c r="H103" i="4"/>
  <c r="N106" i="10"/>
  <c r="O106" i="10" s="1"/>
  <c r="M107" i="10"/>
  <c r="AJ314" i="5"/>
  <c r="B315" i="5"/>
  <c r="AK314" i="5"/>
  <c r="AN309" i="5"/>
  <c r="AM309" i="5"/>
  <c r="AQ309" i="5" s="1"/>
  <c r="AR309" i="5" s="1"/>
  <c r="O108" i="4" l="1"/>
  <c r="P107" i="4"/>
  <c r="Q107" i="4" s="1"/>
  <c r="B142" i="4"/>
  <c r="H104" i="4"/>
  <c r="N107" i="10"/>
  <c r="O107" i="10" s="1"/>
  <c r="M108" i="10"/>
  <c r="AK315" i="5"/>
  <c r="B316" i="5"/>
  <c r="AJ315" i="5"/>
  <c r="AN310" i="5"/>
  <c r="AM310" i="5"/>
  <c r="AQ310" i="5" s="1"/>
  <c r="AR310" i="5" s="1"/>
  <c r="O109" i="4" l="1"/>
  <c r="P108" i="4"/>
  <c r="Q108" i="4" s="1"/>
  <c r="B143" i="4"/>
  <c r="H105" i="4"/>
  <c r="N108" i="10"/>
  <c r="O108" i="10" s="1"/>
  <c r="M109" i="10"/>
  <c r="AJ316" i="5"/>
  <c r="AK316" i="5"/>
  <c r="B317" i="5"/>
  <c r="AN311" i="5"/>
  <c r="AM311" i="5"/>
  <c r="AQ311" i="5" s="1"/>
  <c r="AR311" i="5" s="1"/>
  <c r="O110" i="4" l="1"/>
  <c r="P109" i="4"/>
  <c r="Q109" i="4" s="1"/>
  <c r="B144" i="4"/>
  <c r="H106" i="4"/>
  <c r="N109" i="10"/>
  <c r="O109" i="10" s="1"/>
  <c r="M110" i="10"/>
  <c r="AK317" i="5"/>
  <c r="B318" i="5"/>
  <c r="AJ317" i="5"/>
  <c r="AN312" i="5"/>
  <c r="AM312" i="5"/>
  <c r="AQ312" i="5" s="1"/>
  <c r="AR312" i="5" s="1"/>
  <c r="O111" i="4" l="1"/>
  <c r="P110" i="4"/>
  <c r="Q110" i="4" s="1"/>
  <c r="B145" i="4"/>
  <c r="H107" i="4"/>
  <c r="N110" i="10"/>
  <c r="O110" i="10" s="1"/>
  <c r="M111" i="10"/>
  <c r="AJ318" i="5"/>
  <c r="AK318" i="5"/>
  <c r="B319" i="5"/>
  <c r="AM313" i="5"/>
  <c r="AQ313" i="5" s="1"/>
  <c r="AR313" i="5" s="1"/>
  <c r="AN313" i="5"/>
  <c r="O112" i="4" l="1"/>
  <c r="P111" i="4"/>
  <c r="Q111" i="4" s="1"/>
  <c r="B146" i="4"/>
  <c r="H108" i="4"/>
  <c r="N111" i="10"/>
  <c r="O111" i="10" s="1"/>
  <c r="M112" i="10"/>
  <c r="AK319" i="5"/>
  <c r="B320" i="5"/>
  <c r="AJ319" i="5"/>
  <c r="AN314" i="5"/>
  <c r="AM314" i="5"/>
  <c r="AQ314" i="5" s="1"/>
  <c r="AR314" i="5" s="1"/>
  <c r="O113" i="4" l="1"/>
  <c r="P112" i="4"/>
  <c r="Q112" i="4" s="1"/>
  <c r="B147" i="4"/>
  <c r="H109" i="4"/>
  <c r="N112" i="10"/>
  <c r="O112" i="10" s="1"/>
  <c r="M113" i="10"/>
  <c r="AJ320" i="5"/>
  <c r="B321" i="5"/>
  <c r="AK320" i="5"/>
  <c r="AM315" i="5"/>
  <c r="AQ315" i="5" s="1"/>
  <c r="AR315" i="5" s="1"/>
  <c r="AN315" i="5"/>
  <c r="O114" i="4" l="1"/>
  <c r="P113" i="4"/>
  <c r="Q113" i="4" s="1"/>
  <c r="B148" i="4"/>
  <c r="H110" i="4"/>
  <c r="M114" i="10"/>
  <c r="N113" i="10"/>
  <c r="O113" i="10" s="1"/>
  <c r="AK321" i="5"/>
  <c r="B322" i="5"/>
  <c r="AJ321" i="5"/>
  <c r="AN316" i="5"/>
  <c r="AM316" i="5"/>
  <c r="AQ316" i="5" s="1"/>
  <c r="AR316" i="5" s="1"/>
  <c r="O115" i="4" l="1"/>
  <c r="P114" i="4"/>
  <c r="Q114" i="4" s="1"/>
  <c r="B149" i="4"/>
  <c r="H111" i="4"/>
  <c r="M115" i="10"/>
  <c r="N114" i="10"/>
  <c r="O114" i="10" s="1"/>
  <c r="AJ322" i="5"/>
  <c r="B323" i="5"/>
  <c r="AK322" i="5"/>
  <c r="AN317" i="5"/>
  <c r="AM317" i="5"/>
  <c r="AQ317" i="5" s="1"/>
  <c r="AR317" i="5" s="1"/>
  <c r="O116" i="4" l="1"/>
  <c r="P115" i="4"/>
  <c r="Q115" i="4" s="1"/>
  <c r="B150" i="4"/>
  <c r="H112" i="4"/>
  <c r="N115" i="10"/>
  <c r="O115" i="10" s="1"/>
  <c r="M116" i="10"/>
  <c r="AK323" i="5"/>
  <c r="B324" i="5"/>
  <c r="AJ323" i="5"/>
  <c r="AN318" i="5"/>
  <c r="AM318" i="5"/>
  <c r="AQ318" i="5" s="1"/>
  <c r="AR318" i="5" s="1"/>
  <c r="O117" i="4" l="1"/>
  <c r="P116" i="4"/>
  <c r="Q116" i="4" s="1"/>
  <c r="B151" i="4"/>
  <c r="H113" i="4"/>
  <c r="N116" i="10"/>
  <c r="O116" i="10" s="1"/>
  <c r="M117" i="10"/>
  <c r="AJ324" i="5"/>
  <c r="B325" i="5"/>
  <c r="AK324" i="5"/>
  <c r="AN319" i="5"/>
  <c r="AM319" i="5"/>
  <c r="AQ319" i="5" s="1"/>
  <c r="AR319" i="5" s="1"/>
  <c r="O118" i="4" l="1"/>
  <c r="P117" i="4"/>
  <c r="Q117" i="4" s="1"/>
  <c r="B152" i="4"/>
  <c r="H114" i="4"/>
  <c r="N117" i="10"/>
  <c r="O117" i="10" s="1"/>
  <c r="M118" i="10"/>
  <c r="AK325" i="5"/>
  <c r="B326" i="5"/>
  <c r="AJ325" i="5"/>
  <c r="AN320" i="5"/>
  <c r="AM320" i="5"/>
  <c r="AQ320" i="5" s="1"/>
  <c r="AR320" i="5" s="1"/>
  <c r="O119" i="4" l="1"/>
  <c r="P118" i="4"/>
  <c r="Q118" i="4" s="1"/>
  <c r="B153" i="4"/>
  <c r="H115" i="4"/>
  <c r="N118" i="10"/>
  <c r="O118" i="10" s="1"/>
  <c r="M119" i="10"/>
  <c r="AJ326" i="5"/>
  <c r="B327" i="5"/>
  <c r="AK326" i="5"/>
  <c r="AN321" i="5"/>
  <c r="AM321" i="5"/>
  <c r="AQ321" i="5" s="1"/>
  <c r="AR321" i="5" s="1"/>
  <c r="O120" i="4" l="1"/>
  <c r="P119" i="4"/>
  <c r="Q119" i="4" s="1"/>
  <c r="B154" i="4"/>
  <c r="H116" i="4"/>
  <c r="N119" i="10"/>
  <c r="O119" i="10" s="1"/>
  <c r="M120" i="10"/>
  <c r="AK327" i="5"/>
  <c r="B328" i="5"/>
  <c r="AJ327" i="5"/>
  <c r="AM322" i="5"/>
  <c r="AQ322" i="5" s="1"/>
  <c r="AR322" i="5" s="1"/>
  <c r="AN322" i="5"/>
  <c r="O121" i="4" l="1"/>
  <c r="P120" i="4"/>
  <c r="Q120" i="4" s="1"/>
  <c r="B155" i="4"/>
  <c r="H117" i="4"/>
  <c r="N120" i="10"/>
  <c r="O120" i="10" s="1"/>
  <c r="M121" i="10"/>
  <c r="B329" i="5"/>
  <c r="AJ328" i="5"/>
  <c r="AK328" i="5"/>
  <c r="AN323" i="5"/>
  <c r="AM323" i="5"/>
  <c r="AQ323" i="5" s="1"/>
  <c r="AR323" i="5" s="1"/>
  <c r="O122" i="4" l="1"/>
  <c r="P121" i="4"/>
  <c r="Q121" i="4" s="1"/>
  <c r="B156" i="4"/>
  <c r="H118" i="4"/>
  <c r="N121" i="10"/>
  <c r="O121" i="10" s="1"/>
  <c r="M122" i="10"/>
  <c r="AK329" i="5"/>
  <c r="AJ329" i="5"/>
  <c r="B330" i="5"/>
  <c r="AN324" i="5"/>
  <c r="AM324" i="5"/>
  <c r="AQ324" i="5" s="1"/>
  <c r="AR324" i="5" s="1"/>
  <c r="O123" i="4" l="1"/>
  <c r="P122" i="4"/>
  <c r="Q122" i="4" s="1"/>
  <c r="B157" i="4"/>
  <c r="H119" i="4"/>
  <c r="N122" i="10"/>
  <c r="O122" i="10" s="1"/>
  <c r="M123" i="10"/>
  <c r="B331" i="5"/>
  <c r="AK330" i="5"/>
  <c r="AJ330" i="5"/>
  <c r="AM325" i="5"/>
  <c r="AQ325" i="5" s="1"/>
  <c r="AR325" i="5" s="1"/>
  <c r="AN325" i="5"/>
  <c r="O124" i="4" l="1"/>
  <c r="P123" i="4"/>
  <c r="Q123" i="4" s="1"/>
  <c r="B158" i="4"/>
  <c r="H120" i="4"/>
  <c r="N123" i="10"/>
  <c r="O123" i="10" s="1"/>
  <c r="M124" i="10"/>
  <c r="AK331" i="5"/>
  <c r="AJ331" i="5"/>
  <c r="B332" i="5"/>
  <c r="AN326" i="5"/>
  <c r="AM326" i="5"/>
  <c r="AQ326" i="5" s="1"/>
  <c r="AR326" i="5" s="1"/>
  <c r="O125" i="4" l="1"/>
  <c r="P124" i="4"/>
  <c r="Q124" i="4" s="1"/>
  <c r="B159" i="4"/>
  <c r="H121" i="4"/>
  <c r="N124" i="10"/>
  <c r="O124" i="10" s="1"/>
  <c r="M125" i="10"/>
  <c r="B333" i="5"/>
  <c r="AK332" i="5"/>
  <c r="AJ332" i="5"/>
  <c r="AN327" i="5"/>
  <c r="AM327" i="5"/>
  <c r="AQ327" i="5" s="1"/>
  <c r="AR327" i="5" s="1"/>
  <c r="O126" i="4" l="1"/>
  <c r="P125" i="4"/>
  <c r="Q125" i="4" s="1"/>
  <c r="B160" i="4"/>
  <c r="H122" i="4"/>
  <c r="N125" i="10"/>
  <c r="O125" i="10" s="1"/>
  <c r="M126" i="10"/>
  <c r="AK333" i="5"/>
  <c r="AJ333" i="5"/>
  <c r="B334" i="5"/>
  <c r="AN328" i="5"/>
  <c r="AM328" i="5"/>
  <c r="AQ328" i="5" s="1"/>
  <c r="O127" i="4" l="1"/>
  <c r="P126" i="4"/>
  <c r="Q126" i="4" s="1"/>
  <c r="B161" i="4"/>
  <c r="H123" i="4"/>
  <c r="M127" i="10"/>
  <c r="N126" i="10"/>
  <c r="O126" i="10" s="1"/>
  <c r="AR328" i="5"/>
  <c r="AS328" i="5"/>
  <c r="B335" i="5"/>
  <c r="AK334" i="5"/>
  <c r="AJ334" i="5"/>
  <c r="AN329" i="5"/>
  <c r="AM329" i="5"/>
  <c r="AQ329" i="5" s="1"/>
  <c r="O128" i="4" l="1"/>
  <c r="P127" i="4"/>
  <c r="Q127" i="4" s="1"/>
  <c r="B162" i="4"/>
  <c r="H124" i="4"/>
  <c r="N127" i="10"/>
  <c r="O127" i="10" s="1"/>
  <c r="M128" i="10"/>
  <c r="AK335" i="5"/>
  <c r="AJ335" i="5"/>
  <c r="B336" i="5"/>
  <c r="AM330" i="5"/>
  <c r="AQ330" i="5" s="1"/>
  <c r="AN330" i="5"/>
  <c r="AR329" i="5"/>
  <c r="O129" i="4" l="1"/>
  <c r="P128" i="4"/>
  <c r="Q128" i="4" s="1"/>
  <c r="B163" i="4"/>
  <c r="H125" i="4"/>
  <c r="N128" i="10"/>
  <c r="O128" i="10" s="1"/>
  <c r="M129" i="10"/>
  <c r="AR330" i="5"/>
  <c r="B337" i="5"/>
  <c r="AK336" i="5"/>
  <c r="AJ336" i="5"/>
  <c r="AM331" i="5"/>
  <c r="AQ331" i="5" s="1"/>
  <c r="AN331" i="5"/>
  <c r="O130" i="4" l="1"/>
  <c r="P129" i="4"/>
  <c r="Q129" i="4" s="1"/>
  <c r="B164" i="4"/>
  <c r="H126" i="4"/>
  <c r="M130" i="10"/>
  <c r="N129" i="10"/>
  <c r="O129" i="10" s="1"/>
  <c r="AR331" i="5"/>
  <c r="AK337" i="5"/>
  <c r="AJ337" i="5"/>
  <c r="B338" i="5"/>
  <c r="AM332" i="5"/>
  <c r="AQ332" i="5" s="1"/>
  <c r="AN332" i="5"/>
  <c r="O131" i="4" l="1"/>
  <c r="P130" i="4"/>
  <c r="Q130" i="4" s="1"/>
  <c r="B165" i="4"/>
  <c r="H127" i="4"/>
  <c r="N130" i="10"/>
  <c r="O130" i="10" s="1"/>
  <c r="M131" i="10"/>
  <c r="AR332" i="5"/>
  <c r="B339" i="5"/>
  <c r="AK338" i="5"/>
  <c r="AJ338" i="5"/>
  <c r="AM333" i="5"/>
  <c r="AQ333" i="5" s="1"/>
  <c r="AN333" i="5"/>
  <c r="O132" i="4" l="1"/>
  <c r="P131" i="4"/>
  <c r="Q131" i="4" s="1"/>
  <c r="B166" i="4"/>
  <c r="H128" i="4"/>
  <c r="N131" i="10"/>
  <c r="O131" i="10" s="1"/>
  <c r="M132" i="10"/>
  <c r="AR333" i="5"/>
  <c r="AK339" i="5"/>
  <c r="AJ339" i="5"/>
  <c r="B340" i="5"/>
  <c r="AM334" i="5"/>
  <c r="AQ334" i="5" s="1"/>
  <c r="AN334" i="5"/>
  <c r="O133" i="4" l="1"/>
  <c r="P132" i="4"/>
  <c r="Q132" i="4" s="1"/>
  <c r="B167" i="4"/>
  <c r="H129" i="4"/>
  <c r="N132" i="10"/>
  <c r="O132" i="10" s="1"/>
  <c r="M133" i="10"/>
  <c r="AR334" i="5"/>
  <c r="B341" i="5"/>
  <c r="AK340" i="5"/>
  <c r="AJ340" i="5"/>
  <c r="AN335" i="5"/>
  <c r="AM335" i="5"/>
  <c r="AQ335" i="5" s="1"/>
  <c r="AR335" i="5" l="1"/>
  <c r="O134" i="4"/>
  <c r="P133" i="4"/>
  <c r="Q133" i="4" s="1"/>
  <c r="B168" i="4"/>
  <c r="H130" i="4"/>
  <c r="M134" i="10"/>
  <c r="N133" i="10"/>
  <c r="O133" i="10" s="1"/>
  <c r="B342" i="5"/>
  <c r="AK341" i="5"/>
  <c r="AJ341" i="5"/>
  <c r="AM336" i="5"/>
  <c r="AQ336" i="5" s="1"/>
  <c r="AR336" i="5" s="1"/>
  <c r="AN336" i="5"/>
  <c r="O135" i="4" l="1"/>
  <c r="P134" i="4"/>
  <c r="Q134" i="4" s="1"/>
  <c r="B169" i="4"/>
  <c r="H131" i="4"/>
  <c r="M135" i="10"/>
  <c r="N134" i="10"/>
  <c r="O134" i="10" s="1"/>
  <c r="B343" i="5"/>
  <c r="AK342" i="5"/>
  <c r="AJ342" i="5"/>
  <c r="AN337" i="5"/>
  <c r="AM337" i="5"/>
  <c r="AQ337" i="5" s="1"/>
  <c r="AR337" i="5" s="1"/>
  <c r="O136" i="4" l="1"/>
  <c r="P135" i="4"/>
  <c r="Q135" i="4" s="1"/>
  <c r="B170" i="4"/>
  <c r="H132" i="4"/>
  <c r="N135" i="10"/>
  <c r="O135" i="10" s="1"/>
  <c r="M136" i="10"/>
  <c r="AK343" i="5"/>
  <c r="B344" i="5"/>
  <c r="AJ343" i="5"/>
  <c r="AM338" i="5"/>
  <c r="AQ338" i="5" s="1"/>
  <c r="AR338" i="5" s="1"/>
  <c r="AN338" i="5"/>
  <c r="O137" i="4" l="1"/>
  <c r="P136" i="4"/>
  <c r="Q136" i="4" s="1"/>
  <c r="B171" i="4"/>
  <c r="H133" i="4"/>
  <c r="M137" i="10"/>
  <c r="N136" i="10"/>
  <c r="O136" i="10" s="1"/>
  <c r="B345" i="5"/>
  <c r="AK344" i="5"/>
  <c r="AJ344" i="5"/>
  <c r="AN339" i="5"/>
  <c r="AM339" i="5"/>
  <c r="AQ339" i="5" s="1"/>
  <c r="AR339" i="5" s="1"/>
  <c r="O138" i="4" l="1"/>
  <c r="P137" i="4"/>
  <c r="Q137" i="4" s="1"/>
  <c r="B172" i="4"/>
  <c r="H134" i="4"/>
  <c r="M138" i="10"/>
  <c r="N137" i="10"/>
  <c r="O137" i="10" s="1"/>
  <c r="AK345" i="5"/>
  <c r="AJ345" i="5"/>
  <c r="B346" i="5"/>
  <c r="AM340" i="5"/>
  <c r="AQ340" i="5" s="1"/>
  <c r="AR340" i="5" s="1"/>
  <c r="AN340" i="5"/>
  <c r="O139" i="4" l="1"/>
  <c r="P138" i="4"/>
  <c r="Q138" i="4" s="1"/>
  <c r="B173" i="4"/>
  <c r="H135" i="4"/>
  <c r="N138" i="10"/>
  <c r="O138" i="10" s="1"/>
  <c r="M139" i="10"/>
  <c r="B347" i="5"/>
  <c r="AJ346" i="5"/>
  <c r="AK346" i="5"/>
  <c r="AM341" i="5"/>
  <c r="AQ341" i="5" s="1"/>
  <c r="AR341" i="5" s="1"/>
  <c r="AN341" i="5"/>
  <c r="O140" i="4" l="1"/>
  <c r="P139" i="4"/>
  <c r="Q139" i="4" s="1"/>
  <c r="B174" i="4"/>
  <c r="H136" i="4"/>
  <c r="N139" i="10"/>
  <c r="O139" i="10" s="1"/>
  <c r="M140" i="10"/>
  <c r="AK347" i="5"/>
  <c r="B348" i="5"/>
  <c r="AJ347" i="5"/>
  <c r="AM342" i="5"/>
  <c r="AQ342" i="5" s="1"/>
  <c r="AR342" i="5" s="1"/>
  <c r="AN342" i="5"/>
  <c r="O141" i="4" l="1"/>
  <c r="P140" i="4"/>
  <c r="Q140" i="4" s="1"/>
  <c r="B175" i="4"/>
  <c r="H137" i="4"/>
  <c r="N140" i="10"/>
  <c r="O140" i="10" s="1"/>
  <c r="M141" i="10"/>
  <c r="B349" i="5"/>
  <c r="AK348" i="5"/>
  <c r="AJ348" i="5"/>
  <c r="AM343" i="5"/>
  <c r="AQ343" i="5" s="1"/>
  <c r="AR343" i="5" s="1"/>
  <c r="AN343" i="5"/>
  <c r="O142" i="4" l="1"/>
  <c r="P141" i="4"/>
  <c r="Q141" i="4" s="1"/>
  <c r="B176" i="4"/>
  <c r="H138" i="4"/>
  <c r="N141" i="10"/>
  <c r="O141" i="10" s="1"/>
  <c r="M142" i="10"/>
  <c r="AJ349" i="5"/>
  <c r="AK349" i="5"/>
  <c r="B350" i="5"/>
  <c r="AN344" i="5"/>
  <c r="AM344" i="5"/>
  <c r="AQ344" i="5" s="1"/>
  <c r="AR344" i="5" s="1"/>
  <c r="O143" i="4" l="1"/>
  <c r="P142" i="4"/>
  <c r="Q142" i="4" s="1"/>
  <c r="B177" i="4"/>
  <c r="H139" i="4"/>
  <c r="N142" i="10"/>
  <c r="O142" i="10" s="1"/>
  <c r="M143" i="10"/>
  <c r="B351" i="5"/>
  <c r="AJ350" i="5"/>
  <c r="AK350" i="5"/>
  <c r="AM345" i="5"/>
  <c r="AQ345" i="5" s="1"/>
  <c r="AR345" i="5" s="1"/>
  <c r="AN345" i="5"/>
  <c r="O144" i="4" l="1"/>
  <c r="P143" i="4"/>
  <c r="Q143" i="4" s="1"/>
  <c r="B178" i="4"/>
  <c r="H140" i="4"/>
  <c r="N143" i="10"/>
  <c r="O143" i="10" s="1"/>
  <c r="M144" i="10"/>
  <c r="AJ351" i="5"/>
  <c r="AK351" i="5"/>
  <c r="B352" i="5"/>
  <c r="AN346" i="5"/>
  <c r="AM346" i="5"/>
  <c r="AQ346" i="5" s="1"/>
  <c r="AR346" i="5" s="1"/>
  <c r="O145" i="4" l="1"/>
  <c r="P144" i="4"/>
  <c r="Q144" i="4" s="1"/>
  <c r="B179" i="4"/>
  <c r="H141" i="4"/>
  <c r="N144" i="10"/>
  <c r="O144" i="10" s="1"/>
  <c r="M145" i="10"/>
  <c r="B353" i="5"/>
  <c r="AJ352" i="5"/>
  <c r="AK352" i="5"/>
  <c r="AM347" i="5"/>
  <c r="AQ347" i="5" s="1"/>
  <c r="AR347" i="5" s="1"/>
  <c r="AN347" i="5"/>
  <c r="O146" i="4" l="1"/>
  <c r="P145" i="4"/>
  <c r="Q145" i="4" s="1"/>
  <c r="B180" i="4"/>
  <c r="H142" i="4"/>
  <c r="M146" i="10"/>
  <c r="N145" i="10"/>
  <c r="O145" i="10" s="1"/>
  <c r="AJ353" i="5"/>
  <c r="AK353" i="5"/>
  <c r="B354" i="5"/>
  <c r="AM348" i="5"/>
  <c r="AQ348" i="5" s="1"/>
  <c r="AR348" i="5" s="1"/>
  <c r="AN348" i="5"/>
  <c r="O147" i="4" l="1"/>
  <c r="P146" i="4"/>
  <c r="Q146" i="4" s="1"/>
  <c r="B181" i="4"/>
  <c r="H143" i="4"/>
  <c r="N146" i="10"/>
  <c r="O146" i="10" s="1"/>
  <c r="M147" i="10"/>
  <c r="B355" i="5"/>
  <c r="AK354" i="5"/>
  <c r="AJ354" i="5"/>
  <c r="AN349" i="5"/>
  <c r="AM349" i="5"/>
  <c r="AQ349" i="5" s="1"/>
  <c r="AR349" i="5" s="1"/>
  <c r="O148" i="4" l="1"/>
  <c r="P147" i="4"/>
  <c r="Q147" i="4" s="1"/>
  <c r="B182" i="4"/>
  <c r="H144" i="4"/>
  <c r="N147" i="10"/>
  <c r="O147" i="10" s="1"/>
  <c r="M148" i="10"/>
  <c r="AJ355" i="5"/>
  <c r="AK355" i="5"/>
  <c r="B356" i="5"/>
  <c r="AN350" i="5"/>
  <c r="AM350" i="5"/>
  <c r="AQ350" i="5" s="1"/>
  <c r="AR350" i="5" s="1"/>
  <c r="O149" i="4" l="1"/>
  <c r="P148" i="4"/>
  <c r="Q148" i="4" s="1"/>
  <c r="B183" i="4"/>
  <c r="H145" i="4"/>
  <c r="N148" i="10"/>
  <c r="O148" i="10" s="1"/>
  <c r="M149" i="10"/>
  <c r="B357" i="5"/>
  <c r="AK356" i="5"/>
  <c r="AJ356" i="5"/>
  <c r="AM351" i="5"/>
  <c r="AQ351" i="5" s="1"/>
  <c r="AR351" i="5" s="1"/>
  <c r="AN351" i="5"/>
  <c r="O150" i="4" l="1"/>
  <c r="P149" i="4"/>
  <c r="Q149" i="4" s="1"/>
  <c r="B184" i="4"/>
  <c r="H146" i="4"/>
  <c r="N149" i="10"/>
  <c r="O149" i="10" s="1"/>
  <c r="M150" i="10"/>
  <c r="AJ357" i="5"/>
  <c r="AK357" i="5"/>
  <c r="B358" i="5"/>
  <c r="AN352" i="5"/>
  <c r="AM352" i="5"/>
  <c r="AQ352" i="5" s="1"/>
  <c r="AR352" i="5" s="1"/>
  <c r="O151" i="4" l="1"/>
  <c r="P150" i="4"/>
  <c r="Q150" i="4" s="1"/>
  <c r="B185" i="4"/>
  <c r="H147" i="4"/>
  <c r="N150" i="10"/>
  <c r="O150" i="10" s="1"/>
  <c r="M151" i="10"/>
  <c r="B359" i="5"/>
  <c r="AJ358" i="5"/>
  <c r="AK358" i="5"/>
  <c r="AM353" i="5"/>
  <c r="AQ353" i="5" s="1"/>
  <c r="AR353" i="5" s="1"/>
  <c r="AN353" i="5"/>
  <c r="O152" i="4" l="1"/>
  <c r="P151" i="4"/>
  <c r="Q151" i="4" s="1"/>
  <c r="B186" i="4"/>
  <c r="H148" i="4"/>
  <c r="N151" i="10"/>
  <c r="O151" i="10" s="1"/>
  <c r="M152" i="10"/>
  <c r="B360" i="5"/>
  <c r="AJ359" i="5"/>
  <c r="AK359" i="5"/>
  <c r="AM354" i="5"/>
  <c r="AQ354" i="5" s="1"/>
  <c r="AR354" i="5" s="1"/>
  <c r="AN354" i="5"/>
  <c r="O153" i="4" l="1"/>
  <c r="P152" i="4"/>
  <c r="Q152" i="4" s="1"/>
  <c r="B187" i="4"/>
  <c r="H149" i="4"/>
  <c r="M153" i="10"/>
  <c r="N152" i="10"/>
  <c r="O152" i="10" s="1"/>
  <c r="B361" i="5"/>
  <c r="AK360" i="5"/>
  <c r="AJ360" i="5"/>
  <c r="AN355" i="5"/>
  <c r="AM355" i="5"/>
  <c r="AQ355" i="5" s="1"/>
  <c r="AR355" i="5" s="1"/>
  <c r="O154" i="4" l="1"/>
  <c r="P153" i="4"/>
  <c r="Q153" i="4" s="1"/>
  <c r="B188" i="4"/>
  <c r="H150" i="4"/>
  <c r="M154" i="10"/>
  <c r="N153" i="10"/>
  <c r="O153" i="10" s="1"/>
  <c r="B362" i="5"/>
  <c r="AK361" i="5"/>
  <c r="AJ361" i="5"/>
  <c r="AM356" i="5"/>
  <c r="AQ356" i="5" s="1"/>
  <c r="AR356" i="5" s="1"/>
  <c r="AN356" i="5"/>
  <c r="O155" i="4" l="1"/>
  <c r="P154" i="4"/>
  <c r="Q154" i="4" s="1"/>
  <c r="B189" i="4"/>
  <c r="H151" i="4"/>
  <c r="N154" i="10"/>
  <c r="O154" i="10" s="1"/>
  <c r="M155" i="10"/>
  <c r="B363" i="5"/>
  <c r="AK362" i="5"/>
  <c r="AJ362" i="5"/>
  <c r="AN357" i="5"/>
  <c r="AM357" i="5"/>
  <c r="AQ357" i="5" s="1"/>
  <c r="AR357" i="5" s="1"/>
  <c r="O156" i="4" l="1"/>
  <c r="P155" i="4"/>
  <c r="Q155" i="4" s="1"/>
  <c r="B190" i="4"/>
  <c r="H152" i="4"/>
  <c r="N155" i="10"/>
  <c r="O155" i="10" s="1"/>
  <c r="M156" i="10"/>
  <c r="B364" i="5"/>
  <c r="AK363" i="5"/>
  <c r="AJ363" i="5"/>
  <c r="AN358" i="5"/>
  <c r="AM358" i="5"/>
  <c r="AQ358" i="5" s="1"/>
  <c r="AR358" i="5" s="1"/>
  <c r="O157" i="4" l="1"/>
  <c r="P156" i="4"/>
  <c r="Q156" i="4" s="1"/>
  <c r="B191" i="4"/>
  <c r="H153" i="4"/>
  <c r="M157" i="10"/>
  <c r="N156" i="10"/>
  <c r="O156" i="10" s="1"/>
  <c r="AK364" i="5"/>
  <c r="AJ364" i="5"/>
  <c r="B365" i="5"/>
  <c r="AN359" i="5"/>
  <c r="AM359" i="5"/>
  <c r="AQ359" i="5" s="1"/>
  <c r="O158" i="4" l="1"/>
  <c r="P157" i="4"/>
  <c r="Q157" i="4" s="1"/>
  <c r="B192" i="4"/>
  <c r="H154" i="4"/>
  <c r="N157" i="10"/>
  <c r="O157" i="10" s="1"/>
  <c r="M158" i="10"/>
  <c r="AR359" i="5"/>
  <c r="AS359" i="5"/>
  <c r="B366" i="5"/>
  <c r="AK365" i="5"/>
  <c r="AJ365" i="5"/>
  <c r="AN360" i="5"/>
  <c r="AM360" i="5"/>
  <c r="AQ360" i="5" s="1"/>
  <c r="O159" i="4" l="1"/>
  <c r="P158" i="4"/>
  <c r="Q158" i="4" s="1"/>
  <c r="B193" i="4"/>
  <c r="H155" i="4"/>
  <c r="N158" i="10"/>
  <c r="O158" i="10" s="1"/>
  <c r="M159" i="10"/>
  <c r="AR360" i="5"/>
  <c r="AK366" i="5"/>
  <c r="B367" i="5"/>
  <c r="AJ366" i="5"/>
  <c r="AM361" i="5"/>
  <c r="AQ361" i="5" s="1"/>
  <c r="AN361" i="5"/>
  <c r="O160" i="4" l="1"/>
  <c r="P159" i="4"/>
  <c r="Q159" i="4" s="1"/>
  <c r="B194" i="4"/>
  <c r="H156" i="4"/>
  <c r="N159" i="10"/>
  <c r="O159" i="10" s="1"/>
  <c r="M160" i="10"/>
  <c r="AR361" i="5"/>
  <c r="B368" i="5"/>
  <c r="AK367" i="5"/>
  <c r="AJ367" i="5"/>
  <c r="AN362" i="5"/>
  <c r="AM362" i="5"/>
  <c r="AQ362" i="5" s="1"/>
  <c r="O161" i="4" l="1"/>
  <c r="P160" i="4"/>
  <c r="Q160" i="4" s="1"/>
  <c r="B195" i="4"/>
  <c r="H157" i="4"/>
  <c r="N160" i="10"/>
  <c r="O160" i="10" s="1"/>
  <c r="M161" i="10"/>
  <c r="AR362" i="5"/>
  <c r="AK368" i="5"/>
  <c r="B369" i="5"/>
  <c r="AJ368" i="5"/>
  <c r="AN363" i="5"/>
  <c r="AM363" i="5"/>
  <c r="AQ363" i="5" s="1"/>
  <c r="O162" i="4" l="1"/>
  <c r="P161" i="4"/>
  <c r="Q161" i="4" s="1"/>
  <c r="B196" i="4"/>
  <c r="H158" i="4"/>
  <c r="M162" i="10"/>
  <c r="N161" i="10"/>
  <c r="O161" i="10" s="1"/>
  <c r="AR363" i="5"/>
  <c r="B370" i="5"/>
  <c r="AJ369" i="5"/>
  <c r="AK369" i="5"/>
  <c r="AN364" i="5"/>
  <c r="AM364" i="5"/>
  <c r="AQ364" i="5" s="1"/>
  <c r="O163" i="4" l="1"/>
  <c r="P162" i="4"/>
  <c r="Q162" i="4" s="1"/>
  <c r="B197" i="4"/>
  <c r="H159" i="4"/>
  <c r="N162" i="10"/>
  <c r="O162" i="10" s="1"/>
  <c r="M163" i="10"/>
  <c r="AR364" i="5"/>
  <c r="AK370" i="5"/>
  <c r="B371" i="5"/>
  <c r="AJ370" i="5"/>
  <c r="AN365" i="5"/>
  <c r="AM365" i="5"/>
  <c r="AQ365" i="5" s="1"/>
  <c r="O164" i="4" l="1"/>
  <c r="P163" i="4"/>
  <c r="Q163" i="4" s="1"/>
  <c r="B198" i="4"/>
  <c r="H160" i="4"/>
  <c r="N163" i="10"/>
  <c r="O163" i="10" s="1"/>
  <c r="M164" i="10"/>
  <c r="AR365" i="5"/>
  <c r="AJ371" i="5"/>
  <c r="B372" i="5"/>
  <c r="AK371" i="5"/>
  <c r="AM366" i="5"/>
  <c r="AQ366" i="5" s="1"/>
  <c r="AN366" i="5"/>
  <c r="O165" i="4" l="1"/>
  <c r="P164" i="4"/>
  <c r="Q164" i="4" s="1"/>
  <c r="B199" i="4"/>
  <c r="H161" i="4"/>
  <c r="M165" i="10"/>
  <c r="N164" i="10"/>
  <c r="O164" i="10" s="1"/>
  <c r="AR366" i="5"/>
  <c r="B373" i="5"/>
  <c r="AJ372" i="5"/>
  <c r="AK372" i="5"/>
  <c r="AN367" i="5"/>
  <c r="AM367" i="5"/>
  <c r="AQ367" i="5" s="1"/>
  <c r="O166" i="4" l="1"/>
  <c r="P165" i="4"/>
  <c r="Q165" i="4" s="1"/>
  <c r="B200" i="4"/>
  <c r="H162" i="4"/>
  <c r="N165" i="10"/>
  <c r="O165" i="10" s="1"/>
  <c r="M166" i="10"/>
  <c r="AR367" i="5"/>
  <c r="AK373" i="5"/>
  <c r="AJ373" i="5"/>
  <c r="B374" i="5"/>
  <c r="AM368" i="5"/>
  <c r="AQ368" i="5" s="1"/>
  <c r="AN368" i="5"/>
  <c r="AR368" i="5" l="1"/>
  <c r="O167" i="4"/>
  <c r="P166" i="4"/>
  <c r="Q166" i="4" s="1"/>
  <c r="B201" i="4"/>
  <c r="H163" i="4"/>
  <c r="N166" i="10"/>
  <c r="O166" i="10" s="1"/>
  <c r="M167" i="10"/>
  <c r="AK374" i="5"/>
  <c r="AJ374" i="5"/>
  <c r="B375" i="5"/>
  <c r="AN369" i="5"/>
  <c r="AM369" i="5"/>
  <c r="AQ369" i="5" s="1"/>
  <c r="AR369" i="5" s="1"/>
  <c r="O168" i="4" l="1"/>
  <c r="P167" i="4"/>
  <c r="Q167" i="4" s="1"/>
  <c r="B202" i="4"/>
  <c r="H164" i="4"/>
  <c r="N167" i="10"/>
  <c r="O167" i="10" s="1"/>
  <c r="M168" i="10"/>
  <c r="AJ375" i="5"/>
  <c r="B376" i="5"/>
  <c r="AK375" i="5"/>
  <c r="AM370" i="5"/>
  <c r="AQ370" i="5" s="1"/>
  <c r="AR370" i="5" s="1"/>
  <c r="AN370" i="5"/>
  <c r="O169" i="4" l="1"/>
  <c r="P168" i="4"/>
  <c r="Q168" i="4" s="1"/>
  <c r="B203" i="4"/>
  <c r="H165" i="4"/>
  <c r="N168" i="10"/>
  <c r="O168" i="10" s="1"/>
  <c r="M169" i="10"/>
  <c r="AK376" i="5"/>
  <c r="AJ376" i="5"/>
  <c r="B377" i="5"/>
  <c r="AN371" i="5"/>
  <c r="AM371" i="5"/>
  <c r="AQ371" i="5" s="1"/>
  <c r="AR371" i="5" s="1"/>
  <c r="O170" i="4" l="1"/>
  <c r="P169" i="4"/>
  <c r="Q169" i="4" s="1"/>
  <c r="B204" i="4"/>
  <c r="H166" i="4"/>
  <c r="M170" i="10"/>
  <c r="N169" i="10"/>
  <c r="O169" i="10" s="1"/>
  <c r="AK377" i="5"/>
  <c r="AJ377" i="5"/>
  <c r="B378" i="5"/>
  <c r="AM372" i="5"/>
  <c r="AQ372" i="5" s="1"/>
  <c r="AR372" i="5" s="1"/>
  <c r="AN372" i="5"/>
  <c r="O171" i="4" l="1"/>
  <c r="P170" i="4"/>
  <c r="Q170" i="4" s="1"/>
  <c r="B205" i="4"/>
  <c r="H167" i="4"/>
  <c r="N170" i="10"/>
  <c r="O170" i="10" s="1"/>
  <c r="M171" i="10"/>
  <c r="AJ378" i="5"/>
  <c r="B379" i="5"/>
  <c r="AK378" i="5"/>
  <c r="AN373" i="5"/>
  <c r="AM373" i="5"/>
  <c r="AQ373" i="5" s="1"/>
  <c r="AR373" i="5" s="1"/>
  <c r="O172" i="4" l="1"/>
  <c r="P171" i="4"/>
  <c r="Q171" i="4" s="1"/>
  <c r="B206" i="4"/>
  <c r="H168" i="4"/>
  <c r="N171" i="10"/>
  <c r="O171" i="10" s="1"/>
  <c r="M172" i="10"/>
  <c r="B380" i="5"/>
  <c r="AK379" i="5"/>
  <c r="AJ379" i="5"/>
  <c r="AN374" i="5"/>
  <c r="AM374" i="5"/>
  <c r="AQ374" i="5" s="1"/>
  <c r="AR374" i="5" s="1"/>
  <c r="O173" i="4" l="1"/>
  <c r="P172" i="4"/>
  <c r="Q172" i="4" s="1"/>
  <c r="B207" i="4"/>
  <c r="H169" i="4"/>
  <c r="M173" i="10"/>
  <c r="N172" i="10"/>
  <c r="O172" i="10" s="1"/>
  <c r="AK380" i="5"/>
  <c r="AJ380" i="5"/>
  <c r="B381" i="5"/>
  <c r="AN375" i="5"/>
  <c r="AM375" i="5"/>
  <c r="AQ375" i="5" s="1"/>
  <c r="AR375" i="5" s="1"/>
  <c r="O174" i="4" l="1"/>
  <c r="P173" i="4"/>
  <c r="Q173" i="4" s="1"/>
  <c r="B208" i="4"/>
  <c r="H170" i="4"/>
  <c r="M174" i="10"/>
  <c r="N173" i="10"/>
  <c r="O173" i="10" s="1"/>
  <c r="B382" i="5"/>
  <c r="AK381" i="5"/>
  <c r="AJ381" i="5"/>
  <c r="AM376" i="5"/>
  <c r="AQ376" i="5" s="1"/>
  <c r="AR376" i="5" s="1"/>
  <c r="AN376" i="5"/>
  <c r="O175" i="4" l="1"/>
  <c r="P174" i="4"/>
  <c r="Q174" i="4" s="1"/>
  <c r="B209" i="4"/>
  <c r="H171" i="4"/>
  <c r="N174" i="10"/>
  <c r="O174" i="10" s="1"/>
  <c r="M175" i="10"/>
  <c r="AK382" i="5"/>
  <c r="AJ382" i="5"/>
  <c r="B383" i="5"/>
  <c r="AM377" i="5"/>
  <c r="AQ377" i="5" s="1"/>
  <c r="AR377" i="5" s="1"/>
  <c r="AN377" i="5"/>
  <c r="O176" i="4" l="1"/>
  <c r="P175" i="4"/>
  <c r="Q175" i="4" s="1"/>
  <c r="B210" i="4"/>
  <c r="H172" i="4"/>
  <c r="N175" i="10"/>
  <c r="O175" i="10" s="1"/>
  <c r="M176" i="10"/>
  <c r="B384" i="5"/>
  <c r="AK383" i="5"/>
  <c r="AJ383" i="5"/>
  <c r="AN378" i="5"/>
  <c r="AM378" i="5"/>
  <c r="AQ378" i="5" s="1"/>
  <c r="AR378" i="5" s="1"/>
  <c r="O177" i="4" l="1"/>
  <c r="P176" i="4"/>
  <c r="Q176" i="4" s="1"/>
  <c r="B211" i="4"/>
  <c r="H173" i="4"/>
  <c r="N176" i="10"/>
  <c r="O176" i="10" s="1"/>
  <c r="M177" i="10"/>
  <c r="AK384" i="5"/>
  <c r="AJ384" i="5"/>
  <c r="B385" i="5"/>
  <c r="AM379" i="5"/>
  <c r="AQ379" i="5" s="1"/>
  <c r="AR379" i="5" s="1"/>
  <c r="AN379" i="5"/>
  <c r="O178" i="4" l="1"/>
  <c r="P177" i="4"/>
  <c r="Q177" i="4" s="1"/>
  <c r="B212" i="4"/>
  <c r="H174" i="4"/>
  <c r="M178" i="10"/>
  <c r="N177" i="10"/>
  <c r="O177" i="10" s="1"/>
  <c r="B386" i="5"/>
  <c r="AK385" i="5"/>
  <c r="AJ385" i="5"/>
  <c r="AM380" i="5"/>
  <c r="AQ380" i="5" s="1"/>
  <c r="AR380" i="5" s="1"/>
  <c r="AN380" i="5"/>
  <c r="O179" i="4" l="1"/>
  <c r="P178" i="4"/>
  <c r="Q178" i="4" s="1"/>
  <c r="B213" i="4"/>
  <c r="H175" i="4"/>
  <c r="N178" i="10"/>
  <c r="O178" i="10" s="1"/>
  <c r="M179" i="10"/>
  <c r="AK386" i="5"/>
  <c r="AJ386" i="5"/>
  <c r="B387" i="5"/>
  <c r="AM381" i="5"/>
  <c r="AQ381" i="5" s="1"/>
  <c r="AR381" i="5" s="1"/>
  <c r="AN381" i="5"/>
  <c r="O180" i="4" l="1"/>
  <c r="P179" i="4"/>
  <c r="Q179" i="4" s="1"/>
  <c r="B214" i="4"/>
  <c r="H176" i="4"/>
  <c r="N179" i="10"/>
  <c r="O179" i="10" s="1"/>
  <c r="M180" i="10"/>
  <c r="B388" i="5"/>
  <c r="AK387" i="5"/>
  <c r="AJ387" i="5"/>
  <c r="AM382" i="5"/>
  <c r="AQ382" i="5" s="1"/>
  <c r="AR382" i="5" s="1"/>
  <c r="AN382" i="5"/>
  <c r="O181" i="4" l="1"/>
  <c r="P180" i="4"/>
  <c r="Q180" i="4" s="1"/>
  <c r="B215" i="4"/>
  <c r="H177" i="4"/>
  <c r="M181" i="10"/>
  <c r="N180" i="10"/>
  <c r="O180" i="10" s="1"/>
  <c r="AK388" i="5"/>
  <c r="AJ388" i="5"/>
  <c r="B389" i="5"/>
  <c r="AN383" i="5"/>
  <c r="AM383" i="5"/>
  <c r="AQ383" i="5" s="1"/>
  <c r="AR383" i="5" s="1"/>
  <c r="O182" i="4" l="1"/>
  <c r="P181" i="4"/>
  <c r="Q181" i="4" s="1"/>
  <c r="B216" i="4"/>
  <c r="H178" i="4"/>
  <c r="N181" i="10"/>
  <c r="O181" i="10" s="1"/>
  <c r="M182" i="10"/>
  <c r="AK389" i="5"/>
  <c r="B390" i="5"/>
  <c r="AJ389" i="5"/>
  <c r="AM384" i="5"/>
  <c r="AQ384" i="5" s="1"/>
  <c r="AR384" i="5" s="1"/>
  <c r="AN384" i="5"/>
  <c r="O183" i="4" l="1"/>
  <c r="P182" i="4"/>
  <c r="Q182" i="4" s="1"/>
  <c r="B217" i="4"/>
  <c r="H179" i="4"/>
  <c r="N182" i="10"/>
  <c r="O182" i="10" s="1"/>
  <c r="M183" i="10"/>
  <c r="AK390" i="5"/>
  <c r="AJ390" i="5"/>
  <c r="B391" i="5"/>
  <c r="AM385" i="5"/>
  <c r="AQ385" i="5" s="1"/>
  <c r="AR385" i="5" s="1"/>
  <c r="AN385" i="5"/>
  <c r="O184" i="4" l="1"/>
  <c r="P183" i="4"/>
  <c r="Q183" i="4" s="1"/>
  <c r="B218" i="4"/>
  <c r="H180" i="4"/>
  <c r="N183" i="10"/>
  <c r="O183" i="10" s="1"/>
  <c r="M184" i="10"/>
  <c r="AK391" i="5"/>
  <c r="B392" i="5"/>
  <c r="AJ391" i="5"/>
  <c r="AM386" i="5"/>
  <c r="AQ386" i="5" s="1"/>
  <c r="AR386" i="5" s="1"/>
  <c r="AN386" i="5"/>
  <c r="O185" i="4" l="1"/>
  <c r="P184" i="4"/>
  <c r="Q184" i="4" s="1"/>
  <c r="B219" i="4"/>
  <c r="H181" i="4"/>
  <c r="M185" i="10"/>
  <c r="N184" i="10"/>
  <c r="O184" i="10" s="1"/>
  <c r="AK392" i="5"/>
  <c r="AJ392" i="5"/>
  <c r="B393" i="5"/>
  <c r="AN387" i="5"/>
  <c r="AM387" i="5"/>
  <c r="AQ387" i="5" s="1"/>
  <c r="O186" i="4" l="1"/>
  <c r="P185" i="4"/>
  <c r="Q185" i="4" s="1"/>
  <c r="B220" i="4"/>
  <c r="H182" i="4"/>
  <c r="M186" i="10"/>
  <c r="N185" i="10"/>
  <c r="O185" i="10" s="1"/>
  <c r="AR387" i="5"/>
  <c r="AS387" i="5"/>
  <c r="AK393" i="5"/>
  <c r="B394" i="5"/>
  <c r="AJ393" i="5"/>
  <c r="AN388" i="5"/>
  <c r="AM388" i="5"/>
  <c r="AQ388" i="5" s="1"/>
  <c r="O187" i="4" l="1"/>
  <c r="P186" i="4"/>
  <c r="Q186" i="4" s="1"/>
  <c r="B221" i="4"/>
  <c r="H183" i="4"/>
  <c r="N186" i="10"/>
  <c r="O186" i="10" s="1"/>
  <c r="M187" i="10"/>
  <c r="AK394" i="5"/>
  <c r="AJ394" i="5"/>
  <c r="B395" i="5"/>
  <c r="AN389" i="5"/>
  <c r="AM389" i="5"/>
  <c r="AQ389" i="5" s="1"/>
  <c r="AR388" i="5"/>
  <c r="O188" i="4" l="1"/>
  <c r="P187" i="4"/>
  <c r="Q187" i="4" s="1"/>
  <c r="B222" i="4"/>
  <c r="H184" i="4"/>
  <c r="N187" i="10"/>
  <c r="O187" i="10" s="1"/>
  <c r="M188" i="10"/>
  <c r="AK395" i="5"/>
  <c r="B396" i="5"/>
  <c r="AJ395" i="5"/>
  <c r="AM390" i="5"/>
  <c r="AQ390" i="5" s="1"/>
  <c r="AN390" i="5"/>
  <c r="AR389" i="5"/>
  <c r="O189" i="4" l="1"/>
  <c r="P188" i="4"/>
  <c r="Q188" i="4" s="1"/>
  <c r="B223" i="4"/>
  <c r="H185" i="4"/>
  <c r="M189" i="10"/>
  <c r="N188" i="10"/>
  <c r="O188" i="10" s="1"/>
  <c r="AK396" i="5"/>
  <c r="AJ396" i="5"/>
  <c r="B397" i="5"/>
  <c r="AN391" i="5"/>
  <c r="AM391" i="5"/>
  <c r="AQ391" i="5" s="1"/>
  <c r="AR390" i="5"/>
  <c r="O190" i="4" l="1"/>
  <c r="P189" i="4"/>
  <c r="Q189" i="4" s="1"/>
  <c r="B224" i="4"/>
  <c r="H186" i="4"/>
  <c r="N189" i="10"/>
  <c r="O189" i="10" s="1"/>
  <c r="M190" i="10"/>
  <c r="AR391" i="5"/>
  <c r="AK397" i="5"/>
  <c r="B398" i="5"/>
  <c r="AJ397" i="5"/>
  <c r="AM392" i="5"/>
  <c r="AQ392" i="5" s="1"/>
  <c r="AN392" i="5"/>
  <c r="AR392" i="5" l="1"/>
  <c r="O191" i="4"/>
  <c r="P190" i="4"/>
  <c r="Q190" i="4" s="1"/>
  <c r="B225" i="4"/>
  <c r="H187" i="4"/>
  <c r="N190" i="10"/>
  <c r="O190" i="10" s="1"/>
  <c r="M191" i="10"/>
  <c r="AK398" i="5"/>
  <c r="AJ398" i="5"/>
  <c r="B399" i="5"/>
  <c r="AN393" i="5"/>
  <c r="AM393" i="5"/>
  <c r="AQ393" i="5" s="1"/>
  <c r="O192" i="4" l="1"/>
  <c r="P191" i="4"/>
  <c r="Q191" i="4" s="1"/>
  <c r="B226" i="4"/>
  <c r="H188" i="4"/>
  <c r="N191" i="10"/>
  <c r="O191" i="10" s="1"/>
  <c r="M192" i="10"/>
  <c r="AR393" i="5"/>
  <c r="AK399" i="5"/>
  <c r="B400" i="5"/>
  <c r="AJ399" i="5"/>
  <c r="AM394" i="5"/>
  <c r="AQ394" i="5" s="1"/>
  <c r="AN394" i="5"/>
  <c r="O193" i="4" l="1"/>
  <c r="P192" i="4"/>
  <c r="Q192" i="4" s="1"/>
  <c r="B227" i="4"/>
  <c r="H189" i="4"/>
  <c r="N192" i="10"/>
  <c r="O192" i="10" s="1"/>
  <c r="M193" i="10"/>
  <c r="AR394" i="5"/>
  <c r="AK400" i="5"/>
  <c r="AJ400" i="5"/>
  <c r="B401" i="5"/>
  <c r="AM395" i="5"/>
  <c r="AQ395" i="5" s="1"/>
  <c r="AN395" i="5"/>
  <c r="AR395" i="5" l="1"/>
  <c r="O194" i="4"/>
  <c r="P193" i="4"/>
  <c r="Q193" i="4" s="1"/>
  <c r="B228" i="4"/>
  <c r="H190" i="4"/>
  <c r="M194" i="10"/>
  <c r="N193" i="10"/>
  <c r="O193" i="10" s="1"/>
  <c r="B402" i="5"/>
  <c r="AK401" i="5"/>
  <c r="AJ401" i="5"/>
  <c r="AM396" i="5"/>
  <c r="AQ396" i="5" s="1"/>
  <c r="AR396" i="5" s="1"/>
  <c r="AN396" i="5"/>
  <c r="O195" i="4" l="1"/>
  <c r="P194" i="4"/>
  <c r="Q194" i="4" s="1"/>
  <c r="B229" i="4"/>
  <c r="H191" i="4"/>
  <c r="N194" i="10"/>
  <c r="O194" i="10" s="1"/>
  <c r="M195" i="10"/>
  <c r="AK402" i="5"/>
  <c r="AJ402" i="5"/>
  <c r="B403" i="5"/>
  <c r="AM397" i="5"/>
  <c r="AQ397" i="5" s="1"/>
  <c r="AR397" i="5" s="1"/>
  <c r="AN397" i="5"/>
  <c r="O196" i="4" l="1"/>
  <c r="P195" i="4"/>
  <c r="Q195" i="4" s="1"/>
  <c r="B230" i="4"/>
  <c r="H192" i="4"/>
  <c r="N195" i="10"/>
  <c r="O195" i="10" s="1"/>
  <c r="M196" i="10"/>
  <c r="B404" i="5"/>
  <c r="AK403" i="5"/>
  <c r="AJ403" i="5"/>
  <c r="AM398" i="5"/>
  <c r="AQ398" i="5" s="1"/>
  <c r="AR398" i="5" s="1"/>
  <c r="AN398" i="5"/>
  <c r="O197" i="4" l="1"/>
  <c r="P196" i="4"/>
  <c r="Q196" i="4" s="1"/>
  <c r="B231" i="4"/>
  <c r="H193" i="4"/>
  <c r="M197" i="10"/>
  <c r="N196" i="10"/>
  <c r="O196" i="10" s="1"/>
  <c r="B405" i="5"/>
  <c r="AK404" i="5"/>
  <c r="AJ404" i="5"/>
  <c r="AM399" i="5"/>
  <c r="AQ399" i="5" s="1"/>
  <c r="AR399" i="5" s="1"/>
  <c r="AN399" i="5"/>
  <c r="O198" i="4" l="1"/>
  <c r="P197" i="4"/>
  <c r="Q197" i="4" s="1"/>
  <c r="B232" i="4"/>
  <c r="H194" i="4"/>
  <c r="N197" i="10"/>
  <c r="O197" i="10" s="1"/>
  <c r="M198" i="10"/>
  <c r="AK405" i="5"/>
  <c r="AJ405" i="5"/>
  <c r="B406" i="5"/>
  <c r="AM400" i="5"/>
  <c r="AQ400" i="5" s="1"/>
  <c r="AR400" i="5" s="1"/>
  <c r="AN400" i="5"/>
  <c r="O199" i="4" l="1"/>
  <c r="P198" i="4"/>
  <c r="Q198" i="4" s="1"/>
  <c r="B233" i="4"/>
  <c r="H195" i="4"/>
  <c r="N198" i="10"/>
  <c r="O198" i="10" s="1"/>
  <c r="M199" i="10"/>
  <c r="AK406" i="5"/>
  <c r="B407" i="5"/>
  <c r="AJ406" i="5"/>
  <c r="AN401" i="5"/>
  <c r="AM401" i="5"/>
  <c r="AQ401" i="5" s="1"/>
  <c r="AR401" i="5" s="1"/>
  <c r="O200" i="4" l="1"/>
  <c r="P199" i="4"/>
  <c r="Q199" i="4" s="1"/>
  <c r="B234" i="4"/>
  <c r="H196" i="4"/>
  <c r="N199" i="10"/>
  <c r="O199" i="10" s="1"/>
  <c r="M200" i="10"/>
  <c r="B408" i="5"/>
  <c r="AK407" i="5"/>
  <c r="AJ407" i="5"/>
  <c r="AM402" i="5"/>
  <c r="AQ402" i="5" s="1"/>
  <c r="AR402" i="5" s="1"/>
  <c r="AN402" i="5"/>
  <c r="O201" i="4" l="1"/>
  <c r="P200" i="4"/>
  <c r="Q200" i="4" s="1"/>
  <c r="B235" i="4"/>
  <c r="H197" i="4"/>
  <c r="N200" i="10"/>
  <c r="O200" i="10" s="1"/>
  <c r="M201" i="10"/>
  <c r="AK408" i="5"/>
  <c r="B409" i="5"/>
  <c r="AJ408" i="5"/>
  <c r="AN403" i="5"/>
  <c r="AM403" i="5"/>
  <c r="AQ403" i="5" s="1"/>
  <c r="AR403" i="5" s="1"/>
  <c r="O202" i="4" l="1"/>
  <c r="P201" i="4"/>
  <c r="Q201" i="4" s="1"/>
  <c r="B236" i="4"/>
  <c r="H198" i="4"/>
  <c r="M202" i="10"/>
  <c r="N201" i="10"/>
  <c r="O201" i="10" s="1"/>
  <c r="B410" i="5"/>
  <c r="AK409" i="5"/>
  <c r="AJ409" i="5"/>
  <c r="AM404" i="5"/>
  <c r="AQ404" i="5" s="1"/>
  <c r="AR404" i="5" s="1"/>
  <c r="AN404" i="5"/>
  <c r="O203" i="4" l="1"/>
  <c r="P202" i="4"/>
  <c r="Q202" i="4" s="1"/>
  <c r="B237" i="4"/>
  <c r="H199" i="4"/>
  <c r="N202" i="10"/>
  <c r="O202" i="10" s="1"/>
  <c r="M203" i="10"/>
  <c r="AK410" i="5"/>
  <c r="B411" i="5"/>
  <c r="AJ410" i="5"/>
  <c r="AN405" i="5"/>
  <c r="AM405" i="5"/>
  <c r="AQ405" i="5" s="1"/>
  <c r="AR405" i="5" s="1"/>
  <c r="O204" i="4" l="1"/>
  <c r="P203" i="4"/>
  <c r="Q203" i="4" s="1"/>
  <c r="B238" i="4"/>
  <c r="H200" i="4"/>
  <c r="N203" i="10"/>
  <c r="O203" i="10" s="1"/>
  <c r="M204" i="10"/>
  <c r="AK411" i="5"/>
  <c r="AJ411" i="5"/>
  <c r="B412" i="5"/>
  <c r="AN406" i="5"/>
  <c r="AM406" i="5"/>
  <c r="AQ406" i="5" s="1"/>
  <c r="AR406" i="5" s="1"/>
  <c r="O205" i="4" l="1"/>
  <c r="P204" i="4"/>
  <c r="Q204" i="4" s="1"/>
  <c r="B239" i="4"/>
  <c r="H201" i="4"/>
  <c r="M205" i="10"/>
  <c r="N204" i="10"/>
  <c r="O204" i="10" s="1"/>
  <c r="AK412" i="5"/>
  <c r="B413" i="5"/>
  <c r="AJ412" i="5"/>
  <c r="AN407" i="5"/>
  <c r="AM407" i="5"/>
  <c r="AQ407" i="5" s="1"/>
  <c r="AR407" i="5" s="1"/>
  <c r="O206" i="4" l="1"/>
  <c r="P205" i="4"/>
  <c r="Q205" i="4" s="1"/>
  <c r="B240" i="4"/>
  <c r="H202" i="4"/>
  <c r="N205" i="10"/>
  <c r="O205" i="10" s="1"/>
  <c r="M206" i="10"/>
  <c r="AK413" i="5"/>
  <c r="AJ413" i="5"/>
  <c r="B414" i="5"/>
  <c r="AN408" i="5"/>
  <c r="AM408" i="5"/>
  <c r="AQ408" i="5" s="1"/>
  <c r="AR408" i="5" s="1"/>
  <c r="O207" i="4" l="1"/>
  <c r="P206" i="4"/>
  <c r="Q206" i="4" s="1"/>
  <c r="B241" i="4"/>
  <c r="H203" i="4"/>
  <c r="N206" i="10"/>
  <c r="O206" i="10" s="1"/>
  <c r="M207" i="10"/>
  <c r="AK414" i="5"/>
  <c r="B415" i="5"/>
  <c r="AJ414" i="5"/>
  <c r="AN409" i="5"/>
  <c r="AM409" i="5"/>
  <c r="AQ409" i="5" s="1"/>
  <c r="AR409" i="5" s="1"/>
  <c r="O208" i="4" l="1"/>
  <c r="P207" i="4"/>
  <c r="Q207" i="4" s="1"/>
  <c r="B242" i="4"/>
  <c r="H204" i="4"/>
  <c r="N207" i="10"/>
  <c r="O207" i="10" s="1"/>
  <c r="M208" i="10"/>
  <c r="B416" i="5"/>
  <c r="AK415" i="5"/>
  <c r="AJ415" i="5"/>
  <c r="AN410" i="5"/>
  <c r="AM410" i="5"/>
  <c r="AQ410" i="5" s="1"/>
  <c r="AR410" i="5" s="1"/>
  <c r="O209" i="4" l="1"/>
  <c r="P208" i="4"/>
  <c r="Q208" i="4" s="1"/>
  <c r="B243" i="4"/>
  <c r="H205" i="4"/>
  <c r="N208" i="10"/>
  <c r="O208" i="10" s="1"/>
  <c r="M209" i="10"/>
  <c r="AK416" i="5"/>
  <c r="B417" i="5"/>
  <c r="AJ416" i="5"/>
  <c r="AM411" i="5"/>
  <c r="AQ411" i="5" s="1"/>
  <c r="AR411" i="5" s="1"/>
  <c r="AN411" i="5"/>
  <c r="O210" i="4" l="1"/>
  <c r="P209" i="4"/>
  <c r="Q209" i="4" s="1"/>
  <c r="B244" i="4"/>
  <c r="H206" i="4"/>
  <c r="M210" i="10"/>
  <c r="N209" i="10"/>
  <c r="O209" i="10" s="1"/>
  <c r="B418" i="5"/>
  <c r="AK417" i="5"/>
  <c r="AJ417" i="5"/>
  <c r="AM412" i="5"/>
  <c r="AQ412" i="5" s="1"/>
  <c r="AR412" i="5" s="1"/>
  <c r="AN412" i="5"/>
  <c r="O211" i="4" l="1"/>
  <c r="P210" i="4"/>
  <c r="Q210" i="4" s="1"/>
  <c r="B245" i="4"/>
  <c r="H207" i="4"/>
  <c r="N210" i="10"/>
  <c r="O210" i="10" s="1"/>
  <c r="M211" i="10"/>
  <c r="AK418" i="5"/>
  <c r="AJ418" i="5"/>
  <c r="B419" i="5"/>
  <c r="AM413" i="5"/>
  <c r="AQ413" i="5" s="1"/>
  <c r="AR413" i="5" s="1"/>
  <c r="AN413" i="5"/>
  <c r="O212" i="4" l="1"/>
  <c r="P211" i="4"/>
  <c r="Q211" i="4" s="1"/>
  <c r="B246" i="4"/>
  <c r="H208" i="4"/>
  <c r="N211" i="10"/>
  <c r="O211" i="10" s="1"/>
  <c r="M212" i="10"/>
  <c r="AK419" i="5"/>
  <c r="AJ419" i="5"/>
  <c r="B420" i="5"/>
  <c r="AN414" i="5"/>
  <c r="AM414" i="5"/>
  <c r="AQ414" i="5" s="1"/>
  <c r="AR414" i="5" s="1"/>
  <c r="O213" i="4" l="1"/>
  <c r="P212" i="4"/>
  <c r="Q212" i="4" s="1"/>
  <c r="B247" i="4"/>
  <c r="H209" i="4"/>
  <c r="M213" i="10"/>
  <c r="N212" i="10"/>
  <c r="O212" i="10" s="1"/>
  <c r="AJ420" i="5"/>
  <c r="B421" i="5"/>
  <c r="AK420" i="5"/>
  <c r="AM415" i="5"/>
  <c r="AQ415" i="5" s="1"/>
  <c r="AR415" i="5" s="1"/>
  <c r="AN415" i="5"/>
  <c r="O214" i="4" l="1"/>
  <c r="P213" i="4"/>
  <c r="Q213" i="4" s="1"/>
  <c r="B248" i="4"/>
  <c r="H210" i="4"/>
  <c r="N213" i="10"/>
  <c r="O213" i="10" s="1"/>
  <c r="M214" i="10"/>
  <c r="B422" i="5"/>
  <c r="AK421" i="5"/>
  <c r="AJ421" i="5"/>
  <c r="AN416" i="5"/>
  <c r="AM416" i="5"/>
  <c r="AQ416" i="5" s="1"/>
  <c r="AR416" i="5" s="1"/>
  <c r="O215" i="4" l="1"/>
  <c r="P214" i="4"/>
  <c r="Q214" i="4" s="1"/>
  <c r="B249" i="4"/>
  <c r="H211" i="4"/>
  <c r="N214" i="10"/>
  <c r="O214" i="10" s="1"/>
  <c r="M215" i="10"/>
  <c r="AK422" i="5"/>
  <c r="AJ422" i="5"/>
  <c r="B423" i="5"/>
  <c r="AN417" i="5"/>
  <c r="AM417" i="5"/>
  <c r="AQ417" i="5" s="1"/>
  <c r="AR417" i="5" s="1"/>
  <c r="O216" i="4" l="1"/>
  <c r="P215" i="4"/>
  <c r="Q215" i="4" s="1"/>
  <c r="B250" i="4"/>
  <c r="H212" i="4"/>
  <c r="N215" i="10"/>
  <c r="O215" i="10" s="1"/>
  <c r="M216" i="10"/>
  <c r="B424" i="5"/>
  <c r="AK423" i="5"/>
  <c r="AJ423" i="5"/>
  <c r="AN418" i="5"/>
  <c r="AM418" i="5"/>
  <c r="AQ418" i="5" s="1"/>
  <c r="O217" i="4" l="1"/>
  <c r="P216" i="4"/>
  <c r="Q216" i="4" s="1"/>
  <c r="B251" i="4"/>
  <c r="H213" i="4"/>
  <c r="N216" i="10"/>
  <c r="O216" i="10" s="1"/>
  <c r="M217" i="10"/>
  <c r="AR418" i="5"/>
  <c r="AS418" i="5"/>
  <c r="AJ424" i="5"/>
  <c r="B425" i="5"/>
  <c r="AK424" i="5"/>
  <c r="AM419" i="5"/>
  <c r="AQ419" i="5" s="1"/>
  <c r="AN419" i="5"/>
  <c r="O218" i="4" l="1"/>
  <c r="P217" i="4"/>
  <c r="Q217" i="4" s="1"/>
  <c r="B252" i="4"/>
  <c r="H214" i="4"/>
  <c r="M218" i="10"/>
  <c r="N217" i="10"/>
  <c r="O217" i="10" s="1"/>
  <c r="AR419" i="5"/>
  <c r="AK425" i="5"/>
  <c r="AJ425" i="5"/>
  <c r="B426" i="5"/>
  <c r="AM420" i="5"/>
  <c r="AQ420" i="5" s="1"/>
  <c r="AN420" i="5"/>
  <c r="O219" i="4" l="1"/>
  <c r="P218" i="4"/>
  <c r="Q218" i="4" s="1"/>
  <c r="B253" i="4"/>
  <c r="H215" i="4"/>
  <c r="N218" i="10"/>
  <c r="O218" i="10" s="1"/>
  <c r="M219" i="10"/>
  <c r="AR420" i="5"/>
  <c r="AJ426" i="5"/>
  <c r="B427" i="5"/>
  <c r="AK426" i="5"/>
  <c r="AM421" i="5"/>
  <c r="AQ421" i="5" s="1"/>
  <c r="AN421" i="5"/>
  <c r="AR421" i="5" l="1"/>
  <c r="O220" i="4"/>
  <c r="P219" i="4"/>
  <c r="Q219" i="4" s="1"/>
  <c r="B254" i="4"/>
  <c r="H216" i="4"/>
  <c r="N219" i="10"/>
  <c r="O219" i="10" s="1"/>
  <c r="M220" i="10"/>
  <c r="B428" i="5"/>
  <c r="AK427" i="5"/>
  <c r="AJ427" i="5"/>
  <c r="AN422" i="5"/>
  <c r="AM422" i="5"/>
  <c r="AQ422" i="5" s="1"/>
  <c r="AR422" i="5" s="1"/>
  <c r="O221" i="4" l="1"/>
  <c r="P220" i="4"/>
  <c r="Q220" i="4" s="1"/>
  <c r="B255" i="4"/>
  <c r="H217" i="4"/>
  <c r="M221" i="10"/>
  <c r="N220" i="10"/>
  <c r="O220" i="10" s="1"/>
  <c r="AK428" i="5"/>
  <c r="B429" i="5"/>
  <c r="AJ428" i="5"/>
  <c r="AM423" i="5"/>
  <c r="AQ423" i="5" s="1"/>
  <c r="AR423" i="5" s="1"/>
  <c r="AN423" i="5"/>
  <c r="O222" i="4" l="1"/>
  <c r="P221" i="4"/>
  <c r="Q221" i="4" s="1"/>
  <c r="B256" i="4"/>
  <c r="H218" i="4"/>
  <c r="N221" i="10"/>
  <c r="O221" i="10" s="1"/>
  <c r="M222" i="10"/>
  <c r="AJ429" i="5"/>
  <c r="B430" i="5"/>
  <c r="AK429" i="5"/>
  <c r="AM424" i="5"/>
  <c r="AQ424" i="5" s="1"/>
  <c r="AR424" i="5" s="1"/>
  <c r="AN424" i="5"/>
  <c r="O223" i="4" l="1"/>
  <c r="P222" i="4"/>
  <c r="Q222" i="4" s="1"/>
  <c r="B257" i="4"/>
  <c r="H219" i="4"/>
  <c r="N222" i="10"/>
  <c r="O222" i="10" s="1"/>
  <c r="M223" i="10"/>
  <c r="B431" i="5"/>
  <c r="AK430" i="5"/>
  <c r="AJ430" i="5"/>
  <c r="AM425" i="5"/>
  <c r="AQ425" i="5" s="1"/>
  <c r="AR425" i="5" s="1"/>
  <c r="AN425" i="5"/>
  <c r="O224" i="4" l="1"/>
  <c r="P223" i="4"/>
  <c r="Q223" i="4" s="1"/>
  <c r="B258" i="4"/>
  <c r="H220" i="4"/>
  <c r="N223" i="10"/>
  <c r="O223" i="10" s="1"/>
  <c r="M224" i="10"/>
  <c r="AK431" i="5"/>
  <c r="AJ431" i="5"/>
  <c r="B432" i="5"/>
  <c r="AM426" i="5"/>
  <c r="AQ426" i="5" s="1"/>
  <c r="AR426" i="5" s="1"/>
  <c r="AN426" i="5"/>
  <c r="O225" i="4" l="1"/>
  <c r="P224" i="4"/>
  <c r="Q224" i="4" s="1"/>
  <c r="B259" i="4"/>
  <c r="H221" i="4"/>
  <c r="N224" i="10"/>
  <c r="O224" i="10" s="1"/>
  <c r="M225" i="10"/>
  <c r="AK432" i="5"/>
  <c r="AJ432" i="5"/>
  <c r="B433" i="5"/>
  <c r="AN427" i="5"/>
  <c r="AM427" i="5"/>
  <c r="AQ427" i="5" s="1"/>
  <c r="AR427" i="5" s="1"/>
  <c r="O226" i="4" l="1"/>
  <c r="P225" i="4"/>
  <c r="Q225" i="4" s="1"/>
  <c r="B260" i="4"/>
  <c r="H222" i="4"/>
  <c r="M226" i="10"/>
  <c r="N225" i="10"/>
  <c r="O225" i="10" s="1"/>
  <c r="B434" i="5"/>
  <c r="AK433" i="5"/>
  <c r="AJ433" i="5"/>
  <c r="AN428" i="5"/>
  <c r="AM428" i="5"/>
  <c r="AQ428" i="5" s="1"/>
  <c r="AR428" i="5" s="1"/>
  <c r="O227" i="4" l="1"/>
  <c r="P226" i="4"/>
  <c r="Q226" i="4" s="1"/>
  <c r="B261" i="4"/>
  <c r="H223" i="4"/>
  <c r="N226" i="10"/>
  <c r="O226" i="10" s="1"/>
  <c r="M227" i="10"/>
  <c r="B435" i="5"/>
  <c r="AK434" i="5"/>
  <c r="AJ434" i="5"/>
  <c r="AN429" i="5"/>
  <c r="AM429" i="5"/>
  <c r="AQ429" i="5" s="1"/>
  <c r="AR429" i="5" s="1"/>
  <c r="O228" i="4" l="1"/>
  <c r="P227" i="4"/>
  <c r="Q227" i="4" s="1"/>
  <c r="B262" i="4"/>
  <c r="H224" i="4"/>
  <c r="N227" i="10"/>
  <c r="O227" i="10" s="1"/>
  <c r="M228" i="10"/>
  <c r="AK435" i="5"/>
  <c r="AJ435" i="5"/>
  <c r="B436" i="5"/>
  <c r="AM430" i="5"/>
  <c r="AQ430" i="5" s="1"/>
  <c r="AR430" i="5" s="1"/>
  <c r="AN430" i="5"/>
  <c r="O229" i="4" l="1"/>
  <c r="P228" i="4"/>
  <c r="Q228" i="4" s="1"/>
  <c r="B263" i="4"/>
  <c r="H225" i="4"/>
  <c r="M229" i="10"/>
  <c r="N228" i="10"/>
  <c r="O228" i="10" s="1"/>
  <c r="B437" i="5"/>
  <c r="AK436" i="5"/>
  <c r="AJ436" i="5"/>
  <c r="AM431" i="5"/>
  <c r="AQ431" i="5" s="1"/>
  <c r="AR431" i="5" s="1"/>
  <c r="AN431" i="5"/>
  <c r="O230" i="4" l="1"/>
  <c r="P229" i="4"/>
  <c r="Q229" i="4" s="1"/>
  <c r="B264" i="4"/>
  <c r="H226" i="4"/>
  <c r="N229" i="10"/>
  <c r="O229" i="10" s="1"/>
  <c r="M230" i="10"/>
  <c r="AK437" i="5"/>
  <c r="AJ437" i="5"/>
  <c r="B438" i="5"/>
  <c r="AN432" i="5"/>
  <c r="AM432" i="5"/>
  <c r="AQ432" i="5" s="1"/>
  <c r="AR432" i="5" s="1"/>
  <c r="O231" i="4" l="1"/>
  <c r="P230" i="4"/>
  <c r="Q230" i="4" s="1"/>
  <c r="B265" i="4"/>
  <c r="H227" i="4"/>
  <c r="M231" i="10"/>
  <c r="N230" i="10"/>
  <c r="O230" i="10" s="1"/>
  <c r="AK438" i="5"/>
  <c r="AJ438" i="5"/>
  <c r="B439" i="5"/>
  <c r="AM433" i="5"/>
  <c r="AQ433" i="5" s="1"/>
  <c r="AR433" i="5" s="1"/>
  <c r="AN433" i="5"/>
  <c r="O232" i="4" l="1"/>
  <c r="P231" i="4"/>
  <c r="Q231" i="4" s="1"/>
  <c r="B266" i="4"/>
  <c r="H228" i="4"/>
  <c r="N231" i="10"/>
  <c r="O231" i="10" s="1"/>
  <c r="M232" i="10"/>
  <c r="B440" i="5"/>
  <c r="AK439" i="5"/>
  <c r="AJ439" i="5"/>
  <c r="AN434" i="5"/>
  <c r="AM434" i="5"/>
  <c r="AQ434" i="5" s="1"/>
  <c r="AR434" i="5" s="1"/>
  <c r="O233" i="4" l="1"/>
  <c r="P232" i="4"/>
  <c r="Q232" i="4" s="1"/>
  <c r="B267" i="4"/>
  <c r="H229" i="4"/>
  <c r="N232" i="10"/>
  <c r="O232" i="10" s="1"/>
  <c r="M233" i="10"/>
  <c r="B441" i="5"/>
  <c r="AK440" i="5"/>
  <c r="AJ440" i="5"/>
  <c r="AM435" i="5"/>
  <c r="AQ435" i="5" s="1"/>
  <c r="AR435" i="5" s="1"/>
  <c r="AN435" i="5"/>
  <c r="O234" i="4" l="1"/>
  <c r="P233" i="4"/>
  <c r="Q233" i="4" s="1"/>
  <c r="B268" i="4"/>
  <c r="H230" i="4"/>
  <c r="M234" i="10"/>
  <c r="N233" i="10"/>
  <c r="O233" i="10" s="1"/>
  <c r="AK441" i="5"/>
  <c r="AJ441" i="5"/>
  <c r="B442" i="5"/>
  <c r="AM436" i="5"/>
  <c r="AQ436" i="5" s="1"/>
  <c r="AR436" i="5" s="1"/>
  <c r="AN436" i="5"/>
  <c r="O235" i="4" l="1"/>
  <c r="P234" i="4"/>
  <c r="Q234" i="4" s="1"/>
  <c r="B269" i="4"/>
  <c r="H231" i="4"/>
  <c r="N234" i="10"/>
  <c r="O234" i="10" s="1"/>
  <c r="M235" i="10"/>
  <c r="AJ442" i="5"/>
  <c r="B443" i="5"/>
  <c r="AK442" i="5"/>
  <c r="AN437" i="5"/>
  <c r="AM437" i="5"/>
  <c r="AQ437" i="5" s="1"/>
  <c r="AR437" i="5" s="1"/>
  <c r="O236" i="4" l="1"/>
  <c r="P235" i="4"/>
  <c r="Q235" i="4" s="1"/>
  <c r="B270" i="4"/>
  <c r="H232" i="4"/>
  <c r="N235" i="10"/>
  <c r="O235" i="10" s="1"/>
  <c r="M236" i="10"/>
  <c r="B444" i="5"/>
  <c r="AK443" i="5"/>
  <c r="AJ443" i="5"/>
  <c r="AN438" i="5"/>
  <c r="AM438" i="5"/>
  <c r="AQ438" i="5" s="1"/>
  <c r="AR438" i="5" s="1"/>
  <c r="O237" i="4" l="1"/>
  <c r="P236" i="4"/>
  <c r="Q236" i="4" s="1"/>
  <c r="B271" i="4"/>
  <c r="H233" i="4"/>
  <c r="M237" i="10"/>
  <c r="N236" i="10"/>
  <c r="O236" i="10" s="1"/>
  <c r="B445" i="5"/>
  <c r="AK444" i="5"/>
  <c r="AJ444" i="5"/>
  <c r="AM439" i="5"/>
  <c r="AQ439" i="5" s="1"/>
  <c r="AR439" i="5" s="1"/>
  <c r="AN439" i="5"/>
  <c r="O238" i="4" l="1"/>
  <c r="P237" i="4"/>
  <c r="Q237" i="4" s="1"/>
  <c r="B272" i="4"/>
  <c r="H234" i="4"/>
  <c r="M238" i="10"/>
  <c r="N237" i="10"/>
  <c r="O237" i="10" s="1"/>
  <c r="AJ445" i="5"/>
  <c r="B446" i="5"/>
  <c r="AK445" i="5"/>
  <c r="AM440" i="5"/>
  <c r="AQ440" i="5" s="1"/>
  <c r="AR440" i="5" s="1"/>
  <c r="AN440" i="5"/>
  <c r="O239" i="4" l="1"/>
  <c r="P238" i="4"/>
  <c r="Q238" i="4" s="1"/>
  <c r="B273" i="4"/>
  <c r="H235" i="4"/>
  <c r="N238" i="10"/>
  <c r="O238" i="10" s="1"/>
  <c r="M239" i="10"/>
  <c r="AK446" i="5"/>
  <c r="B447" i="5"/>
  <c r="AJ446" i="5"/>
  <c r="AM441" i="5"/>
  <c r="AQ441" i="5" s="1"/>
  <c r="AR441" i="5" s="1"/>
  <c r="AN441" i="5"/>
  <c r="O240" i="4" l="1"/>
  <c r="P239" i="4"/>
  <c r="Q239" i="4" s="1"/>
  <c r="B274" i="4"/>
  <c r="H236" i="4"/>
  <c r="N239" i="10"/>
  <c r="O239" i="10" s="1"/>
  <c r="M240" i="10"/>
  <c r="AJ447" i="5"/>
  <c r="B448" i="5"/>
  <c r="AK447" i="5"/>
  <c r="AM442" i="5"/>
  <c r="AQ442" i="5" s="1"/>
  <c r="AR442" i="5" s="1"/>
  <c r="AN442" i="5"/>
  <c r="O241" i="4" l="1"/>
  <c r="P240" i="4"/>
  <c r="Q240" i="4" s="1"/>
  <c r="B275" i="4"/>
  <c r="H237" i="4"/>
  <c r="N240" i="10"/>
  <c r="O240" i="10" s="1"/>
  <c r="M241" i="10"/>
  <c r="AJ448" i="5"/>
  <c r="B449" i="5"/>
  <c r="AK448" i="5"/>
  <c r="AM443" i="5"/>
  <c r="AQ443" i="5" s="1"/>
  <c r="AR443" i="5" s="1"/>
  <c r="AN443" i="5"/>
  <c r="O242" i="4" l="1"/>
  <c r="P241" i="4"/>
  <c r="Q241" i="4" s="1"/>
  <c r="B276" i="4"/>
  <c r="H238" i="4"/>
  <c r="M242" i="10"/>
  <c r="N241" i="10"/>
  <c r="O241" i="10" s="1"/>
  <c r="AK449" i="5"/>
  <c r="B450" i="5"/>
  <c r="AJ449" i="5"/>
  <c r="AN444" i="5"/>
  <c r="AM444" i="5"/>
  <c r="AQ444" i="5" s="1"/>
  <c r="AR444" i="5" s="1"/>
  <c r="O243" i="4" l="1"/>
  <c r="P242" i="4"/>
  <c r="Q242" i="4" s="1"/>
  <c r="B277" i="4"/>
  <c r="H239" i="4"/>
  <c r="N242" i="10"/>
  <c r="O242" i="10" s="1"/>
  <c r="M243" i="10"/>
  <c r="AJ450" i="5"/>
  <c r="B451" i="5"/>
  <c r="AK450" i="5"/>
  <c r="AN445" i="5"/>
  <c r="AM445" i="5"/>
  <c r="AQ445" i="5" s="1"/>
  <c r="AR445" i="5" s="1"/>
  <c r="O244" i="4" l="1"/>
  <c r="P243" i="4"/>
  <c r="Q243" i="4" s="1"/>
  <c r="B278" i="4"/>
  <c r="H240" i="4"/>
  <c r="N243" i="10"/>
  <c r="O243" i="10" s="1"/>
  <c r="M244" i="10"/>
  <c r="AK451" i="5"/>
  <c r="B452" i="5"/>
  <c r="AJ451" i="5"/>
  <c r="AM446" i="5"/>
  <c r="AQ446" i="5" s="1"/>
  <c r="AR446" i="5" s="1"/>
  <c r="AN446" i="5"/>
  <c r="O245" i="4" l="1"/>
  <c r="P244" i="4"/>
  <c r="Q244" i="4" s="1"/>
  <c r="B279" i="4"/>
  <c r="H241" i="4"/>
  <c r="M245" i="10"/>
  <c r="N244" i="10"/>
  <c r="O244" i="10" s="1"/>
  <c r="AJ452" i="5"/>
  <c r="B453" i="5"/>
  <c r="AK452" i="5"/>
  <c r="AN447" i="5"/>
  <c r="AM447" i="5"/>
  <c r="AQ447" i="5" s="1"/>
  <c r="AR447" i="5" s="1"/>
  <c r="O246" i="4" l="1"/>
  <c r="P245" i="4"/>
  <c r="Q245" i="4" s="1"/>
  <c r="B280" i="4"/>
  <c r="H242" i="4"/>
  <c r="N245" i="10"/>
  <c r="O245" i="10" s="1"/>
  <c r="M246" i="10"/>
  <c r="AK453" i="5"/>
  <c r="AJ453" i="5"/>
  <c r="B454" i="5"/>
  <c r="AN448" i="5"/>
  <c r="AM448" i="5"/>
  <c r="AQ448" i="5" s="1"/>
  <c r="O247" i="4" l="1"/>
  <c r="P246" i="4"/>
  <c r="Q246" i="4" s="1"/>
  <c r="B281" i="4"/>
  <c r="H243" i="4"/>
  <c r="M247" i="10"/>
  <c r="N246" i="10"/>
  <c r="O246" i="10" s="1"/>
  <c r="AR448" i="5"/>
  <c r="AS448" i="5"/>
  <c r="AJ454" i="5"/>
  <c r="B455" i="5"/>
  <c r="AK454" i="5"/>
  <c r="AM449" i="5"/>
  <c r="AQ449" i="5" s="1"/>
  <c r="AN449" i="5"/>
  <c r="O248" i="4" l="1"/>
  <c r="P247" i="4"/>
  <c r="Q247" i="4" s="1"/>
  <c r="B282" i="4"/>
  <c r="H244" i="4"/>
  <c r="N247" i="10"/>
  <c r="O247" i="10" s="1"/>
  <c r="M248" i="10"/>
  <c r="AR449" i="5"/>
  <c r="AK455" i="5"/>
  <c r="AJ455" i="5"/>
  <c r="B456" i="5"/>
  <c r="AM450" i="5"/>
  <c r="AQ450" i="5" s="1"/>
  <c r="AN450" i="5"/>
  <c r="O249" i="4" l="1"/>
  <c r="P248" i="4"/>
  <c r="Q248" i="4" s="1"/>
  <c r="B283" i="4"/>
  <c r="H245" i="4"/>
  <c r="M249" i="10"/>
  <c r="N248" i="10"/>
  <c r="O248" i="10" s="1"/>
  <c r="AR450" i="5"/>
  <c r="AJ456" i="5"/>
  <c r="AK456" i="5"/>
  <c r="B457" i="5"/>
  <c r="AM451" i="5"/>
  <c r="AQ451" i="5" s="1"/>
  <c r="AN451" i="5"/>
  <c r="AR451" i="5" l="1"/>
  <c r="O250" i="4"/>
  <c r="P249" i="4"/>
  <c r="Q249" i="4" s="1"/>
  <c r="B284" i="4"/>
  <c r="H246" i="4"/>
  <c r="M250" i="10"/>
  <c r="N249" i="10"/>
  <c r="O249" i="10" s="1"/>
  <c r="AK457" i="5"/>
  <c r="AJ457" i="5"/>
  <c r="B458" i="5"/>
  <c r="AM452" i="5"/>
  <c r="AQ452" i="5" s="1"/>
  <c r="AR452" i="5" s="1"/>
  <c r="AN452" i="5"/>
  <c r="O251" i="4" l="1"/>
  <c r="P250" i="4"/>
  <c r="Q250" i="4" s="1"/>
  <c r="B285" i="4"/>
  <c r="H247" i="4"/>
  <c r="N250" i="10"/>
  <c r="O250" i="10" s="1"/>
  <c r="M251" i="10"/>
  <c r="AJ458" i="5"/>
  <c r="B459" i="5"/>
  <c r="AK458" i="5"/>
  <c r="AN453" i="5"/>
  <c r="AM453" i="5"/>
  <c r="AQ453" i="5" s="1"/>
  <c r="O252" i="4" l="1"/>
  <c r="P251" i="4"/>
  <c r="Q251" i="4" s="1"/>
  <c r="B286" i="4"/>
  <c r="H248" i="4"/>
  <c r="N251" i="10"/>
  <c r="O251" i="10" s="1"/>
  <c r="M252" i="10"/>
  <c r="AK459" i="5"/>
  <c r="AJ459" i="5"/>
  <c r="B460" i="5"/>
  <c r="AN454" i="5"/>
  <c r="AM454" i="5"/>
  <c r="AQ454" i="5" s="1"/>
  <c r="AR453" i="5"/>
  <c r="O253" i="4" l="1"/>
  <c r="P252" i="4"/>
  <c r="Q252" i="4" s="1"/>
  <c r="B287" i="4"/>
  <c r="H249" i="4"/>
  <c r="M253" i="10"/>
  <c r="N252" i="10"/>
  <c r="O252" i="10" s="1"/>
  <c r="AR454" i="5"/>
  <c r="AJ460" i="5"/>
  <c r="B461" i="5"/>
  <c r="AK460" i="5"/>
  <c r="AM455" i="5"/>
  <c r="AQ455" i="5" s="1"/>
  <c r="AN455" i="5"/>
  <c r="O254" i="4" l="1"/>
  <c r="P253" i="4"/>
  <c r="Q253" i="4" s="1"/>
  <c r="B288" i="4"/>
  <c r="H250" i="4"/>
  <c r="N253" i="10"/>
  <c r="O253" i="10" s="1"/>
  <c r="M254" i="10"/>
  <c r="AK461" i="5"/>
  <c r="AJ461" i="5"/>
  <c r="B462" i="5"/>
  <c r="AN456" i="5"/>
  <c r="AM456" i="5"/>
  <c r="AQ456" i="5" s="1"/>
  <c r="AR455" i="5"/>
  <c r="O255" i="4" l="1"/>
  <c r="P254" i="4"/>
  <c r="Q254" i="4" s="1"/>
  <c r="B289" i="4"/>
  <c r="H251" i="4"/>
  <c r="M255" i="10"/>
  <c r="N254" i="10"/>
  <c r="O254" i="10" s="1"/>
  <c r="AJ462" i="5"/>
  <c r="AK462" i="5"/>
  <c r="B463" i="5"/>
  <c r="AM457" i="5"/>
  <c r="AQ457" i="5" s="1"/>
  <c r="AN457" i="5"/>
  <c r="AR456" i="5"/>
  <c r="O256" i="4" l="1"/>
  <c r="P255" i="4"/>
  <c r="Q255" i="4" s="1"/>
  <c r="B290" i="4"/>
  <c r="H252" i="4"/>
  <c r="N255" i="10"/>
  <c r="O255" i="10" s="1"/>
  <c r="M256" i="10"/>
  <c r="AR457" i="5"/>
  <c r="AK463" i="5"/>
  <c r="AJ463" i="5"/>
  <c r="B464" i="5"/>
  <c r="AM458" i="5"/>
  <c r="AQ458" i="5" s="1"/>
  <c r="AN458" i="5"/>
  <c r="O257" i="4" l="1"/>
  <c r="P256" i="4"/>
  <c r="Q256" i="4" s="1"/>
  <c r="B291" i="4"/>
  <c r="H253" i="4"/>
  <c r="N256" i="10"/>
  <c r="O256" i="10" s="1"/>
  <c r="M257" i="10"/>
  <c r="AR458" i="5"/>
  <c r="AJ464" i="5"/>
  <c r="AK464" i="5"/>
  <c r="B465" i="5"/>
  <c r="AN459" i="5"/>
  <c r="AM459" i="5"/>
  <c r="AQ459" i="5" s="1"/>
  <c r="O258" i="4" l="1"/>
  <c r="P257" i="4"/>
  <c r="Q257" i="4" s="1"/>
  <c r="B292" i="4"/>
  <c r="H254" i="4"/>
  <c r="M258" i="10"/>
  <c r="N257" i="10"/>
  <c r="O257" i="10" s="1"/>
  <c r="AR459" i="5"/>
  <c r="B466" i="5"/>
  <c r="AK465" i="5"/>
  <c r="AJ465" i="5"/>
  <c r="AM460" i="5"/>
  <c r="AQ460" i="5" s="1"/>
  <c r="AN460" i="5"/>
  <c r="O259" i="4" l="1"/>
  <c r="P258" i="4"/>
  <c r="Q258" i="4" s="1"/>
  <c r="B293" i="4"/>
  <c r="H255" i="4"/>
  <c r="N258" i="10"/>
  <c r="O258" i="10" s="1"/>
  <c r="M259" i="10"/>
  <c r="AR460" i="5"/>
  <c r="AJ466" i="5"/>
  <c r="AK466" i="5"/>
  <c r="B467" i="5"/>
  <c r="AN461" i="5"/>
  <c r="AM461" i="5"/>
  <c r="AQ461" i="5" s="1"/>
  <c r="O260" i="4" l="1"/>
  <c r="P259" i="4"/>
  <c r="Q259" i="4" s="1"/>
  <c r="B294" i="4"/>
  <c r="H256" i="4"/>
  <c r="N259" i="10"/>
  <c r="O259" i="10" s="1"/>
  <c r="M260" i="10"/>
  <c r="AR461" i="5"/>
  <c r="AK467" i="5"/>
  <c r="B468" i="5"/>
  <c r="AJ467" i="5"/>
  <c r="AM462" i="5"/>
  <c r="AQ462" i="5" s="1"/>
  <c r="AN462" i="5"/>
  <c r="O261" i="4" l="1"/>
  <c r="P260" i="4"/>
  <c r="Q260" i="4" s="1"/>
  <c r="B295" i="4"/>
  <c r="H257" i="4"/>
  <c r="M261" i="10"/>
  <c r="N260" i="10"/>
  <c r="O260" i="10" s="1"/>
  <c r="AR462" i="5"/>
  <c r="AJ468" i="5"/>
  <c r="B469" i="5"/>
  <c r="AK468" i="5"/>
  <c r="AN463" i="5"/>
  <c r="AM463" i="5"/>
  <c r="AQ463" i="5" s="1"/>
  <c r="O262" i="4" l="1"/>
  <c r="P261" i="4"/>
  <c r="Q261" i="4" s="1"/>
  <c r="B296" i="4"/>
  <c r="H258" i="4"/>
  <c r="N261" i="10"/>
  <c r="O261" i="10" s="1"/>
  <c r="M262" i="10"/>
  <c r="AR463" i="5"/>
  <c r="AK469" i="5"/>
  <c r="AJ469" i="5"/>
  <c r="B470" i="5"/>
  <c r="AN464" i="5"/>
  <c r="AM464" i="5"/>
  <c r="AQ464" i="5" s="1"/>
  <c r="O263" i="4" l="1"/>
  <c r="P262" i="4"/>
  <c r="Q262" i="4" s="1"/>
  <c r="B297" i="4"/>
  <c r="H259" i="4"/>
  <c r="N262" i="10"/>
  <c r="O262" i="10" s="1"/>
  <c r="M263" i="10"/>
  <c r="AR464" i="5"/>
  <c r="AJ470" i="5"/>
  <c r="B471" i="5"/>
  <c r="AK470" i="5"/>
  <c r="AN465" i="5"/>
  <c r="AM465" i="5"/>
  <c r="AQ465" i="5" s="1"/>
  <c r="AR465" i="5" l="1"/>
  <c r="O264" i="4"/>
  <c r="P263" i="4"/>
  <c r="Q263" i="4" s="1"/>
  <c r="B298" i="4"/>
  <c r="H260" i="4"/>
  <c r="N263" i="10"/>
  <c r="O263" i="10" s="1"/>
  <c r="M264" i="10"/>
  <c r="AK471" i="5"/>
  <c r="B472" i="5"/>
  <c r="AJ471" i="5"/>
  <c r="AM466" i="5"/>
  <c r="AQ466" i="5" s="1"/>
  <c r="AR466" i="5" s="1"/>
  <c r="AN466" i="5"/>
  <c r="O265" i="4" l="1"/>
  <c r="P264" i="4"/>
  <c r="Q264" i="4" s="1"/>
  <c r="B299" i="4"/>
  <c r="H261" i="4"/>
  <c r="N264" i="10"/>
  <c r="O264" i="10" s="1"/>
  <c r="M265" i="10"/>
  <c r="AJ472" i="5"/>
  <c r="AK472" i="5"/>
  <c r="B473" i="5"/>
  <c r="AM467" i="5"/>
  <c r="AQ467" i="5" s="1"/>
  <c r="AR467" i="5" s="1"/>
  <c r="AN467" i="5"/>
  <c r="O266" i="4" l="1"/>
  <c r="P265" i="4"/>
  <c r="Q265" i="4" s="1"/>
  <c r="B300" i="4"/>
  <c r="H262" i="4"/>
  <c r="M266" i="10"/>
  <c r="N265" i="10"/>
  <c r="O265" i="10" s="1"/>
  <c r="B474" i="5"/>
  <c r="AJ473" i="5"/>
  <c r="AK473" i="5"/>
  <c r="AN468" i="5"/>
  <c r="AM468" i="5"/>
  <c r="AQ468" i="5" s="1"/>
  <c r="AR468" i="5" s="1"/>
  <c r="O267" i="4" l="1"/>
  <c r="P266" i="4"/>
  <c r="Q266" i="4" s="1"/>
  <c r="B301" i="4"/>
  <c r="H263" i="4"/>
  <c r="N266" i="10"/>
  <c r="O266" i="10" s="1"/>
  <c r="M267" i="10"/>
  <c r="AJ474" i="5"/>
  <c r="AK474" i="5"/>
  <c r="B475" i="5"/>
  <c r="AM469" i="5"/>
  <c r="AQ469" i="5" s="1"/>
  <c r="AR469" i="5" s="1"/>
  <c r="AN469" i="5"/>
  <c r="O268" i="4" l="1"/>
  <c r="P267" i="4"/>
  <c r="Q267" i="4" s="1"/>
  <c r="B302" i="4"/>
  <c r="H264" i="4"/>
  <c r="N267" i="10"/>
  <c r="O267" i="10" s="1"/>
  <c r="M268" i="10"/>
  <c r="AK475" i="5"/>
  <c r="AJ475" i="5"/>
  <c r="B476" i="5"/>
  <c r="AN470" i="5"/>
  <c r="AM470" i="5"/>
  <c r="AQ470" i="5" s="1"/>
  <c r="AR470" i="5" s="1"/>
  <c r="O269" i="4" l="1"/>
  <c r="P268" i="4"/>
  <c r="Q268" i="4" s="1"/>
  <c r="B303" i="4"/>
  <c r="H265" i="4"/>
  <c r="M269" i="10"/>
  <c r="N268" i="10"/>
  <c r="O268" i="10" s="1"/>
  <c r="AJ476" i="5"/>
  <c r="B477" i="5"/>
  <c r="AK476" i="5"/>
  <c r="AM471" i="5"/>
  <c r="AQ471" i="5" s="1"/>
  <c r="AR471" i="5" s="1"/>
  <c r="AN471" i="5"/>
  <c r="O270" i="4" l="1"/>
  <c r="P269" i="4"/>
  <c r="Q269" i="4" s="1"/>
  <c r="B304" i="4"/>
  <c r="H266" i="4"/>
  <c r="N269" i="10"/>
  <c r="O269" i="10" s="1"/>
  <c r="M270" i="10"/>
  <c r="AK477" i="5"/>
  <c r="AJ477" i="5"/>
  <c r="B478" i="5"/>
  <c r="AN472" i="5"/>
  <c r="AM472" i="5"/>
  <c r="AQ472" i="5" s="1"/>
  <c r="AR472" i="5" s="1"/>
  <c r="O271" i="4" l="1"/>
  <c r="P270" i="4"/>
  <c r="Q270" i="4" s="1"/>
  <c r="B305" i="4"/>
  <c r="H267" i="4"/>
  <c r="N270" i="10"/>
  <c r="O270" i="10" s="1"/>
  <c r="M271" i="10"/>
  <c r="AJ478" i="5"/>
  <c r="B479" i="5"/>
  <c r="AK478" i="5"/>
  <c r="AN473" i="5"/>
  <c r="AM473" i="5"/>
  <c r="AQ473" i="5" s="1"/>
  <c r="AR473" i="5" s="1"/>
  <c r="O272" i="4" l="1"/>
  <c r="P271" i="4"/>
  <c r="Q271" i="4" s="1"/>
  <c r="B306" i="4"/>
  <c r="H268" i="4"/>
  <c r="N271" i="10"/>
  <c r="O271" i="10" s="1"/>
  <c r="M272" i="10"/>
  <c r="AK479" i="5"/>
  <c r="B480" i="5"/>
  <c r="AJ479" i="5"/>
  <c r="AM474" i="5"/>
  <c r="AQ474" i="5" s="1"/>
  <c r="AR474" i="5" s="1"/>
  <c r="AN474" i="5"/>
  <c r="O273" i="4" l="1"/>
  <c r="P272" i="4"/>
  <c r="Q272" i="4" s="1"/>
  <c r="B307" i="4"/>
  <c r="H269" i="4"/>
  <c r="N272" i="10"/>
  <c r="O272" i="10" s="1"/>
  <c r="M273" i="10"/>
  <c r="B481" i="5"/>
  <c r="AJ480" i="5"/>
  <c r="AK480" i="5"/>
  <c r="AM475" i="5"/>
  <c r="AQ475" i="5" s="1"/>
  <c r="AR475" i="5" s="1"/>
  <c r="AN475" i="5"/>
  <c r="O274" i="4" l="1"/>
  <c r="P273" i="4"/>
  <c r="Q273" i="4" s="1"/>
  <c r="B308" i="4"/>
  <c r="H270" i="4"/>
  <c r="M274" i="10"/>
  <c r="N273" i="10"/>
  <c r="O273" i="10" s="1"/>
  <c r="AJ481" i="5"/>
  <c r="B482" i="5"/>
  <c r="AK481" i="5"/>
  <c r="AM476" i="5"/>
  <c r="AQ476" i="5" s="1"/>
  <c r="AR476" i="5" s="1"/>
  <c r="AN476" i="5"/>
  <c r="O275" i="4" l="1"/>
  <c r="P274" i="4"/>
  <c r="Q274" i="4" s="1"/>
  <c r="B309" i="4"/>
  <c r="H271" i="4"/>
  <c r="N274" i="10"/>
  <c r="O274" i="10" s="1"/>
  <c r="M275" i="10"/>
  <c r="B483" i="5"/>
  <c r="AK482" i="5"/>
  <c r="AJ482" i="5"/>
  <c r="AM477" i="5"/>
  <c r="AQ477" i="5" s="1"/>
  <c r="AR477" i="5" s="1"/>
  <c r="AN477" i="5"/>
  <c r="O276" i="4" l="1"/>
  <c r="P275" i="4"/>
  <c r="Q275" i="4" s="1"/>
  <c r="B310" i="4"/>
  <c r="H272" i="4"/>
  <c r="N275" i="10"/>
  <c r="O275" i="10" s="1"/>
  <c r="M276" i="10"/>
  <c r="AJ483" i="5"/>
  <c r="AK483" i="5"/>
  <c r="B484" i="5"/>
  <c r="AM478" i="5"/>
  <c r="AQ478" i="5" s="1"/>
  <c r="AR478" i="5" s="1"/>
  <c r="AN478" i="5"/>
  <c r="O277" i="4" l="1"/>
  <c r="P276" i="4"/>
  <c r="Q276" i="4" s="1"/>
  <c r="B311" i="4"/>
  <c r="H273" i="4"/>
  <c r="M277" i="10"/>
  <c r="N276" i="10"/>
  <c r="O276" i="10" s="1"/>
  <c r="B485" i="5"/>
  <c r="AK484" i="5"/>
  <c r="AJ484" i="5"/>
  <c r="AM479" i="5"/>
  <c r="AQ479" i="5" s="1"/>
  <c r="AN479" i="5"/>
  <c r="O278" i="4" l="1"/>
  <c r="P277" i="4"/>
  <c r="Q277" i="4" s="1"/>
  <c r="B312" i="4"/>
  <c r="H274" i="4"/>
  <c r="N277" i="10"/>
  <c r="O277" i="10" s="1"/>
  <c r="M278" i="10"/>
  <c r="AR479" i="5"/>
  <c r="AS479" i="5"/>
  <c r="AJ485" i="5"/>
  <c r="B486" i="5"/>
  <c r="AK485" i="5"/>
  <c r="AN480" i="5"/>
  <c r="AM480" i="5"/>
  <c r="AQ480" i="5" s="1"/>
  <c r="O279" i="4" l="1"/>
  <c r="P278" i="4"/>
  <c r="Q278" i="4" s="1"/>
  <c r="B313" i="4"/>
  <c r="H275" i="4"/>
  <c r="N278" i="10"/>
  <c r="O278" i="10" s="1"/>
  <c r="M279" i="10"/>
  <c r="AR480" i="5"/>
  <c r="B487" i="5"/>
  <c r="AJ486" i="5"/>
  <c r="AK486" i="5"/>
  <c r="AM481" i="5"/>
  <c r="AQ481" i="5" s="1"/>
  <c r="AN481" i="5"/>
  <c r="O280" i="4" l="1"/>
  <c r="P279" i="4"/>
  <c r="Q279" i="4" s="1"/>
  <c r="B314" i="4"/>
  <c r="H276" i="4"/>
  <c r="N279" i="10"/>
  <c r="O279" i="10" s="1"/>
  <c r="M280" i="10"/>
  <c r="AR481" i="5"/>
  <c r="AJ487" i="5"/>
  <c r="B488" i="5"/>
  <c r="AK487" i="5"/>
  <c r="AN482" i="5"/>
  <c r="AM482" i="5"/>
  <c r="AQ482" i="5" s="1"/>
  <c r="AR482" i="5" l="1"/>
  <c r="O281" i="4"/>
  <c r="P280" i="4"/>
  <c r="Q280" i="4" s="1"/>
  <c r="B315" i="4"/>
  <c r="H277" i="4"/>
  <c r="N280" i="10"/>
  <c r="O280" i="10" s="1"/>
  <c r="M281" i="10"/>
  <c r="B489" i="5"/>
  <c r="AK488" i="5"/>
  <c r="AJ488" i="5"/>
  <c r="AN483" i="5"/>
  <c r="AM483" i="5"/>
  <c r="AQ483" i="5" s="1"/>
  <c r="AR483" i="5" s="1"/>
  <c r="O282" i="4" l="1"/>
  <c r="P281" i="4"/>
  <c r="Q281" i="4" s="1"/>
  <c r="B316" i="4"/>
  <c r="H278" i="4"/>
  <c r="M282" i="10"/>
  <c r="N281" i="10"/>
  <c r="O281" i="10" s="1"/>
  <c r="AJ489" i="5"/>
  <c r="AK489" i="5"/>
  <c r="B490" i="5"/>
  <c r="AM484" i="5"/>
  <c r="AQ484" i="5" s="1"/>
  <c r="AR484" i="5" s="1"/>
  <c r="AN484" i="5"/>
  <c r="O283" i="4" l="1"/>
  <c r="P282" i="4"/>
  <c r="Q282" i="4" s="1"/>
  <c r="B317" i="4"/>
  <c r="H279" i="4"/>
  <c r="N282" i="10"/>
  <c r="O282" i="10" s="1"/>
  <c r="M283" i="10"/>
  <c r="B491" i="5"/>
  <c r="AK490" i="5"/>
  <c r="AJ490" i="5"/>
  <c r="AN485" i="5"/>
  <c r="AM485" i="5"/>
  <c r="AQ485" i="5" s="1"/>
  <c r="AR485" i="5" s="1"/>
  <c r="O284" i="4" l="1"/>
  <c r="P283" i="4"/>
  <c r="Q283" i="4" s="1"/>
  <c r="B318" i="4"/>
  <c r="H280" i="4"/>
  <c r="N283" i="10"/>
  <c r="O283" i="10" s="1"/>
  <c r="M284" i="10"/>
  <c r="AJ491" i="5"/>
  <c r="B492" i="5"/>
  <c r="AK491" i="5"/>
  <c r="AN486" i="5"/>
  <c r="AM486" i="5"/>
  <c r="AQ486" i="5" s="1"/>
  <c r="AR486" i="5" s="1"/>
  <c r="O285" i="4" l="1"/>
  <c r="P284" i="4"/>
  <c r="Q284" i="4" s="1"/>
  <c r="B319" i="4"/>
  <c r="H281" i="4"/>
  <c r="M285" i="10"/>
  <c r="N284" i="10"/>
  <c r="O284" i="10" s="1"/>
  <c r="B493" i="5"/>
  <c r="AK492" i="5"/>
  <c r="AJ492" i="5"/>
  <c r="AN487" i="5"/>
  <c r="AM487" i="5"/>
  <c r="AQ487" i="5" s="1"/>
  <c r="AR487" i="5" s="1"/>
  <c r="O286" i="4" l="1"/>
  <c r="P285" i="4"/>
  <c r="Q285" i="4" s="1"/>
  <c r="B320" i="4"/>
  <c r="H282" i="4"/>
  <c r="N285" i="10"/>
  <c r="O285" i="10" s="1"/>
  <c r="M286" i="10"/>
  <c r="AJ493" i="5"/>
  <c r="AK493" i="5"/>
  <c r="B494" i="5"/>
  <c r="AN488" i="5"/>
  <c r="AM488" i="5"/>
  <c r="AQ488" i="5" s="1"/>
  <c r="AR488" i="5" s="1"/>
  <c r="O287" i="4" l="1"/>
  <c r="P286" i="4"/>
  <c r="Q286" i="4" s="1"/>
  <c r="B321" i="4"/>
  <c r="H283" i="4"/>
  <c r="N286" i="10"/>
  <c r="O286" i="10" s="1"/>
  <c r="M287" i="10"/>
  <c r="B495" i="5"/>
  <c r="AK494" i="5"/>
  <c r="AJ494" i="5"/>
  <c r="AM489" i="5"/>
  <c r="AQ489" i="5" s="1"/>
  <c r="AR489" i="5" s="1"/>
  <c r="AN489" i="5"/>
  <c r="O288" i="4" l="1"/>
  <c r="P287" i="4"/>
  <c r="Q287" i="4" s="1"/>
  <c r="B322" i="4"/>
  <c r="H284" i="4"/>
  <c r="N287" i="10"/>
  <c r="O287" i="10" s="1"/>
  <c r="M288" i="10"/>
  <c r="AJ495" i="5"/>
  <c r="AK495" i="5"/>
  <c r="B496" i="5"/>
  <c r="AN490" i="5"/>
  <c r="AM490" i="5"/>
  <c r="AQ490" i="5" s="1"/>
  <c r="AR490" i="5" s="1"/>
  <c r="O289" i="4" l="1"/>
  <c r="P288" i="4"/>
  <c r="Q288" i="4" s="1"/>
  <c r="B323" i="4"/>
  <c r="H285" i="4"/>
  <c r="N288" i="10"/>
  <c r="O288" i="10" s="1"/>
  <c r="M289" i="10"/>
  <c r="B497" i="5"/>
  <c r="AJ496" i="5"/>
  <c r="AK496" i="5"/>
  <c r="AM491" i="5"/>
  <c r="AQ491" i="5" s="1"/>
  <c r="AR491" i="5" s="1"/>
  <c r="AN491" i="5"/>
  <c r="O290" i="4" l="1"/>
  <c r="P289" i="4"/>
  <c r="Q289" i="4" s="1"/>
  <c r="B324" i="4"/>
  <c r="H286" i="4"/>
  <c r="M290" i="10"/>
  <c r="N289" i="10"/>
  <c r="O289" i="10" s="1"/>
  <c r="AJ497" i="5"/>
  <c r="B498" i="5"/>
  <c r="AK497" i="5"/>
  <c r="AN492" i="5"/>
  <c r="AM492" i="5"/>
  <c r="AQ492" i="5" s="1"/>
  <c r="AR492" i="5" s="1"/>
  <c r="O291" i="4" l="1"/>
  <c r="P290" i="4"/>
  <c r="Q290" i="4" s="1"/>
  <c r="B325" i="4"/>
  <c r="H287" i="4"/>
  <c r="N290" i="10"/>
  <c r="O290" i="10" s="1"/>
  <c r="M291" i="10"/>
  <c r="B499" i="5"/>
  <c r="AK498" i="5"/>
  <c r="AJ498" i="5"/>
  <c r="AM493" i="5"/>
  <c r="AQ493" i="5" s="1"/>
  <c r="AR493" i="5" s="1"/>
  <c r="AN493" i="5"/>
  <c r="O292" i="4" l="1"/>
  <c r="P291" i="4"/>
  <c r="Q291" i="4" s="1"/>
  <c r="B326" i="4"/>
  <c r="H288" i="4"/>
  <c r="N291" i="10"/>
  <c r="O291" i="10" s="1"/>
  <c r="M292" i="10"/>
  <c r="AJ499" i="5"/>
  <c r="AK499" i="5"/>
  <c r="B500" i="5"/>
  <c r="AM494" i="5"/>
  <c r="AQ494" i="5" s="1"/>
  <c r="AR494" i="5" s="1"/>
  <c r="AN494" i="5"/>
  <c r="O293" i="4" l="1"/>
  <c r="P292" i="4"/>
  <c r="Q292" i="4" s="1"/>
  <c r="B327" i="4"/>
  <c r="H289" i="4"/>
  <c r="M293" i="10"/>
  <c r="N292" i="10"/>
  <c r="O292" i="10" s="1"/>
  <c r="B501" i="5"/>
  <c r="AK500" i="5"/>
  <c r="AJ500" i="5"/>
  <c r="AM495" i="5"/>
  <c r="AQ495" i="5" s="1"/>
  <c r="AR495" i="5" s="1"/>
  <c r="AN495" i="5"/>
  <c r="O294" i="4" l="1"/>
  <c r="P293" i="4"/>
  <c r="Q293" i="4" s="1"/>
  <c r="B328" i="4"/>
  <c r="H290" i="4"/>
  <c r="N293" i="10"/>
  <c r="O293" i="10" s="1"/>
  <c r="M294" i="10"/>
  <c r="AJ501" i="5"/>
  <c r="B502" i="5"/>
  <c r="AK501" i="5"/>
  <c r="AN496" i="5"/>
  <c r="AM496" i="5"/>
  <c r="AQ496" i="5" s="1"/>
  <c r="AR496" i="5" s="1"/>
  <c r="O295" i="4" l="1"/>
  <c r="P294" i="4"/>
  <c r="Q294" i="4" s="1"/>
  <c r="B329" i="4"/>
  <c r="H291" i="4"/>
  <c r="N294" i="10"/>
  <c r="O294" i="10" s="1"/>
  <c r="M295" i="10"/>
  <c r="B503" i="5"/>
  <c r="AK502" i="5"/>
  <c r="AJ502" i="5"/>
  <c r="AM497" i="5"/>
  <c r="AQ497" i="5" s="1"/>
  <c r="AR497" i="5" s="1"/>
  <c r="AN497" i="5"/>
  <c r="O296" i="4" l="1"/>
  <c r="P295" i="4"/>
  <c r="Q295" i="4" s="1"/>
  <c r="B330" i="4"/>
  <c r="H292" i="4"/>
  <c r="N295" i="10"/>
  <c r="O295" i="10" s="1"/>
  <c r="M296" i="10"/>
  <c r="AJ503" i="5"/>
  <c r="AK503" i="5"/>
  <c r="B504" i="5"/>
  <c r="AM498" i="5"/>
  <c r="AQ498" i="5" s="1"/>
  <c r="AR498" i="5" s="1"/>
  <c r="AN498" i="5"/>
  <c r="O297" i="4" l="1"/>
  <c r="P296" i="4"/>
  <c r="Q296" i="4" s="1"/>
  <c r="B331" i="4"/>
  <c r="H293" i="4"/>
  <c r="N296" i="10"/>
  <c r="O296" i="10" s="1"/>
  <c r="M297" i="10"/>
  <c r="B505" i="5"/>
  <c r="AK504" i="5"/>
  <c r="AJ504" i="5"/>
  <c r="AN499" i="5"/>
  <c r="AM499" i="5"/>
  <c r="AQ499" i="5" s="1"/>
  <c r="AR499" i="5" s="1"/>
  <c r="O298" i="4" l="1"/>
  <c r="P297" i="4"/>
  <c r="Q297" i="4" s="1"/>
  <c r="B332" i="4"/>
  <c r="H294" i="4"/>
  <c r="M298" i="10"/>
  <c r="N297" i="10"/>
  <c r="O297" i="10" s="1"/>
  <c r="AK505" i="5"/>
  <c r="B506" i="5"/>
  <c r="AJ505" i="5"/>
  <c r="AN500" i="5"/>
  <c r="AM500" i="5"/>
  <c r="AQ500" i="5" s="1"/>
  <c r="AR500" i="5" s="1"/>
  <c r="O299" i="4" l="1"/>
  <c r="P298" i="4"/>
  <c r="Q298" i="4" s="1"/>
  <c r="B333" i="4"/>
  <c r="H295" i="4"/>
  <c r="N298" i="10"/>
  <c r="O298" i="10" s="1"/>
  <c r="M299" i="10"/>
  <c r="AJ506" i="5"/>
  <c r="B507" i="5"/>
  <c r="B508" i="5" s="1"/>
  <c r="AK506" i="5"/>
  <c r="AN501" i="5"/>
  <c r="AM501" i="5"/>
  <c r="AQ501" i="5" s="1"/>
  <c r="AR501" i="5" s="1"/>
  <c r="O300" i="4" l="1"/>
  <c r="P299" i="4"/>
  <c r="Q299" i="4" s="1"/>
  <c r="B334" i="4"/>
  <c r="H296" i="4"/>
  <c r="N299" i="10"/>
  <c r="O299" i="10" s="1"/>
  <c r="M300" i="10"/>
  <c r="AJ507" i="5"/>
  <c r="AK507" i="5"/>
  <c r="AN502" i="5"/>
  <c r="AM502" i="5"/>
  <c r="AQ502" i="5" s="1"/>
  <c r="AR502" i="5" s="1"/>
  <c r="O301" i="4" l="1"/>
  <c r="P300" i="4"/>
  <c r="Q300" i="4" s="1"/>
  <c r="B335" i="4"/>
  <c r="H297" i="4"/>
  <c r="M301" i="10"/>
  <c r="N300" i="10"/>
  <c r="O300" i="10" s="1"/>
  <c r="AJ508" i="5"/>
  <c r="B509" i="5"/>
  <c r="AK508" i="5"/>
  <c r="AN503" i="5"/>
  <c r="AM503" i="5"/>
  <c r="AQ503" i="5" s="1"/>
  <c r="AR503" i="5" s="1"/>
  <c r="O302" i="4" l="1"/>
  <c r="P301" i="4"/>
  <c r="Q301" i="4" s="1"/>
  <c r="B336" i="4"/>
  <c r="H298" i="4"/>
  <c r="M302" i="10"/>
  <c r="N301" i="10"/>
  <c r="O301" i="10" s="1"/>
  <c r="B510" i="5"/>
  <c r="AJ509" i="5"/>
  <c r="AK509" i="5"/>
  <c r="AM504" i="5"/>
  <c r="AQ504" i="5" s="1"/>
  <c r="AR504" i="5" s="1"/>
  <c r="AN504" i="5"/>
  <c r="O303" i="4" l="1"/>
  <c r="P302" i="4"/>
  <c r="Q302" i="4" s="1"/>
  <c r="B337" i="4"/>
  <c r="H299" i="4"/>
  <c r="N302" i="10"/>
  <c r="O302" i="10" s="1"/>
  <c r="M303" i="10"/>
  <c r="AJ510" i="5"/>
  <c r="B511" i="5"/>
  <c r="AK510" i="5"/>
  <c r="AM505" i="5"/>
  <c r="AQ505" i="5" s="1"/>
  <c r="AR505" i="5" s="1"/>
  <c r="AN505" i="5"/>
  <c r="O304" i="4" l="1"/>
  <c r="P303" i="4"/>
  <c r="Q303" i="4" s="1"/>
  <c r="B338" i="4"/>
  <c r="H300" i="4"/>
  <c r="N303" i="10"/>
  <c r="O303" i="10" s="1"/>
  <c r="M304" i="10"/>
  <c r="AK511" i="5"/>
  <c r="B512" i="5"/>
  <c r="AJ511" i="5"/>
  <c r="AM506" i="5"/>
  <c r="AQ506" i="5" s="1"/>
  <c r="AR506" i="5" s="1"/>
  <c r="AN506" i="5"/>
  <c r="O305" i="4" l="1"/>
  <c r="P304" i="4"/>
  <c r="Q304" i="4" s="1"/>
  <c r="AC15" i="5"/>
  <c r="AG16" i="5"/>
  <c r="AG4" i="5"/>
  <c r="AG7" i="5" s="1"/>
  <c r="AG8" i="5" s="1"/>
  <c r="AG15" i="5"/>
  <c r="B339" i="4"/>
  <c r="H301" i="4"/>
  <c r="N304" i="10"/>
  <c r="O304" i="10" s="1"/>
  <c r="M305" i="10"/>
  <c r="AJ512" i="5"/>
  <c r="B513" i="5"/>
  <c r="AK512" i="5"/>
  <c r="AC4" i="5"/>
  <c r="AC16" i="5"/>
  <c r="AN507" i="5"/>
  <c r="AC5" i="5"/>
  <c r="AM507" i="5"/>
  <c r="AQ507" i="5" s="1"/>
  <c r="AR507" i="5" s="1"/>
  <c r="O306" i="4" l="1"/>
  <c r="P305" i="4"/>
  <c r="Q305" i="4" s="1"/>
  <c r="AG18" i="5"/>
  <c r="AG19" i="5" s="1"/>
  <c r="B340" i="4"/>
  <c r="H302" i="4"/>
  <c r="M306" i="10"/>
  <c r="N305" i="10"/>
  <c r="O305" i="10" s="1"/>
  <c r="AC18" i="5"/>
  <c r="AC19" i="5" s="1"/>
  <c r="AC7" i="5"/>
  <c r="AK513" i="5"/>
  <c r="B514" i="5"/>
  <c r="AJ513" i="5"/>
  <c r="AM508" i="5"/>
  <c r="AQ508" i="5" s="1"/>
  <c r="AR508" i="5" s="1"/>
  <c r="AN508" i="5"/>
  <c r="O307" i="4" l="1"/>
  <c r="P306" i="4"/>
  <c r="Q306" i="4" s="1"/>
  <c r="B341" i="4"/>
  <c r="H303" i="4"/>
  <c r="AC348" i="5"/>
  <c r="AC244" i="5"/>
  <c r="N306" i="10"/>
  <c r="O306" i="10" s="1"/>
  <c r="M307" i="10"/>
  <c r="AC254" i="5"/>
  <c r="AC319" i="5"/>
  <c r="AC234" i="5"/>
  <c r="AC220" i="5"/>
  <c r="AB205" i="5"/>
  <c r="AC267" i="5"/>
  <c r="AC255" i="5"/>
  <c r="AB207" i="5"/>
  <c r="AC290" i="5"/>
  <c r="AH7" i="5"/>
  <c r="AH18" i="5"/>
  <c r="AF204" i="5"/>
  <c r="AJ514" i="5"/>
  <c r="B515" i="5"/>
  <c r="AK514" i="5"/>
  <c r="AM509" i="5"/>
  <c r="AQ509" i="5" s="1"/>
  <c r="AN509" i="5"/>
  <c r="AC240" i="5"/>
  <c r="AC282" i="5"/>
  <c r="AC275" i="5"/>
  <c r="AC252" i="5"/>
  <c r="AC307" i="5"/>
  <c r="AC230" i="5"/>
  <c r="AC229" i="5"/>
  <c r="AC242" i="5"/>
  <c r="AC345" i="5"/>
  <c r="AC235" i="5"/>
  <c r="AC325" i="5"/>
  <c r="AC249" i="5"/>
  <c r="AC296" i="5"/>
  <c r="AC224" i="5"/>
  <c r="AC289" i="5"/>
  <c r="AC331" i="5"/>
  <c r="AC357" i="5"/>
  <c r="AC302" i="5"/>
  <c r="AC318" i="5"/>
  <c r="AC359" i="5"/>
  <c r="AC428" i="5"/>
  <c r="AC369" i="5"/>
  <c r="AC384" i="5"/>
  <c r="AC379" i="5"/>
  <c r="AC402" i="5"/>
  <c r="AC419" i="5"/>
  <c r="AC447" i="5"/>
  <c r="AC393" i="5"/>
  <c r="AC424" i="5"/>
  <c r="AC434" i="5"/>
  <c r="AC409" i="5"/>
  <c r="AC448" i="5"/>
  <c r="AC465" i="5"/>
  <c r="AC488" i="5"/>
  <c r="AC486" i="5"/>
  <c r="AC456" i="5"/>
  <c r="AC500" i="5"/>
  <c r="AC474" i="5"/>
  <c r="AC256" i="5"/>
  <c r="AB204" i="5"/>
  <c r="AC251" i="5"/>
  <c r="AC301" i="5"/>
  <c r="AC228" i="5"/>
  <c r="AC297" i="5"/>
  <c r="AC333" i="5"/>
  <c r="AC370" i="5"/>
  <c r="AC304" i="5"/>
  <c r="AC320" i="5"/>
  <c r="AC330" i="5"/>
  <c r="AC354" i="5"/>
  <c r="AC371" i="5"/>
  <c r="AC471" i="5"/>
  <c r="AC388" i="5"/>
  <c r="AC404" i="5"/>
  <c r="AC437" i="5"/>
  <c r="AC385" i="5"/>
  <c r="AC395" i="5"/>
  <c r="AC441" i="5"/>
  <c r="AC423" i="5"/>
  <c r="AC433" i="5"/>
  <c r="AC411" i="5"/>
  <c r="AC451" i="5"/>
  <c r="AC469" i="5"/>
  <c r="AC466" i="5"/>
  <c r="AC503" i="5"/>
  <c r="AC501" i="5"/>
  <c r="AC458" i="5"/>
  <c r="AC507" i="5"/>
  <c r="AC476" i="5"/>
  <c r="AC512" i="5"/>
  <c r="AC259" i="5"/>
  <c r="AC364" i="5"/>
  <c r="AC237" i="5"/>
  <c r="AC261" i="5"/>
  <c r="AC225" i="5"/>
  <c r="AC262" i="5"/>
  <c r="AB206" i="5"/>
  <c r="AC263" i="5"/>
  <c r="AC355" i="5"/>
  <c r="AC264" i="5"/>
  <c r="AC213" i="5"/>
  <c r="AC253" i="5"/>
  <c r="AC305" i="5"/>
  <c r="AC232" i="5"/>
  <c r="AC299" i="5"/>
  <c r="AC335" i="5"/>
  <c r="AC343" i="5"/>
  <c r="AC306" i="5"/>
  <c r="AC322" i="5"/>
  <c r="AC332" i="5"/>
  <c r="AC361" i="5"/>
  <c r="AC374" i="5"/>
  <c r="AC372" i="5"/>
  <c r="AC390" i="5"/>
  <c r="AC410" i="5"/>
  <c r="AC438" i="5"/>
  <c r="AC387" i="5"/>
  <c r="AC397" i="5"/>
  <c r="AC435" i="5"/>
  <c r="AC426" i="5"/>
  <c r="AC436" i="5"/>
  <c r="AC413" i="5"/>
  <c r="AC459" i="5"/>
  <c r="AC481" i="5"/>
  <c r="AC489" i="5"/>
  <c r="AC504" i="5"/>
  <c r="AC502" i="5"/>
  <c r="AC460" i="5"/>
  <c r="AC478" i="5"/>
  <c r="AC513" i="5"/>
  <c r="AC514" i="5"/>
  <c r="AC241" i="5"/>
  <c r="AC268" i="5"/>
  <c r="AC260" i="5"/>
  <c r="AC269" i="5"/>
  <c r="AB208" i="5"/>
  <c r="AC270" i="5"/>
  <c r="AC362" i="5"/>
  <c r="AC271" i="5"/>
  <c r="AC219" i="5"/>
  <c r="AC257" i="5"/>
  <c r="AC311" i="5"/>
  <c r="AC236" i="5"/>
  <c r="AC313" i="5"/>
  <c r="AC337" i="5"/>
  <c r="AC346" i="5"/>
  <c r="AC308" i="5"/>
  <c r="AC324" i="5"/>
  <c r="AC334" i="5"/>
  <c r="AC366" i="5"/>
  <c r="AC377" i="5"/>
  <c r="AC375" i="5"/>
  <c r="AC392" i="5"/>
  <c r="AC418" i="5"/>
  <c r="AC405" i="5"/>
  <c r="AC425" i="5"/>
  <c r="AC399" i="5"/>
  <c r="AC440" i="5"/>
  <c r="AC439" i="5"/>
  <c r="AC457" i="5"/>
  <c r="AC415" i="5"/>
  <c r="AC475" i="5"/>
  <c r="AC492" i="5"/>
  <c r="AC490" i="5"/>
  <c r="AC510" i="5"/>
  <c r="AC462" i="5"/>
  <c r="AC274" i="5"/>
  <c r="AC317" i="5"/>
  <c r="AC276" i="5"/>
  <c r="AB210" i="5"/>
  <c r="AC277" i="5"/>
  <c r="AC212" i="5"/>
  <c r="AC278" i="5"/>
  <c r="AC283" i="5"/>
  <c r="AC279" i="5"/>
  <c r="AC239" i="5"/>
  <c r="AC265" i="5"/>
  <c r="AC327" i="5"/>
  <c r="AC258" i="5"/>
  <c r="AC353" i="5"/>
  <c r="AC339" i="5"/>
  <c r="AC350" i="5"/>
  <c r="AC310" i="5"/>
  <c r="AC326" i="5"/>
  <c r="AC336" i="5"/>
  <c r="AC380" i="5"/>
  <c r="AC381" i="5"/>
  <c r="AC383" i="5"/>
  <c r="AC394" i="5"/>
  <c r="AC421" i="5"/>
  <c r="AC412" i="5"/>
  <c r="AC453" i="5"/>
  <c r="AC401" i="5"/>
  <c r="AC482" i="5"/>
  <c r="AC442" i="5"/>
  <c r="AC477" i="5"/>
  <c r="AC417" i="5"/>
  <c r="AC480" i="5"/>
  <c r="AC495" i="5"/>
  <c r="AC508" i="5"/>
  <c r="AC464" i="5"/>
  <c r="AC509" i="5"/>
  <c r="AC8" i="5"/>
  <c r="AD7" i="5"/>
  <c r="AC315" i="5"/>
  <c r="AC341" i="5"/>
  <c r="AC246" i="5"/>
  <c r="AC284" i="5"/>
  <c r="AC215" i="5"/>
  <c r="AC285" i="5"/>
  <c r="AC221" i="5"/>
  <c r="AC286" i="5"/>
  <c r="AC291" i="5"/>
  <c r="AC287" i="5"/>
  <c r="AC243" i="5"/>
  <c r="AC272" i="5"/>
  <c r="AC373" i="5"/>
  <c r="AC266" i="5"/>
  <c r="AC360" i="5"/>
  <c r="AC342" i="5"/>
  <c r="AC358" i="5"/>
  <c r="AC312" i="5"/>
  <c r="AC328" i="5"/>
  <c r="AC338" i="5"/>
  <c r="AC363" i="5"/>
  <c r="AC382" i="5"/>
  <c r="AC444" i="5"/>
  <c r="AC396" i="5"/>
  <c r="AC422" i="5"/>
  <c r="AC420" i="5"/>
  <c r="AC496" i="5"/>
  <c r="AC403" i="5"/>
  <c r="AC408" i="5"/>
  <c r="AC455" i="5"/>
  <c r="AC491" i="5"/>
  <c r="AC427" i="5"/>
  <c r="AC505" i="5"/>
  <c r="AC498" i="5"/>
  <c r="AC467" i="5"/>
  <c r="AC450" i="5"/>
  <c r="AC483" i="5"/>
  <c r="AB209" i="5"/>
  <c r="AC344" i="5"/>
  <c r="AC248" i="5"/>
  <c r="AC292" i="5"/>
  <c r="AC218" i="5"/>
  <c r="AC293" i="5"/>
  <c r="AC223" i="5"/>
  <c r="AC294" i="5"/>
  <c r="AC227" i="5"/>
  <c r="AC295" i="5"/>
  <c r="AC245" i="5"/>
  <c r="AC280" i="5"/>
  <c r="AC217" i="5"/>
  <c r="AC273" i="5"/>
  <c r="AC368" i="5"/>
  <c r="AC356" i="5"/>
  <c r="AC298" i="5"/>
  <c r="AC314" i="5"/>
  <c r="AC340" i="5"/>
  <c r="AC347" i="5"/>
  <c r="AC365" i="5"/>
  <c r="AC386" i="5"/>
  <c r="AC446" i="5"/>
  <c r="AC398" i="5"/>
  <c r="AC449" i="5"/>
  <c r="AC431" i="5"/>
  <c r="AC389" i="5"/>
  <c r="AC406" i="5"/>
  <c r="AC416" i="5"/>
  <c r="AC468" i="5"/>
  <c r="AC497" i="5"/>
  <c r="AC430" i="5"/>
  <c r="AC445" i="5"/>
  <c r="AC506" i="5"/>
  <c r="AC473" i="5"/>
  <c r="AC470" i="5"/>
  <c r="AC452" i="5"/>
  <c r="AC484" i="5"/>
  <c r="AC493" i="5"/>
  <c r="AC222" i="5"/>
  <c r="AC214" i="5"/>
  <c r="AC233" i="5"/>
  <c r="AC250" i="5"/>
  <c r="AC303" i="5"/>
  <c r="AC226" i="5"/>
  <c r="AC321" i="5"/>
  <c r="AC238" i="5"/>
  <c r="AC323" i="5"/>
  <c r="AC231" i="5"/>
  <c r="AC309" i="5"/>
  <c r="AC247" i="5"/>
  <c r="AC288" i="5"/>
  <c r="AC216" i="5"/>
  <c r="AC281" i="5"/>
  <c r="AC329" i="5"/>
  <c r="AC349" i="5"/>
  <c r="AC300" i="5"/>
  <c r="AC316" i="5"/>
  <c r="AC351" i="5"/>
  <c r="AC352" i="5"/>
  <c r="AC367" i="5"/>
  <c r="AC378" i="5"/>
  <c r="AC376" i="5"/>
  <c r="AC400" i="5"/>
  <c r="AC461" i="5"/>
  <c r="AC432" i="5"/>
  <c r="AC391" i="5"/>
  <c r="AC414" i="5"/>
  <c r="AC429" i="5"/>
  <c r="AC472" i="5"/>
  <c r="AC407" i="5"/>
  <c r="AC443" i="5"/>
  <c r="AC463" i="5"/>
  <c r="AC479" i="5"/>
  <c r="AC487" i="5"/>
  <c r="AC485" i="5"/>
  <c r="AC454" i="5"/>
  <c r="AC499" i="5"/>
  <c r="AC494" i="5"/>
  <c r="AC511" i="5"/>
  <c r="O308" i="4" l="1"/>
  <c r="P307" i="4"/>
  <c r="Q307" i="4" s="1"/>
  <c r="B342" i="4"/>
  <c r="H304" i="4"/>
  <c r="N307" i="10"/>
  <c r="O307" i="10" s="1"/>
  <c r="M308" i="10"/>
  <c r="AK515" i="5"/>
  <c r="B516" i="5"/>
  <c r="AJ515" i="5"/>
  <c r="AM510" i="5"/>
  <c r="AQ510" i="5" s="1"/>
  <c r="AN510" i="5"/>
  <c r="AB507" i="5"/>
  <c r="AB479" i="5"/>
  <c r="AB494" i="5"/>
  <c r="AB506" i="5"/>
  <c r="AB453" i="5"/>
  <c r="AB454" i="5"/>
  <c r="AB449" i="5"/>
  <c r="AB450" i="5"/>
  <c r="AB428" i="5"/>
  <c r="AB489" i="5"/>
  <c r="AB414" i="5"/>
  <c r="AB391" i="5"/>
  <c r="AB420" i="5"/>
  <c r="AB410" i="5"/>
  <c r="AB375" i="5"/>
  <c r="AB402" i="5"/>
  <c r="AB388" i="5"/>
  <c r="AB327" i="5"/>
  <c r="AB311" i="5"/>
  <c r="AB353" i="5"/>
  <c r="AB332" i="5"/>
  <c r="AB346" i="5"/>
  <c r="AB260" i="5"/>
  <c r="AB274" i="5"/>
  <c r="AB254" i="5"/>
  <c r="AB297" i="5"/>
  <c r="AB216" i="5"/>
  <c r="AB288" i="5"/>
  <c r="AB247" i="5"/>
  <c r="AB371" i="5"/>
  <c r="AB271" i="5"/>
  <c r="AB241" i="5"/>
  <c r="AB270" i="5"/>
  <c r="AA208" i="5"/>
  <c r="AB293" i="5"/>
  <c r="AB215" i="5"/>
  <c r="AB233" i="5"/>
  <c r="AB505" i="5"/>
  <c r="AB477" i="5"/>
  <c r="AB492" i="5"/>
  <c r="AB491" i="5"/>
  <c r="AB499" i="5"/>
  <c r="AB510" i="5"/>
  <c r="AB512" i="5"/>
  <c r="AB447" i="5"/>
  <c r="AB443" i="5"/>
  <c r="AB423" i="5"/>
  <c r="AB435" i="5"/>
  <c r="AB406" i="5"/>
  <c r="AB389" i="5"/>
  <c r="AB412" i="5"/>
  <c r="AB379" i="5"/>
  <c r="AB372" i="5"/>
  <c r="AB384" i="5"/>
  <c r="AB380" i="5"/>
  <c r="AB325" i="5"/>
  <c r="AB309" i="5"/>
  <c r="AB344" i="5"/>
  <c r="AB330" i="5"/>
  <c r="AB343" i="5"/>
  <c r="AB258" i="5"/>
  <c r="AB267" i="5"/>
  <c r="AB400" i="5"/>
  <c r="AB289" i="5"/>
  <c r="AB261" i="5"/>
  <c r="AB280" i="5"/>
  <c r="AB245" i="5"/>
  <c r="AB342" i="5"/>
  <c r="AB235" i="5"/>
  <c r="AB366" i="5"/>
  <c r="AB263" i="5"/>
  <c r="AA206" i="5"/>
  <c r="AB285" i="5"/>
  <c r="AB515" i="5"/>
  <c r="AB475" i="5"/>
  <c r="AB514" i="5"/>
  <c r="AB490" i="5"/>
  <c r="AB472" i="5"/>
  <c r="AB483" i="5"/>
  <c r="AB501" i="5"/>
  <c r="AB503" i="5"/>
  <c r="AB440" i="5"/>
  <c r="AB430" i="5"/>
  <c r="AB417" i="5"/>
  <c r="AB415" i="5"/>
  <c r="AB403" i="5"/>
  <c r="AB495" i="5"/>
  <c r="AB405" i="5"/>
  <c r="AB376" i="5"/>
  <c r="AB358" i="5"/>
  <c r="AB378" i="5"/>
  <c r="AB365" i="5"/>
  <c r="AB323" i="5"/>
  <c r="AB307" i="5"/>
  <c r="AB341" i="5"/>
  <c r="AB377" i="5"/>
  <c r="AB370" i="5"/>
  <c r="AB256" i="5"/>
  <c r="AB259" i="5"/>
  <c r="AB363" i="5"/>
  <c r="AB281" i="5"/>
  <c r="AB250" i="5"/>
  <c r="AB272" i="5"/>
  <c r="AB243" i="5"/>
  <c r="AB339" i="5"/>
  <c r="AB231" i="5"/>
  <c r="AB314" i="5"/>
  <c r="AB255" i="5"/>
  <c r="AA205" i="5"/>
  <c r="AB277" i="5"/>
  <c r="AB292" i="5"/>
  <c r="AB291" i="5"/>
  <c r="AB513" i="5"/>
  <c r="AB473" i="5"/>
  <c r="AB504" i="5"/>
  <c r="AB488" i="5"/>
  <c r="AB463" i="5"/>
  <c r="AB464" i="5"/>
  <c r="AB485" i="5"/>
  <c r="AB487" i="5"/>
  <c r="AB437" i="5"/>
  <c r="AB427" i="5"/>
  <c r="AB409" i="5"/>
  <c r="AB407" i="5"/>
  <c r="AB401" i="5"/>
  <c r="AB426" i="5"/>
  <c r="AB438" i="5"/>
  <c r="AB398" i="5"/>
  <c r="AB356" i="5"/>
  <c r="AB387" i="5"/>
  <c r="AB364" i="5"/>
  <c r="AB321" i="5"/>
  <c r="AB305" i="5"/>
  <c r="AB369" i="5"/>
  <c r="AB374" i="5"/>
  <c r="AB357" i="5"/>
  <c r="AB322" i="5"/>
  <c r="AB240" i="5"/>
  <c r="AB337" i="5"/>
  <c r="AB273" i="5"/>
  <c r="AB367" i="5"/>
  <c r="AB265" i="5"/>
  <c r="AB239" i="5"/>
  <c r="AB331" i="5"/>
  <c r="AB227" i="5"/>
  <c r="AB306" i="5"/>
  <c r="AB242" i="5"/>
  <c r="AB252" i="5"/>
  <c r="AB269" i="5"/>
  <c r="AB284" i="5"/>
  <c r="AB283" i="5"/>
  <c r="AB511" i="5"/>
  <c r="AB508" i="5"/>
  <c r="AB471" i="5"/>
  <c r="AB502" i="5"/>
  <c r="AB486" i="5"/>
  <c r="AB461" i="5"/>
  <c r="AB516" i="5"/>
  <c r="AB462" i="5"/>
  <c r="AB470" i="5"/>
  <c r="AB493" i="5"/>
  <c r="AB424" i="5"/>
  <c r="AB466" i="5"/>
  <c r="AB434" i="5"/>
  <c r="AB468" i="5"/>
  <c r="AB399" i="5"/>
  <c r="AB425" i="5"/>
  <c r="AB411" i="5"/>
  <c r="AB394" i="5"/>
  <c r="AB354" i="5"/>
  <c r="AB386" i="5"/>
  <c r="AB362" i="5"/>
  <c r="AB319" i="5"/>
  <c r="AB303" i="5"/>
  <c r="AB347" i="5"/>
  <c r="AB359" i="5"/>
  <c r="AB349" i="5"/>
  <c r="AB308" i="5"/>
  <c r="AB222" i="5"/>
  <c r="AB329" i="5"/>
  <c r="AB236" i="5"/>
  <c r="AB318" i="5"/>
  <c r="AB257" i="5"/>
  <c r="AB219" i="5"/>
  <c r="AB316" i="5"/>
  <c r="AB276" i="5"/>
  <c r="AB469" i="5"/>
  <c r="AB500" i="5"/>
  <c r="AB484" i="5"/>
  <c r="AB459" i="5"/>
  <c r="AB497" i="5"/>
  <c r="AB460" i="5"/>
  <c r="AB448" i="5"/>
  <c r="AB476" i="5"/>
  <c r="AB421" i="5"/>
  <c r="AB452" i="5"/>
  <c r="AB429" i="5"/>
  <c r="AB445" i="5"/>
  <c r="AB397" i="5"/>
  <c r="AB413" i="5"/>
  <c r="AB418" i="5"/>
  <c r="AB390" i="5"/>
  <c r="AB352" i="5"/>
  <c r="AB382" i="5"/>
  <c r="AB355" i="5"/>
  <c r="AB317" i="5"/>
  <c r="AB396" i="5"/>
  <c r="AB338" i="5"/>
  <c r="AB351" i="5"/>
  <c r="AB266" i="5"/>
  <c r="AB304" i="5"/>
  <c r="AB220" i="5"/>
  <c r="AB320" i="5"/>
  <c r="AB232" i="5"/>
  <c r="AB301" i="5"/>
  <c r="AB253" i="5"/>
  <c r="AB213" i="5"/>
  <c r="AB295" i="5"/>
  <c r="AB248" i="5"/>
  <c r="AB294" i="5"/>
  <c r="AB223" i="5"/>
  <c r="AB333" i="5"/>
  <c r="AB230" i="5"/>
  <c r="AB326" i="5"/>
  <c r="AB217" i="5"/>
  <c r="AB467" i="5"/>
  <c r="AB498" i="5"/>
  <c r="AB482" i="5"/>
  <c r="AB457" i="5"/>
  <c r="AB481" i="5"/>
  <c r="AB458" i="5"/>
  <c r="AB446" i="5"/>
  <c r="AB509" i="5"/>
  <c r="AB465" i="5"/>
  <c r="AB496" i="5"/>
  <c r="AB480" i="5"/>
  <c r="AB455" i="5"/>
  <c r="AB474" i="5"/>
  <c r="AB456" i="5"/>
  <c r="AB444" i="5"/>
  <c r="AB478" i="5"/>
  <c r="AB451" i="5"/>
  <c r="AB433" i="5"/>
  <c r="AB408" i="5"/>
  <c r="AB441" i="5"/>
  <c r="AB393" i="5"/>
  <c r="AB431" i="5"/>
  <c r="AB373" i="5"/>
  <c r="AB383" i="5"/>
  <c r="AB422" i="5"/>
  <c r="AB439" i="5"/>
  <c r="AB345" i="5"/>
  <c r="AB313" i="5"/>
  <c r="AB360" i="5"/>
  <c r="AB334" i="5"/>
  <c r="AB392" i="5"/>
  <c r="AB262" i="5"/>
  <c r="AB282" i="5"/>
  <c r="AB268" i="5"/>
  <c r="AB298" i="5"/>
  <c r="AB224" i="5"/>
  <c r="AB296" i="5"/>
  <c r="AB249" i="5"/>
  <c r="AD5" i="5"/>
  <c r="AB279" i="5"/>
  <c r="AB432" i="5"/>
  <c r="AB336" i="5"/>
  <c r="AB251" i="5"/>
  <c r="AB238" i="5"/>
  <c r="AB218" i="5"/>
  <c r="AB275" i="5"/>
  <c r="AB404" i="5"/>
  <c r="AB340" i="5"/>
  <c r="AA204" i="5"/>
  <c r="AB221" i="5"/>
  <c r="AA210" i="5"/>
  <c r="AB214" i="5"/>
  <c r="AB385" i="5"/>
  <c r="AB264" i="5"/>
  <c r="AB287" i="5"/>
  <c r="AB212" i="5"/>
  <c r="AB361" i="5"/>
  <c r="AB229" i="5"/>
  <c r="AB419" i="5"/>
  <c r="AB350" i="5"/>
  <c r="AB290" i="5"/>
  <c r="AB246" i="5"/>
  <c r="AB237" i="5"/>
  <c r="AB310" i="5"/>
  <c r="AB436" i="5"/>
  <c r="AB381" i="5"/>
  <c r="AA209" i="5"/>
  <c r="AB244" i="5"/>
  <c r="AB328" i="5"/>
  <c r="AB324" i="5"/>
  <c r="AB416" i="5"/>
  <c r="AB348" i="5"/>
  <c r="AB299" i="5"/>
  <c r="AB302" i="5"/>
  <c r="AB312" i="5"/>
  <c r="AA207" i="5"/>
  <c r="AB442" i="5"/>
  <c r="AB315" i="5"/>
  <c r="AB228" i="5"/>
  <c r="AB286" i="5"/>
  <c r="AB234" i="5"/>
  <c r="AB225" i="5"/>
  <c r="AB395" i="5"/>
  <c r="AB368" i="5"/>
  <c r="AB300" i="5"/>
  <c r="AB278" i="5"/>
  <c r="AB226" i="5"/>
  <c r="AB335" i="5"/>
  <c r="AG510" i="5"/>
  <c r="AG502" i="5"/>
  <c r="AG486" i="5"/>
  <c r="AG497" i="5"/>
  <c r="AG473" i="5"/>
  <c r="AG461" i="5"/>
  <c r="AG447" i="5"/>
  <c r="AG477" i="5"/>
  <c r="AG429" i="5"/>
  <c r="AG435" i="5"/>
  <c r="AG406" i="5"/>
  <c r="AG448" i="5"/>
  <c r="AG430" i="5"/>
  <c r="AG421" i="5"/>
  <c r="AG417" i="5"/>
  <c r="AG356" i="5"/>
  <c r="AG340" i="5"/>
  <c r="AG434" i="5"/>
  <c r="AG365" i="5"/>
  <c r="AG377" i="5"/>
  <c r="AG347" i="5"/>
  <c r="AG349" i="5"/>
  <c r="AG370" i="5"/>
  <c r="AG345" i="5"/>
  <c r="AG313" i="5"/>
  <c r="AG376" i="5"/>
  <c r="AG289" i="5"/>
  <c r="AG273" i="5"/>
  <c r="AG272" i="5"/>
  <c r="AG242" i="5"/>
  <c r="AG232" i="5"/>
  <c r="AG270" i="5"/>
  <c r="AG304" i="5"/>
  <c r="AG248" i="5"/>
  <c r="AG328" i="5"/>
  <c r="AG267" i="5"/>
  <c r="AG249" i="5"/>
  <c r="AG295" i="5"/>
  <c r="AG268" i="5"/>
  <c r="AG233" i="5"/>
  <c r="AG508" i="5"/>
  <c r="AG500" i="5"/>
  <c r="AG484" i="5"/>
  <c r="AG481" i="5"/>
  <c r="AG489" i="5"/>
  <c r="AG459" i="5"/>
  <c r="AG445" i="5"/>
  <c r="AG452" i="5"/>
  <c r="AG426" i="5"/>
  <c r="AG432" i="5"/>
  <c r="AG404" i="5"/>
  <c r="AG425" i="5"/>
  <c r="AG413" i="5"/>
  <c r="AG411" i="5"/>
  <c r="AG409" i="5"/>
  <c r="AG354" i="5"/>
  <c r="AG398" i="5"/>
  <c r="AG386" i="5"/>
  <c r="AG363" i="5"/>
  <c r="AG460" i="5"/>
  <c r="AG338" i="5"/>
  <c r="AG266" i="5"/>
  <c r="AG339" i="5"/>
  <c r="AG327" i="5"/>
  <c r="AG311" i="5"/>
  <c r="AG373" i="5"/>
  <c r="AG287" i="5"/>
  <c r="AG271" i="5"/>
  <c r="AG235" i="5"/>
  <c r="AG238" i="5"/>
  <c r="AG359" i="5"/>
  <c r="AG234" i="5"/>
  <c r="AG274" i="5"/>
  <c r="AG246" i="5"/>
  <c r="AG312" i="5"/>
  <c r="AG217" i="5"/>
  <c r="AG259" i="5"/>
  <c r="AG245" i="5"/>
  <c r="AG243" i="5"/>
  <c r="AG213" i="5"/>
  <c r="AG214" i="5"/>
  <c r="AG239" i="5"/>
  <c r="AG216" i="5"/>
  <c r="AG253" i="5"/>
  <c r="AG258" i="5"/>
  <c r="AG296" i="5"/>
  <c r="AG294" i="5"/>
  <c r="AG322" i="5"/>
  <c r="AG219" i="5"/>
  <c r="AG506" i="5"/>
  <c r="AG498" i="5"/>
  <c r="AG482" i="5"/>
  <c r="AG479" i="5"/>
  <c r="AG466" i="5"/>
  <c r="AG457" i="5"/>
  <c r="AG458" i="5"/>
  <c r="AG439" i="5"/>
  <c r="AG420" i="5"/>
  <c r="AG418" i="5"/>
  <c r="AG483" i="5"/>
  <c r="AG424" i="5"/>
  <c r="AG405" i="5"/>
  <c r="AG427" i="5"/>
  <c r="AG401" i="5"/>
  <c r="AG352" i="5"/>
  <c r="AG394" i="5"/>
  <c r="AG382" i="5"/>
  <c r="AG361" i="5"/>
  <c r="AG400" i="5"/>
  <c r="AG336" i="5"/>
  <c r="AG264" i="5"/>
  <c r="AG337" i="5"/>
  <c r="AG325" i="5"/>
  <c r="AG309" i="5"/>
  <c r="AG364" i="5"/>
  <c r="AG285" i="5"/>
  <c r="AG269" i="5"/>
  <c r="AG231" i="5"/>
  <c r="AG223" i="5"/>
  <c r="AG316" i="5"/>
  <c r="AG230" i="5"/>
  <c r="AG236" i="5"/>
  <c r="AG244" i="5"/>
  <c r="AG292" i="5"/>
  <c r="AG240" i="5"/>
  <c r="AG331" i="5"/>
  <c r="AF207" i="5"/>
  <c r="AG496" i="5"/>
  <c r="AG480" i="5"/>
  <c r="AG475" i="5"/>
  <c r="AG505" i="5"/>
  <c r="AG455" i="5"/>
  <c r="AG501" i="5"/>
  <c r="AG436" i="5"/>
  <c r="AG499" i="5"/>
  <c r="AG416" i="5"/>
  <c r="AG441" i="5"/>
  <c r="AG387" i="5"/>
  <c r="AG450" i="5"/>
  <c r="AG422" i="5"/>
  <c r="AG397" i="5"/>
  <c r="AG350" i="5"/>
  <c r="AG390" i="5"/>
  <c r="AG402" i="5"/>
  <c r="AG465" i="5"/>
  <c r="AG396" i="5"/>
  <c r="AG334" i="5"/>
  <c r="AG262" i="5"/>
  <c r="AG335" i="5"/>
  <c r="AG323" i="5"/>
  <c r="AG307" i="5"/>
  <c r="AG362" i="5"/>
  <c r="AG283" i="5"/>
  <c r="AG320" i="5"/>
  <c r="AG227" i="5"/>
  <c r="AG221" i="5"/>
  <c r="AG306" i="5"/>
  <c r="AG226" i="5"/>
  <c r="AG366" i="5"/>
  <c r="AG241" i="5"/>
  <c r="AG284" i="5"/>
  <c r="AG282" i="5"/>
  <c r="AG222" i="5"/>
  <c r="AG388" i="5"/>
  <c r="AG318" i="5"/>
  <c r="AG341" i="5"/>
  <c r="AG326" i="5"/>
  <c r="AG515" i="5"/>
  <c r="AG494" i="5"/>
  <c r="AG478" i="5"/>
  <c r="AG471" i="5"/>
  <c r="AG491" i="5"/>
  <c r="AG453" i="5"/>
  <c r="AG495" i="5"/>
  <c r="AG423" i="5"/>
  <c r="AG485" i="5"/>
  <c r="AG414" i="5"/>
  <c r="AG440" i="5"/>
  <c r="AG385" i="5"/>
  <c r="AG437" i="5"/>
  <c r="AG456" i="5"/>
  <c r="AG393" i="5"/>
  <c r="AG348" i="5"/>
  <c r="AG384" i="5"/>
  <c r="AG374" i="5"/>
  <c r="AG399" i="5"/>
  <c r="AG392" i="5"/>
  <c r="AG332" i="5"/>
  <c r="AG260" i="5"/>
  <c r="AG333" i="5"/>
  <c r="AG321" i="5"/>
  <c r="AG305" i="5"/>
  <c r="AG297" i="5"/>
  <c r="AG281" i="5"/>
  <c r="AG300" i="5"/>
  <c r="AG290" i="5"/>
  <c r="AG212" i="5"/>
  <c r="AG302" i="5"/>
  <c r="AG218" i="5"/>
  <c r="AG314" i="5"/>
  <c r="AG237" i="5"/>
  <c r="AG276" i="5"/>
  <c r="AG228" i="5"/>
  <c r="AG220" i="5"/>
  <c r="AG353" i="5"/>
  <c r="AG247" i="5"/>
  <c r="AG389" i="5"/>
  <c r="AG303" i="5"/>
  <c r="AG215" i="5"/>
  <c r="AG265" i="5"/>
  <c r="AG516" i="5"/>
  <c r="AG513" i="5"/>
  <c r="AG492" i="5"/>
  <c r="AG472" i="5"/>
  <c r="AG451" i="5"/>
  <c r="AG467" i="5"/>
  <c r="AG468" i="5"/>
  <c r="AG474" i="5"/>
  <c r="AG412" i="5"/>
  <c r="AG415" i="5"/>
  <c r="AG383" i="5"/>
  <c r="AG419" i="5"/>
  <c r="AG444" i="5"/>
  <c r="AG346" i="5"/>
  <c r="AG378" i="5"/>
  <c r="AG371" i="5"/>
  <c r="AG395" i="5"/>
  <c r="AG330" i="5"/>
  <c r="AG319" i="5"/>
  <c r="AF208" i="5"/>
  <c r="AF209" i="5"/>
  <c r="AG298" i="5"/>
  <c r="AG514" i="5"/>
  <c r="AG511" i="5"/>
  <c r="AG490" i="5"/>
  <c r="AG507" i="5"/>
  <c r="AG503" i="5"/>
  <c r="AG469" i="5"/>
  <c r="AG449" i="5"/>
  <c r="AG454" i="5"/>
  <c r="AG464" i="5"/>
  <c r="AG470" i="5"/>
  <c r="AG410" i="5"/>
  <c r="AG407" i="5"/>
  <c r="AG381" i="5"/>
  <c r="AG443" i="5"/>
  <c r="AG433" i="5"/>
  <c r="AG372" i="5"/>
  <c r="AG344" i="5"/>
  <c r="AG375" i="5"/>
  <c r="AG369" i="5"/>
  <c r="AG391" i="5"/>
  <c r="AG368" i="5"/>
  <c r="AG343" i="5"/>
  <c r="AG256" i="5"/>
  <c r="AG329" i="5"/>
  <c r="AG317" i="5"/>
  <c r="AG301" i="5"/>
  <c r="AG293" i="5"/>
  <c r="AG277" i="5"/>
  <c r="AG288" i="5"/>
  <c r="AG263" i="5"/>
  <c r="AF206" i="5"/>
  <c r="AG286" i="5"/>
  <c r="AF211" i="5"/>
  <c r="AG252" i="5"/>
  <c r="AG224" i="5"/>
  <c r="AG379" i="5"/>
  <c r="AG512" i="5"/>
  <c r="AG504" i="5"/>
  <c r="AG488" i="5"/>
  <c r="AG509" i="5"/>
  <c r="AG487" i="5"/>
  <c r="AG463" i="5"/>
  <c r="AG493" i="5"/>
  <c r="AG446" i="5"/>
  <c r="AG442" i="5"/>
  <c r="AG462" i="5"/>
  <c r="AG408" i="5"/>
  <c r="AG403" i="5"/>
  <c r="AG431" i="5"/>
  <c r="AG438" i="5"/>
  <c r="AG428" i="5"/>
  <c r="AG358" i="5"/>
  <c r="AG342" i="5"/>
  <c r="AG476" i="5"/>
  <c r="AG367" i="5"/>
  <c r="AG380" i="5"/>
  <c r="AG360" i="5"/>
  <c r="AG357" i="5"/>
  <c r="AG254" i="5"/>
  <c r="AG355" i="5"/>
  <c r="AG315" i="5"/>
  <c r="AG299" i="5"/>
  <c r="AG291" i="5"/>
  <c r="AG275" i="5"/>
  <c r="AG280" i="5"/>
  <c r="AG255" i="5"/>
  <c r="AF205" i="5"/>
  <c r="AG278" i="5"/>
  <c r="AF210" i="5"/>
  <c r="AG250" i="5"/>
  <c r="AG351" i="5"/>
  <c r="AG229" i="5"/>
  <c r="AG310" i="5"/>
  <c r="AG324" i="5"/>
  <c r="AG257" i="5"/>
  <c r="AG225" i="5"/>
  <c r="AG308" i="5"/>
  <c r="AG251" i="5"/>
  <c r="AG279" i="5"/>
  <c r="AG261" i="5"/>
  <c r="AF494" i="5"/>
  <c r="AF477" i="5"/>
  <c r="AF485" i="5"/>
  <c r="AF438" i="5"/>
  <c r="AF422" i="5"/>
  <c r="AF466" i="5"/>
  <c r="AF461" i="5"/>
  <c r="AF471" i="5"/>
  <c r="AF439" i="5"/>
  <c r="AF415" i="5"/>
  <c r="AF395" i="5"/>
  <c r="AF445" i="5"/>
  <c r="AF375" i="5"/>
  <c r="AF462" i="5"/>
  <c r="AF410" i="5"/>
  <c r="AF362" i="5"/>
  <c r="AF384" i="5"/>
  <c r="AF380" i="5"/>
  <c r="AF341" i="5"/>
  <c r="AF320" i="5"/>
  <c r="AF350" i="5"/>
  <c r="AF286" i="5"/>
  <c r="AF270" i="5"/>
  <c r="AF335" i="5"/>
  <c r="AF327" i="5"/>
  <c r="AF311" i="5"/>
  <c r="AF298" i="5"/>
  <c r="AF243" i="5"/>
  <c r="AF279" i="5"/>
  <c r="AF334" i="5"/>
  <c r="AE208" i="5"/>
  <c r="AF277" i="5"/>
  <c r="AE211" i="5"/>
  <c r="AF248" i="5"/>
  <c r="AF365" i="5"/>
  <c r="AF229" i="5"/>
  <c r="AF330" i="5"/>
  <c r="AF224" i="5"/>
  <c r="AF511" i="5"/>
  <c r="AF492" i="5"/>
  <c r="AF476" i="5"/>
  <c r="AF470" i="5"/>
  <c r="AF436" i="5"/>
  <c r="AF513" i="5"/>
  <c r="AF459" i="5"/>
  <c r="AF456" i="5"/>
  <c r="AF423" i="5"/>
  <c r="AF414" i="5"/>
  <c r="AF393" i="5"/>
  <c r="AF425" i="5"/>
  <c r="AF373" i="5"/>
  <c r="AF437" i="5"/>
  <c r="AF404" i="5"/>
  <c r="AF360" i="5"/>
  <c r="AF378" i="5"/>
  <c r="AF400" i="5"/>
  <c r="AF359" i="5"/>
  <c r="AF318" i="5"/>
  <c r="AF346" i="5"/>
  <c r="AF284" i="5"/>
  <c r="AF268" i="5"/>
  <c r="AF333" i="5"/>
  <c r="AF325" i="5"/>
  <c r="AF309" i="5"/>
  <c r="AF265" i="5"/>
  <c r="AF239" i="5"/>
  <c r="AF271" i="5"/>
  <c r="AF263" i="5"/>
  <c r="AE206" i="5"/>
  <c r="AF269" i="5"/>
  <c r="AE210" i="5"/>
  <c r="AF246" i="5"/>
  <c r="AF361" i="5"/>
  <c r="AF225" i="5"/>
  <c r="AF376" i="5"/>
  <c r="AF304" i="5"/>
  <c r="AF490" i="5"/>
  <c r="AF468" i="5"/>
  <c r="AF467" i="5"/>
  <c r="AF434" i="5"/>
  <c r="AF503" i="5"/>
  <c r="AF515" i="5"/>
  <c r="AF457" i="5"/>
  <c r="AF447" i="5"/>
  <c r="AF464" i="5"/>
  <c r="AF407" i="5"/>
  <c r="AF391" i="5"/>
  <c r="AF387" i="5"/>
  <c r="AF458" i="5"/>
  <c r="AF419" i="5"/>
  <c r="AF402" i="5"/>
  <c r="AF417" i="5"/>
  <c r="AF408" i="5"/>
  <c r="AF396" i="5"/>
  <c r="AF351" i="5"/>
  <c r="AF316" i="5"/>
  <c r="AF343" i="5"/>
  <c r="AF282" i="5"/>
  <c r="AF357" i="5"/>
  <c r="AF331" i="5"/>
  <c r="AF323" i="5"/>
  <c r="AF307" i="5"/>
  <c r="AF257" i="5"/>
  <c r="AF219" i="5"/>
  <c r="AF264" i="5"/>
  <c r="AF255" i="5"/>
  <c r="AE205" i="5"/>
  <c r="AF262" i="5"/>
  <c r="AF259" i="5"/>
  <c r="AF244" i="5"/>
  <c r="AF354" i="5"/>
  <c r="AF217" i="5"/>
  <c r="AF266" i="5"/>
  <c r="AF281" i="5"/>
  <c r="AF516" i="5"/>
  <c r="AF504" i="5"/>
  <c r="AF488" i="5"/>
  <c r="AF465" i="5"/>
  <c r="AF448" i="5"/>
  <c r="AF432" i="5"/>
  <c r="AF487" i="5"/>
  <c r="AF505" i="5"/>
  <c r="AF455" i="5"/>
  <c r="AF497" i="5"/>
  <c r="AF429" i="5"/>
  <c r="AF406" i="5"/>
  <c r="AF389" i="5"/>
  <c r="AF385" i="5"/>
  <c r="AF431" i="5"/>
  <c r="AF493" i="5"/>
  <c r="AF427" i="5"/>
  <c r="AF416" i="5"/>
  <c r="AF386" i="5"/>
  <c r="AF392" i="5"/>
  <c r="AF340" i="5"/>
  <c r="AF314" i="5"/>
  <c r="AF296" i="5"/>
  <c r="AF280" i="5"/>
  <c r="AF349" i="5"/>
  <c r="AF329" i="5"/>
  <c r="AF321" i="5"/>
  <c r="AF305" i="5"/>
  <c r="AF253" i="5"/>
  <c r="AF213" i="5"/>
  <c r="AF256" i="5"/>
  <c r="AF242" i="5"/>
  <c r="AF267" i="5"/>
  <c r="AF234" i="5"/>
  <c r="AF336" i="5"/>
  <c r="AF241" i="5"/>
  <c r="AF291" i="5"/>
  <c r="AF214" i="5"/>
  <c r="AF308" i="5"/>
  <c r="AF236" i="5"/>
  <c r="AF514" i="5"/>
  <c r="AF502" i="5"/>
  <c r="AF486" i="5"/>
  <c r="AF506" i="5"/>
  <c r="AF509" i="5"/>
  <c r="AF446" i="5"/>
  <c r="AF430" i="5"/>
  <c r="AF473" i="5"/>
  <c r="AF491" i="5"/>
  <c r="AF453" i="5"/>
  <c r="AF483" i="5"/>
  <c r="AF420" i="5"/>
  <c r="AF403" i="5"/>
  <c r="AF499" i="5"/>
  <c r="AF383" i="5"/>
  <c r="AF413" i="5"/>
  <c r="AF443" i="5"/>
  <c r="AF370" i="5"/>
  <c r="AF409" i="5"/>
  <c r="AF382" i="5"/>
  <c r="AF388" i="5"/>
  <c r="AF328" i="5"/>
  <c r="AF312" i="5"/>
  <c r="AF294" i="5"/>
  <c r="AF278" i="5"/>
  <c r="AF356" i="5"/>
  <c r="AF363" i="5"/>
  <c r="AF319" i="5"/>
  <c r="AF303" i="5"/>
  <c r="AF251" i="5"/>
  <c r="AE204" i="5"/>
  <c r="AF235" i="5"/>
  <c r="AF238" i="5"/>
  <c r="AF306" i="5"/>
  <c r="AF230" i="5"/>
  <c r="AF261" i="5"/>
  <c r="AF237" i="5"/>
  <c r="AF283" i="5"/>
  <c r="AF232" i="5"/>
  <c r="AF216" i="5"/>
  <c r="AF512" i="5"/>
  <c r="AF500" i="5"/>
  <c r="AF484" i="5"/>
  <c r="AF444" i="5"/>
  <c r="AF428" i="5"/>
  <c r="AF472" i="5"/>
  <c r="AF451" i="5"/>
  <c r="AF450" i="5"/>
  <c r="AF435" i="5"/>
  <c r="AF401" i="5"/>
  <c r="AF481" i="5"/>
  <c r="AF381" i="5"/>
  <c r="AF412" i="5"/>
  <c r="AF421" i="5"/>
  <c r="AF368" i="5"/>
  <c r="AF398" i="5"/>
  <c r="AF374" i="5"/>
  <c r="AF367" i="5"/>
  <c r="AF326" i="5"/>
  <c r="AF310" i="5"/>
  <c r="AF292" i="5"/>
  <c r="AF276" i="5"/>
  <c r="AF342" i="5"/>
  <c r="AF355" i="5"/>
  <c r="AF317" i="5"/>
  <c r="AF301" i="5"/>
  <c r="AF249" i="5"/>
  <c r="AF300" i="5"/>
  <c r="AF231" i="5"/>
  <c r="AF223" i="5"/>
  <c r="AF302" i="5"/>
  <c r="AF226" i="5"/>
  <c r="AF254" i="5"/>
  <c r="AE207" i="5"/>
  <c r="AF275" i="5"/>
  <c r="AF220" i="5"/>
  <c r="AF297" i="5"/>
  <c r="AF273" i="5"/>
  <c r="AF510" i="5"/>
  <c r="AF498" i="5"/>
  <c r="AF482" i="5"/>
  <c r="AF495" i="5"/>
  <c r="AF507" i="5"/>
  <c r="AF442" i="5"/>
  <c r="AF426" i="5"/>
  <c r="AF508" i="5"/>
  <c r="AF469" i="5"/>
  <c r="AF449" i="5"/>
  <c r="AF433" i="5"/>
  <c r="AF475" i="5"/>
  <c r="AF399" i="5"/>
  <c r="AF474" i="5"/>
  <c r="AF379" i="5"/>
  <c r="AF405" i="5"/>
  <c r="AF418" i="5"/>
  <c r="AF366" i="5"/>
  <c r="AF394" i="5"/>
  <c r="AF371" i="5"/>
  <c r="AF353" i="5"/>
  <c r="AF324" i="5"/>
  <c r="AF372" i="5"/>
  <c r="AF290" i="5"/>
  <c r="AF274" i="5"/>
  <c r="AF339" i="5"/>
  <c r="AF348" i="5"/>
  <c r="AF315" i="5"/>
  <c r="AF299" i="5"/>
  <c r="AF247" i="5"/>
  <c r="AF295" i="5"/>
  <c r="AF227" i="5"/>
  <c r="AF221" i="5"/>
  <c r="AF293" i="5"/>
  <c r="AF218" i="5"/>
  <c r="AF252" i="5"/>
  <c r="AF240" i="5"/>
  <c r="AF260" i="5"/>
  <c r="AF347" i="5"/>
  <c r="AE209" i="5"/>
  <c r="AF258" i="5"/>
  <c r="AF496" i="5"/>
  <c r="AF480" i="5"/>
  <c r="AF478" i="5"/>
  <c r="AF501" i="5"/>
  <c r="AF440" i="5"/>
  <c r="AF424" i="5"/>
  <c r="AF489" i="5"/>
  <c r="AF463" i="5"/>
  <c r="AF460" i="5"/>
  <c r="AF452" i="5"/>
  <c r="AF441" i="5"/>
  <c r="AF397" i="5"/>
  <c r="AF454" i="5"/>
  <c r="AF377" i="5"/>
  <c r="AF479" i="5"/>
  <c r="AF411" i="5"/>
  <c r="AF364" i="5"/>
  <c r="AF390" i="5"/>
  <c r="AF369" i="5"/>
  <c r="AF344" i="5"/>
  <c r="AF322" i="5"/>
  <c r="AF358" i="5"/>
  <c r="AF288" i="5"/>
  <c r="AF272" i="5"/>
  <c r="AF337" i="5"/>
  <c r="AF345" i="5"/>
  <c r="AF313" i="5"/>
  <c r="AF332" i="5"/>
  <c r="AF245" i="5"/>
  <c r="AF287" i="5"/>
  <c r="AF352" i="5"/>
  <c r="AF212" i="5"/>
  <c r="AF285" i="5"/>
  <c r="AF215" i="5"/>
  <c r="AF250" i="5"/>
  <c r="AF222" i="5"/>
  <c r="AF233" i="5"/>
  <c r="AF338" i="5"/>
  <c r="AF289" i="5"/>
  <c r="AF228" i="5"/>
  <c r="AC515" i="5"/>
  <c r="AR509" i="5"/>
  <c r="AS509" i="5"/>
  <c r="O309" i="4" l="1"/>
  <c r="P308" i="4"/>
  <c r="Q308" i="4" s="1"/>
  <c r="B343" i="4"/>
  <c r="H305" i="4"/>
  <c r="M309" i="10"/>
  <c r="N308" i="10"/>
  <c r="O308" i="10" s="1"/>
  <c r="AR510" i="5"/>
  <c r="AJ516" i="5"/>
  <c r="B517" i="5"/>
  <c r="AK516" i="5"/>
  <c r="AM511" i="5"/>
  <c r="AQ511" i="5" s="1"/>
  <c r="AN511" i="5"/>
  <c r="AC516" i="5"/>
  <c r="O310" i="4" l="1"/>
  <c r="P309" i="4"/>
  <c r="Q309" i="4" s="1"/>
  <c r="B344" i="4"/>
  <c r="H306" i="4"/>
  <c r="N309" i="10"/>
  <c r="O309" i="10" s="1"/>
  <c r="M310" i="10"/>
  <c r="AR511" i="5"/>
  <c r="AK517" i="5"/>
  <c r="B518" i="5"/>
  <c r="AJ517" i="5"/>
  <c r="AM512" i="5"/>
  <c r="AQ512" i="5" s="1"/>
  <c r="AN512" i="5"/>
  <c r="AC517" i="5"/>
  <c r="AG517" i="5"/>
  <c r="AB517" i="5"/>
  <c r="AF517" i="5"/>
  <c r="O311" i="4" l="1"/>
  <c r="P310" i="4"/>
  <c r="Q310" i="4" s="1"/>
  <c r="B345" i="4"/>
  <c r="H307" i="4"/>
  <c r="N310" i="10"/>
  <c r="O310" i="10" s="1"/>
  <c r="M311" i="10"/>
  <c r="AR512" i="5"/>
  <c r="AJ518" i="5"/>
  <c r="B519" i="5"/>
  <c r="AK518" i="5"/>
  <c r="AM513" i="5"/>
  <c r="AQ513" i="5" s="1"/>
  <c r="AN513" i="5"/>
  <c r="AC518" i="5"/>
  <c r="AB518" i="5"/>
  <c r="AF518" i="5"/>
  <c r="AG518" i="5"/>
  <c r="O312" i="4" l="1"/>
  <c r="P311" i="4"/>
  <c r="Q311" i="4" s="1"/>
  <c r="B346" i="4"/>
  <c r="H308" i="4"/>
  <c r="N311" i="10"/>
  <c r="O311" i="10" s="1"/>
  <c r="M312" i="10"/>
  <c r="AR513" i="5"/>
  <c r="AK519" i="5"/>
  <c r="B520" i="5"/>
  <c r="AJ519" i="5"/>
  <c r="AM514" i="5"/>
  <c r="AQ514" i="5" s="1"/>
  <c r="AN514" i="5"/>
  <c r="AC519" i="5"/>
  <c r="AB519" i="5"/>
  <c r="AG519" i="5"/>
  <c r="AF519" i="5"/>
  <c r="O313" i="4" l="1"/>
  <c r="P312" i="4"/>
  <c r="Q312" i="4" s="1"/>
  <c r="B347" i="4"/>
  <c r="H309" i="4"/>
  <c r="M313" i="10"/>
  <c r="N312" i="10"/>
  <c r="O312" i="10" s="1"/>
  <c r="AR514" i="5"/>
  <c r="AJ520" i="5"/>
  <c r="B521" i="5"/>
  <c r="AK520" i="5"/>
  <c r="AN515" i="5"/>
  <c r="AM515" i="5"/>
  <c r="AQ515" i="5" s="1"/>
  <c r="AC520" i="5"/>
  <c r="AB520" i="5"/>
  <c r="AG520" i="5"/>
  <c r="AF520" i="5"/>
  <c r="AR515" i="5" l="1"/>
  <c r="O314" i="4"/>
  <c r="P313" i="4"/>
  <c r="Q313" i="4" s="1"/>
  <c r="B348" i="4"/>
  <c r="H310" i="4"/>
  <c r="M314" i="10"/>
  <c r="N313" i="10"/>
  <c r="O313" i="10" s="1"/>
  <c r="AK521" i="5"/>
  <c r="B522" i="5"/>
  <c r="AJ521" i="5"/>
  <c r="AM516" i="5"/>
  <c r="AQ516" i="5" s="1"/>
  <c r="AR516" i="5" s="1"/>
  <c r="AN516" i="5"/>
  <c r="AC521" i="5"/>
  <c r="AB521" i="5"/>
  <c r="AF521" i="5"/>
  <c r="AG521" i="5"/>
  <c r="O315" i="4" l="1"/>
  <c r="P314" i="4"/>
  <c r="Q314" i="4" s="1"/>
  <c r="B349" i="4"/>
  <c r="H311" i="4"/>
  <c r="N314" i="10"/>
  <c r="O314" i="10" s="1"/>
  <c r="M315" i="10"/>
  <c r="AJ522" i="5"/>
  <c r="B523" i="5"/>
  <c r="AK522" i="5"/>
  <c r="AN517" i="5"/>
  <c r="AM517" i="5"/>
  <c r="AQ517" i="5" s="1"/>
  <c r="AR517" i="5" s="1"/>
  <c r="AC522" i="5"/>
  <c r="AG522" i="5"/>
  <c r="AF522" i="5"/>
  <c r="AB522" i="5"/>
  <c r="O316" i="4" l="1"/>
  <c r="P315" i="4"/>
  <c r="Q315" i="4" s="1"/>
  <c r="B350" i="4"/>
  <c r="H312" i="4"/>
  <c r="N315" i="10"/>
  <c r="O315" i="10" s="1"/>
  <c r="M316" i="10"/>
  <c r="AK523" i="5"/>
  <c r="B524" i="5"/>
  <c r="AJ523" i="5"/>
  <c r="AN518" i="5"/>
  <c r="AM518" i="5"/>
  <c r="AQ518" i="5" s="1"/>
  <c r="AR518" i="5" s="1"/>
  <c r="AC523" i="5"/>
  <c r="AB523" i="5"/>
  <c r="AF523" i="5"/>
  <c r="AG523" i="5"/>
  <c r="O317" i="4" l="1"/>
  <c r="P316" i="4"/>
  <c r="Q316" i="4" s="1"/>
  <c r="B351" i="4"/>
  <c r="H313" i="4"/>
  <c r="M317" i="10"/>
  <c r="N316" i="10"/>
  <c r="O316" i="10" s="1"/>
  <c r="AJ524" i="5"/>
  <c r="B525" i="5"/>
  <c r="AK524" i="5"/>
  <c r="AN519" i="5"/>
  <c r="AM519" i="5"/>
  <c r="AQ519" i="5" s="1"/>
  <c r="AR519" i="5" s="1"/>
  <c r="AC524" i="5"/>
  <c r="AG524" i="5"/>
  <c r="AB524" i="5"/>
  <c r="AF524" i="5"/>
  <c r="O318" i="4" l="1"/>
  <c r="P317" i="4"/>
  <c r="Q317" i="4" s="1"/>
  <c r="B352" i="4"/>
  <c r="H314" i="4"/>
  <c r="N317" i="10"/>
  <c r="O317" i="10" s="1"/>
  <c r="M318" i="10"/>
  <c r="AK525" i="5"/>
  <c r="B526" i="5"/>
  <c r="AJ525" i="5"/>
  <c r="AN520" i="5"/>
  <c r="AM520" i="5"/>
  <c r="AQ520" i="5" s="1"/>
  <c r="AR520" i="5" s="1"/>
  <c r="AC525" i="5"/>
  <c r="AG525" i="5"/>
  <c r="AF525" i="5"/>
  <c r="AB525" i="5"/>
  <c r="O319" i="4" l="1"/>
  <c r="P318" i="4"/>
  <c r="Q318" i="4" s="1"/>
  <c r="B353" i="4"/>
  <c r="H315" i="4"/>
  <c r="N318" i="10"/>
  <c r="O318" i="10" s="1"/>
  <c r="M319" i="10"/>
  <c r="AJ526" i="5"/>
  <c r="B527" i="5"/>
  <c r="AK526" i="5"/>
  <c r="AM521" i="5"/>
  <c r="AQ521" i="5" s="1"/>
  <c r="AR521" i="5" s="1"/>
  <c r="AN521" i="5"/>
  <c r="AC526" i="5"/>
  <c r="AG526" i="5"/>
  <c r="AF526" i="5"/>
  <c r="AB526" i="5"/>
  <c r="O320" i="4" l="1"/>
  <c r="P319" i="4"/>
  <c r="Q319" i="4" s="1"/>
  <c r="B354" i="4"/>
  <c r="H316" i="4"/>
  <c r="N319" i="10"/>
  <c r="O319" i="10" s="1"/>
  <c r="M320" i="10"/>
  <c r="AK527" i="5"/>
  <c r="B528" i="5"/>
  <c r="AJ527" i="5"/>
  <c r="AM522" i="5"/>
  <c r="AQ522" i="5" s="1"/>
  <c r="AR522" i="5" s="1"/>
  <c r="AN522" i="5"/>
  <c r="AC527" i="5"/>
  <c r="AG527" i="5"/>
  <c r="AF527" i="5"/>
  <c r="AB527" i="5"/>
  <c r="O321" i="4" l="1"/>
  <c r="P320" i="4"/>
  <c r="Q320" i="4" s="1"/>
  <c r="B355" i="4"/>
  <c r="H317" i="4"/>
  <c r="N320" i="10"/>
  <c r="O320" i="10" s="1"/>
  <c r="M321" i="10"/>
  <c r="AJ528" i="5"/>
  <c r="B529" i="5"/>
  <c r="AK528" i="5"/>
  <c r="AM523" i="5"/>
  <c r="AQ523" i="5" s="1"/>
  <c r="AR523" i="5" s="1"/>
  <c r="AN523" i="5"/>
  <c r="AC528" i="5"/>
  <c r="AF528" i="5"/>
  <c r="AB528" i="5"/>
  <c r="AG528" i="5"/>
  <c r="O322" i="4" l="1"/>
  <c r="P321" i="4"/>
  <c r="Q321" i="4" s="1"/>
  <c r="B356" i="4"/>
  <c r="H318" i="4"/>
  <c r="M322" i="10"/>
  <c r="N321" i="10"/>
  <c r="O321" i="10" s="1"/>
  <c r="B530" i="5"/>
  <c r="AJ529" i="5"/>
  <c r="AK529" i="5"/>
  <c r="AM524" i="5"/>
  <c r="AQ524" i="5" s="1"/>
  <c r="AR524" i="5" s="1"/>
  <c r="AN524" i="5"/>
  <c r="AC529" i="5"/>
  <c r="AG529" i="5"/>
  <c r="AF529" i="5"/>
  <c r="AB529" i="5"/>
  <c r="O323" i="4" l="1"/>
  <c r="P322" i="4"/>
  <c r="Q322" i="4" s="1"/>
  <c r="B357" i="4"/>
  <c r="H319" i="4"/>
  <c r="N322" i="10"/>
  <c r="O322" i="10" s="1"/>
  <c r="M323" i="10"/>
  <c r="AK530" i="5"/>
  <c r="AJ530" i="5"/>
  <c r="B531" i="5"/>
  <c r="AM525" i="5"/>
  <c r="AQ525" i="5" s="1"/>
  <c r="AR525" i="5" s="1"/>
  <c r="AN525" i="5"/>
  <c r="AC530" i="5"/>
  <c r="AB530" i="5"/>
  <c r="AG530" i="5"/>
  <c r="AF530" i="5"/>
  <c r="O324" i="4" l="1"/>
  <c r="P323" i="4"/>
  <c r="Q323" i="4" s="1"/>
  <c r="B358" i="4"/>
  <c r="H320" i="4"/>
  <c r="N323" i="10"/>
  <c r="O323" i="10" s="1"/>
  <c r="M324" i="10"/>
  <c r="B532" i="5"/>
  <c r="AK531" i="5"/>
  <c r="AJ531" i="5"/>
  <c r="AM526" i="5"/>
  <c r="AQ526" i="5" s="1"/>
  <c r="AR526" i="5" s="1"/>
  <c r="AN526" i="5"/>
  <c r="AC531" i="5"/>
  <c r="AB531" i="5"/>
  <c r="AG531" i="5"/>
  <c r="AF531" i="5"/>
  <c r="O325" i="4" l="1"/>
  <c r="P324" i="4"/>
  <c r="Q324" i="4" s="1"/>
  <c r="B359" i="4"/>
  <c r="H321" i="4"/>
  <c r="M325" i="10"/>
  <c r="N324" i="10"/>
  <c r="O324" i="10" s="1"/>
  <c r="B533" i="5"/>
  <c r="AJ532" i="5"/>
  <c r="AK532" i="5"/>
  <c r="AM527" i="5"/>
  <c r="AQ527" i="5" s="1"/>
  <c r="AR527" i="5" s="1"/>
  <c r="AN527" i="5"/>
  <c r="AC532" i="5"/>
  <c r="AB532" i="5"/>
  <c r="AF532" i="5"/>
  <c r="AG532" i="5"/>
  <c r="O326" i="4" l="1"/>
  <c r="P325" i="4"/>
  <c r="Q325" i="4" s="1"/>
  <c r="B360" i="4"/>
  <c r="H322" i="4"/>
  <c r="N325" i="10"/>
  <c r="O325" i="10" s="1"/>
  <c r="M326" i="10"/>
  <c r="B534" i="5"/>
  <c r="AK533" i="5"/>
  <c r="AJ533" i="5"/>
  <c r="AM528" i="5"/>
  <c r="AQ528" i="5" s="1"/>
  <c r="AR528" i="5" s="1"/>
  <c r="AN528" i="5"/>
  <c r="AC533" i="5"/>
  <c r="AF533" i="5"/>
  <c r="AG533" i="5"/>
  <c r="AB533" i="5"/>
  <c r="O327" i="4" l="1"/>
  <c r="P326" i="4"/>
  <c r="Q326" i="4" s="1"/>
  <c r="B361" i="4"/>
  <c r="H323" i="4"/>
  <c r="N326" i="10"/>
  <c r="O326" i="10" s="1"/>
  <c r="M327" i="10"/>
  <c r="AK534" i="5"/>
  <c r="AJ534" i="5"/>
  <c r="B535" i="5"/>
  <c r="AM529" i="5"/>
  <c r="AQ529" i="5" s="1"/>
  <c r="AR529" i="5" s="1"/>
  <c r="AN529" i="5"/>
  <c r="AC534" i="5"/>
  <c r="AF534" i="5"/>
  <c r="AB534" i="5"/>
  <c r="AG534" i="5"/>
  <c r="O328" i="4" l="1"/>
  <c r="P327" i="4"/>
  <c r="Q327" i="4" s="1"/>
  <c r="B362" i="4"/>
  <c r="H324" i="4"/>
  <c r="N327" i="10"/>
  <c r="O327" i="10" s="1"/>
  <c r="M328" i="10"/>
  <c r="B536" i="5"/>
  <c r="AK535" i="5"/>
  <c r="AJ535" i="5"/>
  <c r="AN530" i="5"/>
  <c r="AM530" i="5"/>
  <c r="AQ530" i="5" s="1"/>
  <c r="AR530" i="5" s="1"/>
  <c r="AC535" i="5"/>
  <c r="AF535" i="5"/>
  <c r="AG535" i="5"/>
  <c r="AB535" i="5"/>
  <c r="O329" i="4" l="1"/>
  <c r="P328" i="4"/>
  <c r="Q328" i="4" s="1"/>
  <c r="B363" i="4"/>
  <c r="H325" i="4"/>
  <c r="N328" i="10"/>
  <c r="O328" i="10" s="1"/>
  <c r="M329" i="10"/>
  <c r="AK536" i="5"/>
  <c r="AJ536" i="5"/>
  <c r="B537" i="5"/>
  <c r="AM531" i="5"/>
  <c r="AQ531" i="5" s="1"/>
  <c r="AR531" i="5" s="1"/>
  <c r="AN531" i="5"/>
  <c r="AC536" i="5"/>
  <c r="AB536" i="5"/>
  <c r="AG536" i="5"/>
  <c r="AF536" i="5"/>
  <c r="O330" i="4" l="1"/>
  <c r="P329" i="4"/>
  <c r="Q329" i="4" s="1"/>
  <c r="B364" i="4"/>
  <c r="H326" i="4"/>
  <c r="M330" i="10"/>
  <c r="N329" i="10"/>
  <c r="O329" i="10" s="1"/>
  <c r="B538" i="5"/>
  <c r="AK537" i="5"/>
  <c r="AJ537" i="5"/>
  <c r="AM532" i="5"/>
  <c r="AQ532" i="5" s="1"/>
  <c r="AR532" i="5" s="1"/>
  <c r="AN532" i="5"/>
  <c r="AC537" i="5"/>
  <c r="AB537" i="5"/>
  <c r="AG537" i="5"/>
  <c r="AF537" i="5"/>
  <c r="O331" i="4" l="1"/>
  <c r="P330" i="4"/>
  <c r="Q330" i="4" s="1"/>
  <c r="B365" i="4"/>
  <c r="H327" i="4"/>
  <c r="N330" i="10"/>
  <c r="O330" i="10" s="1"/>
  <c r="M331" i="10"/>
  <c r="B539" i="5"/>
  <c r="AK538" i="5"/>
  <c r="AJ538" i="5"/>
  <c r="AN533" i="5"/>
  <c r="AM533" i="5"/>
  <c r="AQ533" i="5" s="1"/>
  <c r="AR533" i="5" s="1"/>
  <c r="AC538" i="5"/>
  <c r="AF538" i="5"/>
  <c r="AB538" i="5"/>
  <c r="AG538" i="5"/>
  <c r="O332" i="4" l="1"/>
  <c r="P331" i="4"/>
  <c r="Q331" i="4" s="1"/>
  <c r="B366" i="4"/>
  <c r="H328" i="4"/>
  <c r="N331" i="10"/>
  <c r="O331" i="10" s="1"/>
  <c r="M332" i="10"/>
  <c r="B540" i="5"/>
  <c r="AK539" i="5"/>
  <c r="AJ539" i="5"/>
  <c r="AN534" i="5"/>
  <c r="AM534" i="5"/>
  <c r="AQ534" i="5" s="1"/>
  <c r="AR534" i="5" s="1"/>
  <c r="AC539" i="5"/>
  <c r="AB539" i="5"/>
  <c r="AF539" i="5"/>
  <c r="AG539" i="5"/>
  <c r="O333" i="4" l="1"/>
  <c r="P332" i="4"/>
  <c r="Q332" i="4" s="1"/>
  <c r="B367" i="4"/>
  <c r="H329" i="4"/>
  <c r="M333" i="10"/>
  <c r="N332" i="10"/>
  <c r="O332" i="10" s="1"/>
  <c r="B541" i="5"/>
  <c r="AK540" i="5"/>
  <c r="AJ540" i="5"/>
  <c r="AN535" i="5"/>
  <c r="AM535" i="5"/>
  <c r="AQ535" i="5" s="1"/>
  <c r="AR535" i="5" s="1"/>
  <c r="AC540" i="5"/>
  <c r="AG540" i="5"/>
  <c r="AF540" i="5"/>
  <c r="AB540" i="5"/>
  <c r="O334" i="4" l="1"/>
  <c r="P333" i="4"/>
  <c r="Q333" i="4" s="1"/>
  <c r="B368" i="4"/>
  <c r="H330" i="4"/>
  <c r="N333" i="10"/>
  <c r="O333" i="10" s="1"/>
  <c r="M334" i="10"/>
  <c r="AK541" i="5"/>
  <c r="B542" i="5"/>
  <c r="AJ541" i="5"/>
  <c r="AN536" i="5"/>
  <c r="AM536" i="5"/>
  <c r="AQ536" i="5" s="1"/>
  <c r="AR536" i="5" s="1"/>
  <c r="AC541" i="5"/>
  <c r="AB541" i="5"/>
  <c r="AF541" i="5"/>
  <c r="AG541" i="5"/>
  <c r="O335" i="4" l="1"/>
  <c r="P334" i="4"/>
  <c r="Q334" i="4" s="1"/>
  <c r="B369" i="4"/>
  <c r="H331" i="4"/>
  <c r="N334" i="10"/>
  <c r="O334" i="10" s="1"/>
  <c r="M335" i="10"/>
  <c r="B543" i="5"/>
  <c r="AK542" i="5"/>
  <c r="AJ542" i="5"/>
  <c r="AN537" i="5"/>
  <c r="AM537" i="5"/>
  <c r="AQ537" i="5" s="1"/>
  <c r="AR537" i="5" s="1"/>
  <c r="AC542" i="5"/>
  <c r="AG542" i="5"/>
  <c r="AB542" i="5"/>
  <c r="AF542" i="5"/>
  <c r="O336" i="4" l="1"/>
  <c r="P335" i="4"/>
  <c r="Q335" i="4" s="1"/>
  <c r="B370" i="4"/>
  <c r="H332" i="4"/>
  <c r="N335" i="10"/>
  <c r="O335" i="10" s="1"/>
  <c r="M336" i="10"/>
  <c r="AK543" i="5"/>
  <c r="B544" i="5"/>
  <c r="AJ543" i="5"/>
  <c r="AN538" i="5"/>
  <c r="AM538" i="5"/>
  <c r="AQ538" i="5" s="1"/>
  <c r="AR538" i="5" s="1"/>
  <c r="AC543" i="5"/>
  <c r="AG543" i="5"/>
  <c r="AB543" i="5"/>
  <c r="AF543" i="5"/>
  <c r="O337" i="4" l="1"/>
  <c r="P336" i="4"/>
  <c r="Q336" i="4" s="1"/>
  <c r="B371" i="4"/>
  <c r="H333" i="4"/>
  <c r="N336" i="10"/>
  <c r="O336" i="10" s="1"/>
  <c r="M337" i="10"/>
  <c r="AJ544" i="5"/>
  <c r="B545" i="5"/>
  <c r="AK544" i="5"/>
  <c r="AN539" i="5"/>
  <c r="AM539" i="5"/>
  <c r="AQ539" i="5" s="1"/>
  <c r="AR539" i="5" s="1"/>
  <c r="AC544" i="5"/>
  <c r="AF544" i="5"/>
  <c r="AB544" i="5"/>
  <c r="AG544" i="5"/>
  <c r="O338" i="4" l="1"/>
  <c r="P337" i="4"/>
  <c r="Q337" i="4" s="1"/>
  <c r="B372" i="4"/>
  <c r="H334" i="4"/>
  <c r="M338" i="10"/>
  <c r="N337" i="10"/>
  <c r="O337" i="10" s="1"/>
  <c r="AK545" i="5"/>
  <c r="AJ545" i="5"/>
  <c r="B546" i="5"/>
  <c r="AM540" i="5"/>
  <c r="AQ540" i="5" s="1"/>
  <c r="AN540" i="5"/>
  <c r="AC545" i="5"/>
  <c r="AF545" i="5"/>
  <c r="AB545" i="5"/>
  <c r="AG545" i="5"/>
  <c r="O339" i="4" l="1"/>
  <c r="P338" i="4"/>
  <c r="Q338" i="4" s="1"/>
  <c r="B373" i="4"/>
  <c r="H335" i="4"/>
  <c r="N338" i="10"/>
  <c r="O338" i="10" s="1"/>
  <c r="M339" i="10"/>
  <c r="AJ546" i="5"/>
  <c r="B547" i="5"/>
  <c r="AK546" i="5"/>
  <c r="AM541" i="5"/>
  <c r="AQ541" i="5" s="1"/>
  <c r="AN541" i="5"/>
  <c r="AC546" i="5"/>
  <c r="AG546" i="5"/>
  <c r="AB546" i="5"/>
  <c r="AF546" i="5"/>
  <c r="AR540" i="5"/>
  <c r="AS540" i="5"/>
  <c r="O340" i="4" l="1"/>
  <c r="P339" i="4"/>
  <c r="Q339" i="4" s="1"/>
  <c r="B374" i="4"/>
  <c r="H336" i="4"/>
  <c r="N339" i="10"/>
  <c r="O339" i="10" s="1"/>
  <c r="M340" i="10"/>
  <c r="AR541" i="5"/>
  <c r="AK547" i="5"/>
  <c r="B548" i="5"/>
  <c r="AJ547" i="5"/>
  <c r="AM542" i="5"/>
  <c r="AQ542" i="5" s="1"/>
  <c r="AN542" i="5"/>
  <c r="AC547" i="5"/>
  <c r="AB547" i="5"/>
  <c r="AG547" i="5"/>
  <c r="AF547" i="5"/>
  <c r="O341" i="4" l="1"/>
  <c r="P340" i="4"/>
  <c r="Q340" i="4" s="1"/>
  <c r="B375" i="4"/>
  <c r="H337" i="4"/>
  <c r="M341" i="10"/>
  <c r="N340" i="10"/>
  <c r="O340" i="10" s="1"/>
  <c r="AR542" i="5"/>
  <c r="AJ548" i="5"/>
  <c r="B549" i="5"/>
  <c r="AK548" i="5"/>
  <c r="AN543" i="5"/>
  <c r="AM543" i="5"/>
  <c r="AQ543" i="5" s="1"/>
  <c r="AC548" i="5"/>
  <c r="AG548" i="5"/>
  <c r="AB548" i="5"/>
  <c r="AF548" i="5"/>
  <c r="O342" i="4" l="1"/>
  <c r="P341" i="4"/>
  <c r="Q341" i="4" s="1"/>
  <c r="B376" i="4"/>
  <c r="H338" i="4"/>
  <c r="N341" i="10"/>
  <c r="O341" i="10" s="1"/>
  <c r="M342" i="10"/>
  <c r="AR543" i="5"/>
  <c r="AK549" i="5"/>
  <c r="AJ549" i="5"/>
  <c r="B550" i="5"/>
  <c r="AM544" i="5"/>
  <c r="AQ544" i="5" s="1"/>
  <c r="AN544" i="5"/>
  <c r="AC549" i="5"/>
  <c r="AB549" i="5"/>
  <c r="AG549" i="5"/>
  <c r="AF549" i="5"/>
  <c r="O343" i="4" l="1"/>
  <c r="P342" i="4"/>
  <c r="Q342" i="4" s="1"/>
  <c r="B377" i="4"/>
  <c r="H339" i="4"/>
  <c r="N342" i="10"/>
  <c r="O342" i="10" s="1"/>
  <c r="M343" i="10"/>
  <c r="AR544" i="5"/>
  <c r="AJ550" i="5"/>
  <c r="B551" i="5"/>
  <c r="AK550" i="5"/>
  <c r="AM545" i="5"/>
  <c r="AQ545" i="5" s="1"/>
  <c r="AN545" i="5"/>
  <c r="AC550" i="5"/>
  <c r="AB550" i="5"/>
  <c r="AF550" i="5"/>
  <c r="AG550" i="5"/>
  <c r="AR545" i="5" l="1"/>
  <c r="O344" i="4"/>
  <c r="P343" i="4"/>
  <c r="Q343" i="4" s="1"/>
  <c r="B378" i="4"/>
  <c r="H340" i="4"/>
  <c r="N343" i="10"/>
  <c r="O343" i="10" s="1"/>
  <c r="M344" i="10"/>
  <c r="AK551" i="5"/>
  <c r="B552" i="5"/>
  <c r="AJ551" i="5"/>
  <c r="AM546" i="5"/>
  <c r="AQ546" i="5" s="1"/>
  <c r="AR546" i="5" s="1"/>
  <c r="AN546" i="5"/>
  <c r="AC551" i="5"/>
  <c r="AF551" i="5"/>
  <c r="AG551" i="5"/>
  <c r="AB551" i="5"/>
  <c r="O345" i="4" l="1"/>
  <c r="P344" i="4"/>
  <c r="Q344" i="4" s="1"/>
  <c r="B379" i="4"/>
  <c r="H341" i="4"/>
  <c r="N344" i="10"/>
  <c r="O344" i="10" s="1"/>
  <c r="M345" i="10"/>
  <c r="AJ552" i="5"/>
  <c r="B553" i="5"/>
  <c r="AK552" i="5"/>
  <c r="AM547" i="5"/>
  <c r="AQ547" i="5" s="1"/>
  <c r="AR547" i="5" s="1"/>
  <c r="AN547" i="5"/>
  <c r="AC552" i="5"/>
  <c r="AB552" i="5"/>
  <c r="AG552" i="5"/>
  <c r="AF552" i="5"/>
  <c r="O346" i="4" l="1"/>
  <c r="P345" i="4"/>
  <c r="Q345" i="4" s="1"/>
  <c r="B380" i="4"/>
  <c r="H342" i="4"/>
  <c r="M346" i="10"/>
  <c r="N345" i="10"/>
  <c r="O345" i="10" s="1"/>
  <c r="AK553" i="5"/>
  <c r="AJ553" i="5"/>
  <c r="B554" i="5"/>
  <c r="AM548" i="5"/>
  <c r="AQ548" i="5" s="1"/>
  <c r="AR548" i="5" s="1"/>
  <c r="AN548" i="5"/>
  <c r="AC553" i="5"/>
  <c r="AG553" i="5"/>
  <c r="AF553" i="5"/>
  <c r="AB553" i="5"/>
  <c r="O347" i="4" l="1"/>
  <c r="P346" i="4"/>
  <c r="Q346" i="4" s="1"/>
  <c r="B381" i="4"/>
  <c r="H343" i="4"/>
  <c r="N346" i="10"/>
  <c r="O346" i="10" s="1"/>
  <c r="M347" i="10"/>
  <c r="AJ554" i="5"/>
  <c r="B555" i="5"/>
  <c r="AK554" i="5"/>
  <c r="AN549" i="5"/>
  <c r="AM549" i="5"/>
  <c r="AQ549" i="5" s="1"/>
  <c r="AR549" i="5" s="1"/>
  <c r="AC554" i="5"/>
  <c r="AG554" i="5"/>
  <c r="AF554" i="5"/>
  <c r="AB554" i="5"/>
  <c r="O348" i="4" l="1"/>
  <c r="P347" i="4"/>
  <c r="Q347" i="4" s="1"/>
  <c r="B382" i="4"/>
  <c r="H344" i="4"/>
  <c r="N347" i="10"/>
  <c r="O347" i="10" s="1"/>
  <c r="M348" i="10"/>
  <c r="AK555" i="5"/>
  <c r="B556" i="5"/>
  <c r="AJ555" i="5"/>
  <c r="AN550" i="5"/>
  <c r="AM550" i="5"/>
  <c r="AQ550" i="5" s="1"/>
  <c r="AR550" i="5" s="1"/>
  <c r="AC555" i="5"/>
  <c r="AF555" i="5"/>
  <c r="AB555" i="5"/>
  <c r="AG555" i="5"/>
  <c r="O349" i="4" l="1"/>
  <c r="P348" i="4"/>
  <c r="Q348" i="4" s="1"/>
  <c r="B383" i="4"/>
  <c r="H345" i="4"/>
  <c r="M349" i="10"/>
  <c r="N348" i="10"/>
  <c r="O348" i="10" s="1"/>
  <c r="AJ556" i="5"/>
  <c r="B557" i="5"/>
  <c r="AK556" i="5"/>
  <c r="AM551" i="5"/>
  <c r="AQ551" i="5" s="1"/>
  <c r="AR551" i="5" s="1"/>
  <c r="AN551" i="5"/>
  <c r="AC556" i="5"/>
  <c r="AB556" i="5"/>
  <c r="AG556" i="5"/>
  <c r="AF556" i="5"/>
  <c r="O350" i="4" l="1"/>
  <c r="P349" i="4"/>
  <c r="Q349" i="4" s="1"/>
  <c r="B384" i="4"/>
  <c r="H346" i="4"/>
  <c r="N349" i="10"/>
  <c r="O349" i="10" s="1"/>
  <c r="M350" i="10"/>
  <c r="AK557" i="5"/>
  <c r="AJ557" i="5"/>
  <c r="B558" i="5"/>
  <c r="AN552" i="5"/>
  <c r="AM552" i="5"/>
  <c r="AQ552" i="5" s="1"/>
  <c r="AR552" i="5" s="1"/>
  <c r="AC557" i="5"/>
  <c r="AB557" i="5"/>
  <c r="AG557" i="5"/>
  <c r="AF557" i="5"/>
  <c r="O351" i="4" l="1"/>
  <c r="P350" i="4"/>
  <c r="Q350" i="4" s="1"/>
  <c r="B385" i="4"/>
  <c r="H347" i="4"/>
  <c r="N350" i="10"/>
  <c r="O350" i="10" s="1"/>
  <c r="M351" i="10"/>
  <c r="AJ558" i="5"/>
  <c r="B559" i="5"/>
  <c r="AK558" i="5"/>
  <c r="AN553" i="5"/>
  <c r="AM553" i="5"/>
  <c r="AQ553" i="5" s="1"/>
  <c r="AR553" i="5" s="1"/>
  <c r="AC558" i="5"/>
  <c r="AF558" i="5"/>
  <c r="AB558" i="5"/>
  <c r="AG558" i="5"/>
  <c r="O352" i="4" l="1"/>
  <c r="P351" i="4"/>
  <c r="Q351" i="4" s="1"/>
  <c r="B386" i="4"/>
  <c r="H348" i="4"/>
  <c r="N351" i="10"/>
  <c r="O351" i="10" s="1"/>
  <c r="M352" i="10"/>
  <c r="AK559" i="5"/>
  <c r="B560" i="5"/>
  <c r="AJ559" i="5"/>
  <c r="AN554" i="5"/>
  <c r="AM554" i="5"/>
  <c r="AQ554" i="5" s="1"/>
  <c r="AR554" i="5" s="1"/>
  <c r="AC559" i="5"/>
  <c r="AG559" i="5"/>
  <c r="AF559" i="5"/>
  <c r="AB559" i="5"/>
  <c r="O353" i="4" l="1"/>
  <c r="P352" i="4"/>
  <c r="Q352" i="4" s="1"/>
  <c r="B387" i="4"/>
  <c r="H349" i="4"/>
  <c r="N352" i="10"/>
  <c r="O352" i="10" s="1"/>
  <c r="M353" i="10"/>
  <c r="AJ560" i="5"/>
  <c r="B561" i="5"/>
  <c r="AK560" i="5"/>
  <c r="AM555" i="5"/>
  <c r="AQ555" i="5" s="1"/>
  <c r="AR555" i="5" s="1"/>
  <c r="AN555" i="5"/>
  <c r="AC560" i="5"/>
  <c r="AB560" i="5"/>
  <c r="AF560" i="5"/>
  <c r="AG560" i="5"/>
  <c r="O354" i="4" l="1"/>
  <c r="P353" i="4"/>
  <c r="Q353" i="4" s="1"/>
  <c r="B388" i="4"/>
  <c r="H350" i="4"/>
  <c r="M354" i="10"/>
  <c r="N353" i="10"/>
  <c r="O353" i="10" s="1"/>
  <c r="AK561" i="5"/>
  <c r="AJ561" i="5"/>
  <c r="B562" i="5"/>
  <c r="AN556" i="5"/>
  <c r="AM556" i="5"/>
  <c r="AQ556" i="5" s="1"/>
  <c r="AR556" i="5" s="1"/>
  <c r="AC561" i="5"/>
  <c r="AB561" i="5"/>
  <c r="AF561" i="5"/>
  <c r="AG561" i="5"/>
  <c r="O355" i="4" l="1"/>
  <c r="P354" i="4"/>
  <c r="Q354" i="4" s="1"/>
  <c r="B389" i="4"/>
  <c r="H351" i="4"/>
  <c r="N354" i="10"/>
  <c r="O354" i="10" s="1"/>
  <c r="M355" i="10"/>
  <c r="AJ562" i="5"/>
  <c r="B563" i="5"/>
  <c r="AK562" i="5"/>
  <c r="AN557" i="5"/>
  <c r="AM557" i="5"/>
  <c r="AQ557" i="5" s="1"/>
  <c r="AR557" i="5" s="1"/>
  <c r="AC562" i="5"/>
  <c r="AG562" i="5"/>
  <c r="AF562" i="5"/>
  <c r="AB562" i="5"/>
  <c r="O356" i="4" l="1"/>
  <c r="P355" i="4"/>
  <c r="Q355" i="4" s="1"/>
  <c r="B390" i="4"/>
  <c r="H352" i="4"/>
  <c r="N355" i="10"/>
  <c r="O355" i="10" s="1"/>
  <c r="M356" i="10"/>
  <c r="AK563" i="5"/>
  <c r="B564" i="5"/>
  <c r="AJ563" i="5"/>
  <c r="AM558" i="5"/>
  <c r="AQ558" i="5" s="1"/>
  <c r="AR558" i="5" s="1"/>
  <c r="AN558" i="5"/>
  <c r="AC563" i="5"/>
  <c r="AF563" i="5"/>
  <c r="AB563" i="5"/>
  <c r="AG563" i="5"/>
  <c r="O357" i="4" l="1"/>
  <c r="P356" i="4"/>
  <c r="Q356" i="4" s="1"/>
  <c r="B391" i="4"/>
  <c r="H353" i="4"/>
  <c r="M357" i="10"/>
  <c r="N356" i="10"/>
  <c r="O356" i="10" s="1"/>
  <c r="AJ564" i="5"/>
  <c r="B565" i="5"/>
  <c r="AK564" i="5"/>
  <c r="AM559" i="5"/>
  <c r="AQ559" i="5" s="1"/>
  <c r="AR559" i="5" s="1"/>
  <c r="AN559" i="5"/>
  <c r="AC564" i="5"/>
  <c r="AB564" i="5"/>
  <c r="AF564" i="5"/>
  <c r="AG564" i="5"/>
  <c r="O358" i="4" l="1"/>
  <c r="P357" i="4"/>
  <c r="Q357" i="4" s="1"/>
  <c r="B392" i="4"/>
  <c r="H354" i="4"/>
  <c r="N357" i="10"/>
  <c r="O357" i="10" s="1"/>
  <c r="M358" i="10"/>
  <c r="AK565" i="5"/>
  <c r="AJ565" i="5"/>
  <c r="B566" i="5"/>
  <c r="AM560" i="5"/>
  <c r="AQ560" i="5" s="1"/>
  <c r="AR560" i="5" s="1"/>
  <c r="AN560" i="5"/>
  <c r="AC565" i="5"/>
  <c r="AG565" i="5"/>
  <c r="AB565" i="5"/>
  <c r="AF565" i="5"/>
  <c r="O359" i="4" l="1"/>
  <c r="P358" i="4"/>
  <c r="Q358" i="4" s="1"/>
  <c r="B393" i="4"/>
  <c r="H355" i="4"/>
  <c r="N358" i="10"/>
  <c r="O358" i="10" s="1"/>
  <c r="M359" i="10"/>
  <c r="AJ566" i="5"/>
  <c r="B567" i="5"/>
  <c r="AK566" i="5"/>
  <c r="AM561" i="5"/>
  <c r="AQ561" i="5" s="1"/>
  <c r="AR561" i="5" s="1"/>
  <c r="AN561" i="5"/>
  <c r="AC566" i="5"/>
  <c r="AG566" i="5"/>
  <c r="AF566" i="5"/>
  <c r="AB566" i="5"/>
  <c r="O360" i="4" l="1"/>
  <c r="P359" i="4"/>
  <c r="Q359" i="4" s="1"/>
  <c r="B394" i="4"/>
  <c r="H356" i="4"/>
  <c r="N359" i="10"/>
  <c r="O359" i="10" s="1"/>
  <c r="M360" i="10"/>
  <c r="AK567" i="5"/>
  <c r="B568" i="5"/>
  <c r="AJ567" i="5"/>
  <c r="AM562" i="5"/>
  <c r="AQ562" i="5" s="1"/>
  <c r="AR562" i="5" s="1"/>
  <c r="AN562" i="5"/>
  <c r="AC567" i="5"/>
  <c r="AG567" i="5"/>
  <c r="AB567" i="5"/>
  <c r="AF567" i="5"/>
  <c r="O361" i="4" l="1"/>
  <c r="P360" i="4"/>
  <c r="Q360" i="4" s="1"/>
  <c r="B395" i="4"/>
  <c r="H357" i="4"/>
  <c r="N360" i="10"/>
  <c r="O360" i="10" s="1"/>
  <c r="M361" i="10"/>
  <c r="AJ568" i="5"/>
  <c r="B569" i="5"/>
  <c r="AK568" i="5"/>
  <c r="AM563" i="5"/>
  <c r="AQ563" i="5" s="1"/>
  <c r="AR563" i="5" s="1"/>
  <c r="AN563" i="5"/>
  <c r="AC568" i="5"/>
  <c r="AF568" i="5"/>
  <c r="AG568" i="5"/>
  <c r="AB568" i="5"/>
  <c r="O362" i="4" l="1"/>
  <c r="P361" i="4"/>
  <c r="Q361" i="4" s="1"/>
  <c r="B396" i="4"/>
  <c r="H358" i="4"/>
  <c r="M362" i="10"/>
  <c r="N361" i="10"/>
  <c r="O361" i="10" s="1"/>
  <c r="AK569" i="5"/>
  <c r="AJ569" i="5"/>
  <c r="B570" i="5"/>
  <c r="AF570" i="5" s="1"/>
  <c r="AM564" i="5"/>
  <c r="AQ564" i="5" s="1"/>
  <c r="AR564" i="5" s="1"/>
  <c r="AN564" i="5"/>
  <c r="AC569" i="5"/>
  <c r="AF569" i="5"/>
  <c r="AG569" i="5"/>
  <c r="AB569" i="5"/>
  <c r="O363" i="4" l="1"/>
  <c r="P362" i="4"/>
  <c r="Q362" i="4" s="1"/>
  <c r="B397" i="4"/>
  <c r="H359" i="4"/>
  <c r="N362" i="10"/>
  <c r="O362" i="10" s="1"/>
  <c r="M363" i="10"/>
  <c r="AJ570" i="5"/>
  <c r="B571" i="5"/>
  <c r="AK570" i="5"/>
  <c r="AM565" i="5"/>
  <c r="AQ565" i="5" s="1"/>
  <c r="AR565" i="5" s="1"/>
  <c r="AN565" i="5"/>
  <c r="AC570" i="5"/>
  <c r="AG570" i="5"/>
  <c r="AB570" i="5"/>
  <c r="O364" i="4" l="1"/>
  <c r="P363" i="4"/>
  <c r="Q363" i="4" s="1"/>
  <c r="B398" i="4"/>
  <c r="H360" i="4"/>
  <c r="N363" i="10"/>
  <c r="O363" i="10" s="1"/>
  <c r="M364" i="10"/>
  <c r="AK571" i="5"/>
  <c r="B572" i="5"/>
  <c r="AJ571" i="5"/>
  <c r="AM566" i="5"/>
  <c r="AQ566" i="5" s="1"/>
  <c r="AR566" i="5" s="1"/>
  <c r="AN566" i="5"/>
  <c r="AC571" i="5"/>
  <c r="AF571" i="5"/>
  <c r="AB571" i="5"/>
  <c r="AG571" i="5"/>
  <c r="O365" i="4" l="1"/>
  <c r="P364" i="4"/>
  <c r="Q364" i="4" s="1"/>
  <c r="B399" i="4"/>
  <c r="H361" i="4"/>
  <c r="M365" i="10"/>
  <c r="N364" i="10"/>
  <c r="O364" i="10" s="1"/>
  <c r="B573" i="5"/>
  <c r="AK572" i="5"/>
  <c r="AJ572" i="5"/>
  <c r="AN567" i="5"/>
  <c r="AM567" i="5"/>
  <c r="AQ567" i="5" s="1"/>
  <c r="AR567" i="5" s="1"/>
  <c r="AC572" i="5"/>
  <c r="AB572" i="5"/>
  <c r="AF572" i="5"/>
  <c r="AG572" i="5"/>
  <c r="O366" i="4" l="1"/>
  <c r="P365" i="4"/>
  <c r="Q365" i="4" s="1"/>
  <c r="B400" i="4"/>
  <c r="H362" i="4"/>
  <c r="M366" i="10"/>
  <c r="N365" i="10"/>
  <c r="O365" i="10" s="1"/>
  <c r="B574" i="5"/>
  <c r="AJ573" i="5"/>
  <c r="AK573" i="5"/>
  <c r="AN568" i="5"/>
  <c r="AM568" i="5"/>
  <c r="AQ568" i="5" s="1"/>
  <c r="AR568" i="5" s="1"/>
  <c r="O367" i="4" l="1"/>
  <c r="P366" i="4"/>
  <c r="Q366" i="4" s="1"/>
  <c r="B401" i="4"/>
  <c r="H363" i="4"/>
  <c r="N366" i="10"/>
  <c r="O366" i="10" s="1"/>
  <c r="M367" i="10"/>
  <c r="AK574" i="5"/>
  <c r="B575" i="5"/>
  <c r="AJ574" i="5"/>
  <c r="AN569" i="5"/>
  <c r="AM569" i="5"/>
  <c r="AQ569" i="5" s="1"/>
  <c r="AR569" i="5" s="1"/>
  <c r="O368" i="4" l="1"/>
  <c r="P367" i="4"/>
  <c r="Q367" i="4" s="1"/>
  <c r="B402" i="4"/>
  <c r="H364" i="4"/>
  <c r="N367" i="10"/>
  <c r="O367" i="10" s="1"/>
  <c r="M368" i="10"/>
  <c r="AK575" i="5"/>
  <c r="AJ575" i="5"/>
  <c r="B576" i="5"/>
  <c r="AN570" i="5"/>
  <c r="AM570" i="5"/>
  <c r="AQ570" i="5" s="1"/>
  <c r="AR570" i="5" s="1"/>
  <c r="O369" i="4" l="1"/>
  <c r="P369" i="4" s="1"/>
  <c r="Q369" i="4" s="1"/>
  <c r="P368" i="4"/>
  <c r="Q368" i="4" s="1"/>
  <c r="B403" i="4"/>
  <c r="H365" i="4"/>
  <c r="N368" i="10"/>
  <c r="O368" i="10" s="1"/>
  <c r="M369" i="10"/>
  <c r="AJ576" i="5"/>
  <c r="B577" i="5"/>
  <c r="AK576" i="5"/>
  <c r="AN571" i="5"/>
  <c r="AM571" i="5"/>
  <c r="AQ571" i="5" s="1"/>
  <c r="B404" i="4" l="1"/>
  <c r="H366" i="4"/>
  <c r="N369" i="10"/>
  <c r="O369" i="10" s="1"/>
  <c r="M370" i="10"/>
  <c r="N370" i="10" s="1"/>
  <c r="O370" i="10" s="1"/>
  <c r="AR571" i="5"/>
  <c r="AR574" i="5" s="1"/>
  <c r="AS571" i="5"/>
  <c r="B578" i="5"/>
  <c r="AK577" i="5"/>
  <c r="AJ577" i="5"/>
  <c r="AN572" i="5"/>
  <c r="AM572" i="5"/>
  <c r="B405" i="4" l="1"/>
  <c r="H367" i="4"/>
  <c r="B579" i="5"/>
  <c r="AJ578" i="5"/>
  <c r="AK578" i="5"/>
  <c r="B406" i="4" l="1"/>
  <c r="H368" i="4"/>
  <c r="AK579" i="5"/>
  <c r="B580" i="5"/>
  <c r="AJ579" i="5"/>
  <c r="B407" i="4" l="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H369" i="4"/>
  <c r="B581" i="5"/>
  <c r="AK580" i="5"/>
  <c r="AJ580" i="5"/>
  <c r="AK581" i="5" l="1"/>
  <c r="AJ581" i="5"/>
  <c r="B582" i="5"/>
  <c r="AJ582" i="5" l="1"/>
  <c r="B583" i="5"/>
  <c r="AK582" i="5"/>
  <c r="AK583" i="5" l="1"/>
  <c r="AJ583" i="5"/>
  <c r="B584" i="5"/>
  <c r="AJ584" i="5" l="1"/>
  <c r="B585" i="5"/>
  <c r="AK584" i="5"/>
  <c r="B586" i="5" l="1"/>
  <c r="AK585" i="5"/>
  <c r="AJ585" i="5"/>
  <c r="B587" i="5" l="1"/>
  <c r="AJ586" i="5"/>
  <c r="AK586" i="5"/>
  <c r="AK587" i="5" l="1"/>
  <c r="B588" i="5"/>
  <c r="AJ587" i="5"/>
  <c r="B589" i="5" l="1"/>
  <c r="AK588" i="5"/>
  <c r="AJ588" i="5"/>
  <c r="AK589" i="5" l="1"/>
  <c r="B590" i="5"/>
  <c r="AJ589" i="5"/>
  <c r="AJ590" i="5" l="1"/>
  <c r="B591" i="5"/>
  <c r="AK590" i="5"/>
  <c r="AK591" i="5" l="1"/>
  <c r="AJ591" i="5"/>
  <c r="B592" i="5"/>
  <c r="AJ592" i="5" l="1"/>
  <c r="B593" i="5"/>
  <c r="AK592" i="5"/>
  <c r="B594" i="5" l="1"/>
  <c r="AK593" i="5"/>
  <c r="AJ593" i="5"/>
  <c r="B595" i="5" l="1"/>
  <c r="AJ594" i="5"/>
  <c r="AK594" i="5"/>
  <c r="AK595" i="5" l="1"/>
  <c r="B596" i="5"/>
  <c r="AJ595" i="5"/>
  <c r="B597" i="5" l="1"/>
  <c r="AK596" i="5"/>
  <c r="AJ596" i="5"/>
  <c r="AK597" i="5" l="1"/>
  <c r="AJ597" i="5"/>
  <c r="B598" i="5"/>
  <c r="AJ598" i="5" l="1"/>
  <c r="B599" i="5"/>
  <c r="AK598" i="5"/>
  <c r="AK599" i="5" l="1"/>
  <c r="AJ599" i="5"/>
  <c r="B600" i="5"/>
  <c r="AJ600" i="5" l="1"/>
  <c r="B601" i="5"/>
  <c r="AK600" i="5"/>
  <c r="B602" i="5" l="1"/>
  <c r="AK601" i="5"/>
  <c r="AJ601" i="5"/>
  <c r="B603" i="5" l="1"/>
  <c r="AJ602" i="5"/>
  <c r="AK602" i="5"/>
  <c r="AK603" i="5" l="1"/>
  <c r="B604" i="5"/>
  <c r="AJ603" i="5"/>
  <c r="B605" i="5" l="1"/>
  <c r="AK604" i="5"/>
  <c r="AJ604" i="5"/>
  <c r="AK605" i="5" l="1"/>
  <c r="AJ605" i="5"/>
  <c r="B606" i="5"/>
  <c r="AJ606" i="5" l="1"/>
  <c r="B607" i="5"/>
  <c r="AK606" i="5"/>
  <c r="B608" i="5" l="1"/>
  <c r="AK607" i="5"/>
  <c r="AJ607" i="5"/>
  <c r="AJ608" i="5" l="1"/>
  <c r="B609" i="5"/>
  <c r="AK608" i="5"/>
  <c r="B610" i="5" l="1"/>
  <c r="AJ609" i="5"/>
  <c r="AK609" i="5"/>
  <c r="B611" i="5" l="1"/>
  <c r="AK610" i="5"/>
  <c r="AJ610" i="5"/>
  <c r="AK611" i="5" l="1"/>
  <c r="B612" i="5"/>
  <c r="AJ611" i="5"/>
  <c r="B613" i="5" l="1"/>
  <c r="AK612" i="5"/>
  <c r="AJ612" i="5"/>
  <c r="AK613" i="5" l="1"/>
  <c r="AJ613" i="5"/>
  <c r="B614" i="5"/>
  <c r="AJ614" i="5" l="1"/>
  <c r="B615" i="5"/>
  <c r="AK614" i="5"/>
  <c r="B616" i="5" l="1"/>
  <c r="AK615" i="5"/>
  <c r="AJ615" i="5"/>
  <c r="AJ616" i="5" l="1"/>
  <c r="B617" i="5"/>
  <c r="AK616" i="5"/>
  <c r="B618" i="5" l="1"/>
  <c r="AK617" i="5"/>
  <c r="AJ617" i="5"/>
  <c r="B619" i="5" l="1"/>
  <c r="AK618" i="5"/>
  <c r="AJ618" i="5"/>
  <c r="AK619" i="5" l="1"/>
  <c r="B620" i="5"/>
  <c r="AJ619" i="5"/>
  <c r="B621" i="5" l="1"/>
  <c r="AK620" i="5"/>
  <c r="AJ620" i="5"/>
  <c r="AK621" i="5" l="1"/>
  <c r="AJ621" i="5"/>
  <c r="B622" i="5"/>
  <c r="AJ622" i="5" l="1"/>
  <c r="B623" i="5"/>
  <c r="B624" i="5" s="1"/>
  <c r="B625" i="5" s="1"/>
  <c r="B626" i="5" s="1"/>
  <c r="B627" i="5" s="1"/>
  <c r="AK62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892559-353D-4226-B74F-0F9FA4558665}" name="Query from OINTLYP11111111111211" type="1" refreshedVersion="6" savePassword="1" background="1" saveData="1">
    <dbPr connection="DSN=OFM;UID=OFM_USERS;PWD=Code1234;DBQ=OINTLYP1;DBA=W;APA=T;EXC=F;FEN=T;QTO=T;FRC=10;FDL=10;LOB=T;RST=T;BTD=F;BNF=F;BAM=IfAllSuccessful;NUM=NLS;DPM=F;MTS=T;MDI=F;CSR=F;FWC=F;FBS=64000;TLO=O;MLD=0;ODA=F;" command="SELECT WELL_TEST_VW.WELL_NAME, WELL_TEST_VW.COMPLETION_NAME, WELL_TEST_VW.START_TEST, WELL_TEST_VW.DURATION, WELL_TEST_VW.CHOKE_1, WELL_TEST_VW.THP, WELL_TEST_VW.THT, WELL_TEST_VW.CASING_A, WELL_TEST_VW.OIL, WELL_TEST_VW.WATER, WELL_TEST_VW.LIQUID, WELL_TEST_VW.WATERCUT_PCT, WELL_TEST_VW.GAS, WELL_TEST_VW.TOTAL_GAS, WELL_TEST_VW.GAS_LIFT_RATE, WELL_TEST_VW.GAS_LIFT_CHOKE, WELL_TEST_VW.GOR, WELL_TEST_VW.WGR, WELL_TEST_VW.LIQUID_GAS_RATIO_CALC, WELL_TEST_VW.CGR, WELL_TEST_VW.COMMENTS_x000d__x000a_FROM OFM_BELANAK.WELL_TEST_VW WELL_TEST_VW_x000d__x000a_WHERE (WELL_TEST_VW.WELL_NAME='A-11')_x000d__x000a_ORDER BY WELL_TEST_VW.START_TEST"/>
  </connection>
  <connection id="2" xr16:uid="{62F128F0-42D4-4919-9EE9-A7E56BD1F203}" name="Query from OINTLYP111111111112111" type="1" refreshedVersion="6" savePassword="1" background="1" saveData="1">
    <dbPr connection="DSN=OFM;UID=OFM_USERS;PWD=Code1234;DBQ=OINTLYP1;DBA=W;APA=T;EXC=F;FEN=T;QTO=T;FRC=10;FDL=10;LOB=T;RST=T;BTD=F;BNF=F;BAM=IfAllSuccessful;NUM=NLS;DPM=F;MTS=T;MDI=F;CSR=F;FWC=F;FBS=64000;TLO=O;MLD=0;ODA=F;" command="SELECT WELL_TEST_VW.WELL_NAME, WELL_TEST_VW.COMPLETION_NAME, WELL_TEST_VW.START_TEST, WELL_TEST_VW.DURATION, WELL_TEST_VW.CHOKE_1, WELL_TEST_VW.THP, WELL_TEST_VW.THT, WELL_TEST_VW.CASING_A, WELL_TEST_VW.OIL, WELL_TEST_VW.WATER, WELL_TEST_VW.LIQUID, WELL_TEST_VW.WATERCUT_PCT, WELL_TEST_VW.GAS, WELL_TEST_VW.TOTAL_GAS, WELL_TEST_VW.GAS_LIFT_RATE, WELL_TEST_VW.GAS_LIFT_CHOKE, WELL_TEST_VW.GOR, WELL_TEST_VW.WGR, WELL_TEST_VW.LIQUID_GAS_RATIO_CALC, WELL_TEST_VW.CGR, WELL_TEST_VW.COMMENTS_x000d__x000a_FROM OFM_BELANAK.WELL_TEST_VW WELL_TEST_VW_x000d__x000a_WHERE (WELL_TEST_VW.WELL_NAME='A-11')_x000d__x000a_ORDER BY WELL_TEST_VW.START_TEST"/>
  </connection>
</connections>
</file>

<file path=xl/sharedStrings.xml><?xml version="1.0" encoding="utf-8"?>
<sst xmlns="http://schemas.openxmlformats.org/spreadsheetml/2006/main" count="1542" uniqueCount="132">
  <si>
    <t>EXPONENTIAL</t>
  </si>
  <si>
    <t>MMSCFD</t>
  </si>
  <si>
    <t>BOPD</t>
  </si>
  <si>
    <t>DT 1</t>
  </si>
  <si>
    <t>DT1</t>
  </si>
  <si>
    <t>DT 2</t>
  </si>
  <si>
    <t>DT2</t>
  </si>
  <si>
    <t>De</t>
  </si>
  <si>
    <t>D</t>
  </si>
  <si>
    <t>HARMONIC</t>
  </si>
  <si>
    <t>Dei</t>
  </si>
  <si>
    <t>Di</t>
  </si>
  <si>
    <t>Pr</t>
  </si>
  <si>
    <t>FBHP</t>
  </si>
  <si>
    <t>START_TEST</t>
  </si>
  <si>
    <t>WELL_NAME</t>
  </si>
  <si>
    <t>COMPLETION_NAME</t>
  </si>
  <si>
    <t>DURATION</t>
  </si>
  <si>
    <t>CHOKE_1</t>
  </si>
  <si>
    <t>THP</t>
  </si>
  <si>
    <t>THT</t>
  </si>
  <si>
    <t>CASING_A</t>
  </si>
  <si>
    <t>OIL</t>
  </si>
  <si>
    <t>WATER</t>
  </si>
  <si>
    <t>LIQUID</t>
  </si>
  <si>
    <t>WATERCUT_PCT</t>
  </si>
  <si>
    <t>GAS</t>
  </si>
  <si>
    <t>TOTAL_GAS</t>
  </si>
  <si>
    <t>GAS_LIFT_RATE</t>
  </si>
  <si>
    <t>GAS_LIFT_CHOKE</t>
  </si>
  <si>
    <t>GOR</t>
  </si>
  <si>
    <t>WGR</t>
  </si>
  <si>
    <t>LIQUID_GAS_RATIO_CALC</t>
  </si>
  <si>
    <t>CGR</t>
  </si>
  <si>
    <t>COMMENTS</t>
  </si>
  <si>
    <t>Gas (x1000)</t>
  </si>
  <si>
    <t>Gas Lift (x1000)</t>
  </si>
  <si>
    <t>Q Gas Exponential</t>
  </si>
  <si>
    <t>Q Gas Harmonic</t>
  </si>
  <si>
    <t>Q Oil Exponential</t>
  </si>
  <si>
    <t>Q Oil Harmonic</t>
  </si>
  <si>
    <t>Q Oil Exponential #2</t>
  </si>
  <si>
    <t>Q Oil Harmonic #2</t>
  </si>
  <si>
    <t>Gas Asso change from 400 to 1000 since has gas asso during natual flow but not confidence to put as gas asso (1.2, 0.7, 0.9 MM)</t>
  </si>
  <si>
    <t>A-11</t>
  </si>
  <si>
    <t>Post kick off use GIC to get GL header pressure max 1800-1900 psig for 7 hrs, WC 0.5-1%, GL meter 1.4 MMScfd average</t>
  </si>
  <si>
    <t>GL meter 0.14 MM, 4 days after kick off use GIC</t>
  </si>
  <si>
    <t>WC still use 1% after kick of GIC (actual WC 10.25% 20 May 2017)_x000D_
Well test with condition TSP gas outlet control valve still abnormal operating.</t>
  </si>
  <si>
    <t>GL meter 0.25 MM, still use WC 1%, plan to bleed off CP and run GIC</t>
  </si>
  <si>
    <t>GL 1 MM after bleed off CP to 930 psig, still use BSW 1% (manual BSW 87.7% after kick off)</t>
  </si>
  <si>
    <t>GL meter 0.22 MM, WC 0% updated July 9, 2017</t>
  </si>
  <si>
    <t>GL meter improve 0.59 MM after bleed off CP to 1060 psig in 12 hrs</t>
  </si>
  <si>
    <t>GL meter 0.2 MM, GLV still 33%, 20 days after bleed off CP</t>
  </si>
  <si>
    <t>GL meter 0.22 MM, WC still use 0%, reflow 28 days after last bleed off CP</t>
  </si>
  <si>
    <t>After bleed off CP to 600 psig in 1.5 hrs, GL meter 5.09 MM over range, will fully open GLV</t>
  </si>
  <si>
    <t>GL meter 3.5 MM, use 1 leg Oil 1"</t>
  </si>
  <si>
    <t>GL meter 3.5 MM, use 2 leg (Water and Oil 1"), Oil leg record 156 bopd, Water zero, Setting level Water 30%, Oil 25%</t>
  </si>
  <si>
    <t>GL meter 3.5 MM, Re-welltest use 2 leg Water and Oil B after T/S heating and flushing with A-05. Will try to reduce GL to 3 MM..?</t>
  </si>
  <si>
    <t>GL meter 3.4 MM, before wax clean up</t>
  </si>
  <si>
    <t>GL meter 2.3 MM, THP higher, updated WC 1%, after wax clean up, total fluid not much increase, found HUD 11,074 ftMD (865 ft shallower from upper GLPO)</t>
  </si>
  <si>
    <t>Increase GL, GL meter 3.2 MM, liquid decrease</t>
  </si>
  <si>
    <t>GL meter 0.3 MM, Qg T/S 1 MM, still produce liquid, need to bleed off CHP and inject 3 MM, THP higher</t>
  </si>
  <si>
    <t>After bleed off CHP to 1000 psig only w/o PBU (1), GL meter 0.3 MM CHP equal header and THP less</t>
  </si>
  <si>
    <t>After bleed off CHP to 1000 psig only (need 12 hrs), GL meter slightly improve to 0.4 MM, CHP max</t>
  </si>
  <si>
    <t>GL meter 0.2 MM, No Flow indication. plan to GL optimization (bleed off CP)</t>
  </si>
  <si>
    <t>GL meter 1.5 MM, After Wax Clean up, WC 0% but still use 5%, combine A-05 (5.77 MM, 56 bfpd)</t>
  </si>
  <si>
    <t>GL meter 0.28 MM (after bleed off CHP still same) Qg T/S&lt;&lt;GL</t>
  </si>
  <si>
    <t>GL = 0.2 MM, GL&gt;&gt;Gas@TS, Last sample wc 5% at 11 Oct 2019</t>
  </si>
  <si>
    <t>GL meter 3.8 MM (Qg T/S&lt;&lt;GL meter), after kick off by GIC 3 hrs to CHP 2240 psig</t>
  </si>
  <si>
    <t>GL 0.9 MM, GLV only 33%, next welltest will be fully open</t>
  </si>
  <si>
    <t>gain/lost</t>
  </si>
  <si>
    <t>Lost</t>
  </si>
  <si>
    <t>Days</t>
  </si>
  <si>
    <t>Decline rate/day</t>
  </si>
  <si>
    <t>Decline 1</t>
  </si>
  <si>
    <t>Decline 2</t>
  </si>
  <si>
    <t>Decline 3</t>
  </si>
  <si>
    <t>Decline 4</t>
  </si>
  <si>
    <t>GL meter 0.252 MMSCFD (Qg TS&lt;&lt; GL meter), WC 25% (Jan 8), suspect wax build up</t>
  </si>
  <si>
    <t>GL meter 0.3 MM, during FGS</t>
  </si>
  <si>
    <t>GL meter 0.3 MM (Qg T/S&lt;&lt;GL meter), reflow after wax cleanup, bleed off CHP and T/S OK (before run GIC to help kickoff), Sample gas, WC not updated yet use 2%</t>
  </si>
  <si>
    <t>Initial gain</t>
  </si>
  <si>
    <t>GL meter 2.1 MM (Qg T/S&lt;&lt;GL meter), kickoff @1675# by GIC</t>
  </si>
  <si>
    <t>GL meter 0.3 MM (Qg T/S&lt;&lt;GL meter), after run GIC no flow GL zero</t>
  </si>
  <si>
    <t>oil gain</t>
  </si>
  <si>
    <t xml:space="preserve">GL meter 1.3 MM, After Wax Clean up, WC 1% but still use 5%, combine A-05 (5.69 MM, 47 bfpd). kick off 1660 psig (Aug 04th). bleed off annulus pressure Aug 3rd. </t>
  </si>
  <si>
    <t>Gain</t>
  </si>
  <si>
    <t>Initial gain 50 bopd</t>
  </si>
  <si>
    <t>gas gain</t>
  </si>
  <si>
    <t>Date</t>
  </si>
  <si>
    <t>Rate (bopd)</t>
  </si>
  <si>
    <t>Cum (bbls)</t>
  </si>
  <si>
    <t>FGS</t>
  </si>
  <si>
    <t>After GLVCO</t>
  </si>
  <si>
    <t>Tot liq</t>
  </si>
  <si>
    <t>WC</t>
  </si>
  <si>
    <t>Gas T/S-GL</t>
  </si>
  <si>
    <t>oil</t>
  </si>
  <si>
    <t>Tot Qg</t>
  </si>
  <si>
    <t>water</t>
  </si>
  <si>
    <t>Asso</t>
  </si>
  <si>
    <t>GL</t>
  </si>
  <si>
    <t>GL meter</t>
  </si>
  <si>
    <t>OA-11</t>
  </si>
  <si>
    <t>OA-11:Z-3</t>
  </si>
  <si>
    <t>Q exp</t>
  </si>
  <si>
    <t>Q harm</t>
  </si>
  <si>
    <t>12/08/2022 00:00</t>
  </si>
  <si>
    <t>NW</t>
  </si>
  <si>
    <t>USD</t>
  </si>
  <si>
    <t>Wax</t>
  </si>
  <si>
    <t>Cum Gain</t>
  </si>
  <si>
    <t>Cum Prod</t>
  </si>
  <si>
    <t>Oil Price</t>
  </si>
  <si>
    <t>Total</t>
  </si>
  <si>
    <t>Wax Removal</t>
  </si>
  <si>
    <t>Profit</t>
  </si>
  <si>
    <t>Data</t>
  </si>
  <si>
    <t>Unit</t>
  </si>
  <si>
    <t>bbl</t>
  </si>
  <si>
    <t>Payback</t>
  </si>
  <si>
    <t>Modal</t>
  </si>
  <si>
    <t>weeks</t>
  </si>
  <si>
    <t>Gain (BOPD)</t>
  </si>
  <si>
    <t>Q exp (BOPD)</t>
  </si>
  <si>
    <t>Cum Prod (bbl)</t>
  </si>
  <si>
    <t>Cum Gain (bbl)</t>
  </si>
  <si>
    <t>Gain ($)</t>
  </si>
  <si>
    <t>Payback ($)</t>
  </si>
  <si>
    <t>No Wax Removal</t>
  </si>
  <si>
    <t>Wax Removal Cost</t>
  </si>
  <si>
    <t>ZZ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</si>
</sst>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 #,##0_-;_-* &quot;-&quot;_-;_-@_-"/>
    <numFmt numFmtId="165" formatCode="[$-409]d\-mmm\-yy;@"/>
    <numFmt numFmtId="166" formatCode="0.0"/>
    <numFmt numFmtId="167" formatCode="#,##0.0"/>
    <numFmt numFmtId="168" formatCode="0.000"/>
  </numFmts>
  <fonts count="12" x14ac:knownFonts="1">
    <font>
      <sz val="10"/>
      <color theme="1"/>
      <name val="Arial"/>
      <family val="2"/>
    </font>
    <font>
      <sz val="11"/>
      <color theme="1"/>
      <name val="Calibri"/>
      <family val="2"/>
      <scheme val="minor"/>
    </font>
    <font>
      <sz val="8"/>
      <color theme="1"/>
      <name val="Calibri"/>
      <family val="2"/>
      <scheme val="minor"/>
    </font>
    <font>
      <sz val="8"/>
      <color rgb="FF0000FF"/>
      <name val="Calibri"/>
      <family val="2"/>
      <scheme val="minor"/>
    </font>
    <font>
      <sz val="8"/>
      <color theme="1"/>
      <name val="Arial"/>
      <family val="2"/>
    </font>
    <font>
      <b/>
      <sz val="8"/>
      <color theme="1"/>
      <name val="Arial"/>
      <family val="2"/>
    </font>
    <font>
      <b/>
      <sz val="8"/>
      <color rgb="FFFF0000"/>
      <name val="Arial"/>
      <family val="2"/>
    </font>
    <font>
      <b/>
      <sz val="8"/>
      <color theme="1"/>
      <name val="Calibri"/>
      <family val="2"/>
      <scheme val="minor"/>
    </font>
    <font>
      <b/>
      <sz val="8"/>
      <color rgb="FF0000FF"/>
      <name val="Calibri"/>
      <family val="2"/>
      <scheme val="minor"/>
    </font>
    <font>
      <b/>
      <sz val="8"/>
      <color theme="0"/>
      <name val="Calibri"/>
      <family val="2"/>
      <scheme val="minor"/>
    </font>
    <font>
      <sz val="10"/>
      <color theme="1"/>
      <name val="Arial"/>
      <family val="2"/>
    </font>
    <font>
      <sz val="8"/>
      <color theme="1"/>
      <name val="Times New Roman"/>
      <family val="1"/>
    </font>
  </fonts>
  <fills count="26">
    <fill>
      <patternFill patternType="none"/>
    </fill>
    <fill>
      <patternFill patternType="gray125"/>
    </fill>
    <fill>
      <patternFill patternType="solid">
        <fgColor theme="9" tint="0.79998168889431442"/>
        <bgColor indexed="64"/>
      </patternFill>
    </fill>
    <fill>
      <patternFill patternType="solid">
        <fgColor theme="6" tint="0.39997558519241921"/>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4"/>
        <bgColor theme="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5" tint="0.79998168889431442"/>
        <bgColor theme="4" tint="0.79998168889431442"/>
      </patternFill>
    </fill>
    <fill>
      <patternFill patternType="solid">
        <fgColor theme="8" tint="0.59999389629810485"/>
        <bgColor indexed="64"/>
      </patternFill>
    </fill>
    <fill>
      <patternFill patternType="solid">
        <fgColor theme="8" tint="0.59999389629810485"/>
        <bgColor theme="4" tint="0.79998168889431442"/>
      </patternFill>
    </fill>
    <fill>
      <patternFill patternType="solid">
        <fgColor theme="2" tint="-9.9978637043366805E-2"/>
        <bgColor indexed="64"/>
      </patternFill>
    </fill>
    <fill>
      <patternFill patternType="solid">
        <fgColor theme="2" tint="-9.9978637043366805E-2"/>
        <bgColor theme="4" tint="0.79998168889431442"/>
      </patternFill>
    </fill>
    <fill>
      <patternFill patternType="solid">
        <fgColor rgb="FFFFFF00"/>
        <bgColor theme="4" tint="0.79998168889431442"/>
      </patternFill>
    </fill>
    <fill>
      <patternFill patternType="solid">
        <fgColor theme="9"/>
        <bgColor indexed="64"/>
      </patternFill>
    </fill>
    <fill>
      <patternFill patternType="solid">
        <fgColor rgb="FF00FF00"/>
        <bgColor theme="4" tint="0.79998168889431442"/>
      </patternFill>
    </fill>
    <fill>
      <patternFill patternType="solid">
        <fgColor rgb="FF00FF0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0"/>
        <bgColor indexed="64"/>
      </patternFill>
    </fill>
    <fill>
      <patternFill patternType="solid">
        <fgColor rgb="FFFFC000"/>
        <bgColor theme="4" tint="0.79998168889431442"/>
      </patternFill>
    </fill>
    <fill>
      <patternFill patternType="solid">
        <fgColor theme="9" tint="0.59999389629810485"/>
        <bgColor indexed="64"/>
      </patternFill>
    </fill>
    <fill>
      <patternFill patternType="solid">
        <fgColor theme="9" tint="0.59999389629810485"/>
        <bgColor theme="4" tint="0.79998168889431442"/>
      </patternFill>
    </fill>
  </fills>
  <borders count="2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double">
        <color theme="4"/>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
    <xf numFmtId="0" fontId="0" fillId="0" borderId="0"/>
    <xf numFmtId="0" fontId="1" fillId="0" borderId="0"/>
    <xf numFmtId="9" fontId="10" fillId="0" borderId="0" applyFont="0" applyFill="0" applyBorder="0" applyAlignment="0" applyProtection="0"/>
    <xf numFmtId="164" fontId="10" fillId="0" borderId="0" applyFont="0" applyFill="0" applyBorder="0" applyAlignment="0" applyProtection="0"/>
  </cellStyleXfs>
  <cellXfs count="216">
    <xf numFmtId="0" fontId="0" fillId="0" borderId="0" xfId="0"/>
    <xf numFmtId="0" fontId="2"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4" fillId="0" borderId="0" xfId="0" applyFont="1"/>
    <xf numFmtId="0" fontId="4" fillId="2" borderId="0" xfId="0" applyFont="1" applyFill="1" applyAlignment="1">
      <alignment horizontal="center" vertical="center"/>
    </xf>
    <xf numFmtId="0" fontId="4" fillId="2" borderId="0" xfId="0" applyFont="1" applyFill="1"/>
    <xf numFmtId="0" fontId="4" fillId="3" borderId="0" xfId="0" applyFont="1" applyFill="1" applyAlignment="1">
      <alignment horizontal="center" vertical="center"/>
    </xf>
    <xf numFmtId="0" fontId="4" fillId="0" borderId="0" xfId="0" applyFont="1" applyAlignment="1">
      <alignment horizontal="center" vertical="center"/>
    </xf>
    <xf numFmtId="165" fontId="4" fillId="2" borderId="0" xfId="0" applyNumberFormat="1" applyFont="1" applyFill="1" applyAlignment="1">
      <alignment horizontal="center" vertical="center"/>
    </xf>
    <xf numFmtId="165" fontId="4" fillId="3" borderId="0" xfId="0" applyNumberFormat="1" applyFont="1" applyFill="1" applyAlignment="1">
      <alignment horizontal="center" vertical="center"/>
    </xf>
    <xf numFmtId="0" fontId="2" fillId="0" borderId="0" xfId="0" applyFont="1" applyAlignment="1">
      <alignment horizontal="center" vertical="top" wrapText="1"/>
    </xf>
    <xf numFmtId="0" fontId="3" fillId="0" borderId="0" xfId="1" applyFont="1" applyAlignment="1">
      <alignment horizontal="center" vertical="top" wrapText="1"/>
    </xf>
    <xf numFmtId="0" fontId="5" fillId="0" borderId="0" xfId="0" applyFont="1" applyAlignment="1">
      <alignment horizontal="center" vertical="top" wrapText="1"/>
    </xf>
    <xf numFmtId="0" fontId="6" fillId="0" borderId="0" xfId="0" applyFont="1"/>
    <xf numFmtId="22" fontId="2" fillId="0" borderId="0" xfId="0" applyNumberFormat="1" applyFont="1" applyAlignment="1">
      <alignment horizontal="center" vertical="center"/>
    </xf>
    <xf numFmtId="2" fontId="2" fillId="0" borderId="0" xfId="0" applyNumberFormat="1" applyFont="1" applyAlignment="1">
      <alignment horizontal="center" vertical="center"/>
    </xf>
    <xf numFmtId="2" fontId="4" fillId="0" borderId="0" xfId="0" applyNumberFormat="1" applyFont="1" applyAlignment="1">
      <alignment horizontal="center" vertical="center"/>
    </xf>
    <xf numFmtId="166" fontId="4" fillId="0" borderId="0" xfId="0" applyNumberFormat="1" applyFont="1" applyAlignment="1">
      <alignment horizontal="center" vertical="center"/>
    </xf>
    <xf numFmtId="2" fontId="2" fillId="4" borderId="0" xfId="0" applyNumberFormat="1" applyFont="1" applyFill="1" applyAlignment="1">
      <alignment horizontal="center" vertical="center"/>
    </xf>
    <xf numFmtId="0" fontId="2" fillId="4" borderId="0" xfId="0" applyFont="1" applyFill="1" applyAlignment="1">
      <alignment horizontal="center" vertical="center"/>
    </xf>
    <xf numFmtId="22" fontId="7" fillId="4" borderId="0" xfId="0" applyNumberFormat="1" applyFont="1" applyFill="1" applyAlignment="1">
      <alignment horizontal="center" vertical="center"/>
    </xf>
    <xf numFmtId="0" fontId="7" fillId="0" borderId="0" xfId="0" applyFont="1" applyAlignment="1">
      <alignment horizontal="center" vertical="center"/>
    </xf>
    <xf numFmtId="2" fontId="7" fillId="0" borderId="0" xfId="0" applyNumberFormat="1" applyFont="1" applyAlignment="1">
      <alignment horizontal="center" vertical="center"/>
    </xf>
    <xf numFmtId="0" fontId="8" fillId="0" borderId="0" xfId="0" applyFont="1" applyAlignment="1">
      <alignment horizontal="center" vertical="center"/>
    </xf>
    <xf numFmtId="0" fontId="5" fillId="0" borderId="0" xfId="0" applyFont="1"/>
    <xf numFmtId="166" fontId="5" fillId="0" borderId="0" xfId="0" applyNumberFormat="1" applyFont="1" applyAlignment="1">
      <alignment horizontal="center" vertical="center"/>
    </xf>
    <xf numFmtId="22" fontId="2" fillId="4" borderId="0" xfId="0" applyNumberFormat="1" applyFont="1" applyFill="1" applyAlignment="1">
      <alignment horizontal="center" vertical="center"/>
    </xf>
    <xf numFmtId="22" fontId="2" fillId="0" borderId="1" xfId="0" applyNumberFormat="1" applyFont="1" applyBorder="1" applyAlignment="1">
      <alignment horizontal="center" vertical="center"/>
    </xf>
    <xf numFmtId="0" fontId="2" fillId="0" borderId="2" xfId="0" applyFont="1" applyBorder="1" applyAlignment="1">
      <alignment horizontal="center" vertical="center"/>
    </xf>
    <xf numFmtId="2" fontId="2" fillId="0" borderId="2" xfId="0" applyNumberFormat="1" applyFont="1" applyBorder="1" applyAlignment="1">
      <alignment horizontal="center" vertical="center"/>
    </xf>
    <xf numFmtId="0" fontId="2" fillId="0" borderId="2" xfId="0" applyFont="1" applyBorder="1" applyAlignment="1">
      <alignment horizontal="left" vertical="center"/>
    </xf>
    <xf numFmtId="22" fontId="2" fillId="5" borderId="1" xfId="0" applyNumberFormat="1" applyFont="1" applyFill="1" applyBorder="1" applyAlignment="1">
      <alignment horizontal="center" vertical="center"/>
    </xf>
    <xf numFmtId="0" fontId="2" fillId="5" borderId="2" xfId="0" applyFont="1" applyFill="1" applyBorder="1" applyAlignment="1">
      <alignment horizontal="center" vertical="center"/>
    </xf>
    <xf numFmtId="2" fontId="2" fillId="5" borderId="2" xfId="0" applyNumberFormat="1" applyFont="1" applyFill="1" applyBorder="1" applyAlignment="1">
      <alignment horizontal="center" vertical="center"/>
    </xf>
    <xf numFmtId="0" fontId="2" fillId="5" borderId="2" xfId="0" applyFont="1" applyFill="1" applyBorder="1" applyAlignment="1">
      <alignment horizontal="left" vertical="center"/>
    </xf>
    <xf numFmtId="22" fontId="2" fillId="6" borderId="0" xfId="0" applyNumberFormat="1" applyFont="1" applyFill="1" applyAlignment="1">
      <alignment horizontal="center" vertical="center"/>
    </xf>
    <xf numFmtId="0" fontId="2" fillId="6" borderId="0" xfId="0" applyFont="1" applyFill="1" applyAlignment="1">
      <alignment horizontal="center" vertical="center"/>
    </xf>
    <xf numFmtId="2" fontId="2" fillId="6" borderId="0" xfId="0" applyNumberFormat="1" applyFont="1" applyFill="1" applyAlignment="1">
      <alignment horizontal="center" vertical="center"/>
    </xf>
    <xf numFmtId="0" fontId="9" fillId="7" borderId="1" xfId="0" applyFont="1" applyFill="1" applyBorder="1" applyAlignment="1">
      <alignment horizontal="center" vertical="center" wrapText="1"/>
    </xf>
    <xf numFmtId="0" fontId="9" fillId="7" borderId="2" xfId="0" applyFont="1" applyFill="1" applyBorder="1" applyAlignment="1">
      <alignment horizontal="center" vertical="top" wrapText="1"/>
    </xf>
    <xf numFmtId="0" fontId="9" fillId="7" borderId="2" xfId="0" applyFont="1" applyFill="1" applyBorder="1" applyAlignment="1">
      <alignment horizontal="center" vertical="center" wrapText="1"/>
    </xf>
    <xf numFmtId="0" fontId="9" fillId="7" borderId="2" xfId="0" applyFont="1" applyFill="1" applyBorder="1" applyAlignment="1">
      <alignment horizontal="left" vertical="top" wrapText="1"/>
    </xf>
    <xf numFmtId="22" fontId="2" fillId="8" borderId="1" xfId="0" applyNumberFormat="1" applyFont="1" applyFill="1" applyBorder="1" applyAlignment="1">
      <alignment horizontal="center" vertical="center"/>
    </xf>
    <xf numFmtId="0" fontId="2" fillId="8" borderId="2" xfId="0" applyFont="1" applyFill="1" applyBorder="1" applyAlignment="1">
      <alignment horizontal="center" vertical="center"/>
    </xf>
    <xf numFmtId="2" fontId="2" fillId="8" borderId="2" xfId="0" applyNumberFormat="1" applyFont="1" applyFill="1" applyBorder="1" applyAlignment="1">
      <alignment horizontal="center" vertical="center"/>
    </xf>
    <xf numFmtId="0" fontId="2" fillId="8" borderId="2" xfId="0" applyFont="1" applyFill="1" applyBorder="1" applyAlignment="1">
      <alignment horizontal="left" vertical="center"/>
    </xf>
    <xf numFmtId="22" fontId="2" fillId="9" borderId="0" xfId="0" applyNumberFormat="1" applyFont="1" applyFill="1" applyAlignment="1">
      <alignment horizontal="center" vertical="center"/>
    </xf>
    <xf numFmtId="0" fontId="2" fillId="9" borderId="0" xfId="0" applyFont="1" applyFill="1" applyAlignment="1">
      <alignment horizontal="center" vertical="center"/>
    </xf>
    <xf numFmtId="2" fontId="2" fillId="9" borderId="0" xfId="0" applyNumberFormat="1" applyFont="1" applyFill="1" applyAlignment="1">
      <alignment horizontal="center" vertical="center"/>
    </xf>
    <xf numFmtId="0" fontId="3" fillId="9" borderId="0" xfId="0" applyFont="1" applyFill="1" applyAlignment="1">
      <alignment horizontal="center" vertical="center"/>
    </xf>
    <xf numFmtId="0" fontId="2" fillId="0" borderId="0" xfId="0" applyFont="1"/>
    <xf numFmtId="22" fontId="2" fillId="10" borderId="1" xfId="0" applyNumberFormat="1" applyFont="1" applyFill="1" applyBorder="1" applyAlignment="1">
      <alignment horizontal="center" vertical="center"/>
    </xf>
    <xf numFmtId="0" fontId="2" fillId="10" borderId="2" xfId="0" applyFont="1" applyFill="1" applyBorder="1" applyAlignment="1">
      <alignment horizontal="center" vertical="center"/>
    </xf>
    <xf numFmtId="2" fontId="2" fillId="10" borderId="2" xfId="0" applyNumberFormat="1" applyFont="1" applyFill="1" applyBorder="1" applyAlignment="1">
      <alignment horizontal="center" vertical="center"/>
    </xf>
    <xf numFmtId="0" fontId="2" fillId="10" borderId="2" xfId="0" applyFont="1" applyFill="1" applyBorder="1" applyAlignment="1">
      <alignment horizontal="left" vertical="center"/>
    </xf>
    <xf numFmtId="22" fontId="2" fillId="11" borderId="1" xfId="0" applyNumberFormat="1" applyFont="1" applyFill="1" applyBorder="1" applyAlignment="1">
      <alignment horizontal="center" vertical="center"/>
    </xf>
    <xf numFmtId="0" fontId="2" fillId="11" borderId="2" xfId="0" applyFont="1" applyFill="1" applyBorder="1" applyAlignment="1">
      <alignment horizontal="center" vertical="center"/>
    </xf>
    <xf numFmtId="2" fontId="2" fillId="11" borderId="2" xfId="0" applyNumberFormat="1" applyFont="1" applyFill="1" applyBorder="1" applyAlignment="1">
      <alignment horizontal="center" vertical="center"/>
    </xf>
    <xf numFmtId="0" fontId="2" fillId="11" borderId="2" xfId="0" applyFont="1" applyFill="1" applyBorder="1" applyAlignment="1">
      <alignment horizontal="left" vertical="center"/>
    </xf>
    <xf numFmtId="22" fontId="2" fillId="12" borderId="1" xfId="0" applyNumberFormat="1" applyFont="1" applyFill="1" applyBorder="1" applyAlignment="1">
      <alignment horizontal="center" vertical="center"/>
    </xf>
    <xf numFmtId="0" fontId="2" fillId="12" borderId="2" xfId="0" applyFont="1" applyFill="1" applyBorder="1" applyAlignment="1">
      <alignment horizontal="center" vertical="center"/>
    </xf>
    <xf numFmtId="2" fontId="2" fillId="12" borderId="2" xfId="0" applyNumberFormat="1" applyFont="1" applyFill="1" applyBorder="1" applyAlignment="1">
      <alignment horizontal="center" vertical="center"/>
    </xf>
    <xf numFmtId="0" fontId="2" fillId="12" borderId="2" xfId="0" applyFont="1" applyFill="1" applyBorder="1" applyAlignment="1">
      <alignment horizontal="left" vertical="center"/>
    </xf>
    <xf numFmtId="22" fontId="2" fillId="13" borderId="1" xfId="0" applyNumberFormat="1" applyFont="1" applyFill="1" applyBorder="1" applyAlignment="1">
      <alignment horizontal="center" vertical="center"/>
    </xf>
    <xf numFmtId="0" fontId="2" fillId="13" borderId="2" xfId="0" applyFont="1" applyFill="1" applyBorder="1" applyAlignment="1">
      <alignment horizontal="center" vertical="center"/>
    </xf>
    <xf numFmtId="2" fontId="2" fillId="13" borderId="2" xfId="0" applyNumberFormat="1" applyFont="1" applyFill="1" applyBorder="1" applyAlignment="1">
      <alignment horizontal="center" vertical="center"/>
    </xf>
    <xf numFmtId="0" fontId="2" fillId="13" borderId="2" xfId="0" applyFont="1" applyFill="1" applyBorder="1" applyAlignment="1">
      <alignment horizontal="left" vertical="center"/>
    </xf>
    <xf numFmtId="22" fontId="2" fillId="14" borderId="1" xfId="0" applyNumberFormat="1" applyFont="1" applyFill="1" applyBorder="1" applyAlignment="1">
      <alignment horizontal="center" vertical="center"/>
    </xf>
    <xf numFmtId="0" fontId="2" fillId="14" borderId="2" xfId="0" applyFont="1" applyFill="1" applyBorder="1" applyAlignment="1">
      <alignment horizontal="center" vertical="center"/>
    </xf>
    <xf numFmtId="2" fontId="2" fillId="14" borderId="2" xfId="0" applyNumberFormat="1" applyFont="1" applyFill="1" applyBorder="1" applyAlignment="1">
      <alignment horizontal="center" vertical="center"/>
    </xf>
    <xf numFmtId="0" fontId="2" fillId="14" borderId="2" xfId="0" applyFont="1" applyFill="1" applyBorder="1" applyAlignment="1">
      <alignment horizontal="left" vertical="center"/>
    </xf>
    <xf numFmtId="22" fontId="2" fillId="4" borderId="1" xfId="0" applyNumberFormat="1" applyFont="1" applyFill="1" applyBorder="1" applyAlignment="1">
      <alignment horizontal="center" vertical="center"/>
    </xf>
    <xf numFmtId="0" fontId="2" fillId="4" borderId="2" xfId="0" applyFont="1" applyFill="1" applyBorder="1" applyAlignment="1">
      <alignment horizontal="center" vertical="center"/>
    </xf>
    <xf numFmtId="2" fontId="2" fillId="4" borderId="2" xfId="0" applyNumberFormat="1" applyFont="1" applyFill="1" applyBorder="1" applyAlignment="1">
      <alignment horizontal="center" vertical="center"/>
    </xf>
    <xf numFmtId="0" fontId="2" fillId="4" borderId="2" xfId="0" applyFont="1" applyFill="1" applyBorder="1" applyAlignment="1">
      <alignment horizontal="left" vertical="center"/>
    </xf>
    <xf numFmtId="167" fontId="4" fillId="0" borderId="0" xfId="0" applyNumberFormat="1" applyFont="1"/>
    <xf numFmtId="0" fontId="4" fillId="4" borderId="0" xfId="0" applyFont="1" applyFill="1" applyAlignment="1">
      <alignment horizontal="center"/>
    </xf>
    <xf numFmtId="0" fontId="4" fillId="4" borderId="0" xfId="0" applyFont="1" applyFill="1" applyAlignment="1">
      <alignment horizontal="center" vertical="center"/>
    </xf>
    <xf numFmtId="0" fontId="9" fillId="7" borderId="2" xfId="0" applyFont="1" applyFill="1" applyBorder="1" applyAlignment="1">
      <alignment horizontal="left" vertical="center" wrapText="1"/>
    </xf>
    <xf numFmtId="22" fontId="2" fillId="15" borderId="1" xfId="0" applyNumberFormat="1" applyFont="1" applyFill="1" applyBorder="1" applyAlignment="1">
      <alignment horizontal="center" vertical="center"/>
    </xf>
    <xf numFmtId="0" fontId="2" fillId="15" borderId="2" xfId="0" applyFont="1" applyFill="1" applyBorder="1" applyAlignment="1">
      <alignment horizontal="center" vertical="center"/>
    </xf>
    <xf numFmtId="2" fontId="2" fillId="15" borderId="2" xfId="0" applyNumberFormat="1" applyFont="1" applyFill="1" applyBorder="1" applyAlignment="1">
      <alignment horizontal="center" vertical="center"/>
    </xf>
    <xf numFmtId="0" fontId="2" fillId="16" borderId="0" xfId="0" applyFont="1" applyFill="1" applyAlignment="1">
      <alignment horizontal="center" vertical="center"/>
    </xf>
    <xf numFmtId="0" fontId="2" fillId="17" borderId="2" xfId="0" applyFont="1" applyFill="1" applyBorder="1" applyAlignment="1">
      <alignment horizontal="left" vertical="center"/>
    </xf>
    <xf numFmtId="22" fontId="2" fillId="17" borderId="1" xfId="0" applyNumberFormat="1" applyFont="1" applyFill="1" applyBorder="1" applyAlignment="1">
      <alignment horizontal="center" vertical="center"/>
    </xf>
    <xf numFmtId="0" fontId="2" fillId="17" borderId="2" xfId="0" applyFont="1" applyFill="1" applyBorder="1" applyAlignment="1">
      <alignment horizontal="center" vertical="center"/>
    </xf>
    <xf numFmtId="2" fontId="2" fillId="17" borderId="2" xfId="0" applyNumberFormat="1" applyFont="1" applyFill="1" applyBorder="1" applyAlignment="1">
      <alignment horizontal="center" vertical="center"/>
    </xf>
    <xf numFmtId="0" fontId="4" fillId="4" borderId="0" xfId="0" applyFont="1" applyFill="1" applyAlignment="1">
      <alignment horizontal="right"/>
    </xf>
    <xf numFmtId="1" fontId="4" fillId="4" borderId="0" xfId="0" applyNumberFormat="1" applyFont="1" applyFill="1" applyAlignment="1">
      <alignment horizontal="center"/>
    </xf>
    <xf numFmtId="2" fontId="4" fillId="4" borderId="0" xfId="0" applyNumberFormat="1" applyFont="1" applyFill="1" applyAlignment="1">
      <alignment horizontal="center"/>
    </xf>
    <xf numFmtId="0" fontId="4" fillId="0" borderId="0" xfId="0" applyFont="1" applyAlignment="1">
      <alignment horizontal="center"/>
    </xf>
    <xf numFmtId="0" fontId="3" fillId="4" borderId="0" xfId="0" applyFont="1" applyFill="1" applyAlignment="1">
      <alignment horizontal="center" vertical="center"/>
    </xf>
    <xf numFmtId="22" fontId="2" fillId="18" borderId="1" xfId="0" applyNumberFormat="1" applyFont="1" applyFill="1" applyBorder="1" applyAlignment="1">
      <alignment horizontal="center" vertical="center"/>
    </xf>
    <xf numFmtId="0" fontId="2" fillId="18" borderId="2" xfId="0" applyFont="1" applyFill="1" applyBorder="1" applyAlignment="1">
      <alignment horizontal="center" vertical="center"/>
    </xf>
    <xf numFmtId="2" fontId="2" fillId="18" borderId="2" xfId="0" applyNumberFormat="1" applyFont="1" applyFill="1" applyBorder="1" applyAlignment="1">
      <alignment horizontal="center" vertical="center"/>
    </xf>
    <xf numFmtId="0" fontId="2" fillId="18" borderId="2" xfId="0" applyFont="1" applyFill="1" applyBorder="1" applyAlignment="1">
      <alignment horizontal="left" vertical="center"/>
    </xf>
    <xf numFmtId="165" fontId="2" fillId="19" borderId="0" xfId="0" applyNumberFormat="1" applyFont="1" applyFill="1" applyAlignment="1">
      <alignment horizontal="center" vertical="center"/>
    </xf>
    <xf numFmtId="3" fontId="4" fillId="19" borderId="0" xfId="0" applyNumberFormat="1" applyFont="1" applyFill="1" applyAlignment="1">
      <alignment horizontal="center" vertical="center"/>
    </xf>
    <xf numFmtId="1" fontId="4" fillId="19" borderId="0" xfId="0" applyNumberFormat="1" applyFont="1" applyFill="1" applyAlignment="1">
      <alignment horizontal="center" vertical="center"/>
    </xf>
    <xf numFmtId="1" fontId="2" fillId="5" borderId="2" xfId="0" applyNumberFormat="1" applyFont="1" applyFill="1" applyBorder="1" applyAlignment="1">
      <alignment horizontal="center" vertical="center"/>
    </xf>
    <xf numFmtId="1" fontId="2" fillId="0" borderId="2" xfId="0" applyNumberFormat="1" applyFont="1" applyBorder="1" applyAlignment="1">
      <alignment horizontal="center" vertical="center"/>
    </xf>
    <xf numFmtId="22" fontId="2" fillId="16" borderId="0" xfId="0" applyNumberFormat="1" applyFont="1" applyFill="1" applyAlignment="1">
      <alignment horizontal="center" vertical="center"/>
    </xf>
    <xf numFmtId="22" fontId="2" fillId="0" borderId="0" xfId="0" applyNumberFormat="1" applyFont="1"/>
    <xf numFmtId="1" fontId="2" fillId="17" borderId="2" xfId="0" applyNumberFormat="1" applyFont="1" applyFill="1" applyBorder="1" applyAlignment="1">
      <alignment horizontal="center" vertical="center"/>
    </xf>
    <xf numFmtId="166" fontId="2" fillId="4" borderId="0" xfId="0" applyNumberFormat="1" applyFont="1" applyFill="1"/>
    <xf numFmtId="0" fontId="2" fillId="4" borderId="0" xfId="0" applyFont="1" applyFill="1"/>
    <xf numFmtId="166" fontId="2" fillId="0" borderId="0" xfId="0" applyNumberFormat="1" applyFont="1"/>
    <xf numFmtId="2" fontId="2" fillId="4" borderId="0" xfId="0" applyNumberFormat="1" applyFont="1" applyFill="1"/>
    <xf numFmtId="2" fontId="2" fillId="0" borderId="0" xfId="0" applyNumberFormat="1" applyFont="1"/>
    <xf numFmtId="3" fontId="4" fillId="0" borderId="0" xfId="0" applyNumberFormat="1" applyFont="1"/>
    <xf numFmtId="165" fontId="2" fillId="0" borderId="0" xfId="0" applyNumberFormat="1" applyFont="1" applyAlignment="1">
      <alignment horizontal="center" vertical="center"/>
    </xf>
    <xf numFmtId="3" fontId="4" fillId="0" borderId="0" xfId="0" applyNumberFormat="1" applyFont="1" applyAlignment="1">
      <alignment horizontal="center" vertical="center"/>
    </xf>
    <xf numFmtId="1" fontId="4" fillId="0" borderId="0" xfId="0" applyNumberFormat="1" applyFont="1" applyAlignment="1">
      <alignment horizontal="center" vertical="center"/>
    </xf>
    <xf numFmtId="0" fontId="2" fillId="20" borderId="0" xfId="0" applyFont="1" applyFill="1"/>
    <xf numFmtId="0" fontId="4" fillId="20" borderId="0" xfId="0" applyFont="1" applyFill="1"/>
    <xf numFmtId="2" fontId="4" fillId="20" borderId="0" xfId="0" applyNumberFormat="1" applyFont="1" applyFill="1" applyAlignment="1">
      <alignment horizontal="center" vertical="center"/>
    </xf>
    <xf numFmtId="166" fontId="4" fillId="20" borderId="0" xfId="0" applyNumberFormat="1" applyFont="1" applyFill="1" applyAlignment="1">
      <alignment horizontal="center" vertical="center"/>
    </xf>
    <xf numFmtId="22" fontId="2" fillId="20" borderId="0" xfId="0" applyNumberFormat="1" applyFont="1" applyFill="1"/>
    <xf numFmtId="0" fontId="0" fillId="20" borderId="0" xfId="0" applyFill="1"/>
    <xf numFmtId="1" fontId="4" fillId="3" borderId="0" xfId="0" applyNumberFormat="1" applyFont="1" applyFill="1" applyAlignment="1">
      <alignment horizontal="center" vertical="center"/>
    </xf>
    <xf numFmtId="3" fontId="4" fillId="3" borderId="0" xfId="0" applyNumberFormat="1" applyFont="1" applyFill="1" applyAlignment="1">
      <alignment horizontal="center" vertical="center"/>
    </xf>
    <xf numFmtId="3" fontId="5" fillId="0" borderId="0" xfId="0" applyNumberFormat="1" applyFont="1" applyAlignment="1">
      <alignment horizontal="center" vertical="top" wrapText="1"/>
    </xf>
    <xf numFmtId="3" fontId="5" fillId="0" borderId="0" xfId="0" applyNumberFormat="1" applyFont="1" applyAlignment="1">
      <alignment horizontal="center" vertical="center"/>
    </xf>
    <xf numFmtId="3" fontId="4" fillId="20" borderId="0" xfId="0" applyNumberFormat="1" applyFont="1" applyFill="1"/>
    <xf numFmtId="0" fontId="4" fillId="4" borderId="0" xfId="0" applyFont="1" applyFill="1"/>
    <xf numFmtId="3" fontId="4" fillId="4" borderId="0" xfId="0" applyNumberFormat="1" applyFont="1" applyFill="1" applyAlignment="1">
      <alignment horizontal="center" vertical="center"/>
    </xf>
    <xf numFmtId="9" fontId="4" fillId="3" borderId="0" xfId="2" applyFont="1" applyFill="1" applyAlignment="1">
      <alignment horizontal="center" vertical="center"/>
    </xf>
    <xf numFmtId="166" fontId="4" fillId="4" borderId="0" xfId="0" applyNumberFormat="1" applyFont="1" applyFill="1" applyAlignment="1">
      <alignment horizontal="center" vertical="center"/>
    </xf>
    <xf numFmtId="3" fontId="4" fillId="21" borderId="0" xfId="0" applyNumberFormat="1" applyFont="1" applyFill="1" applyAlignment="1">
      <alignment horizontal="center" vertical="center"/>
    </xf>
    <xf numFmtId="166" fontId="4" fillId="21" borderId="0" xfId="0" applyNumberFormat="1" applyFont="1" applyFill="1" applyAlignment="1">
      <alignment horizontal="center" vertical="center"/>
    </xf>
    <xf numFmtId="3" fontId="4" fillId="2" borderId="0" xfId="0" applyNumberFormat="1" applyFont="1" applyFill="1" applyAlignment="1">
      <alignment horizontal="center" vertical="center"/>
    </xf>
    <xf numFmtId="166" fontId="4" fillId="2" borderId="0" xfId="0" applyNumberFormat="1" applyFont="1" applyFill="1" applyAlignment="1">
      <alignment horizontal="center" vertical="center"/>
    </xf>
    <xf numFmtId="22" fontId="2" fillId="4" borderId="0" xfId="0" applyNumberFormat="1" applyFont="1" applyFill="1"/>
    <xf numFmtId="0" fontId="0" fillId="4" borderId="0" xfId="0" applyFill="1"/>
    <xf numFmtId="2" fontId="4" fillId="4" borderId="0" xfId="0" applyNumberFormat="1" applyFont="1" applyFill="1" applyAlignment="1">
      <alignment horizontal="center" vertical="center"/>
    </xf>
    <xf numFmtId="165" fontId="2" fillId="4" borderId="0" xfId="0" applyNumberFormat="1" applyFont="1" applyFill="1" applyAlignment="1">
      <alignment horizontal="center" vertical="center"/>
    </xf>
    <xf numFmtId="1" fontId="4" fillId="4" borderId="0" xfId="0" applyNumberFormat="1" applyFont="1" applyFill="1" applyAlignment="1">
      <alignment horizontal="center" vertical="center"/>
    </xf>
    <xf numFmtId="4" fontId="4" fillId="4" borderId="0" xfId="0" applyNumberFormat="1" applyFont="1" applyFill="1" applyAlignment="1">
      <alignment horizontal="center" vertical="center"/>
    </xf>
    <xf numFmtId="22" fontId="7" fillId="0" borderId="3" xfId="0" applyNumberFormat="1" applyFont="1" applyBorder="1" applyAlignment="1">
      <alignment horizontal="center" vertical="center"/>
    </xf>
    <xf numFmtId="14" fontId="2" fillId="0" borderId="0" xfId="0" applyNumberFormat="1" applyFont="1"/>
    <xf numFmtId="0" fontId="0" fillId="9" borderId="4" xfId="0" applyFill="1" applyBorder="1" applyAlignment="1">
      <alignment horizontal="center" vertical="center"/>
    </xf>
    <xf numFmtId="0" fontId="0" fillId="0" borderId="4" xfId="0" applyBorder="1" applyAlignment="1">
      <alignment horizontal="center" vertical="center"/>
    </xf>
    <xf numFmtId="164" fontId="0" fillId="0" borderId="4" xfId="3" applyFont="1" applyBorder="1" applyAlignment="1">
      <alignment horizontal="center" vertical="center"/>
    </xf>
    <xf numFmtId="164" fontId="0" fillId="0" borderId="4" xfId="0" applyNumberFormat="1" applyBorder="1" applyAlignment="1">
      <alignment horizontal="center" vertical="center"/>
    </xf>
    <xf numFmtId="14" fontId="2" fillId="9" borderId="0" xfId="0" applyNumberFormat="1" applyFont="1" applyFill="1"/>
    <xf numFmtId="0" fontId="0" fillId="9" borderId="0" xfId="0" applyFill="1"/>
    <xf numFmtId="14" fontId="2" fillId="0" borderId="0" xfId="0" applyNumberFormat="1" applyFont="1" applyAlignment="1">
      <alignment horizontal="center" vertical="center"/>
    </xf>
    <xf numFmtId="14" fontId="2" fillId="4" borderId="0" xfId="0" applyNumberFormat="1" applyFont="1" applyFill="1" applyAlignment="1">
      <alignment horizontal="center" vertical="center"/>
    </xf>
    <xf numFmtId="0" fontId="11" fillId="0" borderId="4" xfId="0" applyFont="1" applyBorder="1" applyAlignment="1">
      <alignment horizontal="center" vertical="center"/>
    </xf>
    <xf numFmtId="0" fontId="11" fillId="22" borderId="4" xfId="0" applyFont="1" applyFill="1" applyBorder="1" applyAlignment="1">
      <alignment horizontal="center" vertical="center"/>
    </xf>
    <xf numFmtId="0" fontId="11" fillId="4" borderId="4" xfId="0" applyFont="1" applyFill="1" applyBorder="1" applyAlignment="1">
      <alignment horizontal="center" vertic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1" fontId="11" fillId="0" borderId="11" xfId="0" applyNumberFormat="1" applyFont="1" applyBorder="1" applyAlignment="1">
      <alignment horizontal="center" vertical="center"/>
    </xf>
    <xf numFmtId="14" fontId="11" fillId="0" borderId="10" xfId="0" applyNumberFormat="1" applyFont="1" applyBorder="1" applyAlignment="1">
      <alignment horizontal="center" vertical="center"/>
    </xf>
    <xf numFmtId="14" fontId="11" fillId="4" borderId="10" xfId="0" applyNumberFormat="1" applyFont="1" applyFill="1" applyBorder="1" applyAlignment="1">
      <alignment horizontal="center" vertical="center"/>
    </xf>
    <xf numFmtId="1" fontId="11" fillId="4" borderId="11" xfId="0" applyNumberFormat="1" applyFont="1" applyFill="1" applyBorder="1" applyAlignment="1">
      <alignment horizontal="center" vertical="center"/>
    </xf>
    <xf numFmtId="14" fontId="11" fillId="0" borderId="13" xfId="0" applyNumberFormat="1" applyFont="1" applyBorder="1" applyAlignment="1">
      <alignment horizontal="center" vertical="center"/>
    </xf>
    <xf numFmtId="0" fontId="11" fillId="0" borderId="14" xfId="0" applyFont="1" applyBorder="1" applyAlignment="1">
      <alignment horizontal="center" vertical="center"/>
    </xf>
    <xf numFmtId="1" fontId="11" fillId="0" borderId="15" xfId="0" applyNumberFormat="1" applyFont="1" applyBorder="1" applyAlignment="1">
      <alignment horizontal="center" vertical="center"/>
    </xf>
    <xf numFmtId="0" fontId="7" fillId="4" borderId="0" xfId="0" applyFont="1" applyFill="1" applyAlignment="1">
      <alignment horizontal="center" vertical="center"/>
    </xf>
    <xf numFmtId="168" fontId="2" fillId="0" borderId="0" xfId="0" applyNumberFormat="1" applyFont="1" applyAlignment="1">
      <alignment horizontal="center" vertical="center"/>
    </xf>
    <xf numFmtId="0" fontId="2" fillId="0" borderId="4" xfId="0" applyFont="1" applyBorder="1" applyAlignment="1">
      <alignment horizontal="center" vertical="center"/>
    </xf>
    <xf numFmtId="168" fontId="2" fillId="0" borderId="4" xfId="0" applyNumberFormat="1" applyFont="1" applyBorder="1" applyAlignment="1">
      <alignment horizontal="center" vertical="center"/>
    </xf>
    <xf numFmtId="2" fontId="2" fillId="0" borderId="4" xfId="0" applyNumberFormat="1" applyFont="1" applyBorder="1" applyAlignment="1">
      <alignment horizontal="center" vertical="center"/>
    </xf>
    <xf numFmtId="0" fontId="7" fillId="0" borderId="4" xfId="0" applyFont="1" applyBorder="1" applyAlignment="1">
      <alignment horizontal="center" vertical="center"/>
    </xf>
    <xf numFmtId="0" fontId="2" fillId="4" borderId="4" xfId="0" applyFont="1" applyFill="1" applyBorder="1" applyAlignment="1">
      <alignment horizontal="center" vertical="center"/>
    </xf>
    <xf numFmtId="0" fontId="2" fillId="6" borderId="4" xfId="0" applyFont="1" applyFill="1" applyBorder="1" applyAlignment="1">
      <alignment horizontal="center" vertical="center"/>
    </xf>
    <xf numFmtId="0" fontId="2" fillId="9" borderId="4" xfId="0" applyFont="1" applyFill="1" applyBorder="1" applyAlignment="1">
      <alignment horizontal="center" vertical="center"/>
    </xf>
    <xf numFmtId="22" fontId="2" fillId="0" borderId="6" xfId="0" applyNumberFormat="1" applyFont="1" applyBorder="1" applyAlignment="1">
      <alignment horizontal="center" vertical="center"/>
    </xf>
    <xf numFmtId="22" fontId="7" fillId="4" borderId="6" xfId="0" applyNumberFormat="1" applyFont="1" applyFill="1" applyBorder="1" applyAlignment="1">
      <alignment horizontal="center" vertical="center"/>
    </xf>
    <xf numFmtId="22" fontId="2" fillId="4" borderId="6" xfId="0" applyNumberFormat="1" applyFont="1" applyFill="1" applyBorder="1" applyAlignment="1">
      <alignment horizontal="center" vertical="center"/>
    </xf>
    <xf numFmtId="22" fontId="2" fillId="6" borderId="6" xfId="0" applyNumberFormat="1" applyFont="1" applyFill="1" applyBorder="1" applyAlignment="1">
      <alignment horizontal="center" vertical="center"/>
    </xf>
    <xf numFmtId="22" fontId="2" fillId="9" borderId="6" xfId="0" applyNumberFormat="1" applyFont="1" applyFill="1" applyBorder="1" applyAlignment="1">
      <alignment horizontal="center" vertical="center"/>
    </xf>
    <xf numFmtId="14" fontId="2" fillId="4" borderId="6" xfId="0" applyNumberFormat="1" applyFont="1" applyFill="1" applyBorder="1" applyAlignment="1">
      <alignment horizontal="center" vertical="center"/>
    </xf>
    <xf numFmtId="14" fontId="2" fillId="0" borderId="6" xfId="0" applyNumberFormat="1" applyFont="1" applyBorder="1" applyAlignment="1">
      <alignment horizontal="center" vertical="center"/>
    </xf>
    <xf numFmtId="0" fontId="3" fillId="0" borderId="16" xfId="0" applyFont="1" applyBorder="1" applyAlignment="1">
      <alignment horizontal="center" vertical="center"/>
    </xf>
    <xf numFmtId="0" fontId="8" fillId="0" borderId="16" xfId="0" applyFont="1" applyBorder="1" applyAlignment="1">
      <alignment horizontal="center" vertical="center"/>
    </xf>
    <xf numFmtId="0" fontId="3" fillId="9" borderId="16" xfId="0" applyFont="1" applyFill="1" applyBorder="1" applyAlignment="1">
      <alignment horizontal="center" vertical="center"/>
    </xf>
    <xf numFmtId="0" fontId="3" fillId="4" borderId="16" xfId="0" applyFont="1" applyFill="1" applyBorder="1" applyAlignment="1">
      <alignment horizontal="center" vertical="center"/>
    </xf>
    <xf numFmtId="0" fontId="2" fillId="0" borderId="17" xfId="0" applyFont="1" applyBorder="1" applyAlignment="1">
      <alignment horizontal="center" vertical="top" wrapText="1"/>
    </xf>
    <xf numFmtId="0" fontId="2" fillId="0" borderId="18" xfId="0" applyFont="1" applyBorder="1" applyAlignment="1">
      <alignment horizontal="center" vertical="top" wrapText="1"/>
    </xf>
    <xf numFmtId="0" fontId="3" fillId="0" borderId="19" xfId="1" applyFont="1" applyBorder="1" applyAlignment="1">
      <alignment horizontal="center" vertical="top" wrapText="1"/>
    </xf>
    <xf numFmtId="22" fontId="2" fillId="0" borderId="20" xfId="0" applyNumberFormat="1" applyFont="1" applyBorder="1" applyAlignment="1">
      <alignment horizontal="center" vertical="center"/>
    </xf>
    <xf numFmtId="0" fontId="2" fillId="0" borderId="21" xfId="0" applyFont="1" applyBorder="1" applyAlignment="1">
      <alignment horizontal="center" vertical="center"/>
    </xf>
    <xf numFmtId="2" fontId="2" fillId="0" borderId="21" xfId="0" applyNumberFormat="1" applyFont="1" applyBorder="1" applyAlignment="1">
      <alignment horizontal="center" vertical="center"/>
    </xf>
    <xf numFmtId="0" fontId="3" fillId="0" borderId="22" xfId="0" applyFont="1" applyBorder="1" applyAlignment="1">
      <alignment horizontal="center" vertical="center"/>
    </xf>
    <xf numFmtId="0" fontId="0" fillId="9" borderId="4" xfId="0" applyFill="1" applyBorder="1" applyAlignment="1">
      <alignment horizontal="center" vertical="center"/>
    </xf>
    <xf numFmtId="0" fontId="11" fillId="0" borderId="12" xfId="0" applyFont="1" applyBorder="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9" fillId="7" borderId="4" xfId="0" applyFont="1" applyFill="1" applyBorder="1" applyAlignment="1">
      <alignment horizontal="center" vertical="top" wrapText="1"/>
    </xf>
    <xf numFmtId="22" fontId="2" fillId="5" borderId="4" xfId="0" applyNumberFormat="1" applyFont="1" applyFill="1" applyBorder="1" applyAlignment="1">
      <alignment horizontal="center" vertical="center"/>
    </xf>
    <xf numFmtId="0" fontId="2" fillId="5" borderId="4" xfId="0" applyFont="1" applyFill="1" applyBorder="1" applyAlignment="1">
      <alignment horizontal="center" vertical="center"/>
    </xf>
    <xf numFmtId="168" fontId="2" fillId="5" borderId="4" xfId="0" applyNumberFormat="1" applyFont="1" applyFill="1" applyBorder="1" applyAlignment="1">
      <alignment horizontal="center" vertical="center"/>
    </xf>
    <xf numFmtId="22" fontId="2" fillId="0" borderId="4" xfId="0" applyNumberFormat="1" applyFont="1" applyBorder="1" applyAlignment="1">
      <alignment horizontal="center" vertical="center"/>
    </xf>
    <xf numFmtId="22" fontId="7" fillId="4" borderId="4" xfId="0" applyNumberFormat="1" applyFont="1" applyFill="1" applyBorder="1" applyAlignment="1">
      <alignment horizontal="center" vertical="center"/>
    </xf>
    <xf numFmtId="22" fontId="2" fillId="4" borderId="4" xfId="0" applyNumberFormat="1" applyFont="1" applyFill="1" applyBorder="1" applyAlignment="1">
      <alignment horizontal="center" vertical="center"/>
    </xf>
    <xf numFmtId="22" fontId="2" fillId="6" borderId="4" xfId="0" applyNumberFormat="1" applyFont="1" applyFill="1" applyBorder="1" applyAlignment="1">
      <alignment horizontal="center" vertical="center"/>
    </xf>
    <xf numFmtId="22" fontId="2" fillId="9" borderId="4" xfId="0" applyNumberFormat="1" applyFont="1" applyFill="1" applyBorder="1" applyAlignment="1">
      <alignment horizontal="center" vertical="center"/>
    </xf>
    <xf numFmtId="14" fontId="2" fillId="4" borderId="4" xfId="0" applyNumberFormat="1" applyFont="1" applyFill="1" applyBorder="1" applyAlignment="1">
      <alignment horizontal="center" vertical="center"/>
    </xf>
    <xf numFmtId="14" fontId="2" fillId="0" borderId="4" xfId="0" applyNumberFormat="1" applyFont="1" applyBorder="1" applyAlignment="1">
      <alignment horizontal="center" vertical="center"/>
    </xf>
    <xf numFmtId="14" fontId="2" fillId="5" borderId="4" xfId="0" applyNumberFormat="1" applyFont="1" applyFill="1" applyBorder="1" applyAlignment="1">
      <alignment horizontal="center" vertical="center"/>
    </xf>
    <xf numFmtId="22" fontId="2" fillId="23" borderId="4" xfId="0" applyNumberFormat="1" applyFont="1" applyFill="1" applyBorder="1" applyAlignment="1">
      <alignment horizontal="center" vertical="center"/>
    </xf>
    <xf numFmtId="0" fontId="2" fillId="23" borderId="4" xfId="0" applyFont="1" applyFill="1" applyBorder="1" applyAlignment="1">
      <alignment horizontal="center" vertical="center"/>
    </xf>
    <xf numFmtId="168" fontId="2" fillId="23" borderId="4" xfId="0" applyNumberFormat="1" applyFont="1" applyFill="1" applyBorder="1" applyAlignment="1">
      <alignment horizontal="center" vertical="center"/>
    </xf>
    <xf numFmtId="22" fontId="2" fillId="24" borderId="4" xfId="0" applyNumberFormat="1" applyFont="1" applyFill="1" applyBorder="1" applyAlignment="1">
      <alignment horizontal="center" vertical="center"/>
    </xf>
    <xf numFmtId="0" fontId="2" fillId="25" borderId="4" xfId="0" applyFont="1" applyFill="1" applyBorder="1" applyAlignment="1">
      <alignment horizontal="center" vertical="center"/>
    </xf>
    <xf numFmtId="0" fontId="2" fillId="24" borderId="4" xfId="0" applyFont="1" applyFill="1" applyBorder="1" applyAlignment="1">
      <alignment horizontal="center" vertical="center"/>
    </xf>
    <xf numFmtId="168" fontId="2" fillId="25" borderId="4" xfId="0" applyNumberFormat="1" applyFont="1" applyFill="1" applyBorder="1" applyAlignment="1">
      <alignment horizontal="center" vertical="center"/>
    </xf>
    <xf numFmtId="22" fontId="2" fillId="25" borderId="4" xfId="0" applyNumberFormat="1" applyFont="1" applyFill="1" applyBorder="1" applyAlignment="1">
      <alignment horizontal="center" vertical="center"/>
    </xf>
    <xf numFmtId="168" fontId="2" fillId="24" borderId="4" xfId="0" applyNumberFormat="1" applyFont="1" applyFill="1" applyBorder="1" applyAlignment="1">
      <alignment horizontal="center" vertical="center"/>
    </xf>
  </cellXfs>
  <cellStyles count="4">
    <cellStyle name="Comma [0]" xfId="3" builtinId="6"/>
    <cellStyle name="Normal" xfId="0" builtinId="0"/>
    <cellStyle name="Normal 3" xfId="1" xr:uid="{00000000-0005-0000-0000-000001000000}"/>
    <cellStyle name="Percent" xfId="2" builtinId="5"/>
  </cellStyles>
  <dxfs count="113">
    <dxf>
      <font>
        <b val="0"/>
        <i val="0"/>
        <strike val="0"/>
        <condense val="0"/>
        <extend val="0"/>
        <outline val="0"/>
        <shadow val="0"/>
        <u val="none"/>
        <vertAlign val="baseline"/>
        <sz val="8"/>
        <color rgb="FF0000FF"/>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rgb="FF0000FF"/>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rgb="FF0000FF"/>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rgb="FF0000FF"/>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7" formatCode="m/d/yyyy\ h:mm"/>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7" formatCode="m/d/yyyy\ h:mm"/>
      <alignment horizontal="center" vertical="center" textRotation="0" wrapText="0" indent="0" justifyLastLine="0" shrinkToFit="0" readingOrder="0"/>
    </dxf>
    <dxf>
      <font>
        <strike val="0"/>
        <outline val="0"/>
        <shadow val="0"/>
        <u val="none"/>
        <vertAlign val="baseline"/>
        <sz val="8"/>
        <color rgb="FF000000"/>
        <name val="Calibri"/>
        <scheme val="none"/>
      </font>
      <alignment horizontal="center" vertical="center" textRotation="0" indent="0" justifyLastLine="0" shrinkToFit="0" readingOrder="0"/>
    </dxf>
    <dxf>
      <font>
        <strike val="0"/>
        <outline val="0"/>
        <shadow val="0"/>
        <u val="none"/>
        <vertAlign val="baseline"/>
        <sz val="8"/>
        <color theme="1"/>
        <name val="Calibri"/>
        <scheme val="minor"/>
      </font>
      <alignment horizontal="center" vertical="top" textRotation="0" wrapText="1" indent="0" justifyLastLine="0" shrinkToFit="0" readingOrder="0"/>
    </dxf>
    <dxf>
      <font>
        <b val="0"/>
        <i val="0"/>
        <strike val="0"/>
        <condense val="0"/>
        <extend val="0"/>
        <outline val="0"/>
        <shadow val="0"/>
        <u val="none"/>
        <vertAlign val="baseline"/>
        <sz val="8"/>
        <color rgb="FF0000FF"/>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rgb="FF0000FF"/>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27" formatCode="m/d/yyyy\ h:mm"/>
      <alignment horizontal="center" vertical="center" textRotation="0" wrapText="0" indent="0" justifyLastLine="0" shrinkToFit="0" readingOrder="0"/>
    </dxf>
    <dxf>
      <font>
        <b val="0"/>
        <i val="0"/>
        <strike val="0"/>
        <condense val="0"/>
        <extend val="0"/>
        <outline val="0"/>
        <shadow val="0"/>
        <u val="none"/>
        <vertAlign val="baseline"/>
        <sz val="8"/>
        <color theme="1"/>
        <name val="Calibri"/>
        <scheme val="minor"/>
      </font>
      <numFmt numFmtId="27" formatCode="m/d/yyyy\ h:mm"/>
      <alignment horizontal="center" vertical="center" textRotation="0" wrapText="0" indent="0" justifyLastLine="0" shrinkToFit="0" readingOrder="0"/>
    </dxf>
    <dxf>
      <font>
        <strike val="0"/>
        <outline val="0"/>
        <shadow val="0"/>
        <u val="none"/>
        <vertAlign val="baseline"/>
        <sz val="8"/>
        <color rgb="FF000000"/>
        <name val="Calibri"/>
        <scheme val="none"/>
      </font>
      <alignment horizontal="center" vertical="center" textRotation="0" indent="0" justifyLastLine="0" shrinkToFit="0" readingOrder="0"/>
    </dxf>
    <dxf>
      <font>
        <strike val="0"/>
        <outline val="0"/>
        <shadow val="0"/>
        <u val="none"/>
        <vertAlign val="baseline"/>
        <sz val="8"/>
        <color theme="1"/>
        <name val="Calibri"/>
        <scheme val="minor"/>
      </font>
      <alignment horizontal="center" vertical="top" textRotation="0" wrapText="1" indent="0" justifyLastLine="0" shrinkToFit="0" readingOrder="0"/>
    </dxf>
    <dxf>
      <font>
        <b val="0"/>
        <i val="0"/>
        <strike val="0"/>
        <condense val="0"/>
        <extend val="0"/>
        <outline val="0"/>
        <shadow val="0"/>
        <u val="none"/>
        <vertAlign val="baseline"/>
        <sz val="8"/>
        <color rgb="FF0000FF"/>
        <name val="Calibri"/>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numFmt numFmtId="2"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numFmt numFmtId="168" formatCode="0.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numFmt numFmtId="19" formatCode="m/d/yyyy"/>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8"/>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overlay val="1"/>
    </c:title>
    <c:autoTitleDeleted val="0"/>
    <c:plotArea>
      <c:layout>
        <c:manualLayout>
          <c:layoutTarget val="inner"/>
          <c:xMode val="edge"/>
          <c:yMode val="edge"/>
          <c:x val="0.11151797738493445"/>
          <c:y val="0.14516200722470948"/>
          <c:w val="0.78607665598569054"/>
          <c:h val="0.66640625474411319"/>
        </c:manualLayout>
      </c:layout>
      <c:scatterChart>
        <c:scatterStyle val="lineMarker"/>
        <c:varyColors val="0"/>
        <c:ser>
          <c:idx val="0"/>
          <c:order val="0"/>
          <c:tx>
            <c:v>Oil</c:v>
          </c:tx>
          <c:spPr>
            <a:ln w="25400">
              <a:solidFill>
                <a:srgbClr val="006600"/>
              </a:solidFill>
            </a:ln>
          </c:spPr>
          <c:marker>
            <c:symbol val="diamond"/>
            <c:size val="4"/>
            <c:spPr>
              <a:solidFill>
                <a:srgbClr val="006600"/>
              </a:solidFill>
              <a:ln w="19050">
                <a:solidFill>
                  <a:srgbClr val="006600"/>
                </a:solidFill>
              </a:ln>
            </c:spPr>
          </c:marker>
          <c:xVal>
            <c:strRef>
              <c:f>'ZZ (1)'!$B$26:$B$212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(1)'!$J$26:$J$212</c:f>
              <c:numCache>
                <c:formatCode>General</c:formatCode>
                <c:ptCount val="187"/>
                <c:pt idx="0">
                  <c:v>4.51</c:v>
                </c:pt>
                <c:pt idx="1">
                  <c:v>4.51</c:v>
                </c:pt>
                <c:pt idx="2">
                  <c:v>16.509999999999998</c:v>
                </c:pt>
                <c:pt idx="3">
                  <c:v>19.72</c:v>
                </c:pt>
                <c:pt idx="4">
                  <c:v>30.509999999999998</c:v>
                </c:pt>
                <c:pt idx="5">
                  <c:v>41.51</c:v>
                </c:pt>
                <c:pt idx="6">
                  <c:v>23.509999999999998</c:v>
                </c:pt>
                <c:pt idx="7">
                  <c:v>23.509999999999998</c:v>
                </c:pt>
                <c:pt idx="8">
                  <c:v>4.51</c:v>
                </c:pt>
                <c:pt idx="9">
                  <c:v>34.51</c:v>
                </c:pt>
                <c:pt idx="10">
                  <c:v>116.51</c:v>
                </c:pt>
                <c:pt idx="11">
                  <c:v>53.51</c:v>
                </c:pt>
                <c:pt idx="12">
                  <c:v>70.510000000000005</c:v>
                </c:pt>
                <c:pt idx="13">
                  <c:v>51.51</c:v>
                </c:pt>
                <c:pt idx="14">
                  <c:v>4.51</c:v>
                </c:pt>
                <c:pt idx="15">
                  <c:v>92.37</c:v>
                </c:pt>
                <c:pt idx="16">
                  <c:v>60.01</c:v>
                </c:pt>
                <c:pt idx="17">
                  <c:v>4.51</c:v>
                </c:pt>
                <c:pt idx="18">
                  <c:v>40.51</c:v>
                </c:pt>
                <c:pt idx="19">
                  <c:v>53.9</c:v>
                </c:pt>
                <c:pt idx="20">
                  <c:v>44.44</c:v>
                </c:pt>
                <c:pt idx="21">
                  <c:v>4.51</c:v>
                </c:pt>
                <c:pt idx="22">
                  <c:v>4.51</c:v>
                </c:pt>
                <c:pt idx="23">
                  <c:v>8.379999999999999</c:v>
                </c:pt>
                <c:pt idx="24">
                  <c:v>4.51</c:v>
                </c:pt>
                <c:pt idx="25">
                  <c:v>9.51</c:v>
                </c:pt>
                <c:pt idx="26">
                  <c:v>19.509999999999998</c:v>
                </c:pt>
                <c:pt idx="27">
                  <c:v>87.51</c:v>
                </c:pt>
                <c:pt idx="28">
                  <c:v>5.12</c:v>
                </c:pt>
                <c:pt idx="29">
                  <c:v>4.51</c:v>
                </c:pt>
                <c:pt idx="30">
                  <c:v>4.51</c:v>
                </c:pt>
                <c:pt idx="31">
                  <c:v>4.51</c:v>
                </c:pt>
                <c:pt idx="32">
                  <c:v>4.51</c:v>
                </c:pt>
                <c:pt idx="33">
                  <c:v>4.51</c:v>
                </c:pt>
                <c:pt idx="34">
                  <c:v>4.51</c:v>
                </c:pt>
                <c:pt idx="35">
                  <c:v>4.51</c:v>
                </c:pt>
                <c:pt idx="36">
                  <c:v>4.51</c:v>
                </c:pt>
                <c:pt idx="37">
                  <c:v>4.51</c:v>
                </c:pt>
                <c:pt idx="38">
                  <c:v>4.51</c:v>
                </c:pt>
                <c:pt idx="39">
                  <c:v>4.51</c:v>
                </c:pt>
                <c:pt idx="40">
                  <c:v>4.51</c:v>
                </c:pt>
                <c:pt idx="41">
                  <c:v>4.51</c:v>
                </c:pt>
                <c:pt idx="42">
                  <c:v>4.51</c:v>
                </c:pt>
                <c:pt idx="43">
                  <c:v>4.51</c:v>
                </c:pt>
                <c:pt idx="44">
                  <c:v>4.51</c:v>
                </c:pt>
                <c:pt idx="45">
                  <c:v>4.51</c:v>
                </c:pt>
                <c:pt idx="46">
                  <c:v>4.51</c:v>
                </c:pt>
                <c:pt idx="47">
                  <c:v>4.51</c:v>
                </c:pt>
                <c:pt idx="48">
                  <c:v>4.51</c:v>
                </c:pt>
                <c:pt idx="49">
                  <c:v>4.51</c:v>
                </c:pt>
                <c:pt idx="50">
                  <c:v>4.51</c:v>
                </c:pt>
                <c:pt idx="51">
                  <c:v>23.345999999999997</c:v>
                </c:pt>
                <c:pt idx="52">
                  <c:v>19.509999999999998</c:v>
                </c:pt>
                <c:pt idx="53">
                  <c:v>37.725999999999999</c:v>
                </c:pt>
                <c:pt idx="54">
                  <c:v>29.53</c:v>
                </c:pt>
                <c:pt idx="55">
                  <c:v>29.521000000000001</c:v>
                </c:pt>
                <c:pt idx="56">
                  <c:v>23.898000000000003</c:v>
                </c:pt>
                <c:pt idx="57">
                  <c:v>24.290999999999997</c:v>
                </c:pt>
                <c:pt idx="58">
                  <c:v>18.462</c:v>
                </c:pt>
                <c:pt idx="59">
                  <c:v>20.363</c:v>
                </c:pt>
                <c:pt idx="60">
                  <c:v>18.146000000000001</c:v>
                </c:pt>
                <c:pt idx="61">
                  <c:v>31.18</c:v>
                </c:pt>
                <c:pt idx="62">
                  <c:v>19.292999999999999</c:v>
                </c:pt>
                <c:pt idx="63">
                  <c:v>14.270999999999999</c:v>
                </c:pt>
                <c:pt idx="64">
                  <c:v>15.103999999999999</c:v>
                </c:pt>
                <c:pt idx="65">
                  <c:v>19.029</c:v>
                </c:pt>
                <c:pt idx="66">
                  <c:v>18.128999999999998</c:v>
                </c:pt>
                <c:pt idx="67">
                  <c:v>17.493000000000002</c:v>
                </c:pt>
                <c:pt idx="68">
                  <c:v>6.8119999999999994</c:v>
                </c:pt>
                <c:pt idx="69">
                  <c:v>6.4409999999999998</c:v>
                </c:pt>
                <c:pt idx="70">
                  <c:v>7.1999999999999993</c:v>
                </c:pt>
                <c:pt idx="71">
                  <c:v>7.5890000000000004</c:v>
                </c:pt>
                <c:pt idx="72">
                  <c:v>4.6070000000000002</c:v>
                </c:pt>
                <c:pt idx="73">
                  <c:v>4.6319999999999997</c:v>
                </c:pt>
                <c:pt idx="74">
                  <c:v>4.6209999999999996</c:v>
                </c:pt>
                <c:pt idx="75">
                  <c:v>4.6099999999999994</c:v>
                </c:pt>
                <c:pt idx="76">
                  <c:v>28.805</c:v>
                </c:pt>
                <c:pt idx="77">
                  <c:v>16.310000000000002</c:v>
                </c:pt>
                <c:pt idx="78">
                  <c:v>6.18</c:v>
                </c:pt>
                <c:pt idx="79">
                  <c:v>5.9799999999999995</c:v>
                </c:pt>
                <c:pt idx="80">
                  <c:v>5.79</c:v>
                </c:pt>
                <c:pt idx="81">
                  <c:v>5.0999999999999996</c:v>
                </c:pt>
                <c:pt idx="82">
                  <c:v>5.25</c:v>
                </c:pt>
                <c:pt idx="83">
                  <c:v>7.5</c:v>
                </c:pt>
                <c:pt idx="84">
                  <c:v>4.51</c:v>
                </c:pt>
                <c:pt idx="85">
                  <c:v>4.51</c:v>
                </c:pt>
                <c:pt idx="86">
                  <c:v>4.51</c:v>
                </c:pt>
                <c:pt idx="87">
                  <c:v>4.51</c:v>
                </c:pt>
                <c:pt idx="88">
                  <c:v>4.51</c:v>
                </c:pt>
                <c:pt idx="89">
                  <c:v>4.51</c:v>
                </c:pt>
                <c:pt idx="90">
                  <c:v>4.51</c:v>
                </c:pt>
                <c:pt idx="91">
                  <c:v>4.51</c:v>
                </c:pt>
                <c:pt idx="92">
                  <c:v>4.51</c:v>
                </c:pt>
                <c:pt idx="93">
                  <c:v>20.21</c:v>
                </c:pt>
                <c:pt idx="94">
                  <c:v>22.61</c:v>
                </c:pt>
                <c:pt idx="95">
                  <c:v>20.21</c:v>
                </c:pt>
                <c:pt idx="96">
                  <c:v>18.810000000000002</c:v>
                </c:pt>
                <c:pt idx="97">
                  <c:v>16.71</c:v>
                </c:pt>
                <c:pt idx="98">
                  <c:v>17.71</c:v>
                </c:pt>
                <c:pt idx="99">
                  <c:v>13.24</c:v>
                </c:pt>
                <c:pt idx="100">
                  <c:v>5.9799999999999995</c:v>
                </c:pt>
                <c:pt idx="101">
                  <c:v>5.81</c:v>
                </c:pt>
                <c:pt idx="102">
                  <c:v>5.6099999999999994</c:v>
                </c:pt>
                <c:pt idx="103">
                  <c:v>5.54</c:v>
                </c:pt>
                <c:pt idx="104">
                  <c:v>5.6999999999999993</c:v>
                </c:pt>
                <c:pt idx="105">
                  <c:v>5.6099999999999994</c:v>
                </c:pt>
                <c:pt idx="106">
                  <c:v>5.51</c:v>
                </c:pt>
                <c:pt idx="107">
                  <c:v>5.71</c:v>
                </c:pt>
                <c:pt idx="108">
                  <c:v>4.51</c:v>
                </c:pt>
                <c:pt idx="109">
                  <c:v>6.51</c:v>
                </c:pt>
                <c:pt idx="110">
                  <c:v>5.91</c:v>
                </c:pt>
                <c:pt idx="111">
                  <c:v>5.1099999999999994</c:v>
                </c:pt>
                <c:pt idx="112">
                  <c:v>10.71</c:v>
                </c:pt>
                <c:pt idx="113">
                  <c:v>8.86</c:v>
                </c:pt>
                <c:pt idx="114">
                  <c:v>9.33</c:v>
                </c:pt>
                <c:pt idx="115">
                  <c:v>8.8099999999999987</c:v>
                </c:pt>
                <c:pt idx="116">
                  <c:v>7.1099999999999994</c:v>
                </c:pt>
                <c:pt idx="117">
                  <c:v>7.21</c:v>
                </c:pt>
                <c:pt idx="118">
                  <c:v>22.020000000000003</c:v>
                </c:pt>
                <c:pt idx="119">
                  <c:v>23.71</c:v>
                </c:pt>
                <c:pt idx="120">
                  <c:v>115.51</c:v>
                </c:pt>
                <c:pt idx="121">
                  <c:v>84.910000000000011</c:v>
                </c:pt>
                <c:pt idx="122">
                  <c:v>31.409999999999997</c:v>
                </c:pt>
                <c:pt idx="123">
                  <c:v>22.11</c:v>
                </c:pt>
                <c:pt idx="124">
                  <c:v>17.810000000000002</c:v>
                </c:pt>
                <c:pt idx="125">
                  <c:v>17.91</c:v>
                </c:pt>
                <c:pt idx="126">
                  <c:v>9.41</c:v>
                </c:pt>
                <c:pt idx="127">
                  <c:v>8.8099999999999987</c:v>
                </c:pt>
                <c:pt idx="128">
                  <c:v>6.1099999999999994</c:v>
                </c:pt>
                <c:pt idx="129">
                  <c:v>7.91</c:v>
                </c:pt>
                <c:pt idx="130">
                  <c:v>7.81</c:v>
                </c:pt>
                <c:pt idx="131">
                  <c:v>4.51</c:v>
                </c:pt>
                <c:pt idx="132">
                  <c:v>5.21</c:v>
                </c:pt>
                <c:pt idx="133">
                  <c:v>7.21</c:v>
                </c:pt>
                <c:pt idx="134">
                  <c:v>6.1099999999999994</c:v>
                </c:pt>
                <c:pt idx="135">
                  <c:v>5.1099999999999994</c:v>
                </c:pt>
                <c:pt idx="136">
                  <c:v>5.1099999999999994</c:v>
                </c:pt>
                <c:pt idx="137">
                  <c:v>4.91</c:v>
                </c:pt>
                <c:pt idx="138">
                  <c:v>6.51</c:v>
                </c:pt>
                <c:pt idx="139">
                  <c:v>5.51</c:v>
                </c:pt>
                <c:pt idx="140">
                  <c:v>20.009999999999998</c:v>
                </c:pt>
                <c:pt idx="141">
                  <c:v>5.1099999999999994</c:v>
                </c:pt>
                <c:pt idx="142">
                  <c:v>4.51</c:v>
                </c:pt>
                <c:pt idx="143">
                  <c:v>4.51</c:v>
                </c:pt>
                <c:pt idx="144">
                  <c:v>4.51</c:v>
                </c:pt>
                <c:pt idx="145">
                  <c:v>5.91</c:v>
                </c:pt>
                <c:pt idx="146">
                  <c:v>7.21</c:v>
                </c:pt>
                <c:pt idx="147">
                  <c:v>5.51</c:v>
                </c:pt>
                <c:pt idx="148">
                  <c:v>5.51</c:v>
                </c:pt>
                <c:pt idx="149">
                  <c:v>5.51</c:v>
                </c:pt>
                <c:pt idx="150">
                  <c:v>4.51</c:v>
                </c:pt>
                <c:pt idx="151">
                  <c:v>4.51</c:v>
                </c:pt>
                <c:pt idx="152">
                  <c:v>4.51</c:v>
                </c:pt>
                <c:pt idx="153">
                  <c:v>4.51</c:v>
                </c:pt>
                <c:pt idx="154">
                  <c:v>4.51</c:v>
                </c:pt>
                <c:pt idx="155">
                  <c:v>5.51</c:v>
                </c:pt>
                <c:pt idx="156">
                  <c:v>4.51</c:v>
                </c:pt>
                <c:pt idx="157">
                  <c:v>4.51</c:v>
                </c:pt>
                <c:pt idx="158">
                  <c:v>9.51</c:v>
                </c:pt>
                <c:pt idx="159">
                  <c:v>4.51</c:v>
                </c:pt>
                <c:pt idx="160">
                  <c:v>6.51</c:v>
                </c:pt>
                <c:pt idx="161">
                  <c:v>12.51</c:v>
                </c:pt>
                <c:pt idx="162">
                  <c:v>4.51</c:v>
                </c:pt>
                <c:pt idx="163">
                  <c:v>4.51</c:v>
                </c:pt>
                <c:pt idx="164">
                  <c:v>4.51</c:v>
                </c:pt>
                <c:pt idx="165">
                  <c:v>4.55</c:v>
                </c:pt>
                <c:pt idx="166">
                  <c:v>5.51</c:v>
                </c:pt>
                <c:pt idx="167">
                  <c:v>5.51</c:v>
                </c:pt>
                <c:pt idx="168">
                  <c:v>5.51</c:v>
                </c:pt>
                <c:pt idx="169">
                  <c:v>4.8099999999999996</c:v>
                </c:pt>
                <c:pt idx="170">
                  <c:v>5.01</c:v>
                </c:pt>
                <c:pt idx="171">
                  <c:v>4.51</c:v>
                </c:pt>
                <c:pt idx="172">
                  <c:v>4.51</c:v>
                </c:pt>
                <c:pt idx="173">
                  <c:v>4.51</c:v>
                </c:pt>
                <c:pt idx="174">
                  <c:v>19.259999999999998</c:v>
                </c:pt>
                <c:pt idx="175">
                  <c:v>4.51</c:v>
                </c:pt>
                <c:pt idx="176">
                  <c:v>4.66</c:v>
                </c:pt>
                <c:pt idx="177">
                  <c:v>5.51</c:v>
                </c:pt>
                <c:pt idx="178">
                  <c:v>18.310000000000002</c:v>
                </c:pt>
                <c:pt idx="179">
                  <c:v>19.509999999999998</c:v>
                </c:pt>
                <c:pt idx="180">
                  <c:v>15.51</c:v>
                </c:pt>
                <c:pt idx="181">
                  <c:v>14.51</c:v>
                </c:pt>
                <c:pt idx="182">
                  <c:v>10.51</c:v>
                </c:pt>
                <c:pt idx="183">
                  <c:v>17.509999999999998</c:v>
                </c:pt>
                <c:pt idx="184">
                  <c:v>14.035</c:v>
                </c:pt>
              </c:numCache>
            </c:numRef>
          </c:yVal>
          <c:smooth val="0"/>
          <c:extLst>
            <c:ext xmlns:c16="http://schemas.microsoft.com/office/drawing/2014/chart" uri="{C3380CC4-5D6E-409C-BE32-E72D297353CC}">
              <c16:uniqueId val="{00000000-C8B8-4158-965B-7891F3244260}"/>
            </c:ext>
          </c:extLst>
        </c:ser>
        <c:ser>
          <c:idx val="1"/>
          <c:order val="1"/>
          <c:tx>
            <c:v>Water</c:v>
          </c:tx>
          <c:spPr>
            <a:ln>
              <a:solidFill>
                <a:srgbClr val="0066FF"/>
              </a:solidFill>
            </a:ln>
          </c:spPr>
          <c:marker>
            <c:symbol val="diamond"/>
            <c:size val="4"/>
            <c:spPr>
              <a:solidFill>
                <a:srgbClr val="0066FF"/>
              </a:solidFill>
              <a:ln>
                <a:solidFill>
                  <a:srgbClr val="0066FF"/>
                </a:solidFill>
              </a:ln>
            </c:spPr>
          </c:marker>
          <c:xVal>
            <c:strRef>
              <c:f>'ZZ (1)'!$B$26:$B$212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(1)'!$K$26:$K$212</c:f>
              <c:numCache>
                <c:formatCode>General</c:formatCode>
                <c:ptCount val="187"/>
                <c:pt idx="0">
                  <c:v>2595.25</c:v>
                </c:pt>
                <c:pt idx="1">
                  <c:v>1988.5</c:v>
                </c:pt>
                <c:pt idx="2">
                  <c:v>1887.25</c:v>
                </c:pt>
                <c:pt idx="3">
                  <c:v>2308.96</c:v>
                </c:pt>
                <c:pt idx="4">
                  <c:v>1716.75</c:v>
                </c:pt>
                <c:pt idx="5">
                  <c:v>1526</c:v>
                </c:pt>
                <c:pt idx="6">
                  <c:v>1568</c:v>
                </c:pt>
                <c:pt idx="7">
                  <c:v>1403</c:v>
                </c:pt>
                <c:pt idx="8">
                  <c:v>1354</c:v>
                </c:pt>
                <c:pt idx="9">
                  <c:v>1133.5</c:v>
                </c:pt>
                <c:pt idx="10">
                  <c:v>687.5</c:v>
                </c:pt>
                <c:pt idx="11">
                  <c:v>603.5</c:v>
                </c:pt>
                <c:pt idx="12">
                  <c:v>703</c:v>
                </c:pt>
                <c:pt idx="13">
                  <c:v>894.75</c:v>
                </c:pt>
                <c:pt idx="14">
                  <c:v>900.67</c:v>
                </c:pt>
                <c:pt idx="15">
                  <c:v>865.31</c:v>
                </c:pt>
                <c:pt idx="16">
                  <c:v>979.19</c:v>
                </c:pt>
                <c:pt idx="17">
                  <c:v>822</c:v>
                </c:pt>
                <c:pt idx="18">
                  <c:v>485</c:v>
                </c:pt>
                <c:pt idx="19">
                  <c:v>949.39</c:v>
                </c:pt>
                <c:pt idx="20">
                  <c:v>388.93</c:v>
                </c:pt>
                <c:pt idx="21">
                  <c:v>431</c:v>
                </c:pt>
                <c:pt idx="22">
                  <c:v>329</c:v>
                </c:pt>
                <c:pt idx="23">
                  <c:v>332.87</c:v>
                </c:pt>
                <c:pt idx="24">
                  <c:v>329</c:v>
                </c:pt>
                <c:pt idx="25">
                  <c:v>335</c:v>
                </c:pt>
                <c:pt idx="26">
                  <c:v>345</c:v>
                </c:pt>
                <c:pt idx="27">
                  <c:v>413</c:v>
                </c:pt>
                <c:pt idx="28">
                  <c:v>330.61</c:v>
                </c:pt>
                <c:pt idx="29">
                  <c:v>331</c:v>
                </c:pt>
                <c:pt idx="30">
                  <c:v>328</c:v>
                </c:pt>
                <c:pt idx="31">
                  <c:v>359</c:v>
                </c:pt>
                <c:pt idx="32">
                  <c:v>333.73</c:v>
                </c:pt>
                <c:pt idx="33">
                  <c:v>332.9</c:v>
                </c:pt>
                <c:pt idx="34">
                  <c:v>335</c:v>
                </c:pt>
                <c:pt idx="35">
                  <c:v>333.79</c:v>
                </c:pt>
                <c:pt idx="36">
                  <c:v>331.52</c:v>
                </c:pt>
                <c:pt idx="37">
                  <c:v>426.28</c:v>
                </c:pt>
                <c:pt idx="38">
                  <c:v>377.32</c:v>
                </c:pt>
                <c:pt idx="39">
                  <c:v>329.35</c:v>
                </c:pt>
                <c:pt idx="40">
                  <c:v>331.2</c:v>
                </c:pt>
                <c:pt idx="41">
                  <c:v>332.82</c:v>
                </c:pt>
                <c:pt idx="42">
                  <c:v>328</c:v>
                </c:pt>
                <c:pt idx="43">
                  <c:v>331.26</c:v>
                </c:pt>
                <c:pt idx="44">
                  <c:v>331.91</c:v>
                </c:pt>
                <c:pt idx="45">
                  <c:v>332.84</c:v>
                </c:pt>
                <c:pt idx="46">
                  <c:v>330.84</c:v>
                </c:pt>
                <c:pt idx="47">
                  <c:v>336.91</c:v>
                </c:pt>
                <c:pt idx="48">
                  <c:v>330.53</c:v>
                </c:pt>
                <c:pt idx="49">
                  <c:v>331.2</c:v>
                </c:pt>
                <c:pt idx="50">
                  <c:v>340.77</c:v>
                </c:pt>
                <c:pt idx="51">
                  <c:v>484.96600000000001</c:v>
                </c:pt>
                <c:pt idx="52">
                  <c:v>452</c:v>
                </c:pt>
                <c:pt idx="53">
                  <c:v>604.80600000000004</c:v>
                </c:pt>
                <c:pt idx="54">
                  <c:v>536.47</c:v>
                </c:pt>
                <c:pt idx="55">
                  <c:v>536.43100000000004</c:v>
                </c:pt>
                <c:pt idx="56">
                  <c:v>548.31799999999998</c:v>
                </c:pt>
                <c:pt idx="57">
                  <c:v>552.79099999999994</c:v>
                </c:pt>
                <c:pt idx="58">
                  <c:v>560.53200000000004</c:v>
                </c:pt>
                <c:pt idx="59">
                  <c:v>592.22299999999996</c:v>
                </c:pt>
                <c:pt idx="60">
                  <c:v>555.26599999999996</c:v>
                </c:pt>
                <c:pt idx="61">
                  <c:v>552.12</c:v>
                </c:pt>
                <c:pt idx="62">
                  <c:v>539.18299999999999</c:v>
                </c:pt>
                <c:pt idx="63">
                  <c:v>467.44100000000003</c:v>
                </c:pt>
                <c:pt idx="64">
                  <c:v>479.34399999999999</c:v>
                </c:pt>
                <c:pt idx="65">
                  <c:v>450.00900000000001</c:v>
                </c:pt>
                <c:pt idx="66">
                  <c:v>442.44900000000001</c:v>
                </c:pt>
                <c:pt idx="67">
                  <c:v>437.10300000000001</c:v>
                </c:pt>
                <c:pt idx="68">
                  <c:v>404.74200000000002</c:v>
                </c:pt>
                <c:pt idx="69">
                  <c:v>408.45100000000002</c:v>
                </c:pt>
                <c:pt idx="70">
                  <c:v>440.11</c:v>
                </c:pt>
                <c:pt idx="71">
                  <c:v>456.29899999999998</c:v>
                </c:pt>
                <c:pt idx="72">
                  <c:v>397.077</c:v>
                </c:pt>
                <c:pt idx="73">
                  <c:v>415.262</c:v>
                </c:pt>
                <c:pt idx="74">
                  <c:v>407.03100000000001</c:v>
                </c:pt>
                <c:pt idx="75">
                  <c:v>396.47</c:v>
                </c:pt>
                <c:pt idx="76">
                  <c:v>430.07499999999999</c:v>
                </c:pt>
                <c:pt idx="77">
                  <c:v>412.26</c:v>
                </c:pt>
                <c:pt idx="78">
                  <c:v>339.95</c:v>
                </c:pt>
                <c:pt idx="79">
                  <c:v>475.24</c:v>
                </c:pt>
                <c:pt idx="80">
                  <c:v>455.52</c:v>
                </c:pt>
                <c:pt idx="81">
                  <c:v>386.59000000000003</c:v>
                </c:pt>
                <c:pt idx="82">
                  <c:v>402.37</c:v>
                </c:pt>
                <c:pt idx="83">
                  <c:v>626.55999999999995</c:v>
                </c:pt>
                <c:pt idx="84">
                  <c:v>383.71</c:v>
                </c:pt>
                <c:pt idx="85">
                  <c:v>437</c:v>
                </c:pt>
                <c:pt idx="86">
                  <c:v>427.6</c:v>
                </c:pt>
                <c:pt idx="87">
                  <c:v>417.6</c:v>
                </c:pt>
                <c:pt idx="88">
                  <c:v>407.53</c:v>
                </c:pt>
                <c:pt idx="89">
                  <c:v>481.87</c:v>
                </c:pt>
                <c:pt idx="90">
                  <c:v>476.97</c:v>
                </c:pt>
                <c:pt idx="91">
                  <c:v>459.7</c:v>
                </c:pt>
                <c:pt idx="92">
                  <c:v>478.1</c:v>
                </c:pt>
                <c:pt idx="93">
                  <c:v>484.7</c:v>
                </c:pt>
                <c:pt idx="94">
                  <c:v>509.2</c:v>
                </c:pt>
                <c:pt idx="95">
                  <c:v>484.96000000000004</c:v>
                </c:pt>
                <c:pt idx="96">
                  <c:v>470.7</c:v>
                </c:pt>
                <c:pt idx="97">
                  <c:v>480.7</c:v>
                </c:pt>
                <c:pt idx="98">
                  <c:v>492.9</c:v>
                </c:pt>
                <c:pt idx="99">
                  <c:v>437.15</c:v>
                </c:pt>
                <c:pt idx="100">
                  <c:v>475.12</c:v>
                </c:pt>
                <c:pt idx="101">
                  <c:v>457.7</c:v>
                </c:pt>
                <c:pt idx="102">
                  <c:v>434.7</c:v>
                </c:pt>
                <c:pt idx="103">
                  <c:v>431.26</c:v>
                </c:pt>
                <c:pt idx="104">
                  <c:v>446.90999999999997</c:v>
                </c:pt>
                <c:pt idx="105">
                  <c:v>434.2</c:v>
                </c:pt>
                <c:pt idx="106">
                  <c:v>430.1</c:v>
                </c:pt>
                <c:pt idx="107">
                  <c:v>451.8</c:v>
                </c:pt>
                <c:pt idx="108">
                  <c:v>328</c:v>
                </c:pt>
                <c:pt idx="109">
                  <c:v>523.1</c:v>
                </c:pt>
                <c:pt idx="110">
                  <c:v>464.3</c:v>
                </c:pt>
                <c:pt idx="111">
                  <c:v>390.9</c:v>
                </c:pt>
                <c:pt idx="112">
                  <c:v>460.32</c:v>
                </c:pt>
                <c:pt idx="113">
                  <c:v>436.78</c:v>
                </c:pt>
                <c:pt idx="114">
                  <c:v>429.31</c:v>
                </c:pt>
                <c:pt idx="115">
                  <c:v>435</c:v>
                </c:pt>
                <c:pt idx="116">
                  <c:v>393.5</c:v>
                </c:pt>
                <c:pt idx="117">
                  <c:v>394.4</c:v>
                </c:pt>
                <c:pt idx="118">
                  <c:v>364.48</c:v>
                </c:pt>
                <c:pt idx="119">
                  <c:v>456.2</c:v>
                </c:pt>
                <c:pt idx="120">
                  <c:v>513</c:v>
                </c:pt>
                <c:pt idx="121">
                  <c:v>462</c:v>
                </c:pt>
                <c:pt idx="122">
                  <c:v>507.1</c:v>
                </c:pt>
                <c:pt idx="123">
                  <c:v>445.3</c:v>
                </c:pt>
                <c:pt idx="124">
                  <c:v>416.6</c:v>
                </c:pt>
                <c:pt idx="125">
                  <c:v>417.3</c:v>
                </c:pt>
                <c:pt idx="126">
                  <c:v>425.3</c:v>
                </c:pt>
                <c:pt idx="127">
                  <c:v>414.7</c:v>
                </c:pt>
                <c:pt idx="128">
                  <c:v>359.3</c:v>
                </c:pt>
                <c:pt idx="129">
                  <c:v>396</c:v>
                </c:pt>
                <c:pt idx="130">
                  <c:v>394.1</c:v>
                </c:pt>
                <c:pt idx="131">
                  <c:v>328</c:v>
                </c:pt>
                <c:pt idx="132">
                  <c:v>342</c:v>
                </c:pt>
                <c:pt idx="133">
                  <c:v>381.1</c:v>
                </c:pt>
                <c:pt idx="134">
                  <c:v>490</c:v>
                </c:pt>
                <c:pt idx="135">
                  <c:v>391</c:v>
                </c:pt>
                <c:pt idx="136">
                  <c:v>390</c:v>
                </c:pt>
                <c:pt idx="137">
                  <c:v>363.5</c:v>
                </c:pt>
                <c:pt idx="138">
                  <c:v>361</c:v>
                </c:pt>
                <c:pt idx="139">
                  <c:v>425.1</c:v>
                </c:pt>
                <c:pt idx="140">
                  <c:v>390.1</c:v>
                </c:pt>
                <c:pt idx="141">
                  <c:v>330.3</c:v>
                </c:pt>
                <c:pt idx="142">
                  <c:v>335</c:v>
                </c:pt>
                <c:pt idx="143">
                  <c:v>328</c:v>
                </c:pt>
                <c:pt idx="144">
                  <c:v>329.72</c:v>
                </c:pt>
                <c:pt idx="145">
                  <c:v>400</c:v>
                </c:pt>
                <c:pt idx="146">
                  <c:v>463</c:v>
                </c:pt>
                <c:pt idx="147">
                  <c:v>366</c:v>
                </c:pt>
                <c:pt idx="148">
                  <c:v>330</c:v>
                </c:pt>
                <c:pt idx="149">
                  <c:v>421</c:v>
                </c:pt>
                <c:pt idx="150">
                  <c:v>328.1</c:v>
                </c:pt>
                <c:pt idx="151">
                  <c:v>328</c:v>
                </c:pt>
                <c:pt idx="152">
                  <c:v>398</c:v>
                </c:pt>
                <c:pt idx="153">
                  <c:v>328</c:v>
                </c:pt>
                <c:pt idx="154">
                  <c:v>332</c:v>
                </c:pt>
                <c:pt idx="155">
                  <c:v>404</c:v>
                </c:pt>
                <c:pt idx="156">
                  <c:v>410</c:v>
                </c:pt>
                <c:pt idx="157">
                  <c:v>402</c:v>
                </c:pt>
                <c:pt idx="158">
                  <c:v>347</c:v>
                </c:pt>
                <c:pt idx="159">
                  <c:v>328</c:v>
                </c:pt>
                <c:pt idx="160">
                  <c:v>395</c:v>
                </c:pt>
                <c:pt idx="161">
                  <c:v>701</c:v>
                </c:pt>
                <c:pt idx="162">
                  <c:v>329</c:v>
                </c:pt>
                <c:pt idx="163">
                  <c:v>328</c:v>
                </c:pt>
                <c:pt idx="164">
                  <c:v>330</c:v>
                </c:pt>
                <c:pt idx="165">
                  <c:v>331.43</c:v>
                </c:pt>
                <c:pt idx="166">
                  <c:v>409</c:v>
                </c:pt>
                <c:pt idx="167">
                  <c:v>380</c:v>
                </c:pt>
                <c:pt idx="168">
                  <c:v>383</c:v>
                </c:pt>
                <c:pt idx="169">
                  <c:v>341.2</c:v>
                </c:pt>
                <c:pt idx="170">
                  <c:v>352.3</c:v>
                </c:pt>
                <c:pt idx="171">
                  <c:v>333</c:v>
                </c:pt>
                <c:pt idx="172">
                  <c:v>339</c:v>
                </c:pt>
                <c:pt idx="173">
                  <c:v>333</c:v>
                </c:pt>
                <c:pt idx="174">
                  <c:v>355.83</c:v>
                </c:pt>
                <c:pt idx="175">
                  <c:v>336</c:v>
                </c:pt>
                <c:pt idx="176">
                  <c:v>330.95</c:v>
                </c:pt>
                <c:pt idx="177">
                  <c:v>343</c:v>
                </c:pt>
                <c:pt idx="178">
                  <c:v>466</c:v>
                </c:pt>
                <c:pt idx="179">
                  <c:v>446</c:v>
                </c:pt>
                <c:pt idx="180">
                  <c:v>438</c:v>
                </c:pt>
                <c:pt idx="181">
                  <c:v>424</c:v>
                </c:pt>
                <c:pt idx="182">
                  <c:v>392</c:v>
                </c:pt>
                <c:pt idx="183">
                  <c:v>454</c:v>
                </c:pt>
                <c:pt idx="184">
                  <c:v>423.25</c:v>
                </c:pt>
              </c:numCache>
            </c:numRef>
          </c:yVal>
          <c:smooth val="0"/>
          <c:extLst>
            <c:ext xmlns:c16="http://schemas.microsoft.com/office/drawing/2014/chart" uri="{C3380CC4-5D6E-409C-BE32-E72D297353CC}">
              <c16:uniqueId val="{00000001-C8B8-4158-965B-7891F3244260}"/>
            </c:ext>
          </c:extLst>
        </c:ser>
        <c:ser>
          <c:idx val="2"/>
          <c:order val="2"/>
          <c:tx>
            <c:v>THP</c:v>
          </c:tx>
          <c:spPr>
            <a:ln w="25400">
              <a:solidFill>
                <a:srgbClr val="000099"/>
              </a:solidFill>
            </a:ln>
          </c:spPr>
          <c:marker>
            <c:symbol val="triangle"/>
            <c:size val="4"/>
            <c:spPr>
              <a:solidFill>
                <a:srgbClr val="000099"/>
              </a:solidFill>
              <a:ln>
                <a:solidFill>
                  <a:srgbClr val="000099"/>
                </a:solidFill>
              </a:ln>
            </c:spPr>
          </c:marker>
          <c:xVal>
            <c:strRef>
              <c:f>'ZZ (1)'!$B$26:$B$212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(1)'!$G$26:$G$212</c:f>
              <c:numCache>
                <c:formatCode>General</c:formatCode>
                <c:ptCount val="187"/>
                <c:pt idx="0">
                  <c:v>137</c:v>
                </c:pt>
                <c:pt idx="1">
                  <c:v>169</c:v>
                </c:pt>
                <c:pt idx="2">
                  <c:v>169</c:v>
                </c:pt>
                <c:pt idx="3">
                  <c:v>171</c:v>
                </c:pt>
                <c:pt idx="4">
                  <c:v>185</c:v>
                </c:pt>
                <c:pt idx="5">
                  <c:v>183</c:v>
                </c:pt>
                <c:pt idx="6">
                  <c:v>186</c:v>
                </c:pt>
                <c:pt idx="7">
                  <c:v>192</c:v>
                </c:pt>
                <c:pt idx="8">
                  <c:v>189</c:v>
                </c:pt>
                <c:pt idx="9">
                  <c:v>195</c:v>
                </c:pt>
                <c:pt idx="10">
                  <c:v>196</c:v>
                </c:pt>
                <c:pt idx="11">
                  <c:v>193</c:v>
                </c:pt>
                <c:pt idx="12">
                  <c:v>196</c:v>
                </c:pt>
                <c:pt idx="13">
                  <c:v>197</c:v>
                </c:pt>
                <c:pt idx="14">
                  <c:v>195</c:v>
                </c:pt>
                <c:pt idx="15">
                  <c:v>191</c:v>
                </c:pt>
                <c:pt idx="16">
                  <c:v>185</c:v>
                </c:pt>
                <c:pt idx="17">
                  <c:v>135</c:v>
                </c:pt>
                <c:pt idx="18">
                  <c:v>156</c:v>
                </c:pt>
                <c:pt idx="19">
                  <c:v>161</c:v>
                </c:pt>
                <c:pt idx="20">
                  <c:v>166</c:v>
                </c:pt>
                <c:pt idx="21">
                  <c:v>102</c:v>
                </c:pt>
                <c:pt idx="22">
                  <c:v>84.17</c:v>
                </c:pt>
                <c:pt idx="23">
                  <c:v>84.22</c:v>
                </c:pt>
                <c:pt idx="24">
                  <c:v>84.1</c:v>
                </c:pt>
                <c:pt idx="25">
                  <c:v>114</c:v>
                </c:pt>
                <c:pt idx="26">
                  <c:v>96</c:v>
                </c:pt>
                <c:pt idx="27">
                  <c:v>82</c:v>
                </c:pt>
                <c:pt idx="28">
                  <c:v>88</c:v>
                </c:pt>
                <c:pt idx="29">
                  <c:v>89</c:v>
                </c:pt>
                <c:pt idx="31">
                  <c:v>92.78</c:v>
                </c:pt>
                <c:pt idx="32">
                  <c:v>85</c:v>
                </c:pt>
                <c:pt idx="33">
                  <c:v>81.3</c:v>
                </c:pt>
                <c:pt idx="34">
                  <c:v>83.4</c:v>
                </c:pt>
                <c:pt idx="35">
                  <c:v>84.5</c:v>
                </c:pt>
                <c:pt idx="36">
                  <c:v>80.83</c:v>
                </c:pt>
                <c:pt idx="37">
                  <c:v>90.3</c:v>
                </c:pt>
                <c:pt idx="38">
                  <c:v>88</c:v>
                </c:pt>
                <c:pt idx="39">
                  <c:v>85</c:v>
                </c:pt>
                <c:pt idx="40">
                  <c:v>83</c:v>
                </c:pt>
                <c:pt idx="41">
                  <c:v>87.5</c:v>
                </c:pt>
                <c:pt idx="42">
                  <c:v>84.6</c:v>
                </c:pt>
                <c:pt idx="43">
                  <c:v>84.5</c:v>
                </c:pt>
                <c:pt idx="44">
                  <c:v>80</c:v>
                </c:pt>
                <c:pt idx="45">
                  <c:v>85.3</c:v>
                </c:pt>
                <c:pt idx="46">
                  <c:v>87.4</c:v>
                </c:pt>
                <c:pt idx="47">
                  <c:v>86.36</c:v>
                </c:pt>
                <c:pt idx="48">
                  <c:v>83.76</c:v>
                </c:pt>
                <c:pt idx="49">
                  <c:v>85.31</c:v>
                </c:pt>
                <c:pt idx="50">
                  <c:v>85.61</c:v>
                </c:pt>
                <c:pt idx="51">
                  <c:v>87</c:v>
                </c:pt>
                <c:pt idx="52">
                  <c:v>87</c:v>
                </c:pt>
                <c:pt idx="53">
                  <c:v>106</c:v>
                </c:pt>
                <c:pt idx="54">
                  <c:v>104</c:v>
                </c:pt>
                <c:pt idx="55">
                  <c:v>104.44</c:v>
                </c:pt>
                <c:pt idx="56">
                  <c:v>104</c:v>
                </c:pt>
                <c:pt idx="57">
                  <c:v>97.22</c:v>
                </c:pt>
                <c:pt idx="58">
                  <c:v>110.63</c:v>
                </c:pt>
                <c:pt idx="59">
                  <c:v>129.06</c:v>
                </c:pt>
                <c:pt idx="60">
                  <c:v>122.69</c:v>
                </c:pt>
                <c:pt idx="61">
                  <c:v>122.53</c:v>
                </c:pt>
                <c:pt idx="62">
                  <c:v>123</c:v>
                </c:pt>
                <c:pt idx="63">
                  <c:v>104.94</c:v>
                </c:pt>
                <c:pt idx="64">
                  <c:v>108</c:v>
                </c:pt>
                <c:pt idx="65">
                  <c:v>104.5</c:v>
                </c:pt>
                <c:pt idx="66">
                  <c:v>92.6</c:v>
                </c:pt>
                <c:pt idx="67">
                  <c:v>97.48</c:v>
                </c:pt>
                <c:pt idx="68">
                  <c:v>92</c:v>
                </c:pt>
                <c:pt idx="69">
                  <c:v>89.7</c:v>
                </c:pt>
                <c:pt idx="70">
                  <c:v>98.45</c:v>
                </c:pt>
                <c:pt idx="71">
                  <c:v>102</c:v>
                </c:pt>
                <c:pt idx="72">
                  <c:v>93</c:v>
                </c:pt>
                <c:pt idx="73">
                  <c:v>92</c:v>
                </c:pt>
                <c:pt idx="74">
                  <c:v>87.54</c:v>
                </c:pt>
                <c:pt idx="75">
                  <c:v>90</c:v>
                </c:pt>
                <c:pt idx="76">
                  <c:v>87</c:v>
                </c:pt>
                <c:pt idx="77">
                  <c:v>86</c:v>
                </c:pt>
                <c:pt idx="78">
                  <c:v>84.57</c:v>
                </c:pt>
                <c:pt idx="79">
                  <c:v>102</c:v>
                </c:pt>
                <c:pt idx="80">
                  <c:v>96</c:v>
                </c:pt>
                <c:pt idx="81">
                  <c:v>89</c:v>
                </c:pt>
                <c:pt idx="82">
                  <c:v>95</c:v>
                </c:pt>
                <c:pt idx="83">
                  <c:v>109</c:v>
                </c:pt>
                <c:pt idx="84">
                  <c:v>92.3</c:v>
                </c:pt>
                <c:pt idx="85">
                  <c:v>93</c:v>
                </c:pt>
                <c:pt idx="86">
                  <c:v>94</c:v>
                </c:pt>
                <c:pt idx="87">
                  <c:v>92.3</c:v>
                </c:pt>
                <c:pt idx="88">
                  <c:v>92</c:v>
                </c:pt>
                <c:pt idx="89">
                  <c:v>99</c:v>
                </c:pt>
                <c:pt idx="90">
                  <c:v>101</c:v>
                </c:pt>
                <c:pt idx="91">
                  <c:v>95</c:v>
                </c:pt>
                <c:pt idx="92">
                  <c:v>98</c:v>
                </c:pt>
                <c:pt idx="93">
                  <c:v>103.8</c:v>
                </c:pt>
                <c:pt idx="94">
                  <c:v>97</c:v>
                </c:pt>
                <c:pt idx="95">
                  <c:v>96</c:v>
                </c:pt>
                <c:pt idx="96">
                  <c:v>100</c:v>
                </c:pt>
                <c:pt idx="97">
                  <c:v>105.65</c:v>
                </c:pt>
                <c:pt idx="98">
                  <c:v>95.91</c:v>
                </c:pt>
                <c:pt idx="99">
                  <c:v>92.32</c:v>
                </c:pt>
                <c:pt idx="100">
                  <c:v>91.25</c:v>
                </c:pt>
                <c:pt idx="101">
                  <c:v>89.29</c:v>
                </c:pt>
                <c:pt idx="102">
                  <c:v>87.96</c:v>
                </c:pt>
                <c:pt idx="103">
                  <c:v>88</c:v>
                </c:pt>
                <c:pt idx="104">
                  <c:v>90.79</c:v>
                </c:pt>
                <c:pt idx="105">
                  <c:v>90.28</c:v>
                </c:pt>
                <c:pt idx="106">
                  <c:v>96.22</c:v>
                </c:pt>
                <c:pt idx="107">
                  <c:v>95.32</c:v>
                </c:pt>
                <c:pt idx="108">
                  <c:v>90</c:v>
                </c:pt>
                <c:pt idx="109">
                  <c:v>110</c:v>
                </c:pt>
                <c:pt idx="110">
                  <c:v>100</c:v>
                </c:pt>
                <c:pt idx="111">
                  <c:v>83.94</c:v>
                </c:pt>
                <c:pt idx="112">
                  <c:v>89.28</c:v>
                </c:pt>
                <c:pt idx="113">
                  <c:v>88.31</c:v>
                </c:pt>
                <c:pt idx="114">
                  <c:v>87</c:v>
                </c:pt>
                <c:pt idx="115">
                  <c:v>94.58</c:v>
                </c:pt>
                <c:pt idx="116">
                  <c:v>91.76</c:v>
                </c:pt>
                <c:pt idx="117">
                  <c:v>89</c:v>
                </c:pt>
                <c:pt idx="118">
                  <c:v>80</c:v>
                </c:pt>
                <c:pt idx="119">
                  <c:v>94.24</c:v>
                </c:pt>
                <c:pt idx="120">
                  <c:v>102</c:v>
                </c:pt>
                <c:pt idx="121">
                  <c:v>92</c:v>
                </c:pt>
                <c:pt idx="122">
                  <c:v>101</c:v>
                </c:pt>
                <c:pt idx="123">
                  <c:v>94.81</c:v>
                </c:pt>
                <c:pt idx="124">
                  <c:v>94.75</c:v>
                </c:pt>
                <c:pt idx="125">
                  <c:v>87.21</c:v>
                </c:pt>
                <c:pt idx="126">
                  <c:v>85.66</c:v>
                </c:pt>
                <c:pt idx="127">
                  <c:v>92</c:v>
                </c:pt>
                <c:pt idx="128">
                  <c:v>85.85</c:v>
                </c:pt>
                <c:pt idx="129">
                  <c:v>92</c:v>
                </c:pt>
                <c:pt idx="130">
                  <c:v>94.26</c:v>
                </c:pt>
                <c:pt idx="131">
                  <c:v>88</c:v>
                </c:pt>
                <c:pt idx="132">
                  <c:v>89</c:v>
                </c:pt>
                <c:pt idx="133">
                  <c:v>88.97</c:v>
                </c:pt>
                <c:pt idx="134">
                  <c:v>90.68</c:v>
                </c:pt>
                <c:pt idx="135">
                  <c:v>93</c:v>
                </c:pt>
                <c:pt idx="136">
                  <c:v>90.3</c:v>
                </c:pt>
                <c:pt idx="137">
                  <c:v>85.5</c:v>
                </c:pt>
                <c:pt idx="138">
                  <c:v>88.3</c:v>
                </c:pt>
                <c:pt idx="139">
                  <c:v>93</c:v>
                </c:pt>
                <c:pt idx="140">
                  <c:v>87.4</c:v>
                </c:pt>
                <c:pt idx="141">
                  <c:v>80</c:v>
                </c:pt>
                <c:pt idx="142">
                  <c:v>86</c:v>
                </c:pt>
                <c:pt idx="143">
                  <c:v>85</c:v>
                </c:pt>
                <c:pt idx="144">
                  <c:v>89</c:v>
                </c:pt>
                <c:pt idx="145">
                  <c:v>84</c:v>
                </c:pt>
                <c:pt idx="146">
                  <c:v>91</c:v>
                </c:pt>
                <c:pt idx="147">
                  <c:v>94</c:v>
                </c:pt>
                <c:pt idx="148">
                  <c:v>83</c:v>
                </c:pt>
                <c:pt idx="149">
                  <c:v>89</c:v>
                </c:pt>
                <c:pt idx="150">
                  <c:v>83</c:v>
                </c:pt>
                <c:pt idx="151">
                  <c:v>86.84</c:v>
                </c:pt>
                <c:pt idx="152">
                  <c:v>84</c:v>
                </c:pt>
                <c:pt idx="153">
                  <c:v>83</c:v>
                </c:pt>
                <c:pt idx="154">
                  <c:v>81</c:v>
                </c:pt>
                <c:pt idx="155">
                  <c:v>82</c:v>
                </c:pt>
                <c:pt idx="156">
                  <c:v>88</c:v>
                </c:pt>
                <c:pt idx="157">
                  <c:v>88</c:v>
                </c:pt>
                <c:pt idx="158">
                  <c:v>79</c:v>
                </c:pt>
                <c:pt idx="159">
                  <c:v>79</c:v>
                </c:pt>
                <c:pt idx="160">
                  <c:v>83</c:v>
                </c:pt>
                <c:pt idx="161">
                  <c:v>88</c:v>
                </c:pt>
                <c:pt idx="162">
                  <c:v>81</c:v>
                </c:pt>
                <c:pt idx="163">
                  <c:v>80</c:v>
                </c:pt>
                <c:pt idx="164">
                  <c:v>85</c:v>
                </c:pt>
                <c:pt idx="165">
                  <c:v>83.37</c:v>
                </c:pt>
                <c:pt idx="166">
                  <c:v>94</c:v>
                </c:pt>
                <c:pt idx="167">
                  <c:v>91</c:v>
                </c:pt>
                <c:pt idx="168">
                  <c:v>95.6</c:v>
                </c:pt>
                <c:pt idx="169">
                  <c:v>89</c:v>
                </c:pt>
                <c:pt idx="170">
                  <c:v>89</c:v>
                </c:pt>
                <c:pt idx="171">
                  <c:v>84</c:v>
                </c:pt>
                <c:pt idx="172">
                  <c:v>83</c:v>
                </c:pt>
                <c:pt idx="173">
                  <c:v>84</c:v>
                </c:pt>
                <c:pt idx="174">
                  <c:v>82</c:v>
                </c:pt>
                <c:pt idx="175">
                  <c:v>83</c:v>
                </c:pt>
                <c:pt idx="176">
                  <c:v>88</c:v>
                </c:pt>
                <c:pt idx="177">
                  <c:v>90</c:v>
                </c:pt>
                <c:pt idx="178">
                  <c:v>91</c:v>
                </c:pt>
                <c:pt idx="179">
                  <c:v>94</c:v>
                </c:pt>
                <c:pt idx="180">
                  <c:v>97</c:v>
                </c:pt>
                <c:pt idx="181">
                  <c:v>97</c:v>
                </c:pt>
                <c:pt idx="182">
                  <c:v>97</c:v>
                </c:pt>
                <c:pt idx="183">
                  <c:v>91</c:v>
                </c:pt>
                <c:pt idx="184">
                  <c:v>93</c:v>
                </c:pt>
              </c:numCache>
            </c:numRef>
          </c:yVal>
          <c:smooth val="0"/>
          <c:extLst>
            <c:ext xmlns:c16="http://schemas.microsoft.com/office/drawing/2014/chart" uri="{C3380CC4-5D6E-409C-BE32-E72D297353CC}">
              <c16:uniqueId val="{00000002-C8B8-4158-965B-7891F3244260}"/>
            </c:ext>
          </c:extLst>
        </c:ser>
        <c:dLbls>
          <c:showLegendKey val="0"/>
          <c:showVal val="0"/>
          <c:showCatName val="0"/>
          <c:showSerName val="0"/>
          <c:showPercent val="0"/>
          <c:showBubbleSize val="0"/>
        </c:dLbls>
        <c:axId val="541033304"/>
        <c:axId val="541037224"/>
      </c:scatterChart>
      <c:scatterChart>
        <c:scatterStyle val="lineMarker"/>
        <c:varyColors val="0"/>
        <c:ser>
          <c:idx val="3"/>
          <c:order val="3"/>
          <c:tx>
            <c:v>Gas (MMscfd)</c:v>
          </c:tx>
          <c:spPr>
            <a:ln>
              <a:solidFill>
                <a:srgbClr val="FF0000"/>
              </a:solidFill>
            </a:ln>
          </c:spPr>
          <c:marker>
            <c:symbol val="circle"/>
            <c:size val="4"/>
            <c:spPr>
              <a:solidFill>
                <a:srgbClr val="FF0000"/>
              </a:solidFill>
              <a:ln>
                <a:solidFill>
                  <a:srgbClr val="FF0000"/>
                </a:solidFill>
              </a:ln>
            </c:spPr>
          </c:marker>
          <c:xVal>
            <c:strRef>
              <c:f>'ZZ (1)'!$B$26:$B$212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(1)'!$N$26:$N$212</c:f>
              <c:numCache>
                <c:formatCode>General</c:formatCode>
                <c:ptCount val="187"/>
                <c:pt idx="31">
                  <c:v>3.1926000000000005</c:v>
                </c:pt>
                <c:pt idx="32">
                  <c:v>3.3849999999999998</c:v>
                </c:pt>
                <c:pt idx="33">
                  <c:v>3.5739999999999998</c:v>
                </c:pt>
                <c:pt idx="34">
                  <c:v>3.4240000000000004</c:v>
                </c:pt>
                <c:pt idx="35">
                  <c:v>3.5140000000000002</c:v>
                </c:pt>
                <c:pt idx="36">
                  <c:v>3.1740000000000004</c:v>
                </c:pt>
                <c:pt idx="37">
                  <c:v>3.4340000000000002</c:v>
                </c:pt>
                <c:pt idx="38">
                  <c:v>3.3940000000000001</c:v>
                </c:pt>
                <c:pt idx="39">
                  <c:v>3.2039999999999997</c:v>
                </c:pt>
                <c:pt idx="40">
                  <c:v>3.2640000000000002</c:v>
                </c:pt>
                <c:pt idx="41">
                  <c:v>3.4740000000000002</c:v>
                </c:pt>
                <c:pt idx="42">
                  <c:v>3.484</c:v>
                </c:pt>
                <c:pt idx="43">
                  <c:v>3.524</c:v>
                </c:pt>
                <c:pt idx="44">
                  <c:v>3.1779999999999999</c:v>
                </c:pt>
                <c:pt idx="45">
                  <c:v>3.1790000000000003</c:v>
                </c:pt>
                <c:pt idx="46">
                  <c:v>3.1770000000000005</c:v>
                </c:pt>
                <c:pt idx="47">
                  <c:v>3.1829999999999998</c:v>
                </c:pt>
                <c:pt idx="48">
                  <c:v>3.1770000000000005</c:v>
                </c:pt>
                <c:pt idx="49">
                  <c:v>3.1770000000000005</c:v>
                </c:pt>
                <c:pt idx="50">
                  <c:v>3.1870000000000003</c:v>
                </c:pt>
                <c:pt idx="51">
                  <c:v>4.9520999999999997</c:v>
                </c:pt>
                <c:pt idx="52">
                  <c:v>4.9329999999999998</c:v>
                </c:pt>
                <c:pt idx="53">
                  <c:v>6.7276000000000007</c:v>
                </c:pt>
                <c:pt idx="54">
                  <c:v>6.8275000000000006</c:v>
                </c:pt>
                <c:pt idx="55">
                  <c:v>5.9674000000000005</c:v>
                </c:pt>
                <c:pt idx="56">
                  <c:v>6.2750000000000004</c:v>
                </c:pt>
                <c:pt idx="57">
                  <c:v>5.9390000000000001</c:v>
                </c:pt>
                <c:pt idx="58">
                  <c:v>4.4526000000000003</c:v>
                </c:pt>
                <c:pt idx="59">
                  <c:v>5.5340000000000007</c:v>
                </c:pt>
                <c:pt idx="60">
                  <c:v>5.9139999999999997</c:v>
                </c:pt>
                <c:pt idx="61">
                  <c:v>5.944</c:v>
                </c:pt>
                <c:pt idx="62">
                  <c:v>6.1486999999999998</c:v>
                </c:pt>
                <c:pt idx="63">
                  <c:v>5.4130000000000003</c:v>
                </c:pt>
                <c:pt idx="64">
                  <c:v>5.9540000000000006</c:v>
                </c:pt>
                <c:pt idx="65">
                  <c:v>5.8740000000000006</c:v>
                </c:pt>
                <c:pt idx="66">
                  <c:v>4.2140000000000004</c:v>
                </c:pt>
                <c:pt idx="67">
                  <c:v>5.734</c:v>
                </c:pt>
                <c:pt idx="68">
                  <c:v>3.9140000000000006</c:v>
                </c:pt>
                <c:pt idx="69">
                  <c:v>3.798</c:v>
                </c:pt>
                <c:pt idx="70">
                  <c:v>5.2140000000000004</c:v>
                </c:pt>
                <c:pt idx="71">
                  <c:v>5.226</c:v>
                </c:pt>
                <c:pt idx="72">
                  <c:v>4.1659000000000006</c:v>
                </c:pt>
                <c:pt idx="73">
                  <c:v>4.3260000000000005</c:v>
                </c:pt>
                <c:pt idx="74">
                  <c:v>3.4010000000000002</c:v>
                </c:pt>
                <c:pt idx="75">
                  <c:v>4.3723000000000001</c:v>
                </c:pt>
                <c:pt idx="76">
                  <c:v>3.7480000000000002</c:v>
                </c:pt>
                <c:pt idx="77">
                  <c:v>4.4329999999999998</c:v>
                </c:pt>
                <c:pt idx="78">
                  <c:v>3.6980000000000004</c:v>
                </c:pt>
                <c:pt idx="79">
                  <c:v>4.8320000000000007</c:v>
                </c:pt>
                <c:pt idx="80">
                  <c:v>3.9740000000000002</c:v>
                </c:pt>
                <c:pt idx="81">
                  <c:v>3.9970000000000003</c:v>
                </c:pt>
                <c:pt idx="82">
                  <c:v>4.0730000000000004</c:v>
                </c:pt>
                <c:pt idx="83">
                  <c:v>4.1720000000000006</c:v>
                </c:pt>
                <c:pt idx="84">
                  <c:v>4.0459999999999994</c:v>
                </c:pt>
                <c:pt idx="85">
                  <c:v>4.258</c:v>
                </c:pt>
                <c:pt idx="86">
                  <c:v>4.6940000000000008</c:v>
                </c:pt>
                <c:pt idx="87">
                  <c:v>3.9800000000000004</c:v>
                </c:pt>
                <c:pt idx="88">
                  <c:v>4.0359999999999996</c:v>
                </c:pt>
                <c:pt idx="89">
                  <c:v>8.0259999999999998</c:v>
                </c:pt>
                <c:pt idx="90">
                  <c:v>7.1040000000000001</c:v>
                </c:pt>
                <c:pt idx="91">
                  <c:v>8.9369999999999994</c:v>
                </c:pt>
                <c:pt idx="92">
                  <c:v>7.2040000000000006</c:v>
                </c:pt>
                <c:pt idx="93">
                  <c:v>4.5440000000000005</c:v>
                </c:pt>
                <c:pt idx="94">
                  <c:v>7.0039999999999996</c:v>
                </c:pt>
                <c:pt idx="95">
                  <c:v>7.2309999999999999</c:v>
                </c:pt>
                <c:pt idx="96">
                  <c:v>7.2639999999999993</c:v>
                </c:pt>
                <c:pt idx="97">
                  <c:v>4.484</c:v>
                </c:pt>
                <c:pt idx="98">
                  <c:v>6.6740000000000004</c:v>
                </c:pt>
                <c:pt idx="99">
                  <c:v>6.8339999999999996</c:v>
                </c:pt>
                <c:pt idx="100">
                  <c:v>5.8119999999999994</c:v>
                </c:pt>
                <c:pt idx="101">
                  <c:v>6.1839999999999993</c:v>
                </c:pt>
                <c:pt idx="102">
                  <c:v>4.194</c:v>
                </c:pt>
                <c:pt idx="103">
                  <c:v>4.2750000000000004</c:v>
                </c:pt>
                <c:pt idx="104">
                  <c:v>4.351</c:v>
                </c:pt>
                <c:pt idx="105">
                  <c:v>7.5640000000000001</c:v>
                </c:pt>
                <c:pt idx="106">
                  <c:v>7.0540000000000003</c:v>
                </c:pt>
                <c:pt idx="107">
                  <c:v>5.7739999999999991</c:v>
                </c:pt>
                <c:pt idx="108">
                  <c:v>4.1340000000000003</c:v>
                </c:pt>
                <c:pt idx="109">
                  <c:v>6.0340000000000007</c:v>
                </c:pt>
                <c:pt idx="110">
                  <c:v>5.5739999999999998</c:v>
                </c:pt>
                <c:pt idx="111">
                  <c:v>3.9940000000000002</c:v>
                </c:pt>
                <c:pt idx="112">
                  <c:v>4.0440000000000005</c:v>
                </c:pt>
                <c:pt idx="113">
                  <c:v>4.0040000000000004</c:v>
                </c:pt>
                <c:pt idx="114">
                  <c:v>4.3710000000000004</c:v>
                </c:pt>
                <c:pt idx="115">
                  <c:v>5.484</c:v>
                </c:pt>
                <c:pt idx="116">
                  <c:v>4.5640000000000001</c:v>
                </c:pt>
                <c:pt idx="117">
                  <c:v>4.1340000000000003</c:v>
                </c:pt>
                <c:pt idx="118">
                  <c:v>3.9140000000000001</c:v>
                </c:pt>
                <c:pt idx="119">
                  <c:v>8.2740000000000009</c:v>
                </c:pt>
                <c:pt idx="120">
                  <c:v>4.484</c:v>
                </c:pt>
                <c:pt idx="121">
                  <c:v>9.4439999999999991</c:v>
                </c:pt>
                <c:pt idx="122">
                  <c:v>7.024</c:v>
                </c:pt>
                <c:pt idx="123">
                  <c:v>4.4640000000000004</c:v>
                </c:pt>
                <c:pt idx="124">
                  <c:v>4.3840000000000003</c:v>
                </c:pt>
                <c:pt idx="125">
                  <c:v>4.4640000000000004</c:v>
                </c:pt>
                <c:pt idx="126">
                  <c:v>4.6040000000000001</c:v>
                </c:pt>
                <c:pt idx="127">
                  <c:v>7.7140000000000004</c:v>
                </c:pt>
                <c:pt idx="128">
                  <c:v>3.6139999999999999</c:v>
                </c:pt>
                <c:pt idx="129">
                  <c:v>3.8940000000000001</c:v>
                </c:pt>
                <c:pt idx="130">
                  <c:v>4.274</c:v>
                </c:pt>
                <c:pt idx="131">
                  <c:v>3.274</c:v>
                </c:pt>
                <c:pt idx="132">
                  <c:v>3.1840000000000002</c:v>
                </c:pt>
                <c:pt idx="133">
                  <c:v>3.4039999999999999</c:v>
                </c:pt>
                <c:pt idx="134">
                  <c:v>4.4140000000000006</c:v>
                </c:pt>
                <c:pt idx="135">
                  <c:v>4.1140000000000008</c:v>
                </c:pt>
                <c:pt idx="136">
                  <c:v>4.0739999999999998</c:v>
                </c:pt>
                <c:pt idx="137">
                  <c:v>3.3240000000000003</c:v>
                </c:pt>
                <c:pt idx="138">
                  <c:v>3.2180000000000004</c:v>
                </c:pt>
                <c:pt idx="139">
                  <c:v>5.8740000000000006</c:v>
                </c:pt>
                <c:pt idx="140">
                  <c:v>3.6840000000000002</c:v>
                </c:pt>
                <c:pt idx="141">
                  <c:v>3.1840000000000002</c:v>
                </c:pt>
                <c:pt idx="142">
                  <c:v>3.1812000000000005</c:v>
                </c:pt>
                <c:pt idx="143">
                  <c:v>3.1740000000000004</c:v>
                </c:pt>
                <c:pt idx="144">
                  <c:v>3.1740000000000004</c:v>
                </c:pt>
                <c:pt idx="145">
                  <c:v>7.6040000000000001</c:v>
                </c:pt>
                <c:pt idx="146">
                  <c:v>5.5739999999999998</c:v>
                </c:pt>
                <c:pt idx="147">
                  <c:v>5.1859999999999999</c:v>
                </c:pt>
                <c:pt idx="148">
                  <c:v>4.0440000000000005</c:v>
                </c:pt>
                <c:pt idx="149">
                  <c:v>4.1660000000000004</c:v>
                </c:pt>
                <c:pt idx="150">
                  <c:v>3.2740800000000001</c:v>
                </c:pt>
                <c:pt idx="151">
                  <c:v>3.4540000000000002</c:v>
                </c:pt>
                <c:pt idx="152">
                  <c:v>3.7610999999999999</c:v>
                </c:pt>
                <c:pt idx="153">
                  <c:v>4.0890000000000004</c:v>
                </c:pt>
                <c:pt idx="154">
                  <c:v>3.1875999999999998</c:v>
                </c:pt>
                <c:pt idx="155">
                  <c:v>5.3629999999999995</c:v>
                </c:pt>
                <c:pt idx="156">
                  <c:v>4.7670000000000003</c:v>
                </c:pt>
                <c:pt idx="157">
                  <c:v>4.3730000000000002</c:v>
                </c:pt>
                <c:pt idx="158">
                  <c:v>3.2485999999999997</c:v>
                </c:pt>
                <c:pt idx="159">
                  <c:v>3.8740000000000001</c:v>
                </c:pt>
                <c:pt idx="160">
                  <c:v>3.2240000000000002</c:v>
                </c:pt>
                <c:pt idx="161">
                  <c:v>4.6740000000000004</c:v>
                </c:pt>
                <c:pt idx="162">
                  <c:v>3.2440000000000002</c:v>
                </c:pt>
                <c:pt idx="163">
                  <c:v>3.1880000000000002</c:v>
                </c:pt>
                <c:pt idx="164">
                  <c:v>3.1899000000000002</c:v>
                </c:pt>
                <c:pt idx="165">
                  <c:v>3.1935000000000002</c:v>
                </c:pt>
                <c:pt idx="166">
                  <c:v>5.229000000000001</c:v>
                </c:pt>
                <c:pt idx="167">
                  <c:v>6.1433999999999997</c:v>
                </c:pt>
                <c:pt idx="168">
                  <c:v>3.6340000000000003</c:v>
                </c:pt>
                <c:pt idx="169">
                  <c:v>3.3039999999999998</c:v>
                </c:pt>
                <c:pt idx="170">
                  <c:v>3.2639999999999998</c:v>
                </c:pt>
                <c:pt idx="171">
                  <c:v>3.1768000000000001</c:v>
                </c:pt>
                <c:pt idx="172">
                  <c:v>3.1830000000000003</c:v>
                </c:pt>
                <c:pt idx="173">
                  <c:v>3.1740000000000004</c:v>
                </c:pt>
                <c:pt idx="174">
                  <c:v>3.1740000000000004</c:v>
                </c:pt>
                <c:pt idx="175">
                  <c:v>3.1840000000000002</c:v>
                </c:pt>
                <c:pt idx="176">
                  <c:v>3.2140000000000004</c:v>
                </c:pt>
                <c:pt idx="177">
                  <c:v>3.2170000000000001</c:v>
                </c:pt>
                <c:pt idx="178">
                  <c:v>8.0161999999999995</c:v>
                </c:pt>
                <c:pt idx="179">
                  <c:v>5.8912000000000004</c:v>
                </c:pt>
                <c:pt idx="180">
                  <c:v>5.7285000000000004</c:v>
                </c:pt>
                <c:pt idx="181">
                  <c:v>5.6753</c:v>
                </c:pt>
                <c:pt idx="182">
                  <c:v>5.6743000000000006</c:v>
                </c:pt>
                <c:pt idx="183">
                  <c:v>5.6539999999999999</c:v>
                </c:pt>
                <c:pt idx="184">
                  <c:v>5.4640000000000004</c:v>
                </c:pt>
              </c:numCache>
            </c:numRef>
          </c:yVal>
          <c:smooth val="0"/>
          <c:extLst>
            <c:ext xmlns:c16="http://schemas.microsoft.com/office/drawing/2014/chart" uri="{C3380CC4-5D6E-409C-BE32-E72D297353CC}">
              <c16:uniqueId val="{00000003-C8B8-4158-965B-7891F3244260}"/>
            </c:ext>
          </c:extLst>
        </c:ser>
        <c:ser>
          <c:idx val="4"/>
          <c:order val="4"/>
          <c:tx>
            <c:v>Choke</c:v>
          </c:tx>
          <c:spPr>
            <a:ln w="19050">
              <a:solidFill>
                <a:srgbClr val="990000"/>
              </a:solidFill>
            </a:ln>
          </c:spPr>
          <c:marker>
            <c:symbol val="star"/>
            <c:size val="4"/>
            <c:spPr>
              <a:noFill/>
              <a:ln>
                <a:solidFill>
                  <a:srgbClr val="990000"/>
                </a:solidFill>
              </a:ln>
            </c:spPr>
          </c:marker>
          <c:xVal>
            <c:strRef>
              <c:f>'ZZ (1)'!$B$26:$B$212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(1)'!$F$26:$F$212</c:f>
              <c:numCache>
                <c:formatCode>General</c:formatCode>
                <c:ptCount val="187"/>
                <c:pt idx="0">
                  <c:v>702</c:v>
                </c:pt>
                <c:pt idx="1">
                  <c:v>699</c:v>
                </c:pt>
                <c:pt idx="2">
                  <c:v>725</c:v>
                </c:pt>
                <c:pt idx="3">
                  <c:v>764</c:v>
                </c:pt>
                <c:pt idx="4">
                  <c:v>750</c:v>
                </c:pt>
                <c:pt idx="5">
                  <c:v>772</c:v>
                </c:pt>
                <c:pt idx="6">
                  <c:v>778</c:v>
                </c:pt>
                <c:pt idx="7">
                  <c:v>795</c:v>
                </c:pt>
                <c:pt idx="8">
                  <c:v>796</c:v>
                </c:pt>
                <c:pt idx="9">
                  <c:v>857</c:v>
                </c:pt>
                <c:pt idx="10">
                  <c:v>828</c:v>
                </c:pt>
                <c:pt idx="11">
                  <c:v>866</c:v>
                </c:pt>
                <c:pt idx="12">
                  <c:v>735</c:v>
                </c:pt>
                <c:pt idx="13">
                  <c:v>695</c:v>
                </c:pt>
                <c:pt idx="14">
                  <c:v>654</c:v>
                </c:pt>
                <c:pt idx="15">
                  <c:v>660</c:v>
                </c:pt>
                <c:pt idx="16">
                  <c:v>768.13</c:v>
                </c:pt>
                <c:pt idx="17">
                  <c:v>567</c:v>
                </c:pt>
                <c:pt idx="18">
                  <c:v>564</c:v>
                </c:pt>
                <c:pt idx="19">
                  <c:v>569</c:v>
                </c:pt>
                <c:pt idx="20">
                  <c:v>306</c:v>
                </c:pt>
                <c:pt idx="21">
                  <c:v>585</c:v>
                </c:pt>
                <c:pt idx="22">
                  <c:v>534</c:v>
                </c:pt>
                <c:pt idx="23">
                  <c:v>534</c:v>
                </c:pt>
                <c:pt idx="24">
                  <c:v>548</c:v>
                </c:pt>
                <c:pt idx="25">
                  <c:v>670</c:v>
                </c:pt>
                <c:pt idx="26">
                  <c:v>720</c:v>
                </c:pt>
                <c:pt idx="27">
                  <c:v>632</c:v>
                </c:pt>
                <c:pt idx="28">
                  <c:v>583</c:v>
                </c:pt>
                <c:pt idx="29">
                  <c:v>560</c:v>
                </c:pt>
                <c:pt idx="30">
                  <c:v>37</c:v>
                </c:pt>
                <c:pt idx="31">
                  <c:v>246</c:v>
                </c:pt>
                <c:pt idx="32">
                  <c:v>195.3</c:v>
                </c:pt>
                <c:pt idx="33">
                  <c:v>250</c:v>
                </c:pt>
                <c:pt idx="34">
                  <c:v>203.4</c:v>
                </c:pt>
                <c:pt idx="35">
                  <c:v>237</c:v>
                </c:pt>
                <c:pt idx="36">
                  <c:v>240.96</c:v>
                </c:pt>
                <c:pt idx="37">
                  <c:v>216.23</c:v>
                </c:pt>
                <c:pt idx="38">
                  <c:v>212.3</c:v>
                </c:pt>
                <c:pt idx="39">
                  <c:v>252</c:v>
                </c:pt>
                <c:pt idx="40">
                  <c:v>284</c:v>
                </c:pt>
                <c:pt idx="41">
                  <c:v>305.8</c:v>
                </c:pt>
                <c:pt idx="42">
                  <c:v>315.3</c:v>
                </c:pt>
                <c:pt idx="43">
                  <c:v>251</c:v>
                </c:pt>
                <c:pt idx="44">
                  <c:v>228.7</c:v>
                </c:pt>
                <c:pt idx="45">
                  <c:v>215</c:v>
                </c:pt>
                <c:pt idx="46">
                  <c:v>268.18</c:v>
                </c:pt>
                <c:pt idx="47">
                  <c:v>291.58000000000004</c:v>
                </c:pt>
                <c:pt idx="48">
                  <c:v>284</c:v>
                </c:pt>
                <c:pt idx="49">
                  <c:v>286.39</c:v>
                </c:pt>
                <c:pt idx="50">
                  <c:v>284.83000000000004</c:v>
                </c:pt>
                <c:pt idx="51">
                  <c:v>243</c:v>
                </c:pt>
                <c:pt idx="52">
                  <c:v>243</c:v>
                </c:pt>
                <c:pt idx="53">
                  <c:v>251</c:v>
                </c:pt>
                <c:pt idx="54">
                  <c:v>251</c:v>
                </c:pt>
                <c:pt idx="55">
                  <c:v>240.38</c:v>
                </c:pt>
                <c:pt idx="56">
                  <c:v>234</c:v>
                </c:pt>
                <c:pt idx="57">
                  <c:v>246</c:v>
                </c:pt>
                <c:pt idx="58">
                  <c:v>246.95</c:v>
                </c:pt>
                <c:pt idx="59">
                  <c:v>245.47</c:v>
                </c:pt>
                <c:pt idx="60">
                  <c:v>230.93</c:v>
                </c:pt>
                <c:pt idx="61">
                  <c:v>230.63</c:v>
                </c:pt>
                <c:pt idx="62">
                  <c:v>189</c:v>
                </c:pt>
                <c:pt idx="63">
                  <c:v>188.98</c:v>
                </c:pt>
                <c:pt idx="64">
                  <c:v>206</c:v>
                </c:pt>
                <c:pt idx="65">
                  <c:v>202.7</c:v>
                </c:pt>
                <c:pt idx="66">
                  <c:v>237</c:v>
                </c:pt>
                <c:pt idx="67">
                  <c:v>186.98</c:v>
                </c:pt>
                <c:pt idx="68">
                  <c:v>188</c:v>
                </c:pt>
                <c:pt idx="69">
                  <c:v>228.7</c:v>
                </c:pt>
                <c:pt idx="70">
                  <c:v>254</c:v>
                </c:pt>
                <c:pt idx="71">
                  <c:v>239.84</c:v>
                </c:pt>
                <c:pt idx="72">
                  <c:v>240.5</c:v>
                </c:pt>
                <c:pt idx="73">
                  <c:v>233</c:v>
                </c:pt>
                <c:pt idx="74">
                  <c:v>217.66</c:v>
                </c:pt>
                <c:pt idx="75">
                  <c:v>220</c:v>
                </c:pt>
                <c:pt idx="76">
                  <c:v>225.7</c:v>
                </c:pt>
                <c:pt idx="77">
                  <c:v>247</c:v>
                </c:pt>
                <c:pt idx="78">
                  <c:v>234.25</c:v>
                </c:pt>
                <c:pt idx="79">
                  <c:v>280</c:v>
                </c:pt>
                <c:pt idx="80">
                  <c:v>289</c:v>
                </c:pt>
                <c:pt idx="81">
                  <c:v>228</c:v>
                </c:pt>
                <c:pt idx="82">
                  <c:v>242</c:v>
                </c:pt>
                <c:pt idx="83">
                  <c:v>273</c:v>
                </c:pt>
                <c:pt idx="84">
                  <c:v>230</c:v>
                </c:pt>
                <c:pt idx="85">
                  <c:v>233</c:v>
                </c:pt>
                <c:pt idx="86">
                  <c:v>227</c:v>
                </c:pt>
                <c:pt idx="87">
                  <c:v>226</c:v>
                </c:pt>
                <c:pt idx="88">
                  <c:v>229</c:v>
                </c:pt>
                <c:pt idx="89">
                  <c:v>237.5</c:v>
                </c:pt>
                <c:pt idx="90">
                  <c:v>232</c:v>
                </c:pt>
                <c:pt idx="91">
                  <c:v>238</c:v>
                </c:pt>
                <c:pt idx="92">
                  <c:v>247</c:v>
                </c:pt>
                <c:pt idx="93">
                  <c:v>222.26</c:v>
                </c:pt>
                <c:pt idx="94">
                  <c:v>224</c:v>
                </c:pt>
                <c:pt idx="95">
                  <c:v>234</c:v>
                </c:pt>
                <c:pt idx="96">
                  <c:v>227</c:v>
                </c:pt>
                <c:pt idx="97">
                  <c:v>273.25</c:v>
                </c:pt>
                <c:pt idx="98">
                  <c:v>251.99</c:v>
                </c:pt>
                <c:pt idx="99">
                  <c:v>241.8</c:v>
                </c:pt>
                <c:pt idx="100">
                  <c:v>263.53999999999996</c:v>
                </c:pt>
                <c:pt idx="101">
                  <c:v>249.55</c:v>
                </c:pt>
                <c:pt idx="102">
                  <c:v>259.71000000000004</c:v>
                </c:pt>
                <c:pt idx="103">
                  <c:v>215</c:v>
                </c:pt>
                <c:pt idx="104">
                  <c:v>209.26</c:v>
                </c:pt>
                <c:pt idx="105">
                  <c:v>230.9</c:v>
                </c:pt>
                <c:pt idx="106">
                  <c:v>222.88</c:v>
                </c:pt>
                <c:pt idx="107">
                  <c:v>222.83</c:v>
                </c:pt>
                <c:pt idx="108">
                  <c:v>233.3</c:v>
                </c:pt>
                <c:pt idx="109">
                  <c:v>221</c:v>
                </c:pt>
                <c:pt idx="110">
                  <c:v>218</c:v>
                </c:pt>
                <c:pt idx="111">
                  <c:v>213.68</c:v>
                </c:pt>
                <c:pt idx="112">
                  <c:v>267.2</c:v>
                </c:pt>
                <c:pt idx="113">
                  <c:v>269.11</c:v>
                </c:pt>
                <c:pt idx="114">
                  <c:v>274.5</c:v>
                </c:pt>
                <c:pt idx="115">
                  <c:v>238.45</c:v>
                </c:pt>
                <c:pt idx="116">
                  <c:v>220.59</c:v>
                </c:pt>
                <c:pt idx="117">
                  <c:v>221</c:v>
                </c:pt>
                <c:pt idx="118">
                  <c:v>220</c:v>
                </c:pt>
                <c:pt idx="119">
                  <c:v>237.73</c:v>
                </c:pt>
                <c:pt idx="120">
                  <c:v>239.57</c:v>
                </c:pt>
                <c:pt idx="121">
                  <c:v>243</c:v>
                </c:pt>
                <c:pt idx="122">
                  <c:v>240</c:v>
                </c:pt>
                <c:pt idx="123">
                  <c:v>245.51</c:v>
                </c:pt>
                <c:pt idx="124">
                  <c:v>245.45</c:v>
                </c:pt>
                <c:pt idx="125">
                  <c:v>266.68</c:v>
                </c:pt>
                <c:pt idx="126">
                  <c:v>257.27999999999997</c:v>
                </c:pt>
                <c:pt idx="127">
                  <c:v>236.6</c:v>
                </c:pt>
                <c:pt idx="128">
                  <c:v>230.39</c:v>
                </c:pt>
                <c:pt idx="129">
                  <c:v>242</c:v>
                </c:pt>
                <c:pt idx="130">
                  <c:v>249</c:v>
                </c:pt>
                <c:pt idx="131">
                  <c:v>238</c:v>
                </c:pt>
                <c:pt idx="132">
                  <c:v>238</c:v>
                </c:pt>
                <c:pt idx="133">
                  <c:v>236.12</c:v>
                </c:pt>
                <c:pt idx="134">
                  <c:v>233.24</c:v>
                </c:pt>
                <c:pt idx="135">
                  <c:v>232</c:v>
                </c:pt>
                <c:pt idx="136">
                  <c:v>245</c:v>
                </c:pt>
                <c:pt idx="137">
                  <c:v>241.5</c:v>
                </c:pt>
                <c:pt idx="138">
                  <c:v>245.9</c:v>
                </c:pt>
                <c:pt idx="139">
                  <c:v>246</c:v>
                </c:pt>
                <c:pt idx="140">
                  <c:v>242</c:v>
                </c:pt>
                <c:pt idx="141">
                  <c:v>134</c:v>
                </c:pt>
                <c:pt idx="142">
                  <c:v>226</c:v>
                </c:pt>
                <c:pt idx="143">
                  <c:v>226</c:v>
                </c:pt>
                <c:pt idx="144">
                  <c:v>228</c:v>
                </c:pt>
                <c:pt idx="145">
                  <c:v>228</c:v>
                </c:pt>
                <c:pt idx="146">
                  <c:v>230</c:v>
                </c:pt>
                <c:pt idx="147">
                  <c:v>241</c:v>
                </c:pt>
                <c:pt idx="148">
                  <c:v>244</c:v>
                </c:pt>
                <c:pt idx="149">
                  <c:v>249</c:v>
                </c:pt>
                <c:pt idx="150">
                  <c:v>237</c:v>
                </c:pt>
                <c:pt idx="151">
                  <c:v>234.58</c:v>
                </c:pt>
                <c:pt idx="152">
                  <c:v>238</c:v>
                </c:pt>
                <c:pt idx="153">
                  <c:v>236</c:v>
                </c:pt>
                <c:pt idx="154">
                  <c:v>250</c:v>
                </c:pt>
                <c:pt idx="155">
                  <c:v>244</c:v>
                </c:pt>
                <c:pt idx="156">
                  <c:v>245</c:v>
                </c:pt>
                <c:pt idx="157">
                  <c:v>248</c:v>
                </c:pt>
                <c:pt idx="158">
                  <c:v>254</c:v>
                </c:pt>
                <c:pt idx="159">
                  <c:v>248</c:v>
                </c:pt>
                <c:pt idx="160">
                  <c:v>256</c:v>
                </c:pt>
                <c:pt idx="161">
                  <c:v>260</c:v>
                </c:pt>
                <c:pt idx="162">
                  <c:v>261</c:v>
                </c:pt>
                <c:pt idx="163">
                  <c:v>270</c:v>
                </c:pt>
                <c:pt idx="164">
                  <c:v>254</c:v>
                </c:pt>
                <c:pt idx="165">
                  <c:v>254.72</c:v>
                </c:pt>
                <c:pt idx="166">
                  <c:v>243</c:v>
                </c:pt>
                <c:pt idx="167">
                  <c:v>253</c:v>
                </c:pt>
                <c:pt idx="168">
                  <c:v>267</c:v>
                </c:pt>
                <c:pt idx="169">
                  <c:v>258</c:v>
                </c:pt>
                <c:pt idx="170">
                  <c:v>262</c:v>
                </c:pt>
                <c:pt idx="171">
                  <c:v>244</c:v>
                </c:pt>
                <c:pt idx="172">
                  <c:v>229</c:v>
                </c:pt>
                <c:pt idx="173">
                  <c:v>228</c:v>
                </c:pt>
                <c:pt idx="174">
                  <c:v>281</c:v>
                </c:pt>
                <c:pt idx="175">
                  <c:v>301</c:v>
                </c:pt>
                <c:pt idx="176">
                  <c:v>271</c:v>
                </c:pt>
                <c:pt idx="177">
                  <c:v>264</c:v>
                </c:pt>
                <c:pt idx="178">
                  <c:v>284</c:v>
                </c:pt>
                <c:pt idx="179">
                  <c:v>272</c:v>
                </c:pt>
                <c:pt idx="180">
                  <c:v>244</c:v>
                </c:pt>
                <c:pt idx="181">
                  <c:v>245</c:v>
                </c:pt>
                <c:pt idx="182">
                  <c:v>245</c:v>
                </c:pt>
                <c:pt idx="183">
                  <c:v>243</c:v>
                </c:pt>
                <c:pt idx="184">
                  <c:v>240</c:v>
                </c:pt>
              </c:numCache>
            </c:numRef>
          </c:yVal>
          <c:smooth val="0"/>
          <c:extLst>
            <c:ext xmlns:c16="http://schemas.microsoft.com/office/drawing/2014/chart" uri="{C3380CC4-5D6E-409C-BE32-E72D297353CC}">
              <c16:uniqueId val="{00000004-C8B8-4158-965B-7891F3244260}"/>
            </c:ext>
          </c:extLst>
        </c:ser>
        <c:ser>
          <c:idx val="5"/>
          <c:order val="5"/>
          <c:tx>
            <c:v>WC-%</c:v>
          </c:tx>
          <c:spPr>
            <a:ln w="22225">
              <a:solidFill>
                <a:srgbClr val="00FFFF"/>
              </a:solidFill>
            </a:ln>
          </c:spPr>
          <c:marker>
            <c:symbol val="diamond"/>
            <c:size val="3"/>
            <c:spPr>
              <a:solidFill>
                <a:srgbClr val="00FFFF"/>
              </a:solidFill>
              <a:ln>
                <a:solidFill>
                  <a:srgbClr val="00FFFF"/>
                </a:solidFill>
              </a:ln>
            </c:spPr>
          </c:marker>
          <c:xVal>
            <c:strRef>
              <c:f>'ZZ (1)'!$B$26:$B$212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(1)'!$M$26:$M$212</c:f>
              <c:numCache>
                <c:formatCode>General</c:formatCode>
                <c:ptCount val="187"/>
                <c:pt idx="0">
                  <c:v>4.1120000000000001</c:v>
                </c:pt>
                <c:pt idx="1">
                  <c:v>5.032</c:v>
                </c:pt>
                <c:pt idx="2">
                  <c:v>5.702</c:v>
                </c:pt>
                <c:pt idx="3">
                  <c:v>6.7520000000000007</c:v>
                </c:pt>
                <c:pt idx="4">
                  <c:v>6.7720000000000002</c:v>
                </c:pt>
                <c:pt idx="5">
                  <c:v>7.6319999999999997</c:v>
                </c:pt>
                <c:pt idx="6">
                  <c:v>7.5519999999999996</c:v>
                </c:pt>
                <c:pt idx="7">
                  <c:v>7.8520000000000003</c:v>
                </c:pt>
                <c:pt idx="8">
                  <c:v>9.2620000000000005</c:v>
                </c:pt>
                <c:pt idx="9">
                  <c:v>10.052</c:v>
                </c:pt>
                <c:pt idx="10">
                  <c:v>10.481999999999999</c:v>
                </c:pt>
                <c:pt idx="11">
                  <c:v>10.242000000000001</c:v>
                </c:pt>
                <c:pt idx="12">
                  <c:v>10.722</c:v>
                </c:pt>
                <c:pt idx="13">
                  <c:v>10.842000000000001</c:v>
                </c:pt>
                <c:pt idx="14">
                  <c:v>10.172000000000001</c:v>
                </c:pt>
                <c:pt idx="15">
                  <c:v>10.332000000000001</c:v>
                </c:pt>
                <c:pt idx="16">
                  <c:v>10.022</c:v>
                </c:pt>
                <c:pt idx="17">
                  <c:v>4.9619999999999997</c:v>
                </c:pt>
                <c:pt idx="18">
                  <c:v>6.2119999999999997</c:v>
                </c:pt>
                <c:pt idx="19">
                  <c:v>6.3719999999999999</c:v>
                </c:pt>
                <c:pt idx="20">
                  <c:v>7.032</c:v>
                </c:pt>
                <c:pt idx="21">
                  <c:v>2.6819999999999999</c:v>
                </c:pt>
                <c:pt idx="22">
                  <c:v>2.6320000000000001</c:v>
                </c:pt>
                <c:pt idx="23">
                  <c:v>2.6320000000000001</c:v>
                </c:pt>
                <c:pt idx="24">
                  <c:v>2.6320000000000001</c:v>
                </c:pt>
                <c:pt idx="25">
                  <c:v>7.2219999999999995</c:v>
                </c:pt>
                <c:pt idx="26">
                  <c:v>2.6320000000000001</c:v>
                </c:pt>
                <c:pt idx="27">
                  <c:v>2.972</c:v>
                </c:pt>
                <c:pt idx="28">
                  <c:v>4.6920000000000002</c:v>
                </c:pt>
                <c:pt idx="29">
                  <c:v>3.4320000000000004</c:v>
                </c:pt>
                <c:pt idx="30">
                  <c:v>2.6320000000000001</c:v>
                </c:pt>
                <c:pt idx="31">
                  <c:v>2.6506000000000003</c:v>
                </c:pt>
                <c:pt idx="32">
                  <c:v>2.843</c:v>
                </c:pt>
                <c:pt idx="33">
                  <c:v>3.032</c:v>
                </c:pt>
                <c:pt idx="34">
                  <c:v>2.8820000000000001</c:v>
                </c:pt>
                <c:pt idx="35">
                  <c:v>2.972</c:v>
                </c:pt>
                <c:pt idx="36">
                  <c:v>2.6320000000000001</c:v>
                </c:pt>
                <c:pt idx="37">
                  <c:v>2.8920000000000003</c:v>
                </c:pt>
                <c:pt idx="38">
                  <c:v>2.8520000000000003</c:v>
                </c:pt>
                <c:pt idx="39">
                  <c:v>2.6619999999999999</c:v>
                </c:pt>
                <c:pt idx="40">
                  <c:v>2.722</c:v>
                </c:pt>
                <c:pt idx="41">
                  <c:v>2.9319999999999999</c:v>
                </c:pt>
                <c:pt idx="42">
                  <c:v>2.9420000000000002</c:v>
                </c:pt>
                <c:pt idx="43">
                  <c:v>2.9820000000000002</c:v>
                </c:pt>
                <c:pt idx="44">
                  <c:v>2.6360000000000001</c:v>
                </c:pt>
                <c:pt idx="45">
                  <c:v>2.637</c:v>
                </c:pt>
                <c:pt idx="46">
                  <c:v>2.6350000000000002</c:v>
                </c:pt>
                <c:pt idx="47">
                  <c:v>2.641</c:v>
                </c:pt>
                <c:pt idx="48">
                  <c:v>2.6350000000000002</c:v>
                </c:pt>
                <c:pt idx="49">
                  <c:v>2.6350000000000002</c:v>
                </c:pt>
                <c:pt idx="50">
                  <c:v>2.645</c:v>
                </c:pt>
                <c:pt idx="51">
                  <c:v>2.7701000000000002</c:v>
                </c:pt>
                <c:pt idx="52">
                  <c:v>2.7410000000000001</c:v>
                </c:pt>
                <c:pt idx="53">
                  <c:v>2.8755999999999999</c:v>
                </c:pt>
                <c:pt idx="54">
                  <c:v>2.8155000000000001</c:v>
                </c:pt>
                <c:pt idx="55">
                  <c:v>2.8154000000000003</c:v>
                </c:pt>
                <c:pt idx="56">
                  <c:v>2.8330000000000002</c:v>
                </c:pt>
                <c:pt idx="57">
                  <c:v>2.8370000000000002</c:v>
                </c:pt>
                <c:pt idx="58">
                  <c:v>2.8506</c:v>
                </c:pt>
                <c:pt idx="59">
                  <c:v>3.2520000000000002</c:v>
                </c:pt>
                <c:pt idx="60">
                  <c:v>3.6120000000000001</c:v>
                </c:pt>
                <c:pt idx="61">
                  <c:v>3.4820000000000002</c:v>
                </c:pt>
                <c:pt idx="62">
                  <c:v>3.6367000000000003</c:v>
                </c:pt>
                <c:pt idx="63">
                  <c:v>3.331</c:v>
                </c:pt>
                <c:pt idx="64">
                  <c:v>2.972</c:v>
                </c:pt>
                <c:pt idx="65">
                  <c:v>3.0020000000000002</c:v>
                </c:pt>
                <c:pt idx="66">
                  <c:v>2.802</c:v>
                </c:pt>
                <c:pt idx="67">
                  <c:v>2.9820000000000002</c:v>
                </c:pt>
                <c:pt idx="68">
                  <c:v>3.0820000000000003</c:v>
                </c:pt>
                <c:pt idx="69">
                  <c:v>3.0289999999999999</c:v>
                </c:pt>
                <c:pt idx="70">
                  <c:v>2.8719999999999999</c:v>
                </c:pt>
                <c:pt idx="71">
                  <c:v>2.7320000000000002</c:v>
                </c:pt>
                <c:pt idx="72">
                  <c:v>2.7669000000000001</c:v>
                </c:pt>
                <c:pt idx="73">
                  <c:v>2.6659999999999999</c:v>
                </c:pt>
                <c:pt idx="74">
                  <c:v>2.6640000000000001</c:v>
                </c:pt>
                <c:pt idx="75">
                  <c:v>2.7863000000000002</c:v>
                </c:pt>
                <c:pt idx="76">
                  <c:v>2.6630000000000003</c:v>
                </c:pt>
                <c:pt idx="77">
                  <c:v>2.661</c:v>
                </c:pt>
                <c:pt idx="78">
                  <c:v>2.6360000000000001</c:v>
                </c:pt>
                <c:pt idx="79">
                  <c:v>2.69</c:v>
                </c:pt>
                <c:pt idx="80">
                  <c:v>2.6819999999999999</c:v>
                </c:pt>
                <c:pt idx="81">
                  <c:v>2.6550000000000002</c:v>
                </c:pt>
                <c:pt idx="82">
                  <c:v>2.661</c:v>
                </c:pt>
                <c:pt idx="83">
                  <c:v>2.75</c:v>
                </c:pt>
                <c:pt idx="84">
                  <c:v>2.6539999999999999</c:v>
                </c:pt>
                <c:pt idx="85">
                  <c:v>2.6760000000000002</c:v>
                </c:pt>
                <c:pt idx="86">
                  <c:v>2.6720000000000002</c:v>
                </c:pt>
                <c:pt idx="87">
                  <c:v>2.6680000000000001</c:v>
                </c:pt>
                <c:pt idx="88">
                  <c:v>2.6640000000000001</c:v>
                </c:pt>
                <c:pt idx="89">
                  <c:v>2.694</c:v>
                </c:pt>
                <c:pt idx="90">
                  <c:v>2.6920000000000002</c:v>
                </c:pt>
                <c:pt idx="91">
                  <c:v>2.6850000000000001</c:v>
                </c:pt>
                <c:pt idx="92">
                  <c:v>2.6920000000000002</c:v>
                </c:pt>
                <c:pt idx="93">
                  <c:v>2.6920000000000002</c:v>
                </c:pt>
                <c:pt idx="94">
                  <c:v>2.702</c:v>
                </c:pt>
                <c:pt idx="95">
                  <c:v>2.6890000000000001</c:v>
                </c:pt>
                <c:pt idx="96">
                  <c:v>2.6819999999999999</c:v>
                </c:pt>
                <c:pt idx="97">
                  <c:v>2.6920000000000002</c:v>
                </c:pt>
                <c:pt idx="98">
                  <c:v>2.6920000000000002</c:v>
                </c:pt>
                <c:pt idx="99">
                  <c:v>2.6720000000000002</c:v>
                </c:pt>
                <c:pt idx="100">
                  <c:v>2.69</c:v>
                </c:pt>
                <c:pt idx="101">
                  <c:v>2.6819999999999999</c:v>
                </c:pt>
                <c:pt idx="102">
                  <c:v>2.6720000000000002</c:v>
                </c:pt>
                <c:pt idx="103">
                  <c:v>2.673</c:v>
                </c:pt>
                <c:pt idx="104">
                  <c:v>2.6790000000000003</c:v>
                </c:pt>
                <c:pt idx="105">
                  <c:v>2.6720000000000002</c:v>
                </c:pt>
                <c:pt idx="106">
                  <c:v>2.6720000000000002</c:v>
                </c:pt>
                <c:pt idx="107">
                  <c:v>2.6819999999999999</c:v>
                </c:pt>
                <c:pt idx="108">
                  <c:v>2.6320000000000001</c:v>
                </c:pt>
                <c:pt idx="109">
                  <c:v>2.7120000000000002</c:v>
                </c:pt>
                <c:pt idx="110">
                  <c:v>2.6819999999999999</c:v>
                </c:pt>
                <c:pt idx="111">
                  <c:v>2.6520000000000001</c:v>
                </c:pt>
                <c:pt idx="112">
                  <c:v>3.5020000000000002</c:v>
                </c:pt>
                <c:pt idx="113">
                  <c:v>3.4620000000000002</c:v>
                </c:pt>
                <c:pt idx="114">
                  <c:v>2.6720000000000002</c:v>
                </c:pt>
                <c:pt idx="115">
                  <c:v>2.6720000000000002</c:v>
                </c:pt>
                <c:pt idx="116">
                  <c:v>2.6619999999999999</c:v>
                </c:pt>
                <c:pt idx="117">
                  <c:v>3.5920000000000001</c:v>
                </c:pt>
                <c:pt idx="118">
                  <c:v>3.2320000000000002</c:v>
                </c:pt>
                <c:pt idx="119">
                  <c:v>2.742</c:v>
                </c:pt>
                <c:pt idx="120">
                  <c:v>3.9420000000000002</c:v>
                </c:pt>
                <c:pt idx="121">
                  <c:v>2.6819999999999999</c:v>
                </c:pt>
                <c:pt idx="122">
                  <c:v>2.782</c:v>
                </c:pt>
                <c:pt idx="123">
                  <c:v>2.7320000000000002</c:v>
                </c:pt>
                <c:pt idx="124">
                  <c:v>2.7120000000000002</c:v>
                </c:pt>
                <c:pt idx="125">
                  <c:v>2.7720000000000002</c:v>
                </c:pt>
                <c:pt idx="126">
                  <c:v>2.722</c:v>
                </c:pt>
                <c:pt idx="127">
                  <c:v>2.7120000000000002</c:v>
                </c:pt>
                <c:pt idx="128">
                  <c:v>2.6619999999999999</c:v>
                </c:pt>
                <c:pt idx="129">
                  <c:v>2.6920000000000002</c:v>
                </c:pt>
                <c:pt idx="130">
                  <c:v>2.6920000000000002</c:v>
                </c:pt>
                <c:pt idx="131">
                  <c:v>2.6320000000000001</c:v>
                </c:pt>
                <c:pt idx="132">
                  <c:v>2.6419999999999999</c:v>
                </c:pt>
                <c:pt idx="133">
                  <c:v>2.6819999999999999</c:v>
                </c:pt>
                <c:pt idx="134">
                  <c:v>2.7920000000000003</c:v>
                </c:pt>
                <c:pt idx="135">
                  <c:v>2.6920000000000002</c:v>
                </c:pt>
                <c:pt idx="136">
                  <c:v>2.8719999999999999</c:v>
                </c:pt>
                <c:pt idx="137">
                  <c:v>2.7720000000000002</c:v>
                </c:pt>
                <c:pt idx="138">
                  <c:v>2.6630000000000003</c:v>
                </c:pt>
                <c:pt idx="139">
                  <c:v>3.012</c:v>
                </c:pt>
                <c:pt idx="140">
                  <c:v>2.9220000000000002</c:v>
                </c:pt>
                <c:pt idx="141">
                  <c:v>2.6419999999999999</c:v>
                </c:pt>
                <c:pt idx="142">
                  <c:v>2.6392000000000002</c:v>
                </c:pt>
                <c:pt idx="143">
                  <c:v>2.6320000000000001</c:v>
                </c:pt>
                <c:pt idx="144">
                  <c:v>2.6320000000000001</c:v>
                </c:pt>
                <c:pt idx="145">
                  <c:v>2.9119999999999999</c:v>
                </c:pt>
                <c:pt idx="146">
                  <c:v>2.742</c:v>
                </c:pt>
                <c:pt idx="147">
                  <c:v>2.6619999999999999</c:v>
                </c:pt>
                <c:pt idx="148">
                  <c:v>2.633</c:v>
                </c:pt>
                <c:pt idx="149">
                  <c:v>2.706</c:v>
                </c:pt>
                <c:pt idx="150">
                  <c:v>2.6320800000000002</c:v>
                </c:pt>
                <c:pt idx="151">
                  <c:v>2.6320000000000001</c:v>
                </c:pt>
                <c:pt idx="152">
                  <c:v>2.9691000000000001</c:v>
                </c:pt>
                <c:pt idx="153">
                  <c:v>2.6320000000000001</c:v>
                </c:pt>
                <c:pt idx="154">
                  <c:v>2.6335999999999999</c:v>
                </c:pt>
                <c:pt idx="155">
                  <c:v>2.6619999999999999</c:v>
                </c:pt>
                <c:pt idx="156">
                  <c:v>2.665</c:v>
                </c:pt>
                <c:pt idx="157">
                  <c:v>2.661</c:v>
                </c:pt>
                <c:pt idx="158">
                  <c:v>2.6375999999999999</c:v>
                </c:pt>
                <c:pt idx="159">
                  <c:v>2.6320000000000001</c:v>
                </c:pt>
                <c:pt idx="160">
                  <c:v>2.6619999999999999</c:v>
                </c:pt>
                <c:pt idx="161">
                  <c:v>2.782</c:v>
                </c:pt>
                <c:pt idx="162">
                  <c:v>2.6320000000000001</c:v>
                </c:pt>
                <c:pt idx="163">
                  <c:v>2.6320000000000001</c:v>
                </c:pt>
                <c:pt idx="164">
                  <c:v>2.6329000000000002</c:v>
                </c:pt>
                <c:pt idx="165">
                  <c:v>2.6335000000000002</c:v>
                </c:pt>
                <c:pt idx="166">
                  <c:v>2.6640000000000001</c:v>
                </c:pt>
                <c:pt idx="167">
                  <c:v>2.6524000000000001</c:v>
                </c:pt>
                <c:pt idx="168">
                  <c:v>2.6520000000000001</c:v>
                </c:pt>
                <c:pt idx="169">
                  <c:v>2.6419999999999999</c:v>
                </c:pt>
                <c:pt idx="170">
                  <c:v>2.6419999999999999</c:v>
                </c:pt>
                <c:pt idx="171">
                  <c:v>2.6337999999999999</c:v>
                </c:pt>
                <c:pt idx="172">
                  <c:v>2.6365000000000003</c:v>
                </c:pt>
                <c:pt idx="173">
                  <c:v>2.6320000000000001</c:v>
                </c:pt>
                <c:pt idx="174">
                  <c:v>2.6320000000000001</c:v>
                </c:pt>
                <c:pt idx="175">
                  <c:v>2.6320000000000001</c:v>
                </c:pt>
                <c:pt idx="176">
                  <c:v>2.6320000000000001</c:v>
                </c:pt>
                <c:pt idx="177">
                  <c:v>2.6320000000000001</c:v>
                </c:pt>
                <c:pt idx="178">
                  <c:v>2.6802000000000001</c:v>
                </c:pt>
                <c:pt idx="179">
                  <c:v>2.6722000000000001</c:v>
                </c:pt>
                <c:pt idx="180">
                  <c:v>2.6715</c:v>
                </c:pt>
                <c:pt idx="181">
                  <c:v>2.6663000000000001</c:v>
                </c:pt>
                <c:pt idx="182">
                  <c:v>2.6553</c:v>
                </c:pt>
                <c:pt idx="183">
                  <c:v>2.6720000000000002</c:v>
                </c:pt>
                <c:pt idx="184">
                  <c:v>2.66629</c:v>
                </c:pt>
              </c:numCache>
            </c:numRef>
          </c:yVal>
          <c:smooth val="0"/>
          <c:extLst>
            <c:ext xmlns:c16="http://schemas.microsoft.com/office/drawing/2014/chart" uri="{C3380CC4-5D6E-409C-BE32-E72D297353CC}">
              <c16:uniqueId val="{00000005-C8B8-4158-965B-7891F3244260}"/>
            </c:ext>
          </c:extLst>
        </c:ser>
        <c:dLbls>
          <c:showLegendKey val="0"/>
          <c:showVal val="0"/>
          <c:showCatName val="0"/>
          <c:showSerName val="0"/>
          <c:showPercent val="0"/>
          <c:showBubbleSize val="0"/>
        </c:dLbls>
        <c:axId val="541041144"/>
        <c:axId val="541039576"/>
      </c:scatterChart>
      <c:valAx>
        <c:axId val="541033304"/>
        <c:scaling>
          <c:orientation val="minMax"/>
        </c:scaling>
        <c:delete val="0"/>
        <c:axPos val="b"/>
        <c:numFmt formatCode="[$-409]d\-mmm\-yy;@" sourceLinked="0"/>
        <c:majorTickMark val="out"/>
        <c:minorTickMark val="none"/>
        <c:tickLblPos val="nextTo"/>
        <c:txPr>
          <a:bodyPr rot="-5400000" vert="horz"/>
          <a:lstStyle/>
          <a:p>
            <a:pPr>
              <a:defRPr sz="1050" b="0"/>
            </a:pPr>
            <a:endParaRPr lang="en-US"/>
          </a:p>
        </c:txPr>
        <c:crossAx val="541037224"/>
        <c:crosses val="autoZero"/>
        <c:crossBetween val="midCat"/>
      </c:valAx>
      <c:valAx>
        <c:axId val="541037224"/>
        <c:scaling>
          <c:orientation val="minMax"/>
          <c:max val="3000"/>
          <c:min val="0"/>
        </c:scaling>
        <c:delete val="0"/>
        <c:axPos val="l"/>
        <c:majorGridlines>
          <c:spPr>
            <a:ln>
              <a:solidFill>
                <a:schemeClr val="bg1">
                  <a:lumMod val="75000"/>
                </a:schemeClr>
              </a:solidFill>
              <a:prstDash val="dash"/>
            </a:ln>
          </c:spPr>
        </c:majorGridlines>
        <c:title>
          <c:tx>
            <c:rich>
              <a:bodyPr rot="-5400000" vert="horz"/>
              <a:lstStyle/>
              <a:p>
                <a:pPr>
                  <a:defRPr sz="1100"/>
                </a:pPr>
                <a:r>
                  <a:rPr lang="en-US" sz="1100" b="1" i="0" kern="1200" baseline="0">
                    <a:solidFill>
                      <a:srgbClr val="000000"/>
                    </a:solidFill>
                    <a:effectLst/>
                  </a:rPr>
                  <a:t>Oil, BPD, Water (BPD), THP (psi)</a:t>
                </a:r>
                <a:endParaRPr lang="en-US" sz="1100">
                  <a:effectLst/>
                </a:endParaRPr>
              </a:p>
            </c:rich>
          </c:tx>
          <c:layout>
            <c:manualLayout>
              <c:xMode val="edge"/>
              <c:yMode val="edge"/>
              <c:x val="3.7448568621906574E-3"/>
              <c:y val="0.27345457955661095"/>
            </c:manualLayout>
          </c:layout>
          <c:overlay val="0"/>
        </c:title>
        <c:numFmt formatCode="General" sourceLinked="1"/>
        <c:majorTickMark val="out"/>
        <c:minorTickMark val="none"/>
        <c:tickLblPos val="nextTo"/>
        <c:txPr>
          <a:bodyPr/>
          <a:lstStyle/>
          <a:p>
            <a:pPr>
              <a:defRPr sz="1050" b="1"/>
            </a:pPr>
            <a:endParaRPr lang="en-US"/>
          </a:p>
        </c:txPr>
        <c:crossAx val="541033304"/>
        <c:crosses val="autoZero"/>
        <c:crossBetween val="midCat"/>
        <c:majorUnit val="500"/>
      </c:valAx>
      <c:valAx>
        <c:axId val="541039576"/>
        <c:scaling>
          <c:orientation val="minMax"/>
          <c:max val="120"/>
          <c:min val="0"/>
        </c:scaling>
        <c:delete val="0"/>
        <c:axPos val="r"/>
        <c:majorGridlines>
          <c:spPr>
            <a:ln>
              <a:solidFill>
                <a:schemeClr val="bg1">
                  <a:lumMod val="75000"/>
                </a:schemeClr>
              </a:solidFill>
              <a:prstDash val="dash"/>
            </a:ln>
          </c:spPr>
        </c:majorGridlines>
        <c:title>
          <c:tx>
            <c:rich>
              <a:bodyPr rot="-5400000" vert="horz"/>
              <a:lstStyle/>
              <a:p>
                <a:pPr>
                  <a:defRPr sz="1100"/>
                </a:pPr>
                <a:r>
                  <a:rPr lang="en-US" sz="1100"/>
                  <a:t>Gas (MMscfd), Choke (%), WC (%)</a:t>
                </a:r>
              </a:p>
            </c:rich>
          </c:tx>
          <c:layout>
            <c:manualLayout>
              <c:xMode val="edge"/>
              <c:yMode val="edge"/>
              <c:x val="0.96161271871011655"/>
              <c:y val="0.27649887704995446"/>
            </c:manualLayout>
          </c:layout>
          <c:overlay val="0"/>
        </c:title>
        <c:numFmt formatCode="General" sourceLinked="1"/>
        <c:majorTickMark val="out"/>
        <c:minorTickMark val="none"/>
        <c:tickLblPos val="nextTo"/>
        <c:txPr>
          <a:bodyPr/>
          <a:lstStyle/>
          <a:p>
            <a:pPr>
              <a:defRPr sz="1050" b="1"/>
            </a:pPr>
            <a:endParaRPr lang="en-US"/>
          </a:p>
        </c:txPr>
        <c:crossAx val="541041144"/>
        <c:crosses val="max"/>
        <c:crossBetween val="midCat"/>
        <c:majorUnit val="10"/>
      </c:valAx>
      <c:valAx>
        <c:axId val="541041144"/>
        <c:scaling>
          <c:orientation val="minMax"/>
        </c:scaling>
        <c:delete val="1"/>
        <c:axPos val="b"/>
        <c:numFmt formatCode="m/d/yyyy\ h:mm" sourceLinked="1"/>
        <c:majorTickMark val="out"/>
        <c:minorTickMark val="none"/>
        <c:tickLblPos val="none"/>
        <c:crossAx val="541039576"/>
        <c:crosses val="autoZero"/>
        <c:crossBetween val="midCat"/>
      </c:valAx>
    </c:plotArea>
    <c:legend>
      <c:legendPos val="r"/>
      <c:layout>
        <c:manualLayout>
          <c:xMode val="edge"/>
          <c:yMode val="edge"/>
          <c:x val="0.12445044334303516"/>
          <c:y val="0.10188345668857056"/>
          <c:w val="0.73100779340796551"/>
          <c:h val="6.0026994537380564E-2"/>
        </c:manualLayout>
      </c:layout>
      <c:overlay val="0"/>
      <c:txPr>
        <a:bodyPr/>
        <a:lstStyle/>
        <a:p>
          <a:pPr>
            <a:defRPr sz="10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layout>
        <c:manualLayout>
          <c:xMode val="edge"/>
          <c:yMode val="edge"/>
          <c:x val="0.39223809523809539"/>
          <c:y val="0"/>
        </c:manualLayout>
      </c:layout>
      <c:overlay val="1"/>
    </c:title>
    <c:autoTitleDeleted val="0"/>
    <c:plotArea>
      <c:layout>
        <c:manualLayout>
          <c:layoutTarget val="inner"/>
          <c:xMode val="edge"/>
          <c:yMode val="edge"/>
          <c:x val="9.4087274566443682E-2"/>
          <c:y val="0.12620994699393534"/>
          <c:w val="0.81303119805321244"/>
          <c:h val="0.66640625474411319"/>
        </c:manualLayout>
      </c:layout>
      <c:scatterChart>
        <c:scatterStyle val="lineMarker"/>
        <c:varyColors val="0"/>
        <c:ser>
          <c:idx val="1"/>
          <c:order val="0"/>
          <c:tx>
            <c:strRef>
              <c:f>'ZZ (1)'!$H$25</c:f>
              <c:strCache>
                <c:ptCount val="1"/>
                <c:pt idx="0">
                  <c:v>CASING_A</c:v>
                </c:pt>
              </c:strCache>
            </c:strRef>
          </c:tx>
          <c:dLbls>
            <c:dLbl>
              <c:idx val="54"/>
              <c:layout>
                <c:manualLayout>
                  <c:x val="-6.4947467982048923E-2"/>
                  <c:y val="-8.8311733465453277E-2"/>
                </c:manualLayout>
              </c:layout>
              <c:tx>
                <c:rich>
                  <a:bodyPr/>
                  <a:lstStyle/>
                  <a:p>
                    <a:r>
                      <a:rPr lang="en-US"/>
                      <a:t>Nov 2015</a:t>
                    </a:r>
                  </a:p>
                  <a:p>
                    <a:r>
                      <a:rPr lang="en-US"/>
                      <a:t>GLPO</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8297-431A-889C-4389DC7725AD}"/>
                </c:ext>
              </c:extLst>
            </c:dLbl>
            <c:dLbl>
              <c:idx val="100"/>
              <c:layout>
                <c:manualLayout>
                  <c:x val="-9.7421201973073454E-2"/>
                  <c:y val="-0.30173175600696528"/>
                </c:manualLayout>
              </c:layout>
              <c:tx>
                <c:rich>
                  <a:bodyPr/>
                  <a:lstStyle/>
                  <a:p>
                    <a:r>
                      <a:rPr lang="en-US"/>
                      <a:t>Apr 2018</a:t>
                    </a:r>
                  </a:p>
                  <a:p>
                    <a:r>
                      <a:rPr lang="en-US"/>
                      <a:t>Wax clean</a:t>
                    </a:r>
                    <a:r>
                      <a:rPr lang="en-US" baseline="0"/>
                      <a:t> up</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297-431A-889C-4389DC7725AD}"/>
                </c:ext>
              </c:extLst>
            </c:dLbl>
            <c:dLbl>
              <c:idx val="123"/>
              <c:layout>
                <c:manualLayout>
                  <c:x val="-4.7095059162545291E-2"/>
                  <c:y val="-0.28737755420600936"/>
                </c:manualLayout>
              </c:layout>
              <c:tx>
                <c:rich>
                  <a:bodyPr/>
                  <a:lstStyle/>
                  <a:p>
                    <a:r>
                      <a:rPr lang="en-US"/>
                      <a:t>Nov 2018</a:t>
                    </a:r>
                  </a:p>
                  <a:p>
                    <a:r>
                      <a:rPr lang="en-US"/>
                      <a:t>Wax celan 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297-431A-889C-4389DC7725AD}"/>
                </c:ext>
              </c:extLst>
            </c:dLbl>
            <c:dLbl>
              <c:idx val="152"/>
              <c:layout>
                <c:manualLayout>
                  <c:x val="-9.0967977626396551E-2"/>
                  <c:y val="-0.18084956617521455"/>
                </c:manualLayout>
              </c:layout>
              <c:tx>
                <c:rich>
                  <a:bodyPr/>
                  <a:lstStyle/>
                  <a:p>
                    <a:r>
                      <a:rPr lang="en-US"/>
                      <a:t>Nov 2020</a:t>
                    </a:r>
                  </a:p>
                  <a:p>
                    <a:r>
                      <a:rPr lang="en-US"/>
                      <a:t>Wax clean 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297-431A-889C-4389DC7725AD}"/>
                </c:ext>
              </c:extLst>
            </c:dLbl>
            <c:dLbl>
              <c:idx val="163"/>
              <c:layout>
                <c:manualLayout>
                  <c:x val="4.3861534163645348E-2"/>
                  <c:y val="-0.11221129888259929"/>
                </c:manualLayout>
              </c:layout>
              <c:tx>
                <c:rich>
                  <a:bodyPr/>
                  <a:lstStyle/>
                  <a:p>
                    <a:r>
                      <a:rPr lang="en-US"/>
                      <a:t>Mar 2021 Wax cleanup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297-431A-889C-4389DC7725AD}"/>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ext>
            </c:extLst>
          </c:dLbls>
          <c:xVal>
            <c:numRef>
              <c:f>'ZZ (1)'!$B$26:$B$210</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 (1)'!$H$26:$H$210</c:f>
              <c:numCache>
                <c:formatCode>General</c:formatCode>
                <c:ptCount val="185"/>
                <c:pt idx="0">
                  <c:v>83.710000000000008</c:v>
                </c:pt>
                <c:pt idx="1">
                  <c:v>165.05</c:v>
                </c:pt>
                <c:pt idx="2">
                  <c:v>271.65999999999997</c:v>
                </c:pt>
                <c:pt idx="3">
                  <c:v>85.74</c:v>
                </c:pt>
                <c:pt idx="4">
                  <c:v>246.94</c:v>
                </c:pt>
                <c:pt idx="5">
                  <c:v>250</c:v>
                </c:pt>
                <c:pt idx="6">
                  <c:v>250.84</c:v>
                </c:pt>
                <c:pt idx="7">
                  <c:v>242.89</c:v>
                </c:pt>
                <c:pt idx="8">
                  <c:v>122.69</c:v>
                </c:pt>
                <c:pt idx="9">
                  <c:v>157.26999999999998</c:v>
                </c:pt>
                <c:pt idx="10">
                  <c:v>117.7</c:v>
                </c:pt>
                <c:pt idx="11">
                  <c:v>73</c:v>
                </c:pt>
                <c:pt idx="12">
                  <c:v>328.89</c:v>
                </c:pt>
                <c:pt idx="13">
                  <c:v>194.18</c:v>
                </c:pt>
                <c:pt idx="14">
                  <c:v>77.17</c:v>
                </c:pt>
                <c:pt idx="15">
                  <c:v>78.2</c:v>
                </c:pt>
                <c:pt idx="16">
                  <c:v>74.3</c:v>
                </c:pt>
                <c:pt idx="17">
                  <c:v>73</c:v>
                </c:pt>
                <c:pt idx="18">
                  <c:v>73</c:v>
                </c:pt>
                <c:pt idx="19">
                  <c:v>73</c:v>
                </c:pt>
                <c:pt idx="20">
                  <c:v>73</c:v>
                </c:pt>
                <c:pt idx="21">
                  <c:v>73</c:v>
                </c:pt>
                <c:pt idx="22">
                  <c:v>73</c:v>
                </c:pt>
                <c:pt idx="23">
                  <c:v>73</c:v>
                </c:pt>
                <c:pt idx="24">
                  <c:v>73</c:v>
                </c:pt>
                <c:pt idx="25">
                  <c:v>73</c:v>
                </c:pt>
                <c:pt idx="26">
                  <c:v>73</c:v>
                </c:pt>
                <c:pt idx="27">
                  <c:v>73</c:v>
                </c:pt>
                <c:pt idx="28">
                  <c:v>73</c:v>
                </c:pt>
                <c:pt idx="29">
                  <c:v>73</c:v>
                </c:pt>
                <c:pt idx="30">
                  <c:v>73</c:v>
                </c:pt>
                <c:pt idx="31">
                  <c:v>465.86</c:v>
                </c:pt>
                <c:pt idx="32">
                  <c:v>705</c:v>
                </c:pt>
                <c:pt idx="33">
                  <c:v>655</c:v>
                </c:pt>
                <c:pt idx="34">
                  <c:v>790.2</c:v>
                </c:pt>
                <c:pt idx="35">
                  <c:v>777</c:v>
                </c:pt>
                <c:pt idx="36">
                  <c:v>941.01</c:v>
                </c:pt>
                <c:pt idx="37">
                  <c:v>807.4</c:v>
                </c:pt>
                <c:pt idx="38">
                  <c:v>812</c:v>
                </c:pt>
                <c:pt idx="39">
                  <c:v>985</c:v>
                </c:pt>
                <c:pt idx="40">
                  <c:v>1133</c:v>
                </c:pt>
                <c:pt idx="41">
                  <c:v>1133</c:v>
                </c:pt>
                <c:pt idx="42">
                  <c:v>1133</c:v>
                </c:pt>
                <c:pt idx="43">
                  <c:v>1133</c:v>
                </c:pt>
                <c:pt idx="44">
                  <c:v>1133</c:v>
                </c:pt>
                <c:pt idx="45">
                  <c:v>1133</c:v>
                </c:pt>
                <c:pt idx="46">
                  <c:v>1133</c:v>
                </c:pt>
                <c:pt idx="47">
                  <c:v>1133</c:v>
                </c:pt>
                <c:pt idx="48">
                  <c:v>1133</c:v>
                </c:pt>
                <c:pt idx="49">
                  <c:v>1133</c:v>
                </c:pt>
                <c:pt idx="50">
                  <c:v>1133</c:v>
                </c:pt>
                <c:pt idx="51">
                  <c:v>623</c:v>
                </c:pt>
                <c:pt idx="52">
                  <c:v>623</c:v>
                </c:pt>
                <c:pt idx="53">
                  <c:v>1353</c:v>
                </c:pt>
                <c:pt idx="54">
                  <c:v>1484.1</c:v>
                </c:pt>
                <c:pt idx="55">
                  <c:v>1194.6300000000001</c:v>
                </c:pt>
                <c:pt idx="56">
                  <c:v>1214</c:v>
                </c:pt>
                <c:pt idx="57">
                  <c:v>1225</c:v>
                </c:pt>
                <c:pt idx="58">
                  <c:v>726.69</c:v>
                </c:pt>
                <c:pt idx="59">
                  <c:v>877.45</c:v>
                </c:pt>
                <c:pt idx="60">
                  <c:v>974.6</c:v>
                </c:pt>
                <c:pt idx="61">
                  <c:v>835.5</c:v>
                </c:pt>
                <c:pt idx="62">
                  <c:v>918</c:v>
                </c:pt>
                <c:pt idx="63">
                  <c:v>1360</c:v>
                </c:pt>
                <c:pt idx="64">
                  <c:v>1259</c:v>
                </c:pt>
                <c:pt idx="65">
                  <c:v>1361.5</c:v>
                </c:pt>
                <c:pt idx="66">
                  <c:v>1496</c:v>
                </c:pt>
                <c:pt idx="67">
                  <c:v>1387</c:v>
                </c:pt>
                <c:pt idx="68">
                  <c:v>1767</c:v>
                </c:pt>
                <c:pt idx="69">
                  <c:v>1692</c:v>
                </c:pt>
                <c:pt idx="70">
                  <c:v>1351</c:v>
                </c:pt>
                <c:pt idx="71">
                  <c:v>1538.8</c:v>
                </c:pt>
                <c:pt idx="72">
                  <c:v>1679</c:v>
                </c:pt>
                <c:pt idx="73">
                  <c:v>1530</c:v>
                </c:pt>
                <c:pt idx="74">
                  <c:v>1676</c:v>
                </c:pt>
                <c:pt idx="75">
                  <c:v>1550</c:v>
                </c:pt>
                <c:pt idx="76">
                  <c:v>1684</c:v>
                </c:pt>
                <c:pt idx="77">
                  <c:v>1540</c:v>
                </c:pt>
                <c:pt idx="78">
                  <c:v>1658</c:v>
                </c:pt>
                <c:pt idx="79">
                  <c:v>1220</c:v>
                </c:pt>
                <c:pt idx="80">
                  <c:v>1477</c:v>
                </c:pt>
                <c:pt idx="81">
                  <c:v>1664</c:v>
                </c:pt>
                <c:pt idx="82">
                  <c:v>1633</c:v>
                </c:pt>
                <c:pt idx="83">
                  <c:v>1677</c:v>
                </c:pt>
                <c:pt idx="84">
                  <c:v>1676</c:v>
                </c:pt>
                <c:pt idx="85">
                  <c:v>1718</c:v>
                </c:pt>
                <c:pt idx="86">
                  <c:v>1518</c:v>
                </c:pt>
                <c:pt idx="87">
                  <c:v>1613</c:v>
                </c:pt>
                <c:pt idx="88">
                  <c:v>1647</c:v>
                </c:pt>
                <c:pt idx="89">
                  <c:v>1382.79</c:v>
                </c:pt>
                <c:pt idx="90">
                  <c:v>1214</c:v>
                </c:pt>
                <c:pt idx="91">
                  <c:v>1606</c:v>
                </c:pt>
                <c:pt idx="92">
                  <c:v>1319</c:v>
                </c:pt>
                <c:pt idx="93">
                  <c:v>1110.3599999999999</c:v>
                </c:pt>
                <c:pt idx="94">
                  <c:v>968</c:v>
                </c:pt>
                <c:pt idx="95">
                  <c:v>1116.5999999999999</c:v>
                </c:pt>
                <c:pt idx="96">
                  <c:v>1139</c:v>
                </c:pt>
                <c:pt idx="97">
                  <c:v>869.64</c:v>
                </c:pt>
                <c:pt idx="98">
                  <c:v>1105.68</c:v>
                </c:pt>
                <c:pt idx="99">
                  <c:v>1375</c:v>
                </c:pt>
                <c:pt idx="100">
                  <c:v>1092.3400000000001</c:v>
                </c:pt>
                <c:pt idx="101">
                  <c:v>1307.25</c:v>
                </c:pt>
                <c:pt idx="102">
                  <c:v>1522.25</c:v>
                </c:pt>
                <c:pt idx="103">
                  <c:v>1515.68</c:v>
                </c:pt>
                <c:pt idx="104">
                  <c:v>1452.34</c:v>
                </c:pt>
                <c:pt idx="105">
                  <c:v>1333.4</c:v>
                </c:pt>
                <c:pt idx="106">
                  <c:v>1283</c:v>
                </c:pt>
                <c:pt idx="107">
                  <c:v>1040.75</c:v>
                </c:pt>
                <c:pt idx="108">
                  <c:v>1588</c:v>
                </c:pt>
                <c:pt idx="109">
                  <c:v>834</c:v>
                </c:pt>
                <c:pt idx="110">
                  <c:v>1002</c:v>
                </c:pt>
                <c:pt idx="111">
                  <c:v>1482.58</c:v>
                </c:pt>
                <c:pt idx="112">
                  <c:v>1181</c:v>
                </c:pt>
                <c:pt idx="113">
                  <c:v>1174.55</c:v>
                </c:pt>
                <c:pt idx="114">
                  <c:v>1525</c:v>
                </c:pt>
                <c:pt idx="115">
                  <c:v>1158.4000000000001</c:v>
                </c:pt>
                <c:pt idx="116">
                  <c:v>1436</c:v>
                </c:pt>
                <c:pt idx="117">
                  <c:v>977</c:v>
                </c:pt>
                <c:pt idx="118">
                  <c:v>1532</c:v>
                </c:pt>
                <c:pt idx="119">
                  <c:v>1311.42</c:v>
                </c:pt>
                <c:pt idx="120">
                  <c:v>769</c:v>
                </c:pt>
                <c:pt idx="121">
                  <c:v>1654</c:v>
                </c:pt>
                <c:pt idx="122">
                  <c:v>988</c:v>
                </c:pt>
                <c:pt idx="123">
                  <c:v>1260.73</c:v>
                </c:pt>
                <c:pt idx="124">
                  <c:v>1296.92</c:v>
                </c:pt>
                <c:pt idx="125">
                  <c:v>1583.37</c:v>
                </c:pt>
                <c:pt idx="126">
                  <c:v>1543.14</c:v>
                </c:pt>
                <c:pt idx="127">
                  <c:v>1603</c:v>
                </c:pt>
                <c:pt idx="128">
                  <c:v>1485</c:v>
                </c:pt>
                <c:pt idx="129">
                  <c:v>1642</c:v>
                </c:pt>
                <c:pt idx="130">
                  <c:v>1636</c:v>
                </c:pt>
                <c:pt idx="131">
                  <c:v>1737</c:v>
                </c:pt>
                <c:pt idx="132">
                  <c:v>1656</c:v>
                </c:pt>
                <c:pt idx="133">
                  <c:v>1705.47</c:v>
                </c:pt>
                <c:pt idx="134">
                  <c:v>1330.82</c:v>
                </c:pt>
                <c:pt idx="135">
                  <c:v>1656</c:v>
                </c:pt>
                <c:pt idx="136">
                  <c:v>1542</c:v>
                </c:pt>
                <c:pt idx="137">
                  <c:v>1214.7</c:v>
                </c:pt>
                <c:pt idx="138">
                  <c:v>1358</c:v>
                </c:pt>
                <c:pt idx="139">
                  <c:v>1323</c:v>
                </c:pt>
                <c:pt idx="140">
                  <c:v>1447</c:v>
                </c:pt>
                <c:pt idx="141">
                  <c:v>1474</c:v>
                </c:pt>
                <c:pt idx="142">
                  <c:v>1625</c:v>
                </c:pt>
                <c:pt idx="143">
                  <c:v>1488</c:v>
                </c:pt>
                <c:pt idx="144">
                  <c:v>1599</c:v>
                </c:pt>
                <c:pt idx="145">
                  <c:v>1734</c:v>
                </c:pt>
                <c:pt idx="146">
                  <c:v>1071</c:v>
                </c:pt>
                <c:pt idx="147">
                  <c:v>1362</c:v>
                </c:pt>
                <c:pt idx="148">
                  <c:v>1195</c:v>
                </c:pt>
                <c:pt idx="149">
                  <c:v>1669</c:v>
                </c:pt>
                <c:pt idx="150">
                  <c:v>1649</c:v>
                </c:pt>
                <c:pt idx="151">
                  <c:v>1683.51</c:v>
                </c:pt>
                <c:pt idx="152">
                  <c:v>1548</c:v>
                </c:pt>
                <c:pt idx="153">
                  <c:v>885</c:v>
                </c:pt>
                <c:pt idx="154">
                  <c:v>1657</c:v>
                </c:pt>
                <c:pt idx="155">
                  <c:v>1487</c:v>
                </c:pt>
                <c:pt idx="156">
                  <c:v>1386</c:v>
                </c:pt>
                <c:pt idx="157">
                  <c:v>1549</c:v>
                </c:pt>
                <c:pt idx="158">
                  <c:v>1528</c:v>
                </c:pt>
                <c:pt idx="159">
                  <c:v>1657</c:v>
                </c:pt>
                <c:pt idx="160">
                  <c:v>1480</c:v>
                </c:pt>
                <c:pt idx="161">
                  <c:v>1730</c:v>
                </c:pt>
                <c:pt idx="162">
                  <c:v>1524</c:v>
                </c:pt>
                <c:pt idx="163">
                  <c:v>1629</c:v>
                </c:pt>
                <c:pt idx="164">
                  <c:v>1588</c:v>
                </c:pt>
                <c:pt idx="165">
                  <c:v>1614.44</c:v>
                </c:pt>
                <c:pt idx="166">
                  <c:v>1583</c:v>
                </c:pt>
                <c:pt idx="167">
                  <c:v>1496</c:v>
                </c:pt>
                <c:pt idx="168">
                  <c:v>1406</c:v>
                </c:pt>
                <c:pt idx="169">
                  <c:v>1403</c:v>
                </c:pt>
                <c:pt idx="170">
                  <c:v>1452</c:v>
                </c:pt>
                <c:pt idx="171">
                  <c:v>1458</c:v>
                </c:pt>
                <c:pt idx="172">
                  <c:v>1519</c:v>
                </c:pt>
                <c:pt idx="173">
                  <c:v>1345</c:v>
                </c:pt>
                <c:pt idx="174">
                  <c:v>1370</c:v>
                </c:pt>
                <c:pt idx="175">
                  <c:v>1516</c:v>
                </c:pt>
                <c:pt idx="176">
                  <c:v>1510</c:v>
                </c:pt>
                <c:pt idx="177">
                  <c:v>1347</c:v>
                </c:pt>
                <c:pt idx="178">
                  <c:v>1172</c:v>
                </c:pt>
                <c:pt idx="179">
                  <c:v>855</c:v>
                </c:pt>
                <c:pt idx="180">
                  <c:v>1055</c:v>
                </c:pt>
                <c:pt idx="181">
                  <c:v>1073</c:v>
                </c:pt>
                <c:pt idx="182">
                  <c:v>1086</c:v>
                </c:pt>
                <c:pt idx="183">
                  <c:v>1102</c:v>
                </c:pt>
                <c:pt idx="184">
                  <c:v>1111</c:v>
                </c:pt>
              </c:numCache>
            </c:numRef>
          </c:yVal>
          <c:smooth val="0"/>
          <c:extLst>
            <c:ext xmlns:c16="http://schemas.microsoft.com/office/drawing/2014/chart" uri="{C3380CC4-5D6E-409C-BE32-E72D297353CC}">
              <c16:uniqueId val="{00000005-8297-431A-889C-4389DC7725AD}"/>
            </c:ext>
          </c:extLst>
        </c:ser>
        <c:dLbls>
          <c:showLegendKey val="0"/>
          <c:showVal val="0"/>
          <c:showCatName val="0"/>
          <c:showSerName val="0"/>
          <c:showPercent val="0"/>
          <c:showBubbleSize val="0"/>
        </c:dLbls>
        <c:axId val="541038008"/>
        <c:axId val="541042320"/>
      </c:scatterChart>
      <c:scatterChart>
        <c:scatterStyle val="lineMarker"/>
        <c:varyColors val="0"/>
        <c:ser>
          <c:idx val="0"/>
          <c:order val="1"/>
          <c:tx>
            <c:strRef>
              <c:f>'ZZ (1)'!$O$25</c:f>
              <c:strCache>
                <c:ptCount val="1"/>
                <c:pt idx="0">
                  <c:v>GAS_LIFT_RATE</c:v>
                </c:pt>
              </c:strCache>
            </c:strRef>
          </c:tx>
          <c:xVal>
            <c:numRef>
              <c:f>'ZZ (1)'!$B$26:$B$210</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 (1)'!$O$26:$O$210</c:f>
              <c:numCache>
                <c:formatCode>General</c:formatCode>
                <c:ptCount val="185"/>
                <c:pt idx="31">
                  <c:v>0.54200000000000004</c:v>
                </c:pt>
                <c:pt idx="32">
                  <c:v>0.54200000000000004</c:v>
                </c:pt>
                <c:pt idx="33">
                  <c:v>0.54200000000000004</c:v>
                </c:pt>
                <c:pt idx="34">
                  <c:v>0.54200000000000004</c:v>
                </c:pt>
                <c:pt idx="35">
                  <c:v>0.54200000000000004</c:v>
                </c:pt>
                <c:pt idx="36">
                  <c:v>0.54200000000000004</c:v>
                </c:pt>
                <c:pt idx="37">
                  <c:v>0.54200000000000004</c:v>
                </c:pt>
                <c:pt idx="38">
                  <c:v>0.54200000000000004</c:v>
                </c:pt>
                <c:pt idx="39">
                  <c:v>0.54200000000000004</c:v>
                </c:pt>
                <c:pt idx="40">
                  <c:v>0.54200000000000004</c:v>
                </c:pt>
                <c:pt idx="41">
                  <c:v>0.54200000000000004</c:v>
                </c:pt>
                <c:pt idx="42">
                  <c:v>0.54200000000000004</c:v>
                </c:pt>
                <c:pt idx="43">
                  <c:v>0.54200000000000004</c:v>
                </c:pt>
                <c:pt idx="44">
                  <c:v>0.54200000000000004</c:v>
                </c:pt>
                <c:pt idx="45">
                  <c:v>0.54200000000000004</c:v>
                </c:pt>
                <c:pt idx="46">
                  <c:v>0.54200000000000004</c:v>
                </c:pt>
                <c:pt idx="47">
                  <c:v>0.54200000000000004</c:v>
                </c:pt>
                <c:pt idx="48">
                  <c:v>0.54200000000000004</c:v>
                </c:pt>
                <c:pt idx="49">
                  <c:v>0.54200000000000004</c:v>
                </c:pt>
                <c:pt idx="50">
                  <c:v>0.54200000000000004</c:v>
                </c:pt>
                <c:pt idx="51">
                  <c:v>2.1819999999999999</c:v>
                </c:pt>
                <c:pt idx="52">
                  <c:v>2.1920000000000002</c:v>
                </c:pt>
                <c:pt idx="53">
                  <c:v>3.8520000000000003</c:v>
                </c:pt>
                <c:pt idx="54">
                  <c:v>4.0120000000000005</c:v>
                </c:pt>
                <c:pt idx="55">
                  <c:v>3.1520000000000001</c:v>
                </c:pt>
                <c:pt idx="56">
                  <c:v>3.4420000000000002</c:v>
                </c:pt>
                <c:pt idx="57">
                  <c:v>3.1020000000000003</c:v>
                </c:pt>
                <c:pt idx="58">
                  <c:v>1.6020000000000001</c:v>
                </c:pt>
                <c:pt idx="59">
                  <c:v>2.282</c:v>
                </c:pt>
                <c:pt idx="60">
                  <c:v>2.302</c:v>
                </c:pt>
                <c:pt idx="61">
                  <c:v>2.4619999999999997</c:v>
                </c:pt>
                <c:pt idx="62">
                  <c:v>2.512</c:v>
                </c:pt>
                <c:pt idx="63">
                  <c:v>2.0819999999999999</c:v>
                </c:pt>
                <c:pt idx="64">
                  <c:v>2.9820000000000002</c:v>
                </c:pt>
                <c:pt idx="65">
                  <c:v>2.8719999999999999</c:v>
                </c:pt>
                <c:pt idx="66">
                  <c:v>1.4119999999999999</c:v>
                </c:pt>
                <c:pt idx="67">
                  <c:v>2.7519999999999998</c:v>
                </c:pt>
                <c:pt idx="68">
                  <c:v>0.83200000000000007</c:v>
                </c:pt>
                <c:pt idx="69">
                  <c:v>0.76900000000000002</c:v>
                </c:pt>
                <c:pt idx="70">
                  <c:v>2.3420000000000001</c:v>
                </c:pt>
                <c:pt idx="71">
                  <c:v>2.4939999999999998</c:v>
                </c:pt>
                <c:pt idx="72">
                  <c:v>1.399</c:v>
                </c:pt>
                <c:pt idx="73">
                  <c:v>1.6600000000000001</c:v>
                </c:pt>
                <c:pt idx="74">
                  <c:v>0.7370000000000001</c:v>
                </c:pt>
                <c:pt idx="75">
                  <c:v>1.5860000000000001</c:v>
                </c:pt>
                <c:pt idx="76">
                  <c:v>1.085</c:v>
                </c:pt>
                <c:pt idx="77">
                  <c:v>1.772</c:v>
                </c:pt>
                <c:pt idx="78">
                  <c:v>1.0620000000000001</c:v>
                </c:pt>
                <c:pt idx="79">
                  <c:v>2.1420000000000003</c:v>
                </c:pt>
                <c:pt idx="80">
                  <c:v>1.292</c:v>
                </c:pt>
                <c:pt idx="81">
                  <c:v>1.3420000000000001</c:v>
                </c:pt>
                <c:pt idx="82">
                  <c:v>1.4119999999999999</c:v>
                </c:pt>
                <c:pt idx="83">
                  <c:v>1.4220000000000002</c:v>
                </c:pt>
                <c:pt idx="84">
                  <c:v>1.3919999999999999</c:v>
                </c:pt>
                <c:pt idx="85">
                  <c:v>1.5820000000000001</c:v>
                </c:pt>
                <c:pt idx="86">
                  <c:v>2.0220000000000002</c:v>
                </c:pt>
                <c:pt idx="87">
                  <c:v>1.3120000000000001</c:v>
                </c:pt>
                <c:pt idx="88">
                  <c:v>1.3719999999999999</c:v>
                </c:pt>
                <c:pt idx="89">
                  <c:v>5.3319999999999999</c:v>
                </c:pt>
                <c:pt idx="90">
                  <c:v>4.4119999999999999</c:v>
                </c:pt>
                <c:pt idx="91">
                  <c:v>6.2519999999999998</c:v>
                </c:pt>
                <c:pt idx="92">
                  <c:v>4.5120000000000005</c:v>
                </c:pt>
                <c:pt idx="93">
                  <c:v>1.8520000000000001</c:v>
                </c:pt>
                <c:pt idx="94">
                  <c:v>4.3019999999999996</c:v>
                </c:pt>
                <c:pt idx="95">
                  <c:v>4.5419999999999998</c:v>
                </c:pt>
                <c:pt idx="96">
                  <c:v>4.5819999999999999</c:v>
                </c:pt>
                <c:pt idx="97">
                  <c:v>1.792</c:v>
                </c:pt>
                <c:pt idx="98">
                  <c:v>3.9820000000000002</c:v>
                </c:pt>
                <c:pt idx="99">
                  <c:v>4.1619999999999999</c:v>
                </c:pt>
                <c:pt idx="100">
                  <c:v>3.1219999999999999</c:v>
                </c:pt>
                <c:pt idx="101">
                  <c:v>3.5019999999999998</c:v>
                </c:pt>
                <c:pt idx="102">
                  <c:v>1.522</c:v>
                </c:pt>
                <c:pt idx="103">
                  <c:v>1.6020000000000001</c:v>
                </c:pt>
                <c:pt idx="104">
                  <c:v>1.6719999999999999</c:v>
                </c:pt>
                <c:pt idx="105">
                  <c:v>4.8919999999999995</c:v>
                </c:pt>
                <c:pt idx="106">
                  <c:v>4.3819999999999997</c:v>
                </c:pt>
                <c:pt idx="107">
                  <c:v>3.0919999999999996</c:v>
                </c:pt>
                <c:pt idx="108">
                  <c:v>1.502</c:v>
                </c:pt>
                <c:pt idx="109">
                  <c:v>3.3220000000000001</c:v>
                </c:pt>
                <c:pt idx="110">
                  <c:v>2.8920000000000003</c:v>
                </c:pt>
                <c:pt idx="111">
                  <c:v>1.3420000000000001</c:v>
                </c:pt>
                <c:pt idx="112">
                  <c:v>0.54200000000000004</c:v>
                </c:pt>
                <c:pt idx="113">
                  <c:v>0.54200000000000004</c:v>
                </c:pt>
                <c:pt idx="114">
                  <c:v>1.6990000000000001</c:v>
                </c:pt>
                <c:pt idx="115">
                  <c:v>2.8120000000000003</c:v>
                </c:pt>
                <c:pt idx="116">
                  <c:v>1.9020000000000001</c:v>
                </c:pt>
                <c:pt idx="117">
                  <c:v>0.54200000000000004</c:v>
                </c:pt>
                <c:pt idx="118">
                  <c:v>0.68200000000000005</c:v>
                </c:pt>
                <c:pt idx="119">
                  <c:v>5.532</c:v>
                </c:pt>
                <c:pt idx="120">
                  <c:v>0.54200000000000004</c:v>
                </c:pt>
                <c:pt idx="121">
                  <c:v>6.7619999999999996</c:v>
                </c:pt>
                <c:pt idx="122">
                  <c:v>4.242</c:v>
                </c:pt>
                <c:pt idx="123">
                  <c:v>1.732</c:v>
                </c:pt>
                <c:pt idx="124">
                  <c:v>1.6719999999999999</c:v>
                </c:pt>
                <c:pt idx="125">
                  <c:v>1.6919999999999999</c:v>
                </c:pt>
                <c:pt idx="126">
                  <c:v>1.8820000000000001</c:v>
                </c:pt>
                <c:pt idx="127">
                  <c:v>5.0019999999999998</c:v>
                </c:pt>
                <c:pt idx="128">
                  <c:v>0.95199999999999996</c:v>
                </c:pt>
                <c:pt idx="129">
                  <c:v>1.202</c:v>
                </c:pt>
                <c:pt idx="130">
                  <c:v>1.5820000000000001</c:v>
                </c:pt>
                <c:pt idx="131">
                  <c:v>0.64200000000000002</c:v>
                </c:pt>
                <c:pt idx="132">
                  <c:v>0.54200000000000004</c:v>
                </c:pt>
                <c:pt idx="133">
                  <c:v>0.72199999999999998</c:v>
                </c:pt>
                <c:pt idx="134">
                  <c:v>1.6220000000000001</c:v>
                </c:pt>
                <c:pt idx="135">
                  <c:v>1.4220000000000002</c:v>
                </c:pt>
                <c:pt idx="136">
                  <c:v>1.202</c:v>
                </c:pt>
                <c:pt idx="137">
                  <c:v>0.55200000000000005</c:v>
                </c:pt>
                <c:pt idx="138">
                  <c:v>0.55500000000000005</c:v>
                </c:pt>
                <c:pt idx="139">
                  <c:v>2.8620000000000001</c:v>
                </c:pt>
                <c:pt idx="140">
                  <c:v>0.76200000000000001</c:v>
                </c:pt>
                <c:pt idx="141">
                  <c:v>0.54200000000000004</c:v>
                </c:pt>
                <c:pt idx="142">
                  <c:v>0.54200000000000004</c:v>
                </c:pt>
                <c:pt idx="143">
                  <c:v>0.54200000000000004</c:v>
                </c:pt>
                <c:pt idx="144">
                  <c:v>0.54200000000000004</c:v>
                </c:pt>
                <c:pt idx="145">
                  <c:v>4.6920000000000002</c:v>
                </c:pt>
                <c:pt idx="146">
                  <c:v>2.8319999999999999</c:v>
                </c:pt>
                <c:pt idx="147">
                  <c:v>2.524</c:v>
                </c:pt>
                <c:pt idx="148">
                  <c:v>1.411</c:v>
                </c:pt>
                <c:pt idx="149">
                  <c:v>1.46</c:v>
                </c:pt>
                <c:pt idx="150">
                  <c:v>0.64200000000000002</c:v>
                </c:pt>
                <c:pt idx="151">
                  <c:v>0.82200000000000006</c:v>
                </c:pt>
                <c:pt idx="152">
                  <c:v>0.79200000000000004</c:v>
                </c:pt>
                <c:pt idx="153">
                  <c:v>1.4570000000000001</c:v>
                </c:pt>
                <c:pt idx="154">
                  <c:v>0.55400000000000005</c:v>
                </c:pt>
                <c:pt idx="155">
                  <c:v>2.7009999999999996</c:v>
                </c:pt>
                <c:pt idx="156">
                  <c:v>2.1020000000000003</c:v>
                </c:pt>
                <c:pt idx="157">
                  <c:v>1.712</c:v>
                </c:pt>
                <c:pt idx="158">
                  <c:v>0.61099999999999999</c:v>
                </c:pt>
                <c:pt idx="159">
                  <c:v>1.242</c:v>
                </c:pt>
                <c:pt idx="160">
                  <c:v>0.56200000000000006</c:v>
                </c:pt>
                <c:pt idx="161">
                  <c:v>1.8920000000000001</c:v>
                </c:pt>
                <c:pt idx="162">
                  <c:v>0.6120000000000001</c:v>
                </c:pt>
                <c:pt idx="163">
                  <c:v>0.55600000000000005</c:v>
                </c:pt>
                <c:pt idx="164">
                  <c:v>0.55700000000000005</c:v>
                </c:pt>
                <c:pt idx="165">
                  <c:v>0.56000000000000005</c:v>
                </c:pt>
                <c:pt idx="166">
                  <c:v>2.5650000000000004</c:v>
                </c:pt>
                <c:pt idx="167">
                  <c:v>3.4909999999999997</c:v>
                </c:pt>
                <c:pt idx="168">
                  <c:v>0.98199999999999998</c:v>
                </c:pt>
                <c:pt idx="169">
                  <c:v>0.66200000000000003</c:v>
                </c:pt>
                <c:pt idx="170">
                  <c:v>0.622</c:v>
                </c:pt>
                <c:pt idx="171">
                  <c:v>0.54300000000000004</c:v>
                </c:pt>
                <c:pt idx="172">
                  <c:v>0.54649999999999999</c:v>
                </c:pt>
                <c:pt idx="173">
                  <c:v>0.54200000000000004</c:v>
                </c:pt>
                <c:pt idx="174">
                  <c:v>0.54200000000000004</c:v>
                </c:pt>
                <c:pt idx="175">
                  <c:v>0.55200000000000005</c:v>
                </c:pt>
                <c:pt idx="176">
                  <c:v>0.58200000000000007</c:v>
                </c:pt>
                <c:pt idx="177">
                  <c:v>0.58500000000000008</c:v>
                </c:pt>
                <c:pt idx="178">
                  <c:v>5.3359999999999994</c:v>
                </c:pt>
                <c:pt idx="179">
                  <c:v>3.2190000000000003</c:v>
                </c:pt>
                <c:pt idx="180">
                  <c:v>3.0570000000000004</c:v>
                </c:pt>
                <c:pt idx="181">
                  <c:v>3.0090000000000003</c:v>
                </c:pt>
                <c:pt idx="182">
                  <c:v>3.0190000000000001</c:v>
                </c:pt>
                <c:pt idx="183">
                  <c:v>2.9820000000000002</c:v>
                </c:pt>
                <c:pt idx="184">
                  <c:v>2.7977100000000004</c:v>
                </c:pt>
              </c:numCache>
            </c:numRef>
          </c:yVal>
          <c:smooth val="0"/>
          <c:extLst>
            <c:ext xmlns:c16="http://schemas.microsoft.com/office/drawing/2014/chart" uri="{C3380CC4-5D6E-409C-BE32-E72D297353CC}">
              <c16:uniqueId val="{00000006-8297-431A-889C-4389DC7725AD}"/>
            </c:ext>
          </c:extLst>
        </c:ser>
        <c:dLbls>
          <c:showLegendKey val="0"/>
          <c:showVal val="0"/>
          <c:showCatName val="0"/>
          <c:showSerName val="0"/>
          <c:showPercent val="0"/>
          <c:showBubbleSize val="0"/>
        </c:dLbls>
        <c:axId val="541042712"/>
        <c:axId val="541038792"/>
        <c:extLst>
          <c:ext xmlns:c15="http://schemas.microsoft.com/office/drawing/2012/chart" uri="{02D57815-91ED-43cb-92C2-25804820EDAC}">
            <c15:filteredScatterSeries>
              <c15:ser>
                <c:idx val="2"/>
                <c:order val="2"/>
                <c:tx>
                  <c:strRef>
                    <c:extLst>
                      <c:ext uri="{02D57815-91ED-43cb-92C2-25804820EDAC}">
                        <c15:formulaRef>
                          <c15:sqref>'ZZ (1)'!$I$25</c15:sqref>
                        </c15:formulaRef>
                      </c:ext>
                    </c:extLst>
                    <c:strCache>
                      <c:ptCount val="1"/>
                      <c:pt idx="0">
                        <c:v>OIL</c:v>
                      </c:pt>
                    </c:strCache>
                  </c:strRef>
                </c:tx>
                <c:xVal>
                  <c:numRef>
                    <c:extLst>
                      <c:ext uri="{02D57815-91ED-43cb-92C2-25804820EDAC}">
                        <c15:formulaRef>
                          <c15:sqref>'ZZ (1)'!$B$26:$B$210</c15:sqref>
                        </c15:formulaRef>
                      </c:ext>
                    </c:extLst>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extLst>
                      <c:ext uri="{02D57815-91ED-43cb-92C2-25804820EDAC}">
                        <c15:formulaRef>
                          <c15:sqref>'ZZ (1)'!$I$26:$I$210</c15:sqref>
                        </c15:formulaRef>
                      </c:ext>
                    </c:extLst>
                    <c:numCache>
                      <c:formatCode>General</c:formatCode>
                      <c:ptCount val="185"/>
                      <c:pt idx="0">
                        <c:v>2401.25</c:v>
                      </c:pt>
                      <c:pt idx="1">
                        <c:v>1794.5</c:v>
                      </c:pt>
                      <c:pt idx="2">
                        <c:v>1681.25</c:v>
                      </c:pt>
                      <c:pt idx="3">
                        <c:v>2099.75</c:v>
                      </c:pt>
                      <c:pt idx="4">
                        <c:v>1496.75</c:v>
                      </c:pt>
                      <c:pt idx="5">
                        <c:v>1295</c:v>
                      </c:pt>
                      <c:pt idx="6">
                        <c:v>1355</c:v>
                      </c:pt>
                      <c:pt idx="7">
                        <c:v>1190</c:v>
                      </c:pt>
                      <c:pt idx="8">
                        <c:v>1160</c:v>
                      </c:pt>
                      <c:pt idx="9">
                        <c:v>909.5</c:v>
                      </c:pt>
                      <c:pt idx="10">
                        <c:v>381.5</c:v>
                      </c:pt>
                      <c:pt idx="11">
                        <c:v>360.5</c:v>
                      </c:pt>
                      <c:pt idx="12">
                        <c:v>443</c:v>
                      </c:pt>
                      <c:pt idx="13">
                        <c:v>653.75</c:v>
                      </c:pt>
                      <c:pt idx="14">
                        <c:v>706.67</c:v>
                      </c:pt>
                      <c:pt idx="15">
                        <c:v>583.45000000000005</c:v>
                      </c:pt>
                      <c:pt idx="16">
                        <c:v>729.69</c:v>
                      </c:pt>
                      <c:pt idx="17">
                        <c:v>628</c:v>
                      </c:pt>
                      <c:pt idx="18">
                        <c:v>255</c:v>
                      </c:pt>
                      <c:pt idx="19">
                        <c:v>706</c:v>
                      </c:pt>
                      <c:pt idx="20">
                        <c:v>155</c:v>
                      </c:pt>
                      <c:pt idx="21">
                        <c:v>237</c:v>
                      </c:pt>
                      <c:pt idx="22">
                        <c:v>135</c:v>
                      </c:pt>
                      <c:pt idx="23">
                        <c:v>135</c:v>
                      </c:pt>
                      <c:pt idx="24">
                        <c:v>135</c:v>
                      </c:pt>
                      <c:pt idx="25">
                        <c:v>136</c:v>
                      </c:pt>
                      <c:pt idx="26">
                        <c:v>136</c:v>
                      </c:pt>
                      <c:pt idx="27">
                        <c:v>136</c:v>
                      </c:pt>
                      <c:pt idx="28">
                        <c:v>136</c:v>
                      </c:pt>
                      <c:pt idx="29">
                        <c:v>137</c:v>
                      </c:pt>
                      <c:pt idx="30">
                        <c:v>134</c:v>
                      </c:pt>
                      <c:pt idx="31">
                        <c:v>165</c:v>
                      </c:pt>
                      <c:pt idx="32">
                        <c:v>139.72999999999999</c:v>
                      </c:pt>
                      <c:pt idx="33">
                        <c:v>138.9</c:v>
                      </c:pt>
                      <c:pt idx="34">
                        <c:v>141</c:v>
                      </c:pt>
                      <c:pt idx="35">
                        <c:v>139.79</c:v>
                      </c:pt>
                      <c:pt idx="36">
                        <c:v>137.52000000000001</c:v>
                      </c:pt>
                      <c:pt idx="37">
                        <c:v>232.28</c:v>
                      </c:pt>
                      <c:pt idx="38">
                        <c:v>183.32</c:v>
                      </c:pt>
                      <c:pt idx="39">
                        <c:v>135.35</c:v>
                      </c:pt>
                      <c:pt idx="40">
                        <c:v>137.19999999999999</c:v>
                      </c:pt>
                      <c:pt idx="41">
                        <c:v>138.82</c:v>
                      </c:pt>
                      <c:pt idx="42">
                        <c:v>134</c:v>
                      </c:pt>
                      <c:pt idx="43">
                        <c:v>137.26</c:v>
                      </c:pt>
                      <c:pt idx="44">
                        <c:v>137.91</c:v>
                      </c:pt>
                      <c:pt idx="45">
                        <c:v>138.84</c:v>
                      </c:pt>
                      <c:pt idx="46">
                        <c:v>136.84</c:v>
                      </c:pt>
                      <c:pt idx="47">
                        <c:v>142.91</c:v>
                      </c:pt>
                      <c:pt idx="48">
                        <c:v>136.53</c:v>
                      </c:pt>
                      <c:pt idx="49">
                        <c:v>137.19999999999999</c:v>
                      </c:pt>
                      <c:pt idx="50">
                        <c:v>146.77000000000001</c:v>
                      </c:pt>
                      <c:pt idx="51">
                        <c:v>272.13</c:v>
                      </c:pt>
                      <c:pt idx="52">
                        <c:v>243</c:v>
                      </c:pt>
                      <c:pt idx="53">
                        <c:v>377.59000000000003</c:v>
                      </c:pt>
                      <c:pt idx="54">
                        <c:v>317.45</c:v>
                      </c:pt>
                      <c:pt idx="55">
                        <c:v>317.41999999999996</c:v>
                      </c:pt>
                      <c:pt idx="56">
                        <c:v>334.93</c:v>
                      </c:pt>
                      <c:pt idx="57">
                        <c:v>339.01</c:v>
                      </c:pt>
                      <c:pt idx="58">
                        <c:v>352.58000000000004</c:v>
                      </c:pt>
                      <c:pt idx="59">
                        <c:v>382.37</c:v>
                      </c:pt>
                      <c:pt idx="60">
                        <c:v>347.63</c:v>
                      </c:pt>
                      <c:pt idx="61">
                        <c:v>331.45</c:v>
                      </c:pt>
                      <c:pt idx="62">
                        <c:v>330.4</c:v>
                      </c:pt>
                      <c:pt idx="63">
                        <c:v>263.68</c:v>
                      </c:pt>
                      <c:pt idx="64">
                        <c:v>274.75</c:v>
                      </c:pt>
                      <c:pt idx="65">
                        <c:v>241.49</c:v>
                      </c:pt>
                      <c:pt idx="66">
                        <c:v>234.82999999999998</c:v>
                      </c:pt>
                      <c:pt idx="67">
                        <c:v>230.12</c:v>
                      </c:pt>
                      <c:pt idx="68">
                        <c:v>208.44</c:v>
                      </c:pt>
                      <c:pt idx="69">
                        <c:v>212.51999999999998</c:v>
                      </c:pt>
                      <c:pt idx="70">
                        <c:v>243.42000000000002</c:v>
                      </c:pt>
                      <c:pt idx="71">
                        <c:v>259.22000000000003</c:v>
                      </c:pt>
                      <c:pt idx="72">
                        <c:v>202.98000000000002</c:v>
                      </c:pt>
                      <c:pt idx="73">
                        <c:v>221.14</c:v>
                      </c:pt>
                      <c:pt idx="74">
                        <c:v>212.92000000000002</c:v>
                      </c:pt>
                      <c:pt idx="75">
                        <c:v>202.37</c:v>
                      </c:pt>
                      <c:pt idx="76">
                        <c:v>211.78</c:v>
                      </c:pt>
                      <c:pt idx="77">
                        <c:v>206.45999999999998</c:v>
                      </c:pt>
                      <c:pt idx="78">
                        <c:v>144.28</c:v>
                      </c:pt>
                      <c:pt idx="79">
                        <c:v>279.77</c:v>
                      </c:pt>
                      <c:pt idx="80">
                        <c:v>260.24</c:v>
                      </c:pt>
                      <c:pt idx="81">
                        <c:v>192</c:v>
                      </c:pt>
                      <c:pt idx="82">
                        <c:v>207.63</c:v>
                      </c:pt>
                      <c:pt idx="83">
                        <c:v>429.57</c:v>
                      </c:pt>
                      <c:pt idx="84">
                        <c:v>189.71</c:v>
                      </c:pt>
                      <c:pt idx="85">
                        <c:v>243</c:v>
                      </c:pt>
                      <c:pt idx="86">
                        <c:v>233.6</c:v>
                      </c:pt>
                      <c:pt idx="87">
                        <c:v>223.6</c:v>
                      </c:pt>
                      <c:pt idx="88">
                        <c:v>213.53</c:v>
                      </c:pt>
                      <c:pt idx="89">
                        <c:v>287.87</c:v>
                      </c:pt>
                      <c:pt idx="90">
                        <c:v>282.97000000000003</c:v>
                      </c:pt>
                      <c:pt idx="91">
                        <c:v>265.7</c:v>
                      </c:pt>
                      <c:pt idx="92">
                        <c:v>284.10000000000002</c:v>
                      </c:pt>
                      <c:pt idx="93">
                        <c:v>275</c:v>
                      </c:pt>
                      <c:pt idx="94">
                        <c:v>297.10000000000002</c:v>
                      </c:pt>
                      <c:pt idx="95">
                        <c:v>275.26</c:v>
                      </c:pt>
                      <c:pt idx="96">
                        <c:v>262.39999999999998</c:v>
                      </c:pt>
                      <c:pt idx="97">
                        <c:v>274.5</c:v>
                      </c:pt>
                      <c:pt idx="98">
                        <c:v>285.7</c:v>
                      </c:pt>
                      <c:pt idx="99">
                        <c:v>234.42000000000002</c:v>
                      </c:pt>
                      <c:pt idx="100">
                        <c:v>279.64999999999998</c:v>
                      </c:pt>
                      <c:pt idx="101">
                        <c:v>262.39999999999998</c:v>
                      </c:pt>
                      <c:pt idx="102">
                        <c:v>239.6</c:v>
                      </c:pt>
                      <c:pt idx="103">
                        <c:v>236.23000000000002</c:v>
                      </c:pt>
                      <c:pt idx="104">
                        <c:v>251.72</c:v>
                      </c:pt>
                      <c:pt idx="105">
                        <c:v>239.1</c:v>
                      </c:pt>
                      <c:pt idx="106">
                        <c:v>235.1</c:v>
                      </c:pt>
                      <c:pt idx="107">
                        <c:v>256.60000000000002</c:v>
                      </c:pt>
                      <c:pt idx="108">
                        <c:v>134</c:v>
                      </c:pt>
                      <c:pt idx="109">
                        <c:v>327.10000000000002</c:v>
                      </c:pt>
                      <c:pt idx="110">
                        <c:v>268.89999999999998</c:v>
                      </c:pt>
                      <c:pt idx="111">
                        <c:v>196.3</c:v>
                      </c:pt>
                      <c:pt idx="112">
                        <c:v>260.12</c:v>
                      </c:pt>
                      <c:pt idx="113">
                        <c:v>238.43</c:v>
                      </c:pt>
                      <c:pt idx="114">
                        <c:v>230.49</c:v>
                      </c:pt>
                      <c:pt idx="115">
                        <c:v>236.7</c:v>
                      </c:pt>
                      <c:pt idx="116">
                        <c:v>196.9</c:v>
                      </c:pt>
                      <c:pt idx="117">
                        <c:v>197.7</c:v>
                      </c:pt>
                      <c:pt idx="118">
                        <c:v>152.97</c:v>
                      </c:pt>
                      <c:pt idx="119">
                        <c:v>243</c:v>
                      </c:pt>
                      <c:pt idx="120">
                        <c:v>208</c:v>
                      </c:pt>
                      <c:pt idx="121">
                        <c:v>187.6</c:v>
                      </c:pt>
                      <c:pt idx="122">
                        <c:v>286.2</c:v>
                      </c:pt>
                      <c:pt idx="123">
                        <c:v>233.7</c:v>
                      </c:pt>
                      <c:pt idx="124">
                        <c:v>209.3</c:v>
                      </c:pt>
                      <c:pt idx="125">
                        <c:v>209.9</c:v>
                      </c:pt>
                      <c:pt idx="126">
                        <c:v>226.4</c:v>
                      </c:pt>
                      <c:pt idx="127">
                        <c:v>216.4</c:v>
                      </c:pt>
                      <c:pt idx="128">
                        <c:v>163.69999999999999</c:v>
                      </c:pt>
                      <c:pt idx="129">
                        <c:v>198.6</c:v>
                      </c:pt>
                      <c:pt idx="130">
                        <c:v>196.8</c:v>
                      </c:pt>
                      <c:pt idx="131">
                        <c:v>134</c:v>
                      </c:pt>
                      <c:pt idx="132">
                        <c:v>147.30000000000001</c:v>
                      </c:pt>
                      <c:pt idx="133">
                        <c:v>184.4</c:v>
                      </c:pt>
                      <c:pt idx="134">
                        <c:v>294.39999999999998</c:v>
                      </c:pt>
                      <c:pt idx="135">
                        <c:v>196.4</c:v>
                      </c:pt>
                      <c:pt idx="136">
                        <c:v>195.4</c:v>
                      </c:pt>
                      <c:pt idx="137">
                        <c:v>169.1</c:v>
                      </c:pt>
                      <c:pt idx="138">
                        <c:v>165</c:v>
                      </c:pt>
                      <c:pt idx="139">
                        <c:v>230.1</c:v>
                      </c:pt>
                      <c:pt idx="140">
                        <c:v>180.6</c:v>
                      </c:pt>
                      <c:pt idx="141">
                        <c:v>135.69999999999999</c:v>
                      </c:pt>
                      <c:pt idx="142">
                        <c:v>141</c:v>
                      </c:pt>
                      <c:pt idx="143">
                        <c:v>134</c:v>
                      </c:pt>
                      <c:pt idx="144">
                        <c:v>135.72</c:v>
                      </c:pt>
                      <c:pt idx="145">
                        <c:v>204.6</c:v>
                      </c:pt>
                      <c:pt idx="146">
                        <c:v>266.3</c:v>
                      </c:pt>
                      <c:pt idx="147">
                        <c:v>171</c:v>
                      </c:pt>
                      <c:pt idx="148">
                        <c:v>135</c:v>
                      </c:pt>
                      <c:pt idx="149">
                        <c:v>226</c:v>
                      </c:pt>
                      <c:pt idx="150">
                        <c:v>134.1</c:v>
                      </c:pt>
                      <c:pt idx="151">
                        <c:v>134</c:v>
                      </c:pt>
                      <c:pt idx="152">
                        <c:v>204</c:v>
                      </c:pt>
                      <c:pt idx="153">
                        <c:v>134</c:v>
                      </c:pt>
                      <c:pt idx="154">
                        <c:v>138</c:v>
                      </c:pt>
                      <c:pt idx="155">
                        <c:v>209</c:v>
                      </c:pt>
                      <c:pt idx="156">
                        <c:v>216</c:v>
                      </c:pt>
                      <c:pt idx="157">
                        <c:v>208</c:v>
                      </c:pt>
                      <c:pt idx="158">
                        <c:v>148</c:v>
                      </c:pt>
                      <c:pt idx="159">
                        <c:v>134</c:v>
                      </c:pt>
                      <c:pt idx="160">
                        <c:v>199</c:v>
                      </c:pt>
                      <c:pt idx="161">
                        <c:v>499</c:v>
                      </c:pt>
                      <c:pt idx="162">
                        <c:v>135</c:v>
                      </c:pt>
                      <c:pt idx="163">
                        <c:v>134</c:v>
                      </c:pt>
                      <c:pt idx="164">
                        <c:v>136</c:v>
                      </c:pt>
                      <c:pt idx="165">
                        <c:v>137.38999999999999</c:v>
                      </c:pt>
                      <c:pt idx="166">
                        <c:v>214</c:v>
                      </c:pt>
                      <c:pt idx="167">
                        <c:v>185</c:v>
                      </c:pt>
                      <c:pt idx="168">
                        <c:v>188</c:v>
                      </c:pt>
                      <c:pt idx="169">
                        <c:v>146.9</c:v>
                      </c:pt>
                      <c:pt idx="170">
                        <c:v>157.80000000000001</c:v>
                      </c:pt>
                      <c:pt idx="171">
                        <c:v>139</c:v>
                      </c:pt>
                      <c:pt idx="172">
                        <c:v>145</c:v>
                      </c:pt>
                      <c:pt idx="173">
                        <c:v>139</c:v>
                      </c:pt>
                      <c:pt idx="174">
                        <c:v>147.08000000000001</c:v>
                      </c:pt>
                      <c:pt idx="175">
                        <c:v>142</c:v>
                      </c:pt>
                      <c:pt idx="176">
                        <c:v>136.80000000000001</c:v>
                      </c:pt>
                      <c:pt idx="177">
                        <c:v>148</c:v>
                      </c:pt>
                      <c:pt idx="178">
                        <c:v>258.2</c:v>
                      </c:pt>
                      <c:pt idx="179">
                        <c:v>237</c:v>
                      </c:pt>
                      <c:pt idx="180">
                        <c:v>233</c:v>
                      </c:pt>
                      <c:pt idx="181">
                        <c:v>220</c:v>
                      </c:pt>
                      <c:pt idx="182">
                        <c:v>192</c:v>
                      </c:pt>
                      <c:pt idx="183">
                        <c:v>247</c:v>
                      </c:pt>
                      <c:pt idx="184">
                        <c:v>219.72499999999999</c:v>
                      </c:pt>
                    </c:numCache>
                  </c:numRef>
                </c:yVal>
                <c:smooth val="0"/>
                <c:extLst>
                  <c:ext xmlns:c16="http://schemas.microsoft.com/office/drawing/2014/chart" uri="{C3380CC4-5D6E-409C-BE32-E72D297353CC}">
                    <c16:uniqueId val="{00000002-D473-4615-ADC7-E96B8FF71B49}"/>
                  </c:ext>
                </c:extLst>
              </c15:ser>
            </c15:filteredScatterSeries>
          </c:ext>
        </c:extLst>
      </c:scatterChart>
      <c:valAx>
        <c:axId val="541038008"/>
        <c:scaling>
          <c:orientation val="minMax"/>
          <c:min val="41000"/>
        </c:scaling>
        <c:delete val="0"/>
        <c:axPos val="b"/>
        <c:numFmt formatCode="[$-409]d\-mmm\-yy;@" sourceLinked="0"/>
        <c:majorTickMark val="out"/>
        <c:minorTickMark val="none"/>
        <c:tickLblPos val="nextTo"/>
        <c:txPr>
          <a:bodyPr rot="-5400000" vert="horz"/>
          <a:lstStyle/>
          <a:p>
            <a:pPr>
              <a:defRPr sz="1050" b="0"/>
            </a:pPr>
            <a:endParaRPr lang="en-US"/>
          </a:p>
        </c:txPr>
        <c:crossAx val="541042320"/>
        <c:crosses val="autoZero"/>
        <c:crossBetween val="midCat"/>
      </c:valAx>
      <c:valAx>
        <c:axId val="541042320"/>
        <c:scaling>
          <c:orientation val="minMax"/>
          <c:min val="0"/>
        </c:scaling>
        <c:delete val="0"/>
        <c:axPos val="l"/>
        <c:majorGridlines>
          <c:spPr>
            <a:ln>
              <a:solidFill>
                <a:schemeClr val="bg1">
                  <a:lumMod val="75000"/>
                </a:schemeClr>
              </a:solidFill>
              <a:prstDash val="dash"/>
            </a:ln>
          </c:spPr>
        </c:majorGridlines>
        <c:title>
          <c:tx>
            <c:rich>
              <a:bodyPr rot="-5400000" vert="horz"/>
              <a:lstStyle/>
              <a:p>
                <a:pPr>
                  <a:defRPr sz="1200"/>
                </a:pPr>
                <a:r>
                  <a:rPr lang="en-US" sz="1200" b="1" i="0" kern="1200" baseline="0">
                    <a:solidFill>
                      <a:srgbClr val="000000"/>
                    </a:solidFill>
                    <a:effectLst/>
                  </a:rPr>
                  <a:t>CHP (psig)</a:t>
                </a:r>
                <a:endParaRPr lang="en-US" sz="1200">
                  <a:effectLst/>
                </a:endParaRPr>
              </a:p>
            </c:rich>
          </c:tx>
          <c:layout>
            <c:manualLayout>
              <c:xMode val="edge"/>
              <c:yMode val="edge"/>
              <c:x val="7.858643625827921E-3"/>
              <c:y val="0.32936318519929558"/>
            </c:manualLayout>
          </c:layout>
          <c:overlay val="0"/>
        </c:title>
        <c:numFmt formatCode="General" sourceLinked="1"/>
        <c:majorTickMark val="out"/>
        <c:minorTickMark val="none"/>
        <c:tickLblPos val="nextTo"/>
        <c:txPr>
          <a:bodyPr/>
          <a:lstStyle/>
          <a:p>
            <a:pPr>
              <a:defRPr sz="1050" b="1"/>
            </a:pPr>
            <a:endParaRPr lang="en-US"/>
          </a:p>
        </c:txPr>
        <c:crossAx val="541038008"/>
        <c:crosses val="autoZero"/>
        <c:crossBetween val="midCat"/>
        <c:majorUnit val="250"/>
      </c:valAx>
      <c:valAx>
        <c:axId val="541038792"/>
        <c:scaling>
          <c:orientation val="minMax"/>
        </c:scaling>
        <c:delete val="0"/>
        <c:axPos val="r"/>
        <c:title>
          <c:tx>
            <c:rich>
              <a:bodyPr/>
              <a:lstStyle/>
              <a:p>
                <a:pPr>
                  <a:defRPr/>
                </a:pPr>
                <a:r>
                  <a:rPr lang="en-US"/>
                  <a:t>Gas (MMScfd)</a:t>
                </a:r>
              </a:p>
            </c:rich>
          </c:tx>
          <c:overlay val="0"/>
        </c:title>
        <c:numFmt formatCode="General" sourceLinked="1"/>
        <c:majorTickMark val="out"/>
        <c:minorTickMark val="none"/>
        <c:tickLblPos val="nextTo"/>
        <c:crossAx val="541042712"/>
        <c:crosses val="max"/>
        <c:crossBetween val="midCat"/>
      </c:valAx>
      <c:valAx>
        <c:axId val="541042712"/>
        <c:scaling>
          <c:orientation val="minMax"/>
        </c:scaling>
        <c:delete val="1"/>
        <c:axPos val="b"/>
        <c:numFmt formatCode="m/d/yyyy\ h:mm" sourceLinked="1"/>
        <c:majorTickMark val="out"/>
        <c:minorTickMark val="none"/>
        <c:tickLblPos val="nextTo"/>
        <c:crossAx val="541038792"/>
        <c:crosses val="autoZero"/>
        <c:crossBetween val="midCat"/>
      </c:valAx>
    </c:plotArea>
    <c:legend>
      <c:legendPos val="r"/>
      <c:layout>
        <c:manualLayout>
          <c:xMode val="edge"/>
          <c:yMode val="edge"/>
          <c:x val="0.1339743157105362"/>
          <c:y val="6.0189043025643492E-2"/>
          <c:w val="0.13327604272311233"/>
          <c:h val="0.13113323716708303"/>
        </c:manualLayout>
      </c:layout>
      <c:overlay val="0"/>
      <c:txPr>
        <a:bodyPr/>
        <a:lstStyle/>
        <a:p>
          <a:pPr>
            <a:defRPr sz="9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ZZ Production Profile Re-GLPO</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15048118985127"/>
          <c:y val="0.15334255515357878"/>
          <c:w val="0.66736140230991836"/>
          <c:h val="0.65136979499184222"/>
        </c:manualLayout>
      </c:layout>
      <c:scatterChart>
        <c:scatterStyle val="smoothMarker"/>
        <c:varyColors val="0"/>
        <c:ser>
          <c:idx val="0"/>
          <c:order val="0"/>
          <c:tx>
            <c:strRef>
              <c:f>'ZZ (1)'!$AN$206</c:f>
              <c:strCache>
                <c:ptCount val="1"/>
                <c:pt idx="0">
                  <c:v>Rate (bopd)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364"/>
              <c:layout>
                <c:manualLayout>
                  <c:x val="-9.204470742932272E-2"/>
                  <c:y val="8.3582089552238739E-2"/>
                </c:manualLayout>
              </c:layout>
              <c:tx>
                <c:rich>
                  <a:bodyPr/>
                  <a:lstStyle/>
                  <a:p>
                    <a:r>
                      <a:rPr lang="en-US">
                        <a:solidFill>
                          <a:schemeClr val="accent1"/>
                        </a:solidFill>
                      </a:rPr>
                      <a:t>after</a:t>
                    </a:r>
                    <a:r>
                      <a:rPr lang="en-US" baseline="0">
                        <a:solidFill>
                          <a:schemeClr val="accent1"/>
                        </a:solidFill>
                      </a:rPr>
                      <a:t> 1 year</a:t>
                    </a:r>
                  </a:p>
                  <a:p>
                    <a:r>
                      <a:rPr lang="en-US" baseline="0">
                        <a:solidFill>
                          <a:schemeClr val="accent1"/>
                        </a:solidFill>
                      </a:rPr>
                      <a:t>28 bopd</a:t>
                    </a:r>
                    <a:endParaRPr lang="en-US">
                      <a:solidFill>
                        <a:schemeClr val="accent1"/>
                      </a:solidFill>
                    </a:endParaRP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3CBE-4377-B9B1-97F43C5E1BB2}"/>
                </c:ext>
              </c:extLst>
            </c:dLbl>
            <c:dLbl>
              <c:idx val="365"/>
              <c:layout>
                <c:manualLayout>
                  <c:x val="-0.15779092702169634"/>
                  <c:y val="0.13356179731264928"/>
                </c:manualLayout>
              </c:layout>
              <c:tx>
                <c:rich>
                  <a:bodyPr/>
                  <a:lstStyle/>
                  <a:p>
                    <a:r>
                      <a:rPr lang="en-US">
                        <a:solidFill>
                          <a:schemeClr val="accent1"/>
                        </a:solidFill>
                      </a:rPr>
                      <a:t>after</a:t>
                    </a:r>
                    <a:r>
                      <a:rPr lang="en-US" baseline="0">
                        <a:solidFill>
                          <a:schemeClr val="accent1"/>
                        </a:solidFill>
                      </a:rPr>
                      <a:t> 1 year</a:t>
                    </a:r>
                  </a:p>
                  <a:p>
                    <a:r>
                      <a:rPr lang="en-US">
                        <a:solidFill>
                          <a:schemeClr val="accent1"/>
                        </a:solidFill>
                      </a:rPr>
                      <a:t>28 bopd</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3CBE-4377-B9B1-97F43C5E1BB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'ZZ (1)'!$AP$207:$AP$572</c:f>
              <c:numCache>
                <c:formatCode>0.0</c:formatCode>
                <c:ptCount val="366"/>
                <c:pt idx="5" formatCode="[$-409]d\-mmm\-yy;@">
                  <c:v>44810</c:v>
                </c:pt>
                <c:pt idx="6" formatCode="[$-409]d\-mmm\-yy;@">
                  <c:v>44811</c:v>
                </c:pt>
                <c:pt idx="7" formatCode="[$-409]d\-mmm\-yy;@">
                  <c:v>44812</c:v>
                </c:pt>
                <c:pt idx="8" formatCode="[$-409]d\-mmm\-yy;@">
                  <c:v>44813</c:v>
                </c:pt>
                <c:pt idx="9" formatCode="[$-409]d\-mmm\-yy;@">
                  <c:v>44814</c:v>
                </c:pt>
                <c:pt idx="10" formatCode="[$-409]d\-mmm\-yy;@">
                  <c:v>44815</c:v>
                </c:pt>
                <c:pt idx="11" formatCode="[$-409]d\-mmm\-yy;@">
                  <c:v>44816</c:v>
                </c:pt>
                <c:pt idx="12" formatCode="[$-409]d\-mmm\-yy;@">
                  <c:v>44817</c:v>
                </c:pt>
                <c:pt idx="13" formatCode="[$-409]d\-mmm\-yy;@">
                  <c:v>44818</c:v>
                </c:pt>
                <c:pt idx="14" formatCode="[$-409]d\-mmm\-yy;@">
                  <c:v>44819</c:v>
                </c:pt>
                <c:pt idx="15" formatCode="[$-409]d\-mmm\-yy;@">
                  <c:v>44820</c:v>
                </c:pt>
                <c:pt idx="16" formatCode="[$-409]d\-mmm\-yy;@">
                  <c:v>44821</c:v>
                </c:pt>
                <c:pt idx="17" formatCode="[$-409]d\-mmm\-yy;@">
                  <c:v>44822</c:v>
                </c:pt>
                <c:pt idx="18" formatCode="[$-409]d\-mmm\-yy;@">
                  <c:v>44823</c:v>
                </c:pt>
                <c:pt idx="19" formatCode="[$-409]d\-mmm\-yy;@">
                  <c:v>44824</c:v>
                </c:pt>
                <c:pt idx="20" formatCode="[$-409]d\-mmm\-yy;@">
                  <c:v>44825</c:v>
                </c:pt>
                <c:pt idx="21" formatCode="[$-409]d\-mmm\-yy;@">
                  <c:v>44826</c:v>
                </c:pt>
                <c:pt idx="22" formatCode="[$-409]d\-mmm\-yy;@">
                  <c:v>44827</c:v>
                </c:pt>
                <c:pt idx="23" formatCode="[$-409]d\-mmm\-yy;@">
                  <c:v>44828</c:v>
                </c:pt>
                <c:pt idx="24" formatCode="[$-409]d\-mmm\-yy;@">
                  <c:v>44829</c:v>
                </c:pt>
                <c:pt idx="25" formatCode="[$-409]d\-mmm\-yy;@">
                  <c:v>44830</c:v>
                </c:pt>
                <c:pt idx="26" formatCode="[$-409]d\-mmm\-yy;@">
                  <c:v>44831</c:v>
                </c:pt>
                <c:pt idx="27" formatCode="[$-409]d\-mmm\-yy;@">
                  <c:v>44832</c:v>
                </c:pt>
                <c:pt idx="28" formatCode="[$-409]d\-mmm\-yy;@">
                  <c:v>44833</c:v>
                </c:pt>
                <c:pt idx="29" formatCode="[$-409]d\-mmm\-yy;@">
                  <c:v>44834</c:v>
                </c:pt>
                <c:pt idx="30" formatCode="[$-409]d\-mmm\-yy;@">
                  <c:v>44835</c:v>
                </c:pt>
                <c:pt idx="31" formatCode="[$-409]d\-mmm\-yy;@">
                  <c:v>44836</c:v>
                </c:pt>
                <c:pt idx="32" formatCode="[$-409]d\-mmm\-yy;@">
                  <c:v>44837</c:v>
                </c:pt>
                <c:pt idx="33" formatCode="[$-409]d\-mmm\-yy;@">
                  <c:v>44838</c:v>
                </c:pt>
                <c:pt idx="34" formatCode="[$-409]d\-mmm\-yy;@">
                  <c:v>44839</c:v>
                </c:pt>
                <c:pt idx="35" formatCode="[$-409]d\-mmm\-yy;@">
                  <c:v>44840</c:v>
                </c:pt>
                <c:pt idx="36" formatCode="[$-409]d\-mmm\-yy;@">
                  <c:v>44841</c:v>
                </c:pt>
                <c:pt idx="37" formatCode="[$-409]d\-mmm\-yy;@">
                  <c:v>44842</c:v>
                </c:pt>
                <c:pt idx="38" formatCode="[$-409]d\-mmm\-yy;@">
                  <c:v>44843</c:v>
                </c:pt>
                <c:pt idx="39" formatCode="[$-409]d\-mmm\-yy;@">
                  <c:v>44844</c:v>
                </c:pt>
                <c:pt idx="40" formatCode="[$-409]d\-mmm\-yy;@">
                  <c:v>44845</c:v>
                </c:pt>
                <c:pt idx="41" formatCode="[$-409]d\-mmm\-yy;@">
                  <c:v>44846</c:v>
                </c:pt>
                <c:pt idx="42" formatCode="[$-409]d\-mmm\-yy;@">
                  <c:v>44847</c:v>
                </c:pt>
                <c:pt idx="43" formatCode="[$-409]d\-mmm\-yy;@">
                  <c:v>44848</c:v>
                </c:pt>
                <c:pt idx="44" formatCode="[$-409]d\-mmm\-yy;@">
                  <c:v>44849</c:v>
                </c:pt>
                <c:pt idx="45" formatCode="[$-409]d\-mmm\-yy;@">
                  <c:v>44850</c:v>
                </c:pt>
                <c:pt idx="46" formatCode="[$-409]d\-mmm\-yy;@">
                  <c:v>44851</c:v>
                </c:pt>
                <c:pt idx="47" formatCode="[$-409]d\-mmm\-yy;@">
                  <c:v>44852</c:v>
                </c:pt>
                <c:pt idx="48" formatCode="[$-409]d\-mmm\-yy;@">
                  <c:v>44853</c:v>
                </c:pt>
                <c:pt idx="49" formatCode="[$-409]d\-mmm\-yy;@">
                  <c:v>44854</c:v>
                </c:pt>
                <c:pt idx="50" formatCode="[$-409]d\-mmm\-yy;@">
                  <c:v>44855</c:v>
                </c:pt>
                <c:pt idx="51" formatCode="[$-409]d\-mmm\-yy;@">
                  <c:v>44856</c:v>
                </c:pt>
                <c:pt idx="52" formatCode="[$-409]d\-mmm\-yy;@">
                  <c:v>44857</c:v>
                </c:pt>
                <c:pt idx="53" formatCode="[$-409]d\-mmm\-yy;@">
                  <c:v>44858</c:v>
                </c:pt>
                <c:pt idx="54" formatCode="[$-409]d\-mmm\-yy;@">
                  <c:v>44859</c:v>
                </c:pt>
                <c:pt idx="55" formatCode="[$-409]d\-mmm\-yy;@">
                  <c:v>44860</c:v>
                </c:pt>
                <c:pt idx="56" formatCode="[$-409]d\-mmm\-yy;@">
                  <c:v>44861</c:v>
                </c:pt>
                <c:pt idx="57" formatCode="[$-409]d\-mmm\-yy;@">
                  <c:v>44862</c:v>
                </c:pt>
                <c:pt idx="58" formatCode="[$-409]d\-mmm\-yy;@">
                  <c:v>44863</c:v>
                </c:pt>
                <c:pt idx="59" formatCode="[$-409]d\-mmm\-yy;@">
                  <c:v>44864</c:v>
                </c:pt>
                <c:pt idx="60" formatCode="[$-409]d\-mmm\-yy;@">
                  <c:v>44865</c:v>
                </c:pt>
                <c:pt idx="61" formatCode="[$-409]d\-mmm\-yy;@">
                  <c:v>44866</c:v>
                </c:pt>
                <c:pt idx="62" formatCode="[$-409]d\-mmm\-yy;@">
                  <c:v>44867</c:v>
                </c:pt>
                <c:pt idx="63" formatCode="[$-409]d\-mmm\-yy;@">
                  <c:v>44868</c:v>
                </c:pt>
                <c:pt idx="64" formatCode="[$-409]d\-mmm\-yy;@">
                  <c:v>44869</c:v>
                </c:pt>
                <c:pt idx="65" formatCode="[$-409]d\-mmm\-yy;@">
                  <c:v>44870</c:v>
                </c:pt>
                <c:pt idx="66" formatCode="[$-409]d\-mmm\-yy;@">
                  <c:v>44871</c:v>
                </c:pt>
                <c:pt idx="67" formatCode="[$-409]d\-mmm\-yy;@">
                  <c:v>44872</c:v>
                </c:pt>
                <c:pt idx="68" formatCode="[$-409]d\-mmm\-yy;@">
                  <c:v>44873</c:v>
                </c:pt>
                <c:pt idx="69" formatCode="[$-409]d\-mmm\-yy;@">
                  <c:v>44874</c:v>
                </c:pt>
                <c:pt idx="70" formatCode="[$-409]d\-mmm\-yy;@">
                  <c:v>44875</c:v>
                </c:pt>
                <c:pt idx="71" formatCode="[$-409]d\-mmm\-yy;@">
                  <c:v>44876</c:v>
                </c:pt>
                <c:pt idx="72" formatCode="[$-409]d\-mmm\-yy;@">
                  <c:v>44877</c:v>
                </c:pt>
                <c:pt idx="73" formatCode="[$-409]d\-mmm\-yy;@">
                  <c:v>44878</c:v>
                </c:pt>
                <c:pt idx="74" formatCode="[$-409]d\-mmm\-yy;@">
                  <c:v>44879</c:v>
                </c:pt>
                <c:pt idx="75" formatCode="[$-409]d\-mmm\-yy;@">
                  <c:v>44880</c:v>
                </c:pt>
                <c:pt idx="76" formatCode="[$-409]d\-mmm\-yy;@">
                  <c:v>44881</c:v>
                </c:pt>
                <c:pt idx="77" formatCode="[$-409]d\-mmm\-yy;@">
                  <c:v>44882</c:v>
                </c:pt>
                <c:pt idx="78" formatCode="[$-409]d\-mmm\-yy;@">
                  <c:v>44883</c:v>
                </c:pt>
                <c:pt idx="79" formatCode="[$-409]d\-mmm\-yy;@">
                  <c:v>44884</c:v>
                </c:pt>
                <c:pt idx="80" formatCode="[$-409]d\-mmm\-yy;@">
                  <c:v>44885</c:v>
                </c:pt>
                <c:pt idx="81" formatCode="[$-409]d\-mmm\-yy;@">
                  <c:v>44886</c:v>
                </c:pt>
                <c:pt idx="82" formatCode="[$-409]d\-mmm\-yy;@">
                  <c:v>44887</c:v>
                </c:pt>
                <c:pt idx="83" formatCode="[$-409]d\-mmm\-yy;@">
                  <c:v>44888</c:v>
                </c:pt>
                <c:pt idx="84" formatCode="[$-409]d\-mmm\-yy;@">
                  <c:v>44889</c:v>
                </c:pt>
                <c:pt idx="85" formatCode="[$-409]d\-mmm\-yy;@">
                  <c:v>44890</c:v>
                </c:pt>
                <c:pt idx="86" formatCode="[$-409]d\-mmm\-yy;@">
                  <c:v>44891</c:v>
                </c:pt>
                <c:pt idx="87" formatCode="[$-409]d\-mmm\-yy;@">
                  <c:v>44892</c:v>
                </c:pt>
                <c:pt idx="88" formatCode="[$-409]d\-mmm\-yy;@">
                  <c:v>44893</c:v>
                </c:pt>
                <c:pt idx="89" formatCode="[$-409]d\-mmm\-yy;@">
                  <c:v>44894</c:v>
                </c:pt>
                <c:pt idx="90" formatCode="[$-409]d\-mmm\-yy;@">
                  <c:v>44895</c:v>
                </c:pt>
                <c:pt idx="91" formatCode="[$-409]d\-mmm\-yy;@">
                  <c:v>44896</c:v>
                </c:pt>
                <c:pt idx="92" formatCode="[$-409]d\-mmm\-yy;@">
                  <c:v>44897</c:v>
                </c:pt>
                <c:pt idx="93" formatCode="[$-409]d\-mmm\-yy;@">
                  <c:v>44898</c:v>
                </c:pt>
                <c:pt idx="94" formatCode="[$-409]d\-mmm\-yy;@">
                  <c:v>44899</c:v>
                </c:pt>
                <c:pt idx="95" formatCode="[$-409]d\-mmm\-yy;@">
                  <c:v>44900</c:v>
                </c:pt>
                <c:pt idx="96" formatCode="[$-409]d\-mmm\-yy;@">
                  <c:v>44901</c:v>
                </c:pt>
                <c:pt idx="97" formatCode="[$-409]d\-mmm\-yy;@">
                  <c:v>44902</c:v>
                </c:pt>
                <c:pt idx="98" formatCode="[$-409]d\-mmm\-yy;@">
                  <c:v>44903</c:v>
                </c:pt>
                <c:pt idx="99" formatCode="[$-409]d\-mmm\-yy;@">
                  <c:v>44904</c:v>
                </c:pt>
                <c:pt idx="100" formatCode="[$-409]d\-mmm\-yy;@">
                  <c:v>44905</c:v>
                </c:pt>
                <c:pt idx="101" formatCode="[$-409]d\-mmm\-yy;@">
                  <c:v>44906</c:v>
                </c:pt>
                <c:pt idx="102" formatCode="[$-409]d\-mmm\-yy;@">
                  <c:v>44907</c:v>
                </c:pt>
                <c:pt idx="103" formatCode="[$-409]d\-mmm\-yy;@">
                  <c:v>44908</c:v>
                </c:pt>
                <c:pt idx="104" formatCode="[$-409]d\-mmm\-yy;@">
                  <c:v>44909</c:v>
                </c:pt>
                <c:pt idx="105" formatCode="[$-409]d\-mmm\-yy;@">
                  <c:v>44910</c:v>
                </c:pt>
                <c:pt idx="106" formatCode="[$-409]d\-mmm\-yy;@">
                  <c:v>44911</c:v>
                </c:pt>
                <c:pt idx="107" formatCode="[$-409]d\-mmm\-yy;@">
                  <c:v>44912</c:v>
                </c:pt>
                <c:pt idx="108" formatCode="[$-409]d\-mmm\-yy;@">
                  <c:v>44913</c:v>
                </c:pt>
                <c:pt idx="109" formatCode="[$-409]d\-mmm\-yy;@">
                  <c:v>44914</c:v>
                </c:pt>
                <c:pt idx="110" formatCode="[$-409]d\-mmm\-yy;@">
                  <c:v>44915</c:v>
                </c:pt>
                <c:pt idx="111" formatCode="[$-409]d\-mmm\-yy;@">
                  <c:v>44916</c:v>
                </c:pt>
                <c:pt idx="112" formatCode="[$-409]d\-mmm\-yy;@">
                  <c:v>44917</c:v>
                </c:pt>
                <c:pt idx="113" formatCode="[$-409]d\-mmm\-yy;@">
                  <c:v>44918</c:v>
                </c:pt>
                <c:pt idx="114" formatCode="[$-409]d\-mmm\-yy;@">
                  <c:v>44919</c:v>
                </c:pt>
                <c:pt idx="115" formatCode="[$-409]d\-mmm\-yy;@">
                  <c:v>44920</c:v>
                </c:pt>
                <c:pt idx="116" formatCode="[$-409]d\-mmm\-yy;@">
                  <c:v>44921</c:v>
                </c:pt>
                <c:pt idx="117" formatCode="[$-409]d\-mmm\-yy;@">
                  <c:v>44922</c:v>
                </c:pt>
                <c:pt idx="118" formatCode="[$-409]d\-mmm\-yy;@">
                  <c:v>44923</c:v>
                </c:pt>
                <c:pt idx="119" formatCode="[$-409]d\-mmm\-yy;@">
                  <c:v>44924</c:v>
                </c:pt>
                <c:pt idx="120" formatCode="[$-409]d\-mmm\-yy;@">
                  <c:v>44925</c:v>
                </c:pt>
                <c:pt idx="121" formatCode="[$-409]d\-mmm\-yy;@">
                  <c:v>44926</c:v>
                </c:pt>
                <c:pt idx="122" formatCode="[$-409]d\-mmm\-yy;@">
                  <c:v>44927</c:v>
                </c:pt>
                <c:pt idx="123" formatCode="[$-409]d\-mmm\-yy;@">
                  <c:v>44928</c:v>
                </c:pt>
                <c:pt idx="124" formatCode="[$-409]d\-mmm\-yy;@">
                  <c:v>44929</c:v>
                </c:pt>
                <c:pt idx="125" formatCode="[$-409]d\-mmm\-yy;@">
                  <c:v>44930</c:v>
                </c:pt>
                <c:pt idx="126" formatCode="[$-409]d\-mmm\-yy;@">
                  <c:v>44931</c:v>
                </c:pt>
                <c:pt idx="127" formatCode="[$-409]d\-mmm\-yy;@">
                  <c:v>44932</c:v>
                </c:pt>
                <c:pt idx="128" formatCode="[$-409]d\-mmm\-yy;@">
                  <c:v>44933</c:v>
                </c:pt>
                <c:pt idx="129" formatCode="[$-409]d\-mmm\-yy;@">
                  <c:v>44934</c:v>
                </c:pt>
                <c:pt idx="130" formatCode="[$-409]d\-mmm\-yy;@">
                  <c:v>44935</c:v>
                </c:pt>
                <c:pt idx="131" formatCode="[$-409]d\-mmm\-yy;@">
                  <c:v>44936</c:v>
                </c:pt>
                <c:pt idx="132" formatCode="[$-409]d\-mmm\-yy;@">
                  <c:v>44937</c:v>
                </c:pt>
                <c:pt idx="133" formatCode="[$-409]d\-mmm\-yy;@">
                  <c:v>44938</c:v>
                </c:pt>
                <c:pt idx="134" formatCode="[$-409]d\-mmm\-yy;@">
                  <c:v>44939</c:v>
                </c:pt>
                <c:pt idx="135" formatCode="[$-409]d\-mmm\-yy;@">
                  <c:v>44940</c:v>
                </c:pt>
                <c:pt idx="136" formatCode="[$-409]d\-mmm\-yy;@">
                  <c:v>44941</c:v>
                </c:pt>
                <c:pt idx="137" formatCode="[$-409]d\-mmm\-yy;@">
                  <c:v>44942</c:v>
                </c:pt>
                <c:pt idx="138" formatCode="[$-409]d\-mmm\-yy;@">
                  <c:v>44943</c:v>
                </c:pt>
                <c:pt idx="139" formatCode="[$-409]d\-mmm\-yy;@">
                  <c:v>44944</c:v>
                </c:pt>
                <c:pt idx="140" formatCode="[$-409]d\-mmm\-yy;@">
                  <c:v>44945</c:v>
                </c:pt>
                <c:pt idx="141" formatCode="[$-409]d\-mmm\-yy;@">
                  <c:v>44946</c:v>
                </c:pt>
                <c:pt idx="142" formatCode="[$-409]d\-mmm\-yy;@">
                  <c:v>44947</c:v>
                </c:pt>
                <c:pt idx="143" formatCode="[$-409]d\-mmm\-yy;@">
                  <c:v>44948</c:v>
                </c:pt>
                <c:pt idx="144" formatCode="[$-409]d\-mmm\-yy;@">
                  <c:v>44949</c:v>
                </c:pt>
                <c:pt idx="145" formatCode="[$-409]d\-mmm\-yy;@">
                  <c:v>44950</c:v>
                </c:pt>
                <c:pt idx="146" formatCode="[$-409]d\-mmm\-yy;@">
                  <c:v>44951</c:v>
                </c:pt>
                <c:pt idx="147" formatCode="[$-409]d\-mmm\-yy;@">
                  <c:v>44952</c:v>
                </c:pt>
                <c:pt idx="148" formatCode="[$-409]d\-mmm\-yy;@">
                  <c:v>44953</c:v>
                </c:pt>
                <c:pt idx="149" formatCode="[$-409]d\-mmm\-yy;@">
                  <c:v>44954</c:v>
                </c:pt>
                <c:pt idx="150" formatCode="[$-409]d\-mmm\-yy;@">
                  <c:v>44955</c:v>
                </c:pt>
                <c:pt idx="151" formatCode="[$-409]d\-mmm\-yy;@">
                  <c:v>44956</c:v>
                </c:pt>
                <c:pt idx="152" formatCode="[$-409]d\-mmm\-yy;@">
                  <c:v>44957</c:v>
                </c:pt>
                <c:pt idx="153" formatCode="[$-409]d\-mmm\-yy;@">
                  <c:v>44958</c:v>
                </c:pt>
                <c:pt idx="154" formatCode="[$-409]d\-mmm\-yy;@">
                  <c:v>44959</c:v>
                </c:pt>
                <c:pt idx="155" formatCode="[$-409]d\-mmm\-yy;@">
                  <c:v>44960</c:v>
                </c:pt>
                <c:pt idx="156" formatCode="[$-409]d\-mmm\-yy;@">
                  <c:v>44961</c:v>
                </c:pt>
                <c:pt idx="157" formatCode="[$-409]d\-mmm\-yy;@">
                  <c:v>44962</c:v>
                </c:pt>
                <c:pt idx="158" formatCode="[$-409]d\-mmm\-yy;@">
                  <c:v>44963</c:v>
                </c:pt>
                <c:pt idx="159" formatCode="[$-409]d\-mmm\-yy;@">
                  <c:v>44964</c:v>
                </c:pt>
                <c:pt idx="160" formatCode="[$-409]d\-mmm\-yy;@">
                  <c:v>44965</c:v>
                </c:pt>
                <c:pt idx="161" formatCode="[$-409]d\-mmm\-yy;@">
                  <c:v>44966</c:v>
                </c:pt>
                <c:pt idx="162" formatCode="[$-409]d\-mmm\-yy;@">
                  <c:v>44967</c:v>
                </c:pt>
                <c:pt idx="163" formatCode="[$-409]d\-mmm\-yy;@">
                  <c:v>44968</c:v>
                </c:pt>
                <c:pt idx="164" formatCode="[$-409]d\-mmm\-yy;@">
                  <c:v>44969</c:v>
                </c:pt>
                <c:pt idx="165" formatCode="[$-409]d\-mmm\-yy;@">
                  <c:v>44970</c:v>
                </c:pt>
                <c:pt idx="166" formatCode="[$-409]d\-mmm\-yy;@">
                  <c:v>44971</c:v>
                </c:pt>
                <c:pt idx="167" formatCode="[$-409]d\-mmm\-yy;@">
                  <c:v>44972</c:v>
                </c:pt>
                <c:pt idx="168" formatCode="[$-409]d\-mmm\-yy;@">
                  <c:v>44973</c:v>
                </c:pt>
                <c:pt idx="169" formatCode="[$-409]d\-mmm\-yy;@">
                  <c:v>44974</c:v>
                </c:pt>
                <c:pt idx="170" formatCode="[$-409]d\-mmm\-yy;@">
                  <c:v>44975</c:v>
                </c:pt>
                <c:pt idx="171" formatCode="[$-409]d\-mmm\-yy;@">
                  <c:v>44976</c:v>
                </c:pt>
                <c:pt idx="172" formatCode="[$-409]d\-mmm\-yy;@">
                  <c:v>44977</c:v>
                </c:pt>
                <c:pt idx="173" formatCode="[$-409]d\-mmm\-yy;@">
                  <c:v>44978</c:v>
                </c:pt>
                <c:pt idx="174" formatCode="[$-409]d\-mmm\-yy;@">
                  <c:v>44979</c:v>
                </c:pt>
                <c:pt idx="175" formatCode="[$-409]d\-mmm\-yy;@">
                  <c:v>44980</c:v>
                </c:pt>
                <c:pt idx="176" formatCode="[$-409]d\-mmm\-yy;@">
                  <c:v>44981</c:v>
                </c:pt>
                <c:pt idx="177" formatCode="[$-409]d\-mmm\-yy;@">
                  <c:v>44982</c:v>
                </c:pt>
                <c:pt idx="178" formatCode="[$-409]d\-mmm\-yy;@">
                  <c:v>44983</c:v>
                </c:pt>
                <c:pt idx="179" formatCode="[$-409]d\-mmm\-yy;@">
                  <c:v>44984</c:v>
                </c:pt>
                <c:pt idx="180" formatCode="[$-409]d\-mmm\-yy;@">
                  <c:v>44985</c:v>
                </c:pt>
                <c:pt idx="181" formatCode="[$-409]d\-mmm\-yy;@">
                  <c:v>44986</c:v>
                </c:pt>
                <c:pt idx="182" formatCode="[$-409]d\-mmm\-yy;@">
                  <c:v>44987</c:v>
                </c:pt>
                <c:pt idx="183" formatCode="[$-409]d\-mmm\-yy;@">
                  <c:v>44988</c:v>
                </c:pt>
                <c:pt idx="184" formatCode="[$-409]d\-mmm\-yy;@">
                  <c:v>44989</c:v>
                </c:pt>
                <c:pt idx="185" formatCode="[$-409]d\-mmm\-yy;@">
                  <c:v>44990</c:v>
                </c:pt>
                <c:pt idx="186" formatCode="[$-409]d\-mmm\-yy;@">
                  <c:v>44991</c:v>
                </c:pt>
                <c:pt idx="187" formatCode="[$-409]d\-mmm\-yy;@">
                  <c:v>44992</c:v>
                </c:pt>
                <c:pt idx="188" formatCode="[$-409]d\-mmm\-yy;@">
                  <c:v>44993</c:v>
                </c:pt>
                <c:pt idx="189" formatCode="[$-409]d\-mmm\-yy;@">
                  <c:v>44994</c:v>
                </c:pt>
                <c:pt idx="190" formatCode="[$-409]d\-mmm\-yy;@">
                  <c:v>44995</c:v>
                </c:pt>
                <c:pt idx="191" formatCode="[$-409]d\-mmm\-yy;@">
                  <c:v>44996</c:v>
                </c:pt>
                <c:pt idx="192" formatCode="[$-409]d\-mmm\-yy;@">
                  <c:v>44997</c:v>
                </c:pt>
                <c:pt idx="193" formatCode="[$-409]d\-mmm\-yy;@">
                  <c:v>44998</c:v>
                </c:pt>
                <c:pt idx="194" formatCode="[$-409]d\-mmm\-yy;@">
                  <c:v>44999</c:v>
                </c:pt>
                <c:pt idx="195" formatCode="[$-409]d\-mmm\-yy;@">
                  <c:v>45000</c:v>
                </c:pt>
                <c:pt idx="196" formatCode="[$-409]d\-mmm\-yy;@">
                  <c:v>45001</c:v>
                </c:pt>
                <c:pt idx="197" formatCode="[$-409]d\-mmm\-yy;@">
                  <c:v>45002</c:v>
                </c:pt>
                <c:pt idx="198" formatCode="[$-409]d\-mmm\-yy;@">
                  <c:v>45003</c:v>
                </c:pt>
                <c:pt idx="199" formatCode="[$-409]d\-mmm\-yy;@">
                  <c:v>45004</c:v>
                </c:pt>
                <c:pt idx="200" formatCode="[$-409]d\-mmm\-yy;@">
                  <c:v>45005</c:v>
                </c:pt>
                <c:pt idx="201" formatCode="[$-409]d\-mmm\-yy;@">
                  <c:v>45006</c:v>
                </c:pt>
                <c:pt idx="202" formatCode="[$-409]d\-mmm\-yy;@">
                  <c:v>45007</c:v>
                </c:pt>
                <c:pt idx="203" formatCode="[$-409]d\-mmm\-yy;@">
                  <c:v>45008</c:v>
                </c:pt>
                <c:pt idx="204" formatCode="[$-409]d\-mmm\-yy;@">
                  <c:v>45009</c:v>
                </c:pt>
                <c:pt idx="205" formatCode="[$-409]d\-mmm\-yy;@">
                  <c:v>45010</c:v>
                </c:pt>
                <c:pt idx="206" formatCode="[$-409]d\-mmm\-yy;@">
                  <c:v>45011</c:v>
                </c:pt>
                <c:pt idx="207" formatCode="[$-409]d\-mmm\-yy;@">
                  <c:v>45012</c:v>
                </c:pt>
                <c:pt idx="208" formatCode="[$-409]d\-mmm\-yy;@">
                  <c:v>45013</c:v>
                </c:pt>
                <c:pt idx="209" formatCode="[$-409]d\-mmm\-yy;@">
                  <c:v>45014</c:v>
                </c:pt>
                <c:pt idx="210" formatCode="[$-409]d\-mmm\-yy;@">
                  <c:v>45015</c:v>
                </c:pt>
                <c:pt idx="211" formatCode="[$-409]d\-mmm\-yy;@">
                  <c:v>45016</c:v>
                </c:pt>
                <c:pt idx="212" formatCode="[$-409]d\-mmm\-yy;@">
                  <c:v>45017</c:v>
                </c:pt>
                <c:pt idx="213" formatCode="[$-409]d\-mmm\-yy;@">
                  <c:v>45018</c:v>
                </c:pt>
                <c:pt idx="214" formatCode="[$-409]d\-mmm\-yy;@">
                  <c:v>45019</c:v>
                </c:pt>
                <c:pt idx="215" formatCode="[$-409]d\-mmm\-yy;@">
                  <c:v>45020</c:v>
                </c:pt>
                <c:pt idx="216" formatCode="[$-409]d\-mmm\-yy;@">
                  <c:v>45021</c:v>
                </c:pt>
                <c:pt idx="217" formatCode="[$-409]d\-mmm\-yy;@">
                  <c:v>45022</c:v>
                </c:pt>
                <c:pt idx="218" formatCode="[$-409]d\-mmm\-yy;@">
                  <c:v>45023</c:v>
                </c:pt>
                <c:pt idx="219" formatCode="[$-409]d\-mmm\-yy;@">
                  <c:v>45024</c:v>
                </c:pt>
                <c:pt idx="220" formatCode="[$-409]d\-mmm\-yy;@">
                  <c:v>45025</c:v>
                </c:pt>
                <c:pt idx="221" formatCode="[$-409]d\-mmm\-yy;@">
                  <c:v>45026</c:v>
                </c:pt>
                <c:pt idx="222" formatCode="[$-409]d\-mmm\-yy;@">
                  <c:v>45027</c:v>
                </c:pt>
                <c:pt idx="223" formatCode="[$-409]d\-mmm\-yy;@">
                  <c:v>45028</c:v>
                </c:pt>
                <c:pt idx="224" formatCode="[$-409]d\-mmm\-yy;@">
                  <c:v>45029</c:v>
                </c:pt>
                <c:pt idx="225" formatCode="[$-409]d\-mmm\-yy;@">
                  <c:v>45030</c:v>
                </c:pt>
                <c:pt idx="226" formatCode="[$-409]d\-mmm\-yy;@">
                  <c:v>45031</c:v>
                </c:pt>
                <c:pt idx="227" formatCode="[$-409]d\-mmm\-yy;@">
                  <c:v>45032</c:v>
                </c:pt>
                <c:pt idx="228" formatCode="[$-409]d\-mmm\-yy;@">
                  <c:v>45033</c:v>
                </c:pt>
                <c:pt idx="229" formatCode="[$-409]d\-mmm\-yy;@">
                  <c:v>45034</c:v>
                </c:pt>
                <c:pt idx="230" formatCode="[$-409]d\-mmm\-yy;@">
                  <c:v>45035</c:v>
                </c:pt>
                <c:pt idx="231" formatCode="[$-409]d\-mmm\-yy;@">
                  <c:v>45036</c:v>
                </c:pt>
                <c:pt idx="232" formatCode="[$-409]d\-mmm\-yy;@">
                  <c:v>45037</c:v>
                </c:pt>
                <c:pt idx="233" formatCode="[$-409]d\-mmm\-yy;@">
                  <c:v>45038</c:v>
                </c:pt>
                <c:pt idx="234" formatCode="[$-409]d\-mmm\-yy;@">
                  <c:v>45039</c:v>
                </c:pt>
                <c:pt idx="235" formatCode="[$-409]d\-mmm\-yy;@">
                  <c:v>45040</c:v>
                </c:pt>
                <c:pt idx="236" formatCode="[$-409]d\-mmm\-yy;@">
                  <c:v>45041</c:v>
                </c:pt>
                <c:pt idx="237" formatCode="[$-409]d\-mmm\-yy;@">
                  <c:v>45042</c:v>
                </c:pt>
                <c:pt idx="238" formatCode="[$-409]d\-mmm\-yy;@">
                  <c:v>45043</c:v>
                </c:pt>
                <c:pt idx="239" formatCode="[$-409]d\-mmm\-yy;@">
                  <c:v>45044</c:v>
                </c:pt>
                <c:pt idx="240" formatCode="[$-409]d\-mmm\-yy;@">
                  <c:v>45045</c:v>
                </c:pt>
                <c:pt idx="241" formatCode="[$-409]d\-mmm\-yy;@">
                  <c:v>45046</c:v>
                </c:pt>
                <c:pt idx="242" formatCode="[$-409]d\-mmm\-yy;@">
                  <c:v>45047</c:v>
                </c:pt>
                <c:pt idx="243" formatCode="[$-409]d\-mmm\-yy;@">
                  <c:v>45048</c:v>
                </c:pt>
                <c:pt idx="244" formatCode="[$-409]d\-mmm\-yy;@">
                  <c:v>45049</c:v>
                </c:pt>
                <c:pt idx="245" formatCode="[$-409]d\-mmm\-yy;@">
                  <c:v>45050</c:v>
                </c:pt>
                <c:pt idx="246" formatCode="[$-409]d\-mmm\-yy;@">
                  <c:v>45051</c:v>
                </c:pt>
                <c:pt idx="247" formatCode="[$-409]d\-mmm\-yy;@">
                  <c:v>45052</c:v>
                </c:pt>
                <c:pt idx="248" formatCode="[$-409]d\-mmm\-yy;@">
                  <c:v>45053</c:v>
                </c:pt>
                <c:pt idx="249" formatCode="[$-409]d\-mmm\-yy;@">
                  <c:v>45054</c:v>
                </c:pt>
                <c:pt idx="250" formatCode="[$-409]d\-mmm\-yy;@">
                  <c:v>45055</c:v>
                </c:pt>
                <c:pt idx="251" formatCode="[$-409]d\-mmm\-yy;@">
                  <c:v>45056</c:v>
                </c:pt>
                <c:pt idx="252" formatCode="[$-409]d\-mmm\-yy;@">
                  <c:v>45057</c:v>
                </c:pt>
                <c:pt idx="253" formatCode="[$-409]d\-mmm\-yy;@">
                  <c:v>45058</c:v>
                </c:pt>
                <c:pt idx="254" formatCode="[$-409]d\-mmm\-yy;@">
                  <c:v>45059</c:v>
                </c:pt>
                <c:pt idx="255" formatCode="[$-409]d\-mmm\-yy;@">
                  <c:v>45060</c:v>
                </c:pt>
                <c:pt idx="256" formatCode="[$-409]d\-mmm\-yy;@">
                  <c:v>45061</c:v>
                </c:pt>
                <c:pt idx="257" formatCode="[$-409]d\-mmm\-yy;@">
                  <c:v>45062</c:v>
                </c:pt>
                <c:pt idx="258" formatCode="[$-409]d\-mmm\-yy;@">
                  <c:v>45063</c:v>
                </c:pt>
                <c:pt idx="259" formatCode="[$-409]d\-mmm\-yy;@">
                  <c:v>45064</c:v>
                </c:pt>
                <c:pt idx="260" formatCode="[$-409]d\-mmm\-yy;@">
                  <c:v>45065</c:v>
                </c:pt>
                <c:pt idx="261" formatCode="[$-409]d\-mmm\-yy;@">
                  <c:v>45066</c:v>
                </c:pt>
                <c:pt idx="262" formatCode="[$-409]d\-mmm\-yy;@">
                  <c:v>45067</c:v>
                </c:pt>
                <c:pt idx="263" formatCode="[$-409]d\-mmm\-yy;@">
                  <c:v>45068</c:v>
                </c:pt>
                <c:pt idx="264" formatCode="[$-409]d\-mmm\-yy;@">
                  <c:v>45069</c:v>
                </c:pt>
                <c:pt idx="265" formatCode="[$-409]d\-mmm\-yy;@">
                  <c:v>45070</c:v>
                </c:pt>
                <c:pt idx="266" formatCode="[$-409]d\-mmm\-yy;@">
                  <c:v>45071</c:v>
                </c:pt>
                <c:pt idx="267" formatCode="[$-409]d\-mmm\-yy;@">
                  <c:v>45072</c:v>
                </c:pt>
                <c:pt idx="268" formatCode="[$-409]d\-mmm\-yy;@">
                  <c:v>45073</c:v>
                </c:pt>
                <c:pt idx="269" formatCode="[$-409]d\-mmm\-yy;@">
                  <c:v>45074</c:v>
                </c:pt>
                <c:pt idx="270" formatCode="[$-409]d\-mmm\-yy;@">
                  <c:v>45075</c:v>
                </c:pt>
                <c:pt idx="271" formatCode="[$-409]d\-mmm\-yy;@">
                  <c:v>45076</c:v>
                </c:pt>
                <c:pt idx="272" formatCode="[$-409]d\-mmm\-yy;@">
                  <c:v>45077</c:v>
                </c:pt>
                <c:pt idx="273" formatCode="[$-409]d\-mmm\-yy;@">
                  <c:v>45078</c:v>
                </c:pt>
                <c:pt idx="274" formatCode="[$-409]d\-mmm\-yy;@">
                  <c:v>45079</c:v>
                </c:pt>
                <c:pt idx="275" formatCode="[$-409]d\-mmm\-yy;@">
                  <c:v>45080</c:v>
                </c:pt>
                <c:pt idx="276" formatCode="[$-409]d\-mmm\-yy;@">
                  <c:v>45081</c:v>
                </c:pt>
                <c:pt idx="277" formatCode="[$-409]d\-mmm\-yy;@">
                  <c:v>45082</c:v>
                </c:pt>
                <c:pt idx="278" formatCode="[$-409]d\-mmm\-yy;@">
                  <c:v>45083</c:v>
                </c:pt>
                <c:pt idx="279" formatCode="[$-409]d\-mmm\-yy;@">
                  <c:v>45084</c:v>
                </c:pt>
                <c:pt idx="280" formatCode="[$-409]d\-mmm\-yy;@">
                  <c:v>45085</c:v>
                </c:pt>
                <c:pt idx="281" formatCode="[$-409]d\-mmm\-yy;@">
                  <c:v>45086</c:v>
                </c:pt>
                <c:pt idx="282" formatCode="[$-409]d\-mmm\-yy;@">
                  <c:v>45087</c:v>
                </c:pt>
                <c:pt idx="283" formatCode="[$-409]d\-mmm\-yy;@">
                  <c:v>45088</c:v>
                </c:pt>
                <c:pt idx="284" formatCode="[$-409]d\-mmm\-yy;@">
                  <c:v>45089</c:v>
                </c:pt>
                <c:pt idx="285" formatCode="[$-409]d\-mmm\-yy;@">
                  <c:v>45090</c:v>
                </c:pt>
                <c:pt idx="286" formatCode="[$-409]d\-mmm\-yy;@">
                  <c:v>45091</c:v>
                </c:pt>
                <c:pt idx="287" formatCode="[$-409]d\-mmm\-yy;@">
                  <c:v>45092</c:v>
                </c:pt>
                <c:pt idx="288" formatCode="[$-409]d\-mmm\-yy;@">
                  <c:v>45093</c:v>
                </c:pt>
                <c:pt idx="289" formatCode="[$-409]d\-mmm\-yy;@">
                  <c:v>45094</c:v>
                </c:pt>
                <c:pt idx="290" formatCode="[$-409]d\-mmm\-yy;@">
                  <c:v>45095</c:v>
                </c:pt>
                <c:pt idx="291" formatCode="[$-409]d\-mmm\-yy;@">
                  <c:v>45096</c:v>
                </c:pt>
                <c:pt idx="292" formatCode="[$-409]d\-mmm\-yy;@">
                  <c:v>45097</c:v>
                </c:pt>
                <c:pt idx="293" formatCode="[$-409]d\-mmm\-yy;@">
                  <c:v>45098</c:v>
                </c:pt>
                <c:pt idx="294" formatCode="[$-409]d\-mmm\-yy;@">
                  <c:v>45099</c:v>
                </c:pt>
                <c:pt idx="295" formatCode="[$-409]d\-mmm\-yy;@">
                  <c:v>45100</c:v>
                </c:pt>
                <c:pt idx="296" formatCode="[$-409]d\-mmm\-yy;@">
                  <c:v>45101</c:v>
                </c:pt>
                <c:pt idx="297" formatCode="[$-409]d\-mmm\-yy;@">
                  <c:v>45102</c:v>
                </c:pt>
                <c:pt idx="298" formatCode="[$-409]d\-mmm\-yy;@">
                  <c:v>45103</c:v>
                </c:pt>
                <c:pt idx="299" formatCode="[$-409]d\-mmm\-yy;@">
                  <c:v>45104</c:v>
                </c:pt>
                <c:pt idx="300" formatCode="[$-409]d\-mmm\-yy;@">
                  <c:v>45105</c:v>
                </c:pt>
                <c:pt idx="301" formatCode="[$-409]d\-mmm\-yy;@">
                  <c:v>45106</c:v>
                </c:pt>
                <c:pt idx="302" formatCode="[$-409]d\-mmm\-yy;@">
                  <c:v>45107</c:v>
                </c:pt>
                <c:pt idx="303" formatCode="[$-409]d\-mmm\-yy;@">
                  <c:v>45108</c:v>
                </c:pt>
                <c:pt idx="304" formatCode="[$-409]d\-mmm\-yy;@">
                  <c:v>45109</c:v>
                </c:pt>
                <c:pt idx="305" formatCode="[$-409]d\-mmm\-yy;@">
                  <c:v>45110</c:v>
                </c:pt>
                <c:pt idx="306" formatCode="[$-409]d\-mmm\-yy;@">
                  <c:v>45111</c:v>
                </c:pt>
                <c:pt idx="307" formatCode="[$-409]d\-mmm\-yy;@">
                  <c:v>45112</c:v>
                </c:pt>
                <c:pt idx="308" formatCode="[$-409]d\-mmm\-yy;@">
                  <c:v>45113</c:v>
                </c:pt>
                <c:pt idx="309" formatCode="[$-409]d\-mmm\-yy;@">
                  <c:v>45114</c:v>
                </c:pt>
                <c:pt idx="310" formatCode="[$-409]d\-mmm\-yy;@">
                  <c:v>45115</c:v>
                </c:pt>
                <c:pt idx="311" formatCode="[$-409]d\-mmm\-yy;@">
                  <c:v>45116</c:v>
                </c:pt>
                <c:pt idx="312" formatCode="[$-409]d\-mmm\-yy;@">
                  <c:v>45117</c:v>
                </c:pt>
                <c:pt idx="313" formatCode="[$-409]d\-mmm\-yy;@">
                  <c:v>45118</c:v>
                </c:pt>
                <c:pt idx="314" formatCode="[$-409]d\-mmm\-yy;@">
                  <c:v>45119</c:v>
                </c:pt>
                <c:pt idx="315" formatCode="[$-409]d\-mmm\-yy;@">
                  <c:v>45120</c:v>
                </c:pt>
                <c:pt idx="316" formatCode="[$-409]d\-mmm\-yy;@">
                  <c:v>45121</c:v>
                </c:pt>
                <c:pt idx="317" formatCode="[$-409]d\-mmm\-yy;@">
                  <c:v>45122</c:v>
                </c:pt>
                <c:pt idx="318" formatCode="[$-409]d\-mmm\-yy;@">
                  <c:v>45123</c:v>
                </c:pt>
                <c:pt idx="319" formatCode="[$-409]d\-mmm\-yy;@">
                  <c:v>45124</c:v>
                </c:pt>
                <c:pt idx="320" formatCode="[$-409]d\-mmm\-yy;@">
                  <c:v>45125</c:v>
                </c:pt>
                <c:pt idx="321" formatCode="[$-409]d\-mmm\-yy;@">
                  <c:v>45126</c:v>
                </c:pt>
                <c:pt idx="322" formatCode="[$-409]d\-mmm\-yy;@">
                  <c:v>45127</c:v>
                </c:pt>
                <c:pt idx="323" formatCode="[$-409]d\-mmm\-yy;@">
                  <c:v>45128</c:v>
                </c:pt>
                <c:pt idx="324" formatCode="[$-409]d\-mmm\-yy;@">
                  <c:v>45129</c:v>
                </c:pt>
                <c:pt idx="325" formatCode="[$-409]d\-mmm\-yy;@">
                  <c:v>45130</c:v>
                </c:pt>
                <c:pt idx="326" formatCode="[$-409]d\-mmm\-yy;@">
                  <c:v>45131</c:v>
                </c:pt>
                <c:pt idx="327" formatCode="[$-409]d\-mmm\-yy;@">
                  <c:v>45132</c:v>
                </c:pt>
                <c:pt idx="328" formatCode="[$-409]d\-mmm\-yy;@">
                  <c:v>45133</c:v>
                </c:pt>
                <c:pt idx="329" formatCode="[$-409]d\-mmm\-yy;@">
                  <c:v>45134</c:v>
                </c:pt>
                <c:pt idx="330" formatCode="[$-409]d\-mmm\-yy;@">
                  <c:v>45135</c:v>
                </c:pt>
                <c:pt idx="331" formatCode="[$-409]d\-mmm\-yy;@">
                  <c:v>45136</c:v>
                </c:pt>
                <c:pt idx="332" formatCode="[$-409]d\-mmm\-yy;@">
                  <c:v>45137</c:v>
                </c:pt>
                <c:pt idx="333" formatCode="[$-409]d\-mmm\-yy;@">
                  <c:v>45138</c:v>
                </c:pt>
                <c:pt idx="334" formatCode="[$-409]d\-mmm\-yy;@">
                  <c:v>45139</c:v>
                </c:pt>
                <c:pt idx="335" formatCode="[$-409]d\-mmm\-yy;@">
                  <c:v>45140</c:v>
                </c:pt>
                <c:pt idx="336" formatCode="[$-409]d\-mmm\-yy;@">
                  <c:v>45141</c:v>
                </c:pt>
                <c:pt idx="337" formatCode="[$-409]d\-mmm\-yy;@">
                  <c:v>45142</c:v>
                </c:pt>
                <c:pt idx="338" formatCode="[$-409]d\-mmm\-yy;@">
                  <c:v>45143</c:v>
                </c:pt>
                <c:pt idx="339" formatCode="[$-409]d\-mmm\-yy;@">
                  <c:v>45144</c:v>
                </c:pt>
                <c:pt idx="340" formatCode="[$-409]d\-mmm\-yy;@">
                  <c:v>45145</c:v>
                </c:pt>
                <c:pt idx="341" formatCode="[$-409]d\-mmm\-yy;@">
                  <c:v>45146</c:v>
                </c:pt>
                <c:pt idx="342" formatCode="[$-409]d\-mmm\-yy;@">
                  <c:v>45147</c:v>
                </c:pt>
                <c:pt idx="343" formatCode="[$-409]d\-mmm\-yy;@">
                  <c:v>45148</c:v>
                </c:pt>
                <c:pt idx="344" formatCode="[$-409]d\-mmm\-yy;@">
                  <c:v>45149</c:v>
                </c:pt>
                <c:pt idx="345" formatCode="[$-409]d\-mmm\-yy;@">
                  <c:v>45150</c:v>
                </c:pt>
                <c:pt idx="346" formatCode="[$-409]d\-mmm\-yy;@">
                  <c:v>45151</c:v>
                </c:pt>
                <c:pt idx="347" formatCode="[$-409]d\-mmm\-yy;@">
                  <c:v>45152</c:v>
                </c:pt>
                <c:pt idx="348" formatCode="[$-409]d\-mmm\-yy;@">
                  <c:v>45153</c:v>
                </c:pt>
                <c:pt idx="349" formatCode="[$-409]d\-mmm\-yy;@">
                  <c:v>45154</c:v>
                </c:pt>
                <c:pt idx="350" formatCode="[$-409]d\-mmm\-yy;@">
                  <c:v>45155</c:v>
                </c:pt>
                <c:pt idx="351" formatCode="[$-409]d\-mmm\-yy;@">
                  <c:v>45156</c:v>
                </c:pt>
                <c:pt idx="352" formatCode="[$-409]d\-mmm\-yy;@">
                  <c:v>45157</c:v>
                </c:pt>
                <c:pt idx="353" formatCode="[$-409]d\-mmm\-yy;@">
                  <c:v>45158</c:v>
                </c:pt>
                <c:pt idx="354" formatCode="[$-409]d\-mmm\-yy;@">
                  <c:v>45159</c:v>
                </c:pt>
                <c:pt idx="355" formatCode="[$-409]d\-mmm\-yy;@">
                  <c:v>45160</c:v>
                </c:pt>
                <c:pt idx="356" formatCode="[$-409]d\-mmm\-yy;@">
                  <c:v>45161</c:v>
                </c:pt>
                <c:pt idx="357" formatCode="[$-409]d\-mmm\-yy;@">
                  <c:v>45162</c:v>
                </c:pt>
                <c:pt idx="358" formatCode="[$-409]d\-mmm\-yy;@">
                  <c:v>45163</c:v>
                </c:pt>
                <c:pt idx="359" formatCode="[$-409]d\-mmm\-yy;@">
                  <c:v>45164</c:v>
                </c:pt>
                <c:pt idx="360" formatCode="[$-409]d\-mmm\-yy;@">
                  <c:v>45165</c:v>
                </c:pt>
                <c:pt idx="361" formatCode="[$-409]d\-mmm\-yy;@">
                  <c:v>45166</c:v>
                </c:pt>
                <c:pt idx="362" formatCode="[$-409]d\-mmm\-yy;@">
                  <c:v>45167</c:v>
                </c:pt>
                <c:pt idx="363" formatCode="[$-409]d\-mmm\-yy;@">
                  <c:v>45168</c:v>
                </c:pt>
                <c:pt idx="364" formatCode="[$-409]d\-mmm\-yy;@">
                  <c:v>45169</c:v>
                </c:pt>
              </c:numCache>
            </c:numRef>
          </c:xVal>
          <c:yVal>
            <c:numRef>
              <c:f>'ZZ (1)'!$AQ$207:$AQ$572</c:f>
              <c:numCache>
                <c:formatCode>General</c:formatCode>
                <c:ptCount val="366"/>
                <c:pt idx="2">
                  <c:v>0</c:v>
                </c:pt>
                <c:pt idx="3" formatCode="m/d/yyyy\ h:mm">
                  <c:v>44585</c:v>
                </c:pt>
                <c:pt idx="4" formatCode="m/d/yyyy\ h:mm">
                  <c:v>44608</c:v>
                </c:pt>
                <c:pt idx="5" formatCode="#,##0">
                  <c:v>47.169869388873778</c:v>
                </c:pt>
                <c:pt idx="6" formatCode="#,##0">
                  <c:v>46.623364189053071</c:v>
                </c:pt>
                <c:pt idx="7" formatCode="#,##0">
                  <c:v>46.083190741626431</c:v>
                </c:pt>
                <c:pt idx="8" formatCode="#,##0">
                  <c:v>45.549275687569299</c:v>
                </c:pt>
                <c:pt idx="9" formatCode="#,##0">
                  <c:v>45.021546517787137</c:v>
                </c:pt>
                <c:pt idx="10" formatCode="#,##0">
                  <c:v>44.49993156326822</c:v>
                </c:pt>
                <c:pt idx="11" formatCode="#,##0">
                  <c:v>43.984359985350558</c:v>
                </c:pt>
                <c:pt idx="12" formatCode="#,##0">
                  <c:v>43.474761766101516</c:v>
                </c:pt>
                <c:pt idx="13" formatCode="#,##0">
                  <c:v>42.971067698808952</c:v>
                </c:pt>
                <c:pt idx="14" formatCode="#,##0">
                  <c:v>42.473209378582482</c:v>
                </c:pt>
                <c:pt idx="15" formatCode="#,##0">
                  <c:v>41.98111919306367</c:v>
                </c:pt>
                <c:pt idx="16" formatCode="#,##0">
                  <c:v>41.494730313243835</c:v>
                </c:pt>
                <c:pt idx="17" formatCode="#,##0">
                  <c:v>41.01397668438824</c:v>
                </c:pt>
                <c:pt idx="18" formatCode="#,##0">
                  <c:v>40.538793017065416</c:v>
                </c:pt>
                <c:pt idx="19" formatCode="#,##0">
                  <c:v>40.069114778280486</c:v>
                </c:pt>
                <c:pt idx="20" formatCode="#,##0">
                  <c:v>39.604878182711104</c:v>
                </c:pt>
                <c:pt idx="21" formatCode="#,##0">
                  <c:v>39.146020184045064</c:v>
                </c:pt>
                <c:pt idx="22" formatCode="#,##0">
                  <c:v>38.692478466418144</c:v>
                </c:pt>
                <c:pt idx="23" formatCode="#,##0">
                  <c:v>38.244191435951272</c:v>
                </c:pt>
                <c:pt idx="24" formatCode="#,##0">
                  <c:v>37.801098212385646</c:v>
                </c:pt>
                <c:pt idx="25" formatCode="#,##0">
                  <c:v>37.363138620814787</c:v>
                </c:pt>
                <c:pt idx="26" formatCode="#,##0">
                  <c:v>36.930253183512441</c:v>
                </c:pt>
                <c:pt idx="27" formatCode="#,##0">
                  <c:v>36.502383111855103</c:v>
                </c:pt>
                <c:pt idx="28" formatCode="#,##0">
                  <c:v>36.079470298338137</c:v>
                </c:pt>
                <c:pt idx="29" formatCode="#,##0">
                  <c:v>35.661457308684412</c:v>
                </c:pt>
                <c:pt idx="30" formatCode="#,##0">
                  <c:v>35.248287374044374</c:v>
                </c:pt>
                <c:pt idx="31" formatCode="#,##0">
                  <c:v>34.839904383286431</c:v>
                </c:pt>
                <c:pt idx="32" formatCode="#,##0">
                  <c:v>34.436252875376738</c:v>
                </c:pt>
                <c:pt idx="33" formatCode="#,##0">
                  <c:v>34.037278031847208</c:v>
                </c:pt>
                <c:pt idx="34" formatCode="#,##0">
                  <c:v>33.642925669350838</c:v>
                </c:pt>
                <c:pt idx="35" formatCode="#,##0">
                  <c:v>-56.746857767696767</c:v>
                </c:pt>
                <c:pt idx="36" formatCode="#,##0">
                  <c:v>-56.089394576780073</c:v>
                </c:pt>
                <c:pt idx="37" formatCode="#,##0">
                  <c:v>-55.439548685999725</c:v>
                </c:pt>
                <c:pt idx="38" formatCode="#,##0">
                  <c:v>-54.797231842108729</c:v>
                </c:pt>
                <c:pt idx="39" formatCode="#,##0">
                  <c:v>-54.162356814353032</c:v>
                </c:pt>
                <c:pt idx="40" formatCode="#,##0">
                  <c:v>-53.534837382625071</c:v>
                </c:pt>
                <c:pt idx="41" formatCode="#,##0">
                  <c:v>-52.914588325754423</c:v>
                </c:pt>
                <c:pt idx="42" formatCode="#,##0">
                  <c:v>-52.301525409934314</c:v>
                </c:pt>
                <c:pt idx="43" formatCode="#,##0">
                  <c:v>-51.695565377282065</c:v>
                </c:pt>
                <c:pt idx="44" formatCode="#,##0">
                  <c:v>-51.096625934532199</c:v>
                </c:pt>
                <c:pt idx="45" formatCode="#,##0">
                  <c:v>-50.504625741860437</c:v>
                </c:pt>
                <c:pt idx="46" formatCode="#,##0">
                  <c:v>-49.919484401837224</c:v>
                </c:pt>
                <c:pt idx="47" formatCode="#,##0">
                  <c:v>-49.341122448509282</c:v>
                </c:pt>
                <c:pt idx="48" formatCode="#,##0">
                  <c:v>-48.769461336607606</c:v>
                </c:pt>
                <c:pt idx="49" formatCode="#,##0">
                  <c:v>-48.204423430880482</c:v>
                </c:pt>
                <c:pt idx="50" formatCode="#,##0">
                  <c:v>-47.645931995550185</c:v>
                </c:pt>
                <c:pt idx="51" formatCode="#,##0">
                  <c:v>-47.093911183891663</c:v>
                </c:pt>
                <c:pt idx="52" formatCode="#,##0">
                  <c:v>-46.548286027932207</c:v>
                </c:pt>
                <c:pt idx="53" formatCode="#,##0">
                  <c:v>-46.008982428270187</c:v>
                </c:pt>
                <c:pt idx="54" formatCode="#,##0">
                  <c:v>-45.47592714401199</c:v>
                </c:pt>
                <c:pt idx="55" formatCode="#,##0">
                  <c:v>-44.949047782825275</c:v>
                </c:pt>
                <c:pt idx="56" formatCode="#,##0">
                  <c:v>-44.428272791107837</c:v>
                </c:pt>
                <c:pt idx="57" formatCode="#,##0">
                  <c:v>-43.913531444270006</c:v>
                </c:pt>
                <c:pt idx="58" formatCode="#,##0">
                  <c:v>-43.404753837129874</c:v>
                </c:pt>
                <c:pt idx="59" formatCode="#,##0">
                  <c:v>-42.9018708744197</c:v>
                </c:pt>
                <c:pt idx="60" formatCode="#,##0">
                  <c:v>-42.404814261402294</c:v>
                </c:pt>
                <c:pt idx="61" formatCode="#,##0">
                  <c:v>-41.913516494596223</c:v>
                </c:pt>
                <c:pt idx="62" formatCode="#,##0">
                  <c:v>-41.427910852608363</c:v>
                </c:pt>
                <c:pt idx="63" formatCode="#,##0">
                  <c:v>-40.947931387072678</c:v>
                </c:pt>
                <c:pt idx="64" formatCode="#,##0">
                  <c:v>-40.473512913694087</c:v>
                </c:pt>
                <c:pt idx="65" formatCode="#,##0">
                  <c:v>-40.004591003395959</c:v>
                </c:pt>
                <c:pt idx="66" formatCode="#,##0">
                  <c:v>-39.541101973570207</c:v>
                </c:pt>
                <c:pt idx="67" formatCode="#,##0">
                  <c:v>-39.082982879428855</c:v>
                </c:pt>
                <c:pt idx="68" formatCode="#,##0">
                  <c:v>-38.630171505455664</c:v>
                </c:pt>
                <c:pt idx="69" formatCode="#,##0">
                  <c:v>-38.182606356956924</c:v>
                </c:pt>
                <c:pt idx="70" formatCode="#,##0">
                  <c:v>-37.740226651710046</c:v>
                </c:pt>
                <c:pt idx="71" formatCode="#,##0">
                  <c:v>-37.302972311708906</c:v>
                </c:pt>
                <c:pt idx="72" formatCode="#,##0">
                  <c:v>-36.870783955004974</c:v>
                </c:pt>
                <c:pt idx="73" formatCode="#,##0">
                  <c:v>-36.443602887642733</c:v>
                </c:pt>
                <c:pt idx="74" formatCode="#,##0">
                  <c:v>-36.021371095688792</c:v>
                </c:pt>
                <c:pt idx="75" formatCode="#,##0">
                  <c:v>-35.604031237353112</c:v>
                </c:pt>
                <c:pt idx="76" formatCode="#,##0">
                  <c:v>-35.191526635201683</c:v>
                </c:pt>
                <c:pt idx="77" formatCode="#,##0">
                  <c:v>-34.783801268459342</c:v>
                </c:pt>
                <c:pt idx="78" formatCode="#,##0">
                  <c:v>-34.380799765401818</c:v>
                </c:pt>
                <c:pt idx="79" formatCode="#,##0">
                  <c:v>-33.982467395835869</c:v>
                </c:pt>
                <c:pt idx="80" formatCode="#,##0">
                  <c:v>-33.588750063666566</c:v>
                </c:pt>
                <c:pt idx="81" formatCode="#,##0">
                  <c:v>-33.199594299550711</c:v>
                </c:pt>
                <c:pt idx="82" formatCode="#,##0">
                  <c:v>-32.814947253635381</c:v>
                </c:pt>
                <c:pt idx="83" formatCode="#,##0">
                  <c:v>-32.434756688380517</c:v>
                </c:pt>
                <c:pt idx="84" formatCode="#,##0">
                  <c:v>-32.058970971464802</c:v>
                </c:pt>
                <c:pt idx="85" formatCode="#,##0">
                  <c:v>-31.687539068773557</c:v>
                </c:pt>
                <c:pt idx="86" formatCode="#,##0">
                  <c:v>-31.320410537468117</c:v>
                </c:pt>
                <c:pt idx="87" formatCode="#,##0">
                  <c:v>-30.957535519135263</c:v>
                </c:pt>
                <c:pt idx="88" formatCode="#,##0">
                  <c:v>-30.598864733016192</c:v>
                </c:pt>
                <c:pt idx="89" formatCode="#,##0">
                  <c:v>-30.244349469313796</c:v>
                </c:pt>
                <c:pt idx="90" formatCode="#,##0">
                  <c:v>-29.893941582577668</c:v>
                </c:pt>
                <c:pt idx="91" formatCode="#,##0">
                  <c:v>-29.547593485165532</c:v>
                </c:pt>
                <c:pt idx="92" formatCode="#,##0">
                  <c:v>-29.205258140780625</c:v>
                </c:pt>
                <c:pt idx="93" formatCode="#,##0">
                  <c:v>-28.866889058083796</c:v>
                </c:pt>
                <c:pt idx="94" formatCode="#,##0">
                  <c:v>-28.532440284379714</c:v>
                </c:pt>
                <c:pt idx="95" formatCode="#,##0">
                  <c:v>-28.201866399376222</c:v>
                </c:pt>
                <c:pt idx="96" formatCode="#,##0">
                  <c:v>-27.875122509015917</c:v>
                </c:pt>
                <c:pt idx="97" formatCode="#,##0">
                  <c:v>-27.552164239379284</c:v>
                </c:pt>
                <c:pt idx="98" formatCode="#,##0">
                  <c:v>-27.232947730658434</c:v>
                </c:pt>
                <c:pt idx="99" formatCode="#,##0">
                  <c:v>-26.917429631200633</c:v>
                </c:pt>
                <c:pt idx="100" formatCode="#,##0">
                  <c:v>-26.605567091620884</c:v>
                </c:pt>
                <c:pt idx="101" formatCode="#,##0">
                  <c:v>-26.297317758982722</c:v>
                </c:pt>
                <c:pt idx="102" formatCode="#,##0">
                  <c:v>-25.992639771046388</c:v>
                </c:pt>
                <c:pt idx="103" formatCode="#,##0">
                  <c:v>-25.691491750583697</c:v>
                </c:pt>
                <c:pt idx="104" formatCode="#,##0">
                  <c:v>-25.393832799758684</c:v>
                </c:pt>
                <c:pt idx="105" formatCode="#,##0">
                  <c:v>-25.099622494573509</c:v>
                </c:pt>
                <c:pt idx="106" formatCode="#,##0">
                  <c:v>-24.808820879378509</c:v>
                </c:pt>
                <c:pt idx="107" formatCode="#,##0">
                  <c:v>-24.521388461446083</c:v>
                </c:pt>
                <c:pt idx="108" formatCode="#,##0">
                  <c:v>-24.237286205607219</c:v>
                </c:pt>
                <c:pt idx="109" formatCode="#,##0">
                  <c:v>-23.956475528950321</c:v>
                </c:pt>
                <c:pt idx="110" formatCode="#,##0">
                  <c:v>-23.678918295581408</c:v>
                </c:pt>
                <c:pt idx="111" formatCode="#,##0">
                  <c:v>-23.404576811444979</c:v>
                </c:pt>
                <c:pt idx="112" formatCode="#,##0">
                  <c:v>-23.133413819204964</c:v>
                </c:pt>
                <c:pt idx="113" formatCode="#,##0">
                  <c:v>-22.865392493184888</c:v>
                </c:pt>
                <c:pt idx="114" formatCode="#,##0">
                  <c:v>-22.600476434366747</c:v>
                </c:pt>
                <c:pt idx="115" formatCode="#,##0">
                  <c:v>-22.338629665447773</c:v>
                </c:pt>
                <c:pt idx="116" formatCode="#,##0">
                  <c:v>-22.079816625954479</c:v>
                </c:pt>
                <c:pt idx="117" formatCode="#,##0">
                  <c:v>-21.824002167413319</c:v>
                </c:pt>
                <c:pt idx="118" formatCode="#,##0">
                  <c:v>-21.571151548577319</c:v>
                </c:pt>
                <c:pt idx="119" formatCode="#,##0">
                  <c:v>-21.321230430707985</c:v>
                </c:pt>
                <c:pt idx="120" formatCode="#,##0">
                  <c:v>-21.074204872911846</c:v>
                </c:pt>
                <c:pt idx="121" formatCode="#,##0">
                  <c:v>-20.83004132753112</c:v>
                </c:pt>
                <c:pt idx="122" formatCode="#,##0">
                  <c:v>-20.588706635587684</c:v>
                </c:pt>
                <c:pt idx="123" formatCode="#,##0">
                  <c:v>-20.350168022279888</c:v>
                </c:pt>
                <c:pt idx="124" formatCode="#,##0">
                  <c:v>-20.114393092531529</c:v>
                </c:pt>
                <c:pt idx="125" formatCode="#,##0">
                  <c:v>-19.88134982659238</c:v>
                </c:pt>
                <c:pt idx="126" formatCode="#,##0">
                  <c:v>-19.651006575689713</c:v>
                </c:pt>
                <c:pt idx="127" formatCode="#,##0">
                  <c:v>-19.423332057730192</c:v>
                </c:pt>
                <c:pt idx="128" formatCode="#,##0">
                  <c:v>-19.198295353051563</c:v>
                </c:pt>
                <c:pt idx="129" formatCode="#,##0">
                  <c:v>-18.975865900223539</c:v>
                </c:pt>
                <c:pt idx="130" formatCode="#,##0">
                  <c:v>-18.75601349189742</c:v>
                </c:pt>
                <c:pt idx="131" formatCode="#,##0">
                  <c:v>-18.538708270703673</c:v>
                </c:pt>
                <c:pt idx="132" formatCode="#,##0">
                  <c:v>-18.323920725197169</c:v>
                </c:pt>
                <c:pt idx="133" formatCode="#,##0">
                  <c:v>-18.111621685849293</c:v>
                </c:pt>
                <c:pt idx="134" formatCode="#,##0">
                  <c:v>-17.901782321086557</c:v>
                </c:pt>
                <c:pt idx="135" formatCode="#,##0">
                  <c:v>-17.694374133375113</c:v>
                </c:pt>
                <c:pt idx="136" formatCode="#,##0">
                  <c:v>-17.489368955350528</c:v>
                </c:pt>
                <c:pt idx="137" formatCode="#,##0">
                  <c:v>-17.286738945992553</c:v>
                </c:pt>
                <c:pt idx="138" formatCode="#,##0">
                  <c:v>-17.086456586844093</c:v>
                </c:pt>
                <c:pt idx="139" formatCode="#,##0">
                  <c:v>-16.888494678274057</c:v>
                </c:pt>
                <c:pt idx="140" formatCode="#,##0">
                  <c:v>-16.692826335783408</c:v>
                </c:pt>
                <c:pt idx="141" formatCode="#,##0">
                  <c:v>-16.499424986354164</c:v>
                </c:pt>
                <c:pt idx="142" formatCode="#,##0">
                  <c:v>-16.308264364840522</c:v>
                </c:pt>
                <c:pt idx="143" formatCode="#,##0">
                  <c:v>-16.119318510401961</c:v>
                </c:pt>
                <c:pt idx="144" formatCode="#,##0">
                  <c:v>-15.93256176297754</c:v>
                </c:pt>
                <c:pt idx="145" formatCode="#,##0">
                  <c:v>-15.74796875980112</c:v>
                </c:pt>
                <c:pt idx="146" formatCode="#,##0">
                  <c:v>-15.565514431956922</c:v>
                </c:pt>
                <c:pt idx="147" formatCode="#,##0">
                  <c:v>-15.385174000975036</c:v>
                </c:pt>
                <c:pt idx="148" formatCode="#,##0">
                  <c:v>-15.206922975466318</c:v>
                </c:pt>
                <c:pt idx="149" formatCode="#,##0">
                  <c:v>-15.030737147796303</c:v>
                </c:pt>
                <c:pt idx="150" formatCode="#,##0">
                  <c:v>-14.856592590797661</c:v>
                </c:pt>
                <c:pt idx="151" formatCode="#,##0">
                  <c:v>-14.684465654520753</c:v>
                </c:pt>
                <c:pt idx="152" formatCode="#,##0">
                  <c:v>-14.514332963021783</c:v>
                </c:pt>
                <c:pt idx="153" formatCode="#,##0">
                  <c:v>-14.3461714111882</c:v>
                </c:pt>
                <c:pt idx="154" formatCode="#,##0">
                  <c:v>-14.179958161600894</c:v>
                </c:pt>
                <c:pt idx="155" formatCode="#,##0">
                  <c:v>-14.015670641432711</c:v>
                </c:pt>
                <c:pt idx="156" formatCode="#,##0">
                  <c:v>-13.853286539382939</c:v>
                </c:pt>
                <c:pt idx="157" formatCode="#,##0">
                  <c:v>-13.692783802647254</c:v>
                </c:pt>
                <c:pt idx="158" formatCode="#,##0">
                  <c:v>-13.534140633922842</c:v>
                </c:pt>
                <c:pt idx="159" formatCode="#,##0">
                  <c:v>-13.377335488448175</c:v>
                </c:pt>
                <c:pt idx="160" formatCode="#,##0">
                  <c:v>-13.222347071077074</c:v>
                </c:pt>
                <c:pt idx="161" formatCode="#,##0">
                  <c:v>-13.069154333386727</c:v>
                </c:pt>
                <c:pt idx="162" formatCode="#,##0">
                  <c:v>-12.917736470819143</c:v>
                </c:pt>
                <c:pt idx="163" formatCode="#,##0">
                  <c:v>-12.768072919855797</c:v>
                </c:pt>
                <c:pt idx="164" formatCode="#,##0">
                  <c:v>-12.620143355224926</c:v>
                </c:pt>
                <c:pt idx="165" formatCode="#,##0">
                  <c:v>-12.473927687141266</c:v>
                </c:pt>
                <c:pt idx="166" formatCode="#,##0">
                  <c:v>-12.329406058577714</c:v>
                </c:pt>
                <c:pt idx="167" formatCode="#,##0">
                  <c:v>-12.186558842568605</c:v>
                </c:pt>
                <c:pt idx="168" formatCode="#,##0">
                  <c:v>-12.045366639544284</c:v>
                </c:pt>
                <c:pt idx="169" formatCode="#,##0">
                  <c:v>-11.90581027469646</c:v>
                </c:pt>
                <c:pt idx="170" formatCode="#,##0">
                  <c:v>-11.767870795374199</c:v>
                </c:pt>
                <c:pt idx="171" formatCode="#,##0">
                  <c:v>-11.631529468509992</c:v>
                </c:pt>
                <c:pt idx="172" formatCode="#,##0">
                  <c:v>-11.496767778075725</c:v>
                </c:pt>
                <c:pt idx="173" formatCode="#,##0">
                  <c:v>-11.363567422568023</c:v>
                </c:pt>
                <c:pt idx="174" formatCode="#,##0">
                  <c:v>-11.231910312522869</c:v>
                </c:pt>
                <c:pt idx="175" formatCode="#,##0">
                  <c:v>-11.101778568058858</c:v>
                </c:pt>
                <c:pt idx="176" formatCode="#,##0">
                  <c:v>-10.973154516449057</c:v>
                </c:pt>
                <c:pt idx="177" formatCode="#,##0">
                  <c:v>-10.846020689720881</c:v>
                </c:pt>
                <c:pt idx="178" formatCode="#,##0">
                  <c:v>-10.720359822283893</c:v>
                </c:pt>
                <c:pt idx="179" formatCode="#,##0">
                  <c:v>-10.596154848584959</c:v>
                </c:pt>
                <c:pt idx="180" formatCode="#,##0">
                  <c:v>-10.473388900790692</c:v>
                </c:pt>
                <c:pt idx="181" formatCode="#,##0">
                  <c:v>-10.352045306496642</c:v>
                </c:pt>
                <c:pt idx="182" formatCode="#,##0">
                  <c:v>-10.232107586463135</c:v>
                </c:pt>
                <c:pt idx="183" formatCode="#,##0">
                  <c:v>-10.113559452377226</c:v>
                </c:pt>
                <c:pt idx="184" formatCode="#,##0">
                  <c:v>-9.9963848046406856</c:v>
                </c:pt>
                <c:pt idx="185" formatCode="#,##0">
                  <c:v>-9.8805677301835395</c:v>
                </c:pt>
                <c:pt idx="186" formatCode="#,##0">
                  <c:v>-9.7660925003030101</c:v>
                </c:pt>
                <c:pt idx="187" formatCode="#,##0">
                  <c:v>-9.6529435685274123</c:v>
                </c:pt>
                <c:pt idx="188" formatCode="#,##0">
                  <c:v>-9.5411055685048716</c:v>
                </c:pt>
                <c:pt idx="189" formatCode="#,##0">
                  <c:v>-9.4305633119164689</c:v>
                </c:pt>
                <c:pt idx="190" formatCode="#,##0">
                  <c:v>-9.3213017864135743</c:v>
                </c:pt>
                <c:pt idx="191" formatCode="#,##0">
                  <c:v>-9.2133061535790546</c:v>
                </c:pt>
                <c:pt idx="192" formatCode="#,##0">
                  <c:v>-9.106561746912142</c:v>
                </c:pt>
                <c:pt idx="193" formatCode="#,##0">
                  <c:v>-9.0010540698366182</c:v>
                </c:pt>
                <c:pt idx="194" formatCode="#,##0">
                  <c:v>-8.8967687937320967</c:v>
                </c:pt>
                <c:pt idx="195" formatCode="#,##0">
                  <c:v>-8.7936917559880801</c:v>
                </c:pt>
                <c:pt idx="196" formatCode="#,##0">
                  <c:v>-8.6918089580806175</c:v>
                </c:pt>
                <c:pt idx="197" formatCode="#,##0">
                  <c:v>-8.5911065636711985</c:v>
                </c:pt>
                <c:pt idx="198" formatCode="#,##0">
                  <c:v>-8.4915708967276817</c:v>
                </c:pt>
                <c:pt idx="199" formatCode="#,##0">
                  <c:v>-8.3931884396670231</c:v>
                </c:pt>
                <c:pt idx="200" formatCode="#,##0">
                  <c:v>-8.2959458315194752</c:v>
                </c:pt>
                <c:pt idx="201" formatCode="#,##0">
                  <c:v>-8.1998298661141185</c:v>
                </c:pt>
                <c:pt idx="202" formatCode="#,##0">
                  <c:v>-8.1048274902853308</c:v>
                </c:pt>
                <c:pt idx="203" formatCode="#,##0">
                  <c:v>-8.0109258021001324</c:v>
                </c:pt>
                <c:pt idx="204" formatCode="#,##0">
                  <c:v>-7.9181120491059716</c:v>
                </c:pt>
                <c:pt idx="205" formatCode="#,##0">
                  <c:v>-7.8263736265989099</c:v>
                </c:pt>
                <c:pt idx="206" formatCode="#,##0">
                  <c:v>-7.7356980759117864</c:v>
                </c:pt>
                <c:pt idx="207" formatCode="#,##0">
                  <c:v>-7.6460730827222543</c:v>
                </c:pt>
                <c:pt idx="208" formatCode="#,##0">
                  <c:v>-7.5574864753804407</c:v>
                </c:pt>
                <c:pt idx="209" formatCode="#,##0">
                  <c:v>-7.4699262232559276</c:v>
                </c:pt>
                <c:pt idx="210" formatCode="#,##0">
                  <c:v>-7.3833804351039385</c:v>
                </c:pt>
                <c:pt idx="211" formatCode="#,##0">
                  <c:v>-7.2978373574504198</c:v>
                </c:pt>
                <c:pt idx="212" formatCode="#,##0">
                  <c:v>-7.2132853729958457</c:v>
                </c:pt>
                <c:pt idx="213" formatCode="#,##0">
                  <c:v>-7.1297129990375065</c:v>
                </c:pt>
                <c:pt idx="214" formatCode="#,##0">
                  <c:v>-7.047108885910105</c:v>
                </c:pt>
                <c:pt idx="215" formatCode="#,##0">
                  <c:v>-6.9654618154443755</c:v>
                </c:pt>
                <c:pt idx="216" formatCode="#,##0">
                  <c:v>-6.8847606994436026</c:v>
                </c:pt>
                <c:pt idx="217" formatCode="#,##0">
                  <c:v>-6.8049945781777534</c:v>
                </c:pt>
                <c:pt idx="218" formatCode="#,##0">
                  <c:v>-6.7261526188950933</c:v>
                </c:pt>
                <c:pt idx="219" formatCode="#,##0">
                  <c:v>-6.6482241143510272</c:v>
                </c:pt>
                <c:pt idx="220" formatCode="#,##0">
                  <c:v>-6.5711984813539779</c:v>
                </c:pt>
                <c:pt idx="221" formatCode="#,##0">
                  <c:v>-6.4950652593281184</c:v>
                </c:pt>
                <c:pt idx="222" formatCode="#,##0">
                  <c:v>-6.4198141088927736</c:v>
                </c:pt>
                <c:pt idx="223" formatCode="#,##0">
                  <c:v>-6.3454348104582552</c:v>
                </c:pt>
                <c:pt idx="224" formatCode="#,##0">
                  <c:v>-6.2719172628379818</c:v>
                </c:pt>
                <c:pt idx="225" formatCode="#,##0">
                  <c:v>-6.1992514818766544</c:v>
                </c:pt>
                <c:pt idx="226" formatCode="#,##0">
                  <c:v>-6.1274275990943767</c:v>
                </c:pt>
                <c:pt idx="227" formatCode="#,##0">
                  <c:v>-6.0564358603464266</c:v>
                </c:pt>
                <c:pt idx="228" formatCode="#,##0">
                  <c:v>-5.9862666244985805</c:v>
                </c:pt>
                <c:pt idx="229" formatCode="#,##0">
                  <c:v>-5.9169103621178039</c:v>
                </c:pt>
                <c:pt idx="230" formatCode="#,##0">
                  <c:v>-5.8483576541780797</c:v>
                </c:pt>
                <c:pt idx="231" formatCode="#,##0">
                  <c:v>-5.7805991907812464</c:v>
                </c:pt>
                <c:pt idx="232" formatCode="#,##0">
                  <c:v>-5.7136257698926451</c:v>
                </c:pt>
                <c:pt idx="233" formatCode="#,##0">
                  <c:v>-5.6474282960914453</c:v>
                </c:pt>
                <c:pt idx="234" formatCode="#,##0">
                  <c:v>-5.5819977793354125</c:v>
                </c:pt>
                <c:pt idx="235" formatCode="#,##0">
                  <c:v>-5.5173253337400068</c:v>
                </c:pt>
                <c:pt idx="236" formatCode="#,##0">
                  <c:v>-5.4534021763716147</c:v>
                </c:pt>
                <c:pt idx="237" formatCode="#,##0">
                  <c:v>-5.3902196260547885</c:v>
                </c:pt>
                <c:pt idx="238" formatCode="#,##0">
                  <c:v>-5.3277691021932698</c:v>
                </c:pt>
                <c:pt idx="239" formatCode="#,##0">
                  <c:v>-5.2660421236046995</c:v>
                </c:pt>
                <c:pt idx="240" formatCode="#,##0">
                  <c:v>-5.2050303073688102</c:v>
                </c:pt>
                <c:pt idx="241" formatCode="#,##0">
                  <c:v>-5.1447253676889808</c:v>
                </c:pt>
                <c:pt idx="242" formatCode="#,##0">
                  <c:v>-5.0851191147669681</c:v>
                </c:pt>
                <c:pt idx="243" formatCode="#,##0">
                  <c:v>-5.0262034536906768</c:v>
                </c:pt>
                <c:pt idx="244" formatCode="#,##0">
                  <c:v>-4.967970383334821</c:v>
                </c:pt>
                <c:pt idx="245" formatCode="#,##0">
                  <c:v>-4.9104119952743241</c:v>
                </c:pt>
                <c:pt idx="246" formatCode="#,##0">
                  <c:v>-4.8535204727102954</c:v>
                </c:pt>
                <c:pt idx="247" formatCode="#,##0">
                  <c:v>-4.7972880894084664</c:v>
                </c:pt>
                <c:pt idx="248" formatCode="#,##0">
                  <c:v>-4.7417072086499097</c:v>
                </c:pt>
                <c:pt idx="249" formatCode="#,##0">
                  <c:v>-4.6867702821939332</c:v>
                </c:pt>
                <c:pt idx="250" formatCode="#,##0">
                  <c:v>-4.6324698492529777</c:v>
                </c:pt>
                <c:pt idx="251" formatCode="#,##0">
                  <c:v>-4.5787985354793914</c:v>
                </c:pt>
                <c:pt idx="252" formatCode="#,##0">
                  <c:v>-4.5257490519639418</c:v>
                </c:pt>
                <c:pt idx="253" formatCode="#,##0">
                  <c:v>-4.4733141942459493</c:v>
                </c:pt>
                <c:pt idx="254" formatCode="#,##0">
                  <c:v>-4.4214868413348594</c:v>
                </c:pt>
                <c:pt idx="255" formatCode="#,##0">
                  <c:v>-4.3702599547431769</c:v>
                </c:pt>
                <c:pt idx="256" formatCode="#,##0">
                  <c:v>-4.3196265775305882</c:v>
                </c:pt>
                <c:pt idx="257" formatCode="#,##0">
                  <c:v>-4.2695798333591686</c:v>
                </c:pt>
                <c:pt idx="258" formatCode="#,##0">
                  <c:v>-4.2201129255595298</c:v>
                </c:pt>
                <c:pt idx="259" formatCode="#,##0">
                  <c:v>-4.1712191362077871</c:v>
                </c:pt>
                <c:pt idx="260" formatCode="#,##0">
                  <c:v>-4.1228918252132205</c:v>
                </c:pt>
                <c:pt idx="261" formatCode="#,##0">
                  <c:v>-4.0751244294165119</c:v>
                </c:pt>
                <c:pt idx="262" formatCode="#,##0">
                  <c:v>-4.02791046169843</c:v>
                </c:pt>
                <c:pt idx="263" formatCode="#,##0">
                  <c:v>-3.981243510098821</c:v>
                </c:pt>
                <c:pt idx="264" formatCode="#,##0">
                  <c:v>-3.9351172369458451</c:v>
                </c:pt>
                <c:pt idx="265" formatCode="#,##0">
                  <c:v>-3.8895253779952594</c:v>
                </c:pt>
                <c:pt idx="266" formatCode="#,##0">
                  <c:v>-3.8444617415797144</c:v>
                </c:pt>
                <c:pt idx="267" formatCode="#,##0">
                  <c:v>-3.7999202077678635</c:v>
                </c:pt>
                <c:pt idx="268" formatCode="#,##0">
                  <c:v>-3.7558947275332555</c:v>
                </c:pt>
                <c:pt idx="269" formatCode="#,##0">
                  <c:v>-3.7123793219328256</c:v>
                </c:pt>
                <c:pt idx="270" formatCode="#,##0">
                  <c:v>-3.6693680812949276</c:v>
                </c:pt>
                <c:pt idx="271" formatCode="#,##0">
                  <c:v>-3.6268551644167468</c:v>
                </c:pt>
                <c:pt idx="272" formatCode="#,##0">
                  <c:v>-3.5848347977710442</c:v>
                </c:pt>
                <c:pt idx="273" formatCode="#,##0">
                  <c:v>-3.5433012747220656</c:v>
                </c:pt>
                <c:pt idx="274" formatCode="#,##0">
                  <c:v>-3.5022489547505438</c:v>
                </c:pt>
                <c:pt idx="275" formatCode="#,##0">
                  <c:v>-3.4616722626876815</c:v>
                </c:pt>
                <c:pt idx="276" formatCode="#,##0">
                  <c:v>-3.4215656879580041</c:v>
                </c:pt>
                <c:pt idx="277" formatCode="#,##0">
                  <c:v>-3.381923783830997</c:v>
                </c:pt>
                <c:pt idx="278" formatCode="#,##0">
                  <c:v>-3.3427411666813969</c:v>
                </c:pt>
                <c:pt idx="279" formatCode="#,##0">
                  <c:v>-3.3040125152580568</c:v>
                </c:pt>
                <c:pt idx="280" formatCode="#,##0">
                  <c:v>-3.2657325699613002</c:v>
                </c:pt>
                <c:pt idx="281" formatCode="#,##0">
                  <c:v>-3.2278961321286213</c:v>
                </c:pt>
                <c:pt idx="282" formatCode="#,##0">
                  <c:v>-3.1904980633286799</c:v>
                </c:pt>
                <c:pt idx="283" formatCode="#,##0">
                  <c:v>-3.1535332846634598</c:v>
                </c:pt>
                <c:pt idx="284" formatCode="#,##0">
                  <c:v>-3.1169967760785369</c:v>
                </c:pt>
                <c:pt idx="285" formatCode="#,##0">
                  <c:v>-3.0808835756813124</c:v>
                </c:pt>
                <c:pt idx="286" formatCode="#,##0">
                  <c:v>-3.0451887790671588</c:v>
                </c:pt>
                <c:pt idx="287" formatCode="#,##0">
                  <c:v>-3.00990753865337</c:v>
                </c:pt>
                <c:pt idx="288" formatCode="#,##0">
                  <c:v>-2.9750350630208287</c:v>
                </c:pt>
                <c:pt idx="289" formatCode="#,##0">
                  <c:v>-2.9405666162633031</c:v>
                </c:pt>
                <c:pt idx="290" formatCode="#,##0">
                  <c:v>-2.9064975173442789</c:v>
                </c:pt>
                <c:pt idx="291" formatCode="#,##0">
                  <c:v>-2.8728231394612376</c:v>
                </c:pt>
                <c:pt idx="292" formatCode="#,##0">
                  <c:v>-2.8395389094173198</c:v>
                </c:pt>
                <c:pt idx="293" formatCode="#,##0">
                  <c:v>-2.8066403070002486</c:v>
                </c:pt>
                <c:pt idx="294" formatCode="#,##0">
                  <c:v>-2.7741228643684526</c:v>
                </c:pt>
                <c:pt idx="295" formatCode="#,##0">
                  <c:v>-2.7419821654443095</c:v>
                </c:pt>
                <c:pt idx="296" formatCode="#,##0">
                  <c:v>-2.710213845314418</c:v>
                </c:pt>
                <c:pt idx="297" formatCode="#,##0">
                  <c:v>-2.6788135896368015</c:v>
                </c:pt>
                <c:pt idx="298" formatCode="#,##0">
                  <c:v>-2.6477771340550063</c:v>
                </c:pt>
                <c:pt idx="299" formatCode="#,##0">
                  <c:v>-2.6171002636189646</c:v>
                </c:pt>
                <c:pt idx="300" formatCode="#,##0">
                  <c:v>-2.5867788122125868</c:v>
                </c:pt>
                <c:pt idx="301" formatCode="#,##0">
                  <c:v>-2.5568086619879691</c:v>
                </c:pt>
                <c:pt idx="302" formatCode="#,##0">
                  <c:v>-2.5271857428061608</c:v>
                </c:pt>
                <c:pt idx="303" formatCode="#,##0">
                  <c:v>-2.497906031684423</c:v>
                </c:pt>
                <c:pt idx="304" formatCode="#,##0">
                  <c:v>-2.4689655522498741</c:v>
                </c:pt>
                <c:pt idx="305" formatCode="#,##0">
                  <c:v>-2.4403603741994768</c:v>
                </c:pt>
                <c:pt idx="306" formatCode="#,##0">
                  <c:v>-2.4120866127662719</c:v>
                </c:pt>
                <c:pt idx="307" formatCode="#,##0">
                  <c:v>-2.3841404281918108</c:v>
                </c:pt>
                <c:pt idx="308" formatCode="#,##0">
                  <c:v>-2.356518025204684</c:v>
                </c:pt>
                <c:pt idx="309" formatCode="#,##0">
                  <c:v>-2.3292156525051038</c:v>
                </c:pt>
                <c:pt idx="310" formatCode="#,##0">
                  <c:v>-2.3022296022554478</c:v>
                </c:pt>
                <c:pt idx="311" formatCode="#,##0">
                  <c:v>-2.2755562095767194</c:v>
                </c:pt>
                <c:pt idx="312" formatCode="#,##0">
                  <c:v>-2.2491918520508256</c:v>
                </c:pt>
                <c:pt idx="313" formatCode="#,##0">
                  <c:v>-2.2231329492286345</c:v>
                </c:pt>
                <c:pt idx="314" formatCode="#,##0">
                  <c:v>-2.197375962143723</c:v>
                </c:pt>
                <c:pt idx="315" formatCode="#,##0">
                  <c:v>-2.1719173928317663</c:v>
                </c:pt>
                <c:pt idx="316" formatCode="#,##0">
                  <c:v>-2.1467537838554906</c:v>
                </c:pt>
                <c:pt idx="317" formatCode="#,##0">
                  <c:v>-2.1218817178351315</c:v>
                </c:pt>
                <c:pt idx="318" formatCode="#,##0">
                  <c:v>-2.0972978169843288</c:v>
                </c:pt>
                <c:pt idx="319" formatCode="#,##0">
                  <c:v>-2.0729987426514045</c:v>
                </c:pt>
                <c:pt idx="320" formatCode="#,##0">
                  <c:v>-2.0489811948659531</c:v>
                </c:pt>
                <c:pt idx="321" formatCode="#,##0">
                  <c:v>-2.0252419118906819</c:v>
                </c:pt>
                <c:pt idx="322" formatCode="#,##0">
                  <c:v>-2.0017776697784457</c:v>
                </c:pt>
                <c:pt idx="323" formatCode="#,##0">
                  <c:v>-1.9785852819344174</c:v>
                </c:pt>
                <c:pt idx="324" formatCode="#,##0">
                  <c:v>-1.955661598683327</c:v>
                </c:pt>
                <c:pt idx="325" formatCode="#,##0">
                  <c:v>-1.9330035068417106</c:v>
                </c:pt>
                <c:pt idx="326" formatCode="#,##0">
                  <c:v>-1.9106079292951292</c:v>
                </c:pt>
                <c:pt idx="327" formatCode="#,##0">
                  <c:v>-1.888471824580267</c:v>
                </c:pt>
                <c:pt idx="328" formatCode="#,##0">
                  <c:v>-1.8665921864718891</c:v>
                </c:pt>
                <c:pt idx="329" formatCode="#,##0">
                  <c:v>-1.8449660435745714</c:v>
                </c:pt>
                <c:pt idx="330" formatCode="#,##0">
                  <c:v>-1.8235904589191698</c:v>
                </c:pt>
                <c:pt idx="331" formatCode="#,##0">
                  <c:v>-1.8024625295639554</c:v>
                </c:pt>
                <c:pt idx="332" formatCode="#,##0">
                  <c:v>-1.7815793862003875</c:v>
                </c:pt>
                <c:pt idx="333" formatCode="#,##0">
                  <c:v>-1.7609381927634267</c:v>
                </c:pt>
                <c:pt idx="334" formatCode="#,##0">
                  <c:v>-1.7405361460463948</c:v>
                </c:pt>
                <c:pt idx="335" formatCode="#,##0">
                  <c:v>-1.7203704753202715</c:v>
                </c:pt>
                <c:pt idx="336" formatCode="#,##0">
                  <c:v>-1.700438441957417</c:v>
                </c:pt>
                <c:pt idx="337" formatCode="#,##0">
                  <c:v>-1.6807373390596434</c:v>
                </c:pt>
                <c:pt idx="338" formatCode="#,##0">
                  <c:v>-1.6612644910906051</c:v>
                </c:pt>
                <c:pt idx="339" formatCode="#,##0">
                  <c:v>-1.6420172535124427</c:v>
                </c:pt>
                <c:pt idx="340" formatCode="#,##0">
                  <c:v>-1.622993012426639</c:v>
                </c:pt>
                <c:pt idx="341" formatCode="#,##0">
                  <c:v>-1.6041891842190275</c:v>
                </c:pt>
                <c:pt idx="342" formatCode="#,##0">
                  <c:v>-1.5856032152089321</c:v>
                </c:pt>
                <c:pt idx="343" formatCode="#,##0">
                  <c:v>-1.5672325813023535</c:v>
                </c:pt>
                <c:pt idx="344" formatCode="#,##0">
                  <c:v>-1.5490747876491846</c:v>
                </c:pt>
                <c:pt idx="345" formatCode="#,##0">
                  <c:v>-1.5311273683043871</c:v>
                </c:pt>
                <c:pt idx="346" formatCode="#,##0">
                  <c:v>-1.5133878858931091</c:v>
                </c:pt>
                <c:pt idx="347" formatCode="#,##0">
                  <c:v>-1.4958539312796724</c:v>
                </c:pt>
                <c:pt idx="348" formatCode="#,##0">
                  <c:v>-1.478523123240391</c:v>
                </c:pt>
                <c:pt idx="349" formatCode="#,##0">
                  <c:v>-1.4613931081401872</c:v>
                </c:pt>
                <c:pt idx="350" formatCode="#,##0">
                  <c:v>-1.4444615596129586</c:v>
                </c:pt>
                <c:pt idx="351" formatCode="#,##0">
                  <c:v>-1.4277261782456359</c:v>
                </c:pt>
                <c:pt idx="352" formatCode="#,##0">
                  <c:v>-1.4111846912659112</c:v>
                </c:pt>
                <c:pt idx="353" formatCode="#,##0">
                  <c:v>-1.3948348522335783</c:v>
                </c:pt>
                <c:pt idx="354" formatCode="#,##0">
                  <c:v>-1.3786744407354585</c:v>
                </c:pt>
                <c:pt idx="355" formatCode="#,##0">
                  <c:v>-1.3627012620838426</c:v>
                </c:pt>
                <c:pt idx="356" formatCode="#,##0">
                  <c:v>-1.3469131470184512</c:v>
                </c:pt>
                <c:pt idx="357" formatCode="#,##0">
                  <c:v>-1.3313079514118233</c:v>
                </c:pt>
                <c:pt idx="358" formatCode="#,##0">
                  <c:v>-1.3158835559781392</c:v>
                </c:pt>
                <c:pt idx="359" formatCode="#,##0">
                  <c:v>-1.3006378659854039</c:v>
                </c:pt>
                <c:pt idx="360" formatCode="#,##0">
                  <c:v>-1.2855688109709671</c:v>
                </c:pt>
                <c:pt idx="361" formatCode="#,##0">
                  <c:v>-1.2706743444603452</c:v>
                </c:pt>
                <c:pt idx="362" formatCode="#,##0">
                  <c:v>-1.2559524436892959</c:v>
                </c:pt>
                <c:pt idx="363" formatCode="#,##0">
                  <c:v>-1.2414011093291126</c:v>
                </c:pt>
                <c:pt idx="364" formatCode="#,##0">
                  <c:v>-1.2270183652151001</c:v>
                </c:pt>
              </c:numCache>
            </c:numRef>
          </c:yVal>
          <c:smooth val="1"/>
          <c:extLst>
            <c:ext xmlns:c16="http://schemas.microsoft.com/office/drawing/2014/chart" uri="{C3380CC4-5D6E-409C-BE32-E72D297353CC}">
              <c16:uniqueId val="{00000002-3CBE-4377-B9B1-97F43C5E1BB2}"/>
            </c:ext>
          </c:extLst>
        </c:ser>
        <c:dLbls>
          <c:showLegendKey val="0"/>
          <c:showVal val="0"/>
          <c:showCatName val="0"/>
          <c:showSerName val="0"/>
          <c:showPercent val="0"/>
          <c:showBubbleSize val="0"/>
        </c:dLbls>
        <c:axId val="541036048"/>
        <c:axId val="541043496"/>
      </c:scatterChart>
      <c:scatterChart>
        <c:scatterStyle val="smoothMarker"/>
        <c:varyColors val="0"/>
        <c:ser>
          <c:idx val="1"/>
          <c:order val="1"/>
          <c:tx>
            <c:strRef>
              <c:f>'ZZ (1)'!$AO$206</c:f>
              <c:strCache>
                <c:ptCount val="1"/>
                <c:pt idx="0">
                  <c:v>Cum (bbls)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364"/>
              <c:layout>
                <c:manualLayout>
                  <c:x val="-0.31558185404339251"/>
                  <c:y val="-2.7860696517412954E-2"/>
                </c:manualLayout>
              </c:layout>
              <c:tx>
                <c:rich>
                  <a:bodyPr rot="0" spcFirstLastPara="1" vertOverflow="ellipsis" vert="horz" wrap="square" lIns="38100" tIns="19050" rIns="38100" bIns="19050" anchor="ctr" anchorCtr="1">
                    <a:noAutofit/>
                  </a:bodyPr>
                  <a:lstStyle/>
                  <a:p>
                    <a:pPr>
                      <a:defRPr sz="1100" b="0" i="0" u="none" strike="noStrike" kern="1200" baseline="0">
                        <a:solidFill>
                          <a:srgbClr val="C00000"/>
                        </a:solidFill>
                        <a:latin typeface="+mn-lt"/>
                        <a:ea typeface="+mn-ea"/>
                        <a:cs typeface="+mn-cs"/>
                      </a:defRPr>
                    </a:pPr>
                    <a:r>
                      <a:rPr lang="en-US" b="0">
                        <a:solidFill>
                          <a:srgbClr val="C00000"/>
                        </a:solidFill>
                      </a:rPr>
                      <a:t>Cum after 1 year</a:t>
                    </a:r>
                  </a:p>
                  <a:p>
                    <a:pPr>
                      <a:defRPr sz="1100">
                        <a:solidFill>
                          <a:srgbClr val="C00000"/>
                        </a:solidFill>
                      </a:defRPr>
                    </a:pPr>
                    <a:r>
                      <a:rPr lang="en-US" b="0">
                        <a:solidFill>
                          <a:srgbClr val="C00000"/>
                        </a:solidFill>
                      </a:rPr>
                      <a:t>0.014 MMBO</a:t>
                    </a:r>
                  </a:p>
                </c:rich>
              </c:tx>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109785832983895"/>
                      <c:h val="0.17683582089552238"/>
                    </c:manualLayout>
                  </c15:layout>
                  <c15:showDataLabelsRange val="0"/>
                </c:ext>
                <c:ext xmlns:c16="http://schemas.microsoft.com/office/drawing/2014/chart" uri="{C3380CC4-5D6E-409C-BE32-E72D297353CC}">
                  <c16:uniqueId val="{00000003-3CBE-4377-B9B1-97F43C5E1BB2}"/>
                </c:ext>
              </c:extLst>
            </c:dLbl>
            <c:dLbl>
              <c:idx val="365"/>
              <c:layout>
                <c:manualLayout>
                  <c:x val="-0.23011156149859965"/>
                  <c:y val="-7.1022995259920882E-2"/>
                </c:manualLayout>
              </c:layout>
              <c:tx>
                <c:rich>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mn-lt"/>
                        <a:ea typeface="+mn-ea"/>
                        <a:cs typeface="+mn-cs"/>
                      </a:defRPr>
                    </a:pPr>
                    <a:r>
                      <a:rPr lang="en-US" sz="1100">
                        <a:solidFill>
                          <a:schemeClr val="accent2"/>
                        </a:solidFill>
                      </a:rPr>
                      <a:t>Cum after 1 year</a:t>
                    </a:r>
                  </a:p>
                  <a:p>
                    <a:pPr>
                      <a:defRPr sz="1100"/>
                    </a:pPr>
                    <a:r>
                      <a:rPr lang="en-US" sz="1100">
                        <a:solidFill>
                          <a:schemeClr val="accent2"/>
                        </a:solidFill>
                      </a:rPr>
                      <a:t>0.014 MBO</a:t>
                    </a:r>
                  </a:p>
                </c:rich>
              </c:tx>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49233564739317"/>
                      <c:h val="0.15295522388059699"/>
                    </c:manualLayout>
                  </c15:layout>
                  <c15:showDataLabelsRange val="0"/>
                </c:ext>
                <c:ext xmlns:c16="http://schemas.microsoft.com/office/drawing/2014/chart" uri="{C3380CC4-5D6E-409C-BE32-E72D297353CC}">
                  <c16:uniqueId val="{00000004-3CBE-4377-B9B1-97F43C5E1BB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'ZZ (1)'!$AP$207:$AP$572</c:f>
              <c:numCache>
                <c:formatCode>0.0</c:formatCode>
                <c:ptCount val="366"/>
                <c:pt idx="5" formatCode="[$-409]d\-mmm\-yy;@">
                  <c:v>44810</c:v>
                </c:pt>
                <c:pt idx="6" formatCode="[$-409]d\-mmm\-yy;@">
                  <c:v>44811</c:v>
                </c:pt>
                <c:pt idx="7" formatCode="[$-409]d\-mmm\-yy;@">
                  <c:v>44812</c:v>
                </c:pt>
                <c:pt idx="8" formatCode="[$-409]d\-mmm\-yy;@">
                  <c:v>44813</c:v>
                </c:pt>
                <c:pt idx="9" formatCode="[$-409]d\-mmm\-yy;@">
                  <c:v>44814</c:v>
                </c:pt>
                <c:pt idx="10" formatCode="[$-409]d\-mmm\-yy;@">
                  <c:v>44815</c:v>
                </c:pt>
                <c:pt idx="11" formatCode="[$-409]d\-mmm\-yy;@">
                  <c:v>44816</c:v>
                </c:pt>
                <c:pt idx="12" formatCode="[$-409]d\-mmm\-yy;@">
                  <c:v>44817</c:v>
                </c:pt>
                <c:pt idx="13" formatCode="[$-409]d\-mmm\-yy;@">
                  <c:v>44818</c:v>
                </c:pt>
                <c:pt idx="14" formatCode="[$-409]d\-mmm\-yy;@">
                  <c:v>44819</c:v>
                </c:pt>
                <c:pt idx="15" formatCode="[$-409]d\-mmm\-yy;@">
                  <c:v>44820</c:v>
                </c:pt>
                <c:pt idx="16" formatCode="[$-409]d\-mmm\-yy;@">
                  <c:v>44821</c:v>
                </c:pt>
                <c:pt idx="17" formatCode="[$-409]d\-mmm\-yy;@">
                  <c:v>44822</c:v>
                </c:pt>
                <c:pt idx="18" formatCode="[$-409]d\-mmm\-yy;@">
                  <c:v>44823</c:v>
                </c:pt>
                <c:pt idx="19" formatCode="[$-409]d\-mmm\-yy;@">
                  <c:v>44824</c:v>
                </c:pt>
                <c:pt idx="20" formatCode="[$-409]d\-mmm\-yy;@">
                  <c:v>44825</c:v>
                </c:pt>
                <c:pt idx="21" formatCode="[$-409]d\-mmm\-yy;@">
                  <c:v>44826</c:v>
                </c:pt>
                <c:pt idx="22" formatCode="[$-409]d\-mmm\-yy;@">
                  <c:v>44827</c:v>
                </c:pt>
                <c:pt idx="23" formatCode="[$-409]d\-mmm\-yy;@">
                  <c:v>44828</c:v>
                </c:pt>
                <c:pt idx="24" formatCode="[$-409]d\-mmm\-yy;@">
                  <c:v>44829</c:v>
                </c:pt>
                <c:pt idx="25" formatCode="[$-409]d\-mmm\-yy;@">
                  <c:v>44830</c:v>
                </c:pt>
                <c:pt idx="26" formatCode="[$-409]d\-mmm\-yy;@">
                  <c:v>44831</c:v>
                </c:pt>
                <c:pt idx="27" formatCode="[$-409]d\-mmm\-yy;@">
                  <c:v>44832</c:v>
                </c:pt>
                <c:pt idx="28" formatCode="[$-409]d\-mmm\-yy;@">
                  <c:v>44833</c:v>
                </c:pt>
                <c:pt idx="29" formatCode="[$-409]d\-mmm\-yy;@">
                  <c:v>44834</c:v>
                </c:pt>
                <c:pt idx="30" formatCode="[$-409]d\-mmm\-yy;@">
                  <c:v>44835</c:v>
                </c:pt>
                <c:pt idx="31" formatCode="[$-409]d\-mmm\-yy;@">
                  <c:v>44836</c:v>
                </c:pt>
                <c:pt idx="32" formatCode="[$-409]d\-mmm\-yy;@">
                  <c:v>44837</c:v>
                </c:pt>
                <c:pt idx="33" formatCode="[$-409]d\-mmm\-yy;@">
                  <c:v>44838</c:v>
                </c:pt>
                <c:pt idx="34" formatCode="[$-409]d\-mmm\-yy;@">
                  <c:v>44839</c:v>
                </c:pt>
                <c:pt idx="35" formatCode="[$-409]d\-mmm\-yy;@">
                  <c:v>44840</c:v>
                </c:pt>
                <c:pt idx="36" formatCode="[$-409]d\-mmm\-yy;@">
                  <c:v>44841</c:v>
                </c:pt>
                <c:pt idx="37" formatCode="[$-409]d\-mmm\-yy;@">
                  <c:v>44842</c:v>
                </c:pt>
                <c:pt idx="38" formatCode="[$-409]d\-mmm\-yy;@">
                  <c:v>44843</c:v>
                </c:pt>
                <c:pt idx="39" formatCode="[$-409]d\-mmm\-yy;@">
                  <c:v>44844</c:v>
                </c:pt>
                <c:pt idx="40" formatCode="[$-409]d\-mmm\-yy;@">
                  <c:v>44845</c:v>
                </c:pt>
                <c:pt idx="41" formatCode="[$-409]d\-mmm\-yy;@">
                  <c:v>44846</c:v>
                </c:pt>
                <c:pt idx="42" formatCode="[$-409]d\-mmm\-yy;@">
                  <c:v>44847</c:v>
                </c:pt>
                <c:pt idx="43" formatCode="[$-409]d\-mmm\-yy;@">
                  <c:v>44848</c:v>
                </c:pt>
                <c:pt idx="44" formatCode="[$-409]d\-mmm\-yy;@">
                  <c:v>44849</c:v>
                </c:pt>
                <c:pt idx="45" formatCode="[$-409]d\-mmm\-yy;@">
                  <c:v>44850</c:v>
                </c:pt>
                <c:pt idx="46" formatCode="[$-409]d\-mmm\-yy;@">
                  <c:v>44851</c:v>
                </c:pt>
                <c:pt idx="47" formatCode="[$-409]d\-mmm\-yy;@">
                  <c:v>44852</c:v>
                </c:pt>
                <c:pt idx="48" formatCode="[$-409]d\-mmm\-yy;@">
                  <c:v>44853</c:v>
                </c:pt>
                <c:pt idx="49" formatCode="[$-409]d\-mmm\-yy;@">
                  <c:v>44854</c:v>
                </c:pt>
                <c:pt idx="50" formatCode="[$-409]d\-mmm\-yy;@">
                  <c:v>44855</c:v>
                </c:pt>
                <c:pt idx="51" formatCode="[$-409]d\-mmm\-yy;@">
                  <c:v>44856</c:v>
                </c:pt>
                <c:pt idx="52" formatCode="[$-409]d\-mmm\-yy;@">
                  <c:v>44857</c:v>
                </c:pt>
                <c:pt idx="53" formatCode="[$-409]d\-mmm\-yy;@">
                  <c:v>44858</c:v>
                </c:pt>
                <c:pt idx="54" formatCode="[$-409]d\-mmm\-yy;@">
                  <c:v>44859</c:v>
                </c:pt>
                <c:pt idx="55" formatCode="[$-409]d\-mmm\-yy;@">
                  <c:v>44860</c:v>
                </c:pt>
                <c:pt idx="56" formatCode="[$-409]d\-mmm\-yy;@">
                  <c:v>44861</c:v>
                </c:pt>
                <c:pt idx="57" formatCode="[$-409]d\-mmm\-yy;@">
                  <c:v>44862</c:v>
                </c:pt>
                <c:pt idx="58" formatCode="[$-409]d\-mmm\-yy;@">
                  <c:v>44863</c:v>
                </c:pt>
                <c:pt idx="59" formatCode="[$-409]d\-mmm\-yy;@">
                  <c:v>44864</c:v>
                </c:pt>
                <c:pt idx="60" formatCode="[$-409]d\-mmm\-yy;@">
                  <c:v>44865</c:v>
                </c:pt>
                <c:pt idx="61" formatCode="[$-409]d\-mmm\-yy;@">
                  <c:v>44866</c:v>
                </c:pt>
                <c:pt idx="62" formatCode="[$-409]d\-mmm\-yy;@">
                  <c:v>44867</c:v>
                </c:pt>
                <c:pt idx="63" formatCode="[$-409]d\-mmm\-yy;@">
                  <c:v>44868</c:v>
                </c:pt>
                <c:pt idx="64" formatCode="[$-409]d\-mmm\-yy;@">
                  <c:v>44869</c:v>
                </c:pt>
                <c:pt idx="65" formatCode="[$-409]d\-mmm\-yy;@">
                  <c:v>44870</c:v>
                </c:pt>
                <c:pt idx="66" formatCode="[$-409]d\-mmm\-yy;@">
                  <c:v>44871</c:v>
                </c:pt>
                <c:pt idx="67" formatCode="[$-409]d\-mmm\-yy;@">
                  <c:v>44872</c:v>
                </c:pt>
                <c:pt idx="68" formatCode="[$-409]d\-mmm\-yy;@">
                  <c:v>44873</c:v>
                </c:pt>
                <c:pt idx="69" formatCode="[$-409]d\-mmm\-yy;@">
                  <c:v>44874</c:v>
                </c:pt>
                <c:pt idx="70" formatCode="[$-409]d\-mmm\-yy;@">
                  <c:v>44875</c:v>
                </c:pt>
                <c:pt idx="71" formatCode="[$-409]d\-mmm\-yy;@">
                  <c:v>44876</c:v>
                </c:pt>
                <c:pt idx="72" formatCode="[$-409]d\-mmm\-yy;@">
                  <c:v>44877</c:v>
                </c:pt>
                <c:pt idx="73" formatCode="[$-409]d\-mmm\-yy;@">
                  <c:v>44878</c:v>
                </c:pt>
                <c:pt idx="74" formatCode="[$-409]d\-mmm\-yy;@">
                  <c:v>44879</c:v>
                </c:pt>
                <c:pt idx="75" formatCode="[$-409]d\-mmm\-yy;@">
                  <c:v>44880</c:v>
                </c:pt>
                <c:pt idx="76" formatCode="[$-409]d\-mmm\-yy;@">
                  <c:v>44881</c:v>
                </c:pt>
                <c:pt idx="77" formatCode="[$-409]d\-mmm\-yy;@">
                  <c:v>44882</c:v>
                </c:pt>
                <c:pt idx="78" formatCode="[$-409]d\-mmm\-yy;@">
                  <c:v>44883</c:v>
                </c:pt>
                <c:pt idx="79" formatCode="[$-409]d\-mmm\-yy;@">
                  <c:v>44884</c:v>
                </c:pt>
                <c:pt idx="80" formatCode="[$-409]d\-mmm\-yy;@">
                  <c:v>44885</c:v>
                </c:pt>
                <c:pt idx="81" formatCode="[$-409]d\-mmm\-yy;@">
                  <c:v>44886</c:v>
                </c:pt>
                <c:pt idx="82" formatCode="[$-409]d\-mmm\-yy;@">
                  <c:v>44887</c:v>
                </c:pt>
                <c:pt idx="83" formatCode="[$-409]d\-mmm\-yy;@">
                  <c:v>44888</c:v>
                </c:pt>
                <c:pt idx="84" formatCode="[$-409]d\-mmm\-yy;@">
                  <c:v>44889</c:v>
                </c:pt>
                <c:pt idx="85" formatCode="[$-409]d\-mmm\-yy;@">
                  <c:v>44890</c:v>
                </c:pt>
                <c:pt idx="86" formatCode="[$-409]d\-mmm\-yy;@">
                  <c:v>44891</c:v>
                </c:pt>
                <c:pt idx="87" formatCode="[$-409]d\-mmm\-yy;@">
                  <c:v>44892</c:v>
                </c:pt>
                <c:pt idx="88" formatCode="[$-409]d\-mmm\-yy;@">
                  <c:v>44893</c:v>
                </c:pt>
                <c:pt idx="89" formatCode="[$-409]d\-mmm\-yy;@">
                  <c:v>44894</c:v>
                </c:pt>
                <c:pt idx="90" formatCode="[$-409]d\-mmm\-yy;@">
                  <c:v>44895</c:v>
                </c:pt>
                <c:pt idx="91" formatCode="[$-409]d\-mmm\-yy;@">
                  <c:v>44896</c:v>
                </c:pt>
                <c:pt idx="92" formatCode="[$-409]d\-mmm\-yy;@">
                  <c:v>44897</c:v>
                </c:pt>
                <c:pt idx="93" formatCode="[$-409]d\-mmm\-yy;@">
                  <c:v>44898</c:v>
                </c:pt>
                <c:pt idx="94" formatCode="[$-409]d\-mmm\-yy;@">
                  <c:v>44899</c:v>
                </c:pt>
                <c:pt idx="95" formatCode="[$-409]d\-mmm\-yy;@">
                  <c:v>44900</c:v>
                </c:pt>
                <c:pt idx="96" formatCode="[$-409]d\-mmm\-yy;@">
                  <c:v>44901</c:v>
                </c:pt>
                <c:pt idx="97" formatCode="[$-409]d\-mmm\-yy;@">
                  <c:v>44902</c:v>
                </c:pt>
                <c:pt idx="98" formatCode="[$-409]d\-mmm\-yy;@">
                  <c:v>44903</c:v>
                </c:pt>
                <c:pt idx="99" formatCode="[$-409]d\-mmm\-yy;@">
                  <c:v>44904</c:v>
                </c:pt>
                <c:pt idx="100" formatCode="[$-409]d\-mmm\-yy;@">
                  <c:v>44905</c:v>
                </c:pt>
                <c:pt idx="101" formatCode="[$-409]d\-mmm\-yy;@">
                  <c:v>44906</c:v>
                </c:pt>
                <c:pt idx="102" formatCode="[$-409]d\-mmm\-yy;@">
                  <c:v>44907</c:v>
                </c:pt>
                <c:pt idx="103" formatCode="[$-409]d\-mmm\-yy;@">
                  <c:v>44908</c:v>
                </c:pt>
                <c:pt idx="104" formatCode="[$-409]d\-mmm\-yy;@">
                  <c:v>44909</c:v>
                </c:pt>
                <c:pt idx="105" formatCode="[$-409]d\-mmm\-yy;@">
                  <c:v>44910</c:v>
                </c:pt>
                <c:pt idx="106" formatCode="[$-409]d\-mmm\-yy;@">
                  <c:v>44911</c:v>
                </c:pt>
                <c:pt idx="107" formatCode="[$-409]d\-mmm\-yy;@">
                  <c:v>44912</c:v>
                </c:pt>
                <c:pt idx="108" formatCode="[$-409]d\-mmm\-yy;@">
                  <c:v>44913</c:v>
                </c:pt>
                <c:pt idx="109" formatCode="[$-409]d\-mmm\-yy;@">
                  <c:v>44914</c:v>
                </c:pt>
                <c:pt idx="110" formatCode="[$-409]d\-mmm\-yy;@">
                  <c:v>44915</c:v>
                </c:pt>
                <c:pt idx="111" formatCode="[$-409]d\-mmm\-yy;@">
                  <c:v>44916</c:v>
                </c:pt>
                <c:pt idx="112" formatCode="[$-409]d\-mmm\-yy;@">
                  <c:v>44917</c:v>
                </c:pt>
                <c:pt idx="113" formatCode="[$-409]d\-mmm\-yy;@">
                  <c:v>44918</c:v>
                </c:pt>
                <c:pt idx="114" formatCode="[$-409]d\-mmm\-yy;@">
                  <c:v>44919</c:v>
                </c:pt>
                <c:pt idx="115" formatCode="[$-409]d\-mmm\-yy;@">
                  <c:v>44920</c:v>
                </c:pt>
                <c:pt idx="116" formatCode="[$-409]d\-mmm\-yy;@">
                  <c:v>44921</c:v>
                </c:pt>
                <c:pt idx="117" formatCode="[$-409]d\-mmm\-yy;@">
                  <c:v>44922</c:v>
                </c:pt>
                <c:pt idx="118" formatCode="[$-409]d\-mmm\-yy;@">
                  <c:v>44923</c:v>
                </c:pt>
                <c:pt idx="119" formatCode="[$-409]d\-mmm\-yy;@">
                  <c:v>44924</c:v>
                </c:pt>
                <c:pt idx="120" formatCode="[$-409]d\-mmm\-yy;@">
                  <c:v>44925</c:v>
                </c:pt>
                <c:pt idx="121" formatCode="[$-409]d\-mmm\-yy;@">
                  <c:v>44926</c:v>
                </c:pt>
                <c:pt idx="122" formatCode="[$-409]d\-mmm\-yy;@">
                  <c:v>44927</c:v>
                </c:pt>
                <c:pt idx="123" formatCode="[$-409]d\-mmm\-yy;@">
                  <c:v>44928</c:v>
                </c:pt>
                <c:pt idx="124" formatCode="[$-409]d\-mmm\-yy;@">
                  <c:v>44929</c:v>
                </c:pt>
                <c:pt idx="125" formatCode="[$-409]d\-mmm\-yy;@">
                  <c:v>44930</c:v>
                </c:pt>
                <c:pt idx="126" formatCode="[$-409]d\-mmm\-yy;@">
                  <c:v>44931</c:v>
                </c:pt>
                <c:pt idx="127" formatCode="[$-409]d\-mmm\-yy;@">
                  <c:v>44932</c:v>
                </c:pt>
                <c:pt idx="128" formatCode="[$-409]d\-mmm\-yy;@">
                  <c:v>44933</c:v>
                </c:pt>
                <c:pt idx="129" formatCode="[$-409]d\-mmm\-yy;@">
                  <c:v>44934</c:v>
                </c:pt>
                <c:pt idx="130" formatCode="[$-409]d\-mmm\-yy;@">
                  <c:v>44935</c:v>
                </c:pt>
                <c:pt idx="131" formatCode="[$-409]d\-mmm\-yy;@">
                  <c:v>44936</c:v>
                </c:pt>
                <c:pt idx="132" formatCode="[$-409]d\-mmm\-yy;@">
                  <c:v>44937</c:v>
                </c:pt>
                <c:pt idx="133" formatCode="[$-409]d\-mmm\-yy;@">
                  <c:v>44938</c:v>
                </c:pt>
                <c:pt idx="134" formatCode="[$-409]d\-mmm\-yy;@">
                  <c:v>44939</c:v>
                </c:pt>
                <c:pt idx="135" formatCode="[$-409]d\-mmm\-yy;@">
                  <c:v>44940</c:v>
                </c:pt>
                <c:pt idx="136" formatCode="[$-409]d\-mmm\-yy;@">
                  <c:v>44941</c:v>
                </c:pt>
                <c:pt idx="137" formatCode="[$-409]d\-mmm\-yy;@">
                  <c:v>44942</c:v>
                </c:pt>
                <c:pt idx="138" formatCode="[$-409]d\-mmm\-yy;@">
                  <c:v>44943</c:v>
                </c:pt>
                <c:pt idx="139" formatCode="[$-409]d\-mmm\-yy;@">
                  <c:v>44944</c:v>
                </c:pt>
                <c:pt idx="140" formatCode="[$-409]d\-mmm\-yy;@">
                  <c:v>44945</c:v>
                </c:pt>
                <c:pt idx="141" formatCode="[$-409]d\-mmm\-yy;@">
                  <c:v>44946</c:v>
                </c:pt>
                <c:pt idx="142" formatCode="[$-409]d\-mmm\-yy;@">
                  <c:v>44947</c:v>
                </c:pt>
                <c:pt idx="143" formatCode="[$-409]d\-mmm\-yy;@">
                  <c:v>44948</c:v>
                </c:pt>
                <c:pt idx="144" formatCode="[$-409]d\-mmm\-yy;@">
                  <c:v>44949</c:v>
                </c:pt>
                <c:pt idx="145" formatCode="[$-409]d\-mmm\-yy;@">
                  <c:v>44950</c:v>
                </c:pt>
                <c:pt idx="146" formatCode="[$-409]d\-mmm\-yy;@">
                  <c:v>44951</c:v>
                </c:pt>
                <c:pt idx="147" formatCode="[$-409]d\-mmm\-yy;@">
                  <c:v>44952</c:v>
                </c:pt>
                <c:pt idx="148" formatCode="[$-409]d\-mmm\-yy;@">
                  <c:v>44953</c:v>
                </c:pt>
                <c:pt idx="149" formatCode="[$-409]d\-mmm\-yy;@">
                  <c:v>44954</c:v>
                </c:pt>
                <c:pt idx="150" formatCode="[$-409]d\-mmm\-yy;@">
                  <c:v>44955</c:v>
                </c:pt>
                <c:pt idx="151" formatCode="[$-409]d\-mmm\-yy;@">
                  <c:v>44956</c:v>
                </c:pt>
                <c:pt idx="152" formatCode="[$-409]d\-mmm\-yy;@">
                  <c:v>44957</c:v>
                </c:pt>
                <c:pt idx="153" formatCode="[$-409]d\-mmm\-yy;@">
                  <c:v>44958</c:v>
                </c:pt>
                <c:pt idx="154" formatCode="[$-409]d\-mmm\-yy;@">
                  <c:v>44959</c:v>
                </c:pt>
                <c:pt idx="155" formatCode="[$-409]d\-mmm\-yy;@">
                  <c:v>44960</c:v>
                </c:pt>
                <c:pt idx="156" formatCode="[$-409]d\-mmm\-yy;@">
                  <c:v>44961</c:v>
                </c:pt>
                <c:pt idx="157" formatCode="[$-409]d\-mmm\-yy;@">
                  <c:v>44962</c:v>
                </c:pt>
                <c:pt idx="158" formatCode="[$-409]d\-mmm\-yy;@">
                  <c:v>44963</c:v>
                </c:pt>
                <c:pt idx="159" formatCode="[$-409]d\-mmm\-yy;@">
                  <c:v>44964</c:v>
                </c:pt>
                <c:pt idx="160" formatCode="[$-409]d\-mmm\-yy;@">
                  <c:v>44965</c:v>
                </c:pt>
                <c:pt idx="161" formatCode="[$-409]d\-mmm\-yy;@">
                  <c:v>44966</c:v>
                </c:pt>
                <c:pt idx="162" formatCode="[$-409]d\-mmm\-yy;@">
                  <c:v>44967</c:v>
                </c:pt>
                <c:pt idx="163" formatCode="[$-409]d\-mmm\-yy;@">
                  <c:v>44968</c:v>
                </c:pt>
                <c:pt idx="164" formatCode="[$-409]d\-mmm\-yy;@">
                  <c:v>44969</c:v>
                </c:pt>
                <c:pt idx="165" formatCode="[$-409]d\-mmm\-yy;@">
                  <c:v>44970</c:v>
                </c:pt>
                <c:pt idx="166" formatCode="[$-409]d\-mmm\-yy;@">
                  <c:v>44971</c:v>
                </c:pt>
                <c:pt idx="167" formatCode="[$-409]d\-mmm\-yy;@">
                  <c:v>44972</c:v>
                </c:pt>
                <c:pt idx="168" formatCode="[$-409]d\-mmm\-yy;@">
                  <c:v>44973</c:v>
                </c:pt>
                <c:pt idx="169" formatCode="[$-409]d\-mmm\-yy;@">
                  <c:v>44974</c:v>
                </c:pt>
                <c:pt idx="170" formatCode="[$-409]d\-mmm\-yy;@">
                  <c:v>44975</c:v>
                </c:pt>
                <c:pt idx="171" formatCode="[$-409]d\-mmm\-yy;@">
                  <c:v>44976</c:v>
                </c:pt>
                <c:pt idx="172" formatCode="[$-409]d\-mmm\-yy;@">
                  <c:v>44977</c:v>
                </c:pt>
                <c:pt idx="173" formatCode="[$-409]d\-mmm\-yy;@">
                  <c:v>44978</c:v>
                </c:pt>
                <c:pt idx="174" formatCode="[$-409]d\-mmm\-yy;@">
                  <c:v>44979</c:v>
                </c:pt>
                <c:pt idx="175" formatCode="[$-409]d\-mmm\-yy;@">
                  <c:v>44980</c:v>
                </c:pt>
                <c:pt idx="176" formatCode="[$-409]d\-mmm\-yy;@">
                  <c:v>44981</c:v>
                </c:pt>
                <c:pt idx="177" formatCode="[$-409]d\-mmm\-yy;@">
                  <c:v>44982</c:v>
                </c:pt>
                <c:pt idx="178" formatCode="[$-409]d\-mmm\-yy;@">
                  <c:v>44983</c:v>
                </c:pt>
                <c:pt idx="179" formatCode="[$-409]d\-mmm\-yy;@">
                  <c:v>44984</c:v>
                </c:pt>
                <c:pt idx="180" formatCode="[$-409]d\-mmm\-yy;@">
                  <c:v>44985</c:v>
                </c:pt>
                <c:pt idx="181" formatCode="[$-409]d\-mmm\-yy;@">
                  <c:v>44986</c:v>
                </c:pt>
                <c:pt idx="182" formatCode="[$-409]d\-mmm\-yy;@">
                  <c:v>44987</c:v>
                </c:pt>
                <c:pt idx="183" formatCode="[$-409]d\-mmm\-yy;@">
                  <c:v>44988</c:v>
                </c:pt>
                <c:pt idx="184" formatCode="[$-409]d\-mmm\-yy;@">
                  <c:v>44989</c:v>
                </c:pt>
                <c:pt idx="185" formatCode="[$-409]d\-mmm\-yy;@">
                  <c:v>44990</c:v>
                </c:pt>
                <c:pt idx="186" formatCode="[$-409]d\-mmm\-yy;@">
                  <c:v>44991</c:v>
                </c:pt>
                <c:pt idx="187" formatCode="[$-409]d\-mmm\-yy;@">
                  <c:v>44992</c:v>
                </c:pt>
                <c:pt idx="188" formatCode="[$-409]d\-mmm\-yy;@">
                  <c:v>44993</c:v>
                </c:pt>
                <c:pt idx="189" formatCode="[$-409]d\-mmm\-yy;@">
                  <c:v>44994</c:v>
                </c:pt>
                <c:pt idx="190" formatCode="[$-409]d\-mmm\-yy;@">
                  <c:v>44995</c:v>
                </c:pt>
                <c:pt idx="191" formatCode="[$-409]d\-mmm\-yy;@">
                  <c:v>44996</c:v>
                </c:pt>
                <c:pt idx="192" formatCode="[$-409]d\-mmm\-yy;@">
                  <c:v>44997</c:v>
                </c:pt>
                <c:pt idx="193" formatCode="[$-409]d\-mmm\-yy;@">
                  <c:v>44998</c:v>
                </c:pt>
                <c:pt idx="194" formatCode="[$-409]d\-mmm\-yy;@">
                  <c:v>44999</c:v>
                </c:pt>
                <c:pt idx="195" formatCode="[$-409]d\-mmm\-yy;@">
                  <c:v>45000</c:v>
                </c:pt>
                <c:pt idx="196" formatCode="[$-409]d\-mmm\-yy;@">
                  <c:v>45001</c:v>
                </c:pt>
                <c:pt idx="197" formatCode="[$-409]d\-mmm\-yy;@">
                  <c:v>45002</c:v>
                </c:pt>
                <c:pt idx="198" formatCode="[$-409]d\-mmm\-yy;@">
                  <c:v>45003</c:v>
                </c:pt>
                <c:pt idx="199" formatCode="[$-409]d\-mmm\-yy;@">
                  <c:v>45004</c:v>
                </c:pt>
                <c:pt idx="200" formatCode="[$-409]d\-mmm\-yy;@">
                  <c:v>45005</c:v>
                </c:pt>
                <c:pt idx="201" formatCode="[$-409]d\-mmm\-yy;@">
                  <c:v>45006</c:v>
                </c:pt>
                <c:pt idx="202" formatCode="[$-409]d\-mmm\-yy;@">
                  <c:v>45007</c:v>
                </c:pt>
                <c:pt idx="203" formatCode="[$-409]d\-mmm\-yy;@">
                  <c:v>45008</c:v>
                </c:pt>
                <c:pt idx="204" formatCode="[$-409]d\-mmm\-yy;@">
                  <c:v>45009</c:v>
                </c:pt>
                <c:pt idx="205" formatCode="[$-409]d\-mmm\-yy;@">
                  <c:v>45010</c:v>
                </c:pt>
                <c:pt idx="206" formatCode="[$-409]d\-mmm\-yy;@">
                  <c:v>45011</c:v>
                </c:pt>
                <c:pt idx="207" formatCode="[$-409]d\-mmm\-yy;@">
                  <c:v>45012</c:v>
                </c:pt>
                <c:pt idx="208" formatCode="[$-409]d\-mmm\-yy;@">
                  <c:v>45013</c:v>
                </c:pt>
                <c:pt idx="209" formatCode="[$-409]d\-mmm\-yy;@">
                  <c:v>45014</c:v>
                </c:pt>
                <c:pt idx="210" formatCode="[$-409]d\-mmm\-yy;@">
                  <c:v>45015</c:v>
                </c:pt>
                <c:pt idx="211" formatCode="[$-409]d\-mmm\-yy;@">
                  <c:v>45016</c:v>
                </c:pt>
                <c:pt idx="212" formatCode="[$-409]d\-mmm\-yy;@">
                  <c:v>45017</c:v>
                </c:pt>
                <c:pt idx="213" formatCode="[$-409]d\-mmm\-yy;@">
                  <c:v>45018</c:v>
                </c:pt>
                <c:pt idx="214" formatCode="[$-409]d\-mmm\-yy;@">
                  <c:v>45019</c:v>
                </c:pt>
                <c:pt idx="215" formatCode="[$-409]d\-mmm\-yy;@">
                  <c:v>45020</c:v>
                </c:pt>
                <c:pt idx="216" formatCode="[$-409]d\-mmm\-yy;@">
                  <c:v>45021</c:v>
                </c:pt>
                <c:pt idx="217" formatCode="[$-409]d\-mmm\-yy;@">
                  <c:v>45022</c:v>
                </c:pt>
                <c:pt idx="218" formatCode="[$-409]d\-mmm\-yy;@">
                  <c:v>45023</c:v>
                </c:pt>
                <c:pt idx="219" formatCode="[$-409]d\-mmm\-yy;@">
                  <c:v>45024</c:v>
                </c:pt>
                <c:pt idx="220" formatCode="[$-409]d\-mmm\-yy;@">
                  <c:v>45025</c:v>
                </c:pt>
                <c:pt idx="221" formatCode="[$-409]d\-mmm\-yy;@">
                  <c:v>45026</c:v>
                </c:pt>
                <c:pt idx="222" formatCode="[$-409]d\-mmm\-yy;@">
                  <c:v>45027</c:v>
                </c:pt>
                <c:pt idx="223" formatCode="[$-409]d\-mmm\-yy;@">
                  <c:v>45028</c:v>
                </c:pt>
                <c:pt idx="224" formatCode="[$-409]d\-mmm\-yy;@">
                  <c:v>45029</c:v>
                </c:pt>
                <c:pt idx="225" formatCode="[$-409]d\-mmm\-yy;@">
                  <c:v>45030</c:v>
                </c:pt>
                <c:pt idx="226" formatCode="[$-409]d\-mmm\-yy;@">
                  <c:v>45031</c:v>
                </c:pt>
                <c:pt idx="227" formatCode="[$-409]d\-mmm\-yy;@">
                  <c:v>45032</c:v>
                </c:pt>
                <c:pt idx="228" formatCode="[$-409]d\-mmm\-yy;@">
                  <c:v>45033</c:v>
                </c:pt>
                <c:pt idx="229" formatCode="[$-409]d\-mmm\-yy;@">
                  <c:v>45034</c:v>
                </c:pt>
                <c:pt idx="230" formatCode="[$-409]d\-mmm\-yy;@">
                  <c:v>45035</c:v>
                </c:pt>
                <c:pt idx="231" formatCode="[$-409]d\-mmm\-yy;@">
                  <c:v>45036</c:v>
                </c:pt>
                <c:pt idx="232" formatCode="[$-409]d\-mmm\-yy;@">
                  <c:v>45037</c:v>
                </c:pt>
                <c:pt idx="233" formatCode="[$-409]d\-mmm\-yy;@">
                  <c:v>45038</c:v>
                </c:pt>
                <c:pt idx="234" formatCode="[$-409]d\-mmm\-yy;@">
                  <c:v>45039</c:v>
                </c:pt>
                <c:pt idx="235" formatCode="[$-409]d\-mmm\-yy;@">
                  <c:v>45040</c:v>
                </c:pt>
                <c:pt idx="236" formatCode="[$-409]d\-mmm\-yy;@">
                  <c:v>45041</c:v>
                </c:pt>
                <c:pt idx="237" formatCode="[$-409]d\-mmm\-yy;@">
                  <c:v>45042</c:v>
                </c:pt>
                <c:pt idx="238" formatCode="[$-409]d\-mmm\-yy;@">
                  <c:v>45043</c:v>
                </c:pt>
                <c:pt idx="239" formatCode="[$-409]d\-mmm\-yy;@">
                  <c:v>45044</c:v>
                </c:pt>
                <c:pt idx="240" formatCode="[$-409]d\-mmm\-yy;@">
                  <c:v>45045</c:v>
                </c:pt>
                <c:pt idx="241" formatCode="[$-409]d\-mmm\-yy;@">
                  <c:v>45046</c:v>
                </c:pt>
                <c:pt idx="242" formatCode="[$-409]d\-mmm\-yy;@">
                  <c:v>45047</c:v>
                </c:pt>
                <c:pt idx="243" formatCode="[$-409]d\-mmm\-yy;@">
                  <c:v>45048</c:v>
                </c:pt>
                <c:pt idx="244" formatCode="[$-409]d\-mmm\-yy;@">
                  <c:v>45049</c:v>
                </c:pt>
                <c:pt idx="245" formatCode="[$-409]d\-mmm\-yy;@">
                  <c:v>45050</c:v>
                </c:pt>
                <c:pt idx="246" formatCode="[$-409]d\-mmm\-yy;@">
                  <c:v>45051</c:v>
                </c:pt>
                <c:pt idx="247" formatCode="[$-409]d\-mmm\-yy;@">
                  <c:v>45052</c:v>
                </c:pt>
                <c:pt idx="248" formatCode="[$-409]d\-mmm\-yy;@">
                  <c:v>45053</c:v>
                </c:pt>
                <c:pt idx="249" formatCode="[$-409]d\-mmm\-yy;@">
                  <c:v>45054</c:v>
                </c:pt>
                <c:pt idx="250" formatCode="[$-409]d\-mmm\-yy;@">
                  <c:v>45055</c:v>
                </c:pt>
                <c:pt idx="251" formatCode="[$-409]d\-mmm\-yy;@">
                  <c:v>45056</c:v>
                </c:pt>
                <c:pt idx="252" formatCode="[$-409]d\-mmm\-yy;@">
                  <c:v>45057</c:v>
                </c:pt>
                <c:pt idx="253" formatCode="[$-409]d\-mmm\-yy;@">
                  <c:v>45058</c:v>
                </c:pt>
                <c:pt idx="254" formatCode="[$-409]d\-mmm\-yy;@">
                  <c:v>45059</c:v>
                </c:pt>
                <c:pt idx="255" formatCode="[$-409]d\-mmm\-yy;@">
                  <c:v>45060</c:v>
                </c:pt>
                <c:pt idx="256" formatCode="[$-409]d\-mmm\-yy;@">
                  <c:v>45061</c:v>
                </c:pt>
                <c:pt idx="257" formatCode="[$-409]d\-mmm\-yy;@">
                  <c:v>45062</c:v>
                </c:pt>
                <c:pt idx="258" formatCode="[$-409]d\-mmm\-yy;@">
                  <c:v>45063</c:v>
                </c:pt>
                <c:pt idx="259" formatCode="[$-409]d\-mmm\-yy;@">
                  <c:v>45064</c:v>
                </c:pt>
                <c:pt idx="260" formatCode="[$-409]d\-mmm\-yy;@">
                  <c:v>45065</c:v>
                </c:pt>
                <c:pt idx="261" formatCode="[$-409]d\-mmm\-yy;@">
                  <c:v>45066</c:v>
                </c:pt>
                <c:pt idx="262" formatCode="[$-409]d\-mmm\-yy;@">
                  <c:v>45067</c:v>
                </c:pt>
                <c:pt idx="263" formatCode="[$-409]d\-mmm\-yy;@">
                  <c:v>45068</c:v>
                </c:pt>
                <c:pt idx="264" formatCode="[$-409]d\-mmm\-yy;@">
                  <c:v>45069</c:v>
                </c:pt>
                <c:pt idx="265" formatCode="[$-409]d\-mmm\-yy;@">
                  <c:v>45070</c:v>
                </c:pt>
                <c:pt idx="266" formatCode="[$-409]d\-mmm\-yy;@">
                  <c:v>45071</c:v>
                </c:pt>
                <c:pt idx="267" formatCode="[$-409]d\-mmm\-yy;@">
                  <c:v>45072</c:v>
                </c:pt>
                <c:pt idx="268" formatCode="[$-409]d\-mmm\-yy;@">
                  <c:v>45073</c:v>
                </c:pt>
                <c:pt idx="269" formatCode="[$-409]d\-mmm\-yy;@">
                  <c:v>45074</c:v>
                </c:pt>
                <c:pt idx="270" formatCode="[$-409]d\-mmm\-yy;@">
                  <c:v>45075</c:v>
                </c:pt>
                <c:pt idx="271" formatCode="[$-409]d\-mmm\-yy;@">
                  <c:v>45076</c:v>
                </c:pt>
                <c:pt idx="272" formatCode="[$-409]d\-mmm\-yy;@">
                  <c:v>45077</c:v>
                </c:pt>
                <c:pt idx="273" formatCode="[$-409]d\-mmm\-yy;@">
                  <c:v>45078</c:v>
                </c:pt>
                <c:pt idx="274" formatCode="[$-409]d\-mmm\-yy;@">
                  <c:v>45079</c:v>
                </c:pt>
                <c:pt idx="275" formatCode="[$-409]d\-mmm\-yy;@">
                  <c:v>45080</c:v>
                </c:pt>
                <c:pt idx="276" formatCode="[$-409]d\-mmm\-yy;@">
                  <c:v>45081</c:v>
                </c:pt>
                <c:pt idx="277" formatCode="[$-409]d\-mmm\-yy;@">
                  <c:v>45082</c:v>
                </c:pt>
                <c:pt idx="278" formatCode="[$-409]d\-mmm\-yy;@">
                  <c:v>45083</c:v>
                </c:pt>
                <c:pt idx="279" formatCode="[$-409]d\-mmm\-yy;@">
                  <c:v>45084</c:v>
                </c:pt>
                <c:pt idx="280" formatCode="[$-409]d\-mmm\-yy;@">
                  <c:v>45085</c:v>
                </c:pt>
                <c:pt idx="281" formatCode="[$-409]d\-mmm\-yy;@">
                  <c:v>45086</c:v>
                </c:pt>
                <c:pt idx="282" formatCode="[$-409]d\-mmm\-yy;@">
                  <c:v>45087</c:v>
                </c:pt>
                <c:pt idx="283" formatCode="[$-409]d\-mmm\-yy;@">
                  <c:v>45088</c:v>
                </c:pt>
                <c:pt idx="284" formatCode="[$-409]d\-mmm\-yy;@">
                  <c:v>45089</c:v>
                </c:pt>
                <c:pt idx="285" formatCode="[$-409]d\-mmm\-yy;@">
                  <c:v>45090</c:v>
                </c:pt>
                <c:pt idx="286" formatCode="[$-409]d\-mmm\-yy;@">
                  <c:v>45091</c:v>
                </c:pt>
                <c:pt idx="287" formatCode="[$-409]d\-mmm\-yy;@">
                  <c:v>45092</c:v>
                </c:pt>
                <c:pt idx="288" formatCode="[$-409]d\-mmm\-yy;@">
                  <c:v>45093</c:v>
                </c:pt>
                <c:pt idx="289" formatCode="[$-409]d\-mmm\-yy;@">
                  <c:v>45094</c:v>
                </c:pt>
                <c:pt idx="290" formatCode="[$-409]d\-mmm\-yy;@">
                  <c:v>45095</c:v>
                </c:pt>
                <c:pt idx="291" formatCode="[$-409]d\-mmm\-yy;@">
                  <c:v>45096</c:v>
                </c:pt>
                <c:pt idx="292" formatCode="[$-409]d\-mmm\-yy;@">
                  <c:v>45097</c:v>
                </c:pt>
                <c:pt idx="293" formatCode="[$-409]d\-mmm\-yy;@">
                  <c:v>45098</c:v>
                </c:pt>
                <c:pt idx="294" formatCode="[$-409]d\-mmm\-yy;@">
                  <c:v>45099</c:v>
                </c:pt>
                <c:pt idx="295" formatCode="[$-409]d\-mmm\-yy;@">
                  <c:v>45100</c:v>
                </c:pt>
                <c:pt idx="296" formatCode="[$-409]d\-mmm\-yy;@">
                  <c:v>45101</c:v>
                </c:pt>
                <c:pt idx="297" formatCode="[$-409]d\-mmm\-yy;@">
                  <c:v>45102</c:v>
                </c:pt>
                <c:pt idx="298" formatCode="[$-409]d\-mmm\-yy;@">
                  <c:v>45103</c:v>
                </c:pt>
                <c:pt idx="299" formatCode="[$-409]d\-mmm\-yy;@">
                  <c:v>45104</c:v>
                </c:pt>
                <c:pt idx="300" formatCode="[$-409]d\-mmm\-yy;@">
                  <c:v>45105</c:v>
                </c:pt>
                <c:pt idx="301" formatCode="[$-409]d\-mmm\-yy;@">
                  <c:v>45106</c:v>
                </c:pt>
                <c:pt idx="302" formatCode="[$-409]d\-mmm\-yy;@">
                  <c:v>45107</c:v>
                </c:pt>
                <c:pt idx="303" formatCode="[$-409]d\-mmm\-yy;@">
                  <c:v>45108</c:v>
                </c:pt>
                <c:pt idx="304" formatCode="[$-409]d\-mmm\-yy;@">
                  <c:v>45109</c:v>
                </c:pt>
                <c:pt idx="305" formatCode="[$-409]d\-mmm\-yy;@">
                  <c:v>45110</c:v>
                </c:pt>
                <c:pt idx="306" formatCode="[$-409]d\-mmm\-yy;@">
                  <c:v>45111</c:v>
                </c:pt>
                <c:pt idx="307" formatCode="[$-409]d\-mmm\-yy;@">
                  <c:v>45112</c:v>
                </c:pt>
                <c:pt idx="308" formatCode="[$-409]d\-mmm\-yy;@">
                  <c:v>45113</c:v>
                </c:pt>
                <c:pt idx="309" formatCode="[$-409]d\-mmm\-yy;@">
                  <c:v>45114</c:v>
                </c:pt>
                <c:pt idx="310" formatCode="[$-409]d\-mmm\-yy;@">
                  <c:v>45115</c:v>
                </c:pt>
                <c:pt idx="311" formatCode="[$-409]d\-mmm\-yy;@">
                  <c:v>45116</c:v>
                </c:pt>
                <c:pt idx="312" formatCode="[$-409]d\-mmm\-yy;@">
                  <c:v>45117</c:v>
                </c:pt>
                <c:pt idx="313" formatCode="[$-409]d\-mmm\-yy;@">
                  <c:v>45118</c:v>
                </c:pt>
                <c:pt idx="314" formatCode="[$-409]d\-mmm\-yy;@">
                  <c:v>45119</c:v>
                </c:pt>
                <c:pt idx="315" formatCode="[$-409]d\-mmm\-yy;@">
                  <c:v>45120</c:v>
                </c:pt>
                <c:pt idx="316" formatCode="[$-409]d\-mmm\-yy;@">
                  <c:v>45121</c:v>
                </c:pt>
                <c:pt idx="317" formatCode="[$-409]d\-mmm\-yy;@">
                  <c:v>45122</c:v>
                </c:pt>
                <c:pt idx="318" formatCode="[$-409]d\-mmm\-yy;@">
                  <c:v>45123</c:v>
                </c:pt>
                <c:pt idx="319" formatCode="[$-409]d\-mmm\-yy;@">
                  <c:v>45124</c:v>
                </c:pt>
                <c:pt idx="320" formatCode="[$-409]d\-mmm\-yy;@">
                  <c:v>45125</c:v>
                </c:pt>
                <c:pt idx="321" formatCode="[$-409]d\-mmm\-yy;@">
                  <c:v>45126</c:v>
                </c:pt>
                <c:pt idx="322" formatCode="[$-409]d\-mmm\-yy;@">
                  <c:v>45127</c:v>
                </c:pt>
                <c:pt idx="323" formatCode="[$-409]d\-mmm\-yy;@">
                  <c:v>45128</c:v>
                </c:pt>
                <c:pt idx="324" formatCode="[$-409]d\-mmm\-yy;@">
                  <c:v>45129</c:v>
                </c:pt>
                <c:pt idx="325" formatCode="[$-409]d\-mmm\-yy;@">
                  <c:v>45130</c:v>
                </c:pt>
                <c:pt idx="326" formatCode="[$-409]d\-mmm\-yy;@">
                  <c:v>45131</c:v>
                </c:pt>
                <c:pt idx="327" formatCode="[$-409]d\-mmm\-yy;@">
                  <c:v>45132</c:v>
                </c:pt>
                <c:pt idx="328" formatCode="[$-409]d\-mmm\-yy;@">
                  <c:v>45133</c:v>
                </c:pt>
                <c:pt idx="329" formatCode="[$-409]d\-mmm\-yy;@">
                  <c:v>45134</c:v>
                </c:pt>
                <c:pt idx="330" formatCode="[$-409]d\-mmm\-yy;@">
                  <c:v>45135</c:v>
                </c:pt>
                <c:pt idx="331" formatCode="[$-409]d\-mmm\-yy;@">
                  <c:v>45136</c:v>
                </c:pt>
                <c:pt idx="332" formatCode="[$-409]d\-mmm\-yy;@">
                  <c:v>45137</c:v>
                </c:pt>
                <c:pt idx="333" formatCode="[$-409]d\-mmm\-yy;@">
                  <c:v>45138</c:v>
                </c:pt>
                <c:pt idx="334" formatCode="[$-409]d\-mmm\-yy;@">
                  <c:v>45139</c:v>
                </c:pt>
                <c:pt idx="335" formatCode="[$-409]d\-mmm\-yy;@">
                  <c:v>45140</c:v>
                </c:pt>
                <c:pt idx="336" formatCode="[$-409]d\-mmm\-yy;@">
                  <c:v>45141</c:v>
                </c:pt>
                <c:pt idx="337" formatCode="[$-409]d\-mmm\-yy;@">
                  <c:v>45142</c:v>
                </c:pt>
                <c:pt idx="338" formatCode="[$-409]d\-mmm\-yy;@">
                  <c:v>45143</c:v>
                </c:pt>
                <c:pt idx="339" formatCode="[$-409]d\-mmm\-yy;@">
                  <c:v>45144</c:v>
                </c:pt>
                <c:pt idx="340" formatCode="[$-409]d\-mmm\-yy;@">
                  <c:v>45145</c:v>
                </c:pt>
                <c:pt idx="341" formatCode="[$-409]d\-mmm\-yy;@">
                  <c:v>45146</c:v>
                </c:pt>
                <c:pt idx="342" formatCode="[$-409]d\-mmm\-yy;@">
                  <c:v>45147</c:v>
                </c:pt>
                <c:pt idx="343" formatCode="[$-409]d\-mmm\-yy;@">
                  <c:v>45148</c:v>
                </c:pt>
                <c:pt idx="344" formatCode="[$-409]d\-mmm\-yy;@">
                  <c:v>45149</c:v>
                </c:pt>
                <c:pt idx="345" formatCode="[$-409]d\-mmm\-yy;@">
                  <c:v>45150</c:v>
                </c:pt>
                <c:pt idx="346" formatCode="[$-409]d\-mmm\-yy;@">
                  <c:v>45151</c:v>
                </c:pt>
                <c:pt idx="347" formatCode="[$-409]d\-mmm\-yy;@">
                  <c:v>45152</c:v>
                </c:pt>
                <c:pt idx="348" formatCode="[$-409]d\-mmm\-yy;@">
                  <c:v>45153</c:v>
                </c:pt>
                <c:pt idx="349" formatCode="[$-409]d\-mmm\-yy;@">
                  <c:v>45154</c:v>
                </c:pt>
                <c:pt idx="350" formatCode="[$-409]d\-mmm\-yy;@">
                  <c:v>45155</c:v>
                </c:pt>
                <c:pt idx="351" formatCode="[$-409]d\-mmm\-yy;@">
                  <c:v>45156</c:v>
                </c:pt>
                <c:pt idx="352" formatCode="[$-409]d\-mmm\-yy;@">
                  <c:v>45157</c:v>
                </c:pt>
                <c:pt idx="353" formatCode="[$-409]d\-mmm\-yy;@">
                  <c:v>45158</c:v>
                </c:pt>
                <c:pt idx="354" formatCode="[$-409]d\-mmm\-yy;@">
                  <c:v>45159</c:v>
                </c:pt>
                <c:pt idx="355" formatCode="[$-409]d\-mmm\-yy;@">
                  <c:v>45160</c:v>
                </c:pt>
                <c:pt idx="356" formatCode="[$-409]d\-mmm\-yy;@">
                  <c:v>45161</c:v>
                </c:pt>
                <c:pt idx="357" formatCode="[$-409]d\-mmm\-yy;@">
                  <c:v>45162</c:v>
                </c:pt>
                <c:pt idx="358" formatCode="[$-409]d\-mmm\-yy;@">
                  <c:v>45163</c:v>
                </c:pt>
                <c:pt idx="359" formatCode="[$-409]d\-mmm\-yy;@">
                  <c:v>45164</c:v>
                </c:pt>
                <c:pt idx="360" formatCode="[$-409]d\-mmm\-yy;@">
                  <c:v>45165</c:v>
                </c:pt>
                <c:pt idx="361" formatCode="[$-409]d\-mmm\-yy;@">
                  <c:v>45166</c:v>
                </c:pt>
                <c:pt idx="362" formatCode="[$-409]d\-mmm\-yy;@">
                  <c:v>45167</c:v>
                </c:pt>
                <c:pt idx="363" formatCode="[$-409]d\-mmm\-yy;@">
                  <c:v>45168</c:v>
                </c:pt>
                <c:pt idx="364" formatCode="[$-409]d\-mmm\-yy;@">
                  <c:v>45169</c:v>
                </c:pt>
              </c:numCache>
            </c:numRef>
          </c:xVal>
          <c:yVal>
            <c:numRef>
              <c:f>'ZZ (1)'!$AR$207:$AR$572</c:f>
              <c:numCache>
                <c:formatCode>General</c:formatCode>
                <c:ptCount val="366"/>
                <c:pt idx="2">
                  <c:v>0</c:v>
                </c:pt>
                <c:pt idx="3">
                  <c:v>0</c:v>
                </c:pt>
                <c:pt idx="4">
                  <c:v>0</c:v>
                </c:pt>
                <c:pt idx="5" formatCode="0">
                  <c:v>291.44364999347584</c:v>
                </c:pt>
                <c:pt idx="6" formatCode="0">
                  <c:v>338.06701418252891</c:v>
                </c:pt>
                <c:pt idx="7" formatCode="0">
                  <c:v>384.15020492415533</c:v>
                </c:pt>
                <c:pt idx="8" formatCode="0">
                  <c:v>429.69948061172465</c:v>
                </c:pt>
                <c:pt idx="9" formatCode="0">
                  <c:v>474.72102712951181</c:v>
                </c:pt>
                <c:pt idx="10" formatCode="0">
                  <c:v>519.22095869278007</c:v>
                </c:pt>
                <c:pt idx="11" formatCode="0">
                  <c:v>563.20531867813065</c:v>
                </c:pt>
                <c:pt idx="12" formatCode="0">
                  <c:v>606.6800804442322</c:v>
                </c:pt>
                <c:pt idx="13" formatCode="0">
                  <c:v>649.65114814304115</c:v>
                </c:pt>
                <c:pt idx="14" formatCode="0">
                  <c:v>692.12435752162366</c:v>
                </c:pt>
                <c:pt idx="15" formatCode="0">
                  <c:v>734.10547671468737</c:v>
                </c:pt>
                <c:pt idx="16" formatCode="0">
                  <c:v>775.60020702793122</c:v>
                </c:pt>
                <c:pt idx="17" formatCode="0">
                  <c:v>816.61418371231946</c:v>
                </c:pt>
                <c:pt idx="18" formatCode="0">
                  <c:v>857.15297672938482</c:v>
                </c:pt>
                <c:pt idx="19" formatCode="0">
                  <c:v>897.22209150766525</c:v>
                </c:pt>
                <c:pt idx="20" formatCode="0">
                  <c:v>936.82696969037636</c:v>
                </c:pt>
                <c:pt idx="21" formatCode="0">
                  <c:v>975.97298987442139</c:v>
                </c:pt>
                <c:pt idx="22" formatCode="0">
                  <c:v>1014.6654683408395</c:v>
                </c:pt>
                <c:pt idx="23" formatCode="0">
                  <c:v>1052.9096597767907</c:v>
                </c:pt>
                <c:pt idx="24" formatCode="0">
                  <c:v>1090.7107579891763</c:v>
                </c:pt>
                <c:pt idx="25" formatCode="0">
                  <c:v>1128.0738966099912</c:v>
                </c:pt>
                <c:pt idx="26" formatCode="0">
                  <c:v>1165.0041497935035</c:v>
                </c:pt>
                <c:pt idx="27" formatCode="0">
                  <c:v>1201.5065329053587</c:v>
                </c:pt>
                <c:pt idx="28" formatCode="0">
                  <c:v>1237.5860032036967</c:v>
                </c:pt>
                <c:pt idx="29" formatCode="0">
                  <c:v>1273.2474605123812</c:v>
                </c:pt>
                <c:pt idx="30" formatCode="0">
                  <c:v>1308.4957478864255</c:v>
                </c:pt>
                <c:pt idx="31" formatCode="0">
                  <c:v>1343.335652269712</c:v>
                </c:pt>
                <c:pt idx="32" formatCode="0">
                  <c:v>1377.7719051450888</c:v>
                </c:pt>
                <c:pt idx="33" formatCode="0">
                  <c:v>1411.8091831769359</c:v>
                </c:pt>
                <c:pt idx="34" formatCode="0">
                  <c:v>1445.4521088462868</c:v>
                </c:pt>
                <c:pt idx="35" formatCode="0">
                  <c:v>1388.70525107859</c:v>
                </c:pt>
                <c:pt idx="36" formatCode="0">
                  <c:v>1332.61585650181</c:v>
                </c:pt>
                <c:pt idx="37" formatCode="0">
                  <c:v>1277.1763078158103</c:v>
                </c:pt>
                <c:pt idx="38" formatCode="0">
                  <c:v>1222.3790759737017</c:v>
                </c:pt>
                <c:pt idx="39" formatCode="0">
                  <c:v>1168.2167191593487</c:v>
                </c:pt>
                <c:pt idx="40" formatCode="0">
                  <c:v>1114.6818817767237</c:v>
                </c:pt>
                <c:pt idx="41" formatCode="0">
                  <c:v>1061.7672934509692</c:v>
                </c:pt>
                <c:pt idx="42" formatCode="0">
                  <c:v>1009.4657680410348</c:v>
                </c:pt>
                <c:pt idx="43" formatCode="0">
                  <c:v>957.7702026637528</c:v>
                </c:pt>
                <c:pt idx="44" formatCode="0">
                  <c:v>906.6735767292206</c:v>
                </c:pt>
                <c:pt idx="45" formatCode="0">
                  <c:v>856.16895098736018</c:v>
                </c:pt>
                <c:pt idx="46" formatCode="0">
                  <c:v>806.2494665855229</c:v>
                </c:pt>
                <c:pt idx="47" formatCode="0">
                  <c:v>756.90834413701361</c:v>
                </c:pt>
                <c:pt idx="48" formatCode="0">
                  <c:v>708.13888280040601</c:v>
                </c:pt>
                <c:pt idx="49" formatCode="0">
                  <c:v>659.93445936952548</c:v>
                </c:pt>
                <c:pt idx="50" formatCode="0">
                  <c:v>612.28852737397528</c:v>
                </c:pt>
                <c:pt idx="51" formatCode="0">
                  <c:v>565.19461619008359</c:v>
                </c:pt>
                <c:pt idx="52" formatCode="0">
                  <c:v>518.64633016215134</c:v>
                </c:pt>
                <c:pt idx="53" formatCode="0">
                  <c:v>472.63734773388114</c:v>
                </c:pt>
                <c:pt idx="54" formatCode="0">
                  <c:v>427.16142058986918</c:v>
                </c:pt>
                <c:pt idx="55" formatCode="0">
                  <c:v>382.21237280704389</c:v>
                </c:pt>
                <c:pt idx="56" formatCode="0">
                  <c:v>337.78410001593608</c:v>
                </c:pt>
                <c:pt idx="57" formatCode="0">
                  <c:v>293.87056857166607</c:v>
                </c:pt>
                <c:pt idx="58" formatCode="0">
                  <c:v>250.4658147345362</c:v>
                </c:pt>
                <c:pt idx="59" formatCode="0">
                  <c:v>207.5639438601165</c:v>
                </c:pt>
                <c:pt idx="60" formatCode="0">
                  <c:v>165.1591295987142</c:v>
                </c:pt>
                <c:pt idx="61" formatCode="0">
                  <c:v>123.24561310411798</c:v>
                </c:pt>
                <c:pt idx="62" formatCode="0">
                  <c:v>81.817702251509616</c:v>
                </c:pt>
                <c:pt idx="63" formatCode="0">
                  <c:v>40.869770864436937</c:v>
                </c:pt>
                <c:pt idx="64" formatCode="0">
                  <c:v>0.39625795074285008</c:v>
                </c:pt>
                <c:pt idx="65" formatCode="0">
                  <c:v>-39.608333052653109</c:v>
                </c:pt>
                <c:pt idx="66" formatCode="0">
                  <c:v>-79.149435026223316</c:v>
                </c:pt>
                <c:pt idx="67" formatCode="0">
                  <c:v>-118.23241790565217</c:v>
                </c:pt>
                <c:pt idx="68" formatCode="0">
                  <c:v>-156.86258941110782</c:v>
                </c:pt>
                <c:pt idx="69" formatCode="0">
                  <c:v>-195.04519576806473</c:v>
                </c:pt>
                <c:pt idx="70" formatCode="0">
                  <c:v>-232.78542241977476</c:v>
                </c:pt>
                <c:pt idx="71" formatCode="0">
                  <c:v>-270.08839473148367</c:v>
                </c:pt>
                <c:pt idx="72" formatCode="0">
                  <c:v>-306.95917868648866</c:v>
                </c:pt>
                <c:pt idx="73" formatCode="0">
                  <c:v>-343.40278157413138</c:v>
                </c:pt>
                <c:pt idx="74" formatCode="0">
                  <c:v>-379.42415266982016</c:v>
                </c:pt>
                <c:pt idx="75" formatCode="0">
                  <c:v>-415.02818390717329</c:v>
                </c:pt>
                <c:pt idx="76" formatCode="0">
                  <c:v>-450.21971054237497</c:v>
                </c:pt>
                <c:pt idx="77" formatCode="0">
                  <c:v>-485.00351181083431</c:v>
                </c:pt>
                <c:pt idx="78" formatCode="0">
                  <c:v>-519.38431157623609</c:v>
                </c:pt>
                <c:pt idx="79" formatCode="0">
                  <c:v>-553.36677897207198</c:v>
                </c:pt>
                <c:pt idx="80" formatCode="0">
                  <c:v>-586.95552903573855</c:v>
                </c:pt>
                <c:pt idx="81" formatCode="0">
                  <c:v>-620.15512333528932</c:v>
                </c:pt>
                <c:pt idx="82" formatCode="0">
                  <c:v>-652.97007058892473</c:v>
                </c:pt>
                <c:pt idx="83" formatCode="0">
                  <c:v>-685.40482727730523</c:v>
                </c:pt>
                <c:pt idx="84" formatCode="0">
                  <c:v>-717.46379824876999</c:v>
                </c:pt>
                <c:pt idx="85" formatCode="0">
                  <c:v>-749.15133731754349</c:v>
                </c:pt>
                <c:pt idx="86" formatCode="0">
                  <c:v>-780.47174785501159</c:v>
                </c:pt>
                <c:pt idx="87" formatCode="0">
                  <c:v>-811.42928337414685</c:v>
                </c:pt>
                <c:pt idx="88" formatCode="0">
                  <c:v>-842.02814810716302</c:v>
                </c:pt>
                <c:pt idx="89" formatCode="0">
                  <c:v>-872.27249757647678</c:v>
                </c:pt>
                <c:pt idx="90" formatCode="0">
                  <c:v>-902.16643915905445</c:v>
                </c:pt>
                <c:pt idx="91" formatCode="0">
                  <c:v>-931.71403264421997</c:v>
                </c:pt>
                <c:pt idx="92" formatCode="0">
                  <c:v>-960.91929078500061</c:v>
                </c:pt>
                <c:pt idx="93" formatCode="0">
                  <c:v>-989.78617984308437</c:v>
                </c:pt>
                <c:pt idx="94" formatCode="0">
                  <c:v>-1018.3186201274641</c:v>
                </c:pt>
                <c:pt idx="95" formatCode="0">
                  <c:v>-1046.5204865268404</c:v>
                </c:pt>
                <c:pt idx="96" formatCode="0">
                  <c:v>-1074.3956090358563</c:v>
                </c:pt>
                <c:pt idx="97" formatCode="0">
                  <c:v>-1101.9477732752355</c:v>
                </c:pt>
                <c:pt idx="98" formatCode="0">
                  <c:v>-1129.1807210058939</c:v>
                </c:pt>
                <c:pt idx="99" formatCode="0">
                  <c:v>-1156.0981506370945</c:v>
                </c:pt>
                <c:pt idx="100" formatCode="0">
                  <c:v>-1182.7037177287154</c:v>
                </c:pt>
                <c:pt idx="101" formatCode="0">
                  <c:v>-1209.0010354876981</c:v>
                </c:pt>
                <c:pt idx="102" formatCode="0">
                  <c:v>-1234.9936752587446</c:v>
                </c:pt>
                <c:pt idx="103" formatCode="0">
                  <c:v>-1260.6851670093283</c:v>
                </c:pt>
                <c:pt idx="104" formatCode="0">
                  <c:v>-1286.078999809087</c:v>
                </c:pt>
                <c:pt idx="105" formatCode="0">
                  <c:v>-1311.1786223036606</c:v>
                </c:pt>
                <c:pt idx="106" formatCode="0">
                  <c:v>-1335.9874431830392</c:v>
                </c:pt>
                <c:pt idx="107" formatCode="0">
                  <c:v>-1360.5088316444853</c:v>
                </c:pt>
                <c:pt idx="108" formatCode="0">
                  <c:v>-1384.7461178500926</c:v>
                </c:pt>
                <c:pt idx="109" formatCode="0">
                  <c:v>-1408.7025933790428</c:v>
                </c:pt>
                <c:pt idx="110" formatCode="0">
                  <c:v>-1432.3815116746241</c:v>
                </c:pt>
                <c:pt idx="111" formatCode="0">
                  <c:v>-1455.786088486069</c:v>
                </c:pt>
                <c:pt idx="112" formatCode="0">
                  <c:v>-1478.9195023052739</c:v>
                </c:pt>
                <c:pt idx="113" formatCode="0">
                  <c:v>-1501.7848947984587</c:v>
                </c:pt>
                <c:pt idx="114" formatCode="0">
                  <c:v>-1524.3853712328255</c:v>
                </c:pt>
                <c:pt idx="115" formatCode="0">
                  <c:v>-1546.7240008982733</c:v>
                </c:pt>
                <c:pt idx="116" formatCode="0">
                  <c:v>-1568.8038175242277</c:v>
                </c:pt>
                <c:pt idx="117" formatCode="0">
                  <c:v>-1590.627819691641</c:v>
                </c:pt>
                <c:pt idx="118" formatCode="0">
                  <c:v>-1612.1989712402183</c:v>
                </c:pt>
                <c:pt idx="119" formatCode="0">
                  <c:v>-1633.5202016709263</c:v>
                </c:pt>
                <c:pt idx="120" formatCode="0">
                  <c:v>-1654.5944065438382</c:v>
                </c:pt>
                <c:pt idx="121" formatCode="0">
                  <c:v>-1675.4244478713692</c:v>
                </c:pt>
                <c:pt idx="122" formatCode="0">
                  <c:v>-1696.0131545069569</c:v>
                </c:pt>
                <c:pt idx="123" formatCode="0">
                  <c:v>-1716.3633225292367</c:v>
                </c:pt>
                <c:pt idx="124" formatCode="0">
                  <c:v>-1736.4777156217683</c:v>
                </c:pt>
                <c:pt idx="125" formatCode="0">
                  <c:v>-1756.3590654483608</c:v>
                </c:pt>
                <c:pt idx="126" formatCode="0">
                  <c:v>-1776.0100720240505</c:v>
                </c:pt>
                <c:pt idx="127" formatCode="0">
                  <c:v>-1795.4334040817807</c:v>
                </c:pt>
                <c:pt idx="128" formatCode="0">
                  <c:v>-1814.6316994348324</c:v>
                </c:pt>
                <c:pt idx="129" formatCode="0">
                  <c:v>-1833.6075653350558</c:v>
                </c:pt>
                <c:pt idx="130" formatCode="0">
                  <c:v>-1852.3635788269532</c:v>
                </c:pt>
                <c:pt idx="131" formatCode="0">
                  <c:v>-1870.9022870976569</c:v>
                </c:pt>
                <c:pt idx="132" formatCode="0">
                  <c:v>-1889.2262078228541</c:v>
                </c:pt>
                <c:pt idx="133" formatCode="0">
                  <c:v>-1907.3378295087034</c:v>
                </c:pt>
                <c:pt idx="134" formatCode="0">
                  <c:v>-1925.23961182979</c:v>
                </c:pt>
                <c:pt idx="135" formatCode="0">
                  <c:v>-1942.933985963165</c:v>
                </c:pt>
                <c:pt idx="136" formatCode="0">
                  <c:v>-1960.4233549185155</c:v>
                </c:pt>
                <c:pt idx="137" formatCode="0">
                  <c:v>-1977.7100938645081</c:v>
                </c:pt>
                <c:pt idx="138" formatCode="0">
                  <c:v>-1994.7965504513522</c:v>
                </c:pt>
                <c:pt idx="139" formatCode="0">
                  <c:v>-2011.6850451296264</c:v>
                </c:pt>
                <c:pt idx="140" formatCode="0">
                  <c:v>-2028.3778714654097</c:v>
                </c:pt>
                <c:pt idx="141" formatCode="0">
                  <c:v>-2044.8772964517639</c:v>
                </c:pt>
                <c:pt idx="142" formatCode="0">
                  <c:v>-2061.1855608166043</c:v>
                </c:pt>
                <c:pt idx="143" formatCode="0">
                  <c:v>-2077.3048793270063</c:v>
                </c:pt>
                <c:pt idx="144" formatCode="0">
                  <c:v>-2093.2374410899838</c:v>
                </c:pt>
                <c:pt idx="145" formatCode="0">
                  <c:v>-2108.9854098497849</c:v>
                </c:pt>
                <c:pt idx="146" formatCode="0">
                  <c:v>-2124.550924281742</c:v>
                </c:pt>
                <c:pt idx="147" formatCode="0">
                  <c:v>-2139.936098282717</c:v>
                </c:pt>
                <c:pt idx="148" formatCode="0">
                  <c:v>-2155.1430212581831</c:v>
                </c:pt>
                <c:pt idx="149" formatCode="0">
                  <c:v>-2170.1737584059792</c:v>
                </c:pt>
                <c:pt idx="150" formatCode="0">
                  <c:v>-2185.0303509967771</c:v>
                </c:pt>
                <c:pt idx="151" formatCode="0">
                  <c:v>-2199.714816651298</c:v>
                </c:pt>
                <c:pt idx="152" formatCode="0">
                  <c:v>-2214.2291496143198</c:v>
                </c:pt>
                <c:pt idx="153" formatCode="0">
                  <c:v>-2228.5753210255079</c:v>
                </c:pt>
                <c:pt idx="154" formatCode="0">
                  <c:v>-2242.755279187109</c:v>
                </c:pt>
                <c:pt idx="155" formatCode="0">
                  <c:v>-2256.7709498285417</c:v>
                </c:pt>
                <c:pt idx="156" formatCode="0">
                  <c:v>-2270.6242363679248</c:v>
                </c:pt>
                <c:pt idx="157" formatCode="0">
                  <c:v>-2284.3170201705721</c:v>
                </c:pt>
                <c:pt idx="158" formatCode="0">
                  <c:v>-2297.8511608044951</c:v>
                </c:pt>
                <c:pt idx="159" formatCode="0">
                  <c:v>-2311.2284962929434</c:v>
                </c:pt>
                <c:pt idx="160" formatCode="0">
                  <c:v>-2324.4508433640203</c:v>
                </c:pt>
                <c:pt idx="161" formatCode="0">
                  <c:v>-2337.5199976974072</c:v>
                </c:pt>
                <c:pt idx="162" formatCode="0">
                  <c:v>-2350.4377341682266</c:v>
                </c:pt>
                <c:pt idx="163" formatCode="0">
                  <c:v>-2363.2058070880826</c:v>
                </c:pt>
                <c:pt idx="164" formatCode="0">
                  <c:v>-2375.8259504433076</c:v>
                </c:pt>
                <c:pt idx="165" formatCode="0">
                  <c:v>-2388.2998781304491</c:v>
                </c:pt>
                <c:pt idx="166" formatCode="0">
                  <c:v>-2400.6292841890267</c:v>
                </c:pt>
                <c:pt idx="167" formatCode="0">
                  <c:v>-2412.8158430315953</c:v>
                </c:pt>
                <c:pt idx="168" formatCode="0">
                  <c:v>-2424.8612096711395</c:v>
                </c:pt>
                <c:pt idx="169" formatCode="0">
                  <c:v>-2436.7670199458357</c:v>
                </c:pt>
                <c:pt idx="170" formatCode="0">
                  <c:v>-2448.5348907412099</c:v>
                </c:pt>
                <c:pt idx="171" formatCode="0">
                  <c:v>-2460.1664202097199</c:v>
                </c:pt>
                <c:pt idx="172" formatCode="0">
                  <c:v>-2471.6631879877955</c:v>
                </c:pt>
                <c:pt idx="173" formatCode="0">
                  <c:v>-2483.0267554103634</c:v>
                </c:pt>
                <c:pt idx="174" formatCode="0">
                  <c:v>-2494.2586657228862</c:v>
                </c:pt>
                <c:pt idx="175" formatCode="0">
                  <c:v>-2505.360444290945</c:v>
                </c:pt>
                <c:pt idx="176" formatCode="0">
                  <c:v>-2516.3335988073941</c:v>
                </c:pt>
                <c:pt idx="177" formatCode="0">
                  <c:v>-2527.1796194971148</c:v>
                </c:pt>
                <c:pt idx="178" formatCode="0">
                  <c:v>-2537.8999793193989</c:v>
                </c:pt>
                <c:pt idx="179" formatCode="0">
                  <c:v>-2548.4961341679837</c:v>
                </c:pt>
                <c:pt idx="180" formatCode="0">
                  <c:v>-2558.9695230687744</c:v>
                </c:pt>
                <c:pt idx="181" formatCode="0">
                  <c:v>-2569.321568375271</c:v>
                </c:pt>
                <c:pt idx="182" formatCode="0">
                  <c:v>-2579.5536759617339</c:v>
                </c:pt>
                <c:pt idx="183" formatCode="0">
                  <c:v>-2589.667235414111</c:v>
                </c:pt>
                <c:pt idx="184" formatCode="0">
                  <c:v>-2599.6636202187519</c:v>
                </c:pt>
                <c:pt idx="185" formatCode="0">
                  <c:v>-2609.5441879489354</c:v>
                </c:pt>
                <c:pt idx="186" formatCode="0">
                  <c:v>-2619.3102804492382</c:v>
                </c:pt>
                <c:pt idx="187" formatCode="0">
                  <c:v>-2628.9632240177657</c:v>
                </c:pt>
                <c:pt idx="188" formatCode="0">
                  <c:v>-2638.5043295862706</c:v>
                </c:pt>
                <c:pt idx="189" formatCode="0">
                  <c:v>-2647.9348928981872</c:v>
                </c:pt>
                <c:pt idx="190" formatCode="0">
                  <c:v>-2657.2561946846008</c:v>
                </c:pt>
                <c:pt idx="191" formatCode="0">
                  <c:v>-2666.46950083818</c:v>
                </c:pt>
                <c:pt idx="192" formatCode="0">
                  <c:v>-2675.5760625850921</c:v>
                </c:pt>
                <c:pt idx="193" formatCode="0">
                  <c:v>-2684.5771166549289</c:v>
                </c:pt>
                <c:pt idx="194" formatCode="0">
                  <c:v>-2693.4738854486609</c:v>
                </c:pt>
                <c:pt idx="195" formatCode="0">
                  <c:v>-2702.2675772046491</c:v>
                </c:pt>
                <c:pt idx="196" formatCode="0">
                  <c:v>-2710.9593861627295</c:v>
                </c:pt>
                <c:pt idx="197" formatCode="0">
                  <c:v>-2719.5504927264005</c:v>
                </c:pt>
                <c:pt idx="198" formatCode="0">
                  <c:v>-2728.0420636231283</c:v>
                </c:pt>
                <c:pt idx="199" formatCode="0">
                  <c:v>-2736.4352520627954</c:v>
                </c:pt>
                <c:pt idx="200" formatCode="0">
                  <c:v>-2744.7311978943148</c:v>
                </c:pt>
                <c:pt idx="201" formatCode="0">
                  <c:v>-2752.9310277604291</c:v>
                </c:pt>
                <c:pt idx="202" formatCode="0">
                  <c:v>-2761.0358552507146</c:v>
                </c:pt>
                <c:pt idx="203" formatCode="0">
                  <c:v>-2769.0467810528148</c:v>
                </c:pt>
                <c:pt idx="204" formatCode="0">
                  <c:v>-2776.964893101921</c:v>
                </c:pt>
                <c:pt idx="205" formatCode="0">
                  <c:v>-2784.79126672852</c:v>
                </c:pt>
                <c:pt idx="206" formatCode="0">
                  <c:v>-2792.5269648044318</c:v>
                </c:pt>
                <c:pt idx="207" formatCode="0">
                  <c:v>-2800.1730378871539</c:v>
                </c:pt>
                <c:pt idx="208" formatCode="0">
                  <c:v>-2807.7305243625342</c:v>
                </c:pt>
                <c:pt idx="209" formatCode="0">
                  <c:v>-2815.2004505857903</c:v>
                </c:pt>
                <c:pt idx="210" formatCode="0">
                  <c:v>-2822.5838310208942</c:v>
                </c:pt>
                <c:pt idx="211" formatCode="0">
                  <c:v>-2829.8816683783448</c:v>
                </c:pt>
                <c:pt idx="212" formatCode="0">
                  <c:v>-2837.0949537513407</c:v>
                </c:pt>
                <c:pt idx="213" formatCode="0">
                  <c:v>-2844.2246667503782</c:v>
                </c:pt>
                <c:pt idx="214" formatCode="0">
                  <c:v>-2851.2717756362881</c:v>
                </c:pt>
                <c:pt idx="215" formatCode="0">
                  <c:v>-2858.2372374517327</c:v>
                </c:pt>
                <c:pt idx="216" formatCode="0">
                  <c:v>-2865.1219981511763</c:v>
                </c:pt>
                <c:pt idx="217" formatCode="0">
                  <c:v>-2871.926992729354</c:v>
                </c:pt>
                <c:pt idx="218" formatCode="0">
                  <c:v>-2878.6531453482489</c:v>
                </c:pt>
                <c:pt idx="219" formatCode="0">
                  <c:v>-2885.3013694626002</c:v>
                </c:pt>
                <c:pt idx="220" formatCode="0">
                  <c:v>-2891.872567943954</c:v>
                </c:pt>
                <c:pt idx="221" formatCode="0">
                  <c:v>-2898.3676332032819</c:v>
                </c:pt>
                <c:pt idx="222" formatCode="0">
                  <c:v>-2904.7874473121747</c:v>
                </c:pt>
                <c:pt idx="223" formatCode="0">
                  <c:v>-2911.132882122633</c:v>
                </c:pt>
                <c:pt idx="224" formatCode="0">
                  <c:v>-2917.4047993854711</c:v>
                </c:pt>
                <c:pt idx="225" formatCode="0">
                  <c:v>-2923.6040508673477</c:v>
                </c:pt>
                <c:pt idx="226" formatCode="0">
                  <c:v>-2929.7314784664422</c:v>
                </c:pt>
                <c:pt idx="227" formatCode="0">
                  <c:v>-2935.7879143267887</c:v>
                </c:pt>
                <c:pt idx="228" formatCode="0">
                  <c:v>-2941.7741809512872</c:v>
                </c:pt>
                <c:pt idx="229" formatCode="0">
                  <c:v>-2947.6910913134052</c:v>
                </c:pt>
                <c:pt idx="230" formatCode="0">
                  <c:v>-2953.5394489675832</c:v>
                </c:pt>
                <c:pt idx="231" formatCode="0">
                  <c:v>-2959.3200481583644</c:v>
                </c:pt>
                <c:pt idx="232" formatCode="0">
                  <c:v>-2965.033673928257</c:v>
                </c:pt>
                <c:pt idx="233" formatCode="0">
                  <c:v>-2970.6811022243483</c:v>
                </c:pt>
                <c:pt idx="234" formatCode="0">
                  <c:v>-2976.2631000036836</c:v>
                </c:pt>
                <c:pt idx="235" formatCode="0">
                  <c:v>-2981.7804253374234</c:v>
                </c:pt>
                <c:pt idx="236" formatCode="0">
                  <c:v>-2987.2338275137949</c:v>
                </c:pt>
                <c:pt idx="237" formatCode="0">
                  <c:v>-2992.6240471398496</c:v>
                </c:pt>
                <c:pt idx="238" formatCode="0">
                  <c:v>-2997.9518162420427</c:v>
                </c:pt>
                <c:pt idx="239" formatCode="0">
                  <c:v>-3003.2178583656473</c:v>
                </c:pt>
                <c:pt idx="240" formatCode="0">
                  <c:v>-3008.4228886730161</c:v>
                </c:pt>
                <c:pt idx="241" formatCode="0">
                  <c:v>-3013.5676140407049</c:v>
                </c:pt>
                <c:pt idx="242" formatCode="0">
                  <c:v>-3018.6527331554721</c:v>
                </c:pt>
                <c:pt idx="243" formatCode="0">
                  <c:v>-3023.678936609163</c:v>
                </c:pt>
                <c:pt idx="244" formatCode="0">
                  <c:v>-3028.6469069924979</c:v>
                </c:pt>
                <c:pt idx="245" formatCode="0">
                  <c:v>-3033.5573189877723</c:v>
                </c:pt>
                <c:pt idx="246" formatCode="0">
                  <c:v>-3038.4108394604827</c:v>
                </c:pt>
                <c:pt idx="247" formatCode="0">
                  <c:v>-3043.2081275498913</c:v>
                </c:pt>
                <c:pt idx="248" formatCode="0">
                  <c:v>-3047.9498347585413</c:v>
                </c:pt>
                <c:pt idx="249" formatCode="0">
                  <c:v>-3052.636605040735</c:v>
                </c:pt>
                <c:pt idx="250" formatCode="0">
                  <c:v>-3057.2690748899881</c:v>
                </c:pt>
                <c:pt idx="251" formatCode="0">
                  <c:v>-3061.8478734254677</c:v>
                </c:pt>
                <c:pt idx="252" formatCode="0">
                  <c:v>-3066.3736224774316</c:v>
                </c:pt>
                <c:pt idx="253" formatCode="0">
                  <c:v>-3070.8469366716777</c:v>
                </c:pt>
                <c:pt idx="254" formatCode="0">
                  <c:v>-3075.2684235130127</c:v>
                </c:pt>
                <c:pt idx="255" formatCode="0">
                  <c:v>-3079.638683467756</c:v>
                </c:pt>
                <c:pt idx="256" formatCode="0">
                  <c:v>-3083.9583100452865</c:v>
                </c:pt>
                <c:pt idx="257" formatCode="0">
                  <c:v>-3088.2278898786458</c:v>
                </c:pt>
                <c:pt idx="258" formatCode="0">
                  <c:v>-3092.4480028042053</c:v>
                </c:pt>
                <c:pt idx="259" formatCode="0">
                  <c:v>-3096.6192219404129</c:v>
                </c:pt>
                <c:pt idx="260" formatCode="0">
                  <c:v>-3100.7421137656261</c:v>
                </c:pt>
                <c:pt idx="261" formatCode="0">
                  <c:v>-3104.8172381950426</c:v>
                </c:pt>
                <c:pt idx="262" formatCode="0">
                  <c:v>-3108.845148656741</c:v>
                </c:pt>
                <c:pt idx="263" formatCode="0">
                  <c:v>-3112.8263921668399</c:v>
                </c:pt>
                <c:pt idx="264" formatCode="0">
                  <c:v>-3116.7615094037856</c:v>
                </c:pt>
                <c:pt idx="265" formatCode="0">
                  <c:v>-3120.6510347817807</c:v>
                </c:pt>
                <c:pt idx="266" formatCode="0">
                  <c:v>-3124.4954965233605</c:v>
                </c:pt>
                <c:pt idx="267" formatCode="0">
                  <c:v>-3128.2954167311286</c:v>
                </c:pt>
                <c:pt idx="268" formatCode="0">
                  <c:v>-3132.051311458662</c:v>
                </c:pt>
                <c:pt idx="269" formatCode="0">
                  <c:v>-3135.763690780595</c:v>
                </c:pt>
                <c:pt idx="270" formatCode="0">
                  <c:v>-3139.43305886189</c:v>
                </c:pt>
                <c:pt idx="271" formatCode="0">
                  <c:v>-3143.0599140263066</c:v>
                </c:pt>
                <c:pt idx="272" formatCode="0">
                  <c:v>-3146.6447488240779</c:v>
                </c:pt>
                <c:pt idx="273" formatCode="0">
                  <c:v>-3150.1880500988</c:v>
                </c:pt>
                <c:pt idx="274" formatCode="0">
                  <c:v>-3153.6902990535505</c:v>
                </c:pt>
                <c:pt idx="275" formatCode="0">
                  <c:v>-3157.1519713162384</c:v>
                </c:pt>
                <c:pt idx="276" formatCode="0">
                  <c:v>-3160.5735370041962</c:v>
                </c:pt>
                <c:pt idx="277" formatCode="0">
                  <c:v>-3163.9554607880273</c:v>
                </c:pt>
                <c:pt idx="278" formatCode="0">
                  <c:v>-3167.2982019547085</c:v>
                </c:pt>
                <c:pt idx="279" formatCode="0">
                  <c:v>-3170.6022144699664</c:v>
                </c:pt>
                <c:pt idx="280" formatCode="0">
                  <c:v>-3173.8679470399275</c:v>
                </c:pt>
                <c:pt idx="281" formatCode="0">
                  <c:v>-3177.095843172056</c:v>
                </c:pt>
                <c:pt idx="282" formatCode="0">
                  <c:v>-3180.2863412353845</c:v>
                </c:pt>
                <c:pt idx="283" formatCode="0">
                  <c:v>-3183.4398745200479</c:v>
                </c:pt>
                <c:pt idx="284" formatCode="0">
                  <c:v>-3186.5568712961262</c:v>
                </c:pt>
                <c:pt idx="285" formatCode="0">
                  <c:v>-3189.6377548718074</c:v>
                </c:pt>
                <c:pt idx="286" formatCode="0">
                  <c:v>-3192.6829436508747</c:v>
                </c:pt>
                <c:pt idx="287" formatCode="0">
                  <c:v>-3195.692851189528</c:v>
                </c:pt>
                <c:pt idx="288" formatCode="0">
                  <c:v>-3198.6678862525487</c:v>
                </c:pt>
                <c:pt idx="289" formatCode="0">
                  <c:v>-3201.608452868812</c:v>
                </c:pt>
                <c:pt idx="290" formatCode="0">
                  <c:v>-3204.5149503861562</c:v>
                </c:pt>
                <c:pt idx="291" formatCode="0">
                  <c:v>-3207.3877735256174</c:v>
                </c:pt>
                <c:pt idx="292" formatCode="0">
                  <c:v>-3210.2273124350345</c:v>
                </c:pt>
                <c:pt idx="293" formatCode="0">
                  <c:v>-3213.0339527420347</c:v>
                </c:pt>
                <c:pt idx="294" formatCode="0">
                  <c:v>-3215.8080756064032</c:v>
                </c:pt>
                <c:pt idx="295" formatCode="0">
                  <c:v>-3218.5500577718476</c:v>
                </c:pt>
                <c:pt idx="296" formatCode="0">
                  <c:v>-3221.2602716171618</c:v>
                </c:pt>
                <c:pt idx="297" formatCode="0">
                  <c:v>-3223.9390852067986</c:v>
                </c:pt>
                <c:pt idx="298" formatCode="0">
                  <c:v>-3226.5868623408537</c:v>
                </c:pt>
                <c:pt idx="299" formatCode="0">
                  <c:v>-3229.2039626044725</c:v>
                </c:pt>
                <c:pt idx="300" formatCode="0">
                  <c:v>-3231.7907414166853</c:v>
                </c:pt>
                <c:pt idx="301" formatCode="0">
                  <c:v>-3234.3475500786731</c:v>
                </c:pt>
                <c:pt idx="302" formatCode="0">
                  <c:v>-3236.8747358214791</c:v>
                </c:pt>
                <c:pt idx="303" formatCode="0">
                  <c:v>-3239.3726418531637</c:v>
                </c:pt>
                <c:pt idx="304" formatCode="0">
                  <c:v>-3241.8416074054135</c:v>
                </c:pt>
                <c:pt idx="305" formatCode="0">
                  <c:v>-3244.2819677796128</c:v>
                </c:pt>
                <c:pt idx="306" formatCode="0">
                  <c:v>-3246.6940543923793</c:v>
                </c:pt>
                <c:pt idx="307" formatCode="0">
                  <c:v>-3249.0781948205708</c:v>
                </c:pt>
                <c:pt idx="308" formatCode="0">
                  <c:v>-3251.4347128457757</c:v>
                </c:pt>
                <c:pt idx="309" formatCode="0">
                  <c:v>-3253.7639284982806</c:v>
                </c:pt>
                <c:pt idx="310" formatCode="0">
                  <c:v>-3256.0661581005361</c:v>
                </c:pt>
                <c:pt idx="311" formatCode="0">
                  <c:v>-3258.3417143101128</c:v>
                </c:pt>
                <c:pt idx="312" formatCode="0">
                  <c:v>-3260.5909061621637</c:v>
                </c:pt>
                <c:pt idx="313" formatCode="0">
                  <c:v>-3262.8140391113925</c:v>
                </c:pt>
                <c:pt idx="314" formatCode="0">
                  <c:v>-3265.0114150735362</c:v>
                </c:pt>
                <c:pt idx="315" formatCode="0">
                  <c:v>-3267.183332466368</c:v>
                </c:pt>
                <c:pt idx="316" formatCode="0">
                  <c:v>-3269.3300862502233</c:v>
                </c:pt>
                <c:pt idx="317" formatCode="0">
                  <c:v>-3271.4519679680584</c:v>
                </c:pt>
                <c:pt idx="318" formatCode="0">
                  <c:v>-3273.5492657850427</c:v>
                </c:pt>
                <c:pt idx="319" formatCode="0">
                  <c:v>-3275.6222645276939</c:v>
                </c:pt>
                <c:pt idx="320" formatCode="0">
                  <c:v>-3277.6712457225599</c:v>
                </c:pt>
                <c:pt idx="321" formatCode="0">
                  <c:v>-3279.6964876344505</c:v>
                </c:pt>
                <c:pt idx="322" formatCode="0">
                  <c:v>-3281.6982653042287</c:v>
                </c:pt>
                <c:pt idx="323" formatCode="0">
                  <c:v>-3283.6768505861633</c:v>
                </c:pt>
                <c:pt idx="324" formatCode="0">
                  <c:v>-3285.6325121848467</c:v>
                </c:pt>
                <c:pt idx="325" formatCode="0">
                  <c:v>-3287.5655156916882</c:v>
                </c:pt>
                <c:pt idx="326" formatCode="0">
                  <c:v>-3289.4761236209833</c:v>
                </c:pt>
                <c:pt idx="327" formatCode="0">
                  <c:v>-3291.3645954455637</c:v>
                </c:pt>
                <c:pt idx="328" formatCode="0">
                  <c:v>-3293.2311876320355</c:v>
                </c:pt>
                <c:pt idx="329" formatCode="0">
                  <c:v>-3295.0761536756099</c:v>
                </c:pt>
                <c:pt idx="330" formatCode="0">
                  <c:v>-3296.8997441345291</c:v>
                </c:pt>
                <c:pt idx="331" formatCode="0">
                  <c:v>-3298.702206664093</c:v>
                </c:pt>
                <c:pt idx="332" formatCode="0">
                  <c:v>-3300.4837860502935</c:v>
                </c:pt>
                <c:pt idx="333" formatCode="0">
                  <c:v>-3302.2447242430567</c:v>
                </c:pt>
                <c:pt idx="334" formatCode="0">
                  <c:v>-3303.9852603891031</c:v>
                </c:pt>
                <c:pt idx="335" formatCode="0">
                  <c:v>-3305.7056308644233</c:v>
                </c:pt>
                <c:pt idx="336" formatCode="0">
                  <c:v>-3307.4060693063807</c:v>
                </c:pt>
                <c:pt idx="337" formatCode="0">
                  <c:v>-3309.0868066454404</c:v>
                </c:pt>
                <c:pt idx="338" formatCode="0">
                  <c:v>-3310.7480711365311</c:v>
                </c:pt>
                <c:pt idx="339" formatCode="0">
                  <c:v>-3312.3900883900433</c:v>
                </c:pt>
                <c:pt idx="340" formatCode="0">
                  <c:v>-3314.0130814024701</c:v>
                </c:pt>
                <c:pt idx="341" formatCode="0">
                  <c:v>-3315.6172705866893</c:v>
                </c:pt>
                <c:pt idx="342" formatCode="0">
                  <c:v>-3317.202873801898</c:v>
                </c:pt>
                <c:pt idx="343" formatCode="0">
                  <c:v>-3318.7701063832005</c:v>
                </c:pt>
                <c:pt idx="344" formatCode="0">
                  <c:v>-3320.3191811708498</c:v>
                </c:pt>
                <c:pt idx="345" formatCode="0">
                  <c:v>-3321.850308539154</c:v>
                </c:pt>
                <c:pt idx="346" formatCode="0">
                  <c:v>-3323.3636964250472</c:v>
                </c:pt>
                <c:pt idx="347" formatCode="0">
                  <c:v>-3324.859550356327</c:v>
                </c:pt>
                <c:pt idx="348" formatCode="0">
                  <c:v>-3326.3380734795674</c:v>
                </c:pt>
                <c:pt idx="349" formatCode="0">
                  <c:v>-3327.7994665877077</c:v>
                </c:pt>
                <c:pt idx="350" formatCode="0">
                  <c:v>-3329.2439281473207</c:v>
                </c:pt>
                <c:pt idx="351" formatCode="0">
                  <c:v>-3330.6716543255666</c:v>
                </c:pt>
                <c:pt idx="352" formatCode="0">
                  <c:v>-3332.0828390168326</c:v>
                </c:pt>
                <c:pt idx="353" formatCode="0">
                  <c:v>-3333.4776738690662</c:v>
                </c:pt>
                <c:pt idx="354" formatCode="0">
                  <c:v>-3334.8563483098014</c:v>
                </c:pt>
                <c:pt idx="355" formatCode="0">
                  <c:v>-3336.2190495718851</c:v>
                </c:pt>
                <c:pt idx="356" formatCode="0">
                  <c:v>-3337.5659627189034</c:v>
                </c:pt>
                <c:pt idx="357" formatCode="0">
                  <c:v>-3338.8972706703153</c:v>
                </c:pt>
                <c:pt idx="358" formatCode="0">
                  <c:v>-3340.2131542262932</c:v>
                </c:pt>
                <c:pt idx="359" formatCode="0">
                  <c:v>-3341.5137920922784</c:v>
                </c:pt>
                <c:pt idx="360" formatCode="0">
                  <c:v>-3342.7993609032492</c:v>
                </c:pt>
                <c:pt idx="361" formatCode="0">
                  <c:v>-3344.0700352477097</c:v>
                </c:pt>
                <c:pt idx="362" formatCode="0">
                  <c:v>-3345.325987691399</c:v>
                </c:pt>
                <c:pt idx="363" formatCode="0">
                  <c:v>-3346.5673888007282</c:v>
                </c:pt>
                <c:pt idx="364" formatCode="#,##0">
                  <c:v>-3347.7944071659431</c:v>
                </c:pt>
              </c:numCache>
            </c:numRef>
          </c:yVal>
          <c:smooth val="1"/>
          <c:extLst>
            <c:ext xmlns:c16="http://schemas.microsoft.com/office/drawing/2014/chart" uri="{C3380CC4-5D6E-409C-BE32-E72D297353CC}">
              <c16:uniqueId val="{00000005-3CBE-4377-B9B1-97F43C5E1BB2}"/>
            </c:ext>
          </c:extLst>
        </c:ser>
        <c:dLbls>
          <c:showLegendKey val="0"/>
          <c:showVal val="0"/>
          <c:showCatName val="0"/>
          <c:showSerName val="0"/>
          <c:showPercent val="0"/>
          <c:showBubbleSize val="0"/>
        </c:dLbls>
        <c:axId val="541032520"/>
        <c:axId val="541034872"/>
      </c:scatterChart>
      <c:valAx>
        <c:axId val="54103604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138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1043496"/>
        <c:crosses val="autoZero"/>
        <c:crossBetween val="midCat"/>
      </c:valAx>
      <c:valAx>
        <c:axId val="541043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accent1"/>
                    </a:solidFill>
                    <a:latin typeface="+mn-lt"/>
                    <a:ea typeface="+mn-ea"/>
                    <a:cs typeface="+mn-cs"/>
                  </a:defRPr>
                </a:pPr>
                <a:r>
                  <a:rPr lang="en-US" sz="1200" b="1">
                    <a:solidFill>
                      <a:schemeClr val="accent1"/>
                    </a:solidFill>
                  </a:rPr>
                  <a:t>Oil rate (bopd)</a:t>
                </a:r>
              </a:p>
            </c:rich>
          </c:tx>
          <c:layout>
            <c:manualLayout>
              <c:xMode val="edge"/>
              <c:yMode val="edge"/>
              <c:x val="1.5779092702169626E-2"/>
              <c:y val="0.28633574519401295"/>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1036048"/>
        <c:crosses val="autoZero"/>
        <c:crossBetween val="midCat"/>
      </c:valAx>
      <c:valAx>
        <c:axId val="541034872"/>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accent2"/>
                    </a:solidFill>
                    <a:latin typeface="+mn-lt"/>
                    <a:ea typeface="+mn-ea"/>
                    <a:cs typeface="+mn-cs"/>
                  </a:defRPr>
                </a:pPr>
                <a:r>
                  <a:rPr lang="en-US" sz="1200" b="1">
                    <a:solidFill>
                      <a:schemeClr val="accent2"/>
                    </a:solidFill>
                  </a:rPr>
                  <a:t>Cum oil (bbls)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1032520"/>
        <c:crosses val="max"/>
        <c:crossBetween val="midCat"/>
      </c:valAx>
      <c:valAx>
        <c:axId val="541032520"/>
        <c:scaling>
          <c:orientation val="minMax"/>
        </c:scaling>
        <c:delete val="1"/>
        <c:axPos val="b"/>
        <c:numFmt formatCode="0.0" sourceLinked="1"/>
        <c:majorTickMark val="out"/>
        <c:minorTickMark val="none"/>
        <c:tickLblPos val="nextTo"/>
        <c:crossAx val="541034872"/>
        <c:crosses val="autoZero"/>
        <c:crossBetween val="midCat"/>
      </c:valAx>
      <c:spPr>
        <a:noFill/>
        <a:ln>
          <a:noFill/>
        </a:ln>
        <a:effectLst/>
      </c:spPr>
    </c:plotArea>
    <c:legend>
      <c:legendPos val="r"/>
      <c:layout>
        <c:manualLayout>
          <c:xMode val="edge"/>
          <c:yMode val="edge"/>
          <c:x val="0.41176349997670408"/>
          <c:y val="0.73714762006100587"/>
          <c:w val="0.36060527936966458"/>
          <c:h val="7.09470100021281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Oil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260143537794535E-2"/>
          <c:y val="0.11912545116858733"/>
          <c:w val="0.70125788624378038"/>
          <c:h val="0.60978848690599508"/>
        </c:manualLayout>
      </c:layout>
      <c:scatterChart>
        <c:scatterStyle val="smoothMarker"/>
        <c:varyColors val="0"/>
        <c:ser>
          <c:idx val="0"/>
          <c:order val="0"/>
          <c:tx>
            <c:v>Production</c:v>
          </c:tx>
          <c:spPr>
            <a:ln w="19050" cap="rnd">
              <a:solidFill>
                <a:srgbClr val="FF0000"/>
              </a:solidFill>
              <a:round/>
            </a:ln>
            <a:effectLst/>
          </c:spPr>
          <c:marker>
            <c:symbol val="circle"/>
            <c:size val="5"/>
            <c:spPr>
              <a:solidFill>
                <a:schemeClr val="accent1"/>
              </a:solidFill>
              <a:ln w="9525">
                <a:solidFill>
                  <a:schemeClr val="accent1"/>
                </a:solidFill>
              </a:ln>
              <a:effectLst/>
            </c:spPr>
          </c:marker>
          <c:xVal>
            <c:numRef>
              <c:f>'ZZ (1)'!$B$204:$B$210</c:f>
              <c:numCache>
                <c:formatCode>m/d/yyyy</c:formatCode>
                <c:ptCount val="7"/>
                <c:pt idx="0">
                  <c:v>44723</c:v>
                </c:pt>
                <c:pt idx="1">
                  <c:v>44726</c:v>
                </c:pt>
                <c:pt idx="2">
                  <c:v>44742</c:v>
                </c:pt>
                <c:pt idx="3">
                  <c:v>44743</c:v>
                </c:pt>
                <c:pt idx="4">
                  <c:v>44744</c:v>
                </c:pt>
                <c:pt idx="5">
                  <c:v>44750</c:v>
                </c:pt>
                <c:pt idx="6">
                  <c:v>44755</c:v>
                </c:pt>
              </c:numCache>
            </c:numRef>
          </c:xVal>
          <c:yVal>
            <c:numRef>
              <c:f>'ZZ (1)'!$K$204:$K$210</c:f>
              <c:numCache>
                <c:formatCode>General</c:formatCode>
                <c:ptCount val="7"/>
                <c:pt idx="0">
                  <c:v>466</c:v>
                </c:pt>
                <c:pt idx="1">
                  <c:v>446</c:v>
                </c:pt>
                <c:pt idx="2">
                  <c:v>438</c:v>
                </c:pt>
                <c:pt idx="3">
                  <c:v>424</c:v>
                </c:pt>
                <c:pt idx="4">
                  <c:v>392</c:v>
                </c:pt>
                <c:pt idx="5">
                  <c:v>454</c:v>
                </c:pt>
                <c:pt idx="6">
                  <c:v>423.25</c:v>
                </c:pt>
              </c:numCache>
            </c:numRef>
          </c:yVal>
          <c:smooth val="1"/>
          <c:extLst>
            <c:ext xmlns:c16="http://schemas.microsoft.com/office/drawing/2014/chart" uri="{C3380CC4-5D6E-409C-BE32-E72D297353CC}">
              <c16:uniqueId val="{00000000-4245-4329-B0BE-06BA0F309BF0}"/>
            </c:ext>
          </c:extLst>
        </c:ser>
        <c:dLbls>
          <c:showLegendKey val="0"/>
          <c:showVal val="0"/>
          <c:showCatName val="0"/>
          <c:showSerName val="0"/>
          <c:showPercent val="0"/>
          <c:showBubbleSize val="0"/>
        </c:dLbls>
        <c:axId val="649113344"/>
        <c:axId val="649114984"/>
      </c:scatterChart>
      <c:valAx>
        <c:axId val="649113344"/>
        <c:scaling>
          <c:orientation val="minMax"/>
          <c:max val="44755"/>
          <c:min val="4472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ID"/>
                  <a:t>Date</a:t>
                </a:r>
              </a:p>
            </c:rich>
          </c:tx>
          <c:layout>
            <c:manualLayout>
              <c:xMode val="edge"/>
              <c:yMode val="edge"/>
              <c:x val="0.44133197544643993"/>
              <c:y val="0.90780827078686344"/>
            </c:manualLayout>
          </c:layout>
          <c:overlay val="0"/>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low"/>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4984"/>
        <c:crosses val="autoZero"/>
        <c:crossBetween val="midCat"/>
        <c:majorUnit val="3"/>
      </c:valAx>
      <c:valAx>
        <c:axId val="649114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Oil</a:t>
                </a:r>
                <a:r>
                  <a:rPr lang="en-ID" baseline="0"/>
                  <a:t> Rate (BOPD)</a:t>
                </a:r>
                <a:endParaRPr lang="en-ID"/>
              </a:p>
            </c:rich>
          </c:tx>
          <c:layout>
            <c:manualLayout>
              <c:xMode val="edge"/>
              <c:yMode val="edge"/>
              <c:x val="7.5822842019227952E-3"/>
              <c:y val="0.305631312238684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3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overlay val="1"/>
    </c:title>
    <c:autoTitleDeleted val="0"/>
    <c:plotArea>
      <c:layout>
        <c:manualLayout>
          <c:layoutTarget val="inner"/>
          <c:xMode val="edge"/>
          <c:yMode val="edge"/>
          <c:x val="0.11151797738493445"/>
          <c:y val="0.14516200722470948"/>
          <c:w val="0.78607665598569054"/>
          <c:h val="0.66640625474411319"/>
        </c:manualLayout>
      </c:layout>
      <c:scatterChart>
        <c:scatterStyle val="lineMarker"/>
        <c:varyColors val="0"/>
        <c:ser>
          <c:idx val="0"/>
          <c:order val="0"/>
          <c:tx>
            <c:v>Oil</c:v>
          </c:tx>
          <c:spPr>
            <a:ln w="25400">
              <a:solidFill>
                <a:srgbClr val="006600"/>
              </a:solidFill>
            </a:ln>
          </c:spPr>
          <c:marker>
            <c:symbol val="diamond"/>
            <c:size val="4"/>
            <c:spPr>
              <a:solidFill>
                <a:srgbClr val="006600"/>
              </a:solidFill>
              <a:ln w="19050">
                <a:solidFill>
                  <a:srgbClr val="006600"/>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(2)'!$J$26:$J$212</c:f>
              <c:numCache>
                <c:formatCode>General</c:formatCode>
                <c:ptCount val="187"/>
                <c:pt idx="0">
                  <c:v>4.51</c:v>
                </c:pt>
                <c:pt idx="1">
                  <c:v>4.51</c:v>
                </c:pt>
                <c:pt idx="2">
                  <c:v>16.509999999999998</c:v>
                </c:pt>
                <c:pt idx="3">
                  <c:v>19.72</c:v>
                </c:pt>
                <c:pt idx="4">
                  <c:v>30.509999999999998</c:v>
                </c:pt>
                <c:pt idx="5">
                  <c:v>41.51</c:v>
                </c:pt>
                <c:pt idx="6">
                  <c:v>23.509999999999998</c:v>
                </c:pt>
                <c:pt idx="7">
                  <c:v>23.509999999999998</c:v>
                </c:pt>
                <c:pt idx="8">
                  <c:v>4.51</c:v>
                </c:pt>
                <c:pt idx="9">
                  <c:v>34.51</c:v>
                </c:pt>
                <c:pt idx="10">
                  <c:v>116.51</c:v>
                </c:pt>
                <c:pt idx="11">
                  <c:v>53.51</c:v>
                </c:pt>
                <c:pt idx="12">
                  <c:v>70.510000000000005</c:v>
                </c:pt>
                <c:pt idx="13">
                  <c:v>51.51</c:v>
                </c:pt>
                <c:pt idx="14">
                  <c:v>4.51</c:v>
                </c:pt>
                <c:pt idx="15">
                  <c:v>92.37</c:v>
                </c:pt>
                <c:pt idx="16">
                  <c:v>60.01</c:v>
                </c:pt>
                <c:pt idx="17">
                  <c:v>4.51</c:v>
                </c:pt>
                <c:pt idx="18">
                  <c:v>40.51</c:v>
                </c:pt>
                <c:pt idx="19">
                  <c:v>53.9</c:v>
                </c:pt>
                <c:pt idx="20">
                  <c:v>44.44</c:v>
                </c:pt>
                <c:pt idx="21">
                  <c:v>4.51</c:v>
                </c:pt>
                <c:pt idx="22">
                  <c:v>4.51</c:v>
                </c:pt>
                <c:pt idx="23">
                  <c:v>8.379999999999999</c:v>
                </c:pt>
                <c:pt idx="24">
                  <c:v>4.51</c:v>
                </c:pt>
                <c:pt idx="25">
                  <c:v>9.51</c:v>
                </c:pt>
                <c:pt idx="26">
                  <c:v>19.509999999999998</c:v>
                </c:pt>
                <c:pt idx="27">
                  <c:v>87.51</c:v>
                </c:pt>
                <c:pt idx="28">
                  <c:v>5.12</c:v>
                </c:pt>
                <c:pt idx="29">
                  <c:v>4.51</c:v>
                </c:pt>
                <c:pt idx="30">
                  <c:v>4.51</c:v>
                </c:pt>
                <c:pt idx="31">
                  <c:v>4.51</c:v>
                </c:pt>
                <c:pt idx="32">
                  <c:v>4.51</c:v>
                </c:pt>
                <c:pt idx="33">
                  <c:v>4.51</c:v>
                </c:pt>
                <c:pt idx="34">
                  <c:v>4.51</c:v>
                </c:pt>
                <c:pt idx="35">
                  <c:v>4.51</c:v>
                </c:pt>
                <c:pt idx="36">
                  <c:v>4.51</c:v>
                </c:pt>
                <c:pt idx="37">
                  <c:v>4.51</c:v>
                </c:pt>
                <c:pt idx="38">
                  <c:v>4.51</c:v>
                </c:pt>
                <c:pt idx="39">
                  <c:v>4.51</c:v>
                </c:pt>
                <c:pt idx="40">
                  <c:v>4.51</c:v>
                </c:pt>
                <c:pt idx="41">
                  <c:v>4.51</c:v>
                </c:pt>
                <c:pt idx="42">
                  <c:v>4.51</c:v>
                </c:pt>
                <c:pt idx="43">
                  <c:v>4.51</c:v>
                </c:pt>
                <c:pt idx="44">
                  <c:v>4.51</c:v>
                </c:pt>
                <c:pt idx="45">
                  <c:v>4.51</c:v>
                </c:pt>
                <c:pt idx="46">
                  <c:v>4.51</c:v>
                </c:pt>
                <c:pt idx="47">
                  <c:v>4.51</c:v>
                </c:pt>
                <c:pt idx="48">
                  <c:v>4.51</c:v>
                </c:pt>
                <c:pt idx="49">
                  <c:v>4.51</c:v>
                </c:pt>
                <c:pt idx="50">
                  <c:v>4.51</c:v>
                </c:pt>
                <c:pt idx="51">
                  <c:v>23.345999999999997</c:v>
                </c:pt>
                <c:pt idx="52">
                  <c:v>19.509999999999998</c:v>
                </c:pt>
                <c:pt idx="53">
                  <c:v>37.725999999999999</c:v>
                </c:pt>
                <c:pt idx="54">
                  <c:v>29.53</c:v>
                </c:pt>
                <c:pt idx="55">
                  <c:v>29.521000000000001</c:v>
                </c:pt>
                <c:pt idx="56">
                  <c:v>23.898000000000003</c:v>
                </c:pt>
                <c:pt idx="57">
                  <c:v>24.290999999999997</c:v>
                </c:pt>
                <c:pt idx="58">
                  <c:v>18.462</c:v>
                </c:pt>
                <c:pt idx="59">
                  <c:v>20.363</c:v>
                </c:pt>
                <c:pt idx="60">
                  <c:v>18.146000000000001</c:v>
                </c:pt>
                <c:pt idx="61">
                  <c:v>31.18</c:v>
                </c:pt>
                <c:pt idx="62">
                  <c:v>19.292999999999999</c:v>
                </c:pt>
                <c:pt idx="63">
                  <c:v>14.270999999999999</c:v>
                </c:pt>
                <c:pt idx="64">
                  <c:v>15.103999999999999</c:v>
                </c:pt>
                <c:pt idx="65">
                  <c:v>19.029</c:v>
                </c:pt>
                <c:pt idx="66">
                  <c:v>18.128999999999998</c:v>
                </c:pt>
                <c:pt idx="67">
                  <c:v>17.493000000000002</c:v>
                </c:pt>
                <c:pt idx="68">
                  <c:v>6.8119999999999994</c:v>
                </c:pt>
                <c:pt idx="69">
                  <c:v>6.4409999999999998</c:v>
                </c:pt>
                <c:pt idx="70">
                  <c:v>7.1999999999999993</c:v>
                </c:pt>
                <c:pt idx="71">
                  <c:v>7.5890000000000004</c:v>
                </c:pt>
                <c:pt idx="72">
                  <c:v>4.6070000000000002</c:v>
                </c:pt>
                <c:pt idx="73">
                  <c:v>4.6319999999999997</c:v>
                </c:pt>
                <c:pt idx="74">
                  <c:v>4.6209999999999996</c:v>
                </c:pt>
                <c:pt idx="75">
                  <c:v>4.6099999999999994</c:v>
                </c:pt>
                <c:pt idx="76">
                  <c:v>28.805</c:v>
                </c:pt>
                <c:pt idx="77">
                  <c:v>16.310000000000002</c:v>
                </c:pt>
                <c:pt idx="78">
                  <c:v>6.18</c:v>
                </c:pt>
                <c:pt idx="79">
                  <c:v>5.9799999999999995</c:v>
                </c:pt>
                <c:pt idx="80">
                  <c:v>5.79</c:v>
                </c:pt>
                <c:pt idx="81">
                  <c:v>5.0999999999999996</c:v>
                </c:pt>
                <c:pt idx="82">
                  <c:v>5.25</c:v>
                </c:pt>
                <c:pt idx="83">
                  <c:v>7.5</c:v>
                </c:pt>
                <c:pt idx="84">
                  <c:v>4.51</c:v>
                </c:pt>
                <c:pt idx="85">
                  <c:v>4.51</c:v>
                </c:pt>
                <c:pt idx="86">
                  <c:v>4.51</c:v>
                </c:pt>
                <c:pt idx="87">
                  <c:v>4.51</c:v>
                </c:pt>
                <c:pt idx="88">
                  <c:v>4.51</c:v>
                </c:pt>
                <c:pt idx="89">
                  <c:v>4.51</c:v>
                </c:pt>
                <c:pt idx="90">
                  <c:v>4.51</c:v>
                </c:pt>
                <c:pt idx="91">
                  <c:v>4.51</c:v>
                </c:pt>
                <c:pt idx="92">
                  <c:v>4.51</c:v>
                </c:pt>
                <c:pt idx="93">
                  <c:v>20.21</c:v>
                </c:pt>
                <c:pt idx="94">
                  <c:v>22.61</c:v>
                </c:pt>
                <c:pt idx="95">
                  <c:v>20.21</c:v>
                </c:pt>
                <c:pt idx="96">
                  <c:v>18.810000000000002</c:v>
                </c:pt>
                <c:pt idx="97">
                  <c:v>16.71</c:v>
                </c:pt>
                <c:pt idx="98">
                  <c:v>17.71</c:v>
                </c:pt>
                <c:pt idx="99">
                  <c:v>13.24</c:v>
                </c:pt>
                <c:pt idx="100">
                  <c:v>5.9799999999999995</c:v>
                </c:pt>
                <c:pt idx="101">
                  <c:v>5.81</c:v>
                </c:pt>
                <c:pt idx="102">
                  <c:v>5.6099999999999994</c:v>
                </c:pt>
                <c:pt idx="103">
                  <c:v>5.54</c:v>
                </c:pt>
                <c:pt idx="104">
                  <c:v>5.6999999999999993</c:v>
                </c:pt>
                <c:pt idx="105">
                  <c:v>5.6099999999999994</c:v>
                </c:pt>
                <c:pt idx="106">
                  <c:v>5.51</c:v>
                </c:pt>
                <c:pt idx="107">
                  <c:v>5.71</c:v>
                </c:pt>
                <c:pt idx="108">
                  <c:v>4.51</c:v>
                </c:pt>
                <c:pt idx="109">
                  <c:v>6.51</c:v>
                </c:pt>
                <c:pt idx="110">
                  <c:v>5.91</c:v>
                </c:pt>
                <c:pt idx="111">
                  <c:v>5.1099999999999994</c:v>
                </c:pt>
                <c:pt idx="112">
                  <c:v>10.71</c:v>
                </c:pt>
                <c:pt idx="113">
                  <c:v>8.86</c:v>
                </c:pt>
                <c:pt idx="114">
                  <c:v>9.33</c:v>
                </c:pt>
                <c:pt idx="115">
                  <c:v>8.8099999999999987</c:v>
                </c:pt>
                <c:pt idx="116">
                  <c:v>7.1099999999999994</c:v>
                </c:pt>
                <c:pt idx="117">
                  <c:v>7.21</c:v>
                </c:pt>
                <c:pt idx="118">
                  <c:v>22.020000000000003</c:v>
                </c:pt>
                <c:pt idx="119">
                  <c:v>23.71</c:v>
                </c:pt>
                <c:pt idx="120">
                  <c:v>115.51</c:v>
                </c:pt>
                <c:pt idx="121">
                  <c:v>84.910000000000011</c:v>
                </c:pt>
                <c:pt idx="122">
                  <c:v>31.409999999999997</c:v>
                </c:pt>
                <c:pt idx="123">
                  <c:v>22.11</c:v>
                </c:pt>
                <c:pt idx="124">
                  <c:v>17.810000000000002</c:v>
                </c:pt>
                <c:pt idx="125">
                  <c:v>17.91</c:v>
                </c:pt>
                <c:pt idx="126">
                  <c:v>9.41</c:v>
                </c:pt>
                <c:pt idx="127">
                  <c:v>8.8099999999999987</c:v>
                </c:pt>
                <c:pt idx="128">
                  <c:v>6.1099999999999994</c:v>
                </c:pt>
                <c:pt idx="129">
                  <c:v>7.91</c:v>
                </c:pt>
                <c:pt idx="130">
                  <c:v>7.81</c:v>
                </c:pt>
                <c:pt idx="131">
                  <c:v>4.51</c:v>
                </c:pt>
                <c:pt idx="132">
                  <c:v>5.21</c:v>
                </c:pt>
                <c:pt idx="133">
                  <c:v>7.21</c:v>
                </c:pt>
                <c:pt idx="134">
                  <c:v>6.1099999999999994</c:v>
                </c:pt>
                <c:pt idx="135">
                  <c:v>5.1099999999999994</c:v>
                </c:pt>
                <c:pt idx="136">
                  <c:v>5.1099999999999994</c:v>
                </c:pt>
                <c:pt idx="137">
                  <c:v>4.91</c:v>
                </c:pt>
                <c:pt idx="138">
                  <c:v>6.51</c:v>
                </c:pt>
                <c:pt idx="139">
                  <c:v>5.51</c:v>
                </c:pt>
                <c:pt idx="140">
                  <c:v>20.009999999999998</c:v>
                </c:pt>
                <c:pt idx="141">
                  <c:v>5.1099999999999994</c:v>
                </c:pt>
                <c:pt idx="142">
                  <c:v>4.51</c:v>
                </c:pt>
                <c:pt idx="143">
                  <c:v>4.51</c:v>
                </c:pt>
                <c:pt idx="144">
                  <c:v>4.51</c:v>
                </c:pt>
                <c:pt idx="145">
                  <c:v>5.91</c:v>
                </c:pt>
                <c:pt idx="146">
                  <c:v>7.21</c:v>
                </c:pt>
                <c:pt idx="147">
                  <c:v>5.51</c:v>
                </c:pt>
                <c:pt idx="148">
                  <c:v>5.51</c:v>
                </c:pt>
                <c:pt idx="149">
                  <c:v>5.51</c:v>
                </c:pt>
                <c:pt idx="150">
                  <c:v>4.51</c:v>
                </c:pt>
                <c:pt idx="151">
                  <c:v>4.51</c:v>
                </c:pt>
                <c:pt idx="152">
                  <c:v>4.51</c:v>
                </c:pt>
                <c:pt idx="153">
                  <c:v>4.51</c:v>
                </c:pt>
                <c:pt idx="154">
                  <c:v>4.51</c:v>
                </c:pt>
                <c:pt idx="155">
                  <c:v>5.51</c:v>
                </c:pt>
                <c:pt idx="156">
                  <c:v>4.51</c:v>
                </c:pt>
                <c:pt idx="157">
                  <c:v>4.51</c:v>
                </c:pt>
                <c:pt idx="158">
                  <c:v>9.51</c:v>
                </c:pt>
                <c:pt idx="159">
                  <c:v>4.51</c:v>
                </c:pt>
                <c:pt idx="160">
                  <c:v>6.51</c:v>
                </c:pt>
                <c:pt idx="161">
                  <c:v>12.51</c:v>
                </c:pt>
                <c:pt idx="162">
                  <c:v>4.51</c:v>
                </c:pt>
                <c:pt idx="163">
                  <c:v>4.51</c:v>
                </c:pt>
                <c:pt idx="164">
                  <c:v>4.51</c:v>
                </c:pt>
                <c:pt idx="165">
                  <c:v>4.55</c:v>
                </c:pt>
                <c:pt idx="166">
                  <c:v>5.51</c:v>
                </c:pt>
                <c:pt idx="167">
                  <c:v>5.51</c:v>
                </c:pt>
                <c:pt idx="168">
                  <c:v>5.51</c:v>
                </c:pt>
                <c:pt idx="169">
                  <c:v>4.8099999999999996</c:v>
                </c:pt>
                <c:pt idx="170">
                  <c:v>5.01</c:v>
                </c:pt>
                <c:pt idx="171">
                  <c:v>4.51</c:v>
                </c:pt>
                <c:pt idx="172">
                  <c:v>4.51</c:v>
                </c:pt>
                <c:pt idx="173">
                  <c:v>4.51</c:v>
                </c:pt>
                <c:pt idx="174">
                  <c:v>19.259999999999998</c:v>
                </c:pt>
                <c:pt idx="175">
                  <c:v>4.51</c:v>
                </c:pt>
                <c:pt idx="176">
                  <c:v>4.66</c:v>
                </c:pt>
                <c:pt idx="177">
                  <c:v>5.51</c:v>
                </c:pt>
                <c:pt idx="178">
                  <c:v>18.310000000000002</c:v>
                </c:pt>
                <c:pt idx="179">
                  <c:v>19.509999999999998</c:v>
                </c:pt>
                <c:pt idx="180">
                  <c:v>15.51</c:v>
                </c:pt>
                <c:pt idx="181">
                  <c:v>14.51</c:v>
                </c:pt>
                <c:pt idx="182">
                  <c:v>10.51</c:v>
                </c:pt>
                <c:pt idx="183">
                  <c:v>17.509999999999998</c:v>
                </c:pt>
                <c:pt idx="184">
                  <c:v>14.035</c:v>
                </c:pt>
              </c:numCache>
            </c:numRef>
          </c:yVal>
          <c:smooth val="0"/>
          <c:extLst>
            <c:ext xmlns:c16="http://schemas.microsoft.com/office/drawing/2014/chart" uri="{C3380CC4-5D6E-409C-BE32-E72D297353CC}">
              <c16:uniqueId val="{00000000-3D1B-440B-9F58-2B5614B72F4E}"/>
            </c:ext>
          </c:extLst>
        </c:ser>
        <c:ser>
          <c:idx val="1"/>
          <c:order val="1"/>
          <c:tx>
            <c:v>Water</c:v>
          </c:tx>
          <c:spPr>
            <a:ln>
              <a:solidFill>
                <a:srgbClr val="0066FF"/>
              </a:solidFill>
            </a:ln>
          </c:spPr>
          <c:marker>
            <c:symbol val="diamond"/>
            <c:size val="4"/>
            <c:spPr>
              <a:solidFill>
                <a:srgbClr val="0066FF"/>
              </a:solidFill>
              <a:ln>
                <a:solidFill>
                  <a:srgbClr val="0066FF"/>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(2)'!$K$26:$K$212</c:f>
              <c:numCache>
                <c:formatCode>General</c:formatCode>
                <c:ptCount val="187"/>
                <c:pt idx="0">
                  <c:v>2595.25</c:v>
                </c:pt>
                <c:pt idx="1">
                  <c:v>1988.5</c:v>
                </c:pt>
                <c:pt idx="2">
                  <c:v>1887.25</c:v>
                </c:pt>
                <c:pt idx="3">
                  <c:v>2308.96</c:v>
                </c:pt>
                <c:pt idx="4">
                  <c:v>1716.75</c:v>
                </c:pt>
                <c:pt idx="5">
                  <c:v>1526</c:v>
                </c:pt>
                <c:pt idx="6">
                  <c:v>1568</c:v>
                </c:pt>
                <c:pt idx="7">
                  <c:v>1403</c:v>
                </c:pt>
                <c:pt idx="8">
                  <c:v>1354</c:v>
                </c:pt>
                <c:pt idx="9">
                  <c:v>1133.5</c:v>
                </c:pt>
                <c:pt idx="10">
                  <c:v>687.5</c:v>
                </c:pt>
                <c:pt idx="11">
                  <c:v>603.5</c:v>
                </c:pt>
                <c:pt idx="12">
                  <c:v>703</c:v>
                </c:pt>
                <c:pt idx="13">
                  <c:v>894.75</c:v>
                </c:pt>
                <c:pt idx="14">
                  <c:v>900.67</c:v>
                </c:pt>
                <c:pt idx="15">
                  <c:v>865.31</c:v>
                </c:pt>
                <c:pt idx="16">
                  <c:v>979.19</c:v>
                </c:pt>
                <c:pt idx="17">
                  <c:v>822</c:v>
                </c:pt>
                <c:pt idx="18">
                  <c:v>485</c:v>
                </c:pt>
                <c:pt idx="19">
                  <c:v>949.39</c:v>
                </c:pt>
                <c:pt idx="20">
                  <c:v>388.93</c:v>
                </c:pt>
                <c:pt idx="21">
                  <c:v>431</c:v>
                </c:pt>
                <c:pt idx="22">
                  <c:v>329</c:v>
                </c:pt>
                <c:pt idx="23">
                  <c:v>332.87</c:v>
                </c:pt>
                <c:pt idx="24">
                  <c:v>329</c:v>
                </c:pt>
                <c:pt idx="25">
                  <c:v>335</c:v>
                </c:pt>
                <c:pt idx="26">
                  <c:v>345</c:v>
                </c:pt>
                <c:pt idx="27">
                  <c:v>413</c:v>
                </c:pt>
                <c:pt idx="28">
                  <c:v>330.61</c:v>
                </c:pt>
                <c:pt idx="29">
                  <c:v>331</c:v>
                </c:pt>
                <c:pt idx="30">
                  <c:v>328</c:v>
                </c:pt>
                <c:pt idx="31">
                  <c:v>359</c:v>
                </c:pt>
                <c:pt idx="32">
                  <c:v>333.73</c:v>
                </c:pt>
                <c:pt idx="33">
                  <c:v>332.9</c:v>
                </c:pt>
                <c:pt idx="34">
                  <c:v>335</c:v>
                </c:pt>
                <c:pt idx="35">
                  <c:v>333.79</c:v>
                </c:pt>
                <c:pt idx="36">
                  <c:v>331.52</c:v>
                </c:pt>
                <c:pt idx="37">
                  <c:v>426.28</c:v>
                </c:pt>
                <c:pt idx="38">
                  <c:v>377.32</c:v>
                </c:pt>
                <c:pt idx="39">
                  <c:v>329.35</c:v>
                </c:pt>
                <c:pt idx="40">
                  <c:v>331.2</c:v>
                </c:pt>
                <c:pt idx="41">
                  <c:v>332.82</c:v>
                </c:pt>
                <c:pt idx="42">
                  <c:v>328</c:v>
                </c:pt>
                <c:pt idx="43">
                  <c:v>331.26</c:v>
                </c:pt>
                <c:pt idx="44">
                  <c:v>331.91</c:v>
                </c:pt>
                <c:pt idx="45">
                  <c:v>332.84</c:v>
                </c:pt>
                <c:pt idx="46">
                  <c:v>330.84</c:v>
                </c:pt>
                <c:pt idx="47">
                  <c:v>336.91</c:v>
                </c:pt>
                <c:pt idx="48">
                  <c:v>330.53</c:v>
                </c:pt>
                <c:pt idx="49">
                  <c:v>331.2</c:v>
                </c:pt>
                <c:pt idx="50">
                  <c:v>340.77</c:v>
                </c:pt>
                <c:pt idx="51">
                  <c:v>484.96600000000001</c:v>
                </c:pt>
                <c:pt idx="52">
                  <c:v>452</c:v>
                </c:pt>
                <c:pt idx="53">
                  <c:v>604.80600000000004</c:v>
                </c:pt>
                <c:pt idx="54">
                  <c:v>536.47</c:v>
                </c:pt>
                <c:pt idx="55">
                  <c:v>536.43100000000004</c:v>
                </c:pt>
                <c:pt idx="56">
                  <c:v>548.31799999999998</c:v>
                </c:pt>
                <c:pt idx="57">
                  <c:v>552.79099999999994</c:v>
                </c:pt>
                <c:pt idx="58">
                  <c:v>560.53200000000004</c:v>
                </c:pt>
                <c:pt idx="59">
                  <c:v>592.22299999999996</c:v>
                </c:pt>
                <c:pt idx="60">
                  <c:v>555.26599999999996</c:v>
                </c:pt>
                <c:pt idx="61">
                  <c:v>552.12</c:v>
                </c:pt>
                <c:pt idx="62">
                  <c:v>539.18299999999999</c:v>
                </c:pt>
                <c:pt idx="63">
                  <c:v>467.44100000000003</c:v>
                </c:pt>
                <c:pt idx="64">
                  <c:v>479.34399999999999</c:v>
                </c:pt>
                <c:pt idx="65">
                  <c:v>450.00900000000001</c:v>
                </c:pt>
                <c:pt idx="66">
                  <c:v>442.44900000000001</c:v>
                </c:pt>
                <c:pt idx="67">
                  <c:v>437.10300000000001</c:v>
                </c:pt>
                <c:pt idx="68">
                  <c:v>404.74200000000002</c:v>
                </c:pt>
                <c:pt idx="69">
                  <c:v>408.45100000000002</c:v>
                </c:pt>
                <c:pt idx="70">
                  <c:v>440.11</c:v>
                </c:pt>
                <c:pt idx="71">
                  <c:v>456.29899999999998</c:v>
                </c:pt>
                <c:pt idx="72">
                  <c:v>397.077</c:v>
                </c:pt>
                <c:pt idx="73">
                  <c:v>415.262</c:v>
                </c:pt>
                <c:pt idx="74">
                  <c:v>407.03100000000001</c:v>
                </c:pt>
                <c:pt idx="75">
                  <c:v>396.47</c:v>
                </c:pt>
                <c:pt idx="76">
                  <c:v>430.07499999999999</c:v>
                </c:pt>
                <c:pt idx="77">
                  <c:v>412.26</c:v>
                </c:pt>
                <c:pt idx="78">
                  <c:v>339.95</c:v>
                </c:pt>
                <c:pt idx="79">
                  <c:v>475.24</c:v>
                </c:pt>
                <c:pt idx="80">
                  <c:v>455.52</c:v>
                </c:pt>
                <c:pt idx="81">
                  <c:v>386.59000000000003</c:v>
                </c:pt>
                <c:pt idx="82">
                  <c:v>402.37</c:v>
                </c:pt>
                <c:pt idx="83">
                  <c:v>626.55999999999995</c:v>
                </c:pt>
                <c:pt idx="84">
                  <c:v>383.71</c:v>
                </c:pt>
                <c:pt idx="85">
                  <c:v>437</c:v>
                </c:pt>
                <c:pt idx="86">
                  <c:v>427.6</c:v>
                </c:pt>
                <c:pt idx="87">
                  <c:v>417.6</c:v>
                </c:pt>
                <c:pt idx="88">
                  <c:v>407.53</c:v>
                </c:pt>
                <c:pt idx="89">
                  <c:v>481.87</c:v>
                </c:pt>
                <c:pt idx="90">
                  <c:v>476.97</c:v>
                </c:pt>
                <c:pt idx="91">
                  <c:v>459.7</c:v>
                </c:pt>
                <c:pt idx="92">
                  <c:v>478.1</c:v>
                </c:pt>
                <c:pt idx="93">
                  <c:v>484.7</c:v>
                </c:pt>
                <c:pt idx="94">
                  <c:v>509.2</c:v>
                </c:pt>
                <c:pt idx="95">
                  <c:v>484.96000000000004</c:v>
                </c:pt>
                <c:pt idx="96">
                  <c:v>470.7</c:v>
                </c:pt>
                <c:pt idx="97">
                  <c:v>480.7</c:v>
                </c:pt>
                <c:pt idx="98">
                  <c:v>492.9</c:v>
                </c:pt>
                <c:pt idx="99">
                  <c:v>437.15</c:v>
                </c:pt>
                <c:pt idx="100">
                  <c:v>475.12</c:v>
                </c:pt>
                <c:pt idx="101">
                  <c:v>457.7</c:v>
                </c:pt>
                <c:pt idx="102">
                  <c:v>434.7</c:v>
                </c:pt>
                <c:pt idx="103">
                  <c:v>431.26</c:v>
                </c:pt>
                <c:pt idx="104">
                  <c:v>446.90999999999997</c:v>
                </c:pt>
                <c:pt idx="105">
                  <c:v>434.2</c:v>
                </c:pt>
                <c:pt idx="106">
                  <c:v>430.1</c:v>
                </c:pt>
                <c:pt idx="107">
                  <c:v>451.8</c:v>
                </c:pt>
                <c:pt idx="108">
                  <c:v>328</c:v>
                </c:pt>
                <c:pt idx="109">
                  <c:v>523.1</c:v>
                </c:pt>
                <c:pt idx="110">
                  <c:v>464.3</c:v>
                </c:pt>
                <c:pt idx="111">
                  <c:v>390.9</c:v>
                </c:pt>
                <c:pt idx="112">
                  <c:v>460.32</c:v>
                </c:pt>
                <c:pt idx="113">
                  <c:v>436.78</c:v>
                </c:pt>
                <c:pt idx="114">
                  <c:v>429.31</c:v>
                </c:pt>
                <c:pt idx="115">
                  <c:v>435</c:v>
                </c:pt>
                <c:pt idx="116">
                  <c:v>393.5</c:v>
                </c:pt>
                <c:pt idx="117">
                  <c:v>394.4</c:v>
                </c:pt>
                <c:pt idx="118">
                  <c:v>364.48</c:v>
                </c:pt>
                <c:pt idx="119">
                  <c:v>456.2</c:v>
                </c:pt>
                <c:pt idx="120">
                  <c:v>513</c:v>
                </c:pt>
                <c:pt idx="121">
                  <c:v>462</c:v>
                </c:pt>
                <c:pt idx="122">
                  <c:v>507.1</c:v>
                </c:pt>
                <c:pt idx="123">
                  <c:v>445.3</c:v>
                </c:pt>
                <c:pt idx="124">
                  <c:v>416.6</c:v>
                </c:pt>
                <c:pt idx="125">
                  <c:v>417.3</c:v>
                </c:pt>
                <c:pt idx="126">
                  <c:v>425.3</c:v>
                </c:pt>
                <c:pt idx="127">
                  <c:v>414.7</c:v>
                </c:pt>
                <c:pt idx="128">
                  <c:v>359.3</c:v>
                </c:pt>
                <c:pt idx="129">
                  <c:v>396</c:v>
                </c:pt>
                <c:pt idx="130">
                  <c:v>394.1</c:v>
                </c:pt>
                <c:pt idx="131">
                  <c:v>328</c:v>
                </c:pt>
                <c:pt idx="132">
                  <c:v>342</c:v>
                </c:pt>
                <c:pt idx="133">
                  <c:v>381.1</c:v>
                </c:pt>
                <c:pt idx="134">
                  <c:v>490</c:v>
                </c:pt>
                <c:pt idx="135">
                  <c:v>391</c:v>
                </c:pt>
                <c:pt idx="136">
                  <c:v>390</c:v>
                </c:pt>
                <c:pt idx="137">
                  <c:v>363.5</c:v>
                </c:pt>
                <c:pt idx="138">
                  <c:v>361</c:v>
                </c:pt>
                <c:pt idx="139">
                  <c:v>425.1</c:v>
                </c:pt>
                <c:pt idx="140">
                  <c:v>390.1</c:v>
                </c:pt>
                <c:pt idx="141">
                  <c:v>330.3</c:v>
                </c:pt>
                <c:pt idx="142">
                  <c:v>335</c:v>
                </c:pt>
                <c:pt idx="143">
                  <c:v>328</c:v>
                </c:pt>
                <c:pt idx="144">
                  <c:v>329.72</c:v>
                </c:pt>
                <c:pt idx="145">
                  <c:v>400</c:v>
                </c:pt>
                <c:pt idx="146">
                  <c:v>463</c:v>
                </c:pt>
                <c:pt idx="147">
                  <c:v>366</c:v>
                </c:pt>
                <c:pt idx="148">
                  <c:v>330</c:v>
                </c:pt>
                <c:pt idx="149">
                  <c:v>421</c:v>
                </c:pt>
                <c:pt idx="150">
                  <c:v>328.1</c:v>
                </c:pt>
                <c:pt idx="151">
                  <c:v>328</c:v>
                </c:pt>
                <c:pt idx="152">
                  <c:v>398</c:v>
                </c:pt>
                <c:pt idx="153">
                  <c:v>328</c:v>
                </c:pt>
                <c:pt idx="154">
                  <c:v>332</c:v>
                </c:pt>
                <c:pt idx="155">
                  <c:v>404</c:v>
                </c:pt>
                <c:pt idx="156">
                  <c:v>410</c:v>
                </c:pt>
                <c:pt idx="157">
                  <c:v>402</c:v>
                </c:pt>
                <c:pt idx="158">
                  <c:v>347</c:v>
                </c:pt>
                <c:pt idx="159">
                  <c:v>328</c:v>
                </c:pt>
                <c:pt idx="160">
                  <c:v>395</c:v>
                </c:pt>
                <c:pt idx="161">
                  <c:v>701</c:v>
                </c:pt>
                <c:pt idx="162">
                  <c:v>329</c:v>
                </c:pt>
                <c:pt idx="163">
                  <c:v>328</c:v>
                </c:pt>
                <c:pt idx="164">
                  <c:v>330</c:v>
                </c:pt>
                <c:pt idx="165">
                  <c:v>331.43</c:v>
                </c:pt>
                <c:pt idx="166">
                  <c:v>409</c:v>
                </c:pt>
                <c:pt idx="167">
                  <c:v>380</c:v>
                </c:pt>
                <c:pt idx="168">
                  <c:v>383</c:v>
                </c:pt>
                <c:pt idx="169">
                  <c:v>341.2</c:v>
                </c:pt>
                <c:pt idx="170">
                  <c:v>352.3</c:v>
                </c:pt>
                <c:pt idx="171">
                  <c:v>333</c:v>
                </c:pt>
                <c:pt idx="172">
                  <c:v>339</c:v>
                </c:pt>
                <c:pt idx="173">
                  <c:v>333</c:v>
                </c:pt>
                <c:pt idx="174">
                  <c:v>355.83</c:v>
                </c:pt>
                <c:pt idx="175">
                  <c:v>336</c:v>
                </c:pt>
                <c:pt idx="176">
                  <c:v>330.95</c:v>
                </c:pt>
                <c:pt idx="177">
                  <c:v>343</c:v>
                </c:pt>
                <c:pt idx="178">
                  <c:v>466</c:v>
                </c:pt>
                <c:pt idx="179">
                  <c:v>446</c:v>
                </c:pt>
                <c:pt idx="180">
                  <c:v>438</c:v>
                </c:pt>
                <c:pt idx="181">
                  <c:v>424</c:v>
                </c:pt>
                <c:pt idx="182">
                  <c:v>392</c:v>
                </c:pt>
                <c:pt idx="183">
                  <c:v>454</c:v>
                </c:pt>
                <c:pt idx="184">
                  <c:v>423.25</c:v>
                </c:pt>
              </c:numCache>
            </c:numRef>
          </c:yVal>
          <c:smooth val="0"/>
          <c:extLst>
            <c:ext xmlns:c16="http://schemas.microsoft.com/office/drawing/2014/chart" uri="{C3380CC4-5D6E-409C-BE32-E72D297353CC}">
              <c16:uniqueId val="{00000001-3D1B-440B-9F58-2B5614B72F4E}"/>
            </c:ext>
          </c:extLst>
        </c:ser>
        <c:ser>
          <c:idx val="2"/>
          <c:order val="2"/>
          <c:tx>
            <c:v>THP</c:v>
          </c:tx>
          <c:spPr>
            <a:ln w="25400">
              <a:solidFill>
                <a:srgbClr val="000099"/>
              </a:solidFill>
            </a:ln>
          </c:spPr>
          <c:marker>
            <c:symbol val="triangle"/>
            <c:size val="4"/>
            <c:spPr>
              <a:solidFill>
                <a:srgbClr val="000099"/>
              </a:solidFill>
              <a:ln>
                <a:solidFill>
                  <a:srgbClr val="000099"/>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(2)'!$G$26:$G$212</c:f>
              <c:numCache>
                <c:formatCode>General</c:formatCode>
                <c:ptCount val="187"/>
                <c:pt idx="0">
                  <c:v>137</c:v>
                </c:pt>
                <c:pt idx="1">
                  <c:v>169</c:v>
                </c:pt>
                <c:pt idx="2">
                  <c:v>169</c:v>
                </c:pt>
                <c:pt idx="3">
                  <c:v>171</c:v>
                </c:pt>
                <c:pt idx="4">
                  <c:v>185</c:v>
                </c:pt>
                <c:pt idx="5">
                  <c:v>183</c:v>
                </c:pt>
                <c:pt idx="6">
                  <c:v>186</c:v>
                </c:pt>
                <c:pt idx="7">
                  <c:v>192</c:v>
                </c:pt>
                <c:pt idx="8">
                  <c:v>189</c:v>
                </c:pt>
                <c:pt idx="9">
                  <c:v>195</c:v>
                </c:pt>
                <c:pt idx="10">
                  <c:v>196</c:v>
                </c:pt>
                <c:pt idx="11">
                  <c:v>193</c:v>
                </c:pt>
                <c:pt idx="12">
                  <c:v>196</c:v>
                </c:pt>
                <c:pt idx="13">
                  <c:v>197</c:v>
                </c:pt>
                <c:pt idx="14">
                  <c:v>195</c:v>
                </c:pt>
                <c:pt idx="15">
                  <c:v>191</c:v>
                </c:pt>
                <c:pt idx="16">
                  <c:v>185</c:v>
                </c:pt>
                <c:pt idx="17">
                  <c:v>135</c:v>
                </c:pt>
                <c:pt idx="18">
                  <c:v>156</c:v>
                </c:pt>
                <c:pt idx="19">
                  <c:v>161</c:v>
                </c:pt>
                <c:pt idx="20">
                  <c:v>166</c:v>
                </c:pt>
                <c:pt idx="21">
                  <c:v>102</c:v>
                </c:pt>
                <c:pt idx="22">
                  <c:v>84.17</c:v>
                </c:pt>
                <c:pt idx="23">
                  <c:v>84.22</c:v>
                </c:pt>
                <c:pt idx="24">
                  <c:v>84.1</c:v>
                </c:pt>
                <c:pt idx="25">
                  <c:v>114</c:v>
                </c:pt>
                <c:pt idx="26">
                  <c:v>96</c:v>
                </c:pt>
                <c:pt idx="27">
                  <c:v>82</c:v>
                </c:pt>
                <c:pt idx="28">
                  <c:v>88</c:v>
                </c:pt>
                <c:pt idx="29">
                  <c:v>89</c:v>
                </c:pt>
                <c:pt idx="31">
                  <c:v>92.78</c:v>
                </c:pt>
                <c:pt idx="32">
                  <c:v>85</c:v>
                </c:pt>
                <c:pt idx="33">
                  <c:v>81.3</c:v>
                </c:pt>
                <c:pt idx="34">
                  <c:v>83.4</c:v>
                </c:pt>
                <c:pt idx="35">
                  <c:v>84.5</c:v>
                </c:pt>
                <c:pt idx="36">
                  <c:v>80.83</c:v>
                </c:pt>
                <c:pt idx="37">
                  <c:v>90.3</c:v>
                </c:pt>
                <c:pt idx="38">
                  <c:v>88</c:v>
                </c:pt>
                <c:pt idx="39">
                  <c:v>85</c:v>
                </c:pt>
                <c:pt idx="40">
                  <c:v>83</c:v>
                </c:pt>
                <c:pt idx="41">
                  <c:v>87.5</c:v>
                </c:pt>
                <c:pt idx="42">
                  <c:v>84.6</c:v>
                </c:pt>
                <c:pt idx="43">
                  <c:v>84.5</c:v>
                </c:pt>
                <c:pt idx="44">
                  <c:v>80</c:v>
                </c:pt>
                <c:pt idx="45">
                  <c:v>85.3</c:v>
                </c:pt>
                <c:pt idx="46">
                  <c:v>87.4</c:v>
                </c:pt>
                <c:pt idx="47">
                  <c:v>86.36</c:v>
                </c:pt>
                <c:pt idx="48">
                  <c:v>83.76</c:v>
                </c:pt>
                <c:pt idx="49">
                  <c:v>85.31</c:v>
                </c:pt>
                <c:pt idx="50">
                  <c:v>85.61</c:v>
                </c:pt>
                <c:pt idx="51">
                  <c:v>87</c:v>
                </c:pt>
                <c:pt idx="52">
                  <c:v>87</c:v>
                </c:pt>
                <c:pt idx="53">
                  <c:v>106</c:v>
                </c:pt>
                <c:pt idx="54">
                  <c:v>104</c:v>
                </c:pt>
                <c:pt idx="55">
                  <c:v>104.44</c:v>
                </c:pt>
                <c:pt idx="56">
                  <c:v>104</c:v>
                </c:pt>
                <c:pt idx="57">
                  <c:v>97.22</c:v>
                </c:pt>
                <c:pt idx="58">
                  <c:v>110.63</c:v>
                </c:pt>
                <c:pt idx="59">
                  <c:v>129.06</c:v>
                </c:pt>
                <c:pt idx="60">
                  <c:v>122.69</c:v>
                </c:pt>
                <c:pt idx="61">
                  <c:v>122.53</c:v>
                </c:pt>
                <c:pt idx="62">
                  <c:v>123</c:v>
                </c:pt>
                <c:pt idx="63">
                  <c:v>104.94</c:v>
                </c:pt>
                <c:pt idx="64">
                  <c:v>108</c:v>
                </c:pt>
                <c:pt idx="65">
                  <c:v>104.5</c:v>
                </c:pt>
                <c:pt idx="66">
                  <c:v>92.6</c:v>
                </c:pt>
                <c:pt idx="67">
                  <c:v>97.48</c:v>
                </c:pt>
                <c:pt idx="68">
                  <c:v>92</c:v>
                </c:pt>
                <c:pt idx="69">
                  <c:v>89.7</c:v>
                </c:pt>
                <c:pt idx="70">
                  <c:v>98.45</c:v>
                </c:pt>
                <c:pt idx="71">
                  <c:v>102</c:v>
                </c:pt>
                <c:pt idx="72">
                  <c:v>93</c:v>
                </c:pt>
                <c:pt idx="73">
                  <c:v>92</c:v>
                </c:pt>
                <c:pt idx="74">
                  <c:v>87.54</c:v>
                </c:pt>
                <c:pt idx="75">
                  <c:v>90</c:v>
                </c:pt>
                <c:pt idx="76">
                  <c:v>87</c:v>
                </c:pt>
                <c:pt idx="77">
                  <c:v>86</c:v>
                </c:pt>
                <c:pt idx="78">
                  <c:v>84.57</c:v>
                </c:pt>
                <c:pt idx="79">
                  <c:v>102</c:v>
                </c:pt>
                <c:pt idx="80">
                  <c:v>96</c:v>
                </c:pt>
                <c:pt idx="81">
                  <c:v>89</c:v>
                </c:pt>
                <c:pt idx="82">
                  <c:v>95</c:v>
                </c:pt>
                <c:pt idx="83">
                  <c:v>109</c:v>
                </c:pt>
                <c:pt idx="84">
                  <c:v>92.3</c:v>
                </c:pt>
                <c:pt idx="85">
                  <c:v>93</c:v>
                </c:pt>
                <c:pt idx="86">
                  <c:v>94</c:v>
                </c:pt>
                <c:pt idx="87">
                  <c:v>92.3</c:v>
                </c:pt>
                <c:pt idx="88">
                  <c:v>92</c:v>
                </c:pt>
                <c:pt idx="89">
                  <c:v>99</c:v>
                </c:pt>
                <c:pt idx="90">
                  <c:v>101</c:v>
                </c:pt>
                <c:pt idx="91">
                  <c:v>95</c:v>
                </c:pt>
                <c:pt idx="92">
                  <c:v>98</c:v>
                </c:pt>
                <c:pt idx="93">
                  <c:v>103.8</c:v>
                </c:pt>
                <c:pt idx="94">
                  <c:v>97</c:v>
                </c:pt>
                <c:pt idx="95">
                  <c:v>96</c:v>
                </c:pt>
                <c:pt idx="96">
                  <c:v>100</c:v>
                </c:pt>
                <c:pt idx="97">
                  <c:v>105.65</c:v>
                </c:pt>
                <c:pt idx="98">
                  <c:v>95.91</c:v>
                </c:pt>
                <c:pt idx="99">
                  <c:v>92.32</c:v>
                </c:pt>
                <c:pt idx="100">
                  <c:v>91.25</c:v>
                </c:pt>
                <c:pt idx="101">
                  <c:v>89.29</c:v>
                </c:pt>
                <c:pt idx="102">
                  <c:v>87.96</c:v>
                </c:pt>
                <c:pt idx="103">
                  <c:v>88</c:v>
                </c:pt>
                <c:pt idx="104">
                  <c:v>90.79</c:v>
                </c:pt>
                <c:pt idx="105">
                  <c:v>90.28</c:v>
                </c:pt>
                <c:pt idx="106">
                  <c:v>96.22</c:v>
                </c:pt>
                <c:pt idx="107">
                  <c:v>95.32</c:v>
                </c:pt>
                <c:pt idx="108">
                  <c:v>90</c:v>
                </c:pt>
                <c:pt idx="109">
                  <c:v>110</c:v>
                </c:pt>
                <c:pt idx="110">
                  <c:v>100</c:v>
                </c:pt>
                <c:pt idx="111">
                  <c:v>83.94</c:v>
                </c:pt>
                <c:pt idx="112">
                  <c:v>89.28</c:v>
                </c:pt>
                <c:pt idx="113">
                  <c:v>88.31</c:v>
                </c:pt>
                <c:pt idx="114">
                  <c:v>87</c:v>
                </c:pt>
                <c:pt idx="115">
                  <c:v>94.58</c:v>
                </c:pt>
                <c:pt idx="116">
                  <c:v>91.76</c:v>
                </c:pt>
                <c:pt idx="117">
                  <c:v>89</c:v>
                </c:pt>
                <c:pt idx="118">
                  <c:v>80</c:v>
                </c:pt>
                <c:pt idx="119">
                  <c:v>94.24</c:v>
                </c:pt>
                <c:pt idx="120">
                  <c:v>102</c:v>
                </c:pt>
                <c:pt idx="121">
                  <c:v>92</c:v>
                </c:pt>
                <c:pt idx="122">
                  <c:v>101</c:v>
                </c:pt>
                <c:pt idx="123">
                  <c:v>94.81</c:v>
                </c:pt>
                <c:pt idx="124">
                  <c:v>94.75</c:v>
                </c:pt>
                <c:pt idx="125">
                  <c:v>87.21</c:v>
                </c:pt>
                <c:pt idx="126">
                  <c:v>85.66</c:v>
                </c:pt>
                <c:pt idx="127">
                  <c:v>92</c:v>
                </c:pt>
                <c:pt idx="128">
                  <c:v>85.85</c:v>
                </c:pt>
                <c:pt idx="129">
                  <c:v>92</c:v>
                </c:pt>
                <c:pt idx="130">
                  <c:v>94.26</c:v>
                </c:pt>
                <c:pt idx="131">
                  <c:v>88</c:v>
                </c:pt>
                <c:pt idx="132">
                  <c:v>89</c:v>
                </c:pt>
                <c:pt idx="133">
                  <c:v>88.97</c:v>
                </c:pt>
                <c:pt idx="134">
                  <c:v>90.68</c:v>
                </c:pt>
                <c:pt idx="135">
                  <c:v>93</c:v>
                </c:pt>
                <c:pt idx="136">
                  <c:v>90.3</c:v>
                </c:pt>
                <c:pt idx="137">
                  <c:v>85.5</c:v>
                </c:pt>
                <c:pt idx="138">
                  <c:v>88.3</c:v>
                </c:pt>
                <c:pt idx="139">
                  <c:v>93</c:v>
                </c:pt>
                <c:pt idx="140">
                  <c:v>87.4</c:v>
                </c:pt>
                <c:pt idx="141">
                  <c:v>80</c:v>
                </c:pt>
                <c:pt idx="142">
                  <c:v>86</c:v>
                </c:pt>
                <c:pt idx="143">
                  <c:v>85</c:v>
                </c:pt>
                <c:pt idx="144">
                  <c:v>89</c:v>
                </c:pt>
                <c:pt idx="145">
                  <c:v>84</c:v>
                </c:pt>
                <c:pt idx="146">
                  <c:v>91</c:v>
                </c:pt>
                <c:pt idx="147">
                  <c:v>94</c:v>
                </c:pt>
                <c:pt idx="148">
                  <c:v>83</c:v>
                </c:pt>
                <c:pt idx="149">
                  <c:v>89</c:v>
                </c:pt>
                <c:pt idx="150">
                  <c:v>83</c:v>
                </c:pt>
                <c:pt idx="151">
                  <c:v>86.84</c:v>
                </c:pt>
                <c:pt idx="152">
                  <c:v>84</c:v>
                </c:pt>
                <c:pt idx="153">
                  <c:v>83</c:v>
                </c:pt>
                <c:pt idx="154">
                  <c:v>81</c:v>
                </c:pt>
                <c:pt idx="155">
                  <c:v>82</c:v>
                </c:pt>
                <c:pt idx="156">
                  <c:v>88</c:v>
                </c:pt>
                <c:pt idx="157">
                  <c:v>88</c:v>
                </c:pt>
                <c:pt idx="158">
                  <c:v>79</c:v>
                </c:pt>
                <c:pt idx="159">
                  <c:v>79</c:v>
                </c:pt>
                <c:pt idx="160">
                  <c:v>83</c:v>
                </c:pt>
                <c:pt idx="161">
                  <c:v>88</c:v>
                </c:pt>
                <c:pt idx="162">
                  <c:v>81</c:v>
                </c:pt>
                <c:pt idx="163">
                  <c:v>80</c:v>
                </c:pt>
                <c:pt idx="164">
                  <c:v>85</c:v>
                </c:pt>
                <c:pt idx="165">
                  <c:v>83.37</c:v>
                </c:pt>
                <c:pt idx="166">
                  <c:v>94</c:v>
                </c:pt>
                <c:pt idx="167">
                  <c:v>91</c:v>
                </c:pt>
                <c:pt idx="168">
                  <c:v>95.6</c:v>
                </c:pt>
                <c:pt idx="169">
                  <c:v>89</c:v>
                </c:pt>
                <c:pt idx="170">
                  <c:v>89</c:v>
                </c:pt>
                <c:pt idx="171">
                  <c:v>84</c:v>
                </c:pt>
                <c:pt idx="172">
                  <c:v>83</c:v>
                </c:pt>
                <c:pt idx="173">
                  <c:v>84</c:v>
                </c:pt>
                <c:pt idx="174">
                  <c:v>82</c:v>
                </c:pt>
                <c:pt idx="175">
                  <c:v>83</c:v>
                </c:pt>
                <c:pt idx="176">
                  <c:v>88</c:v>
                </c:pt>
                <c:pt idx="177">
                  <c:v>90</c:v>
                </c:pt>
                <c:pt idx="178">
                  <c:v>91</c:v>
                </c:pt>
                <c:pt idx="179">
                  <c:v>94</c:v>
                </c:pt>
                <c:pt idx="180">
                  <c:v>97</c:v>
                </c:pt>
                <c:pt idx="181">
                  <c:v>97</c:v>
                </c:pt>
                <c:pt idx="182">
                  <c:v>97</c:v>
                </c:pt>
                <c:pt idx="183">
                  <c:v>91</c:v>
                </c:pt>
                <c:pt idx="184">
                  <c:v>93</c:v>
                </c:pt>
              </c:numCache>
            </c:numRef>
          </c:yVal>
          <c:smooth val="0"/>
          <c:extLst>
            <c:ext xmlns:c16="http://schemas.microsoft.com/office/drawing/2014/chart" uri="{C3380CC4-5D6E-409C-BE32-E72D297353CC}">
              <c16:uniqueId val="{00000002-3D1B-440B-9F58-2B5614B72F4E}"/>
            </c:ext>
          </c:extLst>
        </c:ser>
        <c:dLbls>
          <c:showLegendKey val="0"/>
          <c:showVal val="0"/>
          <c:showCatName val="0"/>
          <c:showSerName val="0"/>
          <c:showPercent val="0"/>
          <c:showBubbleSize val="0"/>
        </c:dLbls>
        <c:axId val="541033304"/>
        <c:axId val="541037224"/>
      </c:scatterChart>
      <c:scatterChart>
        <c:scatterStyle val="lineMarker"/>
        <c:varyColors val="0"/>
        <c:ser>
          <c:idx val="3"/>
          <c:order val="3"/>
          <c:tx>
            <c:v>Gas (MMscfd)</c:v>
          </c:tx>
          <c:spPr>
            <a:ln>
              <a:solidFill>
                <a:srgbClr val="FF0000"/>
              </a:solidFill>
            </a:ln>
          </c:spPr>
          <c:marker>
            <c:symbol val="circle"/>
            <c:size val="4"/>
            <c:spPr>
              <a:solidFill>
                <a:srgbClr val="FF0000"/>
              </a:solidFill>
              <a:ln>
                <a:solidFill>
                  <a:srgbClr val="FF0000"/>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(2)'!$N$26:$N$212</c:f>
              <c:numCache>
                <c:formatCode>General</c:formatCode>
                <c:ptCount val="187"/>
                <c:pt idx="31">
                  <c:v>3.1926000000000005</c:v>
                </c:pt>
                <c:pt idx="32">
                  <c:v>3.3849999999999998</c:v>
                </c:pt>
                <c:pt idx="33">
                  <c:v>3.5739999999999998</c:v>
                </c:pt>
                <c:pt idx="34">
                  <c:v>3.4240000000000004</c:v>
                </c:pt>
                <c:pt idx="35">
                  <c:v>3.5140000000000002</c:v>
                </c:pt>
                <c:pt idx="36">
                  <c:v>3.1740000000000004</c:v>
                </c:pt>
                <c:pt idx="37">
                  <c:v>3.4340000000000002</c:v>
                </c:pt>
                <c:pt idx="38">
                  <c:v>3.3940000000000001</c:v>
                </c:pt>
                <c:pt idx="39">
                  <c:v>3.2039999999999997</c:v>
                </c:pt>
                <c:pt idx="40">
                  <c:v>3.2640000000000002</c:v>
                </c:pt>
                <c:pt idx="41">
                  <c:v>3.4740000000000002</c:v>
                </c:pt>
                <c:pt idx="42">
                  <c:v>3.484</c:v>
                </c:pt>
                <c:pt idx="43">
                  <c:v>3.524</c:v>
                </c:pt>
                <c:pt idx="44">
                  <c:v>3.1779999999999999</c:v>
                </c:pt>
                <c:pt idx="45">
                  <c:v>3.1790000000000003</c:v>
                </c:pt>
                <c:pt idx="46">
                  <c:v>3.1770000000000005</c:v>
                </c:pt>
                <c:pt idx="47">
                  <c:v>3.1829999999999998</c:v>
                </c:pt>
                <c:pt idx="48">
                  <c:v>3.1770000000000005</c:v>
                </c:pt>
                <c:pt idx="49">
                  <c:v>3.1770000000000005</c:v>
                </c:pt>
                <c:pt idx="50">
                  <c:v>3.1870000000000003</c:v>
                </c:pt>
                <c:pt idx="51">
                  <c:v>4.9520999999999997</c:v>
                </c:pt>
                <c:pt idx="52">
                  <c:v>4.9329999999999998</c:v>
                </c:pt>
                <c:pt idx="53">
                  <c:v>6.7276000000000007</c:v>
                </c:pt>
                <c:pt idx="54">
                  <c:v>6.8275000000000006</c:v>
                </c:pt>
                <c:pt idx="55">
                  <c:v>5.9674000000000005</c:v>
                </c:pt>
                <c:pt idx="56">
                  <c:v>6.2750000000000004</c:v>
                </c:pt>
                <c:pt idx="57">
                  <c:v>5.9390000000000001</c:v>
                </c:pt>
                <c:pt idx="58">
                  <c:v>4.4526000000000003</c:v>
                </c:pt>
                <c:pt idx="59">
                  <c:v>5.5340000000000007</c:v>
                </c:pt>
                <c:pt idx="60">
                  <c:v>5.9139999999999997</c:v>
                </c:pt>
                <c:pt idx="61">
                  <c:v>5.944</c:v>
                </c:pt>
                <c:pt idx="62">
                  <c:v>6.1486999999999998</c:v>
                </c:pt>
                <c:pt idx="63">
                  <c:v>5.4130000000000003</c:v>
                </c:pt>
                <c:pt idx="64">
                  <c:v>5.9540000000000006</c:v>
                </c:pt>
                <c:pt idx="65">
                  <c:v>5.8740000000000006</c:v>
                </c:pt>
                <c:pt idx="66">
                  <c:v>4.2140000000000004</c:v>
                </c:pt>
                <c:pt idx="67">
                  <c:v>5.734</c:v>
                </c:pt>
                <c:pt idx="68">
                  <c:v>3.9140000000000006</c:v>
                </c:pt>
                <c:pt idx="69">
                  <c:v>3.798</c:v>
                </c:pt>
                <c:pt idx="70">
                  <c:v>5.2140000000000004</c:v>
                </c:pt>
                <c:pt idx="71">
                  <c:v>5.226</c:v>
                </c:pt>
                <c:pt idx="72">
                  <c:v>4.1659000000000006</c:v>
                </c:pt>
                <c:pt idx="73">
                  <c:v>4.3260000000000005</c:v>
                </c:pt>
                <c:pt idx="74">
                  <c:v>3.4010000000000002</c:v>
                </c:pt>
                <c:pt idx="75">
                  <c:v>4.3723000000000001</c:v>
                </c:pt>
                <c:pt idx="76">
                  <c:v>3.7480000000000002</c:v>
                </c:pt>
                <c:pt idx="77">
                  <c:v>4.4329999999999998</c:v>
                </c:pt>
                <c:pt idx="78">
                  <c:v>3.6980000000000004</c:v>
                </c:pt>
                <c:pt idx="79">
                  <c:v>4.8320000000000007</c:v>
                </c:pt>
                <c:pt idx="80">
                  <c:v>3.9740000000000002</c:v>
                </c:pt>
                <c:pt idx="81">
                  <c:v>3.9970000000000003</c:v>
                </c:pt>
                <c:pt idx="82">
                  <c:v>4.0730000000000004</c:v>
                </c:pt>
                <c:pt idx="83">
                  <c:v>4.1720000000000006</c:v>
                </c:pt>
                <c:pt idx="84">
                  <c:v>4.0459999999999994</c:v>
                </c:pt>
                <c:pt idx="85">
                  <c:v>4.258</c:v>
                </c:pt>
                <c:pt idx="86">
                  <c:v>4.6940000000000008</c:v>
                </c:pt>
                <c:pt idx="87">
                  <c:v>3.9800000000000004</c:v>
                </c:pt>
                <c:pt idx="88">
                  <c:v>4.0359999999999996</c:v>
                </c:pt>
                <c:pt idx="89">
                  <c:v>8.0259999999999998</c:v>
                </c:pt>
                <c:pt idx="90">
                  <c:v>7.1040000000000001</c:v>
                </c:pt>
                <c:pt idx="91">
                  <c:v>8.9369999999999994</c:v>
                </c:pt>
                <c:pt idx="92">
                  <c:v>7.2040000000000006</c:v>
                </c:pt>
                <c:pt idx="93">
                  <c:v>4.5440000000000005</c:v>
                </c:pt>
                <c:pt idx="94">
                  <c:v>7.0039999999999996</c:v>
                </c:pt>
                <c:pt idx="95">
                  <c:v>7.2309999999999999</c:v>
                </c:pt>
                <c:pt idx="96">
                  <c:v>7.2639999999999993</c:v>
                </c:pt>
                <c:pt idx="97">
                  <c:v>4.484</c:v>
                </c:pt>
                <c:pt idx="98">
                  <c:v>6.6740000000000004</c:v>
                </c:pt>
                <c:pt idx="99">
                  <c:v>6.8339999999999996</c:v>
                </c:pt>
                <c:pt idx="100">
                  <c:v>5.8119999999999994</c:v>
                </c:pt>
                <c:pt idx="101">
                  <c:v>6.1839999999999993</c:v>
                </c:pt>
                <c:pt idx="102">
                  <c:v>4.194</c:v>
                </c:pt>
                <c:pt idx="103">
                  <c:v>4.2750000000000004</c:v>
                </c:pt>
                <c:pt idx="104">
                  <c:v>4.351</c:v>
                </c:pt>
                <c:pt idx="105">
                  <c:v>7.5640000000000001</c:v>
                </c:pt>
                <c:pt idx="106">
                  <c:v>7.0540000000000003</c:v>
                </c:pt>
                <c:pt idx="107">
                  <c:v>5.7739999999999991</c:v>
                </c:pt>
                <c:pt idx="108">
                  <c:v>4.1340000000000003</c:v>
                </c:pt>
                <c:pt idx="109">
                  <c:v>6.0340000000000007</c:v>
                </c:pt>
                <c:pt idx="110">
                  <c:v>5.5739999999999998</c:v>
                </c:pt>
                <c:pt idx="111">
                  <c:v>3.9940000000000002</c:v>
                </c:pt>
                <c:pt idx="112">
                  <c:v>4.0440000000000005</c:v>
                </c:pt>
                <c:pt idx="113">
                  <c:v>4.0040000000000004</c:v>
                </c:pt>
                <c:pt idx="114">
                  <c:v>4.3710000000000004</c:v>
                </c:pt>
                <c:pt idx="115">
                  <c:v>5.484</c:v>
                </c:pt>
                <c:pt idx="116">
                  <c:v>4.5640000000000001</c:v>
                </c:pt>
                <c:pt idx="117">
                  <c:v>4.1340000000000003</c:v>
                </c:pt>
                <c:pt idx="118">
                  <c:v>3.9140000000000001</c:v>
                </c:pt>
                <c:pt idx="119">
                  <c:v>8.2740000000000009</c:v>
                </c:pt>
                <c:pt idx="120">
                  <c:v>4.484</c:v>
                </c:pt>
                <c:pt idx="121">
                  <c:v>9.4439999999999991</c:v>
                </c:pt>
                <c:pt idx="122">
                  <c:v>7.024</c:v>
                </c:pt>
                <c:pt idx="123">
                  <c:v>4.4640000000000004</c:v>
                </c:pt>
                <c:pt idx="124">
                  <c:v>4.3840000000000003</c:v>
                </c:pt>
                <c:pt idx="125">
                  <c:v>4.4640000000000004</c:v>
                </c:pt>
                <c:pt idx="126">
                  <c:v>4.6040000000000001</c:v>
                </c:pt>
                <c:pt idx="127">
                  <c:v>7.7140000000000004</c:v>
                </c:pt>
                <c:pt idx="128">
                  <c:v>3.6139999999999999</c:v>
                </c:pt>
                <c:pt idx="129">
                  <c:v>3.8940000000000001</c:v>
                </c:pt>
                <c:pt idx="130">
                  <c:v>4.274</c:v>
                </c:pt>
                <c:pt idx="131">
                  <c:v>3.274</c:v>
                </c:pt>
                <c:pt idx="132">
                  <c:v>3.1840000000000002</c:v>
                </c:pt>
                <c:pt idx="133">
                  <c:v>3.4039999999999999</c:v>
                </c:pt>
                <c:pt idx="134">
                  <c:v>4.4140000000000006</c:v>
                </c:pt>
                <c:pt idx="135">
                  <c:v>4.1140000000000008</c:v>
                </c:pt>
                <c:pt idx="136">
                  <c:v>4.0739999999999998</c:v>
                </c:pt>
                <c:pt idx="137">
                  <c:v>3.3240000000000003</c:v>
                </c:pt>
                <c:pt idx="138">
                  <c:v>3.2180000000000004</c:v>
                </c:pt>
                <c:pt idx="139">
                  <c:v>5.8740000000000006</c:v>
                </c:pt>
                <c:pt idx="140">
                  <c:v>3.6840000000000002</c:v>
                </c:pt>
                <c:pt idx="141">
                  <c:v>3.1840000000000002</c:v>
                </c:pt>
                <c:pt idx="142">
                  <c:v>3.1812000000000005</c:v>
                </c:pt>
                <c:pt idx="143">
                  <c:v>3.1740000000000004</c:v>
                </c:pt>
                <c:pt idx="144">
                  <c:v>3.1740000000000004</c:v>
                </c:pt>
                <c:pt idx="145">
                  <c:v>7.6040000000000001</c:v>
                </c:pt>
                <c:pt idx="146">
                  <c:v>5.5739999999999998</c:v>
                </c:pt>
                <c:pt idx="147">
                  <c:v>5.1859999999999999</c:v>
                </c:pt>
                <c:pt idx="148">
                  <c:v>4.0440000000000005</c:v>
                </c:pt>
                <c:pt idx="149">
                  <c:v>4.1660000000000004</c:v>
                </c:pt>
                <c:pt idx="150">
                  <c:v>3.2740800000000001</c:v>
                </c:pt>
                <c:pt idx="151">
                  <c:v>3.4540000000000002</c:v>
                </c:pt>
                <c:pt idx="152">
                  <c:v>3.7610999999999999</c:v>
                </c:pt>
                <c:pt idx="153">
                  <c:v>4.0890000000000004</c:v>
                </c:pt>
                <c:pt idx="154">
                  <c:v>3.1875999999999998</c:v>
                </c:pt>
                <c:pt idx="155">
                  <c:v>5.3629999999999995</c:v>
                </c:pt>
                <c:pt idx="156">
                  <c:v>4.7670000000000003</c:v>
                </c:pt>
                <c:pt idx="157">
                  <c:v>4.3730000000000002</c:v>
                </c:pt>
                <c:pt idx="158">
                  <c:v>3.2485999999999997</c:v>
                </c:pt>
                <c:pt idx="159">
                  <c:v>3.8740000000000001</c:v>
                </c:pt>
                <c:pt idx="160">
                  <c:v>3.2240000000000002</c:v>
                </c:pt>
                <c:pt idx="161">
                  <c:v>4.6740000000000004</c:v>
                </c:pt>
                <c:pt idx="162">
                  <c:v>3.2440000000000002</c:v>
                </c:pt>
                <c:pt idx="163">
                  <c:v>3.1880000000000002</c:v>
                </c:pt>
                <c:pt idx="164">
                  <c:v>3.1899000000000002</c:v>
                </c:pt>
                <c:pt idx="165">
                  <c:v>3.1935000000000002</c:v>
                </c:pt>
                <c:pt idx="166">
                  <c:v>5.229000000000001</c:v>
                </c:pt>
                <c:pt idx="167">
                  <c:v>6.1433999999999997</c:v>
                </c:pt>
                <c:pt idx="168">
                  <c:v>3.6340000000000003</c:v>
                </c:pt>
                <c:pt idx="169">
                  <c:v>3.3039999999999998</c:v>
                </c:pt>
                <c:pt idx="170">
                  <c:v>3.2639999999999998</c:v>
                </c:pt>
                <c:pt idx="171">
                  <c:v>3.1768000000000001</c:v>
                </c:pt>
                <c:pt idx="172">
                  <c:v>3.1830000000000003</c:v>
                </c:pt>
                <c:pt idx="173">
                  <c:v>3.1740000000000004</c:v>
                </c:pt>
                <c:pt idx="174">
                  <c:v>3.1740000000000004</c:v>
                </c:pt>
                <c:pt idx="175">
                  <c:v>3.1840000000000002</c:v>
                </c:pt>
                <c:pt idx="176">
                  <c:v>3.2140000000000004</c:v>
                </c:pt>
                <c:pt idx="177">
                  <c:v>3.2170000000000001</c:v>
                </c:pt>
                <c:pt idx="178">
                  <c:v>8.0161999999999995</c:v>
                </c:pt>
                <c:pt idx="179">
                  <c:v>5.8912000000000004</c:v>
                </c:pt>
                <c:pt idx="180">
                  <c:v>5.7285000000000004</c:v>
                </c:pt>
                <c:pt idx="181">
                  <c:v>5.6753</c:v>
                </c:pt>
                <c:pt idx="182">
                  <c:v>5.6743000000000006</c:v>
                </c:pt>
                <c:pt idx="183">
                  <c:v>5.6539999999999999</c:v>
                </c:pt>
                <c:pt idx="184">
                  <c:v>5.4640000000000004</c:v>
                </c:pt>
              </c:numCache>
            </c:numRef>
          </c:yVal>
          <c:smooth val="0"/>
          <c:extLst>
            <c:ext xmlns:c16="http://schemas.microsoft.com/office/drawing/2014/chart" uri="{C3380CC4-5D6E-409C-BE32-E72D297353CC}">
              <c16:uniqueId val="{00000003-3D1B-440B-9F58-2B5614B72F4E}"/>
            </c:ext>
          </c:extLst>
        </c:ser>
        <c:ser>
          <c:idx val="4"/>
          <c:order val="4"/>
          <c:tx>
            <c:v>Choke</c:v>
          </c:tx>
          <c:spPr>
            <a:ln w="19050">
              <a:solidFill>
                <a:srgbClr val="990000"/>
              </a:solidFill>
            </a:ln>
          </c:spPr>
          <c:marker>
            <c:symbol val="star"/>
            <c:size val="4"/>
            <c:spPr>
              <a:noFill/>
              <a:ln>
                <a:solidFill>
                  <a:srgbClr val="990000"/>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(2)'!$F$26:$F$212</c:f>
              <c:numCache>
                <c:formatCode>General</c:formatCode>
                <c:ptCount val="187"/>
                <c:pt idx="0">
                  <c:v>702</c:v>
                </c:pt>
                <c:pt idx="1">
                  <c:v>699</c:v>
                </c:pt>
                <c:pt idx="2">
                  <c:v>725</c:v>
                </c:pt>
                <c:pt idx="3">
                  <c:v>764</c:v>
                </c:pt>
                <c:pt idx="4">
                  <c:v>750</c:v>
                </c:pt>
                <c:pt idx="5">
                  <c:v>772</c:v>
                </c:pt>
                <c:pt idx="6">
                  <c:v>778</c:v>
                </c:pt>
                <c:pt idx="7">
                  <c:v>795</c:v>
                </c:pt>
                <c:pt idx="8">
                  <c:v>796</c:v>
                </c:pt>
                <c:pt idx="9">
                  <c:v>857</c:v>
                </c:pt>
                <c:pt idx="10">
                  <c:v>828</c:v>
                </c:pt>
                <c:pt idx="11">
                  <c:v>866</c:v>
                </c:pt>
                <c:pt idx="12">
                  <c:v>735</c:v>
                </c:pt>
                <c:pt idx="13">
                  <c:v>695</c:v>
                </c:pt>
                <c:pt idx="14">
                  <c:v>654</c:v>
                </c:pt>
                <c:pt idx="15">
                  <c:v>660</c:v>
                </c:pt>
                <c:pt idx="16">
                  <c:v>768.13</c:v>
                </c:pt>
                <c:pt idx="17">
                  <c:v>567</c:v>
                </c:pt>
                <c:pt idx="18">
                  <c:v>564</c:v>
                </c:pt>
                <c:pt idx="19">
                  <c:v>569</c:v>
                </c:pt>
                <c:pt idx="20">
                  <c:v>306</c:v>
                </c:pt>
                <c:pt idx="21">
                  <c:v>585</c:v>
                </c:pt>
                <c:pt idx="22">
                  <c:v>534</c:v>
                </c:pt>
                <c:pt idx="23">
                  <c:v>534</c:v>
                </c:pt>
                <c:pt idx="24">
                  <c:v>548</c:v>
                </c:pt>
                <c:pt idx="25">
                  <c:v>670</c:v>
                </c:pt>
                <c:pt idx="26">
                  <c:v>720</c:v>
                </c:pt>
                <c:pt idx="27">
                  <c:v>632</c:v>
                </c:pt>
                <c:pt idx="28">
                  <c:v>583</c:v>
                </c:pt>
                <c:pt idx="29">
                  <c:v>560</c:v>
                </c:pt>
                <c:pt idx="30">
                  <c:v>37</c:v>
                </c:pt>
                <c:pt idx="31">
                  <c:v>246</c:v>
                </c:pt>
                <c:pt idx="32">
                  <c:v>195.3</c:v>
                </c:pt>
                <c:pt idx="33">
                  <c:v>250</c:v>
                </c:pt>
                <c:pt idx="34">
                  <c:v>203.4</c:v>
                </c:pt>
                <c:pt idx="35">
                  <c:v>237</c:v>
                </c:pt>
                <c:pt idx="36">
                  <c:v>240.96</c:v>
                </c:pt>
                <c:pt idx="37">
                  <c:v>216.23</c:v>
                </c:pt>
                <c:pt idx="38">
                  <c:v>212.3</c:v>
                </c:pt>
                <c:pt idx="39">
                  <c:v>252</c:v>
                </c:pt>
                <c:pt idx="40">
                  <c:v>284</c:v>
                </c:pt>
                <c:pt idx="41">
                  <c:v>305.8</c:v>
                </c:pt>
                <c:pt idx="42">
                  <c:v>315.3</c:v>
                </c:pt>
                <c:pt idx="43">
                  <c:v>251</c:v>
                </c:pt>
                <c:pt idx="44">
                  <c:v>228.7</c:v>
                </c:pt>
                <c:pt idx="45">
                  <c:v>215</c:v>
                </c:pt>
                <c:pt idx="46">
                  <c:v>268.18</c:v>
                </c:pt>
                <c:pt idx="47">
                  <c:v>291.58000000000004</c:v>
                </c:pt>
                <c:pt idx="48">
                  <c:v>284</c:v>
                </c:pt>
                <c:pt idx="49">
                  <c:v>286.39</c:v>
                </c:pt>
                <c:pt idx="50">
                  <c:v>284.83000000000004</c:v>
                </c:pt>
                <c:pt idx="51">
                  <c:v>243</c:v>
                </c:pt>
                <c:pt idx="52">
                  <c:v>243</c:v>
                </c:pt>
                <c:pt idx="53">
                  <c:v>251</c:v>
                </c:pt>
                <c:pt idx="54">
                  <c:v>251</c:v>
                </c:pt>
                <c:pt idx="55">
                  <c:v>240.38</c:v>
                </c:pt>
                <c:pt idx="56">
                  <c:v>234</c:v>
                </c:pt>
                <c:pt idx="57">
                  <c:v>246</c:v>
                </c:pt>
                <c:pt idx="58">
                  <c:v>246.95</c:v>
                </c:pt>
                <c:pt idx="59">
                  <c:v>245.47</c:v>
                </c:pt>
                <c:pt idx="60">
                  <c:v>230.93</c:v>
                </c:pt>
                <c:pt idx="61">
                  <c:v>230.63</c:v>
                </c:pt>
                <c:pt idx="62">
                  <c:v>189</c:v>
                </c:pt>
                <c:pt idx="63">
                  <c:v>188.98</c:v>
                </c:pt>
                <c:pt idx="64">
                  <c:v>206</c:v>
                </c:pt>
                <c:pt idx="65">
                  <c:v>202.7</c:v>
                </c:pt>
                <c:pt idx="66">
                  <c:v>237</c:v>
                </c:pt>
                <c:pt idx="67">
                  <c:v>186.98</c:v>
                </c:pt>
                <c:pt idx="68">
                  <c:v>188</c:v>
                </c:pt>
                <c:pt idx="69">
                  <c:v>228.7</c:v>
                </c:pt>
                <c:pt idx="70">
                  <c:v>254</c:v>
                </c:pt>
                <c:pt idx="71">
                  <c:v>239.84</c:v>
                </c:pt>
                <c:pt idx="72">
                  <c:v>240.5</c:v>
                </c:pt>
                <c:pt idx="73">
                  <c:v>233</c:v>
                </c:pt>
                <c:pt idx="74">
                  <c:v>217.66</c:v>
                </c:pt>
                <c:pt idx="75">
                  <c:v>220</c:v>
                </c:pt>
                <c:pt idx="76">
                  <c:v>225.7</c:v>
                </c:pt>
                <c:pt idx="77">
                  <c:v>247</c:v>
                </c:pt>
                <c:pt idx="78">
                  <c:v>234.25</c:v>
                </c:pt>
                <c:pt idx="79">
                  <c:v>280</c:v>
                </c:pt>
                <c:pt idx="80">
                  <c:v>289</c:v>
                </c:pt>
                <c:pt idx="81">
                  <c:v>228</c:v>
                </c:pt>
                <c:pt idx="82">
                  <c:v>242</c:v>
                </c:pt>
                <c:pt idx="83">
                  <c:v>273</c:v>
                </c:pt>
                <c:pt idx="84">
                  <c:v>230</c:v>
                </c:pt>
                <c:pt idx="85">
                  <c:v>233</c:v>
                </c:pt>
                <c:pt idx="86">
                  <c:v>227</c:v>
                </c:pt>
                <c:pt idx="87">
                  <c:v>226</c:v>
                </c:pt>
                <c:pt idx="88">
                  <c:v>229</c:v>
                </c:pt>
                <c:pt idx="89">
                  <c:v>237.5</c:v>
                </c:pt>
                <c:pt idx="90">
                  <c:v>232</c:v>
                </c:pt>
                <c:pt idx="91">
                  <c:v>238</c:v>
                </c:pt>
                <c:pt idx="92">
                  <c:v>247</c:v>
                </c:pt>
                <c:pt idx="93">
                  <c:v>222.26</c:v>
                </c:pt>
                <c:pt idx="94">
                  <c:v>224</c:v>
                </c:pt>
                <c:pt idx="95">
                  <c:v>234</c:v>
                </c:pt>
                <c:pt idx="96">
                  <c:v>227</c:v>
                </c:pt>
                <c:pt idx="97">
                  <c:v>273.25</c:v>
                </c:pt>
                <c:pt idx="98">
                  <c:v>251.99</c:v>
                </c:pt>
                <c:pt idx="99">
                  <c:v>241.8</c:v>
                </c:pt>
                <c:pt idx="100">
                  <c:v>263.53999999999996</c:v>
                </c:pt>
                <c:pt idx="101">
                  <c:v>249.55</c:v>
                </c:pt>
                <c:pt idx="102">
                  <c:v>259.71000000000004</c:v>
                </c:pt>
                <c:pt idx="103">
                  <c:v>215</c:v>
                </c:pt>
                <c:pt idx="104">
                  <c:v>209.26</c:v>
                </c:pt>
                <c:pt idx="105">
                  <c:v>230.9</c:v>
                </c:pt>
                <c:pt idx="106">
                  <c:v>222.88</c:v>
                </c:pt>
                <c:pt idx="107">
                  <c:v>222.83</c:v>
                </c:pt>
                <c:pt idx="108">
                  <c:v>233.3</c:v>
                </c:pt>
                <c:pt idx="109">
                  <c:v>221</c:v>
                </c:pt>
                <c:pt idx="110">
                  <c:v>218</c:v>
                </c:pt>
                <c:pt idx="111">
                  <c:v>213.68</c:v>
                </c:pt>
                <c:pt idx="112">
                  <c:v>267.2</c:v>
                </c:pt>
                <c:pt idx="113">
                  <c:v>269.11</c:v>
                </c:pt>
                <c:pt idx="114">
                  <c:v>274.5</c:v>
                </c:pt>
                <c:pt idx="115">
                  <c:v>238.45</c:v>
                </c:pt>
                <c:pt idx="116">
                  <c:v>220.59</c:v>
                </c:pt>
                <c:pt idx="117">
                  <c:v>221</c:v>
                </c:pt>
                <c:pt idx="118">
                  <c:v>220</c:v>
                </c:pt>
                <c:pt idx="119">
                  <c:v>237.73</c:v>
                </c:pt>
                <c:pt idx="120">
                  <c:v>239.57</c:v>
                </c:pt>
                <c:pt idx="121">
                  <c:v>243</c:v>
                </c:pt>
                <c:pt idx="122">
                  <c:v>240</c:v>
                </c:pt>
                <c:pt idx="123">
                  <c:v>245.51</c:v>
                </c:pt>
                <c:pt idx="124">
                  <c:v>245.45</c:v>
                </c:pt>
                <c:pt idx="125">
                  <c:v>266.68</c:v>
                </c:pt>
                <c:pt idx="126">
                  <c:v>257.27999999999997</c:v>
                </c:pt>
                <c:pt idx="127">
                  <c:v>236.6</c:v>
                </c:pt>
                <c:pt idx="128">
                  <c:v>230.39</c:v>
                </c:pt>
                <c:pt idx="129">
                  <c:v>242</c:v>
                </c:pt>
                <c:pt idx="130">
                  <c:v>249</c:v>
                </c:pt>
                <c:pt idx="131">
                  <c:v>238</c:v>
                </c:pt>
                <c:pt idx="132">
                  <c:v>238</c:v>
                </c:pt>
                <c:pt idx="133">
                  <c:v>236.12</c:v>
                </c:pt>
                <c:pt idx="134">
                  <c:v>233.24</c:v>
                </c:pt>
                <c:pt idx="135">
                  <c:v>232</c:v>
                </c:pt>
                <c:pt idx="136">
                  <c:v>245</c:v>
                </c:pt>
                <c:pt idx="137">
                  <c:v>241.5</c:v>
                </c:pt>
                <c:pt idx="138">
                  <c:v>245.9</c:v>
                </c:pt>
                <c:pt idx="139">
                  <c:v>246</c:v>
                </c:pt>
                <c:pt idx="140">
                  <c:v>242</c:v>
                </c:pt>
                <c:pt idx="141">
                  <c:v>134</c:v>
                </c:pt>
                <c:pt idx="142">
                  <c:v>226</c:v>
                </c:pt>
                <c:pt idx="143">
                  <c:v>226</c:v>
                </c:pt>
                <c:pt idx="144">
                  <c:v>228</c:v>
                </c:pt>
                <c:pt idx="145">
                  <c:v>228</c:v>
                </c:pt>
                <c:pt idx="146">
                  <c:v>230</c:v>
                </c:pt>
                <c:pt idx="147">
                  <c:v>241</c:v>
                </c:pt>
                <c:pt idx="148">
                  <c:v>244</c:v>
                </c:pt>
                <c:pt idx="149">
                  <c:v>249</c:v>
                </c:pt>
                <c:pt idx="150">
                  <c:v>237</c:v>
                </c:pt>
                <c:pt idx="151">
                  <c:v>234.58</c:v>
                </c:pt>
                <c:pt idx="152">
                  <c:v>238</c:v>
                </c:pt>
                <c:pt idx="153">
                  <c:v>236</c:v>
                </c:pt>
                <c:pt idx="154">
                  <c:v>250</c:v>
                </c:pt>
                <c:pt idx="155">
                  <c:v>244</c:v>
                </c:pt>
                <c:pt idx="156">
                  <c:v>245</c:v>
                </c:pt>
                <c:pt idx="157">
                  <c:v>248</c:v>
                </c:pt>
                <c:pt idx="158">
                  <c:v>254</c:v>
                </c:pt>
                <c:pt idx="159">
                  <c:v>248</c:v>
                </c:pt>
                <c:pt idx="160">
                  <c:v>256</c:v>
                </c:pt>
                <c:pt idx="161">
                  <c:v>260</c:v>
                </c:pt>
                <c:pt idx="162">
                  <c:v>261</c:v>
                </c:pt>
                <c:pt idx="163">
                  <c:v>270</c:v>
                </c:pt>
                <c:pt idx="164">
                  <c:v>254</c:v>
                </c:pt>
                <c:pt idx="165">
                  <c:v>254.72</c:v>
                </c:pt>
                <c:pt idx="166">
                  <c:v>243</c:v>
                </c:pt>
                <c:pt idx="167">
                  <c:v>253</c:v>
                </c:pt>
                <c:pt idx="168">
                  <c:v>267</c:v>
                </c:pt>
                <c:pt idx="169">
                  <c:v>258</c:v>
                </c:pt>
                <c:pt idx="170">
                  <c:v>262</c:v>
                </c:pt>
                <c:pt idx="171">
                  <c:v>244</c:v>
                </c:pt>
                <c:pt idx="172">
                  <c:v>229</c:v>
                </c:pt>
                <c:pt idx="173">
                  <c:v>228</c:v>
                </c:pt>
                <c:pt idx="174">
                  <c:v>281</c:v>
                </c:pt>
                <c:pt idx="175">
                  <c:v>301</c:v>
                </c:pt>
                <c:pt idx="176">
                  <c:v>271</c:v>
                </c:pt>
                <c:pt idx="177">
                  <c:v>264</c:v>
                </c:pt>
                <c:pt idx="178">
                  <c:v>284</c:v>
                </c:pt>
                <c:pt idx="179">
                  <c:v>272</c:v>
                </c:pt>
                <c:pt idx="180">
                  <c:v>244</c:v>
                </c:pt>
                <c:pt idx="181">
                  <c:v>245</c:v>
                </c:pt>
                <c:pt idx="182">
                  <c:v>245</c:v>
                </c:pt>
                <c:pt idx="183">
                  <c:v>243</c:v>
                </c:pt>
                <c:pt idx="184">
                  <c:v>240</c:v>
                </c:pt>
              </c:numCache>
            </c:numRef>
          </c:yVal>
          <c:smooth val="0"/>
          <c:extLst>
            <c:ext xmlns:c16="http://schemas.microsoft.com/office/drawing/2014/chart" uri="{C3380CC4-5D6E-409C-BE32-E72D297353CC}">
              <c16:uniqueId val="{00000004-3D1B-440B-9F58-2B5614B72F4E}"/>
            </c:ext>
          </c:extLst>
        </c:ser>
        <c:ser>
          <c:idx val="5"/>
          <c:order val="5"/>
          <c:tx>
            <c:v>WC-%</c:v>
          </c:tx>
          <c:spPr>
            <a:ln w="22225">
              <a:solidFill>
                <a:srgbClr val="00FFFF"/>
              </a:solidFill>
            </a:ln>
          </c:spPr>
          <c:marker>
            <c:symbol val="diamond"/>
            <c:size val="3"/>
            <c:spPr>
              <a:solidFill>
                <a:srgbClr val="00FFFF"/>
              </a:solidFill>
              <a:ln>
                <a:solidFill>
                  <a:srgbClr val="00FFFF"/>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(2)'!$M$26:$M$212</c:f>
              <c:numCache>
                <c:formatCode>General</c:formatCode>
                <c:ptCount val="187"/>
                <c:pt idx="0">
                  <c:v>4.1120000000000001</c:v>
                </c:pt>
                <c:pt idx="1">
                  <c:v>5.032</c:v>
                </c:pt>
                <c:pt idx="2">
                  <c:v>5.702</c:v>
                </c:pt>
                <c:pt idx="3">
                  <c:v>6.7520000000000007</c:v>
                </c:pt>
                <c:pt idx="4">
                  <c:v>6.7720000000000002</c:v>
                </c:pt>
                <c:pt idx="5">
                  <c:v>7.6319999999999997</c:v>
                </c:pt>
                <c:pt idx="6">
                  <c:v>7.5519999999999996</c:v>
                </c:pt>
                <c:pt idx="7">
                  <c:v>7.8520000000000003</c:v>
                </c:pt>
                <c:pt idx="8">
                  <c:v>9.2620000000000005</c:v>
                </c:pt>
                <c:pt idx="9">
                  <c:v>10.052</c:v>
                </c:pt>
                <c:pt idx="10">
                  <c:v>10.481999999999999</c:v>
                </c:pt>
                <c:pt idx="11">
                  <c:v>10.242000000000001</c:v>
                </c:pt>
                <c:pt idx="12">
                  <c:v>10.722</c:v>
                </c:pt>
                <c:pt idx="13">
                  <c:v>10.842000000000001</c:v>
                </c:pt>
                <c:pt idx="14">
                  <c:v>10.172000000000001</c:v>
                </c:pt>
                <c:pt idx="15">
                  <c:v>10.332000000000001</c:v>
                </c:pt>
                <c:pt idx="16">
                  <c:v>10.022</c:v>
                </c:pt>
                <c:pt idx="17">
                  <c:v>4.9619999999999997</c:v>
                </c:pt>
                <c:pt idx="18">
                  <c:v>6.2119999999999997</c:v>
                </c:pt>
                <c:pt idx="19">
                  <c:v>6.3719999999999999</c:v>
                </c:pt>
                <c:pt idx="20">
                  <c:v>7.032</c:v>
                </c:pt>
                <c:pt idx="21">
                  <c:v>2.6819999999999999</c:v>
                </c:pt>
                <c:pt idx="22">
                  <c:v>2.6320000000000001</c:v>
                </c:pt>
                <c:pt idx="23">
                  <c:v>2.6320000000000001</c:v>
                </c:pt>
                <c:pt idx="24">
                  <c:v>2.6320000000000001</c:v>
                </c:pt>
                <c:pt idx="25">
                  <c:v>7.2219999999999995</c:v>
                </c:pt>
                <c:pt idx="26">
                  <c:v>2.6320000000000001</c:v>
                </c:pt>
                <c:pt idx="27">
                  <c:v>2.972</c:v>
                </c:pt>
                <c:pt idx="28">
                  <c:v>4.6920000000000002</c:v>
                </c:pt>
                <c:pt idx="29">
                  <c:v>3.4320000000000004</c:v>
                </c:pt>
                <c:pt idx="30">
                  <c:v>2.6320000000000001</c:v>
                </c:pt>
                <c:pt idx="31">
                  <c:v>2.6506000000000003</c:v>
                </c:pt>
                <c:pt idx="32">
                  <c:v>2.843</c:v>
                </c:pt>
                <c:pt idx="33">
                  <c:v>3.032</c:v>
                </c:pt>
                <c:pt idx="34">
                  <c:v>2.8820000000000001</c:v>
                </c:pt>
                <c:pt idx="35">
                  <c:v>2.972</c:v>
                </c:pt>
                <c:pt idx="36">
                  <c:v>2.6320000000000001</c:v>
                </c:pt>
                <c:pt idx="37">
                  <c:v>2.8920000000000003</c:v>
                </c:pt>
                <c:pt idx="38">
                  <c:v>2.8520000000000003</c:v>
                </c:pt>
                <c:pt idx="39">
                  <c:v>2.6619999999999999</c:v>
                </c:pt>
                <c:pt idx="40">
                  <c:v>2.722</c:v>
                </c:pt>
                <c:pt idx="41">
                  <c:v>2.9319999999999999</c:v>
                </c:pt>
                <c:pt idx="42">
                  <c:v>2.9420000000000002</c:v>
                </c:pt>
                <c:pt idx="43">
                  <c:v>2.9820000000000002</c:v>
                </c:pt>
                <c:pt idx="44">
                  <c:v>2.6360000000000001</c:v>
                </c:pt>
                <c:pt idx="45">
                  <c:v>2.637</c:v>
                </c:pt>
                <c:pt idx="46">
                  <c:v>2.6350000000000002</c:v>
                </c:pt>
                <c:pt idx="47">
                  <c:v>2.641</c:v>
                </c:pt>
                <c:pt idx="48">
                  <c:v>2.6350000000000002</c:v>
                </c:pt>
                <c:pt idx="49">
                  <c:v>2.6350000000000002</c:v>
                </c:pt>
                <c:pt idx="50">
                  <c:v>2.645</c:v>
                </c:pt>
                <c:pt idx="51">
                  <c:v>2.7701000000000002</c:v>
                </c:pt>
                <c:pt idx="52">
                  <c:v>2.7410000000000001</c:v>
                </c:pt>
                <c:pt idx="53">
                  <c:v>2.8755999999999999</c:v>
                </c:pt>
                <c:pt idx="54">
                  <c:v>2.8155000000000001</c:v>
                </c:pt>
                <c:pt idx="55">
                  <c:v>2.8154000000000003</c:v>
                </c:pt>
                <c:pt idx="56">
                  <c:v>2.8330000000000002</c:v>
                </c:pt>
                <c:pt idx="57">
                  <c:v>2.8370000000000002</c:v>
                </c:pt>
                <c:pt idx="58">
                  <c:v>2.8506</c:v>
                </c:pt>
                <c:pt idx="59">
                  <c:v>3.2520000000000002</c:v>
                </c:pt>
                <c:pt idx="60">
                  <c:v>3.6120000000000001</c:v>
                </c:pt>
                <c:pt idx="61">
                  <c:v>3.4820000000000002</c:v>
                </c:pt>
                <c:pt idx="62">
                  <c:v>3.6367000000000003</c:v>
                </c:pt>
                <c:pt idx="63">
                  <c:v>3.331</c:v>
                </c:pt>
                <c:pt idx="64">
                  <c:v>2.972</c:v>
                </c:pt>
                <c:pt idx="65">
                  <c:v>3.0020000000000002</c:v>
                </c:pt>
                <c:pt idx="66">
                  <c:v>2.802</c:v>
                </c:pt>
                <c:pt idx="67">
                  <c:v>2.9820000000000002</c:v>
                </c:pt>
                <c:pt idx="68">
                  <c:v>3.0820000000000003</c:v>
                </c:pt>
                <c:pt idx="69">
                  <c:v>3.0289999999999999</c:v>
                </c:pt>
                <c:pt idx="70">
                  <c:v>2.8719999999999999</c:v>
                </c:pt>
                <c:pt idx="71">
                  <c:v>2.7320000000000002</c:v>
                </c:pt>
                <c:pt idx="72">
                  <c:v>2.7669000000000001</c:v>
                </c:pt>
                <c:pt idx="73">
                  <c:v>2.6659999999999999</c:v>
                </c:pt>
                <c:pt idx="74">
                  <c:v>2.6640000000000001</c:v>
                </c:pt>
                <c:pt idx="75">
                  <c:v>2.7863000000000002</c:v>
                </c:pt>
                <c:pt idx="76">
                  <c:v>2.6630000000000003</c:v>
                </c:pt>
                <c:pt idx="77">
                  <c:v>2.661</c:v>
                </c:pt>
                <c:pt idx="78">
                  <c:v>2.6360000000000001</c:v>
                </c:pt>
                <c:pt idx="79">
                  <c:v>2.69</c:v>
                </c:pt>
                <c:pt idx="80">
                  <c:v>2.6819999999999999</c:v>
                </c:pt>
                <c:pt idx="81">
                  <c:v>2.6550000000000002</c:v>
                </c:pt>
                <c:pt idx="82">
                  <c:v>2.661</c:v>
                </c:pt>
                <c:pt idx="83">
                  <c:v>2.75</c:v>
                </c:pt>
                <c:pt idx="84">
                  <c:v>2.6539999999999999</c:v>
                </c:pt>
                <c:pt idx="85">
                  <c:v>2.6760000000000002</c:v>
                </c:pt>
                <c:pt idx="86">
                  <c:v>2.6720000000000002</c:v>
                </c:pt>
                <c:pt idx="87">
                  <c:v>2.6680000000000001</c:v>
                </c:pt>
                <c:pt idx="88">
                  <c:v>2.6640000000000001</c:v>
                </c:pt>
                <c:pt idx="89">
                  <c:v>2.694</c:v>
                </c:pt>
                <c:pt idx="90">
                  <c:v>2.6920000000000002</c:v>
                </c:pt>
                <c:pt idx="91">
                  <c:v>2.6850000000000001</c:v>
                </c:pt>
                <c:pt idx="92">
                  <c:v>2.6920000000000002</c:v>
                </c:pt>
                <c:pt idx="93">
                  <c:v>2.6920000000000002</c:v>
                </c:pt>
                <c:pt idx="94">
                  <c:v>2.702</c:v>
                </c:pt>
                <c:pt idx="95">
                  <c:v>2.6890000000000001</c:v>
                </c:pt>
                <c:pt idx="96">
                  <c:v>2.6819999999999999</c:v>
                </c:pt>
                <c:pt idx="97">
                  <c:v>2.6920000000000002</c:v>
                </c:pt>
                <c:pt idx="98">
                  <c:v>2.6920000000000002</c:v>
                </c:pt>
                <c:pt idx="99">
                  <c:v>2.6720000000000002</c:v>
                </c:pt>
                <c:pt idx="100">
                  <c:v>2.69</c:v>
                </c:pt>
                <c:pt idx="101">
                  <c:v>2.6819999999999999</c:v>
                </c:pt>
                <c:pt idx="102">
                  <c:v>2.6720000000000002</c:v>
                </c:pt>
                <c:pt idx="103">
                  <c:v>2.673</c:v>
                </c:pt>
                <c:pt idx="104">
                  <c:v>2.6790000000000003</c:v>
                </c:pt>
                <c:pt idx="105">
                  <c:v>2.6720000000000002</c:v>
                </c:pt>
                <c:pt idx="106">
                  <c:v>2.6720000000000002</c:v>
                </c:pt>
                <c:pt idx="107">
                  <c:v>2.6819999999999999</c:v>
                </c:pt>
                <c:pt idx="108">
                  <c:v>2.6320000000000001</c:v>
                </c:pt>
                <c:pt idx="109">
                  <c:v>2.7120000000000002</c:v>
                </c:pt>
                <c:pt idx="110">
                  <c:v>2.6819999999999999</c:v>
                </c:pt>
                <c:pt idx="111">
                  <c:v>2.6520000000000001</c:v>
                </c:pt>
                <c:pt idx="112">
                  <c:v>3.5020000000000002</c:v>
                </c:pt>
                <c:pt idx="113">
                  <c:v>3.4620000000000002</c:v>
                </c:pt>
                <c:pt idx="114">
                  <c:v>2.6720000000000002</c:v>
                </c:pt>
                <c:pt idx="115">
                  <c:v>2.6720000000000002</c:v>
                </c:pt>
                <c:pt idx="116">
                  <c:v>2.6619999999999999</c:v>
                </c:pt>
                <c:pt idx="117">
                  <c:v>3.5920000000000001</c:v>
                </c:pt>
                <c:pt idx="118">
                  <c:v>3.2320000000000002</c:v>
                </c:pt>
                <c:pt idx="119">
                  <c:v>2.742</c:v>
                </c:pt>
                <c:pt idx="120">
                  <c:v>3.9420000000000002</c:v>
                </c:pt>
                <c:pt idx="121">
                  <c:v>2.6819999999999999</c:v>
                </c:pt>
                <c:pt idx="122">
                  <c:v>2.782</c:v>
                </c:pt>
                <c:pt idx="123">
                  <c:v>2.7320000000000002</c:v>
                </c:pt>
                <c:pt idx="124">
                  <c:v>2.7120000000000002</c:v>
                </c:pt>
                <c:pt idx="125">
                  <c:v>2.7720000000000002</c:v>
                </c:pt>
                <c:pt idx="126">
                  <c:v>2.722</c:v>
                </c:pt>
                <c:pt idx="127">
                  <c:v>2.7120000000000002</c:v>
                </c:pt>
                <c:pt idx="128">
                  <c:v>2.6619999999999999</c:v>
                </c:pt>
                <c:pt idx="129">
                  <c:v>2.6920000000000002</c:v>
                </c:pt>
                <c:pt idx="130">
                  <c:v>2.6920000000000002</c:v>
                </c:pt>
                <c:pt idx="131">
                  <c:v>2.6320000000000001</c:v>
                </c:pt>
                <c:pt idx="132">
                  <c:v>2.6419999999999999</c:v>
                </c:pt>
                <c:pt idx="133">
                  <c:v>2.6819999999999999</c:v>
                </c:pt>
                <c:pt idx="134">
                  <c:v>2.7920000000000003</c:v>
                </c:pt>
                <c:pt idx="135">
                  <c:v>2.6920000000000002</c:v>
                </c:pt>
                <c:pt idx="136">
                  <c:v>2.8719999999999999</c:v>
                </c:pt>
                <c:pt idx="137">
                  <c:v>2.7720000000000002</c:v>
                </c:pt>
                <c:pt idx="138">
                  <c:v>2.6630000000000003</c:v>
                </c:pt>
                <c:pt idx="139">
                  <c:v>3.012</c:v>
                </c:pt>
                <c:pt idx="140">
                  <c:v>2.9220000000000002</c:v>
                </c:pt>
                <c:pt idx="141">
                  <c:v>2.6419999999999999</c:v>
                </c:pt>
                <c:pt idx="142">
                  <c:v>2.6392000000000002</c:v>
                </c:pt>
                <c:pt idx="143">
                  <c:v>2.6320000000000001</c:v>
                </c:pt>
                <c:pt idx="144">
                  <c:v>2.6320000000000001</c:v>
                </c:pt>
                <c:pt idx="145">
                  <c:v>2.9119999999999999</c:v>
                </c:pt>
                <c:pt idx="146">
                  <c:v>2.742</c:v>
                </c:pt>
                <c:pt idx="147">
                  <c:v>2.6619999999999999</c:v>
                </c:pt>
                <c:pt idx="148">
                  <c:v>2.633</c:v>
                </c:pt>
                <c:pt idx="149">
                  <c:v>2.706</c:v>
                </c:pt>
                <c:pt idx="150">
                  <c:v>2.6320800000000002</c:v>
                </c:pt>
                <c:pt idx="151">
                  <c:v>2.6320000000000001</c:v>
                </c:pt>
                <c:pt idx="152">
                  <c:v>2.9691000000000001</c:v>
                </c:pt>
                <c:pt idx="153">
                  <c:v>2.6320000000000001</c:v>
                </c:pt>
                <c:pt idx="154">
                  <c:v>2.6335999999999999</c:v>
                </c:pt>
                <c:pt idx="155">
                  <c:v>2.6619999999999999</c:v>
                </c:pt>
                <c:pt idx="156">
                  <c:v>2.665</c:v>
                </c:pt>
                <c:pt idx="157">
                  <c:v>2.661</c:v>
                </c:pt>
                <c:pt idx="158">
                  <c:v>2.6375999999999999</c:v>
                </c:pt>
                <c:pt idx="159">
                  <c:v>2.6320000000000001</c:v>
                </c:pt>
                <c:pt idx="160">
                  <c:v>2.6619999999999999</c:v>
                </c:pt>
                <c:pt idx="161">
                  <c:v>2.782</c:v>
                </c:pt>
                <c:pt idx="162">
                  <c:v>2.6320000000000001</c:v>
                </c:pt>
                <c:pt idx="163">
                  <c:v>2.6320000000000001</c:v>
                </c:pt>
                <c:pt idx="164">
                  <c:v>2.6329000000000002</c:v>
                </c:pt>
                <c:pt idx="165">
                  <c:v>2.6335000000000002</c:v>
                </c:pt>
                <c:pt idx="166">
                  <c:v>2.6640000000000001</c:v>
                </c:pt>
                <c:pt idx="167">
                  <c:v>2.6524000000000001</c:v>
                </c:pt>
                <c:pt idx="168">
                  <c:v>2.6520000000000001</c:v>
                </c:pt>
                <c:pt idx="169">
                  <c:v>2.6419999999999999</c:v>
                </c:pt>
                <c:pt idx="170">
                  <c:v>2.6419999999999999</c:v>
                </c:pt>
                <c:pt idx="171">
                  <c:v>2.6337999999999999</c:v>
                </c:pt>
                <c:pt idx="172">
                  <c:v>2.6365000000000003</c:v>
                </c:pt>
                <c:pt idx="173">
                  <c:v>2.6320000000000001</c:v>
                </c:pt>
                <c:pt idx="174">
                  <c:v>2.6320000000000001</c:v>
                </c:pt>
                <c:pt idx="175">
                  <c:v>2.6320000000000001</c:v>
                </c:pt>
                <c:pt idx="176">
                  <c:v>2.6320000000000001</c:v>
                </c:pt>
                <c:pt idx="177">
                  <c:v>2.6320000000000001</c:v>
                </c:pt>
                <c:pt idx="178">
                  <c:v>2.6802000000000001</c:v>
                </c:pt>
                <c:pt idx="179">
                  <c:v>2.6722000000000001</c:v>
                </c:pt>
                <c:pt idx="180">
                  <c:v>2.6715</c:v>
                </c:pt>
                <c:pt idx="181">
                  <c:v>2.6663000000000001</c:v>
                </c:pt>
                <c:pt idx="182">
                  <c:v>2.6553</c:v>
                </c:pt>
                <c:pt idx="183">
                  <c:v>2.6720000000000002</c:v>
                </c:pt>
                <c:pt idx="184">
                  <c:v>2.66629</c:v>
                </c:pt>
              </c:numCache>
            </c:numRef>
          </c:yVal>
          <c:smooth val="0"/>
          <c:extLst>
            <c:ext xmlns:c16="http://schemas.microsoft.com/office/drawing/2014/chart" uri="{C3380CC4-5D6E-409C-BE32-E72D297353CC}">
              <c16:uniqueId val="{00000005-3D1B-440B-9F58-2B5614B72F4E}"/>
            </c:ext>
          </c:extLst>
        </c:ser>
        <c:dLbls>
          <c:showLegendKey val="0"/>
          <c:showVal val="0"/>
          <c:showCatName val="0"/>
          <c:showSerName val="0"/>
          <c:showPercent val="0"/>
          <c:showBubbleSize val="0"/>
        </c:dLbls>
        <c:axId val="541041144"/>
        <c:axId val="541039576"/>
      </c:scatterChart>
      <c:valAx>
        <c:axId val="541033304"/>
        <c:scaling>
          <c:orientation val="minMax"/>
        </c:scaling>
        <c:delete val="0"/>
        <c:axPos val="b"/>
        <c:numFmt formatCode="[$-409]d\-mmm\-yy;@" sourceLinked="0"/>
        <c:majorTickMark val="out"/>
        <c:minorTickMark val="none"/>
        <c:tickLblPos val="nextTo"/>
        <c:txPr>
          <a:bodyPr rot="-5400000" vert="horz"/>
          <a:lstStyle/>
          <a:p>
            <a:pPr>
              <a:defRPr sz="1050" b="0"/>
            </a:pPr>
            <a:endParaRPr lang="en-US"/>
          </a:p>
        </c:txPr>
        <c:crossAx val="541037224"/>
        <c:crosses val="autoZero"/>
        <c:crossBetween val="midCat"/>
      </c:valAx>
      <c:valAx>
        <c:axId val="541037224"/>
        <c:scaling>
          <c:orientation val="minMax"/>
          <c:max val="3000"/>
          <c:min val="0"/>
        </c:scaling>
        <c:delete val="0"/>
        <c:axPos val="l"/>
        <c:majorGridlines>
          <c:spPr>
            <a:ln>
              <a:solidFill>
                <a:schemeClr val="bg1">
                  <a:lumMod val="75000"/>
                </a:schemeClr>
              </a:solidFill>
              <a:prstDash val="dash"/>
            </a:ln>
          </c:spPr>
        </c:majorGridlines>
        <c:title>
          <c:tx>
            <c:rich>
              <a:bodyPr rot="-5400000" vert="horz"/>
              <a:lstStyle/>
              <a:p>
                <a:pPr>
                  <a:defRPr sz="1100"/>
                </a:pPr>
                <a:r>
                  <a:rPr lang="en-US" sz="1100" b="1" i="0" kern="1200" baseline="0">
                    <a:solidFill>
                      <a:srgbClr val="000000"/>
                    </a:solidFill>
                    <a:effectLst/>
                  </a:rPr>
                  <a:t>Oil, BPD, Water (BPD), THP (psi)</a:t>
                </a:r>
                <a:endParaRPr lang="en-US" sz="1100">
                  <a:effectLst/>
                </a:endParaRPr>
              </a:p>
            </c:rich>
          </c:tx>
          <c:layout>
            <c:manualLayout>
              <c:xMode val="edge"/>
              <c:yMode val="edge"/>
              <c:x val="3.7448568621906574E-3"/>
              <c:y val="0.27345457955661095"/>
            </c:manualLayout>
          </c:layout>
          <c:overlay val="0"/>
        </c:title>
        <c:numFmt formatCode="General" sourceLinked="1"/>
        <c:majorTickMark val="out"/>
        <c:minorTickMark val="none"/>
        <c:tickLblPos val="nextTo"/>
        <c:txPr>
          <a:bodyPr/>
          <a:lstStyle/>
          <a:p>
            <a:pPr>
              <a:defRPr sz="1050" b="1"/>
            </a:pPr>
            <a:endParaRPr lang="en-US"/>
          </a:p>
        </c:txPr>
        <c:crossAx val="541033304"/>
        <c:crosses val="autoZero"/>
        <c:crossBetween val="midCat"/>
        <c:majorUnit val="500"/>
      </c:valAx>
      <c:valAx>
        <c:axId val="541039576"/>
        <c:scaling>
          <c:orientation val="minMax"/>
          <c:max val="120"/>
          <c:min val="0"/>
        </c:scaling>
        <c:delete val="0"/>
        <c:axPos val="r"/>
        <c:majorGridlines>
          <c:spPr>
            <a:ln>
              <a:solidFill>
                <a:schemeClr val="bg1">
                  <a:lumMod val="75000"/>
                </a:schemeClr>
              </a:solidFill>
              <a:prstDash val="dash"/>
            </a:ln>
          </c:spPr>
        </c:majorGridlines>
        <c:title>
          <c:tx>
            <c:rich>
              <a:bodyPr rot="-5400000" vert="horz"/>
              <a:lstStyle/>
              <a:p>
                <a:pPr>
                  <a:defRPr sz="1100"/>
                </a:pPr>
                <a:r>
                  <a:rPr lang="en-US" sz="1100"/>
                  <a:t>Gas (MMscfd), Choke (%), WC (%)</a:t>
                </a:r>
              </a:p>
            </c:rich>
          </c:tx>
          <c:layout>
            <c:manualLayout>
              <c:xMode val="edge"/>
              <c:yMode val="edge"/>
              <c:x val="0.96161271871011655"/>
              <c:y val="0.27649887704995446"/>
            </c:manualLayout>
          </c:layout>
          <c:overlay val="0"/>
        </c:title>
        <c:numFmt formatCode="General" sourceLinked="1"/>
        <c:majorTickMark val="out"/>
        <c:minorTickMark val="none"/>
        <c:tickLblPos val="nextTo"/>
        <c:txPr>
          <a:bodyPr/>
          <a:lstStyle/>
          <a:p>
            <a:pPr>
              <a:defRPr sz="1050" b="1"/>
            </a:pPr>
            <a:endParaRPr lang="en-US"/>
          </a:p>
        </c:txPr>
        <c:crossAx val="541041144"/>
        <c:crosses val="max"/>
        <c:crossBetween val="midCat"/>
        <c:majorUnit val="10"/>
      </c:valAx>
      <c:valAx>
        <c:axId val="541041144"/>
        <c:scaling>
          <c:orientation val="minMax"/>
        </c:scaling>
        <c:delete val="1"/>
        <c:axPos val="b"/>
        <c:numFmt formatCode="m/d/yyyy\ h:mm" sourceLinked="1"/>
        <c:majorTickMark val="out"/>
        <c:minorTickMark val="none"/>
        <c:tickLblPos val="none"/>
        <c:crossAx val="541039576"/>
        <c:crosses val="autoZero"/>
        <c:crossBetween val="midCat"/>
      </c:valAx>
    </c:plotArea>
    <c:legend>
      <c:legendPos val="r"/>
      <c:layout>
        <c:manualLayout>
          <c:xMode val="edge"/>
          <c:yMode val="edge"/>
          <c:x val="0.12445044334303516"/>
          <c:y val="0.10188345668857056"/>
          <c:w val="0.73100779340796551"/>
          <c:h val="6.0026994537380564E-2"/>
        </c:manualLayout>
      </c:layout>
      <c:overlay val="0"/>
      <c:txPr>
        <a:bodyPr/>
        <a:lstStyle/>
        <a:p>
          <a:pPr>
            <a:defRPr sz="10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layout>
        <c:manualLayout>
          <c:xMode val="edge"/>
          <c:yMode val="edge"/>
          <c:x val="0.39223809523809539"/>
          <c:y val="0"/>
        </c:manualLayout>
      </c:layout>
      <c:overlay val="1"/>
    </c:title>
    <c:autoTitleDeleted val="0"/>
    <c:plotArea>
      <c:layout>
        <c:manualLayout>
          <c:layoutTarget val="inner"/>
          <c:xMode val="edge"/>
          <c:yMode val="edge"/>
          <c:x val="9.4087274566443682E-2"/>
          <c:y val="0.12620994699393534"/>
          <c:w val="0.81303119805321244"/>
          <c:h val="0.66640625474411319"/>
        </c:manualLayout>
      </c:layout>
      <c:scatterChart>
        <c:scatterStyle val="lineMarker"/>
        <c:varyColors val="0"/>
        <c:ser>
          <c:idx val="1"/>
          <c:order val="0"/>
          <c:tx>
            <c:strRef>
              <c:f>'ZZ (2)'!$H$25</c:f>
              <c:strCache>
                <c:ptCount val="1"/>
                <c:pt idx="0">
                  <c:v>CASING_A</c:v>
                </c:pt>
              </c:strCache>
            </c:strRef>
          </c:tx>
          <c:dLbls>
            <c:dLbl>
              <c:idx val="54"/>
              <c:layout>
                <c:manualLayout>
                  <c:x val="-6.4947467982048923E-2"/>
                  <c:y val="-8.8311733465453277E-2"/>
                </c:manualLayout>
              </c:layout>
              <c:tx>
                <c:rich>
                  <a:bodyPr/>
                  <a:lstStyle/>
                  <a:p>
                    <a:r>
                      <a:rPr lang="en-US"/>
                      <a:t>Nov 2015</a:t>
                    </a:r>
                  </a:p>
                  <a:p>
                    <a:r>
                      <a:rPr lang="en-US"/>
                      <a:t>GLPO</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0F8-4E73-B57E-0FBE87FFCF71}"/>
                </c:ext>
              </c:extLst>
            </c:dLbl>
            <c:dLbl>
              <c:idx val="100"/>
              <c:layout>
                <c:manualLayout>
                  <c:x val="-9.7421201973073454E-2"/>
                  <c:y val="-0.30173175600696528"/>
                </c:manualLayout>
              </c:layout>
              <c:tx>
                <c:rich>
                  <a:bodyPr/>
                  <a:lstStyle/>
                  <a:p>
                    <a:r>
                      <a:rPr lang="en-US"/>
                      <a:t>Apr 2018</a:t>
                    </a:r>
                  </a:p>
                  <a:p>
                    <a:r>
                      <a:rPr lang="en-US"/>
                      <a:t>Wax clean</a:t>
                    </a:r>
                    <a:r>
                      <a:rPr lang="en-US" baseline="0"/>
                      <a:t> up</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A0F8-4E73-B57E-0FBE87FFCF71}"/>
                </c:ext>
              </c:extLst>
            </c:dLbl>
            <c:dLbl>
              <c:idx val="123"/>
              <c:layout>
                <c:manualLayout>
                  <c:x val="-4.7095059162545291E-2"/>
                  <c:y val="-0.28737755420600936"/>
                </c:manualLayout>
              </c:layout>
              <c:tx>
                <c:rich>
                  <a:bodyPr/>
                  <a:lstStyle/>
                  <a:p>
                    <a:r>
                      <a:rPr lang="en-US"/>
                      <a:t>Nov 2018</a:t>
                    </a:r>
                  </a:p>
                  <a:p>
                    <a:r>
                      <a:rPr lang="en-US"/>
                      <a:t>Wax celan 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A0F8-4E73-B57E-0FBE87FFCF71}"/>
                </c:ext>
              </c:extLst>
            </c:dLbl>
            <c:dLbl>
              <c:idx val="152"/>
              <c:layout>
                <c:manualLayout>
                  <c:x val="-9.0967977626396551E-2"/>
                  <c:y val="-0.18084956617521455"/>
                </c:manualLayout>
              </c:layout>
              <c:tx>
                <c:rich>
                  <a:bodyPr/>
                  <a:lstStyle/>
                  <a:p>
                    <a:r>
                      <a:rPr lang="en-US"/>
                      <a:t>Nov 2020</a:t>
                    </a:r>
                  </a:p>
                  <a:p>
                    <a:r>
                      <a:rPr lang="en-US"/>
                      <a:t>Wax clean 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A0F8-4E73-B57E-0FBE87FFCF71}"/>
                </c:ext>
              </c:extLst>
            </c:dLbl>
            <c:dLbl>
              <c:idx val="163"/>
              <c:layout>
                <c:manualLayout>
                  <c:x val="4.3861534163645348E-2"/>
                  <c:y val="-0.11221129888259929"/>
                </c:manualLayout>
              </c:layout>
              <c:tx>
                <c:rich>
                  <a:bodyPr/>
                  <a:lstStyle/>
                  <a:p>
                    <a:r>
                      <a:rPr lang="en-US"/>
                      <a:t>Mar 2021 Wax cleanup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A0F8-4E73-B57E-0FBE87FFCF7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ext>
            </c:extLst>
          </c:dLbls>
          <c:xVal>
            <c:numRef>
              <c:f>'ZZ (2)'!$B$26:$B$210</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 (2)'!$H$26:$H$210</c:f>
              <c:numCache>
                <c:formatCode>General</c:formatCode>
                <c:ptCount val="185"/>
                <c:pt idx="0">
                  <c:v>83.710000000000008</c:v>
                </c:pt>
                <c:pt idx="1">
                  <c:v>165.05</c:v>
                </c:pt>
                <c:pt idx="2">
                  <c:v>271.65999999999997</c:v>
                </c:pt>
                <c:pt idx="3">
                  <c:v>85.74</c:v>
                </c:pt>
                <c:pt idx="4">
                  <c:v>246.94</c:v>
                </c:pt>
                <c:pt idx="5">
                  <c:v>250</c:v>
                </c:pt>
                <c:pt idx="6">
                  <c:v>250.84</c:v>
                </c:pt>
                <c:pt idx="7">
                  <c:v>242.89</c:v>
                </c:pt>
                <c:pt idx="8">
                  <c:v>122.69</c:v>
                </c:pt>
                <c:pt idx="9">
                  <c:v>157.26999999999998</c:v>
                </c:pt>
                <c:pt idx="10">
                  <c:v>117.7</c:v>
                </c:pt>
                <c:pt idx="11">
                  <c:v>73</c:v>
                </c:pt>
                <c:pt idx="12">
                  <c:v>328.89</c:v>
                </c:pt>
                <c:pt idx="13">
                  <c:v>194.18</c:v>
                </c:pt>
                <c:pt idx="14">
                  <c:v>77.17</c:v>
                </c:pt>
                <c:pt idx="15">
                  <c:v>78.2</c:v>
                </c:pt>
                <c:pt idx="16">
                  <c:v>74.3</c:v>
                </c:pt>
                <c:pt idx="17">
                  <c:v>73</c:v>
                </c:pt>
                <c:pt idx="18">
                  <c:v>73</c:v>
                </c:pt>
                <c:pt idx="19">
                  <c:v>73</c:v>
                </c:pt>
                <c:pt idx="20">
                  <c:v>73</c:v>
                </c:pt>
                <c:pt idx="21">
                  <c:v>73</c:v>
                </c:pt>
                <c:pt idx="22">
                  <c:v>73</c:v>
                </c:pt>
                <c:pt idx="23">
                  <c:v>73</c:v>
                </c:pt>
                <c:pt idx="24">
                  <c:v>73</c:v>
                </c:pt>
                <c:pt idx="25">
                  <c:v>73</c:v>
                </c:pt>
                <c:pt idx="26">
                  <c:v>73</c:v>
                </c:pt>
                <c:pt idx="27">
                  <c:v>73</c:v>
                </c:pt>
                <c:pt idx="28">
                  <c:v>73</c:v>
                </c:pt>
                <c:pt idx="29">
                  <c:v>73</c:v>
                </c:pt>
                <c:pt idx="30">
                  <c:v>73</c:v>
                </c:pt>
                <c:pt idx="31">
                  <c:v>465.86</c:v>
                </c:pt>
                <c:pt idx="32">
                  <c:v>705</c:v>
                </c:pt>
                <c:pt idx="33">
                  <c:v>655</c:v>
                </c:pt>
                <c:pt idx="34">
                  <c:v>790.2</c:v>
                </c:pt>
                <c:pt idx="35">
                  <c:v>777</c:v>
                </c:pt>
                <c:pt idx="36">
                  <c:v>941.01</c:v>
                </c:pt>
                <c:pt idx="37">
                  <c:v>807.4</c:v>
                </c:pt>
                <c:pt idx="38">
                  <c:v>812</c:v>
                </c:pt>
                <c:pt idx="39">
                  <c:v>985</c:v>
                </c:pt>
                <c:pt idx="40">
                  <c:v>1133</c:v>
                </c:pt>
                <c:pt idx="41">
                  <c:v>1133</c:v>
                </c:pt>
                <c:pt idx="42">
                  <c:v>1133</c:v>
                </c:pt>
                <c:pt idx="43">
                  <c:v>1133</c:v>
                </c:pt>
                <c:pt idx="44">
                  <c:v>1133</c:v>
                </c:pt>
                <c:pt idx="45">
                  <c:v>1133</c:v>
                </c:pt>
                <c:pt idx="46">
                  <c:v>1133</c:v>
                </c:pt>
                <c:pt idx="47">
                  <c:v>1133</c:v>
                </c:pt>
                <c:pt idx="48">
                  <c:v>1133</c:v>
                </c:pt>
                <c:pt idx="49">
                  <c:v>1133</c:v>
                </c:pt>
                <c:pt idx="50">
                  <c:v>1133</c:v>
                </c:pt>
                <c:pt idx="51">
                  <c:v>623</c:v>
                </c:pt>
                <c:pt idx="52">
                  <c:v>623</c:v>
                </c:pt>
                <c:pt idx="53">
                  <c:v>1353</c:v>
                </c:pt>
                <c:pt idx="54">
                  <c:v>1484.1</c:v>
                </c:pt>
                <c:pt idx="55">
                  <c:v>1194.6300000000001</c:v>
                </c:pt>
                <c:pt idx="56">
                  <c:v>1214</c:v>
                </c:pt>
                <c:pt idx="57">
                  <c:v>1225</c:v>
                </c:pt>
                <c:pt idx="58">
                  <c:v>726.69</c:v>
                </c:pt>
                <c:pt idx="59">
                  <c:v>877.45</c:v>
                </c:pt>
                <c:pt idx="60">
                  <c:v>974.6</c:v>
                </c:pt>
                <c:pt idx="61">
                  <c:v>835.5</c:v>
                </c:pt>
                <c:pt idx="62">
                  <c:v>918</c:v>
                </c:pt>
                <c:pt idx="63">
                  <c:v>1360</c:v>
                </c:pt>
                <c:pt idx="64">
                  <c:v>1259</c:v>
                </c:pt>
                <c:pt idx="65">
                  <c:v>1361.5</c:v>
                </c:pt>
                <c:pt idx="66">
                  <c:v>1496</c:v>
                </c:pt>
                <c:pt idx="67">
                  <c:v>1387</c:v>
                </c:pt>
                <c:pt idx="68">
                  <c:v>1767</c:v>
                </c:pt>
                <c:pt idx="69">
                  <c:v>1692</c:v>
                </c:pt>
                <c:pt idx="70">
                  <c:v>1351</c:v>
                </c:pt>
                <c:pt idx="71">
                  <c:v>1538.8</c:v>
                </c:pt>
                <c:pt idx="72">
                  <c:v>1679</c:v>
                </c:pt>
                <c:pt idx="73">
                  <c:v>1530</c:v>
                </c:pt>
                <c:pt idx="74">
                  <c:v>1676</c:v>
                </c:pt>
                <c:pt idx="75">
                  <c:v>1550</c:v>
                </c:pt>
                <c:pt idx="76">
                  <c:v>1684</c:v>
                </c:pt>
                <c:pt idx="77">
                  <c:v>1540</c:v>
                </c:pt>
                <c:pt idx="78">
                  <c:v>1658</c:v>
                </c:pt>
                <c:pt idx="79">
                  <c:v>1220</c:v>
                </c:pt>
                <c:pt idx="80">
                  <c:v>1477</c:v>
                </c:pt>
                <c:pt idx="81">
                  <c:v>1664</c:v>
                </c:pt>
                <c:pt idx="82">
                  <c:v>1633</c:v>
                </c:pt>
                <c:pt idx="83">
                  <c:v>1677</c:v>
                </c:pt>
                <c:pt idx="84">
                  <c:v>1676</c:v>
                </c:pt>
                <c:pt idx="85">
                  <c:v>1718</c:v>
                </c:pt>
                <c:pt idx="86">
                  <c:v>1518</c:v>
                </c:pt>
                <c:pt idx="87">
                  <c:v>1613</c:v>
                </c:pt>
                <c:pt idx="88">
                  <c:v>1647</c:v>
                </c:pt>
                <c:pt idx="89">
                  <c:v>1382.79</c:v>
                </c:pt>
                <c:pt idx="90">
                  <c:v>1214</c:v>
                </c:pt>
                <c:pt idx="91">
                  <c:v>1606</c:v>
                </c:pt>
                <c:pt idx="92">
                  <c:v>1319</c:v>
                </c:pt>
                <c:pt idx="93">
                  <c:v>1110.3599999999999</c:v>
                </c:pt>
                <c:pt idx="94">
                  <c:v>968</c:v>
                </c:pt>
                <c:pt idx="95">
                  <c:v>1116.5999999999999</c:v>
                </c:pt>
                <c:pt idx="96">
                  <c:v>1139</c:v>
                </c:pt>
                <c:pt idx="97">
                  <c:v>869.64</c:v>
                </c:pt>
                <c:pt idx="98">
                  <c:v>1105.68</c:v>
                </c:pt>
                <c:pt idx="99">
                  <c:v>1375</c:v>
                </c:pt>
                <c:pt idx="100">
                  <c:v>1092.3400000000001</c:v>
                </c:pt>
                <c:pt idx="101">
                  <c:v>1307.25</c:v>
                </c:pt>
                <c:pt idx="102">
                  <c:v>1522.25</c:v>
                </c:pt>
                <c:pt idx="103">
                  <c:v>1515.68</c:v>
                </c:pt>
                <c:pt idx="104">
                  <c:v>1452.34</c:v>
                </c:pt>
                <c:pt idx="105">
                  <c:v>1333.4</c:v>
                </c:pt>
                <c:pt idx="106">
                  <c:v>1283</c:v>
                </c:pt>
                <c:pt idx="107">
                  <c:v>1040.75</c:v>
                </c:pt>
                <c:pt idx="108">
                  <c:v>1588</c:v>
                </c:pt>
                <c:pt idx="109">
                  <c:v>834</c:v>
                </c:pt>
                <c:pt idx="110">
                  <c:v>1002</c:v>
                </c:pt>
                <c:pt idx="111">
                  <c:v>1482.58</c:v>
                </c:pt>
                <c:pt idx="112">
                  <c:v>1181</c:v>
                </c:pt>
                <c:pt idx="113">
                  <c:v>1174.55</c:v>
                </c:pt>
                <c:pt idx="114">
                  <c:v>1525</c:v>
                </c:pt>
                <c:pt idx="115">
                  <c:v>1158.4000000000001</c:v>
                </c:pt>
                <c:pt idx="116">
                  <c:v>1436</c:v>
                </c:pt>
                <c:pt idx="117">
                  <c:v>977</c:v>
                </c:pt>
                <c:pt idx="118">
                  <c:v>1532</c:v>
                </c:pt>
                <c:pt idx="119">
                  <c:v>1311.42</c:v>
                </c:pt>
                <c:pt idx="120">
                  <c:v>769</c:v>
                </c:pt>
                <c:pt idx="121">
                  <c:v>1654</c:v>
                </c:pt>
                <c:pt idx="122">
                  <c:v>988</c:v>
                </c:pt>
                <c:pt idx="123">
                  <c:v>1260.73</c:v>
                </c:pt>
                <c:pt idx="124">
                  <c:v>1296.92</c:v>
                </c:pt>
                <c:pt idx="125">
                  <c:v>1583.37</c:v>
                </c:pt>
                <c:pt idx="126">
                  <c:v>1543.14</c:v>
                </c:pt>
                <c:pt idx="127">
                  <c:v>1603</c:v>
                </c:pt>
                <c:pt idx="128">
                  <c:v>1485</c:v>
                </c:pt>
                <c:pt idx="129">
                  <c:v>1642</c:v>
                </c:pt>
                <c:pt idx="130">
                  <c:v>1636</c:v>
                </c:pt>
                <c:pt idx="131">
                  <c:v>1737</c:v>
                </c:pt>
                <c:pt idx="132">
                  <c:v>1656</c:v>
                </c:pt>
                <c:pt idx="133">
                  <c:v>1705.47</c:v>
                </c:pt>
                <c:pt idx="134">
                  <c:v>1330.82</c:v>
                </c:pt>
                <c:pt idx="135">
                  <c:v>1656</c:v>
                </c:pt>
                <c:pt idx="136">
                  <c:v>1542</c:v>
                </c:pt>
                <c:pt idx="137">
                  <c:v>1214.7</c:v>
                </c:pt>
                <c:pt idx="138">
                  <c:v>1358</c:v>
                </c:pt>
                <c:pt idx="139">
                  <c:v>1323</c:v>
                </c:pt>
                <c:pt idx="140">
                  <c:v>1447</c:v>
                </c:pt>
                <c:pt idx="141">
                  <c:v>1474</c:v>
                </c:pt>
                <c:pt idx="142">
                  <c:v>1625</c:v>
                </c:pt>
                <c:pt idx="143">
                  <c:v>1488</c:v>
                </c:pt>
                <c:pt idx="144">
                  <c:v>1599</c:v>
                </c:pt>
                <c:pt idx="145">
                  <c:v>1734</c:v>
                </c:pt>
                <c:pt idx="146">
                  <c:v>1071</c:v>
                </c:pt>
                <c:pt idx="147">
                  <c:v>1362</c:v>
                </c:pt>
                <c:pt idx="148">
                  <c:v>1195</c:v>
                </c:pt>
                <c:pt idx="149">
                  <c:v>1669</c:v>
                </c:pt>
                <c:pt idx="150">
                  <c:v>1649</c:v>
                </c:pt>
                <c:pt idx="151">
                  <c:v>1683.51</c:v>
                </c:pt>
                <c:pt idx="152">
                  <c:v>1548</c:v>
                </c:pt>
                <c:pt idx="153">
                  <c:v>885</c:v>
                </c:pt>
                <c:pt idx="154">
                  <c:v>1657</c:v>
                </c:pt>
                <c:pt idx="155">
                  <c:v>1487</c:v>
                </c:pt>
                <c:pt idx="156">
                  <c:v>1386</c:v>
                </c:pt>
                <c:pt idx="157">
                  <c:v>1549</c:v>
                </c:pt>
                <c:pt idx="158">
                  <c:v>1528</c:v>
                </c:pt>
                <c:pt idx="159">
                  <c:v>1657</c:v>
                </c:pt>
                <c:pt idx="160">
                  <c:v>1480</c:v>
                </c:pt>
                <c:pt idx="161">
                  <c:v>1730</c:v>
                </c:pt>
                <c:pt idx="162">
                  <c:v>1524</c:v>
                </c:pt>
                <c:pt idx="163">
                  <c:v>1629</c:v>
                </c:pt>
                <c:pt idx="164">
                  <c:v>1588</c:v>
                </c:pt>
                <c:pt idx="165">
                  <c:v>1614.44</c:v>
                </c:pt>
                <c:pt idx="166">
                  <c:v>1583</c:v>
                </c:pt>
                <c:pt idx="167">
                  <c:v>1496</c:v>
                </c:pt>
                <c:pt idx="168">
                  <c:v>1406</c:v>
                </c:pt>
                <c:pt idx="169">
                  <c:v>1403</c:v>
                </c:pt>
                <c:pt idx="170">
                  <c:v>1452</c:v>
                </c:pt>
                <c:pt idx="171">
                  <c:v>1458</c:v>
                </c:pt>
                <c:pt idx="172">
                  <c:v>1519</c:v>
                </c:pt>
                <c:pt idx="173">
                  <c:v>1345</c:v>
                </c:pt>
                <c:pt idx="174">
                  <c:v>1370</c:v>
                </c:pt>
                <c:pt idx="175">
                  <c:v>1516</c:v>
                </c:pt>
                <c:pt idx="176">
                  <c:v>1510</c:v>
                </c:pt>
                <c:pt idx="177">
                  <c:v>1347</c:v>
                </c:pt>
                <c:pt idx="178">
                  <c:v>1172</c:v>
                </c:pt>
                <c:pt idx="179">
                  <c:v>855</c:v>
                </c:pt>
                <c:pt idx="180">
                  <c:v>1055</c:v>
                </c:pt>
                <c:pt idx="181">
                  <c:v>1073</c:v>
                </c:pt>
                <c:pt idx="182">
                  <c:v>1086</c:v>
                </c:pt>
                <c:pt idx="183">
                  <c:v>1102</c:v>
                </c:pt>
                <c:pt idx="184">
                  <c:v>1111</c:v>
                </c:pt>
              </c:numCache>
            </c:numRef>
          </c:yVal>
          <c:smooth val="0"/>
          <c:extLst>
            <c:ext xmlns:c16="http://schemas.microsoft.com/office/drawing/2014/chart" uri="{C3380CC4-5D6E-409C-BE32-E72D297353CC}">
              <c16:uniqueId val="{00000005-A0F8-4E73-B57E-0FBE87FFCF71}"/>
            </c:ext>
          </c:extLst>
        </c:ser>
        <c:dLbls>
          <c:showLegendKey val="0"/>
          <c:showVal val="0"/>
          <c:showCatName val="0"/>
          <c:showSerName val="0"/>
          <c:showPercent val="0"/>
          <c:showBubbleSize val="0"/>
        </c:dLbls>
        <c:axId val="541038008"/>
        <c:axId val="541042320"/>
      </c:scatterChart>
      <c:scatterChart>
        <c:scatterStyle val="lineMarker"/>
        <c:varyColors val="0"/>
        <c:ser>
          <c:idx val="0"/>
          <c:order val="1"/>
          <c:tx>
            <c:strRef>
              <c:f>'ZZ (2)'!$O$25</c:f>
              <c:strCache>
                <c:ptCount val="1"/>
                <c:pt idx="0">
                  <c:v>GAS_LIFT_RATE</c:v>
                </c:pt>
              </c:strCache>
            </c:strRef>
          </c:tx>
          <c:xVal>
            <c:numRef>
              <c:f>'ZZ (2)'!$B$26:$B$210</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 (2)'!$O$26:$O$210</c:f>
              <c:numCache>
                <c:formatCode>General</c:formatCode>
                <c:ptCount val="185"/>
                <c:pt idx="31">
                  <c:v>0.54200000000000004</c:v>
                </c:pt>
                <c:pt idx="32">
                  <c:v>0.54200000000000004</c:v>
                </c:pt>
                <c:pt idx="33">
                  <c:v>0.54200000000000004</c:v>
                </c:pt>
                <c:pt idx="34">
                  <c:v>0.54200000000000004</c:v>
                </c:pt>
                <c:pt idx="35">
                  <c:v>0.54200000000000004</c:v>
                </c:pt>
                <c:pt idx="36">
                  <c:v>0.54200000000000004</c:v>
                </c:pt>
                <c:pt idx="37">
                  <c:v>0.54200000000000004</c:v>
                </c:pt>
                <c:pt idx="38">
                  <c:v>0.54200000000000004</c:v>
                </c:pt>
                <c:pt idx="39">
                  <c:v>0.54200000000000004</c:v>
                </c:pt>
                <c:pt idx="40">
                  <c:v>0.54200000000000004</c:v>
                </c:pt>
                <c:pt idx="41">
                  <c:v>0.54200000000000004</c:v>
                </c:pt>
                <c:pt idx="42">
                  <c:v>0.54200000000000004</c:v>
                </c:pt>
                <c:pt idx="43">
                  <c:v>0.54200000000000004</c:v>
                </c:pt>
                <c:pt idx="44">
                  <c:v>0.54200000000000004</c:v>
                </c:pt>
                <c:pt idx="45">
                  <c:v>0.54200000000000004</c:v>
                </c:pt>
                <c:pt idx="46">
                  <c:v>0.54200000000000004</c:v>
                </c:pt>
                <c:pt idx="47">
                  <c:v>0.54200000000000004</c:v>
                </c:pt>
                <c:pt idx="48">
                  <c:v>0.54200000000000004</c:v>
                </c:pt>
                <c:pt idx="49">
                  <c:v>0.54200000000000004</c:v>
                </c:pt>
                <c:pt idx="50">
                  <c:v>0.54200000000000004</c:v>
                </c:pt>
                <c:pt idx="51">
                  <c:v>2.1819999999999999</c:v>
                </c:pt>
                <c:pt idx="52">
                  <c:v>2.1920000000000002</c:v>
                </c:pt>
                <c:pt idx="53">
                  <c:v>3.8520000000000003</c:v>
                </c:pt>
                <c:pt idx="54">
                  <c:v>4.0120000000000005</c:v>
                </c:pt>
                <c:pt idx="55">
                  <c:v>3.1520000000000001</c:v>
                </c:pt>
                <c:pt idx="56">
                  <c:v>3.4420000000000002</c:v>
                </c:pt>
                <c:pt idx="57">
                  <c:v>3.1020000000000003</c:v>
                </c:pt>
                <c:pt idx="58">
                  <c:v>1.6020000000000001</c:v>
                </c:pt>
                <c:pt idx="59">
                  <c:v>2.282</c:v>
                </c:pt>
                <c:pt idx="60">
                  <c:v>2.302</c:v>
                </c:pt>
                <c:pt idx="61">
                  <c:v>2.4619999999999997</c:v>
                </c:pt>
                <c:pt idx="62">
                  <c:v>2.512</c:v>
                </c:pt>
                <c:pt idx="63">
                  <c:v>2.0819999999999999</c:v>
                </c:pt>
                <c:pt idx="64">
                  <c:v>2.9820000000000002</c:v>
                </c:pt>
                <c:pt idx="65">
                  <c:v>2.8719999999999999</c:v>
                </c:pt>
                <c:pt idx="66">
                  <c:v>1.4119999999999999</c:v>
                </c:pt>
                <c:pt idx="67">
                  <c:v>2.7519999999999998</c:v>
                </c:pt>
                <c:pt idx="68">
                  <c:v>0.83200000000000007</c:v>
                </c:pt>
                <c:pt idx="69">
                  <c:v>0.76900000000000002</c:v>
                </c:pt>
                <c:pt idx="70">
                  <c:v>2.3420000000000001</c:v>
                </c:pt>
                <c:pt idx="71">
                  <c:v>2.4939999999999998</c:v>
                </c:pt>
                <c:pt idx="72">
                  <c:v>1.399</c:v>
                </c:pt>
                <c:pt idx="73">
                  <c:v>1.6600000000000001</c:v>
                </c:pt>
                <c:pt idx="74">
                  <c:v>0.7370000000000001</c:v>
                </c:pt>
                <c:pt idx="75">
                  <c:v>1.5860000000000001</c:v>
                </c:pt>
                <c:pt idx="76">
                  <c:v>1.085</c:v>
                </c:pt>
                <c:pt idx="77">
                  <c:v>1.772</c:v>
                </c:pt>
                <c:pt idx="78">
                  <c:v>1.0620000000000001</c:v>
                </c:pt>
                <c:pt idx="79">
                  <c:v>2.1420000000000003</c:v>
                </c:pt>
                <c:pt idx="80">
                  <c:v>1.292</c:v>
                </c:pt>
                <c:pt idx="81">
                  <c:v>1.3420000000000001</c:v>
                </c:pt>
                <c:pt idx="82">
                  <c:v>1.4119999999999999</c:v>
                </c:pt>
                <c:pt idx="83">
                  <c:v>1.4220000000000002</c:v>
                </c:pt>
                <c:pt idx="84">
                  <c:v>1.3919999999999999</c:v>
                </c:pt>
                <c:pt idx="85">
                  <c:v>1.5820000000000001</c:v>
                </c:pt>
                <c:pt idx="86">
                  <c:v>2.0220000000000002</c:v>
                </c:pt>
                <c:pt idx="87">
                  <c:v>1.3120000000000001</c:v>
                </c:pt>
                <c:pt idx="88">
                  <c:v>1.3719999999999999</c:v>
                </c:pt>
                <c:pt idx="89">
                  <c:v>5.3319999999999999</c:v>
                </c:pt>
                <c:pt idx="90">
                  <c:v>4.4119999999999999</c:v>
                </c:pt>
                <c:pt idx="91">
                  <c:v>6.2519999999999998</c:v>
                </c:pt>
                <c:pt idx="92">
                  <c:v>4.5120000000000005</c:v>
                </c:pt>
                <c:pt idx="93">
                  <c:v>1.8520000000000001</c:v>
                </c:pt>
                <c:pt idx="94">
                  <c:v>4.3019999999999996</c:v>
                </c:pt>
                <c:pt idx="95">
                  <c:v>4.5419999999999998</c:v>
                </c:pt>
                <c:pt idx="96">
                  <c:v>4.5819999999999999</c:v>
                </c:pt>
                <c:pt idx="97">
                  <c:v>1.792</c:v>
                </c:pt>
                <c:pt idx="98">
                  <c:v>3.9820000000000002</c:v>
                </c:pt>
                <c:pt idx="99">
                  <c:v>4.1619999999999999</c:v>
                </c:pt>
                <c:pt idx="100">
                  <c:v>3.1219999999999999</c:v>
                </c:pt>
                <c:pt idx="101">
                  <c:v>3.5019999999999998</c:v>
                </c:pt>
                <c:pt idx="102">
                  <c:v>1.522</c:v>
                </c:pt>
                <c:pt idx="103">
                  <c:v>1.6020000000000001</c:v>
                </c:pt>
                <c:pt idx="104">
                  <c:v>1.6719999999999999</c:v>
                </c:pt>
                <c:pt idx="105">
                  <c:v>4.8919999999999995</c:v>
                </c:pt>
                <c:pt idx="106">
                  <c:v>4.3819999999999997</c:v>
                </c:pt>
                <c:pt idx="107">
                  <c:v>3.0919999999999996</c:v>
                </c:pt>
                <c:pt idx="108">
                  <c:v>1.502</c:v>
                </c:pt>
                <c:pt idx="109">
                  <c:v>3.3220000000000001</c:v>
                </c:pt>
                <c:pt idx="110">
                  <c:v>2.8920000000000003</c:v>
                </c:pt>
                <c:pt idx="111">
                  <c:v>1.3420000000000001</c:v>
                </c:pt>
                <c:pt idx="112">
                  <c:v>0.54200000000000004</c:v>
                </c:pt>
                <c:pt idx="113">
                  <c:v>0.54200000000000004</c:v>
                </c:pt>
                <c:pt idx="114">
                  <c:v>1.6990000000000001</c:v>
                </c:pt>
                <c:pt idx="115">
                  <c:v>2.8120000000000003</c:v>
                </c:pt>
                <c:pt idx="116">
                  <c:v>1.9020000000000001</c:v>
                </c:pt>
                <c:pt idx="117">
                  <c:v>0.54200000000000004</c:v>
                </c:pt>
                <c:pt idx="118">
                  <c:v>0.68200000000000005</c:v>
                </c:pt>
                <c:pt idx="119">
                  <c:v>5.532</c:v>
                </c:pt>
                <c:pt idx="120">
                  <c:v>0.54200000000000004</c:v>
                </c:pt>
                <c:pt idx="121">
                  <c:v>6.7619999999999996</c:v>
                </c:pt>
                <c:pt idx="122">
                  <c:v>4.242</c:v>
                </c:pt>
                <c:pt idx="123">
                  <c:v>1.732</c:v>
                </c:pt>
                <c:pt idx="124">
                  <c:v>1.6719999999999999</c:v>
                </c:pt>
                <c:pt idx="125">
                  <c:v>1.6919999999999999</c:v>
                </c:pt>
                <c:pt idx="126">
                  <c:v>1.8820000000000001</c:v>
                </c:pt>
                <c:pt idx="127">
                  <c:v>5.0019999999999998</c:v>
                </c:pt>
                <c:pt idx="128">
                  <c:v>0.95199999999999996</c:v>
                </c:pt>
                <c:pt idx="129">
                  <c:v>1.202</c:v>
                </c:pt>
                <c:pt idx="130">
                  <c:v>1.5820000000000001</c:v>
                </c:pt>
                <c:pt idx="131">
                  <c:v>0.64200000000000002</c:v>
                </c:pt>
                <c:pt idx="132">
                  <c:v>0.54200000000000004</c:v>
                </c:pt>
                <c:pt idx="133">
                  <c:v>0.72199999999999998</c:v>
                </c:pt>
                <c:pt idx="134">
                  <c:v>1.6220000000000001</c:v>
                </c:pt>
                <c:pt idx="135">
                  <c:v>1.4220000000000002</c:v>
                </c:pt>
                <c:pt idx="136">
                  <c:v>1.202</c:v>
                </c:pt>
                <c:pt idx="137">
                  <c:v>0.55200000000000005</c:v>
                </c:pt>
                <c:pt idx="138">
                  <c:v>0.55500000000000005</c:v>
                </c:pt>
                <c:pt idx="139">
                  <c:v>2.8620000000000001</c:v>
                </c:pt>
                <c:pt idx="140">
                  <c:v>0.76200000000000001</c:v>
                </c:pt>
                <c:pt idx="141">
                  <c:v>0.54200000000000004</c:v>
                </c:pt>
                <c:pt idx="142">
                  <c:v>0.54200000000000004</c:v>
                </c:pt>
                <c:pt idx="143">
                  <c:v>0.54200000000000004</c:v>
                </c:pt>
                <c:pt idx="144">
                  <c:v>0.54200000000000004</c:v>
                </c:pt>
                <c:pt idx="145">
                  <c:v>4.6920000000000002</c:v>
                </c:pt>
                <c:pt idx="146">
                  <c:v>2.8319999999999999</c:v>
                </c:pt>
                <c:pt idx="147">
                  <c:v>2.524</c:v>
                </c:pt>
                <c:pt idx="148">
                  <c:v>1.411</c:v>
                </c:pt>
                <c:pt idx="149">
                  <c:v>1.46</c:v>
                </c:pt>
                <c:pt idx="150">
                  <c:v>0.64200000000000002</c:v>
                </c:pt>
                <c:pt idx="151">
                  <c:v>0.82200000000000006</c:v>
                </c:pt>
                <c:pt idx="152">
                  <c:v>0.79200000000000004</c:v>
                </c:pt>
                <c:pt idx="153">
                  <c:v>1.4570000000000001</c:v>
                </c:pt>
                <c:pt idx="154">
                  <c:v>0.55400000000000005</c:v>
                </c:pt>
                <c:pt idx="155">
                  <c:v>2.7009999999999996</c:v>
                </c:pt>
                <c:pt idx="156">
                  <c:v>2.1020000000000003</c:v>
                </c:pt>
                <c:pt idx="157">
                  <c:v>1.712</c:v>
                </c:pt>
                <c:pt idx="158">
                  <c:v>0.61099999999999999</c:v>
                </c:pt>
                <c:pt idx="159">
                  <c:v>1.242</c:v>
                </c:pt>
                <c:pt idx="160">
                  <c:v>0.56200000000000006</c:v>
                </c:pt>
                <c:pt idx="161">
                  <c:v>1.8920000000000001</c:v>
                </c:pt>
                <c:pt idx="162">
                  <c:v>0.6120000000000001</c:v>
                </c:pt>
                <c:pt idx="163">
                  <c:v>0.55600000000000005</c:v>
                </c:pt>
                <c:pt idx="164">
                  <c:v>0.55700000000000005</c:v>
                </c:pt>
                <c:pt idx="165">
                  <c:v>0.56000000000000005</c:v>
                </c:pt>
                <c:pt idx="166">
                  <c:v>2.5650000000000004</c:v>
                </c:pt>
                <c:pt idx="167">
                  <c:v>3.4909999999999997</c:v>
                </c:pt>
                <c:pt idx="168">
                  <c:v>0.98199999999999998</c:v>
                </c:pt>
                <c:pt idx="169">
                  <c:v>0.66200000000000003</c:v>
                </c:pt>
                <c:pt idx="170">
                  <c:v>0.622</c:v>
                </c:pt>
                <c:pt idx="171">
                  <c:v>0.54300000000000004</c:v>
                </c:pt>
                <c:pt idx="172">
                  <c:v>0.54649999999999999</c:v>
                </c:pt>
                <c:pt idx="173">
                  <c:v>0.54200000000000004</c:v>
                </c:pt>
                <c:pt idx="174">
                  <c:v>0.54200000000000004</c:v>
                </c:pt>
                <c:pt idx="175">
                  <c:v>0.55200000000000005</c:v>
                </c:pt>
                <c:pt idx="176">
                  <c:v>0.58200000000000007</c:v>
                </c:pt>
                <c:pt idx="177">
                  <c:v>0.58500000000000008</c:v>
                </c:pt>
                <c:pt idx="178">
                  <c:v>5.3359999999999994</c:v>
                </c:pt>
                <c:pt idx="179">
                  <c:v>3.2190000000000003</c:v>
                </c:pt>
                <c:pt idx="180">
                  <c:v>3.0570000000000004</c:v>
                </c:pt>
                <c:pt idx="181">
                  <c:v>3.0090000000000003</c:v>
                </c:pt>
                <c:pt idx="182">
                  <c:v>3.0190000000000001</c:v>
                </c:pt>
                <c:pt idx="183">
                  <c:v>2.9820000000000002</c:v>
                </c:pt>
                <c:pt idx="184">
                  <c:v>2.7977100000000004</c:v>
                </c:pt>
              </c:numCache>
            </c:numRef>
          </c:yVal>
          <c:smooth val="0"/>
          <c:extLst>
            <c:ext xmlns:c16="http://schemas.microsoft.com/office/drawing/2014/chart" uri="{C3380CC4-5D6E-409C-BE32-E72D297353CC}">
              <c16:uniqueId val="{00000006-A0F8-4E73-B57E-0FBE87FFCF71}"/>
            </c:ext>
          </c:extLst>
        </c:ser>
        <c:dLbls>
          <c:showLegendKey val="0"/>
          <c:showVal val="0"/>
          <c:showCatName val="0"/>
          <c:showSerName val="0"/>
          <c:showPercent val="0"/>
          <c:showBubbleSize val="0"/>
        </c:dLbls>
        <c:axId val="541042712"/>
        <c:axId val="541038792"/>
      </c:scatterChart>
      <c:valAx>
        <c:axId val="541038008"/>
        <c:scaling>
          <c:orientation val="minMax"/>
          <c:min val="41000"/>
        </c:scaling>
        <c:delete val="0"/>
        <c:axPos val="b"/>
        <c:numFmt formatCode="[$-409]d\-mmm\-yy;@" sourceLinked="0"/>
        <c:majorTickMark val="out"/>
        <c:minorTickMark val="none"/>
        <c:tickLblPos val="nextTo"/>
        <c:txPr>
          <a:bodyPr rot="-5400000" vert="horz"/>
          <a:lstStyle/>
          <a:p>
            <a:pPr>
              <a:defRPr sz="1050" b="0"/>
            </a:pPr>
            <a:endParaRPr lang="en-US"/>
          </a:p>
        </c:txPr>
        <c:crossAx val="541042320"/>
        <c:crosses val="autoZero"/>
        <c:crossBetween val="midCat"/>
      </c:valAx>
      <c:valAx>
        <c:axId val="541042320"/>
        <c:scaling>
          <c:orientation val="minMax"/>
          <c:min val="0"/>
        </c:scaling>
        <c:delete val="0"/>
        <c:axPos val="l"/>
        <c:majorGridlines>
          <c:spPr>
            <a:ln>
              <a:solidFill>
                <a:schemeClr val="bg1">
                  <a:lumMod val="75000"/>
                </a:schemeClr>
              </a:solidFill>
              <a:prstDash val="dash"/>
            </a:ln>
          </c:spPr>
        </c:majorGridlines>
        <c:title>
          <c:tx>
            <c:rich>
              <a:bodyPr rot="-5400000" vert="horz"/>
              <a:lstStyle/>
              <a:p>
                <a:pPr>
                  <a:defRPr sz="1200"/>
                </a:pPr>
                <a:r>
                  <a:rPr lang="en-US" sz="1200" b="1" i="0" kern="1200" baseline="0">
                    <a:solidFill>
                      <a:srgbClr val="000000"/>
                    </a:solidFill>
                    <a:effectLst/>
                  </a:rPr>
                  <a:t>CHP (psig)</a:t>
                </a:r>
                <a:endParaRPr lang="en-US" sz="1200">
                  <a:effectLst/>
                </a:endParaRPr>
              </a:p>
            </c:rich>
          </c:tx>
          <c:layout>
            <c:manualLayout>
              <c:xMode val="edge"/>
              <c:yMode val="edge"/>
              <c:x val="7.858643625827921E-3"/>
              <c:y val="0.32936318519929558"/>
            </c:manualLayout>
          </c:layout>
          <c:overlay val="0"/>
        </c:title>
        <c:numFmt formatCode="General" sourceLinked="1"/>
        <c:majorTickMark val="out"/>
        <c:minorTickMark val="none"/>
        <c:tickLblPos val="nextTo"/>
        <c:txPr>
          <a:bodyPr/>
          <a:lstStyle/>
          <a:p>
            <a:pPr>
              <a:defRPr sz="1050" b="1"/>
            </a:pPr>
            <a:endParaRPr lang="en-US"/>
          </a:p>
        </c:txPr>
        <c:crossAx val="541038008"/>
        <c:crosses val="autoZero"/>
        <c:crossBetween val="midCat"/>
        <c:majorUnit val="250"/>
      </c:valAx>
      <c:valAx>
        <c:axId val="541038792"/>
        <c:scaling>
          <c:orientation val="minMax"/>
        </c:scaling>
        <c:delete val="0"/>
        <c:axPos val="r"/>
        <c:title>
          <c:tx>
            <c:rich>
              <a:bodyPr/>
              <a:lstStyle/>
              <a:p>
                <a:pPr>
                  <a:defRPr/>
                </a:pPr>
                <a:r>
                  <a:rPr lang="en-US"/>
                  <a:t>Gas (MMScfd)</a:t>
                </a:r>
              </a:p>
            </c:rich>
          </c:tx>
          <c:overlay val="0"/>
        </c:title>
        <c:numFmt formatCode="General" sourceLinked="1"/>
        <c:majorTickMark val="out"/>
        <c:minorTickMark val="none"/>
        <c:tickLblPos val="nextTo"/>
        <c:crossAx val="541042712"/>
        <c:crosses val="max"/>
        <c:crossBetween val="midCat"/>
      </c:valAx>
      <c:valAx>
        <c:axId val="541042712"/>
        <c:scaling>
          <c:orientation val="minMax"/>
        </c:scaling>
        <c:delete val="1"/>
        <c:axPos val="b"/>
        <c:numFmt formatCode="m/d/yyyy\ h:mm" sourceLinked="1"/>
        <c:majorTickMark val="out"/>
        <c:minorTickMark val="none"/>
        <c:tickLblPos val="nextTo"/>
        <c:crossAx val="541038792"/>
        <c:crosses val="autoZero"/>
        <c:crossBetween val="midCat"/>
      </c:valAx>
    </c:plotArea>
    <c:legend>
      <c:legendPos val="r"/>
      <c:layout>
        <c:manualLayout>
          <c:xMode val="edge"/>
          <c:yMode val="edge"/>
          <c:x val="0.1339743157105362"/>
          <c:y val="6.0189043025643492E-2"/>
          <c:w val="0.14203871583047062"/>
          <c:h val="0.12623859479645874"/>
        </c:manualLayout>
      </c:layout>
      <c:overlay val="0"/>
      <c:txPr>
        <a:bodyPr/>
        <a:lstStyle/>
        <a:p>
          <a:pPr>
            <a:defRPr sz="9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ZZ Production Profile Re-GLPO</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15048118985127"/>
          <c:y val="0.15334255515357878"/>
          <c:w val="0.66736140230991836"/>
          <c:h val="0.65136979499184222"/>
        </c:manualLayout>
      </c:layout>
      <c:scatterChart>
        <c:scatterStyle val="smoothMarker"/>
        <c:varyColors val="0"/>
        <c:ser>
          <c:idx val="0"/>
          <c:order val="0"/>
          <c:tx>
            <c:strRef>
              <c:f>'ZZ (2)'!$AN$206</c:f>
              <c:strCache>
                <c:ptCount val="1"/>
                <c:pt idx="0">
                  <c:v>Rate (bopd)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364"/>
              <c:layout>
                <c:manualLayout>
                  <c:x val="-9.204470742932272E-2"/>
                  <c:y val="8.3582089552238739E-2"/>
                </c:manualLayout>
              </c:layout>
              <c:tx>
                <c:rich>
                  <a:bodyPr/>
                  <a:lstStyle/>
                  <a:p>
                    <a:r>
                      <a:rPr lang="en-US">
                        <a:solidFill>
                          <a:schemeClr val="accent1"/>
                        </a:solidFill>
                      </a:rPr>
                      <a:t>after</a:t>
                    </a:r>
                    <a:r>
                      <a:rPr lang="en-US" baseline="0">
                        <a:solidFill>
                          <a:schemeClr val="accent1"/>
                        </a:solidFill>
                      </a:rPr>
                      <a:t> 1 year</a:t>
                    </a:r>
                  </a:p>
                  <a:p>
                    <a:r>
                      <a:rPr lang="en-US" baseline="0">
                        <a:solidFill>
                          <a:schemeClr val="accent1"/>
                        </a:solidFill>
                      </a:rPr>
                      <a:t>28 bopd</a:t>
                    </a:r>
                    <a:endParaRPr lang="en-US">
                      <a:solidFill>
                        <a:schemeClr val="accent1"/>
                      </a:solidFill>
                    </a:endParaRP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19F4-47CD-AAEF-FBBEDA92BC5A}"/>
                </c:ext>
              </c:extLst>
            </c:dLbl>
            <c:dLbl>
              <c:idx val="365"/>
              <c:layout>
                <c:manualLayout>
                  <c:x val="-0.15779092702169634"/>
                  <c:y val="0.13356179731264928"/>
                </c:manualLayout>
              </c:layout>
              <c:tx>
                <c:rich>
                  <a:bodyPr/>
                  <a:lstStyle/>
                  <a:p>
                    <a:r>
                      <a:rPr lang="en-US">
                        <a:solidFill>
                          <a:schemeClr val="accent1"/>
                        </a:solidFill>
                      </a:rPr>
                      <a:t>after</a:t>
                    </a:r>
                    <a:r>
                      <a:rPr lang="en-US" baseline="0">
                        <a:solidFill>
                          <a:schemeClr val="accent1"/>
                        </a:solidFill>
                      </a:rPr>
                      <a:t> 1 year</a:t>
                    </a:r>
                  </a:p>
                  <a:p>
                    <a:r>
                      <a:rPr lang="en-US">
                        <a:solidFill>
                          <a:schemeClr val="accent1"/>
                        </a:solidFill>
                      </a:rPr>
                      <a:t>28 bopd</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19F4-47CD-AAEF-FBBEDA92BC5A}"/>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'ZZ (2)'!$AP$207:$AP$572</c:f>
              <c:numCache>
                <c:formatCode>0.0</c:formatCode>
                <c:ptCount val="366"/>
                <c:pt idx="5" formatCode="[$-409]d\-mmm\-yy;@">
                  <c:v>44810</c:v>
                </c:pt>
                <c:pt idx="6" formatCode="[$-409]d\-mmm\-yy;@">
                  <c:v>44811</c:v>
                </c:pt>
                <c:pt idx="7" formatCode="[$-409]d\-mmm\-yy;@">
                  <c:v>44812</c:v>
                </c:pt>
                <c:pt idx="8" formatCode="[$-409]d\-mmm\-yy;@">
                  <c:v>44813</c:v>
                </c:pt>
                <c:pt idx="9" formatCode="[$-409]d\-mmm\-yy;@">
                  <c:v>44814</c:v>
                </c:pt>
                <c:pt idx="10" formatCode="[$-409]d\-mmm\-yy;@">
                  <c:v>44815</c:v>
                </c:pt>
                <c:pt idx="11" formatCode="[$-409]d\-mmm\-yy;@">
                  <c:v>44816</c:v>
                </c:pt>
                <c:pt idx="12" formatCode="[$-409]d\-mmm\-yy;@">
                  <c:v>44817</c:v>
                </c:pt>
                <c:pt idx="13" formatCode="[$-409]d\-mmm\-yy;@">
                  <c:v>44818</c:v>
                </c:pt>
                <c:pt idx="14" formatCode="[$-409]d\-mmm\-yy;@">
                  <c:v>44819</c:v>
                </c:pt>
                <c:pt idx="15" formatCode="[$-409]d\-mmm\-yy;@">
                  <c:v>44820</c:v>
                </c:pt>
                <c:pt idx="16" formatCode="[$-409]d\-mmm\-yy;@">
                  <c:v>44821</c:v>
                </c:pt>
                <c:pt idx="17" formatCode="[$-409]d\-mmm\-yy;@">
                  <c:v>44822</c:v>
                </c:pt>
                <c:pt idx="18" formatCode="[$-409]d\-mmm\-yy;@">
                  <c:v>44823</c:v>
                </c:pt>
                <c:pt idx="19" formatCode="[$-409]d\-mmm\-yy;@">
                  <c:v>44824</c:v>
                </c:pt>
                <c:pt idx="20" formatCode="[$-409]d\-mmm\-yy;@">
                  <c:v>44825</c:v>
                </c:pt>
                <c:pt idx="21" formatCode="[$-409]d\-mmm\-yy;@">
                  <c:v>44826</c:v>
                </c:pt>
                <c:pt idx="22" formatCode="[$-409]d\-mmm\-yy;@">
                  <c:v>44827</c:v>
                </c:pt>
                <c:pt idx="23" formatCode="[$-409]d\-mmm\-yy;@">
                  <c:v>44828</c:v>
                </c:pt>
                <c:pt idx="24" formatCode="[$-409]d\-mmm\-yy;@">
                  <c:v>44829</c:v>
                </c:pt>
                <c:pt idx="25" formatCode="[$-409]d\-mmm\-yy;@">
                  <c:v>44830</c:v>
                </c:pt>
                <c:pt idx="26" formatCode="[$-409]d\-mmm\-yy;@">
                  <c:v>44831</c:v>
                </c:pt>
                <c:pt idx="27" formatCode="[$-409]d\-mmm\-yy;@">
                  <c:v>44832</c:v>
                </c:pt>
                <c:pt idx="28" formatCode="[$-409]d\-mmm\-yy;@">
                  <c:v>44833</c:v>
                </c:pt>
                <c:pt idx="29" formatCode="[$-409]d\-mmm\-yy;@">
                  <c:v>44834</c:v>
                </c:pt>
                <c:pt idx="30" formatCode="[$-409]d\-mmm\-yy;@">
                  <c:v>44835</c:v>
                </c:pt>
                <c:pt idx="31" formatCode="[$-409]d\-mmm\-yy;@">
                  <c:v>44836</c:v>
                </c:pt>
                <c:pt idx="32" formatCode="[$-409]d\-mmm\-yy;@">
                  <c:v>44837</c:v>
                </c:pt>
                <c:pt idx="33" formatCode="[$-409]d\-mmm\-yy;@">
                  <c:v>44838</c:v>
                </c:pt>
                <c:pt idx="34" formatCode="[$-409]d\-mmm\-yy;@">
                  <c:v>44839</c:v>
                </c:pt>
                <c:pt idx="35" formatCode="[$-409]d\-mmm\-yy;@">
                  <c:v>44840</c:v>
                </c:pt>
                <c:pt idx="36" formatCode="[$-409]d\-mmm\-yy;@">
                  <c:v>44841</c:v>
                </c:pt>
                <c:pt idx="37" formatCode="[$-409]d\-mmm\-yy;@">
                  <c:v>44842</c:v>
                </c:pt>
                <c:pt idx="38" formatCode="[$-409]d\-mmm\-yy;@">
                  <c:v>44843</c:v>
                </c:pt>
                <c:pt idx="39" formatCode="[$-409]d\-mmm\-yy;@">
                  <c:v>44844</c:v>
                </c:pt>
                <c:pt idx="40" formatCode="[$-409]d\-mmm\-yy;@">
                  <c:v>44845</c:v>
                </c:pt>
                <c:pt idx="41" formatCode="[$-409]d\-mmm\-yy;@">
                  <c:v>44846</c:v>
                </c:pt>
                <c:pt idx="42" formatCode="[$-409]d\-mmm\-yy;@">
                  <c:v>44847</c:v>
                </c:pt>
                <c:pt idx="43" formatCode="[$-409]d\-mmm\-yy;@">
                  <c:v>44848</c:v>
                </c:pt>
                <c:pt idx="44" formatCode="[$-409]d\-mmm\-yy;@">
                  <c:v>44849</c:v>
                </c:pt>
                <c:pt idx="45" formatCode="[$-409]d\-mmm\-yy;@">
                  <c:v>44850</c:v>
                </c:pt>
                <c:pt idx="46" formatCode="[$-409]d\-mmm\-yy;@">
                  <c:v>44851</c:v>
                </c:pt>
                <c:pt idx="47" formatCode="[$-409]d\-mmm\-yy;@">
                  <c:v>44852</c:v>
                </c:pt>
                <c:pt idx="48" formatCode="[$-409]d\-mmm\-yy;@">
                  <c:v>44853</c:v>
                </c:pt>
                <c:pt idx="49" formatCode="[$-409]d\-mmm\-yy;@">
                  <c:v>44854</c:v>
                </c:pt>
                <c:pt idx="50" formatCode="[$-409]d\-mmm\-yy;@">
                  <c:v>44855</c:v>
                </c:pt>
                <c:pt idx="51" formatCode="[$-409]d\-mmm\-yy;@">
                  <c:v>44856</c:v>
                </c:pt>
                <c:pt idx="52" formatCode="[$-409]d\-mmm\-yy;@">
                  <c:v>44857</c:v>
                </c:pt>
                <c:pt idx="53" formatCode="[$-409]d\-mmm\-yy;@">
                  <c:v>44858</c:v>
                </c:pt>
                <c:pt idx="54" formatCode="[$-409]d\-mmm\-yy;@">
                  <c:v>44859</c:v>
                </c:pt>
                <c:pt idx="55" formatCode="[$-409]d\-mmm\-yy;@">
                  <c:v>44860</c:v>
                </c:pt>
                <c:pt idx="56" formatCode="[$-409]d\-mmm\-yy;@">
                  <c:v>44861</c:v>
                </c:pt>
                <c:pt idx="57" formatCode="[$-409]d\-mmm\-yy;@">
                  <c:v>44862</c:v>
                </c:pt>
                <c:pt idx="58" formatCode="[$-409]d\-mmm\-yy;@">
                  <c:v>44863</c:v>
                </c:pt>
                <c:pt idx="59" formatCode="[$-409]d\-mmm\-yy;@">
                  <c:v>44864</c:v>
                </c:pt>
                <c:pt idx="60" formatCode="[$-409]d\-mmm\-yy;@">
                  <c:v>44865</c:v>
                </c:pt>
                <c:pt idx="61" formatCode="[$-409]d\-mmm\-yy;@">
                  <c:v>44866</c:v>
                </c:pt>
                <c:pt idx="62" formatCode="[$-409]d\-mmm\-yy;@">
                  <c:v>44867</c:v>
                </c:pt>
                <c:pt idx="63" formatCode="[$-409]d\-mmm\-yy;@">
                  <c:v>44868</c:v>
                </c:pt>
                <c:pt idx="64" formatCode="[$-409]d\-mmm\-yy;@">
                  <c:v>44869</c:v>
                </c:pt>
                <c:pt idx="65" formatCode="[$-409]d\-mmm\-yy;@">
                  <c:v>44870</c:v>
                </c:pt>
                <c:pt idx="66" formatCode="[$-409]d\-mmm\-yy;@">
                  <c:v>44871</c:v>
                </c:pt>
                <c:pt idx="67" formatCode="[$-409]d\-mmm\-yy;@">
                  <c:v>44872</c:v>
                </c:pt>
                <c:pt idx="68" formatCode="[$-409]d\-mmm\-yy;@">
                  <c:v>44873</c:v>
                </c:pt>
                <c:pt idx="69" formatCode="[$-409]d\-mmm\-yy;@">
                  <c:v>44874</c:v>
                </c:pt>
                <c:pt idx="70" formatCode="[$-409]d\-mmm\-yy;@">
                  <c:v>44875</c:v>
                </c:pt>
                <c:pt idx="71" formatCode="[$-409]d\-mmm\-yy;@">
                  <c:v>44876</c:v>
                </c:pt>
                <c:pt idx="72" formatCode="[$-409]d\-mmm\-yy;@">
                  <c:v>44877</c:v>
                </c:pt>
                <c:pt idx="73" formatCode="[$-409]d\-mmm\-yy;@">
                  <c:v>44878</c:v>
                </c:pt>
                <c:pt idx="74" formatCode="[$-409]d\-mmm\-yy;@">
                  <c:v>44879</c:v>
                </c:pt>
                <c:pt idx="75" formatCode="[$-409]d\-mmm\-yy;@">
                  <c:v>44880</c:v>
                </c:pt>
                <c:pt idx="76" formatCode="[$-409]d\-mmm\-yy;@">
                  <c:v>44881</c:v>
                </c:pt>
                <c:pt idx="77" formatCode="[$-409]d\-mmm\-yy;@">
                  <c:v>44882</c:v>
                </c:pt>
                <c:pt idx="78" formatCode="[$-409]d\-mmm\-yy;@">
                  <c:v>44883</c:v>
                </c:pt>
                <c:pt idx="79" formatCode="[$-409]d\-mmm\-yy;@">
                  <c:v>44884</c:v>
                </c:pt>
                <c:pt idx="80" formatCode="[$-409]d\-mmm\-yy;@">
                  <c:v>44885</c:v>
                </c:pt>
                <c:pt idx="81" formatCode="[$-409]d\-mmm\-yy;@">
                  <c:v>44886</c:v>
                </c:pt>
                <c:pt idx="82" formatCode="[$-409]d\-mmm\-yy;@">
                  <c:v>44887</c:v>
                </c:pt>
                <c:pt idx="83" formatCode="[$-409]d\-mmm\-yy;@">
                  <c:v>44888</c:v>
                </c:pt>
                <c:pt idx="84" formatCode="[$-409]d\-mmm\-yy;@">
                  <c:v>44889</c:v>
                </c:pt>
                <c:pt idx="85" formatCode="[$-409]d\-mmm\-yy;@">
                  <c:v>44890</c:v>
                </c:pt>
                <c:pt idx="86" formatCode="[$-409]d\-mmm\-yy;@">
                  <c:v>44891</c:v>
                </c:pt>
                <c:pt idx="87" formatCode="[$-409]d\-mmm\-yy;@">
                  <c:v>44892</c:v>
                </c:pt>
                <c:pt idx="88" formatCode="[$-409]d\-mmm\-yy;@">
                  <c:v>44893</c:v>
                </c:pt>
                <c:pt idx="89" formatCode="[$-409]d\-mmm\-yy;@">
                  <c:v>44894</c:v>
                </c:pt>
                <c:pt idx="90" formatCode="[$-409]d\-mmm\-yy;@">
                  <c:v>44895</c:v>
                </c:pt>
                <c:pt idx="91" formatCode="[$-409]d\-mmm\-yy;@">
                  <c:v>44896</c:v>
                </c:pt>
                <c:pt idx="92" formatCode="[$-409]d\-mmm\-yy;@">
                  <c:v>44897</c:v>
                </c:pt>
                <c:pt idx="93" formatCode="[$-409]d\-mmm\-yy;@">
                  <c:v>44898</c:v>
                </c:pt>
                <c:pt idx="94" formatCode="[$-409]d\-mmm\-yy;@">
                  <c:v>44899</c:v>
                </c:pt>
                <c:pt idx="95" formatCode="[$-409]d\-mmm\-yy;@">
                  <c:v>44900</c:v>
                </c:pt>
                <c:pt idx="96" formatCode="[$-409]d\-mmm\-yy;@">
                  <c:v>44901</c:v>
                </c:pt>
                <c:pt idx="97" formatCode="[$-409]d\-mmm\-yy;@">
                  <c:v>44902</c:v>
                </c:pt>
                <c:pt idx="98" formatCode="[$-409]d\-mmm\-yy;@">
                  <c:v>44903</c:v>
                </c:pt>
                <c:pt idx="99" formatCode="[$-409]d\-mmm\-yy;@">
                  <c:v>44904</c:v>
                </c:pt>
                <c:pt idx="100" formatCode="[$-409]d\-mmm\-yy;@">
                  <c:v>44905</c:v>
                </c:pt>
                <c:pt idx="101" formatCode="[$-409]d\-mmm\-yy;@">
                  <c:v>44906</c:v>
                </c:pt>
                <c:pt idx="102" formatCode="[$-409]d\-mmm\-yy;@">
                  <c:v>44907</c:v>
                </c:pt>
                <c:pt idx="103" formatCode="[$-409]d\-mmm\-yy;@">
                  <c:v>44908</c:v>
                </c:pt>
                <c:pt idx="104" formatCode="[$-409]d\-mmm\-yy;@">
                  <c:v>44909</c:v>
                </c:pt>
                <c:pt idx="105" formatCode="[$-409]d\-mmm\-yy;@">
                  <c:v>44910</c:v>
                </c:pt>
                <c:pt idx="106" formatCode="[$-409]d\-mmm\-yy;@">
                  <c:v>44911</c:v>
                </c:pt>
                <c:pt idx="107" formatCode="[$-409]d\-mmm\-yy;@">
                  <c:v>44912</c:v>
                </c:pt>
                <c:pt idx="108" formatCode="[$-409]d\-mmm\-yy;@">
                  <c:v>44913</c:v>
                </c:pt>
                <c:pt idx="109" formatCode="[$-409]d\-mmm\-yy;@">
                  <c:v>44914</c:v>
                </c:pt>
                <c:pt idx="110" formatCode="[$-409]d\-mmm\-yy;@">
                  <c:v>44915</c:v>
                </c:pt>
                <c:pt idx="111" formatCode="[$-409]d\-mmm\-yy;@">
                  <c:v>44916</c:v>
                </c:pt>
                <c:pt idx="112" formatCode="[$-409]d\-mmm\-yy;@">
                  <c:v>44917</c:v>
                </c:pt>
                <c:pt idx="113" formatCode="[$-409]d\-mmm\-yy;@">
                  <c:v>44918</c:v>
                </c:pt>
                <c:pt idx="114" formatCode="[$-409]d\-mmm\-yy;@">
                  <c:v>44919</c:v>
                </c:pt>
                <c:pt idx="115" formatCode="[$-409]d\-mmm\-yy;@">
                  <c:v>44920</c:v>
                </c:pt>
                <c:pt idx="116" formatCode="[$-409]d\-mmm\-yy;@">
                  <c:v>44921</c:v>
                </c:pt>
                <c:pt idx="117" formatCode="[$-409]d\-mmm\-yy;@">
                  <c:v>44922</c:v>
                </c:pt>
                <c:pt idx="118" formatCode="[$-409]d\-mmm\-yy;@">
                  <c:v>44923</c:v>
                </c:pt>
                <c:pt idx="119" formatCode="[$-409]d\-mmm\-yy;@">
                  <c:v>44924</c:v>
                </c:pt>
                <c:pt idx="120" formatCode="[$-409]d\-mmm\-yy;@">
                  <c:v>44925</c:v>
                </c:pt>
                <c:pt idx="121" formatCode="[$-409]d\-mmm\-yy;@">
                  <c:v>44926</c:v>
                </c:pt>
                <c:pt idx="122" formatCode="[$-409]d\-mmm\-yy;@">
                  <c:v>44927</c:v>
                </c:pt>
                <c:pt idx="123" formatCode="[$-409]d\-mmm\-yy;@">
                  <c:v>44928</c:v>
                </c:pt>
                <c:pt idx="124" formatCode="[$-409]d\-mmm\-yy;@">
                  <c:v>44929</c:v>
                </c:pt>
                <c:pt idx="125" formatCode="[$-409]d\-mmm\-yy;@">
                  <c:v>44930</c:v>
                </c:pt>
                <c:pt idx="126" formatCode="[$-409]d\-mmm\-yy;@">
                  <c:v>44931</c:v>
                </c:pt>
                <c:pt idx="127" formatCode="[$-409]d\-mmm\-yy;@">
                  <c:v>44932</c:v>
                </c:pt>
                <c:pt idx="128" formatCode="[$-409]d\-mmm\-yy;@">
                  <c:v>44933</c:v>
                </c:pt>
                <c:pt idx="129" formatCode="[$-409]d\-mmm\-yy;@">
                  <c:v>44934</c:v>
                </c:pt>
                <c:pt idx="130" formatCode="[$-409]d\-mmm\-yy;@">
                  <c:v>44935</c:v>
                </c:pt>
                <c:pt idx="131" formatCode="[$-409]d\-mmm\-yy;@">
                  <c:v>44936</c:v>
                </c:pt>
                <c:pt idx="132" formatCode="[$-409]d\-mmm\-yy;@">
                  <c:v>44937</c:v>
                </c:pt>
                <c:pt idx="133" formatCode="[$-409]d\-mmm\-yy;@">
                  <c:v>44938</c:v>
                </c:pt>
                <c:pt idx="134" formatCode="[$-409]d\-mmm\-yy;@">
                  <c:v>44939</c:v>
                </c:pt>
                <c:pt idx="135" formatCode="[$-409]d\-mmm\-yy;@">
                  <c:v>44940</c:v>
                </c:pt>
                <c:pt idx="136" formatCode="[$-409]d\-mmm\-yy;@">
                  <c:v>44941</c:v>
                </c:pt>
                <c:pt idx="137" formatCode="[$-409]d\-mmm\-yy;@">
                  <c:v>44942</c:v>
                </c:pt>
                <c:pt idx="138" formatCode="[$-409]d\-mmm\-yy;@">
                  <c:v>44943</c:v>
                </c:pt>
                <c:pt idx="139" formatCode="[$-409]d\-mmm\-yy;@">
                  <c:v>44944</c:v>
                </c:pt>
                <c:pt idx="140" formatCode="[$-409]d\-mmm\-yy;@">
                  <c:v>44945</c:v>
                </c:pt>
                <c:pt idx="141" formatCode="[$-409]d\-mmm\-yy;@">
                  <c:v>44946</c:v>
                </c:pt>
                <c:pt idx="142" formatCode="[$-409]d\-mmm\-yy;@">
                  <c:v>44947</c:v>
                </c:pt>
                <c:pt idx="143" formatCode="[$-409]d\-mmm\-yy;@">
                  <c:v>44948</c:v>
                </c:pt>
                <c:pt idx="144" formatCode="[$-409]d\-mmm\-yy;@">
                  <c:v>44949</c:v>
                </c:pt>
                <c:pt idx="145" formatCode="[$-409]d\-mmm\-yy;@">
                  <c:v>44950</c:v>
                </c:pt>
                <c:pt idx="146" formatCode="[$-409]d\-mmm\-yy;@">
                  <c:v>44951</c:v>
                </c:pt>
                <c:pt idx="147" formatCode="[$-409]d\-mmm\-yy;@">
                  <c:v>44952</c:v>
                </c:pt>
                <c:pt idx="148" formatCode="[$-409]d\-mmm\-yy;@">
                  <c:v>44953</c:v>
                </c:pt>
                <c:pt idx="149" formatCode="[$-409]d\-mmm\-yy;@">
                  <c:v>44954</c:v>
                </c:pt>
                <c:pt idx="150" formatCode="[$-409]d\-mmm\-yy;@">
                  <c:v>44955</c:v>
                </c:pt>
                <c:pt idx="151" formatCode="[$-409]d\-mmm\-yy;@">
                  <c:v>44956</c:v>
                </c:pt>
                <c:pt idx="152" formatCode="[$-409]d\-mmm\-yy;@">
                  <c:v>44957</c:v>
                </c:pt>
                <c:pt idx="153" formatCode="[$-409]d\-mmm\-yy;@">
                  <c:v>44958</c:v>
                </c:pt>
                <c:pt idx="154" formatCode="[$-409]d\-mmm\-yy;@">
                  <c:v>44959</c:v>
                </c:pt>
                <c:pt idx="155" formatCode="[$-409]d\-mmm\-yy;@">
                  <c:v>44960</c:v>
                </c:pt>
                <c:pt idx="156" formatCode="[$-409]d\-mmm\-yy;@">
                  <c:v>44961</c:v>
                </c:pt>
                <c:pt idx="157" formatCode="[$-409]d\-mmm\-yy;@">
                  <c:v>44962</c:v>
                </c:pt>
                <c:pt idx="158" formatCode="[$-409]d\-mmm\-yy;@">
                  <c:v>44963</c:v>
                </c:pt>
                <c:pt idx="159" formatCode="[$-409]d\-mmm\-yy;@">
                  <c:v>44964</c:v>
                </c:pt>
                <c:pt idx="160" formatCode="[$-409]d\-mmm\-yy;@">
                  <c:v>44965</c:v>
                </c:pt>
                <c:pt idx="161" formatCode="[$-409]d\-mmm\-yy;@">
                  <c:v>44966</c:v>
                </c:pt>
                <c:pt idx="162" formatCode="[$-409]d\-mmm\-yy;@">
                  <c:v>44967</c:v>
                </c:pt>
                <c:pt idx="163" formatCode="[$-409]d\-mmm\-yy;@">
                  <c:v>44968</c:v>
                </c:pt>
                <c:pt idx="164" formatCode="[$-409]d\-mmm\-yy;@">
                  <c:v>44969</c:v>
                </c:pt>
                <c:pt idx="165" formatCode="[$-409]d\-mmm\-yy;@">
                  <c:v>44970</c:v>
                </c:pt>
                <c:pt idx="166" formatCode="[$-409]d\-mmm\-yy;@">
                  <c:v>44971</c:v>
                </c:pt>
                <c:pt idx="167" formatCode="[$-409]d\-mmm\-yy;@">
                  <c:v>44972</c:v>
                </c:pt>
                <c:pt idx="168" formatCode="[$-409]d\-mmm\-yy;@">
                  <c:v>44973</c:v>
                </c:pt>
                <c:pt idx="169" formatCode="[$-409]d\-mmm\-yy;@">
                  <c:v>44974</c:v>
                </c:pt>
                <c:pt idx="170" formatCode="[$-409]d\-mmm\-yy;@">
                  <c:v>44975</c:v>
                </c:pt>
                <c:pt idx="171" formatCode="[$-409]d\-mmm\-yy;@">
                  <c:v>44976</c:v>
                </c:pt>
                <c:pt idx="172" formatCode="[$-409]d\-mmm\-yy;@">
                  <c:v>44977</c:v>
                </c:pt>
                <c:pt idx="173" formatCode="[$-409]d\-mmm\-yy;@">
                  <c:v>44978</c:v>
                </c:pt>
                <c:pt idx="174" formatCode="[$-409]d\-mmm\-yy;@">
                  <c:v>44979</c:v>
                </c:pt>
                <c:pt idx="175" formatCode="[$-409]d\-mmm\-yy;@">
                  <c:v>44980</c:v>
                </c:pt>
                <c:pt idx="176" formatCode="[$-409]d\-mmm\-yy;@">
                  <c:v>44981</c:v>
                </c:pt>
                <c:pt idx="177" formatCode="[$-409]d\-mmm\-yy;@">
                  <c:v>44982</c:v>
                </c:pt>
                <c:pt idx="178" formatCode="[$-409]d\-mmm\-yy;@">
                  <c:v>44983</c:v>
                </c:pt>
                <c:pt idx="179" formatCode="[$-409]d\-mmm\-yy;@">
                  <c:v>44984</c:v>
                </c:pt>
                <c:pt idx="180" formatCode="[$-409]d\-mmm\-yy;@">
                  <c:v>44985</c:v>
                </c:pt>
                <c:pt idx="181" formatCode="[$-409]d\-mmm\-yy;@">
                  <c:v>44986</c:v>
                </c:pt>
                <c:pt idx="182" formatCode="[$-409]d\-mmm\-yy;@">
                  <c:v>44987</c:v>
                </c:pt>
                <c:pt idx="183" formatCode="[$-409]d\-mmm\-yy;@">
                  <c:v>44988</c:v>
                </c:pt>
                <c:pt idx="184" formatCode="[$-409]d\-mmm\-yy;@">
                  <c:v>44989</c:v>
                </c:pt>
                <c:pt idx="185" formatCode="[$-409]d\-mmm\-yy;@">
                  <c:v>44990</c:v>
                </c:pt>
                <c:pt idx="186" formatCode="[$-409]d\-mmm\-yy;@">
                  <c:v>44991</c:v>
                </c:pt>
                <c:pt idx="187" formatCode="[$-409]d\-mmm\-yy;@">
                  <c:v>44992</c:v>
                </c:pt>
                <c:pt idx="188" formatCode="[$-409]d\-mmm\-yy;@">
                  <c:v>44993</c:v>
                </c:pt>
                <c:pt idx="189" formatCode="[$-409]d\-mmm\-yy;@">
                  <c:v>44994</c:v>
                </c:pt>
                <c:pt idx="190" formatCode="[$-409]d\-mmm\-yy;@">
                  <c:v>44995</c:v>
                </c:pt>
                <c:pt idx="191" formatCode="[$-409]d\-mmm\-yy;@">
                  <c:v>44996</c:v>
                </c:pt>
                <c:pt idx="192" formatCode="[$-409]d\-mmm\-yy;@">
                  <c:v>44997</c:v>
                </c:pt>
                <c:pt idx="193" formatCode="[$-409]d\-mmm\-yy;@">
                  <c:v>44998</c:v>
                </c:pt>
                <c:pt idx="194" formatCode="[$-409]d\-mmm\-yy;@">
                  <c:v>44999</c:v>
                </c:pt>
                <c:pt idx="195" formatCode="[$-409]d\-mmm\-yy;@">
                  <c:v>45000</c:v>
                </c:pt>
                <c:pt idx="196" formatCode="[$-409]d\-mmm\-yy;@">
                  <c:v>45001</c:v>
                </c:pt>
                <c:pt idx="197" formatCode="[$-409]d\-mmm\-yy;@">
                  <c:v>45002</c:v>
                </c:pt>
                <c:pt idx="198" formatCode="[$-409]d\-mmm\-yy;@">
                  <c:v>45003</c:v>
                </c:pt>
                <c:pt idx="199" formatCode="[$-409]d\-mmm\-yy;@">
                  <c:v>45004</c:v>
                </c:pt>
                <c:pt idx="200" formatCode="[$-409]d\-mmm\-yy;@">
                  <c:v>45005</c:v>
                </c:pt>
                <c:pt idx="201" formatCode="[$-409]d\-mmm\-yy;@">
                  <c:v>45006</c:v>
                </c:pt>
                <c:pt idx="202" formatCode="[$-409]d\-mmm\-yy;@">
                  <c:v>45007</c:v>
                </c:pt>
                <c:pt idx="203" formatCode="[$-409]d\-mmm\-yy;@">
                  <c:v>45008</c:v>
                </c:pt>
                <c:pt idx="204" formatCode="[$-409]d\-mmm\-yy;@">
                  <c:v>45009</c:v>
                </c:pt>
                <c:pt idx="205" formatCode="[$-409]d\-mmm\-yy;@">
                  <c:v>45010</c:v>
                </c:pt>
                <c:pt idx="206" formatCode="[$-409]d\-mmm\-yy;@">
                  <c:v>45011</c:v>
                </c:pt>
                <c:pt idx="207" formatCode="[$-409]d\-mmm\-yy;@">
                  <c:v>45012</c:v>
                </c:pt>
                <c:pt idx="208" formatCode="[$-409]d\-mmm\-yy;@">
                  <c:v>45013</c:v>
                </c:pt>
                <c:pt idx="209" formatCode="[$-409]d\-mmm\-yy;@">
                  <c:v>45014</c:v>
                </c:pt>
                <c:pt idx="210" formatCode="[$-409]d\-mmm\-yy;@">
                  <c:v>45015</c:v>
                </c:pt>
                <c:pt idx="211" formatCode="[$-409]d\-mmm\-yy;@">
                  <c:v>45016</c:v>
                </c:pt>
                <c:pt idx="212" formatCode="[$-409]d\-mmm\-yy;@">
                  <c:v>45017</c:v>
                </c:pt>
                <c:pt idx="213" formatCode="[$-409]d\-mmm\-yy;@">
                  <c:v>45018</c:v>
                </c:pt>
                <c:pt idx="214" formatCode="[$-409]d\-mmm\-yy;@">
                  <c:v>45019</c:v>
                </c:pt>
                <c:pt idx="215" formatCode="[$-409]d\-mmm\-yy;@">
                  <c:v>45020</c:v>
                </c:pt>
                <c:pt idx="216" formatCode="[$-409]d\-mmm\-yy;@">
                  <c:v>45021</c:v>
                </c:pt>
                <c:pt idx="217" formatCode="[$-409]d\-mmm\-yy;@">
                  <c:v>45022</c:v>
                </c:pt>
                <c:pt idx="218" formatCode="[$-409]d\-mmm\-yy;@">
                  <c:v>45023</c:v>
                </c:pt>
                <c:pt idx="219" formatCode="[$-409]d\-mmm\-yy;@">
                  <c:v>45024</c:v>
                </c:pt>
                <c:pt idx="220" formatCode="[$-409]d\-mmm\-yy;@">
                  <c:v>45025</c:v>
                </c:pt>
                <c:pt idx="221" formatCode="[$-409]d\-mmm\-yy;@">
                  <c:v>45026</c:v>
                </c:pt>
                <c:pt idx="222" formatCode="[$-409]d\-mmm\-yy;@">
                  <c:v>45027</c:v>
                </c:pt>
                <c:pt idx="223" formatCode="[$-409]d\-mmm\-yy;@">
                  <c:v>45028</c:v>
                </c:pt>
                <c:pt idx="224" formatCode="[$-409]d\-mmm\-yy;@">
                  <c:v>45029</c:v>
                </c:pt>
                <c:pt idx="225" formatCode="[$-409]d\-mmm\-yy;@">
                  <c:v>45030</c:v>
                </c:pt>
                <c:pt idx="226" formatCode="[$-409]d\-mmm\-yy;@">
                  <c:v>45031</c:v>
                </c:pt>
                <c:pt idx="227" formatCode="[$-409]d\-mmm\-yy;@">
                  <c:v>45032</c:v>
                </c:pt>
                <c:pt idx="228" formatCode="[$-409]d\-mmm\-yy;@">
                  <c:v>45033</c:v>
                </c:pt>
                <c:pt idx="229" formatCode="[$-409]d\-mmm\-yy;@">
                  <c:v>45034</c:v>
                </c:pt>
                <c:pt idx="230" formatCode="[$-409]d\-mmm\-yy;@">
                  <c:v>45035</c:v>
                </c:pt>
                <c:pt idx="231" formatCode="[$-409]d\-mmm\-yy;@">
                  <c:v>45036</c:v>
                </c:pt>
                <c:pt idx="232" formatCode="[$-409]d\-mmm\-yy;@">
                  <c:v>45037</c:v>
                </c:pt>
                <c:pt idx="233" formatCode="[$-409]d\-mmm\-yy;@">
                  <c:v>45038</c:v>
                </c:pt>
                <c:pt idx="234" formatCode="[$-409]d\-mmm\-yy;@">
                  <c:v>45039</c:v>
                </c:pt>
                <c:pt idx="235" formatCode="[$-409]d\-mmm\-yy;@">
                  <c:v>45040</c:v>
                </c:pt>
                <c:pt idx="236" formatCode="[$-409]d\-mmm\-yy;@">
                  <c:v>45041</c:v>
                </c:pt>
                <c:pt idx="237" formatCode="[$-409]d\-mmm\-yy;@">
                  <c:v>45042</c:v>
                </c:pt>
                <c:pt idx="238" formatCode="[$-409]d\-mmm\-yy;@">
                  <c:v>45043</c:v>
                </c:pt>
                <c:pt idx="239" formatCode="[$-409]d\-mmm\-yy;@">
                  <c:v>45044</c:v>
                </c:pt>
                <c:pt idx="240" formatCode="[$-409]d\-mmm\-yy;@">
                  <c:v>45045</c:v>
                </c:pt>
                <c:pt idx="241" formatCode="[$-409]d\-mmm\-yy;@">
                  <c:v>45046</c:v>
                </c:pt>
                <c:pt idx="242" formatCode="[$-409]d\-mmm\-yy;@">
                  <c:v>45047</c:v>
                </c:pt>
                <c:pt idx="243" formatCode="[$-409]d\-mmm\-yy;@">
                  <c:v>45048</c:v>
                </c:pt>
                <c:pt idx="244" formatCode="[$-409]d\-mmm\-yy;@">
                  <c:v>45049</c:v>
                </c:pt>
                <c:pt idx="245" formatCode="[$-409]d\-mmm\-yy;@">
                  <c:v>45050</c:v>
                </c:pt>
                <c:pt idx="246" formatCode="[$-409]d\-mmm\-yy;@">
                  <c:v>45051</c:v>
                </c:pt>
                <c:pt idx="247" formatCode="[$-409]d\-mmm\-yy;@">
                  <c:v>45052</c:v>
                </c:pt>
                <c:pt idx="248" formatCode="[$-409]d\-mmm\-yy;@">
                  <c:v>45053</c:v>
                </c:pt>
                <c:pt idx="249" formatCode="[$-409]d\-mmm\-yy;@">
                  <c:v>45054</c:v>
                </c:pt>
                <c:pt idx="250" formatCode="[$-409]d\-mmm\-yy;@">
                  <c:v>45055</c:v>
                </c:pt>
                <c:pt idx="251" formatCode="[$-409]d\-mmm\-yy;@">
                  <c:v>45056</c:v>
                </c:pt>
                <c:pt idx="252" formatCode="[$-409]d\-mmm\-yy;@">
                  <c:v>45057</c:v>
                </c:pt>
                <c:pt idx="253" formatCode="[$-409]d\-mmm\-yy;@">
                  <c:v>45058</c:v>
                </c:pt>
                <c:pt idx="254" formatCode="[$-409]d\-mmm\-yy;@">
                  <c:v>45059</c:v>
                </c:pt>
                <c:pt idx="255" formatCode="[$-409]d\-mmm\-yy;@">
                  <c:v>45060</c:v>
                </c:pt>
                <c:pt idx="256" formatCode="[$-409]d\-mmm\-yy;@">
                  <c:v>45061</c:v>
                </c:pt>
                <c:pt idx="257" formatCode="[$-409]d\-mmm\-yy;@">
                  <c:v>45062</c:v>
                </c:pt>
                <c:pt idx="258" formatCode="[$-409]d\-mmm\-yy;@">
                  <c:v>45063</c:v>
                </c:pt>
                <c:pt idx="259" formatCode="[$-409]d\-mmm\-yy;@">
                  <c:v>45064</c:v>
                </c:pt>
                <c:pt idx="260" formatCode="[$-409]d\-mmm\-yy;@">
                  <c:v>45065</c:v>
                </c:pt>
                <c:pt idx="261" formatCode="[$-409]d\-mmm\-yy;@">
                  <c:v>45066</c:v>
                </c:pt>
                <c:pt idx="262" formatCode="[$-409]d\-mmm\-yy;@">
                  <c:v>45067</c:v>
                </c:pt>
                <c:pt idx="263" formatCode="[$-409]d\-mmm\-yy;@">
                  <c:v>45068</c:v>
                </c:pt>
                <c:pt idx="264" formatCode="[$-409]d\-mmm\-yy;@">
                  <c:v>45069</c:v>
                </c:pt>
                <c:pt idx="265" formatCode="[$-409]d\-mmm\-yy;@">
                  <c:v>45070</c:v>
                </c:pt>
                <c:pt idx="266" formatCode="[$-409]d\-mmm\-yy;@">
                  <c:v>45071</c:v>
                </c:pt>
                <c:pt idx="267" formatCode="[$-409]d\-mmm\-yy;@">
                  <c:v>45072</c:v>
                </c:pt>
                <c:pt idx="268" formatCode="[$-409]d\-mmm\-yy;@">
                  <c:v>45073</c:v>
                </c:pt>
                <c:pt idx="269" formatCode="[$-409]d\-mmm\-yy;@">
                  <c:v>45074</c:v>
                </c:pt>
                <c:pt idx="270" formatCode="[$-409]d\-mmm\-yy;@">
                  <c:v>45075</c:v>
                </c:pt>
                <c:pt idx="271" formatCode="[$-409]d\-mmm\-yy;@">
                  <c:v>45076</c:v>
                </c:pt>
                <c:pt idx="272" formatCode="[$-409]d\-mmm\-yy;@">
                  <c:v>45077</c:v>
                </c:pt>
                <c:pt idx="273" formatCode="[$-409]d\-mmm\-yy;@">
                  <c:v>45078</c:v>
                </c:pt>
                <c:pt idx="274" formatCode="[$-409]d\-mmm\-yy;@">
                  <c:v>45079</c:v>
                </c:pt>
                <c:pt idx="275" formatCode="[$-409]d\-mmm\-yy;@">
                  <c:v>45080</c:v>
                </c:pt>
                <c:pt idx="276" formatCode="[$-409]d\-mmm\-yy;@">
                  <c:v>45081</c:v>
                </c:pt>
                <c:pt idx="277" formatCode="[$-409]d\-mmm\-yy;@">
                  <c:v>45082</c:v>
                </c:pt>
                <c:pt idx="278" formatCode="[$-409]d\-mmm\-yy;@">
                  <c:v>45083</c:v>
                </c:pt>
                <c:pt idx="279" formatCode="[$-409]d\-mmm\-yy;@">
                  <c:v>45084</c:v>
                </c:pt>
                <c:pt idx="280" formatCode="[$-409]d\-mmm\-yy;@">
                  <c:v>45085</c:v>
                </c:pt>
                <c:pt idx="281" formatCode="[$-409]d\-mmm\-yy;@">
                  <c:v>45086</c:v>
                </c:pt>
                <c:pt idx="282" formatCode="[$-409]d\-mmm\-yy;@">
                  <c:v>45087</c:v>
                </c:pt>
                <c:pt idx="283" formatCode="[$-409]d\-mmm\-yy;@">
                  <c:v>45088</c:v>
                </c:pt>
                <c:pt idx="284" formatCode="[$-409]d\-mmm\-yy;@">
                  <c:v>45089</c:v>
                </c:pt>
                <c:pt idx="285" formatCode="[$-409]d\-mmm\-yy;@">
                  <c:v>45090</c:v>
                </c:pt>
                <c:pt idx="286" formatCode="[$-409]d\-mmm\-yy;@">
                  <c:v>45091</c:v>
                </c:pt>
                <c:pt idx="287" formatCode="[$-409]d\-mmm\-yy;@">
                  <c:v>45092</c:v>
                </c:pt>
                <c:pt idx="288" formatCode="[$-409]d\-mmm\-yy;@">
                  <c:v>45093</c:v>
                </c:pt>
                <c:pt idx="289" formatCode="[$-409]d\-mmm\-yy;@">
                  <c:v>45094</c:v>
                </c:pt>
                <c:pt idx="290" formatCode="[$-409]d\-mmm\-yy;@">
                  <c:v>45095</c:v>
                </c:pt>
                <c:pt idx="291" formatCode="[$-409]d\-mmm\-yy;@">
                  <c:v>45096</c:v>
                </c:pt>
                <c:pt idx="292" formatCode="[$-409]d\-mmm\-yy;@">
                  <c:v>45097</c:v>
                </c:pt>
                <c:pt idx="293" formatCode="[$-409]d\-mmm\-yy;@">
                  <c:v>45098</c:v>
                </c:pt>
                <c:pt idx="294" formatCode="[$-409]d\-mmm\-yy;@">
                  <c:v>45099</c:v>
                </c:pt>
                <c:pt idx="295" formatCode="[$-409]d\-mmm\-yy;@">
                  <c:v>45100</c:v>
                </c:pt>
                <c:pt idx="296" formatCode="[$-409]d\-mmm\-yy;@">
                  <c:v>45101</c:v>
                </c:pt>
                <c:pt idx="297" formatCode="[$-409]d\-mmm\-yy;@">
                  <c:v>45102</c:v>
                </c:pt>
                <c:pt idx="298" formatCode="[$-409]d\-mmm\-yy;@">
                  <c:v>45103</c:v>
                </c:pt>
                <c:pt idx="299" formatCode="[$-409]d\-mmm\-yy;@">
                  <c:v>45104</c:v>
                </c:pt>
                <c:pt idx="300" formatCode="[$-409]d\-mmm\-yy;@">
                  <c:v>45105</c:v>
                </c:pt>
                <c:pt idx="301" formatCode="[$-409]d\-mmm\-yy;@">
                  <c:v>45106</c:v>
                </c:pt>
                <c:pt idx="302" formatCode="[$-409]d\-mmm\-yy;@">
                  <c:v>45107</c:v>
                </c:pt>
                <c:pt idx="303" formatCode="[$-409]d\-mmm\-yy;@">
                  <c:v>45108</c:v>
                </c:pt>
                <c:pt idx="304" formatCode="[$-409]d\-mmm\-yy;@">
                  <c:v>45109</c:v>
                </c:pt>
                <c:pt idx="305" formatCode="[$-409]d\-mmm\-yy;@">
                  <c:v>45110</c:v>
                </c:pt>
                <c:pt idx="306" formatCode="[$-409]d\-mmm\-yy;@">
                  <c:v>45111</c:v>
                </c:pt>
                <c:pt idx="307" formatCode="[$-409]d\-mmm\-yy;@">
                  <c:v>45112</c:v>
                </c:pt>
                <c:pt idx="308" formatCode="[$-409]d\-mmm\-yy;@">
                  <c:v>45113</c:v>
                </c:pt>
                <c:pt idx="309" formatCode="[$-409]d\-mmm\-yy;@">
                  <c:v>45114</c:v>
                </c:pt>
                <c:pt idx="310" formatCode="[$-409]d\-mmm\-yy;@">
                  <c:v>45115</c:v>
                </c:pt>
                <c:pt idx="311" formatCode="[$-409]d\-mmm\-yy;@">
                  <c:v>45116</c:v>
                </c:pt>
                <c:pt idx="312" formatCode="[$-409]d\-mmm\-yy;@">
                  <c:v>45117</c:v>
                </c:pt>
                <c:pt idx="313" formatCode="[$-409]d\-mmm\-yy;@">
                  <c:v>45118</c:v>
                </c:pt>
                <c:pt idx="314" formatCode="[$-409]d\-mmm\-yy;@">
                  <c:v>45119</c:v>
                </c:pt>
                <c:pt idx="315" formatCode="[$-409]d\-mmm\-yy;@">
                  <c:v>45120</c:v>
                </c:pt>
                <c:pt idx="316" formatCode="[$-409]d\-mmm\-yy;@">
                  <c:v>45121</c:v>
                </c:pt>
                <c:pt idx="317" formatCode="[$-409]d\-mmm\-yy;@">
                  <c:v>45122</c:v>
                </c:pt>
                <c:pt idx="318" formatCode="[$-409]d\-mmm\-yy;@">
                  <c:v>45123</c:v>
                </c:pt>
                <c:pt idx="319" formatCode="[$-409]d\-mmm\-yy;@">
                  <c:v>45124</c:v>
                </c:pt>
                <c:pt idx="320" formatCode="[$-409]d\-mmm\-yy;@">
                  <c:v>45125</c:v>
                </c:pt>
                <c:pt idx="321" formatCode="[$-409]d\-mmm\-yy;@">
                  <c:v>45126</c:v>
                </c:pt>
                <c:pt idx="322" formatCode="[$-409]d\-mmm\-yy;@">
                  <c:v>45127</c:v>
                </c:pt>
                <c:pt idx="323" formatCode="[$-409]d\-mmm\-yy;@">
                  <c:v>45128</c:v>
                </c:pt>
                <c:pt idx="324" formatCode="[$-409]d\-mmm\-yy;@">
                  <c:v>45129</c:v>
                </c:pt>
                <c:pt idx="325" formatCode="[$-409]d\-mmm\-yy;@">
                  <c:v>45130</c:v>
                </c:pt>
                <c:pt idx="326" formatCode="[$-409]d\-mmm\-yy;@">
                  <c:v>45131</c:v>
                </c:pt>
                <c:pt idx="327" formatCode="[$-409]d\-mmm\-yy;@">
                  <c:v>45132</c:v>
                </c:pt>
                <c:pt idx="328" formatCode="[$-409]d\-mmm\-yy;@">
                  <c:v>45133</c:v>
                </c:pt>
                <c:pt idx="329" formatCode="[$-409]d\-mmm\-yy;@">
                  <c:v>45134</c:v>
                </c:pt>
                <c:pt idx="330" formatCode="[$-409]d\-mmm\-yy;@">
                  <c:v>45135</c:v>
                </c:pt>
                <c:pt idx="331" formatCode="[$-409]d\-mmm\-yy;@">
                  <c:v>45136</c:v>
                </c:pt>
                <c:pt idx="332" formatCode="[$-409]d\-mmm\-yy;@">
                  <c:v>45137</c:v>
                </c:pt>
                <c:pt idx="333" formatCode="[$-409]d\-mmm\-yy;@">
                  <c:v>45138</c:v>
                </c:pt>
                <c:pt idx="334" formatCode="[$-409]d\-mmm\-yy;@">
                  <c:v>45139</c:v>
                </c:pt>
                <c:pt idx="335" formatCode="[$-409]d\-mmm\-yy;@">
                  <c:v>45140</c:v>
                </c:pt>
                <c:pt idx="336" formatCode="[$-409]d\-mmm\-yy;@">
                  <c:v>45141</c:v>
                </c:pt>
                <c:pt idx="337" formatCode="[$-409]d\-mmm\-yy;@">
                  <c:v>45142</c:v>
                </c:pt>
                <c:pt idx="338" formatCode="[$-409]d\-mmm\-yy;@">
                  <c:v>45143</c:v>
                </c:pt>
                <c:pt idx="339" formatCode="[$-409]d\-mmm\-yy;@">
                  <c:v>45144</c:v>
                </c:pt>
                <c:pt idx="340" formatCode="[$-409]d\-mmm\-yy;@">
                  <c:v>45145</c:v>
                </c:pt>
                <c:pt idx="341" formatCode="[$-409]d\-mmm\-yy;@">
                  <c:v>45146</c:v>
                </c:pt>
                <c:pt idx="342" formatCode="[$-409]d\-mmm\-yy;@">
                  <c:v>45147</c:v>
                </c:pt>
                <c:pt idx="343" formatCode="[$-409]d\-mmm\-yy;@">
                  <c:v>45148</c:v>
                </c:pt>
                <c:pt idx="344" formatCode="[$-409]d\-mmm\-yy;@">
                  <c:v>45149</c:v>
                </c:pt>
                <c:pt idx="345" formatCode="[$-409]d\-mmm\-yy;@">
                  <c:v>45150</c:v>
                </c:pt>
                <c:pt idx="346" formatCode="[$-409]d\-mmm\-yy;@">
                  <c:v>45151</c:v>
                </c:pt>
                <c:pt idx="347" formatCode="[$-409]d\-mmm\-yy;@">
                  <c:v>45152</c:v>
                </c:pt>
                <c:pt idx="348" formatCode="[$-409]d\-mmm\-yy;@">
                  <c:v>45153</c:v>
                </c:pt>
                <c:pt idx="349" formatCode="[$-409]d\-mmm\-yy;@">
                  <c:v>45154</c:v>
                </c:pt>
                <c:pt idx="350" formatCode="[$-409]d\-mmm\-yy;@">
                  <c:v>45155</c:v>
                </c:pt>
                <c:pt idx="351" formatCode="[$-409]d\-mmm\-yy;@">
                  <c:v>45156</c:v>
                </c:pt>
                <c:pt idx="352" formatCode="[$-409]d\-mmm\-yy;@">
                  <c:v>45157</c:v>
                </c:pt>
                <c:pt idx="353" formatCode="[$-409]d\-mmm\-yy;@">
                  <c:v>45158</c:v>
                </c:pt>
                <c:pt idx="354" formatCode="[$-409]d\-mmm\-yy;@">
                  <c:v>45159</c:v>
                </c:pt>
                <c:pt idx="355" formatCode="[$-409]d\-mmm\-yy;@">
                  <c:v>45160</c:v>
                </c:pt>
                <c:pt idx="356" formatCode="[$-409]d\-mmm\-yy;@">
                  <c:v>45161</c:v>
                </c:pt>
                <c:pt idx="357" formatCode="[$-409]d\-mmm\-yy;@">
                  <c:v>45162</c:v>
                </c:pt>
                <c:pt idx="358" formatCode="[$-409]d\-mmm\-yy;@">
                  <c:v>45163</c:v>
                </c:pt>
                <c:pt idx="359" formatCode="[$-409]d\-mmm\-yy;@">
                  <c:v>45164</c:v>
                </c:pt>
                <c:pt idx="360" formatCode="[$-409]d\-mmm\-yy;@">
                  <c:v>45165</c:v>
                </c:pt>
                <c:pt idx="361" formatCode="[$-409]d\-mmm\-yy;@">
                  <c:v>45166</c:v>
                </c:pt>
                <c:pt idx="362" formatCode="[$-409]d\-mmm\-yy;@">
                  <c:v>45167</c:v>
                </c:pt>
                <c:pt idx="363" formatCode="[$-409]d\-mmm\-yy;@">
                  <c:v>45168</c:v>
                </c:pt>
                <c:pt idx="364" formatCode="[$-409]d\-mmm\-yy;@">
                  <c:v>45169</c:v>
                </c:pt>
              </c:numCache>
            </c:numRef>
          </c:xVal>
          <c:yVal>
            <c:numRef>
              <c:f>'ZZ (2)'!$AQ$207:$AQ$572</c:f>
              <c:numCache>
                <c:formatCode>General</c:formatCode>
                <c:ptCount val="366"/>
                <c:pt idx="2">
                  <c:v>0</c:v>
                </c:pt>
                <c:pt idx="3" formatCode="m/d/yyyy\ h:mm">
                  <c:v>44585</c:v>
                </c:pt>
                <c:pt idx="4" formatCode="m/d/yyyy\ h:mm">
                  <c:v>44608</c:v>
                </c:pt>
                <c:pt idx="5" formatCode="#,##0">
                  <c:v>47.169869388873778</c:v>
                </c:pt>
                <c:pt idx="6" formatCode="#,##0">
                  <c:v>46.623364189053071</c:v>
                </c:pt>
                <c:pt idx="7" formatCode="#,##0">
                  <c:v>46.083190741626431</c:v>
                </c:pt>
                <c:pt idx="8" formatCode="#,##0">
                  <c:v>45.549275687569299</c:v>
                </c:pt>
                <c:pt idx="9" formatCode="#,##0">
                  <c:v>45.021546517787137</c:v>
                </c:pt>
                <c:pt idx="10" formatCode="#,##0">
                  <c:v>44.49993156326822</c:v>
                </c:pt>
                <c:pt idx="11" formatCode="#,##0">
                  <c:v>43.984359985350558</c:v>
                </c:pt>
                <c:pt idx="12" formatCode="#,##0">
                  <c:v>43.474761766101516</c:v>
                </c:pt>
                <c:pt idx="13" formatCode="#,##0">
                  <c:v>42.971067698808952</c:v>
                </c:pt>
                <c:pt idx="14" formatCode="#,##0">
                  <c:v>42.473209378582482</c:v>
                </c:pt>
                <c:pt idx="15" formatCode="#,##0">
                  <c:v>41.98111919306367</c:v>
                </c:pt>
                <c:pt idx="16" formatCode="#,##0">
                  <c:v>41.494730313243835</c:v>
                </c:pt>
                <c:pt idx="17" formatCode="#,##0">
                  <c:v>41.01397668438824</c:v>
                </c:pt>
                <c:pt idx="18" formatCode="#,##0">
                  <c:v>40.538793017065416</c:v>
                </c:pt>
                <c:pt idx="19" formatCode="#,##0">
                  <c:v>40.069114778280486</c:v>
                </c:pt>
                <c:pt idx="20" formatCode="#,##0">
                  <c:v>39.604878182711104</c:v>
                </c:pt>
                <c:pt idx="21" formatCode="#,##0">
                  <c:v>39.146020184045064</c:v>
                </c:pt>
                <c:pt idx="22" formatCode="#,##0">
                  <c:v>38.692478466418144</c:v>
                </c:pt>
                <c:pt idx="23" formatCode="#,##0">
                  <c:v>38.244191435951272</c:v>
                </c:pt>
                <c:pt idx="24" formatCode="#,##0">
                  <c:v>37.801098212385646</c:v>
                </c:pt>
                <c:pt idx="25" formatCode="#,##0">
                  <c:v>37.363138620814787</c:v>
                </c:pt>
                <c:pt idx="26" formatCode="#,##0">
                  <c:v>36.930253183512441</c:v>
                </c:pt>
                <c:pt idx="27" formatCode="#,##0">
                  <c:v>36.502383111855103</c:v>
                </c:pt>
                <c:pt idx="28" formatCode="#,##0">
                  <c:v>36.079470298338137</c:v>
                </c:pt>
                <c:pt idx="29" formatCode="#,##0">
                  <c:v>35.661457308684412</c:v>
                </c:pt>
                <c:pt idx="30" formatCode="#,##0">
                  <c:v>35.248287374044374</c:v>
                </c:pt>
                <c:pt idx="31" formatCode="#,##0">
                  <c:v>34.839904383286431</c:v>
                </c:pt>
                <c:pt idx="32" formatCode="#,##0">
                  <c:v>34.436252875376738</c:v>
                </c:pt>
                <c:pt idx="33" formatCode="#,##0">
                  <c:v>34.037278031847208</c:v>
                </c:pt>
                <c:pt idx="34" formatCode="#,##0">
                  <c:v>33.642925669350838</c:v>
                </c:pt>
                <c:pt idx="35" formatCode="#,##0">
                  <c:v>-56.746857767696767</c:v>
                </c:pt>
                <c:pt idx="36" formatCode="#,##0">
                  <c:v>-56.089394576780073</c:v>
                </c:pt>
                <c:pt idx="37" formatCode="#,##0">
                  <c:v>-55.439548685999725</c:v>
                </c:pt>
                <c:pt idx="38" formatCode="#,##0">
                  <c:v>-54.797231842108729</c:v>
                </c:pt>
                <c:pt idx="39" formatCode="#,##0">
                  <c:v>-54.162356814353032</c:v>
                </c:pt>
                <c:pt idx="40" formatCode="#,##0">
                  <c:v>-53.534837382625071</c:v>
                </c:pt>
                <c:pt idx="41" formatCode="#,##0">
                  <c:v>-52.914588325754423</c:v>
                </c:pt>
                <c:pt idx="42" formatCode="#,##0">
                  <c:v>-52.301525409934314</c:v>
                </c:pt>
                <c:pt idx="43" formatCode="#,##0">
                  <c:v>-51.695565377282065</c:v>
                </c:pt>
                <c:pt idx="44" formatCode="#,##0">
                  <c:v>-51.096625934532199</c:v>
                </c:pt>
                <c:pt idx="45" formatCode="#,##0">
                  <c:v>-50.504625741860437</c:v>
                </c:pt>
                <c:pt idx="46" formatCode="#,##0">
                  <c:v>-49.919484401837224</c:v>
                </c:pt>
                <c:pt idx="47" formatCode="#,##0">
                  <c:v>-49.341122448509282</c:v>
                </c:pt>
                <c:pt idx="48" formatCode="#,##0">
                  <c:v>-48.769461336607606</c:v>
                </c:pt>
                <c:pt idx="49" formatCode="#,##0">
                  <c:v>-48.204423430880482</c:v>
                </c:pt>
                <c:pt idx="50" formatCode="#,##0">
                  <c:v>-47.645931995550185</c:v>
                </c:pt>
                <c:pt idx="51" formatCode="#,##0">
                  <c:v>-47.093911183891663</c:v>
                </c:pt>
                <c:pt idx="52" formatCode="#,##0">
                  <c:v>-46.548286027932207</c:v>
                </c:pt>
                <c:pt idx="53" formatCode="#,##0">
                  <c:v>-46.008982428270187</c:v>
                </c:pt>
                <c:pt idx="54" formatCode="#,##0">
                  <c:v>-45.47592714401199</c:v>
                </c:pt>
                <c:pt idx="55" formatCode="#,##0">
                  <c:v>-44.949047782825275</c:v>
                </c:pt>
                <c:pt idx="56" formatCode="#,##0">
                  <c:v>-44.428272791107837</c:v>
                </c:pt>
                <c:pt idx="57" formatCode="#,##0">
                  <c:v>-43.913531444270006</c:v>
                </c:pt>
                <c:pt idx="58" formatCode="#,##0">
                  <c:v>-43.404753837129874</c:v>
                </c:pt>
                <c:pt idx="59" formatCode="#,##0">
                  <c:v>-42.9018708744197</c:v>
                </c:pt>
                <c:pt idx="60" formatCode="#,##0">
                  <c:v>-42.404814261402294</c:v>
                </c:pt>
                <c:pt idx="61" formatCode="#,##0">
                  <c:v>-41.913516494596223</c:v>
                </c:pt>
                <c:pt idx="62" formatCode="#,##0">
                  <c:v>-41.427910852608363</c:v>
                </c:pt>
                <c:pt idx="63" formatCode="#,##0">
                  <c:v>-40.947931387072678</c:v>
                </c:pt>
                <c:pt idx="64" formatCode="#,##0">
                  <c:v>-40.473512913694087</c:v>
                </c:pt>
                <c:pt idx="65" formatCode="#,##0">
                  <c:v>-40.004591003395959</c:v>
                </c:pt>
                <c:pt idx="66" formatCode="#,##0">
                  <c:v>-39.541101973570207</c:v>
                </c:pt>
                <c:pt idx="67" formatCode="#,##0">
                  <c:v>-39.082982879428855</c:v>
                </c:pt>
                <c:pt idx="68" formatCode="#,##0">
                  <c:v>-38.630171505455664</c:v>
                </c:pt>
                <c:pt idx="69" formatCode="#,##0">
                  <c:v>-38.182606356956924</c:v>
                </c:pt>
                <c:pt idx="70" formatCode="#,##0">
                  <c:v>-37.740226651710046</c:v>
                </c:pt>
                <c:pt idx="71" formatCode="#,##0">
                  <c:v>-37.302972311708906</c:v>
                </c:pt>
                <c:pt idx="72" formatCode="#,##0">
                  <c:v>-36.870783955004974</c:v>
                </c:pt>
                <c:pt idx="73" formatCode="#,##0">
                  <c:v>-36.443602887642733</c:v>
                </c:pt>
                <c:pt idx="74" formatCode="#,##0">
                  <c:v>-36.021371095688792</c:v>
                </c:pt>
                <c:pt idx="75" formatCode="#,##0">
                  <c:v>-35.604031237353112</c:v>
                </c:pt>
                <c:pt idx="76" formatCode="#,##0">
                  <c:v>-35.191526635201683</c:v>
                </c:pt>
                <c:pt idx="77" formatCode="#,##0">
                  <c:v>-34.783801268459342</c:v>
                </c:pt>
                <c:pt idx="78" formatCode="#,##0">
                  <c:v>-34.380799765401818</c:v>
                </c:pt>
                <c:pt idx="79" formatCode="#,##0">
                  <c:v>-33.982467395835869</c:v>
                </c:pt>
                <c:pt idx="80" formatCode="#,##0">
                  <c:v>-33.588750063666566</c:v>
                </c:pt>
                <c:pt idx="81" formatCode="#,##0">
                  <c:v>-33.199594299550711</c:v>
                </c:pt>
                <c:pt idx="82" formatCode="#,##0">
                  <c:v>-32.814947253635381</c:v>
                </c:pt>
                <c:pt idx="83" formatCode="#,##0">
                  <c:v>-32.434756688380517</c:v>
                </c:pt>
                <c:pt idx="84" formatCode="#,##0">
                  <c:v>-32.058970971464802</c:v>
                </c:pt>
                <c:pt idx="85" formatCode="#,##0">
                  <c:v>-31.687539068773557</c:v>
                </c:pt>
                <c:pt idx="86" formatCode="#,##0">
                  <c:v>-31.320410537468117</c:v>
                </c:pt>
                <c:pt idx="87" formatCode="#,##0">
                  <c:v>-30.957535519135263</c:v>
                </c:pt>
                <c:pt idx="88" formatCode="#,##0">
                  <c:v>-30.598864733016192</c:v>
                </c:pt>
                <c:pt idx="89" formatCode="#,##0">
                  <c:v>-30.244349469313796</c:v>
                </c:pt>
                <c:pt idx="90" formatCode="#,##0">
                  <c:v>-29.893941582577668</c:v>
                </c:pt>
                <c:pt idx="91" formatCode="#,##0">
                  <c:v>-29.547593485165532</c:v>
                </c:pt>
                <c:pt idx="92" formatCode="#,##0">
                  <c:v>-29.205258140780625</c:v>
                </c:pt>
                <c:pt idx="93" formatCode="#,##0">
                  <c:v>-28.866889058083796</c:v>
                </c:pt>
                <c:pt idx="94" formatCode="#,##0">
                  <c:v>-28.532440284379714</c:v>
                </c:pt>
                <c:pt idx="95" formatCode="#,##0">
                  <c:v>-28.201866399376222</c:v>
                </c:pt>
                <c:pt idx="96" formatCode="#,##0">
                  <c:v>-27.875122509015917</c:v>
                </c:pt>
                <c:pt idx="97" formatCode="#,##0">
                  <c:v>-27.552164239379284</c:v>
                </c:pt>
                <c:pt idx="98" formatCode="#,##0">
                  <c:v>-27.232947730658434</c:v>
                </c:pt>
                <c:pt idx="99" formatCode="#,##0">
                  <c:v>-26.917429631200633</c:v>
                </c:pt>
                <c:pt idx="100" formatCode="#,##0">
                  <c:v>-26.605567091620884</c:v>
                </c:pt>
                <c:pt idx="101" formatCode="#,##0">
                  <c:v>-26.297317758982722</c:v>
                </c:pt>
                <c:pt idx="102" formatCode="#,##0">
                  <c:v>-25.992639771046388</c:v>
                </c:pt>
                <c:pt idx="103" formatCode="#,##0">
                  <c:v>-25.691491750583697</c:v>
                </c:pt>
                <c:pt idx="104" formatCode="#,##0">
                  <c:v>-25.393832799758684</c:v>
                </c:pt>
                <c:pt idx="105" formatCode="#,##0">
                  <c:v>-25.099622494573509</c:v>
                </c:pt>
                <c:pt idx="106" formatCode="#,##0">
                  <c:v>-24.808820879378509</c:v>
                </c:pt>
                <c:pt idx="107" formatCode="#,##0">
                  <c:v>-24.521388461446083</c:v>
                </c:pt>
                <c:pt idx="108" formatCode="#,##0">
                  <c:v>-24.237286205607219</c:v>
                </c:pt>
                <c:pt idx="109" formatCode="#,##0">
                  <c:v>-23.956475528950321</c:v>
                </c:pt>
                <c:pt idx="110" formatCode="#,##0">
                  <c:v>-23.678918295581408</c:v>
                </c:pt>
                <c:pt idx="111" formatCode="#,##0">
                  <c:v>-23.404576811444979</c:v>
                </c:pt>
                <c:pt idx="112" formatCode="#,##0">
                  <c:v>-23.133413819204964</c:v>
                </c:pt>
                <c:pt idx="113" formatCode="#,##0">
                  <c:v>-22.865392493184888</c:v>
                </c:pt>
                <c:pt idx="114" formatCode="#,##0">
                  <c:v>-22.600476434366747</c:v>
                </c:pt>
                <c:pt idx="115" formatCode="#,##0">
                  <c:v>-22.338629665447773</c:v>
                </c:pt>
                <c:pt idx="116" formatCode="#,##0">
                  <c:v>-22.079816625954479</c:v>
                </c:pt>
                <c:pt idx="117" formatCode="#,##0">
                  <c:v>-21.824002167413319</c:v>
                </c:pt>
                <c:pt idx="118" formatCode="#,##0">
                  <c:v>-21.571151548577319</c:v>
                </c:pt>
                <c:pt idx="119" formatCode="#,##0">
                  <c:v>-21.321230430707985</c:v>
                </c:pt>
                <c:pt idx="120" formatCode="#,##0">
                  <c:v>-21.074204872911846</c:v>
                </c:pt>
                <c:pt idx="121" formatCode="#,##0">
                  <c:v>-20.83004132753112</c:v>
                </c:pt>
                <c:pt idx="122" formatCode="#,##0">
                  <c:v>-20.588706635587684</c:v>
                </c:pt>
                <c:pt idx="123" formatCode="#,##0">
                  <c:v>-20.350168022279888</c:v>
                </c:pt>
                <c:pt idx="124" formatCode="#,##0">
                  <c:v>-20.114393092531529</c:v>
                </c:pt>
                <c:pt idx="125" formatCode="#,##0">
                  <c:v>-19.88134982659238</c:v>
                </c:pt>
                <c:pt idx="126" formatCode="#,##0">
                  <c:v>-19.651006575689713</c:v>
                </c:pt>
                <c:pt idx="127" formatCode="#,##0">
                  <c:v>-19.423332057730192</c:v>
                </c:pt>
                <c:pt idx="128" formatCode="#,##0">
                  <c:v>-19.198295353051563</c:v>
                </c:pt>
                <c:pt idx="129" formatCode="#,##0">
                  <c:v>-18.975865900223539</c:v>
                </c:pt>
                <c:pt idx="130" formatCode="#,##0">
                  <c:v>-18.75601349189742</c:v>
                </c:pt>
                <c:pt idx="131" formatCode="#,##0">
                  <c:v>-18.538708270703673</c:v>
                </c:pt>
                <c:pt idx="132" formatCode="#,##0">
                  <c:v>-18.323920725197169</c:v>
                </c:pt>
                <c:pt idx="133" formatCode="#,##0">
                  <c:v>-18.111621685849293</c:v>
                </c:pt>
                <c:pt idx="134" formatCode="#,##0">
                  <c:v>-17.901782321086557</c:v>
                </c:pt>
                <c:pt idx="135" formatCode="#,##0">
                  <c:v>-17.694374133375113</c:v>
                </c:pt>
                <c:pt idx="136" formatCode="#,##0">
                  <c:v>-17.489368955350528</c:v>
                </c:pt>
                <c:pt idx="137" formatCode="#,##0">
                  <c:v>-17.286738945992553</c:v>
                </c:pt>
                <c:pt idx="138" formatCode="#,##0">
                  <c:v>-17.086456586844093</c:v>
                </c:pt>
                <c:pt idx="139" formatCode="#,##0">
                  <c:v>-16.888494678274057</c:v>
                </c:pt>
                <c:pt idx="140" formatCode="#,##0">
                  <c:v>-16.692826335783408</c:v>
                </c:pt>
                <c:pt idx="141" formatCode="#,##0">
                  <c:v>-16.499424986354164</c:v>
                </c:pt>
                <c:pt idx="142" formatCode="#,##0">
                  <c:v>-16.308264364840522</c:v>
                </c:pt>
                <c:pt idx="143" formatCode="#,##0">
                  <c:v>-16.119318510401961</c:v>
                </c:pt>
                <c:pt idx="144" formatCode="#,##0">
                  <c:v>-15.93256176297754</c:v>
                </c:pt>
                <c:pt idx="145" formatCode="#,##0">
                  <c:v>-15.74796875980112</c:v>
                </c:pt>
                <c:pt idx="146" formatCode="#,##0">
                  <c:v>-15.565514431956922</c:v>
                </c:pt>
                <c:pt idx="147" formatCode="#,##0">
                  <c:v>-15.385174000975036</c:v>
                </c:pt>
                <c:pt idx="148" formatCode="#,##0">
                  <c:v>-15.206922975466318</c:v>
                </c:pt>
                <c:pt idx="149" formatCode="#,##0">
                  <c:v>-15.030737147796303</c:v>
                </c:pt>
                <c:pt idx="150" formatCode="#,##0">
                  <c:v>-14.856592590797661</c:v>
                </c:pt>
                <c:pt idx="151" formatCode="#,##0">
                  <c:v>-14.684465654520753</c:v>
                </c:pt>
                <c:pt idx="152" formatCode="#,##0">
                  <c:v>-14.514332963021783</c:v>
                </c:pt>
                <c:pt idx="153" formatCode="#,##0">
                  <c:v>-14.3461714111882</c:v>
                </c:pt>
                <c:pt idx="154" formatCode="#,##0">
                  <c:v>-14.179958161600894</c:v>
                </c:pt>
                <c:pt idx="155" formatCode="#,##0">
                  <c:v>-14.015670641432711</c:v>
                </c:pt>
                <c:pt idx="156" formatCode="#,##0">
                  <c:v>-13.853286539382939</c:v>
                </c:pt>
                <c:pt idx="157" formatCode="#,##0">
                  <c:v>-13.692783802647254</c:v>
                </c:pt>
                <c:pt idx="158" formatCode="#,##0">
                  <c:v>-13.534140633922842</c:v>
                </c:pt>
                <c:pt idx="159" formatCode="#,##0">
                  <c:v>-13.377335488448175</c:v>
                </c:pt>
                <c:pt idx="160" formatCode="#,##0">
                  <c:v>-13.222347071077074</c:v>
                </c:pt>
                <c:pt idx="161" formatCode="#,##0">
                  <c:v>-13.069154333386727</c:v>
                </c:pt>
                <c:pt idx="162" formatCode="#,##0">
                  <c:v>-12.917736470819143</c:v>
                </c:pt>
                <c:pt idx="163" formatCode="#,##0">
                  <c:v>-12.768072919855797</c:v>
                </c:pt>
                <c:pt idx="164" formatCode="#,##0">
                  <c:v>-12.620143355224926</c:v>
                </c:pt>
                <c:pt idx="165" formatCode="#,##0">
                  <c:v>-12.473927687141266</c:v>
                </c:pt>
                <c:pt idx="166" formatCode="#,##0">
                  <c:v>-12.329406058577714</c:v>
                </c:pt>
                <c:pt idx="167" formatCode="#,##0">
                  <c:v>-12.186558842568605</c:v>
                </c:pt>
                <c:pt idx="168" formatCode="#,##0">
                  <c:v>-12.045366639544284</c:v>
                </c:pt>
                <c:pt idx="169" formatCode="#,##0">
                  <c:v>-11.90581027469646</c:v>
                </c:pt>
                <c:pt idx="170" formatCode="#,##0">
                  <c:v>-11.767870795374199</c:v>
                </c:pt>
                <c:pt idx="171" formatCode="#,##0">
                  <c:v>-11.631529468509992</c:v>
                </c:pt>
                <c:pt idx="172" formatCode="#,##0">
                  <c:v>-11.496767778075725</c:v>
                </c:pt>
                <c:pt idx="173" formatCode="#,##0">
                  <c:v>-11.363567422568023</c:v>
                </c:pt>
                <c:pt idx="174" formatCode="#,##0">
                  <c:v>-11.231910312522869</c:v>
                </c:pt>
                <c:pt idx="175" formatCode="#,##0">
                  <c:v>-11.101778568058858</c:v>
                </c:pt>
                <c:pt idx="176" formatCode="#,##0">
                  <c:v>-10.973154516449057</c:v>
                </c:pt>
                <c:pt idx="177" formatCode="#,##0">
                  <c:v>-10.846020689720881</c:v>
                </c:pt>
                <c:pt idx="178" formatCode="#,##0">
                  <c:v>-10.720359822283893</c:v>
                </c:pt>
                <c:pt idx="179" formatCode="#,##0">
                  <c:v>-10.596154848584959</c:v>
                </c:pt>
                <c:pt idx="180" formatCode="#,##0">
                  <c:v>-10.473388900790692</c:v>
                </c:pt>
                <c:pt idx="181" formatCode="#,##0">
                  <c:v>-10.352045306496642</c:v>
                </c:pt>
                <c:pt idx="182" formatCode="#,##0">
                  <c:v>-10.232107586463135</c:v>
                </c:pt>
                <c:pt idx="183" formatCode="#,##0">
                  <c:v>-10.113559452377226</c:v>
                </c:pt>
                <c:pt idx="184" formatCode="#,##0">
                  <c:v>-9.9963848046406856</c:v>
                </c:pt>
                <c:pt idx="185" formatCode="#,##0">
                  <c:v>-9.8805677301835395</c:v>
                </c:pt>
                <c:pt idx="186" formatCode="#,##0">
                  <c:v>-9.7660925003030101</c:v>
                </c:pt>
                <c:pt idx="187" formatCode="#,##0">
                  <c:v>-9.6529435685274123</c:v>
                </c:pt>
                <c:pt idx="188" formatCode="#,##0">
                  <c:v>-9.5411055685048716</c:v>
                </c:pt>
                <c:pt idx="189" formatCode="#,##0">
                  <c:v>-9.4305633119164689</c:v>
                </c:pt>
                <c:pt idx="190" formatCode="#,##0">
                  <c:v>-9.3213017864135743</c:v>
                </c:pt>
                <c:pt idx="191" formatCode="#,##0">
                  <c:v>-9.2133061535790546</c:v>
                </c:pt>
                <c:pt idx="192" formatCode="#,##0">
                  <c:v>-9.106561746912142</c:v>
                </c:pt>
                <c:pt idx="193" formatCode="#,##0">
                  <c:v>-9.0010540698366182</c:v>
                </c:pt>
                <c:pt idx="194" formatCode="#,##0">
                  <c:v>-8.8967687937320967</c:v>
                </c:pt>
                <c:pt idx="195" formatCode="#,##0">
                  <c:v>-8.7936917559880801</c:v>
                </c:pt>
                <c:pt idx="196" formatCode="#,##0">
                  <c:v>-8.6918089580806175</c:v>
                </c:pt>
                <c:pt idx="197" formatCode="#,##0">
                  <c:v>-8.5911065636711985</c:v>
                </c:pt>
                <c:pt idx="198" formatCode="#,##0">
                  <c:v>-8.4915708967276817</c:v>
                </c:pt>
                <c:pt idx="199" formatCode="#,##0">
                  <c:v>-8.3931884396670231</c:v>
                </c:pt>
                <c:pt idx="200" formatCode="#,##0">
                  <c:v>-8.2959458315194752</c:v>
                </c:pt>
                <c:pt idx="201" formatCode="#,##0">
                  <c:v>-8.1998298661141185</c:v>
                </c:pt>
                <c:pt idx="202" formatCode="#,##0">
                  <c:v>-8.1048274902853308</c:v>
                </c:pt>
                <c:pt idx="203" formatCode="#,##0">
                  <c:v>-8.0109258021001324</c:v>
                </c:pt>
                <c:pt idx="204" formatCode="#,##0">
                  <c:v>-7.9181120491059716</c:v>
                </c:pt>
                <c:pt idx="205" formatCode="#,##0">
                  <c:v>-7.8263736265989099</c:v>
                </c:pt>
                <c:pt idx="206" formatCode="#,##0">
                  <c:v>-7.7356980759117864</c:v>
                </c:pt>
                <c:pt idx="207" formatCode="#,##0">
                  <c:v>-7.6460730827222543</c:v>
                </c:pt>
                <c:pt idx="208" formatCode="#,##0">
                  <c:v>-7.5574864753804407</c:v>
                </c:pt>
                <c:pt idx="209" formatCode="#,##0">
                  <c:v>-7.4699262232559276</c:v>
                </c:pt>
                <c:pt idx="210" formatCode="#,##0">
                  <c:v>-7.3833804351039385</c:v>
                </c:pt>
                <c:pt idx="211" formatCode="#,##0">
                  <c:v>-7.2978373574504198</c:v>
                </c:pt>
                <c:pt idx="212" formatCode="#,##0">
                  <c:v>-7.2132853729958457</c:v>
                </c:pt>
                <c:pt idx="213" formatCode="#,##0">
                  <c:v>-7.1297129990375065</c:v>
                </c:pt>
                <c:pt idx="214" formatCode="#,##0">
                  <c:v>-7.047108885910105</c:v>
                </c:pt>
                <c:pt idx="215" formatCode="#,##0">
                  <c:v>-6.9654618154443755</c:v>
                </c:pt>
                <c:pt idx="216" formatCode="#,##0">
                  <c:v>-6.8847606994436026</c:v>
                </c:pt>
                <c:pt idx="217" formatCode="#,##0">
                  <c:v>-6.8049945781777534</c:v>
                </c:pt>
                <c:pt idx="218" formatCode="#,##0">
                  <c:v>-6.7261526188950933</c:v>
                </c:pt>
                <c:pt idx="219" formatCode="#,##0">
                  <c:v>-6.6482241143510272</c:v>
                </c:pt>
                <c:pt idx="220" formatCode="#,##0">
                  <c:v>-6.5711984813539779</c:v>
                </c:pt>
                <c:pt idx="221" formatCode="#,##0">
                  <c:v>-6.4950652593281184</c:v>
                </c:pt>
                <c:pt idx="222" formatCode="#,##0">
                  <c:v>-6.4198141088927736</c:v>
                </c:pt>
                <c:pt idx="223" formatCode="#,##0">
                  <c:v>-6.3454348104582552</c:v>
                </c:pt>
                <c:pt idx="224" formatCode="#,##0">
                  <c:v>-6.2719172628379818</c:v>
                </c:pt>
                <c:pt idx="225" formatCode="#,##0">
                  <c:v>-6.1992514818766544</c:v>
                </c:pt>
                <c:pt idx="226" formatCode="#,##0">
                  <c:v>-6.1274275990943767</c:v>
                </c:pt>
                <c:pt idx="227" formatCode="#,##0">
                  <c:v>-6.0564358603464266</c:v>
                </c:pt>
                <c:pt idx="228" formatCode="#,##0">
                  <c:v>-5.9862666244985805</c:v>
                </c:pt>
                <c:pt idx="229" formatCode="#,##0">
                  <c:v>-5.9169103621178039</c:v>
                </c:pt>
                <c:pt idx="230" formatCode="#,##0">
                  <c:v>-5.8483576541780797</c:v>
                </c:pt>
                <c:pt idx="231" formatCode="#,##0">
                  <c:v>-5.7805991907812464</c:v>
                </c:pt>
                <c:pt idx="232" formatCode="#,##0">
                  <c:v>-5.7136257698926451</c:v>
                </c:pt>
                <c:pt idx="233" formatCode="#,##0">
                  <c:v>-5.6474282960914453</c:v>
                </c:pt>
                <c:pt idx="234" formatCode="#,##0">
                  <c:v>-5.5819977793354125</c:v>
                </c:pt>
                <c:pt idx="235" formatCode="#,##0">
                  <c:v>-5.5173253337400068</c:v>
                </c:pt>
                <c:pt idx="236" formatCode="#,##0">
                  <c:v>-5.4534021763716147</c:v>
                </c:pt>
                <c:pt idx="237" formatCode="#,##0">
                  <c:v>-5.3902196260547885</c:v>
                </c:pt>
                <c:pt idx="238" formatCode="#,##0">
                  <c:v>-5.3277691021932698</c:v>
                </c:pt>
                <c:pt idx="239" formatCode="#,##0">
                  <c:v>-5.2660421236046995</c:v>
                </c:pt>
                <c:pt idx="240" formatCode="#,##0">
                  <c:v>-5.2050303073688102</c:v>
                </c:pt>
                <c:pt idx="241" formatCode="#,##0">
                  <c:v>-5.1447253676889808</c:v>
                </c:pt>
                <c:pt idx="242" formatCode="#,##0">
                  <c:v>-5.0851191147669681</c:v>
                </c:pt>
                <c:pt idx="243" formatCode="#,##0">
                  <c:v>-5.0262034536906768</c:v>
                </c:pt>
                <c:pt idx="244" formatCode="#,##0">
                  <c:v>-4.967970383334821</c:v>
                </c:pt>
                <c:pt idx="245" formatCode="#,##0">
                  <c:v>-4.9104119952743241</c:v>
                </c:pt>
                <c:pt idx="246" formatCode="#,##0">
                  <c:v>-4.8535204727102954</c:v>
                </c:pt>
                <c:pt idx="247" formatCode="#,##0">
                  <c:v>-4.7972880894084664</c:v>
                </c:pt>
                <c:pt idx="248" formatCode="#,##0">
                  <c:v>-4.7417072086499097</c:v>
                </c:pt>
                <c:pt idx="249" formatCode="#,##0">
                  <c:v>-4.6867702821939332</c:v>
                </c:pt>
                <c:pt idx="250" formatCode="#,##0">
                  <c:v>-4.6324698492529777</c:v>
                </c:pt>
                <c:pt idx="251" formatCode="#,##0">
                  <c:v>-4.5787985354793914</c:v>
                </c:pt>
                <c:pt idx="252" formatCode="#,##0">
                  <c:v>-4.5257490519639418</c:v>
                </c:pt>
                <c:pt idx="253" formatCode="#,##0">
                  <c:v>-4.4733141942459493</c:v>
                </c:pt>
                <c:pt idx="254" formatCode="#,##0">
                  <c:v>-4.4214868413348594</c:v>
                </c:pt>
                <c:pt idx="255" formatCode="#,##0">
                  <c:v>-4.3702599547431769</c:v>
                </c:pt>
                <c:pt idx="256" formatCode="#,##0">
                  <c:v>-4.3196265775305882</c:v>
                </c:pt>
                <c:pt idx="257" formatCode="#,##0">
                  <c:v>-4.2695798333591686</c:v>
                </c:pt>
                <c:pt idx="258" formatCode="#,##0">
                  <c:v>-4.2201129255595298</c:v>
                </c:pt>
                <c:pt idx="259" formatCode="#,##0">
                  <c:v>-4.1712191362077871</c:v>
                </c:pt>
                <c:pt idx="260" formatCode="#,##0">
                  <c:v>-4.1228918252132205</c:v>
                </c:pt>
                <c:pt idx="261" formatCode="#,##0">
                  <c:v>-4.0751244294165119</c:v>
                </c:pt>
                <c:pt idx="262" formatCode="#,##0">
                  <c:v>-4.02791046169843</c:v>
                </c:pt>
                <c:pt idx="263" formatCode="#,##0">
                  <c:v>-3.981243510098821</c:v>
                </c:pt>
                <c:pt idx="264" formatCode="#,##0">
                  <c:v>-3.9351172369458451</c:v>
                </c:pt>
                <c:pt idx="265" formatCode="#,##0">
                  <c:v>-3.8895253779952594</c:v>
                </c:pt>
                <c:pt idx="266" formatCode="#,##0">
                  <c:v>-3.8444617415797144</c:v>
                </c:pt>
                <c:pt idx="267" formatCode="#,##0">
                  <c:v>-3.7999202077678635</c:v>
                </c:pt>
                <c:pt idx="268" formatCode="#,##0">
                  <c:v>-3.7558947275332555</c:v>
                </c:pt>
                <c:pt idx="269" formatCode="#,##0">
                  <c:v>-3.7123793219328256</c:v>
                </c:pt>
                <c:pt idx="270" formatCode="#,##0">
                  <c:v>-3.6693680812949276</c:v>
                </c:pt>
                <c:pt idx="271" formatCode="#,##0">
                  <c:v>-3.6268551644167468</c:v>
                </c:pt>
                <c:pt idx="272" formatCode="#,##0">
                  <c:v>-3.5848347977710442</c:v>
                </c:pt>
                <c:pt idx="273" formatCode="#,##0">
                  <c:v>-3.5433012747220656</c:v>
                </c:pt>
                <c:pt idx="274" formatCode="#,##0">
                  <c:v>-3.5022489547505438</c:v>
                </c:pt>
                <c:pt idx="275" formatCode="#,##0">
                  <c:v>-3.4616722626876815</c:v>
                </c:pt>
                <c:pt idx="276" formatCode="#,##0">
                  <c:v>-3.4215656879580041</c:v>
                </c:pt>
                <c:pt idx="277" formatCode="#,##0">
                  <c:v>-3.381923783830997</c:v>
                </c:pt>
                <c:pt idx="278" formatCode="#,##0">
                  <c:v>-3.3427411666813969</c:v>
                </c:pt>
                <c:pt idx="279" formatCode="#,##0">
                  <c:v>-3.3040125152580568</c:v>
                </c:pt>
                <c:pt idx="280" formatCode="#,##0">
                  <c:v>-3.2657325699613002</c:v>
                </c:pt>
                <c:pt idx="281" formatCode="#,##0">
                  <c:v>-3.2278961321286213</c:v>
                </c:pt>
                <c:pt idx="282" formatCode="#,##0">
                  <c:v>-3.1904980633286799</c:v>
                </c:pt>
                <c:pt idx="283" formatCode="#,##0">
                  <c:v>-3.1535332846634598</c:v>
                </c:pt>
                <c:pt idx="284" formatCode="#,##0">
                  <c:v>-3.1169967760785369</c:v>
                </c:pt>
                <c:pt idx="285" formatCode="#,##0">
                  <c:v>-3.0808835756813124</c:v>
                </c:pt>
                <c:pt idx="286" formatCode="#,##0">
                  <c:v>-3.0451887790671588</c:v>
                </c:pt>
                <c:pt idx="287" formatCode="#,##0">
                  <c:v>-3.00990753865337</c:v>
                </c:pt>
                <c:pt idx="288" formatCode="#,##0">
                  <c:v>-2.9750350630208287</c:v>
                </c:pt>
                <c:pt idx="289" formatCode="#,##0">
                  <c:v>-2.9405666162633031</c:v>
                </c:pt>
                <c:pt idx="290" formatCode="#,##0">
                  <c:v>-2.9064975173442789</c:v>
                </c:pt>
                <c:pt idx="291" formatCode="#,##0">
                  <c:v>-2.8728231394612376</c:v>
                </c:pt>
                <c:pt idx="292" formatCode="#,##0">
                  <c:v>-2.8395389094173198</c:v>
                </c:pt>
                <c:pt idx="293" formatCode="#,##0">
                  <c:v>-2.8066403070002486</c:v>
                </c:pt>
                <c:pt idx="294" formatCode="#,##0">
                  <c:v>-2.7741228643684526</c:v>
                </c:pt>
                <c:pt idx="295" formatCode="#,##0">
                  <c:v>-2.7419821654443095</c:v>
                </c:pt>
                <c:pt idx="296" formatCode="#,##0">
                  <c:v>-2.710213845314418</c:v>
                </c:pt>
                <c:pt idx="297" formatCode="#,##0">
                  <c:v>-2.6788135896368015</c:v>
                </c:pt>
                <c:pt idx="298" formatCode="#,##0">
                  <c:v>-2.6477771340550063</c:v>
                </c:pt>
                <c:pt idx="299" formatCode="#,##0">
                  <c:v>-2.6171002636189646</c:v>
                </c:pt>
                <c:pt idx="300" formatCode="#,##0">
                  <c:v>-2.5867788122125868</c:v>
                </c:pt>
                <c:pt idx="301" formatCode="#,##0">
                  <c:v>-2.5568086619879691</c:v>
                </c:pt>
                <c:pt idx="302" formatCode="#,##0">
                  <c:v>-2.5271857428061608</c:v>
                </c:pt>
                <c:pt idx="303" formatCode="#,##0">
                  <c:v>-2.497906031684423</c:v>
                </c:pt>
                <c:pt idx="304" formatCode="#,##0">
                  <c:v>-2.4689655522498741</c:v>
                </c:pt>
                <c:pt idx="305" formatCode="#,##0">
                  <c:v>-2.4403603741994768</c:v>
                </c:pt>
                <c:pt idx="306" formatCode="#,##0">
                  <c:v>-2.4120866127662719</c:v>
                </c:pt>
                <c:pt idx="307" formatCode="#,##0">
                  <c:v>-2.3841404281918108</c:v>
                </c:pt>
                <c:pt idx="308" formatCode="#,##0">
                  <c:v>-2.356518025204684</c:v>
                </c:pt>
                <c:pt idx="309" formatCode="#,##0">
                  <c:v>-2.3292156525051038</c:v>
                </c:pt>
                <c:pt idx="310" formatCode="#,##0">
                  <c:v>-2.3022296022554478</c:v>
                </c:pt>
                <c:pt idx="311" formatCode="#,##0">
                  <c:v>-2.2755562095767194</c:v>
                </c:pt>
                <c:pt idx="312" formatCode="#,##0">
                  <c:v>-2.2491918520508256</c:v>
                </c:pt>
                <c:pt idx="313" formatCode="#,##0">
                  <c:v>-2.2231329492286345</c:v>
                </c:pt>
                <c:pt idx="314" formatCode="#,##0">
                  <c:v>-2.197375962143723</c:v>
                </c:pt>
                <c:pt idx="315" formatCode="#,##0">
                  <c:v>-2.1719173928317663</c:v>
                </c:pt>
                <c:pt idx="316" formatCode="#,##0">
                  <c:v>-2.1467537838554906</c:v>
                </c:pt>
                <c:pt idx="317" formatCode="#,##0">
                  <c:v>-2.1218817178351315</c:v>
                </c:pt>
                <c:pt idx="318" formatCode="#,##0">
                  <c:v>-2.0972978169843288</c:v>
                </c:pt>
                <c:pt idx="319" formatCode="#,##0">
                  <c:v>-2.0729987426514045</c:v>
                </c:pt>
                <c:pt idx="320" formatCode="#,##0">
                  <c:v>-2.0489811948659531</c:v>
                </c:pt>
                <c:pt idx="321" formatCode="#,##0">
                  <c:v>-2.0252419118906819</c:v>
                </c:pt>
                <c:pt idx="322" formatCode="#,##0">
                  <c:v>-2.0017776697784457</c:v>
                </c:pt>
                <c:pt idx="323" formatCode="#,##0">
                  <c:v>-1.9785852819344174</c:v>
                </c:pt>
                <c:pt idx="324" formatCode="#,##0">
                  <c:v>-1.955661598683327</c:v>
                </c:pt>
                <c:pt idx="325" formatCode="#,##0">
                  <c:v>-1.9330035068417106</c:v>
                </c:pt>
                <c:pt idx="326" formatCode="#,##0">
                  <c:v>-1.9106079292951292</c:v>
                </c:pt>
                <c:pt idx="327" formatCode="#,##0">
                  <c:v>-1.888471824580267</c:v>
                </c:pt>
                <c:pt idx="328" formatCode="#,##0">
                  <c:v>-1.8665921864718891</c:v>
                </c:pt>
                <c:pt idx="329" formatCode="#,##0">
                  <c:v>-1.8449660435745714</c:v>
                </c:pt>
                <c:pt idx="330" formatCode="#,##0">
                  <c:v>-1.8235904589191698</c:v>
                </c:pt>
                <c:pt idx="331" formatCode="#,##0">
                  <c:v>-1.8024625295639554</c:v>
                </c:pt>
                <c:pt idx="332" formatCode="#,##0">
                  <c:v>-1.7815793862003875</c:v>
                </c:pt>
                <c:pt idx="333" formatCode="#,##0">
                  <c:v>-1.7609381927634267</c:v>
                </c:pt>
                <c:pt idx="334" formatCode="#,##0">
                  <c:v>-1.7405361460463948</c:v>
                </c:pt>
                <c:pt idx="335" formatCode="#,##0">
                  <c:v>-1.7203704753202715</c:v>
                </c:pt>
                <c:pt idx="336" formatCode="#,##0">
                  <c:v>-1.700438441957417</c:v>
                </c:pt>
                <c:pt idx="337" formatCode="#,##0">
                  <c:v>-1.6807373390596434</c:v>
                </c:pt>
                <c:pt idx="338" formatCode="#,##0">
                  <c:v>-1.6612644910906051</c:v>
                </c:pt>
                <c:pt idx="339" formatCode="#,##0">
                  <c:v>-1.6420172535124427</c:v>
                </c:pt>
                <c:pt idx="340" formatCode="#,##0">
                  <c:v>-1.622993012426639</c:v>
                </c:pt>
                <c:pt idx="341" formatCode="#,##0">
                  <c:v>-1.6041891842190275</c:v>
                </c:pt>
                <c:pt idx="342" formatCode="#,##0">
                  <c:v>-1.5856032152089321</c:v>
                </c:pt>
                <c:pt idx="343" formatCode="#,##0">
                  <c:v>-1.5672325813023535</c:v>
                </c:pt>
                <c:pt idx="344" formatCode="#,##0">
                  <c:v>-1.5490747876491846</c:v>
                </c:pt>
                <c:pt idx="345" formatCode="#,##0">
                  <c:v>-1.5311273683043871</c:v>
                </c:pt>
                <c:pt idx="346" formatCode="#,##0">
                  <c:v>-1.5133878858931091</c:v>
                </c:pt>
                <c:pt idx="347" formatCode="#,##0">
                  <c:v>-1.4958539312796724</c:v>
                </c:pt>
                <c:pt idx="348" formatCode="#,##0">
                  <c:v>-1.478523123240391</c:v>
                </c:pt>
                <c:pt idx="349" formatCode="#,##0">
                  <c:v>-1.4613931081401872</c:v>
                </c:pt>
                <c:pt idx="350" formatCode="#,##0">
                  <c:v>-1.4444615596129586</c:v>
                </c:pt>
                <c:pt idx="351" formatCode="#,##0">
                  <c:v>-1.4277261782456359</c:v>
                </c:pt>
                <c:pt idx="352" formatCode="#,##0">
                  <c:v>-1.4111846912659112</c:v>
                </c:pt>
                <c:pt idx="353" formatCode="#,##0">
                  <c:v>-1.3948348522335783</c:v>
                </c:pt>
                <c:pt idx="354" formatCode="#,##0">
                  <c:v>-1.3786744407354585</c:v>
                </c:pt>
                <c:pt idx="355" formatCode="#,##0">
                  <c:v>-1.3627012620838426</c:v>
                </c:pt>
                <c:pt idx="356" formatCode="#,##0">
                  <c:v>-1.3469131470184512</c:v>
                </c:pt>
                <c:pt idx="357" formatCode="#,##0">
                  <c:v>-1.3313079514118233</c:v>
                </c:pt>
                <c:pt idx="358" formatCode="#,##0">
                  <c:v>-1.3158835559781392</c:v>
                </c:pt>
                <c:pt idx="359" formatCode="#,##0">
                  <c:v>-1.3006378659854039</c:v>
                </c:pt>
                <c:pt idx="360" formatCode="#,##0">
                  <c:v>-1.2855688109709671</c:v>
                </c:pt>
                <c:pt idx="361" formatCode="#,##0">
                  <c:v>-1.2706743444603452</c:v>
                </c:pt>
                <c:pt idx="362" formatCode="#,##0">
                  <c:v>-1.2559524436892959</c:v>
                </c:pt>
                <c:pt idx="363" formatCode="#,##0">
                  <c:v>-1.2414011093291126</c:v>
                </c:pt>
                <c:pt idx="364" formatCode="#,##0">
                  <c:v>-1.2270183652151001</c:v>
                </c:pt>
              </c:numCache>
            </c:numRef>
          </c:yVal>
          <c:smooth val="1"/>
          <c:extLst>
            <c:ext xmlns:c16="http://schemas.microsoft.com/office/drawing/2014/chart" uri="{C3380CC4-5D6E-409C-BE32-E72D297353CC}">
              <c16:uniqueId val="{00000003-19F4-47CD-AAEF-FBBEDA92BC5A}"/>
            </c:ext>
          </c:extLst>
        </c:ser>
        <c:dLbls>
          <c:showLegendKey val="0"/>
          <c:showVal val="0"/>
          <c:showCatName val="0"/>
          <c:showSerName val="0"/>
          <c:showPercent val="0"/>
          <c:showBubbleSize val="0"/>
        </c:dLbls>
        <c:axId val="541036048"/>
        <c:axId val="541043496"/>
      </c:scatterChart>
      <c:scatterChart>
        <c:scatterStyle val="smoothMarker"/>
        <c:varyColors val="0"/>
        <c:ser>
          <c:idx val="1"/>
          <c:order val="1"/>
          <c:tx>
            <c:strRef>
              <c:f>'ZZ (2)'!$AO$206</c:f>
              <c:strCache>
                <c:ptCount val="1"/>
                <c:pt idx="0">
                  <c:v>Cum (bbls)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364"/>
              <c:layout>
                <c:manualLayout>
                  <c:x val="-0.31558185404339251"/>
                  <c:y val="-2.7860696517412954E-2"/>
                </c:manualLayout>
              </c:layout>
              <c:tx>
                <c:rich>
                  <a:bodyPr rot="0" spcFirstLastPara="1" vertOverflow="ellipsis" vert="horz" wrap="square" lIns="38100" tIns="19050" rIns="38100" bIns="19050" anchor="ctr" anchorCtr="1">
                    <a:noAutofit/>
                  </a:bodyPr>
                  <a:lstStyle/>
                  <a:p>
                    <a:pPr>
                      <a:defRPr sz="1100" b="0" i="0" u="none" strike="noStrike" kern="1200" baseline="0">
                        <a:solidFill>
                          <a:srgbClr val="C00000"/>
                        </a:solidFill>
                        <a:latin typeface="+mn-lt"/>
                        <a:ea typeface="+mn-ea"/>
                        <a:cs typeface="+mn-cs"/>
                      </a:defRPr>
                    </a:pPr>
                    <a:r>
                      <a:rPr lang="en-US" b="0">
                        <a:solidFill>
                          <a:srgbClr val="C00000"/>
                        </a:solidFill>
                      </a:rPr>
                      <a:t>Cum after 1 year</a:t>
                    </a:r>
                  </a:p>
                  <a:p>
                    <a:pPr>
                      <a:defRPr sz="1100">
                        <a:solidFill>
                          <a:srgbClr val="C00000"/>
                        </a:solidFill>
                      </a:defRPr>
                    </a:pPr>
                    <a:r>
                      <a:rPr lang="en-US" b="0">
                        <a:solidFill>
                          <a:srgbClr val="C00000"/>
                        </a:solidFill>
                      </a:rPr>
                      <a:t>0.014 MMBO</a:t>
                    </a:r>
                  </a:p>
                </c:rich>
              </c:tx>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109785832983895"/>
                      <c:h val="0.17683582089552238"/>
                    </c:manualLayout>
                  </c15:layout>
                  <c15:showDataLabelsRange val="0"/>
                </c:ext>
                <c:ext xmlns:c16="http://schemas.microsoft.com/office/drawing/2014/chart" uri="{C3380CC4-5D6E-409C-BE32-E72D297353CC}">
                  <c16:uniqueId val="{00000004-19F4-47CD-AAEF-FBBEDA92BC5A}"/>
                </c:ext>
              </c:extLst>
            </c:dLbl>
            <c:dLbl>
              <c:idx val="365"/>
              <c:layout>
                <c:manualLayout>
                  <c:x val="-0.23011156149859965"/>
                  <c:y val="-7.1022995259920882E-2"/>
                </c:manualLayout>
              </c:layout>
              <c:tx>
                <c:rich>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mn-lt"/>
                        <a:ea typeface="+mn-ea"/>
                        <a:cs typeface="+mn-cs"/>
                      </a:defRPr>
                    </a:pPr>
                    <a:r>
                      <a:rPr lang="en-US" sz="1100">
                        <a:solidFill>
                          <a:schemeClr val="accent2"/>
                        </a:solidFill>
                      </a:rPr>
                      <a:t>Cum after 1 year</a:t>
                    </a:r>
                  </a:p>
                  <a:p>
                    <a:pPr>
                      <a:defRPr sz="1100"/>
                    </a:pPr>
                    <a:r>
                      <a:rPr lang="en-US" sz="1100">
                        <a:solidFill>
                          <a:schemeClr val="accent2"/>
                        </a:solidFill>
                      </a:rPr>
                      <a:t>0.014 MBO</a:t>
                    </a:r>
                  </a:p>
                </c:rich>
              </c:tx>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49233564739317"/>
                      <c:h val="0.15295522388059699"/>
                    </c:manualLayout>
                  </c15:layout>
                  <c15:showDataLabelsRange val="0"/>
                </c:ext>
                <c:ext xmlns:c16="http://schemas.microsoft.com/office/drawing/2014/chart" uri="{C3380CC4-5D6E-409C-BE32-E72D297353CC}">
                  <c16:uniqueId val="{00000005-19F4-47CD-AAEF-FBBEDA92BC5A}"/>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'ZZ (2)'!$AP$207:$AP$572</c:f>
              <c:numCache>
                <c:formatCode>0.0</c:formatCode>
                <c:ptCount val="366"/>
                <c:pt idx="5" formatCode="[$-409]d\-mmm\-yy;@">
                  <c:v>44810</c:v>
                </c:pt>
                <c:pt idx="6" formatCode="[$-409]d\-mmm\-yy;@">
                  <c:v>44811</c:v>
                </c:pt>
                <c:pt idx="7" formatCode="[$-409]d\-mmm\-yy;@">
                  <c:v>44812</c:v>
                </c:pt>
                <c:pt idx="8" formatCode="[$-409]d\-mmm\-yy;@">
                  <c:v>44813</c:v>
                </c:pt>
                <c:pt idx="9" formatCode="[$-409]d\-mmm\-yy;@">
                  <c:v>44814</c:v>
                </c:pt>
                <c:pt idx="10" formatCode="[$-409]d\-mmm\-yy;@">
                  <c:v>44815</c:v>
                </c:pt>
                <c:pt idx="11" formatCode="[$-409]d\-mmm\-yy;@">
                  <c:v>44816</c:v>
                </c:pt>
                <c:pt idx="12" formatCode="[$-409]d\-mmm\-yy;@">
                  <c:v>44817</c:v>
                </c:pt>
                <c:pt idx="13" formatCode="[$-409]d\-mmm\-yy;@">
                  <c:v>44818</c:v>
                </c:pt>
                <c:pt idx="14" formatCode="[$-409]d\-mmm\-yy;@">
                  <c:v>44819</c:v>
                </c:pt>
                <c:pt idx="15" formatCode="[$-409]d\-mmm\-yy;@">
                  <c:v>44820</c:v>
                </c:pt>
                <c:pt idx="16" formatCode="[$-409]d\-mmm\-yy;@">
                  <c:v>44821</c:v>
                </c:pt>
                <c:pt idx="17" formatCode="[$-409]d\-mmm\-yy;@">
                  <c:v>44822</c:v>
                </c:pt>
                <c:pt idx="18" formatCode="[$-409]d\-mmm\-yy;@">
                  <c:v>44823</c:v>
                </c:pt>
                <c:pt idx="19" formatCode="[$-409]d\-mmm\-yy;@">
                  <c:v>44824</c:v>
                </c:pt>
                <c:pt idx="20" formatCode="[$-409]d\-mmm\-yy;@">
                  <c:v>44825</c:v>
                </c:pt>
                <c:pt idx="21" formatCode="[$-409]d\-mmm\-yy;@">
                  <c:v>44826</c:v>
                </c:pt>
                <c:pt idx="22" formatCode="[$-409]d\-mmm\-yy;@">
                  <c:v>44827</c:v>
                </c:pt>
                <c:pt idx="23" formatCode="[$-409]d\-mmm\-yy;@">
                  <c:v>44828</c:v>
                </c:pt>
                <c:pt idx="24" formatCode="[$-409]d\-mmm\-yy;@">
                  <c:v>44829</c:v>
                </c:pt>
                <c:pt idx="25" formatCode="[$-409]d\-mmm\-yy;@">
                  <c:v>44830</c:v>
                </c:pt>
                <c:pt idx="26" formatCode="[$-409]d\-mmm\-yy;@">
                  <c:v>44831</c:v>
                </c:pt>
                <c:pt idx="27" formatCode="[$-409]d\-mmm\-yy;@">
                  <c:v>44832</c:v>
                </c:pt>
                <c:pt idx="28" formatCode="[$-409]d\-mmm\-yy;@">
                  <c:v>44833</c:v>
                </c:pt>
                <c:pt idx="29" formatCode="[$-409]d\-mmm\-yy;@">
                  <c:v>44834</c:v>
                </c:pt>
                <c:pt idx="30" formatCode="[$-409]d\-mmm\-yy;@">
                  <c:v>44835</c:v>
                </c:pt>
                <c:pt idx="31" formatCode="[$-409]d\-mmm\-yy;@">
                  <c:v>44836</c:v>
                </c:pt>
                <c:pt idx="32" formatCode="[$-409]d\-mmm\-yy;@">
                  <c:v>44837</c:v>
                </c:pt>
                <c:pt idx="33" formatCode="[$-409]d\-mmm\-yy;@">
                  <c:v>44838</c:v>
                </c:pt>
                <c:pt idx="34" formatCode="[$-409]d\-mmm\-yy;@">
                  <c:v>44839</c:v>
                </c:pt>
                <c:pt idx="35" formatCode="[$-409]d\-mmm\-yy;@">
                  <c:v>44840</c:v>
                </c:pt>
                <c:pt idx="36" formatCode="[$-409]d\-mmm\-yy;@">
                  <c:v>44841</c:v>
                </c:pt>
                <c:pt idx="37" formatCode="[$-409]d\-mmm\-yy;@">
                  <c:v>44842</c:v>
                </c:pt>
                <c:pt idx="38" formatCode="[$-409]d\-mmm\-yy;@">
                  <c:v>44843</c:v>
                </c:pt>
                <c:pt idx="39" formatCode="[$-409]d\-mmm\-yy;@">
                  <c:v>44844</c:v>
                </c:pt>
                <c:pt idx="40" formatCode="[$-409]d\-mmm\-yy;@">
                  <c:v>44845</c:v>
                </c:pt>
                <c:pt idx="41" formatCode="[$-409]d\-mmm\-yy;@">
                  <c:v>44846</c:v>
                </c:pt>
                <c:pt idx="42" formatCode="[$-409]d\-mmm\-yy;@">
                  <c:v>44847</c:v>
                </c:pt>
                <c:pt idx="43" formatCode="[$-409]d\-mmm\-yy;@">
                  <c:v>44848</c:v>
                </c:pt>
                <c:pt idx="44" formatCode="[$-409]d\-mmm\-yy;@">
                  <c:v>44849</c:v>
                </c:pt>
                <c:pt idx="45" formatCode="[$-409]d\-mmm\-yy;@">
                  <c:v>44850</c:v>
                </c:pt>
                <c:pt idx="46" formatCode="[$-409]d\-mmm\-yy;@">
                  <c:v>44851</c:v>
                </c:pt>
                <c:pt idx="47" formatCode="[$-409]d\-mmm\-yy;@">
                  <c:v>44852</c:v>
                </c:pt>
                <c:pt idx="48" formatCode="[$-409]d\-mmm\-yy;@">
                  <c:v>44853</c:v>
                </c:pt>
                <c:pt idx="49" formatCode="[$-409]d\-mmm\-yy;@">
                  <c:v>44854</c:v>
                </c:pt>
                <c:pt idx="50" formatCode="[$-409]d\-mmm\-yy;@">
                  <c:v>44855</c:v>
                </c:pt>
                <c:pt idx="51" formatCode="[$-409]d\-mmm\-yy;@">
                  <c:v>44856</c:v>
                </c:pt>
                <c:pt idx="52" formatCode="[$-409]d\-mmm\-yy;@">
                  <c:v>44857</c:v>
                </c:pt>
                <c:pt idx="53" formatCode="[$-409]d\-mmm\-yy;@">
                  <c:v>44858</c:v>
                </c:pt>
                <c:pt idx="54" formatCode="[$-409]d\-mmm\-yy;@">
                  <c:v>44859</c:v>
                </c:pt>
                <c:pt idx="55" formatCode="[$-409]d\-mmm\-yy;@">
                  <c:v>44860</c:v>
                </c:pt>
                <c:pt idx="56" formatCode="[$-409]d\-mmm\-yy;@">
                  <c:v>44861</c:v>
                </c:pt>
                <c:pt idx="57" formatCode="[$-409]d\-mmm\-yy;@">
                  <c:v>44862</c:v>
                </c:pt>
                <c:pt idx="58" formatCode="[$-409]d\-mmm\-yy;@">
                  <c:v>44863</c:v>
                </c:pt>
                <c:pt idx="59" formatCode="[$-409]d\-mmm\-yy;@">
                  <c:v>44864</c:v>
                </c:pt>
                <c:pt idx="60" formatCode="[$-409]d\-mmm\-yy;@">
                  <c:v>44865</c:v>
                </c:pt>
                <c:pt idx="61" formatCode="[$-409]d\-mmm\-yy;@">
                  <c:v>44866</c:v>
                </c:pt>
                <c:pt idx="62" formatCode="[$-409]d\-mmm\-yy;@">
                  <c:v>44867</c:v>
                </c:pt>
                <c:pt idx="63" formatCode="[$-409]d\-mmm\-yy;@">
                  <c:v>44868</c:v>
                </c:pt>
                <c:pt idx="64" formatCode="[$-409]d\-mmm\-yy;@">
                  <c:v>44869</c:v>
                </c:pt>
                <c:pt idx="65" formatCode="[$-409]d\-mmm\-yy;@">
                  <c:v>44870</c:v>
                </c:pt>
                <c:pt idx="66" formatCode="[$-409]d\-mmm\-yy;@">
                  <c:v>44871</c:v>
                </c:pt>
                <c:pt idx="67" formatCode="[$-409]d\-mmm\-yy;@">
                  <c:v>44872</c:v>
                </c:pt>
                <c:pt idx="68" formatCode="[$-409]d\-mmm\-yy;@">
                  <c:v>44873</c:v>
                </c:pt>
                <c:pt idx="69" formatCode="[$-409]d\-mmm\-yy;@">
                  <c:v>44874</c:v>
                </c:pt>
                <c:pt idx="70" formatCode="[$-409]d\-mmm\-yy;@">
                  <c:v>44875</c:v>
                </c:pt>
                <c:pt idx="71" formatCode="[$-409]d\-mmm\-yy;@">
                  <c:v>44876</c:v>
                </c:pt>
                <c:pt idx="72" formatCode="[$-409]d\-mmm\-yy;@">
                  <c:v>44877</c:v>
                </c:pt>
                <c:pt idx="73" formatCode="[$-409]d\-mmm\-yy;@">
                  <c:v>44878</c:v>
                </c:pt>
                <c:pt idx="74" formatCode="[$-409]d\-mmm\-yy;@">
                  <c:v>44879</c:v>
                </c:pt>
                <c:pt idx="75" formatCode="[$-409]d\-mmm\-yy;@">
                  <c:v>44880</c:v>
                </c:pt>
                <c:pt idx="76" formatCode="[$-409]d\-mmm\-yy;@">
                  <c:v>44881</c:v>
                </c:pt>
                <c:pt idx="77" formatCode="[$-409]d\-mmm\-yy;@">
                  <c:v>44882</c:v>
                </c:pt>
                <c:pt idx="78" formatCode="[$-409]d\-mmm\-yy;@">
                  <c:v>44883</c:v>
                </c:pt>
                <c:pt idx="79" formatCode="[$-409]d\-mmm\-yy;@">
                  <c:v>44884</c:v>
                </c:pt>
                <c:pt idx="80" formatCode="[$-409]d\-mmm\-yy;@">
                  <c:v>44885</c:v>
                </c:pt>
                <c:pt idx="81" formatCode="[$-409]d\-mmm\-yy;@">
                  <c:v>44886</c:v>
                </c:pt>
                <c:pt idx="82" formatCode="[$-409]d\-mmm\-yy;@">
                  <c:v>44887</c:v>
                </c:pt>
                <c:pt idx="83" formatCode="[$-409]d\-mmm\-yy;@">
                  <c:v>44888</c:v>
                </c:pt>
                <c:pt idx="84" formatCode="[$-409]d\-mmm\-yy;@">
                  <c:v>44889</c:v>
                </c:pt>
                <c:pt idx="85" formatCode="[$-409]d\-mmm\-yy;@">
                  <c:v>44890</c:v>
                </c:pt>
                <c:pt idx="86" formatCode="[$-409]d\-mmm\-yy;@">
                  <c:v>44891</c:v>
                </c:pt>
                <c:pt idx="87" formatCode="[$-409]d\-mmm\-yy;@">
                  <c:v>44892</c:v>
                </c:pt>
                <c:pt idx="88" formatCode="[$-409]d\-mmm\-yy;@">
                  <c:v>44893</c:v>
                </c:pt>
                <c:pt idx="89" formatCode="[$-409]d\-mmm\-yy;@">
                  <c:v>44894</c:v>
                </c:pt>
                <c:pt idx="90" formatCode="[$-409]d\-mmm\-yy;@">
                  <c:v>44895</c:v>
                </c:pt>
                <c:pt idx="91" formatCode="[$-409]d\-mmm\-yy;@">
                  <c:v>44896</c:v>
                </c:pt>
                <c:pt idx="92" formatCode="[$-409]d\-mmm\-yy;@">
                  <c:v>44897</c:v>
                </c:pt>
                <c:pt idx="93" formatCode="[$-409]d\-mmm\-yy;@">
                  <c:v>44898</c:v>
                </c:pt>
                <c:pt idx="94" formatCode="[$-409]d\-mmm\-yy;@">
                  <c:v>44899</c:v>
                </c:pt>
                <c:pt idx="95" formatCode="[$-409]d\-mmm\-yy;@">
                  <c:v>44900</c:v>
                </c:pt>
                <c:pt idx="96" formatCode="[$-409]d\-mmm\-yy;@">
                  <c:v>44901</c:v>
                </c:pt>
                <c:pt idx="97" formatCode="[$-409]d\-mmm\-yy;@">
                  <c:v>44902</c:v>
                </c:pt>
                <c:pt idx="98" formatCode="[$-409]d\-mmm\-yy;@">
                  <c:v>44903</c:v>
                </c:pt>
                <c:pt idx="99" formatCode="[$-409]d\-mmm\-yy;@">
                  <c:v>44904</c:v>
                </c:pt>
                <c:pt idx="100" formatCode="[$-409]d\-mmm\-yy;@">
                  <c:v>44905</c:v>
                </c:pt>
                <c:pt idx="101" formatCode="[$-409]d\-mmm\-yy;@">
                  <c:v>44906</c:v>
                </c:pt>
                <c:pt idx="102" formatCode="[$-409]d\-mmm\-yy;@">
                  <c:v>44907</c:v>
                </c:pt>
                <c:pt idx="103" formatCode="[$-409]d\-mmm\-yy;@">
                  <c:v>44908</c:v>
                </c:pt>
                <c:pt idx="104" formatCode="[$-409]d\-mmm\-yy;@">
                  <c:v>44909</c:v>
                </c:pt>
                <c:pt idx="105" formatCode="[$-409]d\-mmm\-yy;@">
                  <c:v>44910</c:v>
                </c:pt>
                <c:pt idx="106" formatCode="[$-409]d\-mmm\-yy;@">
                  <c:v>44911</c:v>
                </c:pt>
                <c:pt idx="107" formatCode="[$-409]d\-mmm\-yy;@">
                  <c:v>44912</c:v>
                </c:pt>
                <c:pt idx="108" formatCode="[$-409]d\-mmm\-yy;@">
                  <c:v>44913</c:v>
                </c:pt>
                <c:pt idx="109" formatCode="[$-409]d\-mmm\-yy;@">
                  <c:v>44914</c:v>
                </c:pt>
                <c:pt idx="110" formatCode="[$-409]d\-mmm\-yy;@">
                  <c:v>44915</c:v>
                </c:pt>
                <c:pt idx="111" formatCode="[$-409]d\-mmm\-yy;@">
                  <c:v>44916</c:v>
                </c:pt>
                <c:pt idx="112" formatCode="[$-409]d\-mmm\-yy;@">
                  <c:v>44917</c:v>
                </c:pt>
                <c:pt idx="113" formatCode="[$-409]d\-mmm\-yy;@">
                  <c:v>44918</c:v>
                </c:pt>
                <c:pt idx="114" formatCode="[$-409]d\-mmm\-yy;@">
                  <c:v>44919</c:v>
                </c:pt>
                <c:pt idx="115" formatCode="[$-409]d\-mmm\-yy;@">
                  <c:v>44920</c:v>
                </c:pt>
                <c:pt idx="116" formatCode="[$-409]d\-mmm\-yy;@">
                  <c:v>44921</c:v>
                </c:pt>
                <c:pt idx="117" formatCode="[$-409]d\-mmm\-yy;@">
                  <c:v>44922</c:v>
                </c:pt>
                <c:pt idx="118" formatCode="[$-409]d\-mmm\-yy;@">
                  <c:v>44923</c:v>
                </c:pt>
                <c:pt idx="119" formatCode="[$-409]d\-mmm\-yy;@">
                  <c:v>44924</c:v>
                </c:pt>
                <c:pt idx="120" formatCode="[$-409]d\-mmm\-yy;@">
                  <c:v>44925</c:v>
                </c:pt>
                <c:pt idx="121" formatCode="[$-409]d\-mmm\-yy;@">
                  <c:v>44926</c:v>
                </c:pt>
                <c:pt idx="122" formatCode="[$-409]d\-mmm\-yy;@">
                  <c:v>44927</c:v>
                </c:pt>
                <c:pt idx="123" formatCode="[$-409]d\-mmm\-yy;@">
                  <c:v>44928</c:v>
                </c:pt>
                <c:pt idx="124" formatCode="[$-409]d\-mmm\-yy;@">
                  <c:v>44929</c:v>
                </c:pt>
                <c:pt idx="125" formatCode="[$-409]d\-mmm\-yy;@">
                  <c:v>44930</c:v>
                </c:pt>
                <c:pt idx="126" formatCode="[$-409]d\-mmm\-yy;@">
                  <c:v>44931</c:v>
                </c:pt>
                <c:pt idx="127" formatCode="[$-409]d\-mmm\-yy;@">
                  <c:v>44932</c:v>
                </c:pt>
                <c:pt idx="128" formatCode="[$-409]d\-mmm\-yy;@">
                  <c:v>44933</c:v>
                </c:pt>
                <c:pt idx="129" formatCode="[$-409]d\-mmm\-yy;@">
                  <c:v>44934</c:v>
                </c:pt>
                <c:pt idx="130" formatCode="[$-409]d\-mmm\-yy;@">
                  <c:v>44935</c:v>
                </c:pt>
                <c:pt idx="131" formatCode="[$-409]d\-mmm\-yy;@">
                  <c:v>44936</c:v>
                </c:pt>
                <c:pt idx="132" formatCode="[$-409]d\-mmm\-yy;@">
                  <c:v>44937</c:v>
                </c:pt>
                <c:pt idx="133" formatCode="[$-409]d\-mmm\-yy;@">
                  <c:v>44938</c:v>
                </c:pt>
                <c:pt idx="134" formatCode="[$-409]d\-mmm\-yy;@">
                  <c:v>44939</c:v>
                </c:pt>
                <c:pt idx="135" formatCode="[$-409]d\-mmm\-yy;@">
                  <c:v>44940</c:v>
                </c:pt>
                <c:pt idx="136" formatCode="[$-409]d\-mmm\-yy;@">
                  <c:v>44941</c:v>
                </c:pt>
                <c:pt idx="137" formatCode="[$-409]d\-mmm\-yy;@">
                  <c:v>44942</c:v>
                </c:pt>
                <c:pt idx="138" formatCode="[$-409]d\-mmm\-yy;@">
                  <c:v>44943</c:v>
                </c:pt>
                <c:pt idx="139" formatCode="[$-409]d\-mmm\-yy;@">
                  <c:v>44944</c:v>
                </c:pt>
                <c:pt idx="140" formatCode="[$-409]d\-mmm\-yy;@">
                  <c:v>44945</c:v>
                </c:pt>
                <c:pt idx="141" formatCode="[$-409]d\-mmm\-yy;@">
                  <c:v>44946</c:v>
                </c:pt>
                <c:pt idx="142" formatCode="[$-409]d\-mmm\-yy;@">
                  <c:v>44947</c:v>
                </c:pt>
                <c:pt idx="143" formatCode="[$-409]d\-mmm\-yy;@">
                  <c:v>44948</c:v>
                </c:pt>
                <c:pt idx="144" formatCode="[$-409]d\-mmm\-yy;@">
                  <c:v>44949</c:v>
                </c:pt>
                <c:pt idx="145" formatCode="[$-409]d\-mmm\-yy;@">
                  <c:v>44950</c:v>
                </c:pt>
                <c:pt idx="146" formatCode="[$-409]d\-mmm\-yy;@">
                  <c:v>44951</c:v>
                </c:pt>
                <c:pt idx="147" formatCode="[$-409]d\-mmm\-yy;@">
                  <c:v>44952</c:v>
                </c:pt>
                <c:pt idx="148" formatCode="[$-409]d\-mmm\-yy;@">
                  <c:v>44953</c:v>
                </c:pt>
                <c:pt idx="149" formatCode="[$-409]d\-mmm\-yy;@">
                  <c:v>44954</c:v>
                </c:pt>
                <c:pt idx="150" formatCode="[$-409]d\-mmm\-yy;@">
                  <c:v>44955</c:v>
                </c:pt>
                <c:pt idx="151" formatCode="[$-409]d\-mmm\-yy;@">
                  <c:v>44956</c:v>
                </c:pt>
                <c:pt idx="152" formatCode="[$-409]d\-mmm\-yy;@">
                  <c:v>44957</c:v>
                </c:pt>
                <c:pt idx="153" formatCode="[$-409]d\-mmm\-yy;@">
                  <c:v>44958</c:v>
                </c:pt>
                <c:pt idx="154" formatCode="[$-409]d\-mmm\-yy;@">
                  <c:v>44959</c:v>
                </c:pt>
                <c:pt idx="155" formatCode="[$-409]d\-mmm\-yy;@">
                  <c:v>44960</c:v>
                </c:pt>
                <c:pt idx="156" formatCode="[$-409]d\-mmm\-yy;@">
                  <c:v>44961</c:v>
                </c:pt>
                <c:pt idx="157" formatCode="[$-409]d\-mmm\-yy;@">
                  <c:v>44962</c:v>
                </c:pt>
                <c:pt idx="158" formatCode="[$-409]d\-mmm\-yy;@">
                  <c:v>44963</c:v>
                </c:pt>
                <c:pt idx="159" formatCode="[$-409]d\-mmm\-yy;@">
                  <c:v>44964</c:v>
                </c:pt>
                <c:pt idx="160" formatCode="[$-409]d\-mmm\-yy;@">
                  <c:v>44965</c:v>
                </c:pt>
                <c:pt idx="161" formatCode="[$-409]d\-mmm\-yy;@">
                  <c:v>44966</c:v>
                </c:pt>
                <c:pt idx="162" formatCode="[$-409]d\-mmm\-yy;@">
                  <c:v>44967</c:v>
                </c:pt>
                <c:pt idx="163" formatCode="[$-409]d\-mmm\-yy;@">
                  <c:v>44968</c:v>
                </c:pt>
                <c:pt idx="164" formatCode="[$-409]d\-mmm\-yy;@">
                  <c:v>44969</c:v>
                </c:pt>
                <c:pt idx="165" formatCode="[$-409]d\-mmm\-yy;@">
                  <c:v>44970</c:v>
                </c:pt>
                <c:pt idx="166" formatCode="[$-409]d\-mmm\-yy;@">
                  <c:v>44971</c:v>
                </c:pt>
                <c:pt idx="167" formatCode="[$-409]d\-mmm\-yy;@">
                  <c:v>44972</c:v>
                </c:pt>
                <c:pt idx="168" formatCode="[$-409]d\-mmm\-yy;@">
                  <c:v>44973</c:v>
                </c:pt>
                <c:pt idx="169" formatCode="[$-409]d\-mmm\-yy;@">
                  <c:v>44974</c:v>
                </c:pt>
                <c:pt idx="170" formatCode="[$-409]d\-mmm\-yy;@">
                  <c:v>44975</c:v>
                </c:pt>
                <c:pt idx="171" formatCode="[$-409]d\-mmm\-yy;@">
                  <c:v>44976</c:v>
                </c:pt>
                <c:pt idx="172" formatCode="[$-409]d\-mmm\-yy;@">
                  <c:v>44977</c:v>
                </c:pt>
                <c:pt idx="173" formatCode="[$-409]d\-mmm\-yy;@">
                  <c:v>44978</c:v>
                </c:pt>
                <c:pt idx="174" formatCode="[$-409]d\-mmm\-yy;@">
                  <c:v>44979</c:v>
                </c:pt>
                <c:pt idx="175" formatCode="[$-409]d\-mmm\-yy;@">
                  <c:v>44980</c:v>
                </c:pt>
                <c:pt idx="176" formatCode="[$-409]d\-mmm\-yy;@">
                  <c:v>44981</c:v>
                </c:pt>
                <c:pt idx="177" formatCode="[$-409]d\-mmm\-yy;@">
                  <c:v>44982</c:v>
                </c:pt>
                <c:pt idx="178" formatCode="[$-409]d\-mmm\-yy;@">
                  <c:v>44983</c:v>
                </c:pt>
                <c:pt idx="179" formatCode="[$-409]d\-mmm\-yy;@">
                  <c:v>44984</c:v>
                </c:pt>
                <c:pt idx="180" formatCode="[$-409]d\-mmm\-yy;@">
                  <c:v>44985</c:v>
                </c:pt>
                <c:pt idx="181" formatCode="[$-409]d\-mmm\-yy;@">
                  <c:v>44986</c:v>
                </c:pt>
                <c:pt idx="182" formatCode="[$-409]d\-mmm\-yy;@">
                  <c:v>44987</c:v>
                </c:pt>
                <c:pt idx="183" formatCode="[$-409]d\-mmm\-yy;@">
                  <c:v>44988</c:v>
                </c:pt>
                <c:pt idx="184" formatCode="[$-409]d\-mmm\-yy;@">
                  <c:v>44989</c:v>
                </c:pt>
                <c:pt idx="185" formatCode="[$-409]d\-mmm\-yy;@">
                  <c:v>44990</c:v>
                </c:pt>
                <c:pt idx="186" formatCode="[$-409]d\-mmm\-yy;@">
                  <c:v>44991</c:v>
                </c:pt>
                <c:pt idx="187" formatCode="[$-409]d\-mmm\-yy;@">
                  <c:v>44992</c:v>
                </c:pt>
                <c:pt idx="188" formatCode="[$-409]d\-mmm\-yy;@">
                  <c:v>44993</c:v>
                </c:pt>
                <c:pt idx="189" formatCode="[$-409]d\-mmm\-yy;@">
                  <c:v>44994</c:v>
                </c:pt>
                <c:pt idx="190" formatCode="[$-409]d\-mmm\-yy;@">
                  <c:v>44995</c:v>
                </c:pt>
                <c:pt idx="191" formatCode="[$-409]d\-mmm\-yy;@">
                  <c:v>44996</c:v>
                </c:pt>
                <c:pt idx="192" formatCode="[$-409]d\-mmm\-yy;@">
                  <c:v>44997</c:v>
                </c:pt>
                <c:pt idx="193" formatCode="[$-409]d\-mmm\-yy;@">
                  <c:v>44998</c:v>
                </c:pt>
                <c:pt idx="194" formatCode="[$-409]d\-mmm\-yy;@">
                  <c:v>44999</c:v>
                </c:pt>
                <c:pt idx="195" formatCode="[$-409]d\-mmm\-yy;@">
                  <c:v>45000</c:v>
                </c:pt>
                <c:pt idx="196" formatCode="[$-409]d\-mmm\-yy;@">
                  <c:v>45001</c:v>
                </c:pt>
                <c:pt idx="197" formatCode="[$-409]d\-mmm\-yy;@">
                  <c:v>45002</c:v>
                </c:pt>
                <c:pt idx="198" formatCode="[$-409]d\-mmm\-yy;@">
                  <c:v>45003</c:v>
                </c:pt>
                <c:pt idx="199" formatCode="[$-409]d\-mmm\-yy;@">
                  <c:v>45004</c:v>
                </c:pt>
                <c:pt idx="200" formatCode="[$-409]d\-mmm\-yy;@">
                  <c:v>45005</c:v>
                </c:pt>
                <c:pt idx="201" formatCode="[$-409]d\-mmm\-yy;@">
                  <c:v>45006</c:v>
                </c:pt>
                <c:pt idx="202" formatCode="[$-409]d\-mmm\-yy;@">
                  <c:v>45007</c:v>
                </c:pt>
                <c:pt idx="203" formatCode="[$-409]d\-mmm\-yy;@">
                  <c:v>45008</c:v>
                </c:pt>
                <c:pt idx="204" formatCode="[$-409]d\-mmm\-yy;@">
                  <c:v>45009</c:v>
                </c:pt>
                <c:pt idx="205" formatCode="[$-409]d\-mmm\-yy;@">
                  <c:v>45010</c:v>
                </c:pt>
                <c:pt idx="206" formatCode="[$-409]d\-mmm\-yy;@">
                  <c:v>45011</c:v>
                </c:pt>
                <c:pt idx="207" formatCode="[$-409]d\-mmm\-yy;@">
                  <c:v>45012</c:v>
                </c:pt>
                <c:pt idx="208" formatCode="[$-409]d\-mmm\-yy;@">
                  <c:v>45013</c:v>
                </c:pt>
                <c:pt idx="209" formatCode="[$-409]d\-mmm\-yy;@">
                  <c:v>45014</c:v>
                </c:pt>
                <c:pt idx="210" formatCode="[$-409]d\-mmm\-yy;@">
                  <c:v>45015</c:v>
                </c:pt>
                <c:pt idx="211" formatCode="[$-409]d\-mmm\-yy;@">
                  <c:v>45016</c:v>
                </c:pt>
                <c:pt idx="212" formatCode="[$-409]d\-mmm\-yy;@">
                  <c:v>45017</c:v>
                </c:pt>
                <c:pt idx="213" formatCode="[$-409]d\-mmm\-yy;@">
                  <c:v>45018</c:v>
                </c:pt>
                <c:pt idx="214" formatCode="[$-409]d\-mmm\-yy;@">
                  <c:v>45019</c:v>
                </c:pt>
                <c:pt idx="215" formatCode="[$-409]d\-mmm\-yy;@">
                  <c:v>45020</c:v>
                </c:pt>
                <c:pt idx="216" formatCode="[$-409]d\-mmm\-yy;@">
                  <c:v>45021</c:v>
                </c:pt>
                <c:pt idx="217" formatCode="[$-409]d\-mmm\-yy;@">
                  <c:v>45022</c:v>
                </c:pt>
                <c:pt idx="218" formatCode="[$-409]d\-mmm\-yy;@">
                  <c:v>45023</c:v>
                </c:pt>
                <c:pt idx="219" formatCode="[$-409]d\-mmm\-yy;@">
                  <c:v>45024</c:v>
                </c:pt>
                <c:pt idx="220" formatCode="[$-409]d\-mmm\-yy;@">
                  <c:v>45025</c:v>
                </c:pt>
                <c:pt idx="221" formatCode="[$-409]d\-mmm\-yy;@">
                  <c:v>45026</c:v>
                </c:pt>
                <c:pt idx="222" formatCode="[$-409]d\-mmm\-yy;@">
                  <c:v>45027</c:v>
                </c:pt>
                <c:pt idx="223" formatCode="[$-409]d\-mmm\-yy;@">
                  <c:v>45028</c:v>
                </c:pt>
                <c:pt idx="224" formatCode="[$-409]d\-mmm\-yy;@">
                  <c:v>45029</c:v>
                </c:pt>
                <c:pt idx="225" formatCode="[$-409]d\-mmm\-yy;@">
                  <c:v>45030</c:v>
                </c:pt>
                <c:pt idx="226" formatCode="[$-409]d\-mmm\-yy;@">
                  <c:v>45031</c:v>
                </c:pt>
                <c:pt idx="227" formatCode="[$-409]d\-mmm\-yy;@">
                  <c:v>45032</c:v>
                </c:pt>
                <c:pt idx="228" formatCode="[$-409]d\-mmm\-yy;@">
                  <c:v>45033</c:v>
                </c:pt>
                <c:pt idx="229" formatCode="[$-409]d\-mmm\-yy;@">
                  <c:v>45034</c:v>
                </c:pt>
                <c:pt idx="230" formatCode="[$-409]d\-mmm\-yy;@">
                  <c:v>45035</c:v>
                </c:pt>
                <c:pt idx="231" formatCode="[$-409]d\-mmm\-yy;@">
                  <c:v>45036</c:v>
                </c:pt>
                <c:pt idx="232" formatCode="[$-409]d\-mmm\-yy;@">
                  <c:v>45037</c:v>
                </c:pt>
                <c:pt idx="233" formatCode="[$-409]d\-mmm\-yy;@">
                  <c:v>45038</c:v>
                </c:pt>
                <c:pt idx="234" formatCode="[$-409]d\-mmm\-yy;@">
                  <c:v>45039</c:v>
                </c:pt>
                <c:pt idx="235" formatCode="[$-409]d\-mmm\-yy;@">
                  <c:v>45040</c:v>
                </c:pt>
                <c:pt idx="236" formatCode="[$-409]d\-mmm\-yy;@">
                  <c:v>45041</c:v>
                </c:pt>
                <c:pt idx="237" formatCode="[$-409]d\-mmm\-yy;@">
                  <c:v>45042</c:v>
                </c:pt>
                <c:pt idx="238" formatCode="[$-409]d\-mmm\-yy;@">
                  <c:v>45043</c:v>
                </c:pt>
                <c:pt idx="239" formatCode="[$-409]d\-mmm\-yy;@">
                  <c:v>45044</c:v>
                </c:pt>
                <c:pt idx="240" formatCode="[$-409]d\-mmm\-yy;@">
                  <c:v>45045</c:v>
                </c:pt>
                <c:pt idx="241" formatCode="[$-409]d\-mmm\-yy;@">
                  <c:v>45046</c:v>
                </c:pt>
                <c:pt idx="242" formatCode="[$-409]d\-mmm\-yy;@">
                  <c:v>45047</c:v>
                </c:pt>
                <c:pt idx="243" formatCode="[$-409]d\-mmm\-yy;@">
                  <c:v>45048</c:v>
                </c:pt>
                <c:pt idx="244" formatCode="[$-409]d\-mmm\-yy;@">
                  <c:v>45049</c:v>
                </c:pt>
                <c:pt idx="245" formatCode="[$-409]d\-mmm\-yy;@">
                  <c:v>45050</c:v>
                </c:pt>
                <c:pt idx="246" formatCode="[$-409]d\-mmm\-yy;@">
                  <c:v>45051</c:v>
                </c:pt>
                <c:pt idx="247" formatCode="[$-409]d\-mmm\-yy;@">
                  <c:v>45052</c:v>
                </c:pt>
                <c:pt idx="248" formatCode="[$-409]d\-mmm\-yy;@">
                  <c:v>45053</c:v>
                </c:pt>
                <c:pt idx="249" formatCode="[$-409]d\-mmm\-yy;@">
                  <c:v>45054</c:v>
                </c:pt>
                <c:pt idx="250" formatCode="[$-409]d\-mmm\-yy;@">
                  <c:v>45055</c:v>
                </c:pt>
                <c:pt idx="251" formatCode="[$-409]d\-mmm\-yy;@">
                  <c:v>45056</c:v>
                </c:pt>
                <c:pt idx="252" formatCode="[$-409]d\-mmm\-yy;@">
                  <c:v>45057</c:v>
                </c:pt>
                <c:pt idx="253" formatCode="[$-409]d\-mmm\-yy;@">
                  <c:v>45058</c:v>
                </c:pt>
                <c:pt idx="254" formatCode="[$-409]d\-mmm\-yy;@">
                  <c:v>45059</c:v>
                </c:pt>
                <c:pt idx="255" formatCode="[$-409]d\-mmm\-yy;@">
                  <c:v>45060</c:v>
                </c:pt>
                <c:pt idx="256" formatCode="[$-409]d\-mmm\-yy;@">
                  <c:v>45061</c:v>
                </c:pt>
                <c:pt idx="257" formatCode="[$-409]d\-mmm\-yy;@">
                  <c:v>45062</c:v>
                </c:pt>
                <c:pt idx="258" formatCode="[$-409]d\-mmm\-yy;@">
                  <c:v>45063</c:v>
                </c:pt>
                <c:pt idx="259" formatCode="[$-409]d\-mmm\-yy;@">
                  <c:v>45064</c:v>
                </c:pt>
                <c:pt idx="260" formatCode="[$-409]d\-mmm\-yy;@">
                  <c:v>45065</c:v>
                </c:pt>
                <c:pt idx="261" formatCode="[$-409]d\-mmm\-yy;@">
                  <c:v>45066</c:v>
                </c:pt>
                <c:pt idx="262" formatCode="[$-409]d\-mmm\-yy;@">
                  <c:v>45067</c:v>
                </c:pt>
                <c:pt idx="263" formatCode="[$-409]d\-mmm\-yy;@">
                  <c:v>45068</c:v>
                </c:pt>
                <c:pt idx="264" formatCode="[$-409]d\-mmm\-yy;@">
                  <c:v>45069</c:v>
                </c:pt>
                <c:pt idx="265" formatCode="[$-409]d\-mmm\-yy;@">
                  <c:v>45070</c:v>
                </c:pt>
                <c:pt idx="266" formatCode="[$-409]d\-mmm\-yy;@">
                  <c:v>45071</c:v>
                </c:pt>
                <c:pt idx="267" formatCode="[$-409]d\-mmm\-yy;@">
                  <c:v>45072</c:v>
                </c:pt>
                <c:pt idx="268" formatCode="[$-409]d\-mmm\-yy;@">
                  <c:v>45073</c:v>
                </c:pt>
                <c:pt idx="269" formatCode="[$-409]d\-mmm\-yy;@">
                  <c:v>45074</c:v>
                </c:pt>
                <c:pt idx="270" formatCode="[$-409]d\-mmm\-yy;@">
                  <c:v>45075</c:v>
                </c:pt>
                <c:pt idx="271" formatCode="[$-409]d\-mmm\-yy;@">
                  <c:v>45076</c:v>
                </c:pt>
                <c:pt idx="272" formatCode="[$-409]d\-mmm\-yy;@">
                  <c:v>45077</c:v>
                </c:pt>
                <c:pt idx="273" formatCode="[$-409]d\-mmm\-yy;@">
                  <c:v>45078</c:v>
                </c:pt>
                <c:pt idx="274" formatCode="[$-409]d\-mmm\-yy;@">
                  <c:v>45079</c:v>
                </c:pt>
                <c:pt idx="275" formatCode="[$-409]d\-mmm\-yy;@">
                  <c:v>45080</c:v>
                </c:pt>
                <c:pt idx="276" formatCode="[$-409]d\-mmm\-yy;@">
                  <c:v>45081</c:v>
                </c:pt>
                <c:pt idx="277" formatCode="[$-409]d\-mmm\-yy;@">
                  <c:v>45082</c:v>
                </c:pt>
                <c:pt idx="278" formatCode="[$-409]d\-mmm\-yy;@">
                  <c:v>45083</c:v>
                </c:pt>
                <c:pt idx="279" formatCode="[$-409]d\-mmm\-yy;@">
                  <c:v>45084</c:v>
                </c:pt>
                <c:pt idx="280" formatCode="[$-409]d\-mmm\-yy;@">
                  <c:v>45085</c:v>
                </c:pt>
                <c:pt idx="281" formatCode="[$-409]d\-mmm\-yy;@">
                  <c:v>45086</c:v>
                </c:pt>
                <c:pt idx="282" formatCode="[$-409]d\-mmm\-yy;@">
                  <c:v>45087</c:v>
                </c:pt>
                <c:pt idx="283" formatCode="[$-409]d\-mmm\-yy;@">
                  <c:v>45088</c:v>
                </c:pt>
                <c:pt idx="284" formatCode="[$-409]d\-mmm\-yy;@">
                  <c:v>45089</c:v>
                </c:pt>
                <c:pt idx="285" formatCode="[$-409]d\-mmm\-yy;@">
                  <c:v>45090</c:v>
                </c:pt>
                <c:pt idx="286" formatCode="[$-409]d\-mmm\-yy;@">
                  <c:v>45091</c:v>
                </c:pt>
                <c:pt idx="287" formatCode="[$-409]d\-mmm\-yy;@">
                  <c:v>45092</c:v>
                </c:pt>
                <c:pt idx="288" formatCode="[$-409]d\-mmm\-yy;@">
                  <c:v>45093</c:v>
                </c:pt>
                <c:pt idx="289" formatCode="[$-409]d\-mmm\-yy;@">
                  <c:v>45094</c:v>
                </c:pt>
                <c:pt idx="290" formatCode="[$-409]d\-mmm\-yy;@">
                  <c:v>45095</c:v>
                </c:pt>
                <c:pt idx="291" formatCode="[$-409]d\-mmm\-yy;@">
                  <c:v>45096</c:v>
                </c:pt>
                <c:pt idx="292" formatCode="[$-409]d\-mmm\-yy;@">
                  <c:v>45097</c:v>
                </c:pt>
                <c:pt idx="293" formatCode="[$-409]d\-mmm\-yy;@">
                  <c:v>45098</c:v>
                </c:pt>
                <c:pt idx="294" formatCode="[$-409]d\-mmm\-yy;@">
                  <c:v>45099</c:v>
                </c:pt>
                <c:pt idx="295" formatCode="[$-409]d\-mmm\-yy;@">
                  <c:v>45100</c:v>
                </c:pt>
                <c:pt idx="296" formatCode="[$-409]d\-mmm\-yy;@">
                  <c:v>45101</c:v>
                </c:pt>
                <c:pt idx="297" formatCode="[$-409]d\-mmm\-yy;@">
                  <c:v>45102</c:v>
                </c:pt>
                <c:pt idx="298" formatCode="[$-409]d\-mmm\-yy;@">
                  <c:v>45103</c:v>
                </c:pt>
                <c:pt idx="299" formatCode="[$-409]d\-mmm\-yy;@">
                  <c:v>45104</c:v>
                </c:pt>
                <c:pt idx="300" formatCode="[$-409]d\-mmm\-yy;@">
                  <c:v>45105</c:v>
                </c:pt>
                <c:pt idx="301" formatCode="[$-409]d\-mmm\-yy;@">
                  <c:v>45106</c:v>
                </c:pt>
                <c:pt idx="302" formatCode="[$-409]d\-mmm\-yy;@">
                  <c:v>45107</c:v>
                </c:pt>
                <c:pt idx="303" formatCode="[$-409]d\-mmm\-yy;@">
                  <c:v>45108</c:v>
                </c:pt>
                <c:pt idx="304" formatCode="[$-409]d\-mmm\-yy;@">
                  <c:v>45109</c:v>
                </c:pt>
                <c:pt idx="305" formatCode="[$-409]d\-mmm\-yy;@">
                  <c:v>45110</c:v>
                </c:pt>
                <c:pt idx="306" formatCode="[$-409]d\-mmm\-yy;@">
                  <c:v>45111</c:v>
                </c:pt>
                <c:pt idx="307" formatCode="[$-409]d\-mmm\-yy;@">
                  <c:v>45112</c:v>
                </c:pt>
                <c:pt idx="308" formatCode="[$-409]d\-mmm\-yy;@">
                  <c:v>45113</c:v>
                </c:pt>
                <c:pt idx="309" formatCode="[$-409]d\-mmm\-yy;@">
                  <c:v>45114</c:v>
                </c:pt>
                <c:pt idx="310" formatCode="[$-409]d\-mmm\-yy;@">
                  <c:v>45115</c:v>
                </c:pt>
                <c:pt idx="311" formatCode="[$-409]d\-mmm\-yy;@">
                  <c:v>45116</c:v>
                </c:pt>
                <c:pt idx="312" formatCode="[$-409]d\-mmm\-yy;@">
                  <c:v>45117</c:v>
                </c:pt>
                <c:pt idx="313" formatCode="[$-409]d\-mmm\-yy;@">
                  <c:v>45118</c:v>
                </c:pt>
                <c:pt idx="314" formatCode="[$-409]d\-mmm\-yy;@">
                  <c:v>45119</c:v>
                </c:pt>
                <c:pt idx="315" formatCode="[$-409]d\-mmm\-yy;@">
                  <c:v>45120</c:v>
                </c:pt>
                <c:pt idx="316" formatCode="[$-409]d\-mmm\-yy;@">
                  <c:v>45121</c:v>
                </c:pt>
                <c:pt idx="317" formatCode="[$-409]d\-mmm\-yy;@">
                  <c:v>45122</c:v>
                </c:pt>
                <c:pt idx="318" formatCode="[$-409]d\-mmm\-yy;@">
                  <c:v>45123</c:v>
                </c:pt>
                <c:pt idx="319" formatCode="[$-409]d\-mmm\-yy;@">
                  <c:v>45124</c:v>
                </c:pt>
                <c:pt idx="320" formatCode="[$-409]d\-mmm\-yy;@">
                  <c:v>45125</c:v>
                </c:pt>
                <c:pt idx="321" formatCode="[$-409]d\-mmm\-yy;@">
                  <c:v>45126</c:v>
                </c:pt>
                <c:pt idx="322" formatCode="[$-409]d\-mmm\-yy;@">
                  <c:v>45127</c:v>
                </c:pt>
                <c:pt idx="323" formatCode="[$-409]d\-mmm\-yy;@">
                  <c:v>45128</c:v>
                </c:pt>
                <c:pt idx="324" formatCode="[$-409]d\-mmm\-yy;@">
                  <c:v>45129</c:v>
                </c:pt>
                <c:pt idx="325" formatCode="[$-409]d\-mmm\-yy;@">
                  <c:v>45130</c:v>
                </c:pt>
                <c:pt idx="326" formatCode="[$-409]d\-mmm\-yy;@">
                  <c:v>45131</c:v>
                </c:pt>
                <c:pt idx="327" formatCode="[$-409]d\-mmm\-yy;@">
                  <c:v>45132</c:v>
                </c:pt>
                <c:pt idx="328" formatCode="[$-409]d\-mmm\-yy;@">
                  <c:v>45133</c:v>
                </c:pt>
                <c:pt idx="329" formatCode="[$-409]d\-mmm\-yy;@">
                  <c:v>45134</c:v>
                </c:pt>
                <c:pt idx="330" formatCode="[$-409]d\-mmm\-yy;@">
                  <c:v>45135</c:v>
                </c:pt>
                <c:pt idx="331" formatCode="[$-409]d\-mmm\-yy;@">
                  <c:v>45136</c:v>
                </c:pt>
                <c:pt idx="332" formatCode="[$-409]d\-mmm\-yy;@">
                  <c:v>45137</c:v>
                </c:pt>
                <c:pt idx="333" formatCode="[$-409]d\-mmm\-yy;@">
                  <c:v>45138</c:v>
                </c:pt>
                <c:pt idx="334" formatCode="[$-409]d\-mmm\-yy;@">
                  <c:v>45139</c:v>
                </c:pt>
                <c:pt idx="335" formatCode="[$-409]d\-mmm\-yy;@">
                  <c:v>45140</c:v>
                </c:pt>
                <c:pt idx="336" formatCode="[$-409]d\-mmm\-yy;@">
                  <c:v>45141</c:v>
                </c:pt>
                <c:pt idx="337" formatCode="[$-409]d\-mmm\-yy;@">
                  <c:v>45142</c:v>
                </c:pt>
                <c:pt idx="338" formatCode="[$-409]d\-mmm\-yy;@">
                  <c:v>45143</c:v>
                </c:pt>
                <c:pt idx="339" formatCode="[$-409]d\-mmm\-yy;@">
                  <c:v>45144</c:v>
                </c:pt>
                <c:pt idx="340" formatCode="[$-409]d\-mmm\-yy;@">
                  <c:v>45145</c:v>
                </c:pt>
                <c:pt idx="341" formatCode="[$-409]d\-mmm\-yy;@">
                  <c:v>45146</c:v>
                </c:pt>
                <c:pt idx="342" formatCode="[$-409]d\-mmm\-yy;@">
                  <c:v>45147</c:v>
                </c:pt>
                <c:pt idx="343" formatCode="[$-409]d\-mmm\-yy;@">
                  <c:v>45148</c:v>
                </c:pt>
                <c:pt idx="344" formatCode="[$-409]d\-mmm\-yy;@">
                  <c:v>45149</c:v>
                </c:pt>
                <c:pt idx="345" formatCode="[$-409]d\-mmm\-yy;@">
                  <c:v>45150</c:v>
                </c:pt>
                <c:pt idx="346" formatCode="[$-409]d\-mmm\-yy;@">
                  <c:v>45151</c:v>
                </c:pt>
                <c:pt idx="347" formatCode="[$-409]d\-mmm\-yy;@">
                  <c:v>45152</c:v>
                </c:pt>
                <c:pt idx="348" formatCode="[$-409]d\-mmm\-yy;@">
                  <c:v>45153</c:v>
                </c:pt>
                <c:pt idx="349" formatCode="[$-409]d\-mmm\-yy;@">
                  <c:v>45154</c:v>
                </c:pt>
                <c:pt idx="350" formatCode="[$-409]d\-mmm\-yy;@">
                  <c:v>45155</c:v>
                </c:pt>
                <c:pt idx="351" formatCode="[$-409]d\-mmm\-yy;@">
                  <c:v>45156</c:v>
                </c:pt>
                <c:pt idx="352" formatCode="[$-409]d\-mmm\-yy;@">
                  <c:v>45157</c:v>
                </c:pt>
                <c:pt idx="353" formatCode="[$-409]d\-mmm\-yy;@">
                  <c:v>45158</c:v>
                </c:pt>
                <c:pt idx="354" formatCode="[$-409]d\-mmm\-yy;@">
                  <c:v>45159</c:v>
                </c:pt>
                <c:pt idx="355" formatCode="[$-409]d\-mmm\-yy;@">
                  <c:v>45160</c:v>
                </c:pt>
                <c:pt idx="356" formatCode="[$-409]d\-mmm\-yy;@">
                  <c:v>45161</c:v>
                </c:pt>
                <c:pt idx="357" formatCode="[$-409]d\-mmm\-yy;@">
                  <c:v>45162</c:v>
                </c:pt>
                <c:pt idx="358" formatCode="[$-409]d\-mmm\-yy;@">
                  <c:v>45163</c:v>
                </c:pt>
                <c:pt idx="359" formatCode="[$-409]d\-mmm\-yy;@">
                  <c:v>45164</c:v>
                </c:pt>
                <c:pt idx="360" formatCode="[$-409]d\-mmm\-yy;@">
                  <c:v>45165</c:v>
                </c:pt>
                <c:pt idx="361" formatCode="[$-409]d\-mmm\-yy;@">
                  <c:v>45166</c:v>
                </c:pt>
                <c:pt idx="362" formatCode="[$-409]d\-mmm\-yy;@">
                  <c:v>45167</c:v>
                </c:pt>
                <c:pt idx="363" formatCode="[$-409]d\-mmm\-yy;@">
                  <c:v>45168</c:v>
                </c:pt>
                <c:pt idx="364" formatCode="[$-409]d\-mmm\-yy;@">
                  <c:v>45169</c:v>
                </c:pt>
              </c:numCache>
            </c:numRef>
          </c:xVal>
          <c:yVal>
            <c:numRef>
              <c:f>'ZZ (2)'!$AR$207:$AR$572</c:f>
              <c:numCache>
                <c:formatCode>General</c:formatCode>
                <c:ptCount val="366"/>
                <c:pt idx="2">
                  <c:v>0</c:v>
                </c:pt>
                <c:pt idx="3">
                  <c:v>0</c:v>
                </c:pt>
                <c:pt idx="4">
                  <c:v>0</c:v>
                </c:pt>
                <c:pt idx="5" formatCode="0">
                  <c:v>291.44364999347584</c:v>
                </c:pt>
                <c:pt idx="6" formatCode="0">
                  <c:v>338.06701418252891</c:v>
                </c:pt>
                <c:pt idx="7" formatCode="0">
                  <c:v>384.15020492415533</c:v>
                </c:pt>
                <c:pt idx="8" formatCode="0">
                  <c:v>429.69948061172465</c:v>
                </c:pt>
                <c:pt idx="9" formatCode="0">
                  <c:v>474.72102712951181</c:v>
                </c:pt>
                <c:pt idx="10" formatCode="0">
                  <c:v>519.22095869278007</c:v>
                </c:pt>
                <c:pt idx="11" formatCode="0">
                  <c:v>563.20531867813065</c:v>
                </c:pt>
                <c:pt idx="12" formatCode="0">
                  <c:v>606.6800804442322</c:v>
                </c:pt>
                <c:pt idx="13" formatCode="0">
                  <c:v>649.65114814304115</c:v>
                </c:pt>
                <c:pt idx="14" formatCode="0">
                  <c:v>692.12435752162366</c:v>
                </c:pt>
                <c:pt idx="15" formatCode="0">
                  <c:v>734.10547671468737</c:v>
                </c:pt>
                <c:pt idx="16" formatCode="0">
                  <c:v>775.60020702793122</c:v>
                </c:pt>
                <c:pt idx="17" formatCode="0">
                  <c:v>816.61418371231946</c:v>
                </c:pt>
                <c:pt idx="18" formatCode="0">
                  <c:v>857.15297672938482</c:v>
                </c:pt>
                <c:pt idx="19" formatCode="0">
                  <c:v>897.22209150766525</c:v>
                </c:pt>
                <c:pt idx="20" formatCode="0">
                  <c:v>936.82696969037636</c:v>
                </c:pt>
                <c:pt idx="21" formatCode="0">
                  <c:v>975.97298987442139</c:v>
                </c:pt>
                <c:pt idx="22" formatCode="0">
                  <c:v>1014.6654683408395</c:v>
                </c:pt>
                <c:pt idx="23" formatCode="0">
                  <c:v>1052.9096597767907</c:v>
                </c:pt>
                <c:pt idx="24" formatCode="0">
                  <c:v>1090.7107579891763</c:v>
                </c:pt>
                <c:pt idx="25" formatCode="0">
                  <c:v>1128.0738966099912</c:v>
                </c:pt>
                <c:pt idx="26" formatCode="0">
                  <c:v>1165.0041497935035</c:v>
                </c:pt>
                <c:pt idx="27" formatCode="0">
                  <c:v>1201.5065329053587</c:v>
                </c:pt>
                <c:pt idx="28" formatCode="0">
                  <c:v>1237.5860032036967</c:v>
                </c:pt>
                <c:pt idx="29" formatCode="0">
                  <c:v>1273.2474605123812</c:v>
                </c:pt>
                <c:pt idx="30" formatCode="0">
                  <c:v>1308.4957478864255</c:v>
                </c:pt>
                <c:pt idx="31" formatCode="0">
                  <c:v>1343.335652269712</c:v>
                </c:pt>
                <c:pt idx="32" formatCode="0">
                  <c:v>1377.7719051450888</c:v>
                </c:pt>
                <c:pt idx="33" formatCode="0">
                  <c:v>1411.8091831769359</c:v>
                </c:pt>
                <c:pt idx="34" formatCode="0">
                  <c:v>1445.4521088462868</c:v>
                </c:pt>
                <c:pt idx="35" formatCode="0">
                  <c:v>1388.70525107859</c:v>
                </c:pt>
                <c:pt idx="36" formatCode="0">
                  <c:v>1332.61585650181</c:v>
                </c:pt>
                <c:pt idx="37" formatCode="0">
                  <c:v>1277.1763078158103</c:v>
                </c:pt>
                <c:pt idx="38" formatCode="0">
                  <c:v>1222.3790759737017</c:v>
                </c:pt>
                <c:pt idx="39" formatCode="0">
                  <c:v>1168.2167191593487</c:v>
                </c:pt>
                <c:pt idx="40" formatCode="0">
                  <c:v>1114.6818817767237</c:v>
                </c:pt>
                <c:pt idx="41" formatCode="0">
                  <c:v>1061.7672934509692</c:v>
                </c:pt>
                <c:pt idx="42" formatCode="0">
                  <c:v>1009.4657680410348</c:v>
                </c:pt>
                <c:pt idx="43" formatCode="0">
                  <c:v>957.7702026637528</c:v>
                </c:pt>
                <c:pt idx="44" formatCode="0">
                  <c:v>906.6735767292206</c:v>
                </c:pt>
                <c:pt idx="45" formatCode="0">
                  <c:v>856.16895098736018</c:v>
                </c:pt>
                <c:pt idx="46" formatCode="0">
                  <c:v>806.2494665855229</c:v>
                </c:pt>
                <c:pt idx="47" formatCode="0">
                  <c:v>756.90834413701361</c:v>
                </c:pt>
                <c:pt idx="48" formatCode="0">
                  <c:v>708.13888280040601</c:v>
                </c:pt>
                <c:pt idx="49" formatCode="0">
                  <c:v>659.93445936952548</c:v>
                </c:pt>
                <c:pt idx="50" formatCode="0">
                  <c:v>612.28852737397528</c:v>
                </c:pt>
                <c:pt idx="51" formatCode="0">
                  <c:v>565.19461619008359</c:v>
                </c:pt>
                <c:pt idx="52" formatCode="0">
                  <c:v>518.64633016215134</c:v>
                </c:pt>
                <c:pt idx="53" formatCode="0">
                  <c:v>472.63734773388114</c:v>
                </c:pt>
                <c:pt idx="54" formatCode="0">
                  <c:v>427.16142058986918</c:v>
                </c:pt>
                <c:pt idx="55" formatCode="0">
                  <c:v>382.21237280704389</c:v>
                </c:pt>
                <c:pt idx="56" formatCode="0">
                  <c:v>337.78410001593608</c:v>
                </c:pt>
                <c:pt idx="57" formatCode="0">
                  <c:v>293.87056857166607</c:v>
                </c:pt>
                <c:pt idx="58" formatCode="0">
                  <c:v>250.4658147345362</c:v>
                </c:pt>
                <c:pt idx="59" formatCode="0">
                  <c:v>207.5639438601165</c:v>
                </c:pt>
                <c:pt idx="60" formatCode="0">
                  <c:v>165.1591295987142</c:v>
                </c:pt>
                <c:pt idx="61" formatCode="0">
                  <c:v>123.24561310411798</c:v>
                </c:pt>
                <c:pt idx="62" formatCode="0">
                  <c:v>81.817702251509616</c:v>
                </c:pt>
                <c:pt idx="63" formatCode="0">
                  <c:v>40.869770864436937</c:v>
                </c:pt>
                <c:pt idx="64" formatCode="0">
                  <c:v>0.39625795074285008</c:v>
                </c:pt>
                <c:pt idx="65" formatCode="0">
                  <c:v>-39.608333052653109</c:v>
                </c:pt>
                <c:pt idx="66" formatCode="0">
                  <c:v>-79.149435026223316</c:v>
                </c:pt>
                <c:pt idx="67" formatCode="0">
                  <c:v>-118.23241790565217</c:v>
                </c:pt>
                <c:pt idx="68" formatCode="0">
                  <c:v>-156.86258941110782</c:v>
                </c:pt>
                <c:pt idx="69" formatCode="0">
                  <c:v>-195.04519576806473</c:v>
                </c:pt>
                <c:pt idx="70" formatCode="0">
                  <c:v>-232.78542241977476</c:v>
                </c:pt>
                <c:pt idx="71" formatCode="0">
                  <c:v>-270.08839473148367</c:v>
                </c:pt>
                <c:pt idx="72" formatCode="0">
                  <c:v>-306.95917868648866</c:v>
                </c:pt>
                <c:pt idx="73" formatCode="0">
                  <c:v>-343.40278157413138</c:v>
                </c:pt>
                <c:pt idx="74" formatCode="0">
                  <c:v>-379.42415266982016</c:v>
                </c:pt>
                <c:pt idx="75" formatCode="0">
                  <c:v>-415.02818390717329</c:v>
                </c:pt>
                <c:pt idx="76" formatCode="0">
                  <c:v>-450.21971054237497</c:v>
                </c:pt>
                <c:pt idx="77" formatCode="0">
                  <c:v>-485.00351181083431</c:v>
                </c:pt>
                <c:pt idx="78" formatCode="0">
                  <c:v>-519.38431157623609</c:v>
                </c:pt>
                <c:pt idx="79" formatCode="0">
                  <c:v>-553.36677897207198</c:v>
                </c:pt>
                <c:pt idx="80" formatCode="0">
                  <c:v>-586.95552903573855</c:v>
                </c:pt>
                <c:pt idx="81" formatCode="0">
                  <c:v>-620.15512333528932</c:v>
                </c:pt>
                <c:pt idx="82" formatCode="0">
                  <c:v>-652.97007058892473</c:v>
                </c:pt>
                <c:pt idx="83" formatCode="0">
                  <c:v>-685.40482727730523</c:v>
                </c:pt>
                <c:pt idx="84" formatCode="0">
                  <c:v>-717.46379824876999</c:v>
                </c:pt>
                <c:pt idx="85" formatCode="0">
                  <c:v>-749.15133731754349</c:v>
                </c:pt>
                <c:pt idx="86" formatCode="0">
                  <c:v>-780.47174785501159</c:v>
                </c:pt>
                <c:pt idx="87" formatCode="0">
                  <c:v>-811.42928337414685</c:v>
                </c:pt>
                <c:pt idx="88" formatCode="0">
                  <c:v>-842.02814810716302</c:v>
                </c:pt>
                <c:pt idx="89" formatCode="0">
                  <c:v>-872.27249757647678</c:v>
                </c:pt>
                <c:pt idx="90" formatCode="0">
                  <c:v>-902.16643915905445</c:v>
                </c:pt>
                <c:pt idx="91" formatCode="0">
                  <c:v>-931.71403264421997</c:v>
                </c:pt>
                <c:pt idx="92" formatCode="0">
                  <c:v>-960.91929078500061</c:v>
                </c:pt>
                <c:pt idx="93" formatCode="0">
                  <c:v>-989.78617984308437</c:v>
                </c:pt>
                <c:pt idx="94" formatCode="0">
                  <c:v>-1018.3186201274641</c:v>
                </c:pt>
                <c:pt idx="95" formatCode="0">
                  <c:v>-1046.5204865268404</c:v>
                </c:pt>
                <c:pt idx="96" formatCode="0">
                  <c:v>-1074.3956090358563</c:v>
                </c:pt>
                <c:pt idx="97" formatCode="0">
                  <c:v>-1101.9477732752355</c:v>
                </c:pt>
                <c:pt idx="98" formatCode="0">
                  <c:v>-1129.1807210058939</c:v>
                </c:pt>
                <c:pt idx="99" formatCode="0">
                  <c:v>-1156.0981506370945</c:v>
                </c:pt>
                <c:pt idx="100" formatCode="0">
                  <c:v>-1182.7037177287154</c:v>
                </c:pt>
                <c:pt idx="101" formatCode="0">
                  <c:v>-1209.0010354876981</c:v>
                </c:pt>
                <c:pt idx="102" formatCode="0">
                  <c:v>-1234.9936752587446</c:v>
                </c:pt>
                <c:pt idx="103" formatCode="0">
                  <c:v>-1260.6851670093283</c:v>
                </c:pt>
                <c:pt idx="104" formatCode="0">
                  <c:v>-1286.078999809087</c:v>
                </c:pt>
                <c:pt idx="105" formatCode="0">
                  <c:v>-1311.1786223036606</c:v>
                </c:pt>
                <c:pt idx="106" formatCode="0">
                  <c:v>-1335.9874431830392</c:v>
                </c:pt>
                <c:pt idx="107" formatCode="0">
                  <c:v>-1360.5088316444853</c:v>
                </c:pt>
                <c:pt idx="108" formatCode="0">
                  <c:v>-1384.7461178500926</c:v>
                </c:pt>
                <c:pt idx="109" formatCode="0">
                  <c:v>-1408.7025933790428</c:v>
                </c:pt>
                <c:pt idx="110" formatCode="0">
                  <c:v>-1432.3815116746241</c:v>
                </c:pt>
                <c:pt idx="111" formatCode="0">
                  <c:v>-1455.786088486069</c:v>
                </c:pt>
                <c:pt idx="112" formatCode="0">
                  <c:v>-1478.9195023052739</c:v>
                </c:pt>
                <c:pt idx="113" formatCode="0">
                  <c:v>-1501.7848947984587</c:v>
                </c:pt>
                <c:pt idx="114" formatCode="0">
                  <c:v>-1524.3853712328255</c:v>
                </c:pt>
                <c:pt idx="115" formatCode="0">
                  <c:v>-1546.7240008982733</c:v>
                </c:pt>
                <c:pt idx="116" formatCode="0">
                  <c:v>-1568.8038175242277</c:v>
                </c:pt>
                <c:pt idx="117" formatCode="0">
                  <c:v>-1590.627819691641</c:v>
                </c:pt>
                <c:pt idx="118" formatCode="0">
                  <c:v>-1612.1989712402183</c:v>
                </c:pt>
                <c:pt idx="119" formatCode="0">
                  <c:v>-1633.5202016709263</c:v>
                </c:pt>
                <c:pt idx="120" formatCode="0">
                  <c:v>-1654.5944065438382</c:v>
                </c:pt>
                <c:pt idx="121" formatCode="0">
                  <c:v>-1675.4244478713692</c:v>
                </c:pt>
                <c:pt idx="122" formatCode="0">
                  <c:v>-1696.0131545069569</c:v>
                </c:pt>
                <c:pt idx="123" formatCode="0">
                  <c:v>-1716.3633225292367</c:v>
                </c:pt>
                <c:pt idx="124" formatCode="0">
                  <c:v>-1736.4777156217683</c:v>
                </c:pt>
                <c:pt idx="125" formatCode="0">
                  <c:v>-1756.3590654483608</c:v>
                </c:pt>
                <c:pt idx="126" formatCode="0">
                  <c:v>-1776.0100720240505</c:v>
                </c:pt>
                <c:pt idx="127" formatCode="0">
                  <c:v>-1795.4334040817807</c:v>
                </c:pt>
                <c:pt idx="128" formatCode="0">
                  <c:v>-1814.6316994348324</c:v>
                </c:pt>
                <c:pt idx="129" formatCode="0">
                  <c:v>-1833.6075653350558</c:v>
                </c:pt>
                <c:pt idx="130" formatCode="0">
                  <c:v>-1852.3635788269532</c:v>
                </c:pt>
                <c:pt idx="131" formatCode="0">
                  <c:v>-1870.9022870976569</c:v>
                </c:pt>
                <c:pt idx="132" formatCode="0">
                  <c:v>-1889.2262078228541</c:v>
                </c:pt>
                <c:pt idx="133" formatCode="0">
                  <c:v>-1907.3378295087034</c:v>
                </c:pt>
                <c:pt idx="134" formatCode="0">
                  <c:v>-1925.23961182979</c:v>
                </c:pt>
                <c:pt idx="135" formatCode="0">
                  <c:v>-1942.933985963165</c:v>
                </c:pt>
                <c:pt idx="136" formatCode="0">
                  <c:v>-1960.4233549185155</c:v>
                </c:pt>
                <c:pt idx="137" formatCode="0">
                  <c:v>-1977.7100938645081</c:v>
                </c:pt>
                <c:pt idx="138" formatCode="0">
                  <c:v>-1994.7965504513522</c:v>
                </c:pt>
                <c:pt idx="139" formatCode="0">
                  <c:v>-2011.6850451296264</c:v>
                </c:pt>
                <c:pt idx="140" formatCode="0">
                  <c:v>-2028.3778714654097</c:v>
                </c:pt>
                <c:pt idx="141" formatCode="0">
                  <c:v>-2044.8772964517639</c:v>
                </c:pt>
                <c:pt idx="142" formatCode="0">
                  <c:v>-2061.1855608166043</c:v>
                </c:pt>
                <c:pt idx="143" formatCode="0">
                  <c:v>-2077.3048793270063</c:v>
                </c:pt>
                <c:pt idx="144" formatCode="0">
                  <c:v>-2093.2374410899838</c:v>
                </c:pt>
                <c:pt idx="145" formatCode="0">
                  <c:v>-2108.9854098497849</c:v>
                </c:pt>
                <c:pt idx="146" formatCode="0">
                  <c:v>-2124.550924281742</c:v>
                </c:pt>
                <c:pt idx="147" formatCode="0">
                  <c:v>-2139.936098282717</c:v>
                </c:pt>
                <c:pt idx="148" formatCode="0">
                  <c:v>-2155.1430212581831</c:v>
                </c:pt>
                <c:pt idx="149" formatCode="0">
                  <c:v>-2170.1737584059792</c:v>
                </c:pt>
                <c:pt idx="150" formatCode="0">
                  <c:v>-2185.0303509967771</c:v>
                </c:pt>
                <c:pt idx="151" formatCode="0">
                  <c:v>-2199.714816651298</c:v>
                </c:pt>
                <c:pt idx="152" formatCode="0">
                  <c:v>-2214.2291496143198</c:v>
                </c:pt>
                <c:pt idx="153" formatCode="0">
                  <c:v>-2228.5753210255079</c:v>
                </c:pt>
                <c:pt idx="154" formatCode="0">
                  <c:v>-2242.755279187109</c:v>
                </c:pt>
                <c:pt idx="155" formatCode="0">
                  <c:v>-2256.7709498285417</c:v>
                </c:pt>
                <c:pt idx="156" formatCode="0">
                  <c:v>-2270.6242363679248</c:v>
                </c:pt>
                <c:pt idx="157" formatCode="0">
                  <c:v>-2284.3170201705721</c:v>
                </c:pt>
                <c:pt idx="158" formatCode="0">
                  <c:v>-2297.8511608044951</c:v>
                </c:pt>
                <c:pt idx="159" formatCode="0">
                  <c:v>-2311.2284962929434</c:v>
                </c:pt>
                <c:pt idx="160" formatCode="0">
                  <c:v>-2324.4508433640203</c:v>
                </c:pt>
                <c:pt idx="161" formatCode="0">
                  <c:v>-2337.5199976974072</c:v>
                </c:pt>
                <c:pt idx="162" formatCode="0">
                  <c:v>-2350.4377341682266</c:v>
                </c:pt>
                <c:pt idx="163" formatCode="0">
                  <c:v>-2363.2058070880826</c:v>
                </c:pt>
                <c:pt idx="164" formatCode="0">
                  <c:v>-2375.8259504433076</c:v>
                </c:pt>
                <c:pt idx="165" formatCode="0">
                  <c:v>-2388.2998781304491</c:v>
                </c:pt>
                <c:pt idx="166" formatCode="0">
                  <c:v>-2400.6292841890267</c:v>
                </c:pt>
                <c:pt idx="167" formatCode="0">
                  <c:v>-2412.8158430315953</c:v>
                </c:pt>
                <c:pt idx="168" formatCode="0">
                  <c:v>-2424.8612096711395</c:v>
                </c:pt>
                <c:pt idx="169" formatCode="0">
                  <c:v>-2436.7670199458357</c:v>
                </c:pt>
                <c:pt idx="170" formatCode="0">
                  <c:v>-2448.5348907412099</c:v>
                </c:pt>
                <c:pt idx="171" formatCode="0">
                  <c:v>-2460.1664202097199</c:v>
                </c:pt>
                <c:pt idx="172" formatCode="0">
                  <c:v>-2471.6631879877955</c:v>
                </c:pt>
                <c:pt idx="173" formatCode="0">
                  <c:v>-2483.0267554103634</c:v>
                </c:pt>
                <c:pt idx="174" formatCode="0">
                  <c:v>-2494.2586657228862</c:v>
                </c:pt>
                <c:pt idx="175" formatCode="0">
                  <c:v>-2505.360444290945</c:v>
                </c:pt>
                <c:pt idx="176" formatCode="0">
                  <c:v>-2516.3335988073941</c:v>
                </c:pt>
                <c:pt idx="177" formatCode="0">
                  <c:v>-2527.1796194971148</c:v>
                </c:pt>
                <c:pt idx="178" formatCode="0">
                  <c:v>-2537.8999793193989</c:v>
                </c:pt>
                <c:pt idx="179" formatCode="0">
                  <c:v>-2548.4961341679837</c:v>
                </c:pt>
                <c:pt idx="180" formatCode="0">
                  <c:v>-2558.9695230687744</c:v>
                </c:pt>
                <c:pt idx="181" formatCode="0">
                  <c:v>-2569.321568375271</c:v>
                </c:pt>
                <c:pt idx="182" formatCode="0">
                  <c:v>-2579.5536759617339</c:v>
                </c:pt>
                <c:pt idx="183" formatCode="0">
                  <c:v>-2589.667235414111</c:v>
                </c:pt>
                <c:pt idx="184" formatCode="0">
                  <c:v>-2599.6636202187519</c:v>
                </c:pt>
                <c:pt idx="185" formatCode="0">
                  <c:v>-2609.5441879489354</c:v>
                </c:pt>
                <c:pt idx="186" formatCode="0">
                  <c:v>-2619.3102804492382</c:v>
                </c:pt>
                <c:pt idx="187" formatCode="0">
                  <c:v>-2628.9632240177657</c:v>
                </c:pt>
                <c:pt idx="188" formatCode="0">
                  <c:v>-2638.5043295862706</c:v>
                </c:pt>
                <c:pt idx="189" formatCode="0">
                  <c:v>-2647.9348928981872</c:v>
                </c:pt>
                <c:pt idx="190" formatCode="0">
                  <c:v>-2657.2561946846008</c:v>
                </c:pt>
                <c:pt idx="191" formatCode="0">
                  <c:v>-2666.46950083818</c:v>
                </c:pt>
                <c:pt idx="192" formatCode="0">
                  <c:v>-2675.5760625850921</c:v>
                </c:pt>
                <c:pt idx="193" formatCode="0">
                  <c:v>-2684.5771166549289</c:v>
                </c:pt>
                <c:pt idx="194" formatCode="0">
                  <c:v>-2693.4738854486609</c:v>
                </c:pt>
                <c:pt idx="195" formatCode="0">
                  <c:v>-2702.2675772046491</c:v>
                </c:pt>
                <c:pt idx="196" formatCode="0">
                  <c:v>-2710.9593861627295</c:v>
                </c:pt>
                <c:pt idx="197" formatCode="0">
                  <c:v>-2719.5504927264005</c:v>
                </c:pt>
                <c:pt idx="198" formatCode="0">
                  <c:v>-2728.0420636231283</c:v>
                </c:pt>
                <c:pt idx="199" formatCode="0">
                  <c:v>-2736.4352520627954</c:v>
                </c:pt>
                <c:pt idx="200" formatCode="0">
                  <c:v>-2744.7311978943148</c:v>
                </c:pt>
                <c:pt idx="201" formatCode="0">
                  <c:v>-2752.9310277604291</c:v>
                </c:pt>
                <c:pt idx="202" formatCode="0">
                  <c:v>-2761.0358552507146</c:v>
                </c:pt>
                <c:pt idx="203" formatCode="0">
                  <c:v>-2769.0467810528148</c:v>
                </c:pt>
                <c:pt idx="204" formatCode="0">
                  <c:v>-2776.964893101921</c:v>
                </c:pt>
                <c:pt idx="205" formatCode="0">
                  <c:v>-2784.79126672852</c:v>
                </c:pt>
                <c:pt idx="206" formatCode="0">
                  <c:v>-2792.5269648044318</c:v>
                </c:pt>
                <c:pt idx="207" formatCode="0">
                  <c:v>-2800.1730378871539</c:v>
                </c:pt>
                <c:pt idx="208" formatCode="0">
                  <c:v>-2807.7305243625342</c:v>
                </c:pt>
                <c:pt idx="209" formatCode="0">
                  <c:v>-2815.2004505857903</c:v>
                </c:pt>
                <c:pt idx="210" formatCode="0">
                  <c:v>-2822.5838310208942</c:v>
                </c:pt>
                <c:pt idx="211" formatCode="0">
                  <c:v>-2829.8816683783448</c:v>
                </c:pt>
                <c:pt idx="212" formatCode="0">
                  <c:v>-2837.0949537513407</c:v>
                </c:pt>
                <c:pt idx="213" formatCode="0">
                  <c:v>-2844.2246667503782</c:v>
                </c:pt>
                <c:pt idx="214" formatCode="0">
                  <c:v>-2851.2717756362881</c:v>
                </c:pt>
                <c:pt idx="215" formatCode="0">
                  <c:v>-2858.2372374517327</c:v>
                </c:pt>
                <c:pt idx="216" formatCode="0">
                  <c:v>-2865.1219981511763</c:v>
                </c:pt>
                <c:pt idx="217" formatCode="0">
                  <c:v>-2871.926992729354</c:v>
                </c:pt>
                <c:pt idx="218" formatCode="0">
                  <c:v>-2878.6531453482489</c:v>
                </c:pt>
                <c:pt idx="219" formatCode="0">
                  <c:v>-2885.3013694626002</c:v>
                </c:pt>
                <c:pt idx="220" formatCode="0">
                  <c:v>-2891.872567943954</c:v>
                </c:pt>
                <c:pt idx="221" formatCode="0">
                  <c:v>-2898.3676332032819</c:v>
                </c:pt>
                <c:pt idx="222" formatCode="0">
                  <c:v>-2904.7874473121747</c:v>
                </c:pt>
                <c:pt idx="223" formatCode="0">
                  <c:v>-2911.132882122633</c:v>
                </c:pt>
                <c:pt idx="224" formatCode="0">
                  <c:v>-2917.4047993854711</c:v>
                </c:pt>
                <c:pt idx="225" formatCode="0">
                  <c:v>-2923.6040508673477</c:v>
                </c:pt>
                <c:pt idx="226" formatCode="0">
                  <c:v>-2929.7314784664422</c:v>
                </c:pt>
                <c:pt idx="227" formatCode="0">
                  <c:v>-2935.7879143267887</c:v>
                </c:pt>
                <c:pt idx="228" formatCode="0">
                  <c:v>-2941.7741809512872</c:v>
                </c:pt>
                <c:pt idx="229" formatCode="0">
                  <c:v>-2947.6910913134052</c:v>
                </c:pt>
                <c:pt idx="230" formatCode="0">
                  <c:v>-2953.5394489675832</c:v>
                </c:pt>
                <c:pt idx="231" formatCode="0">
                  <c:v>-2959.3200481583644</c:v>
                </c:pt>
                <c:pt idx="232" formatCode="0">
                  <c:v>-2965.033673928257</c:v>
                </c:pt>
                <c:pt idx="233" formatCode="0">
                  <c:v>-2970.6811022243483</c:v>
                </c:pt>
                <c:pt idx="234" formatCode="0">
                  <c:v>-2976.2631000036836</c:v>
                </c:pt>
                <c:pt idx="235" formatCode="0">
                  <c:v>-2981.7804253374234</c:v>
                </c:pt>
                <c:pt idx="236" formatCode="0">
                  <c:v>-2987.2338275137949</c:v>
                </c:pt>
                <c:pt idx="237" formatCode="0">
                  <c:v>-2992.6240471398496</c:v>
                </c:pt>
                <c:pt idx="238" formatCode="0">
                  <c:v>-2997.9518162420427</c:v>
                </c:pt>
                <c:pt idx="239" formatCode="0">
                  <c:v>-3003.2178583656473</c:v>
                </c:pt>
                <c:pt idx="240" formatCode="0">
                  <c:v>-3008.4228886730161</c:v>
                </c:pt>
                <c:pt idx="241" formatCode="0">
                  <c:v>-3013.5676140407049</c:v>
                </c:pt>
                <c:pt idx="242" formatCode="0">
                  <c:v>-3018.6527331554721</c:v>
                </c:pt>
                <c:pt idx="243" formatCode="0">
                  <c:v>-3023.678936609163</c:v>
                </c:pt>
                <c:pt idx="244" formatCode="0">
                  <c:v>-3028.6469069924979</c:v>
                </c:pt>
                <c:pt idx="245" formatCode="0">
                  <c:v>-3033.5573189877723</c:v>
                </c:pt>
                <c:pt idx="246" formatCode="0">
                  <c:v>-3038.4108394604827</c:v>
                </c:pt>
                <c:pt idx="247" formatCode="0">
                  <c:v>-3043.2081275498913</c:v>
                </c:pt>
                <c:pt idx="248" formatCode="0">
                  <c:v>-3047.9498347585413</c:v>
                </c:pt>
                <c:pt idx="249" formatCode="0">
                  <c:v>-3052.636605040735</c:v>
                </c:pt>
                <c:pt idx="250" formatCode="0">
                  <c:v>-3057.2690748899881</c:v>
                </c:pt>
                <c:pt idx="251" formatCode="0">
                  <c:v>-3061.8478734254677</c:v>
                </c:pt>
                <c:pt idx="252" formatCode="0">
                  <c:v>-3066.3736224774316</c:v>
                </c:pt>
                <c:pt idx="253" formatCode="0">
                  <c:v>-3070.8469366716777</c:v>
                </c:pt>
                <c:pt idx="254" formatCode="0">
                  <c:v>-3075.2684235130127</c:v>
                </c:pt>
                <c:pt idx="255" formatCode="0">
                  <c:v>-3079.638683467756</c:v>
                </c:pt>
                <c:pt idx="256" formatCode="0">
                  <c:v>-3083.9583100452865</c:v>
                </c:pt>
                <c:pt idx="257" formatCode="0">
                  <c:v>-3088.2278898786458</c:v>
                </c:pt>
                <c:pt idx="258" formatCode="0">
                  <c:v>-3092.4480028042053</c:v>
                </c:pt>
                <c:pt idx="259" formatCode="0">
                  <c:v>-3096.6192219404129</c:v>
                </c:pt>
                <c:pt idx="260" formatCode="0">
                  <c:v>-3100.7421137656261</c:v>
                </c:pt>
                <c:pt idx="261" formatCode="0">
                  <c:v>-3104.8172381950426</c:v>
                </c:pt>
                <c:pt idx="262" formatCode="0">
                  <c:v>-3108.845148656741</c:v>
                </c:pt>
                <c:pt idx="263" formatCode="0">
                  <c:v>-3112.8263921668399</c:v>
                </c:pt>
                <c:pt idx="264" formatCode="0">
                  <c:v>-3116.7615094037856</c:v>
                </c:pt>
                <c:pt idx="265" formatCode="0">
                  <c:v>-3120.6510347817807</c:v>
                </c:pt>
                <c:pt idx="266" formatCode="0">
                  <c:v>-3124.4954965233605</c:v>
                </c:pt>
                <c:pt idx="267" formatCode="0">
                  <c:v>-3128.2954167311286</c:v>
                </c:pt>
                <c:pt idx="268" formatCode="0">
                  <c:v>-3132.051311458662</c:v>
                </c:pt>
                <c:pt idx="269" formatCode="0">
                  <c:v>-3135.763690780595</c:v>
                </c:pt>
                <c:pt idx="270" formatCode="0">
                  <c:v>-3139.43305886189</c:v>
                </c:pt>
                <c:pt idx="271" formatCode="0">
                  <c:v>-3143.0599140263066</c:v>
                </c:pt>
                <c:pt idx="272" formatCode="0">
                  <c:v>-3146.6447488240779</c:v>
                </c:pt>
                <c:pt idx="273" formatCode="0">
                  <c:v>-3150.1880500988</c:v>
                </c:pt>
                <c:pt idx="274" formatCode="0">
                  <c:v>-3153.6902990535505</c:v>
                </c:pt>
                <c:pt idx="275" formatCode="0">
                  <c:v>-3157.1519713162384</c:v>
                </c:pt>
                <c:pt idx="276" formatCode="0">
                  <c:v>-3160.5735370041962</c:v>
                </c:pt>
                <c:pt idx="277" formatCode="0">
                  <c:v>-3163.9554607880273</c:v>
                </c:pt>
                <c:pt idx="278" formatCode="0">
                  <c:v>-3167.2982019547085</c:v>
                </c:pt>
                <c:pt idx="279" formatCode="0">
                  <c:v>-3170.6022144699664</c:v>
                </c:pt>
                <c:pt idx="280" formatCode="0">
                  <c:v>-3173.8679470399275</c:v>
                </c:pt>
                <c:pt idx="281" formatCode="0">
                  <c:v>-3177.095843172056</c:v>
                </c:pt>
                <c:pt idx="282" formatCode="0">
                  <c:v>-3180.2863412353845</c:v>
                </c:pt>
                <c:pt idx="283" formatCode="0">
                  <c:v>-3183.4398745200479</c:v>
                </c:pt>
                <c:pt idx="284" formatCode="0">
                  <c:v>-3186.5568712961262</c:v>
                </c:pt>
                <c:pt idx="285" formatCode="0">
                  <c:v>-3189.6377548718074</c:v>
                </c:pt>
                <c:pt idx="286" formatCode="0">
                  <c:v>-3192.6829436508747</c:v>
                </c:pt>
                <c:pt idx="287" formatCode="0">
                  <c:v>-3195.692851189528</c:v>
                </c:pt>
                <c:pt idx="288" formatCode="0">
                  <c:v>-3198.6678862525487</c:v>
                </c:pt>
                <c:pt idx="289" formatCode="0">
                  <c:v>-3201.608452868812</c:v>
                </c:pt>
                <c:pt idx="290" formatCode="0">
                  <c:v>-3204.5149503861562</c:v>
                </c:pt>
                <c:pt idx="291" formatCode="0">
                  <c:v>-3207.3877735256174</c:v>
                </c:pt>
                <c:pt idx="292" formatCode="0">
                  <c:v>-3210.2273124350345</c:v>
                </c:pt>
                <c:pt idx="293" formatCode="0">
                  <c:v>-3213.0339527420347</c:v>
                </c:pt>
                <c:pt idx="294" formatCode="0">
                  <c:v>-3215.8080756064032</c:v>
                </c:pt>
                <c:pt idx="295" formatCode="0">
                  <c:v>-3218.5500577718476</c:v>
                </c:pt>
                <c:pt idx="296" formatCode="0">
                  <c:v>-3221.2602716171618</c:v>
                </c:pt>
                <c:pt idx="297" formatCode="0">
                  <c:v>-3223.9390852067986</c:v>
                </c:pt>
                <c:pt idx="298" formatCode="0">
                  <c:v>-3226.5868623408537</c:v>
                </c:pt>
                <c:pt idx="299" formatCode="0">
                  <c:v>-3229.2039626044725</c:v>
                </c:pt>
                <c:pt idx="300" formatCode="0">
                  <c:v>-3231.7907414166853</c:v>
                </c:pt>
                <c:pt idx="301" formatCode="0">
                  <c:v>-3234.3475500786731</c:v>
                </c:pt>
                <c:pt idx="302" formatCode="0">
                  <c:v>-3236.8747358214791</c:v>
                </c:pt>
                <c:pt idx="303" formatCode="0">
                  <c:v>-3239.3726418531637</c:v>
                </c:pt>
                <c:pt idx="304" formatCode="0">
                  <c:v>-3241.8416074054135</c:v>
                </c:pt>
                <c:pt idx="305" formatCode="0">
                  <c:v>-3244.2819677796128</c:v>
                </c:pt>
                <c:pt idx="306" formatCode="0">
                  <c:v>-3246.6940543923793</c:v>
                </c:pt>
                <c:pt idx="307" formatCode="0">
                  <c:v>-3249.0781948205708</c:v>
                </c:pt>
                <c:pt idx="308" formatCode="0">
                  <c:v>-3251.4347128457757</c:v>
                </c:pt>
                <c:pt idx="309" formatCode="0">
                  <c:v>-3253.7639284982806</c:v>
                </c:pt>
                <c:pt idx="310" formatCode="0">
                  <c:v>-3256.0661581005361</c:v>
                </c:pt>
                <c:pt idx="311" formatCode="0">
                  <c:v>-3258.3417143101128</c:v>
                </c:pt>
                <c:pt idx="312" formatCode="0">
                  <c:v>-3260.5909061621637</c:v>
                </c:pt>
                <c:pt idx="313" formatCode="0">
                  <c:v>-3262.8140391113925</c:v>
                </c:pt>
                <c:pt idx="314" formatCode="0">
                  <c:v>-3265.0114150735362</c:v>
                </c:pt>
                <c:pt idx="315" formatCode="0">
                  <c:v>-3267.183332466368</c:v>
                </c:pt>
                <c:pt idx="316" formatCode="0">
                  <c:v>-3269.3300862502233</c:v>
                </c:pt>
                <c:pt idx="317" formatCode="0">
                  <c:v>-3271.4519679680584</c:v>
                </c:pt>
                <c:pt idx="318" formatCode="0">
                  <c:v>-3273.5492657850427</c:v>
                </c:pt>
                <c:pt idx="319" formatCode="0">
                  <c:v>-3275.6222645276939</c:v>
                </c:pt>
                <c:pt idx="320" formatCode="0">
                  <c:v>-3277.6712457225599</c:v>
                </c:pt>
                <c:pt idx="321" formatCode="0">
                  <c:v>-3279.6964876344505</c:v>
                </c:pt>
                <c:pt idx="322" formatCode="0">
                  <c:v>-3281.6982653042287</c:v>
                </c:pt>
                <c:pt idx="323" formatCode="0">
                  <c:v>-3283.6768505861633</c:v>
                </c:pt>
                <c:pt idx="324" formatCode="0">
                  <c:v>-3285.6325121848467</c:v>
                </c:pt>
                <c:pt idx="325" formatCode="0">
                  <c:v>-3287.5655156916882</c:v>
                </c:pt>
                <c:pt idx="326" formatCode="0">
                  <c:v>-3289.4761236209833</c:v>
                </c:pt>
                <c:pt idx="327" formatCode="0">
                  <c:v>-3291.3645954455637</c:v>
                </c:pt>
                <c:pt idx="328" formatCode="0">
                  <c:v>-3293.2311876320355</c:v>
                </c:pt>
                <c:pt idx="329" formatCode="0">
                  <c:v>-3295.0761536756099</c:v>
                </c:pt>
                <c:pt idx="330" formatCode="0">
                  <c:v>-3296.8997441345291</c:v>
                </c:pt>
                <c:pt idx="331" formatCode="0">
                  <c:v>-3298.702206664093</c:v>
                </c:pt>
                <c:pt idx="332" formatCode="0">
                  <c:v>-3300.4837860502935</c:v>
                </c:pt>
                <c:pt idx="333" formatCode="0">
                  <c:v>-3302.2447242430567</c:v>
                </c:pt>
                <c:pt idx="334" formatCode="0">
                  <c:v>-3303.9852603891031</c:v>
                </c:pt>
                <c:pt idx="335" formatCode="0">
                  <c:v>-3305.7056308644233</c:v>
                </c:pt>
                <c:pt idx="336" formatCode="0">
                  <c:v>-3307.4060693063807</c:v>
                </c:pt>
                <c:pt idx="337" formatCode="0">
                  <c:v>-3309.0868066454404</c:v>
                </c:pt>
                <c:pt idx="338" formatCode="0">
                  <c:v>-3310.7480711365311</c:v>
                </c:pt>
                <c:pt idx="339" formatCode="0">
                  <c:v>-3312.3900883900433</c:v>
                </c:pt>
                <c:pt idx="340" formatCode="0">
                  <c:v>-3314.0130814024701</c:v>
                </c:pt>
                <c:pt idx="341" formatCode="0">
                  <c:v>-3315.6172705866893</c:v>
                </c:pt>
                <c:pt idx="342" formatCode="0">
                  <c:v>-3317.202873801898</c:v>
                </c:pt>
                <c:pt idx="343" formatCode="0">
                  <c:v>-3318.7701063832005</c:v>
                </c:pt>
                <c:pt idx="344" formatCode="0">
                  <c:v>-3320.3191811708498</c:v>
                </c:pt>
                <c:pt idx="345" formatCode="0">
                  <c:v>-3321.850308539154</c:v>
                </c:pt>
                <c:pt idx="346" formatCode="0">
                  <c:v>-3323.3636964250472</c:v>
                </c:pt>
                <c:pt idx="347" formatCode="0">
                  <c:v>-3324.859550356327</c:v>
                </c:pt>
                <c:pt idx="348" formatCode="0">
                  <c:v>-3326.3380734795674</c:v>
                </c:pt>
                <c:pt idx="349" formatCode="0">
                  <c:v>-3327.7994665877077</c:v>
                </c:pt>
                <c:pt idx="350" formatCode="0">
                  <c:v>-3329.2439281473207</c:v>
                </c:pt>
                <c:pt idx="351" formatCode="0">
                  <c:v>-3330.6716543255666</c:v>
                </c:pt>
                <c:pt idx="352" formatCode="0">
                  <c:v>-3332.0828390168326</c:v>
                </c:pt>
                <c:pt idx="353" formatCode="0">
                  <c:v>-3333.4776738690662</c:v>
                </c:pt>
                <c:pt idx="354" formatCode="0">
                  <c:v>-3334.8563483098014</c:v>
                </c:pt>
                <c:pt idx="355" formatCode="0">
                  <c:v>-3336.2190495718851</c:v>
                </c:pt>
                <c:pt idx="356" formatCode="0">
                  <c:v>-3337.5659627189034</c:v>
                </c:pt>
                <c:pt idx="357" formatCode="0">
                  <c:v>-3338.8972706703153</c:v>
                </c:pt>
                <c:pt idx="358" formatCode="0">
                  <c:v>-3340.2131542262932</c:v>
                </c:pt>
                <c:pt idx="359" formatCode="0">
                  <c:v>-3341.5137920922784</c:v>
                </c:pt>
                <c:pt idx="360" formatCode="0">
                  <c:v>-3342.7993609032492</c:v>
                </c:pt>
                <c:pt idx="361" formatCode="0">
                  <c:v>-3344.0700352477097</c:v>
                </c:pt>
                <c:pt idx="362" formatCode="0">
                  <c:v>-3345.325987691399</c:v>
                </c:pt>
                <c:pt idx="363" formatCode="0">
                  <c:v>-3346.5673888007282</c:v>
                </c:pt>
                <c:pt idx="364" formatCode="#,##0">
                  <c:v>-3347.7944071659431</c:v>
                </c:pt>
              </c:numCache>
            </c:numRef>
          </c:yVal>
          <c:smooth val="1"/>
          <c:extLst>
            <c:ext xmlns:c16="http://schemas.microsoft.com/office/drawing/2014/chart" uri="{C3380CC4-5D6E-409C-BE32-E72D297353CC}">
              <c16:uniqueId val="{00000006-19F4-47CD-AAEF-FBBEDA92BC5A}"/>
            </c:ext>
          </c:extLst>
        </c:ser>
        <c:dLbls>
          <c:showLegendKey val="0"/>
          <c:showVal val="0"/>
          <c:showCatName val="0"/>
          <c:showSerName val="0"/>
          <c:showPercent val="0"/>
          <c:showBubbleSize val="0"/>
        </c:dLbls>
        <c:axId val="541032520"/>
        <c:axId val="541034872"/>
      </c:scatterChart>
      <c:valAx>
        <c:axId val="54103604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138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1043496"/>
        <c:crosses val="autoZero"/>
        <c:crossBetween val="midCat"/>
      </c:valAx>
      <c:valAx>
        <c:axId val="541043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accent1"/>
                    </a:solidFill>
                    <a:latin typeface="+mn-lt"/>
                    <a:ea typeface="+mn-ea"/>
                    <a:cs typeface="+mn-cs"/>
                  </a:defRPr>
                </a:pPr>
                <a:r>
                  <a:rPr lang="en-US" sz="1200" b="1">
                    <a:solidFill>
                      <a:schemeClr val="accent1"/>
                    </a:solidFill>
                  </a:rPr>
                  <a:t>Oil rate (bopd)</a:t>
                </a:r>
              </a:p>
            </c:rich>
          </c:tx>
          <c:layout>
            <c:manualLayout>
              <c:xMode val="edge"/>
              <c:yMode val="edge"/>
              <c:x val="1.5779092702169626E-2"/>
              <c:y val="0.28633574519401295"/>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1036048"/>
        <c:crosses val="autoZero"/>
        <c:crossBetween val="midCat"/>
      </c:valAx>
      <c:valAx>
        <c:axId val="541034872"/>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accent2"/>
                    </a:solidFill>
                    <a:latin typeface="+mn-lt"/>
                    <a:ea typeface="+mn-ea"/>
                    <a:cs typeface="+mn-cs"/>
                  </a:defRPr>
                </a:pPr>
                <a:r>
                  <a:rPr lang="en-US" sz="1200" b="1">
                    <a:solidFill>
                      <a:schemeClr val="accent2"/>
                    </a:solidFill>
                  </a:rPr>
                  <a:t>Cum oil (bbls)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1032520"/>
        <c:crosses val="max"/>
        <c:crossBetween val="midCat"/>
      </c:valAx>
      <c:valAx>
        <c:axId val="541032520"/>
        <c:scaling>
          <c:orientation val="minMax"/>
        </c:scaling>
        <c:delete val="1"/>
        <c:axPos val="b"/>
        <c:numFmt formatCode="0.0" sourceLinked="1"/>
        <c:majorTickMark val="out"/>
        <c:minorTickMark val="none"/>
        <c:tickLblPos val="nextTo"/>
        <c:crossAx val="541034872"/>
        <c:crosses val="autoZero"/>
        <c:crossBetween val="midCat"/>
      </c:valAx>
      <c:spPr>
        <a:noFill/>
        <a:ln>
          <a:noFill/>
        </a:ln>
        <a:effectLst/>
      </c:spPr>
    </c:plotArea>
    <c:legend>
      <c:legendPos val="r"/>
      <c:layout>
        <c:manualLayout>
          <c:xMode val="edge"/>
          <c:yMode val="edge"/>
          <c:x val="0.41176349997670408"/>
          <c:y val="0.73714762006100587"/>
          <c:w val="0.36060527936966458"/>
          <c:h val="7.09470100021281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layout>
        <c:manualLayout>
          <c:xMode val="edge"/>
          <c:yMode val="edge"/>
          <c:x val="0.39223809523809539"/>
          <c:y val="0"/>
        </c:manualLayout>
      </c:layout>
      <c:overlay val="1"/>
    </c:title>
    <c:autoTitleDeleted val="0"/>
    <c:plotArea>
      <c:layout>
        <c:manualLayout>
          <c:layoutTarget val="inner"/>
          <c:xMode val="edge"/>
          <c:yMode val="edge"/>
          <c:x val="9.4087274566443682E-2"/>
          <c:y val="0.12620994699393534"/>
          <c:w val="0.81303119805321244"/>
          <c:h val="0.66640625474411319"/>
        </c:manualLayout>
      </c:layout>
      <c:scatterChart>
        <c:scatterStyle val="lineMarker"/>
        <c:varyColors val="0"/>
        <c:ser>
          <c:idx val="0"/>
          <c:order val="0"/>
          <c:tx>
            <c:v>Oil</c:v>
          </c:tx>
          <c:spPr>
            <a:ln w="19050">
              <a:solidFill>
                <a:srgbClr val="006600"/>
              </a:solidFill>
            </a:ln>
          </c:spPr>
          <c:marker>
            <c:symbol val="diamond"/>
            <c:size val="3"/>
            <c:spPr>
              <a:solidFill>
                <a:srgbClr val="006600"/>
              </a:solidFill>
              <a:ln w="19050">
                <a:solidFill>
                  <a:srgbClr val="006600"/>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(2)'!$J$26:$J$212</c:f>
              <c:numCache>
                <c:formatCode>General</c:formatCode>
                <c:ptCount val="187"/>
                <c:pt idx="0">
                  <c:v>4.51</c:v>
                </c:pt>
                <c:pt idx="1">
                  <c:v>4.51</c:v>
                </c:pt>
                <c:pt idx="2">
                  <c:v>16.509999999999998</c:v>
                </c:pt>
                <c:pt idx="3">
                  <c:v>19.72</c:v>
                </c:pt>
                <c:pt idx="4">
                  <c:v>30.509999999999998</c:v>
                </c:pt>
                <c:pt idx="5">
                  <c:v>41.51</c:v>
                </c:pt>
                <c:pt idx="6">
                  <c:v>23.509999999999998</c:v>
                </c:pt>
                <c:pt idx="7">
                  <c:v>23.509999999999998</c:v>
                </c:pt>
                <c:pt idx="8">
                  <c:v>4.51</c:v>
                </c:pt>
                <c:pt idx="9">
                  <c:v>34.51</c:v>
                </c:pt>
                <c:pt idx="10">
                  <c:v>116.51</c:v>
                </c:pt>
                <c:pt idx="11">
                  <c:v>53.51</c:v>
                </c:pt>
                <c:pt idx="12">
                  <c:v>70.510000000000005</c:v>
                </c:pt>
                <c:pt idx="13">
                  <c:v>51.51</c:v>
                </c:pt>
                <c:pt idx="14">
                  <c:v>4.51</c:v>
                </c:pt>
                <c:pt idx="15">
                  <c:v>92.37</c:v>
                </c:pt>
                <c:pt idx="16">
                  <c:v>60.01</c:v>
                </c:pt>
                <c:pt idx="17">
                  <c:v>4.51</c:v>
                </c:pt>
                <c:pt idx="18">
                  <c:v>40.51</c:v>
                </c:pt>
                <c:pt idx="19">
                  <c:v>53.9</c:v>
                </c:pt>
                <c:pt idx="20">
                  <c:v>44.44</c:v>
                </c:pt>
                <c:pt idx="21">
                  <c:v>4.51</c:v>
                </c:pt>
                <c:pt idx="22">
                  <c:v>4.51</c:v>
                </c:pt>
                <c:pt idx="23">
                  <c:v>8.379999999999999</c:v>
                </c:pt>
                <c:pt idx="24">
                  <c:v>4.51</c:v>
                </c:pt>
                <c:pt idx="25">
                  <c:v>9.51</c:v>
                </c:pt>
                <c:pt idx="26">
                  <c:v>19.509999999999998</c:v>
                </c:pt>
                <c:pt idx="27">
                  <c:v>87.51</c:v>
                </c:pt>
                <c:pt idx="28">
                  <c:v>5.12</c:v>
                </c:pt>
                <c:pt idx="29">
                  <c:v>4.51</c:v>
                </c:pt>
                <c:pt idx="30">
                  <c:v>4.51</c:v>
                </c:pt>
                <c:pt idx="31">
                  <c:v>4.51</c:v>
                </c:pt>
                <c:pt idx="32">
                  <c:v>4.51</c:v>
                </c:pt>
                <c:pt idx="33">
                  <c:v>4.51</c:v>
                </c:pt>
                <c:pt idx="34">
                  <c:v>4.51</c:v>
                </c:pt>
                <c:pt idx="35">
                  <c:v>4.51</c:v>
                </c:pt>
                <c:pt idx="36">
                  <c:v>4.51</c:v>
                </c:pt>
                <c:pt idx="37">
                  <c:v>4.51</c:v>
                </c:pt>
                <c:pt idx="38">
                  <c:v>4.51</c:v>
                </c:pt>
                <c:pt idx="39">
                  <c:v>4.51</c:v>
                </c:pt>
                <c:pt idx="40">
                  <c:v>4.51</c:v>
                </c:pt>
                <c:pt idx="41">
                  <c:v>4.51</c:v>
                </c:pt>
                <c:pt idx="42">
                  <c:v>4.51</c:v>
                </c:pt>
                <c:pt idx="43">
                  <c:v>4.51</c:v>
                </c:pt>
                <c:pt idx="44">
                  <c:v>4.51</c:v>
                </c:pt>
                <c:pt idx="45">
                  <c:v>4.51</c:v>
                </c:pt>
                <c:pt idx="46">
                  <c:v>4.51</c:v>
                </c:pt>
                <c:pt idx="47">
                  <c:v>4.51</c:v>
                </c:pt>
                <c:pt idx="48">
                  <c:v>4.51</c:v>
                </c:pt>
                <c:pt idx="49">
                  <c:v>4.51</c:v>
                </c:pt>
                <c:pt idx="50">
                  <c:v>4.51</c:v>
                </c:pt>
                <c:pt idx="51">
                  <c:v>23.345999999999997</c:v>
                </c:pt>
                <c:pt idx="52">
                  <c:v>19.509999999999998</c:v>
                </c:pt>
                <c:pt idx="53">
                  <c:v>37.725999999999999</c:v>
                </c:pt>
                <c:pt idx="54">
                  <c:v>29.53</c:v>
                </c:pt>
                <c:pt idx="55">
                  <c:v>29.521000000000001</c:v>
                </c:pt>
                <c:pt idx="56">
                  <c:v>23.898000000000003</c:v>
                </c:pt>
                <c:pt idx="57">
                  <c:v>24.290999999999997</c:v>
                </c:pt>
                <c:pt idx="58">
                  <c:v>18.462</c:v>
                </c:pt>
                <c:pt idx="59">
                  <c:v>20.363</c:v>
                </c:pt>
                <c:pt idx="60">
                  <c:v>18.146000000000001</c:v>
                </c:pt>
                <c:pt idx="61">
                  <c:v>31.18</c:v>
                </c:pt>
                <c:pt idx="62">
                  <c:v>19.292999999999999</c:v>
                </c:pt>
                <c:pt idx="63">
                  <c:v>14.270999999999999</c:v>
                </c:pt>
                <c:pt idx="64">
                  <c:v>15.103999999999999</c:v>
                </c:pt>
                <c:pt idx="65">
                  <c:v>19.029</c:v>
                </c:pt>
                <c:pt idx="66">
                  <c:v>18.128999999999998</c:v>
                </c:pt>
                <c:pt idx="67">
                  <c:v>17.493000000000002</c:v>
                </c:pt>
                <c:pt idx="68">
                  <c:v>6.8119999999999994</c:v>
                </c:pt>
                <c:pt idx="69">
                  <c:v>6.4409999999999998</c:v>
                </c:pt>
                <c:pt idx="70">
                  <c:v>7.1999999999999993</c:v>
                </c:pt>
                <c:pt idx="71">
                  <c:v>7.5890000000000004</c:v>
                </c:pt>
                <c:pt idx="72">
                  <c:v>4.6070000000000002</c:v>
                </c:pt>
                <c:pt idx="73">
                  <c:v>4.6319999999999997</c:v>
                </c:pt>
                <c:pt idx="74">
                  <c:v>4.6209999999999996</c:v>
                </c:pt>
                <c:pt idx="75">
                  <c:v>4.6099999999999994</c:v>
                </c:pt>
                <c:pt idx="76">
                  <c:v>28.805</c:v>
                </c:pt>
                <c:pt idx="77">
                  <c:v>16.310000000000002</c:v>
                </c:pt>
                <c:pt idx="78">
                  <c:v>6.18</c:v>
                </c:pt>
                <c:pt idx="79">
                  <c:v>5.9799999999999995</c:v>
                </c:pt>
                <c:pt idx="80">
                  <c:v>5.79</c:v>
                </c:pt>
                <c:pt idx="81">
                  <c:v>5.0999999999999996</c:v>
                </c:pt>
                <c:pt idx="82">
                  <c:v>5.25</c:v>
                </c:pt>
                <c:pt idx="83">
                  <c:v>7.5</c:v>
                </c:pt>
                <c:pt idx="84">
                  <c:v>4.51</c:v>
                </c:pt>
                <c:pt idx="85">
                  <c:v>4.51</c:v>
                </c:pt>
                <c:pt idx="86">
                  <c:v>4.51</c:v>
                </c:pt>
                <c:pt idx="87">
                  <c:v>4.51</c:v>
                </c:pt>
                <c:pt idx="88">
                  <c:v>4.51</c:v>
                </c:pt>
                <c:pt idx="89">
                  <c:v>4.51</c:v>
                </c:pt>
                <c:pt idx="90">
                  <c:v>4.51</c:v>
                </c:pt>
                <c:pt idx="91">
                  <c:v>4.51</c:v>
                </c:pt>
                <c:pt idx="92">
                  <c:v>4.51</c:v>
                </c:pt>
                <c:pt idx="93">
                  <c:v>20.21</c:v>
                </c:pt>
                <c:pt idx="94">
                  <c:v>22.61</c:v>
                </c:pt>
                <c:pt idx="95">
                  <c:v>20.21</c:v>
                </c:pt>
                <c:pt idx="96">
                  <c:v>18.810000000000002</c:v>
                </c:pt>
                <c:pt idx="97">
                  <c:v>16.71</c:v>
                </c:pt>
                <c:pt idx="98">
                  <c:v>17.71</c:v>
                </c:pt>
                <c:pt idx="99">
                  <c:v>13.24</c:v>
                </c:pt>
                <c:pt idx="100">
                  <c:v>5.9799999999999995</c:v>
                </c:pt>
                <c:pt idx="101">
                  <c:v>5.81</c:v>
                </c:pt>
                <c:pt idx="102">
                  <c:v>5.6099999999999994</c:v>
                </c:pt>
                <c:pt idx="103">
                  <c:v>5.54</c:v>
                </c:pt>
                <c:pt idx="104">
                  <c:v>5.6999999999999993</c:v>
                </c:pt>
                <c:pt idx="105">
                  <c:v>5.6099999999999994</c:v>
                </c:pt>
                <c:pt idx="106">
                  <c:v>5.51</c:v>
                </c:pt>
                <c:pt idx="107">
                  <c:v>5.71</c:v>
                </c:pt>
                <c:pt idx="108">
                  <c:v>4.51</c:v>
                </c:pt>
                <c:pt idx="109">
                  <c:v>6.51</c:v>
                </c:pt>
                <c:pt idx="110">
                  <c:v>5.91</c:v>
                </c:pt>
                <c:pt idx="111">
                  <c:v>5.1099999999999994</c:v>
                </c:pt>
                <c:pt idx="112">
                  <c:v>10.71</c:v>
                </c:pt>
                <c:pt idx="113">
                  <c:v>8.86</c:v>
                </c:pt>
                <c:pt idx="114">
                  <c:v>9.33</c:v>
                </c:pt>
                <c:pt idx="115">
                  <c:v>8.8099999999999987</c:v>
                </c:pt>
                <c:pt idx="116">
                  <c:v>7.1099999999999994</c:v>
                </c:pt>
                <c:pt idx="117">
                  <c:v>7.21</c:v>
                </c:pt>
                <c:pt idx="118">
                  <c:v>22.020000000000003</c:v>
                </c:pt>
                <c:pt idx="119">
                  <c:v>23.71</c:v>
                </c:pt>
                <c:pt idx="120">
                  <c:v>115.51</c:v>
                </c:pt>
                <c:pt idx="121">
                  <c:v>84.910000000000011</c:v>
                </c:pt>
                <c:pt idx="122">
                  <c:v>31.409999999999997</c:v>
                </c:pt>
                <c:pt idx="123">
                  <c:v>22.11</c:v>
                </c:pt>
                <c:pt idx="124">
                  <c:v>17.810000000000002</c:v>
                </c:pt>
                <c:pt idx="125">
                  <c:v>17.91</c:v>
                </c:pt>
                <c:pt idx="126">
                  <c:v>9.41</c:v>
                </c:pt>
                <c:pt idx="127">
                  <c:v>8.8099999999999987</c:v>
                </c:pt>
                <c:pt idx="128">
                  <c:v>6.1099999999999994</c:v>
                </c:pt>
                <c:pt idx="129">
                  <c:v>7.91</c:v>
                </c:pt>
                <c:pt idx="130">
                  <c:v>7.81</c:v>
                </c:pt>
                <c:pt idx="131">
                  <c:v>4.51</c:v>
                </c:pt>
                <c:pt idx="132">
                  <c:v>5.21</c:v>
                </c:pt>
                <c:pt idx="133">
                  <c:v>7.21</c:v>
                </c:pt>
                <c:pt idx="134">
                  <c:v>6.1099999999999994</c:v>
                </c:pt>
                <c:pt idx="135">
                  <c:v>5.1099999999999994</c:v>
                </c:pt>
                <c:pt idx="136">
                  <c:v>5.1099999999999994</c:v>
                </c:pt>
                <c:pt idx="137">
                  <c:v>4.91</c:v>
                </c:pt>
                <c:pt idx="138">
                  <c:v>6.51</c:v>
                </c:pt>
                <c:pt idx="139">
                  <c:v>5.51</c:v>
                </c:pt>
                <c:pt idx="140">
                  <c:v>20.009999999999998</c:v>
                </c:pt>
                <c:pt idx="141">
                  <c:v>5.1099999999999994</c:v>
                </c:pt>
                <c:pt idx="142">
                  <c:v>4.51</c:v>
                </c:pt>
                <c:pt idx="143">
                  <c:v>4.51</c:v>
                </c:pt>
                <c:pt idx="144">
                  <c:v>4.51</c:v>
                </c:pt>
                <c:pt idx="145">
                  <c:v>5.91</c:v>
                </c:pt>
                <c:pt idx="146">
                  <c:v>7.21</c:v>
                </c:pt>
                <c:pt idx="147">
                  <c:v>5.51</c:v>
                </c:pt>
                <c:pt idx="148">
                  <c:v>5.51</c:v>
                </c:pt>
                <c:pt idx="149">
                  <c:v>5.51</c:v>
                </c:pt>
                <c:pt idx="150">
                  <c:v>4.51</c:v>
                </c:pt>
                <c:pt idx="151">
                  <c:v>4.51</c:v>
                </c:pt>
                <c:pt idx="152">
                  <c:v>4.51</c:v>
                </c:pt>
                <c:pt idx="153">
                  <c:v>4.51</c:v>
                </c:pt>
                <c:pt idx="154">
                  <c:v>4.51</c:v>
                </c:pt>
                <c:pt idx="155">
                  <c:v>5.51</c:v>
                </c:pt>
                <c:pt idx="156">
                  <c:v>4.51</c:v>
                </c:pt>
                <c:pt idx="157">
                  <c:v>4.51</c:v>
                </c:pt>
                <c:pt idx="158">
                  <c:v>9.51</c:v>
                </c:pt>
                <c:pt idx="159">
                  <c:v>4.51</c:v>
                </c:pt>
                <c:pt idx="160">
                  <c:v>6.51</c:v>
                </c:pt>
                <c:pt idx="161">
                  <c:v>12.51</c:v>
                </c:pt>
                <c:pt idx="162">
                  <c:v>4.51</c:v>
                </c:pt>
                <c:pt idx="163">
                  <c:v>4.51</c:v>
                </c:pt>
                <c:pt idx="164">
                  <c:v>4.51</c:v>
                </c:pt>
                <c:pt idx="165">
                  <c:v>4.55</c:v>
                </c:pt>
                <c:pt idx="166">
                  <c:v>5.51</c:v>
                </c:pt>
                <c:pt idx="167">
                  <c:v>5.51</c:v>
                </c:pt>
                <c:pt idx="168">
                  <c:v>5.51</c:v>
                </c:pt>
                <c:pt idx="169">
                  <c:v>4.8099999999999996</c:v>
                </c:pt>
                <c:pt idx="170">
                  <c:v>5.01</c:v>
                </c:pt>
                <c:pt idx="171">
                  <c:v>4.51</c:v>
                </c:pt>
                <c:pt idx="172">
                  <c:v>4.51</c:v>
                </c:pt>
                <c:pt idx="173">
                  <c:v>4.51</c:v>
                </c:pt>
                <c:pt idx="174">
                  <c:v>19.259999999999998</c:v>
                </c:pt>
                <c:pt idx="175">
                  <c:v>4.51</c:v>
                </c:pt>
                <c:pt idx="176">
                  <c:v>4.66</c:v>
                </c:pt>
                <c:pt idx="177">
                  <c:v>5.51</c:v>
                </c:pt>
                <c:pt idx="178">
                  <c:v>18.310000000000002</c:v>
                </c:pt>
                <c:pt idx="179">
                  <c:v>19.509999999999998</c:v>
                </c:pt>
                <c:pt idx="180">
                  <c:v>15.51</c:v>
                </c:pt>
                <c:pt idx="181">
                  <c:v>14.51</c:v>
                </c:pt>
                <c:pt idx="182">
                  <c:v>10.51</c:v>
                </c:pt>
                <c:pt idx="183">
                  <c:v>17.509999999999998</c:v>
                </c:pt>
                <c:pt idx="184">
                  <c:v>14.035</c:v>
                </c:pt>
              </c:numCache>
            </c:numRef>
          </c:yVal>
          <c:smooth val="0"/>
          <c:extLst>
            <c:ext xmlns:c16="http://schemas.microsoft.com/office/drawing/2014/chart" uri="{C3380CC4-5D6E-409C-BE32-E72D297353CC}">
              <c16:uniqueId val="{00000003-4AE3-4834-979A-FCFAA4BE18B2}"/>
            </c:ext>
          </c:extLst>
        </c:ser>
        <c:ser>
          <c:idx val="1"/>
          <c:order val="1"/>
          <c:tx>
            <c:v>Water</c:v>
          </c:tx>
          <c:spPr>
            <a:ln w="19050">
              <a:solidFill>
                <a:srgbClr val="0066FF"/>
              </a:solidFill>
            </a:ln>
          </c:spPr>
          <c:marker>
            <c:symbol val="diamond"/>
            <c:size val="4"/>
            <c:spPr>
              <a:solidFill>
                <a:srgbClr val="0066FF"/>
              </a:solidFill>
              <a:ln>
                <a:solidFill>
                  <a:srgbClr val="0066FF"/>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(2)'!$K$26:$K$212</c:f>
              <c:numCache>
                <c:formatCode>General</c:formatCode>
                <c:ptCount val="187"/>
                <c:pt idx="0">
                  <c:v>2595.25</c:v>
                </c:pt>
                <c:pt idx="1">
                  <c:v>1988.5</c:v>
                </c:pt>
                <c:pt idx="2">
                  <c:v>1887.25</c:v>
                </c:pt>
                <c:pt idx="3">
                  <c:v>2308.96</c:v>
                </c:pt>
                <c:pt idx="4">
                  <c:v>1716.75</c:v>
                </c:pt>
                <c:pt idx="5">
                  <c:v>1526</c:v>
                </c:pt>
                <c:pt idx="6">
                  <c:v>1568</c:v>
                </c:pt>
                <c:pt idx="7">
                  <c:v>1403</c:v>
                </c:pt>
                <c:pt idx="8">
                  <c:v>1354</c:v>
                </c:pt>
                <c:pt idx="9">
                  <c:v>1133.5</c:v>
                </c:pt>
                <c:pt idx="10">
                  <c:v>687.5</c:v>
                </c:pt>
                <c:pt idx="11">
                  <c:v>603.5</c:v>
                </c:pt>
                <c:pt idx="12">
                  <c:v>703</c:v>
                </c:pt>
                <c:pt idx="13">
                  <c:v>894.75</c:v>
                </c:pt>
                <c:pt idx="14">
                  <c:v>900.67</c:v>
                </c:pt>
                <c:pt idx="15">
                  <c:v>865.31</c:v>
                </c:pt>
                <c:pt idx="16">
                  <c:v>979.19</c:v>
                </c:pt>
                <c:pt idx="17">
                  <c:v>822</c:v>
                </c:pt>
                <c:pt idx="18">
                  <c:v>485</c:v>
                </c:pt>
                <c:pt idx="19">
                  <c:v>949.39</c:v>
                </c:pt>
                <c:pt idx="20">
                  <c:v>388.93</c:v>
                </c:pt>
                <c:pt idx="21">
                  <c:v>431</c:v>
                </c:pt>
                <c:pt idx="22">
                  <c:v>329</c:v>
                </c:pt>
                <c:pt idx="23">
                  <c:v>332.87</c:v>
                </c:pt>
                <c:pt idx="24">
                  <c:v>329</c:v>
                </c:pt>
                <c:pt idx="25">
                  <c:v>335</c:v>
                </c:pt>
                <c:pt idx="26">
                  <c:v>345</c:v>
                </c:pt>
                <c:pt idx="27">
                  <c:v>413</c:v>
                </c:pt>
                <c:pt idx="28">
                  <c:v>330.61</c:v>
                </c:pt>
                <c:pt idx="29">
                  <c:v>331</c:v>
                </c:pt>
                <c:pt idx="30">
                  <c:v>328</c:v>
                </c:pt>
                <c:pt idx="31">
                  <c:v>359</c:v>
                </c:pt>
                <c:pt idx="32">
                  <c:v>333.73</c:v>
                </c:pt>
                <c:pt idx="33">
                  <c:v>332.9</c:v>
                </c:pt>
                <c:pt idx="34">
                  <c:v>335</c:v>
                </c:pt>
                <c:pt idx="35">
                  <c:v>333.79</c:v>
                </c:pt>
                <c:pt idx="36">
                  <c:v>331.52</c:v>
                </c:pt>
                <c:pt idx="37">
                  <c:v>426.28</c:v>
                </c:pt>
                <c:pt idx="38">
                  <c:v>377.32</c:v>
                </c:pt>
                <c:pt idx="39">
                  <c:v>329.35</c:v>
                </c:pt>
                <c:pt idx="40">
                  <c:v>331.2</c:v>
                </c:pt>
                <c:pt idx="41">
                  <c:v>332.82</c:v>
                </c:pt>
                <c:pt idx="42">
                  <c:v>328</c:v>
                </c:pt>
                <c:pt idx="43">
                  <c:v>331.26</c:v>
                </c:pt>
                <c:pt idx="44">
                  <c:v>331.91</c:v>
                </c:pt>
                <c:pt idx="45">
                  <c:v>332.84</c:v>
                </c:pt>
                <c:pt idx="46">
                  <c:v>330.84</c:v>
                </c:pt>
                <c:pt idx="47">
                  <c:v>336.91</c:v>
                </c:pt>
                <c:pt idx="48">
                  <c:v>330.53</c:v>
                </c:pt>
                <c:pt idx="49">
                  <c:v>331.2</c:v>
                </c:pt>
                <c:pt idx="50">
                  <c:v>340.77</c:v>
                </c:pt>
                <c:pt idx="51">
                  <c:v>484.96600000000001</c:v>
                </c:pt>
                <c:pt idx="52">
                  <c:v>452</c:v>
                </c:pt>
                <c:pt idx="53">
                  <c:v>604.80600000000004</c:v>
                </c:pt>
                <c:pt idx="54">
                  <c:v>536.47</c:v>
                </c:pt>
                <c:pt idx="55">
                  <c:v>536.43100000000004</c:v>
                </c:pt>
                <c:pt idx="56">
                  <c:v>548.31799999999998</c:v>
                </c:pt>
                <c:pt idx="57">
                  <c:v>552.79099999999994</c:v>
                </c:pt>
                <c:pt idx="58">
                  <c:v>560.53200000000004</c:v>
                </c:pt>
                <c:pt idx="59">
                  <c:v>592.22299999999996</c:v>
                </c:pt>
                <c:pt idx="60">
                  <c:v>555.26599999999996</c:v>
                </c:pt>
                <c:pt idx="61">
                  <c:v>552.12</c:v>
                </c:pt>
                <c:pt idx="62">
                  <c:v>539.18299999999999</c:v>
                </c:pt>
                <c:pt idx="63">
                  <c:v>467.44100000000003</c:v>
                </c:pt>
                <c:pt idx="64">
                  <c:v>479.34399999999999</c:v>
                </c:pt>
                <c:pt idx="65">
                  <c:v>450.00900000000001</c:v>
                </c:pt>
                <c:pt idx="66">
                  <c:v>442.44900000000001</c:v>
                </c:pt>
                <c:pt idx="67">
                  <c:v>437.10300000000001</c:v>
                </c:pt>
                <c:pt idx="68">
                  <c:v>404.74200000000002</c:v>
                </c:pt>
                <c:pt idx="69">
                  <c:v>408.45100000000002</c:v>
                </c:pt>
                <c:pt idx="70">
                  <c:v>440.11</c:v>
                </c:pt>
                <c:pt idx="71">
                  <c:v>456.29899999999998</c:v>
                </c:pt>
                <c:pt idx="72">
                  <c:v>397.077</c:v>
                </c:pt>
                <c:pt idx="73">
                  <c:v>415.262</c:v>
                </c:pt>
                <c:pt idx="74">
                  <c:v>407.03100000000001</c:v>
                </c:pt>
                <c:pt idx="75">
                  <c:v>396.47</c:v>
                </c:pt>
                <c:pt idx="76">
                  <c:v>430.07499999999999</c:v>
                </c:pt>
                <c:pt idx="77">
                  <c:v>412.26</c:v>
                </c:pt>
                <c:pt idx="78">
                  <c:v>339.95</c:v>
                </c:pt>
                <c:pt idx="79">
                  <c:v>475.24</c:v>
                </c:pt>
                <c:pt idx="80">
                  <c:v>455.52</c:v>
                </c:pt>
                <c:pt idx="81">
                  <c:v>386.59000000000003</c:v>
                </c:pt>
                <c:pt idx="82">
                  <c:v>402.37</c:v>
                </c:pt>
                <c:pt idx="83">
                  <c:v>626.55999999999995</c:v>
                </c:pt>
                <c:pt idx="84">
                  <c:v>383.71</c:v>
                </c:pt>
                <c:pt idx="85">
                  <c:v>437</c:v>
                </c:pt>
                <c:pt idx="86">
                  <c:v>427.6</c:v>
                </c:pt>
                <c:pt idx="87">
                  <c:v>417.6</c:v>
                </c:pt>
                <c:pt idx="88">
                  <c:v>407.53</c:v>
                </c:pt>
                <c:pt idx="89">
                  <c:v>481.87</c:v>
                </c:pt>
                <c:pt idx="90">
                  <c:v>476.97</c:v>
                </c:pt>
                <c:pt idx="91">
                  <c:v>459.7</c:v>
                </c:pt>
                <c:pt idx="92">
                  <c:v>478.1</c:v>
                </c:pt>
                <c:pt idx="93">
                  <c:v>484.7</c:v>
                </c:pt>
                <c:pt idx="94">
                  <c:v>509.2</c:v>
                </c:pt>
                <c:pt idx="95">
                  <c:v>484.96000000000004</c:v>
                </c:pt>
                <c:pt idx="96">
                  <c:v>470.7</c:v>
                </c:pt>
                <c:pt idx="97">
                  <c:v>480.7</c:v>
                </c:pt>
                <c:pt idx="98">
                  <c:v>492.9</c:v>
                </c:pt>
                <c:pt idx="99">
                  <c:v>437.15</c:v>
                </c:pt>
                <c:pt idx="100">
                  <c:v>475.12</c:v>
                </c:pt>
                <c:pt idx="101">
                  <c:v>457.7</c:v>
                </c:pt>
                <c:pt idx="102">
                  <c:v>434.7</c:v>
                </c:pt>
                <c:pt idx="103">
                  <c:v>431.26</c:v>
                </c:pt>
                <c:pt idx="104">
                  <c:v>446.90999999999997</c:v>
                </c:pt>
                <c:pt idx="105">
                  <c:v>434.2</c:v>
                </c:pt>
                <c:pt idx="106">
                  <c:v>430.1</c:v>
                </c:pt>
                <c:pt idx="107">
                  <c:v>451.8</c:v>
                </c:pt>
                <c:pt idx="108">
                  <c:v>328</c:v>
                </c:pt>
                <c:pt idx="109">
                  <c:v>523.1</c:v>
                </c:pt>
                <c:pt idx="110">
                  <c:v>464.3</c:v>
                </c:pt>
                <c:pt idx="111">
                  <c:v>390.9</c:v>
                </c:pt>
                <c:pt idx="112">
                  <c:v>460.32</c:v>
                </c:pt>
                <c:pt idx="113">
                  <c:v>436.78</c:v>
                </c:pt>
                <c:pt idx="114">
                  <c:v>429.31</c:v>
                </c:pt>
                <c:pt idx="115">
                  <c:v>435</c:v>
                </c:pt>
                <c:pt idx="116">
                  <c:v>393.5</c:v>
                </c:pt>
                <c:pt idx="117">
                  <c:v>394.4</c:v>
                </c:pt>
                <c:pt idx="118">
                  <c:v>364.48</c:v>
                </c:pt>
                <c:pt idx="119">
                  <c:v>456.2</c:v>
                </c:pt>
                <c:pt idx="120">
                  <c:v>513</c:v>
                </c:pt>
                <c:pt idx="121">
                  <c:v>462</c:v>
                </c:pt>
                <c:pt idx="122">
                  <c:v>507.1</c:v>
                </c:pt>
                <c:pt idx="123">
                  <c:v>445.3</c:v>
                </c:pt>
                <c:pt idx="124">
                  <c:v>416.6</c:v>
                </c:pt>
                <c:pt idx="125">
                  <c:v>417.3</c:v>
                </c:pt>
                <c:pt idx="126">
                  <c:v>425.3</c:v>
                </c:pt>
                <c:pt idx="127">
                  <c:v>414.7</c:v>
                </c:pt>
                <c:pt idx="128">
                  <c:v>359.3</c:v>
                </c:pt>
                <c:pt idx="129">
                  <c:v>396</c:v>
                </c:pt>
                <c:pt idx="130">
                  <c:v>394.1</c:v>
                </c:pt>
                <c:pt idx="131">
                  <c:v>328</c:v>
                </c:pt>
                <c:pt idx="132">
                  <c:v>342</c:v>
                </c:pt>
                <c:pt idx="133">
                  <c:v>381.1</c:v>
                </c:pt>
                <c:pt idx="134">
                  <c:v>490</c:v>
                </c:pt>
                <c:pt idx="135">
                  <c:v>391</c:v>
                </c:pt>
                <c:pt idx="136">
                  <c:v>390</c:v>
                </c:pt>
                <c:pt idx="137">
                  <c:v>363.5</c:v>
                </c:pt>
                <c:pt idx="138">
                  <c:v>361</c:v>
                </c:pt>
                <c:pt idx="139">
                  <c:v>425.1</c:v>
                </c:pt>
                <c:pt idx="140">
                  <c:v>390.1</c:v>
                </c:pt>
                <c:pt idx="141">
                  <c:v>330.3</c:v>
                </c:pt>
                <c:pt idx="142">
                  <c:v>335</c:v>
                </c:pt>
                <c:pt idx="143">
                  <c:v>328</c:v>
                </c:pt>
                <c:pt idx="144">
                  <c:v>329.72</c:v>
                </c:pt>
                <c:pt idx="145">
                  <c:v>400</c:v>
                </c:pt>
                <c:pt idx="146">
                  <c:v>463</c:v>
                </c:pt>
                <c:pt idx="147">
                  <c:v>366</c:v>
                </c:pt>
                <c:pt idx="148">
                  <c:v>330</c:v>
                </c:pt>
                <c:pt idx="149">
                  <c:v>421</c:v>
                </c:pt>
                <c:pt idx="150">
                  <c:v>328.1</c:v>
                </c:pt>
                <c:pt idx="151">
                  <c:v>328</c:v>
                </c:pt>
                <c:pt idx="152">
                  <c:v>398</c:v>
                </c:pt>
                <c:pt idx="153">
                  <c:v>328</c:v>
                </c:pt>
                <c:pt idx="154">
                  <c:v>332</c:v>
                </c:pt>
                <c:pt idx="155">
                  <c:v>404</c:v>
                </c:pt>
                <c:pt idx="156">
                  <c:v>410</c:v>
                </c:pt>
                <c:pt idx="157">
                  <c:v>402</c:v>
                </c:pt>
                <c:pt idx="158">
                  <c:v>347</c:v>
                </c:pt>
                <c:pt idx="159">
                  <c:v>328</c:v>
                </c:pt>
                <c:pt idx="160">
                  <c:v>395</c:v>
                </c:pt>
                <c:pt idx="161">
                  <c:v>701</c:v>
                </c:pt>
                <c:pt idx="162">
                  <c:v>329</c:v>
                </c:pt>
                <c:pt idx="163">
                  <c:v>328</c:v>
                </c:pt>
                <c:pt idx="164">
                  <c:v>330</c:v>
                </c:pt>
                <c:pt idx="165">
                  <c:v>331.43</c:v>
                </c:pt>
                <c:pt idx="166">
                  <c:v>409</c:v>
                </c:pt>
                <c:pt idx="167">
                  <c:v>380</c:v>
                </c:pt>
                <c:pt idx="168">
                  <c:v>383</c:v>
                </c:pt>
                <c:pt idx="169">
                  <c:v>341.2</c:v>
                </c:pt>
                <c:pt idx="170">
                  <c:v>352.3</c:v>
                </c:pt>
                <c:pt idx="171">
                  <c:v>333</c:v>
                </c:pt>
                <c:pt idx="172">
                  <c:v>339</c:v>
                </c:pt>
                <c:pt idx="173">
                  <c:v>333</c:v>
                </c:pt>
                <c:pt idx="174">
                  <c:v>355.83</c:v>
                </c:pt>
                <c:pt idx="175">
                  <c:v>336</c:v>
                </c:pt>
                <c:pt idx="176">
                  <c:v>330.95</c:v>
                </c:pt>
                <c:pt idx="177">
                  <c:v>343</c:v>
                </c:pt>
                <c:pt idx="178">
                  <c:v>466</c:v>
                </c:pt>
                <c:pt idx="179">
                  <c:v>446</c:v>
                </c:pt>
                <c:pt idx="180">
                  <c:v>438</c:v>
                </c:pt>
                <c:pt idx="181">
                  <c:v>424</c:v>
                </c:pt>
                <c:pt idx="182">
                  <c:v>392</c:v>
                </c:pt>
                <c:pt idx="183">
                  <c:v>454</c:v>
                </c:pt>
                <c:pt idx="184">
                  <c:v>423.25</c:v>
                </c:pt>
              </c:numCache>
            </c:numRef>
          </c:yVal>
          <c:smooth val="0"/>
          <c:extLst>
            <c:ext xmlns:c16="http://schemas.microsoft.com/office/drawing/2014/chart" uri="{C3380CC4-5D6E-409C-BE32-E72D297353CC}">
              <c16:uniqueId val="{00000004-4AE3-4834-979A-FCFAA4BE18B2}"/>
            </c:ext>
          </c:extLst>
        </c:ser>
        <c:ser>
          <c:idx val="4"/>
          <c:order val="4"/>
          <c:tx>
            <c:strRef>
              <c:f>'ZZ (2)'!$F$25</c:f>
              <c:strCache>
                <c:ptCount val="1"/>
                <c:pt idx="0">
                  <c:v>THP</c:v>
                </c:pt>
              </c:strCache>
            </c:strRef>
          </c:tx>
          <c:spPr>
            <a:ln>
              <a:solidFill>
                <a:schemeClr val="tx1"/>
              </a:solidFill>
            </a:ln>
          </c:spPr>
          <c:marker>
            <c:symbol val="star"/>
            <c:size val="2"/>
            <c:spPr>
              <a:solidFill>
                <a:schemeClr val="tx1"/>
              </a:solidFill>
              <a:ln>
                <a:solidFill>
                  <a:schemeClr val="tx1"/>
                </a:solidFill>
              </a:ln>
            </c:spPr>
          </c:marker>
          <c:xVal>
            <c:numRef>
              <c:f>'ZZ (2)'!$B$26:$B$211</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 (2)'!$F$26:$F$211</c:f>
              <c:numCache>
                <c:formatCode>General</c:formatCode>
                <c:ptCount val="185"/>
                <c:pt idx="0">
                  <c:v>702</c:v>
                </c:pt>
                <c:pt idx="1">
                  <c:v>699</c:v>
                </c:pt>
                <c:pt idx="2">
                  <c:v>725</c:v>
                </c:pt>
                <c:pt idx="3">
                  <c:v>764</c:v>
                </c:pt>
                <c:pt idx="4">
                  <c:v>750</c:v>
                </c:pt>
                <c:pt idx="5">
                  <c:v>772</c:v>
                </c:pt>
                <c:pt idx="6">
                  <c:v>778</c:v>
                </c:pt>
                <c:pt idx="7">
                  <c:v>795</c:v>
                </c:pt>
                <c:pt idx="8">
                  <c:v>796</c:v>
                </c:pt>
                <c:pt idx="9">
                  <c:v>857</c:v>
                </c:pt>
                <c:pt idx="10">
                  <c:v>828</c:v>
                </c:pt>
                <c:pt idx="11">
                  <c:v>866</c:v>
                </c:pt>
                <c:pt idx="12">
                  <c:v>735</c:v>
                </c:pt>
                <c:pt idx="13">
                  <c:v>695</c:v>
                </c:pt>
                <c:pt idx="14">
                  <c:v>654</c:v>
                </c:pt>
                <c:pt idx="15">
                  <c:v>660</c:v>
                </c:pt>
                <c:pt idx="16">
                  <c:v>768.13</c:v>
                </c:pt>
                <c:pt idx="17">
                  <c:v>567</c:v>
                </c:pt>
                <c:pt idx="18">
                  <c:v>564</c:v>
                </c:pt>
                <c:pt idx="19">
                  <c:v>569</c:v>
                </c:pt>
                <c:pt idx="20">
                  <c:v>306</c:v>
                </c:pt>
                <c:pt idx="21">
                  <c:v>585</c:v>
                </c:pt>
                <c:pt idx="22">
                  <c:v>534</c:v>
                </c:pt>
                <c:pt idx="23">
                  <c:v>534</c:v>
                </c:pt>
                <c:pt idx="24">
                  <c:v>548</c:v>
                </c:pt>
                <c:pt idx="25">
                  <c:v>670</c:v>
                </c:pt>
                <c:pt idx="26">
                  <c:v>720</c:v>
                </c:pt>
                <c:pt idx="27">
                  <c:v>632</c:v>
                </c:pt>
                <c:pt idx="28">
                  <c:v>583</c:v>
                </c:pt>
                <c:pt idx="29">
                  <c:v>560</c:v>
                </c:pt>
                <c:pt idx="30">
                  <c:v>37</c:v>
                </c:pt>
                <c:pt idx="31">
                  <c:v>246</c:v>
                </c:pt>
                <c:pt idx="32">
                  <c:v>195.3</c:v>
                </c:pt>
                <c:pt idx="33">
                  <c:v>250</c:v>
                </c:pt>
                <c:pt idx="34">
                  <c:v>203.4</c:v>
                </c:pt>
                <c:pt idx="35">
                  <c:v>237</c:v>
                </c:pt>
                <c:pt idx="36">
                  <c:v>240.96</c:v>
                </c:pt>
                <c:pt idx="37">
                  <c:v>216.23</c:v>
                </c:pt>
                <c:pt idx="38">
                  <c:v>212.3</c:v>
                </c:pt>
                <c:pt idx="39">
                  <c:v>252</c:v>
                </c:pt>
                <c:pt idx="40">
                  <c:v>284</c:v>
                </c:pt>
                <c:pt idx="41">
                  <c:v>305.8</c:v>
                </c:pt>
                <c:pt idx="42">
                  <c:v>315.3</c:v>
                </c:pt>
                <c:pt idx="43">
                  <c:v>251</c:v>
                </c:pt>
                <c:pt idx="44">
                  <c:v>228.7</c:v>
                </c:pt>
                <c:pt idx="45">
                  <c:v>215</c:v>
                </c:pt>
                <c:pt idx="46">
                  <c:v>268.18</c:v>
                </c:pt>
                <c:pt idx="47">
                  <c:v>291.58000000000004</c:v>
                </c:pt>
                <c:pt idx="48">
                  <c:v>284</c:v>
                </c:pt>
                <c:pt idx="49">
                  <c:v>286.39</c:v>
                </c:pt>
                <c:pt idx="50">
                  <c:v>284.83000000000004</c:v>
                </c:pt>
                <c:pt idx="51">
                  <c:v>243</c:v>
                </c:pt>
                <c:pt idx="52">
                  <c:v>243</c:v>
                </c:pt>
                <c:pt idx="53">
                  <c:v>251</c:v>
                </c:pt>
                <c:pt idx="54">
                  <c:v>251</c:v>
                </c:pt>
                <c:pt idx="55">
                  <c:v>240.38</c:v>
                </c:pt>
                <c:pt idx="56">
                  <c:v>234</c:v>
                </c:pt>
                <c:pt idx="57">
                  <c:v>246</c:v>
                </c:pt>
                <c:pt idx="58">
                  <c:v>246.95</c:v>
                </c:pt>
                <c:pt idx="59">
                  <c:v>245.47</c:v>
                </c:pt>
                <c:pt idx="60">
                  <c:v>230.93</c:v>
                </c:pt>
                <c:pt idx="61">
                  <c:v>230.63</c:v>
                </c:pt>
                <c:pt idx="62">
                  <c:v>189</c:v>
                </c:pt>
                <c:pt idx="63">
                  <c:v>188.98</c:v>
                </c:pt>
                <c:pt idx="64">
                  <c:v>206</c:v>
                </c:pt>
                <c:pt idx="65">
                  <c:v>202.7</c:v>
                </c:pt>
                <c:pt idx="66">
                  <c:v>237</c:v>
                </c:pt>
                <c:pt idx="67">
                  <c:v>186.98</c:v>
                </c:pt>
                <c:pt idx="68">
                  <c:v>188</c:v>
                </c:pt>
                <c:pt idx="69">
                  <c:v>228.7</c:v>
                </c:pt>
                <c:pt idx="70">
                  <c:v>254</c:v>
                </c:pt>
                <c:pt idx="71">
                  <c:v>239.84</c:v>
                </c:pt>
                <c:pt idx="72">
                  <c:v>240.5</c:v>
                </c:pt>
                <c:pt idx="73">
                  <c:v>233</c:v>
                </c:pt>
                <c:pt idx="74">
                  <c:v>217.66</c:v>
                </c:pt>
                <c:pt idx="75">
                  <c:v>220</c:v>
                </c:pt>
                <c:pt idx="76">
                  <c:v>225.7</c:v>
                </c:pt>
                <c:pt idx="77">
                  <c:v>247</c:v>
                </c:pt>
                <c:pt idx="78">
                  <c:v>234.25</c:v>
                </c:pt>
                <c:pt idx="79">
                  <c:v>280</c:v>
                </c:pt>
                <c:pt idx="80">
                  <c:v>289</c:v>
                </c:pt>
                <c:pt idx="81">
                  <c:v>228</c:v>
                </c:pt>
                <c:pt idx="82">
                  <c:v>242</c:v>
                </c:pt>
                <c:pt idx="83">
                  <c:v>273</c:v>
                </c:pt>
                <c:pt idx="84">
                  <c:v>230</c:v>
                </c:pt>
                <c:pt idx="85">
                  <c:v>233</c:v>
                </c:pt>
                <c:pt idx="86">
                  <c:v>227</c:v>
                </c:pt>
                <c:pt idx="87">
                  <c:v>226</c:v>
                </c:pt>
                <c:pt idx="88">
                  <c:v>229</c:v>
                </c:pt>
                <c:pt idx="89">
                  <c:v>237.5</c:v>
                </c:pt>
                <c:pt idx="90">
                  <c:v>232</c:v>
                </c:pt>
                <c:pt idx="91">
                  <c:v>238</c:v>
                </c:pt>
                <c:pt idx="92">
                  <c:v>247</c:v>
                </c:pt>
                <c:pt idx="93">
                  <c:v>222.26</c:v>
                </c:pt>
                <c:pt idx="94">
                  <c:v>224</c:v>
                </c:pt>
                <c:pt idx="95">
                  <c:v>234</c:v>
                </c:pt>
                <c:pt idx="96">
                  <c:v>227</c:v>
                </c:pt>
                <c:pt idx="97">
                  <c:v>273.25</c:v>
                </c:pt>
                <c:pt idx="98">
                  <c:v>251.99</c:v>
                </c:pt>
                <c:pt idx="99">
                  <c:v>241.8</c:v>
                </c:pt>
                <c:pt idx="100">
                  <c:v>263.53999999999996</c:v>
                </c:pt>
                <c:pt idx="101">
                  <c:v>249.55</c:v>
                </c:pt>
                <c:pt idx="102">
                  <c:v>259.71000000000004</c:v>
                </c:pt>
                <c:pt idx="103">
                  <c:v>215</c:v>
                </c:pt>
                <c:pt idx="104">
                  <c:v>209.26</c:v>
                </c:pt>
                <c:pt idx="105">
                  <c:v>230.9</c:v>
                </c:pt>
                <c:pt idx="106">
                  <c:v>222.88</c:v>
                </c:pt>
                <c:pt idx="107">
                  <c:v>222.83</c:v>
                </c:pt>
                <c:pt idx="108">
                  <c:v>233.3</c:v>
                </c:pt>
                <c:pt idx="109">
                  <c:v>221</c:v>
                </c:pt>
                <c:pt idx="110">
                  <c:v>218</c:v>
                </c:pt>
                <c:pt idx="111">
                  <c:v>213.68</c:v>
                </c:pt>
                <c:pt idx="112">
                  <c:v>267.2</c:v>
                </c:pt>
                <c:pt idx="113">
                  <c:v>269.11</c:v>
                </c:pt>
                <c:pt idx="114">
                  <c:v>274.5</c:v>
                </c:pt>
                <c:pt idx="115">
                  <c:v>238.45</c:v>
                </c:pt>
                <c:pt idx="116">
                  <c:v>220.59</c:v>
                </c:pt>
                <c:pt idx="117">
                  <c:v>221</c:v>
                </c:pt>
                <c:pt idx="118">
                  <c:v>220</c:v>
                </c:pt>
                <c:pt idx="119">
                  <c:v>237.73</c:v>
                </c:pt>
                <c:pt idx="120">
                  <c:v>239.57</c:v>
                </c:pt>
                <c:pt idx="121">
                  <c:v>243</c:v>
                </c:pt>
                <c:pt idx="122">
                  <c:v>240</c:v>
                </c:pt>
                <c:pt idx="123">
                  <c:v>245.51</c:v>
                </c:pt>
                <c:pt idx="124">
                  <c:v>245.45</c:v>
                </c:pt>
                <c:pt idx="125">
                  <c:v>266.68</c:v>
                </c:pt>
                <c:pt idx="126">
                  <c:v>257.27999999999997</c:v>
                </c:pt>
                <c:pt idx="127">
                  <c:v>236.6</c:v>
                </c:pt>
                <c:pt idx="128">
                  <c:v>230.39</c:v>
                </c:pt>
                <c:pt idx="129">
                  <c:v>242</c:v>
                </c:pt>
                <c:pt idx="130">
                  <c:v>249</c:v>
                </c:pt>
                <c:pt idx="131">
                  <c:v>238</c:v>
                </c:pt>
                <c:pt idx="132">
                  <c:v>238</c:v>
                </c:pt>
                <c:pt idx="133">
                  <c:v>236.12</c:v>
                </c:pt>
                <c:pt idx="134">
                  <c:v>233.24</c:v>
                </c:pt>
                <c:pt idx="135">
                  <c:v>232</c:v>
                </c:pt>
                <c:pt idx="136">
                  <c:v>245</c:v>
                </c:pt>
                <c:pt idx="137">
                  <c:v>241.5</c:v>
                </c:pt>
                <c:pt idx="138">
                  <c:v>245.9</c:v>
                </c:pt>
                <c:pt idx="139">
                  <c:v>246</c:v>
                </c:pt>
                <c:pt idx="140">
                  <c:v>242</c:v>
                </c:pt>
                <c:pt idx="141">
                  <c:v>134</c:v>
                </c:pt>
                <c:pt idx="142">
                  <c:v>226</c:v>
                </c:pt>
                <c:pt idx="143">
                  <c:v>226</c:v>
                </c:pt>
                <c:pt idx="144">
                  <c:v>228</c:v>
                </c:pt>
                <c:pt idx="145">
                  <c:v>228</c:v>
                </c:pt>
                <c:pt idx="146">
                  <c:v>230</c:v>
                </c:pt>
                <c:pt idx="147">
                  <c:v>241</c:v>
                </c:pt>
                <c:pt idx="148">
                  <c:v>244</c:v>
                </c:pt>
                <c:pt idx="149">
                  <c:v>249</c:v>
                </c:pt>
                <c:pt idx="150">
                  <c:v>237</c:v>
                </c:pt>
                <c:pt idx="151">
                  <c:v>234.58</c:v>
                </c:pt>
                <c:pt idx="152">
                  <c:v>238</c:v>
                </c:pt>
                <c:pt idx="153">
                  <c:v>236</c:v>
                </c:pt>
                <c:pt idx="154">
                  <c:v>250</c:v>
                </c:pt>
                <c:pt idx="155">
                  <c:v>244</c:v>
                </c:pt>
                <c:pt idx="156">
                  <c:v>245</c:v>
                </c:pt>
                <c:pt idx="157">
                  <c:v>248</c:v>
                </c:pt>
                <c:pt idx="158">
                  <c:v>254</c:v>
                </c:pt>
                <c:pt idx="159">
                  <c:v>248</c:v>
                </c:pt>
                <c:pt idx="160">
                  <c:v>256</c:v>
                </c:pt>
                <c:pt idx="161">
                  <c:v>260</c:v>
                </c:pt>
                <c:pt idx="162">
                  <c:v>261</c:v>
                </c:pt>
                <c:pt idx="163">
                  <c:v>270</c:v>
                </c:pt>
                <c:pt idx="164">
                  <c:v>254</c:v>
                </c:pt>
                <c:pt idx="165">
                  <c:v>254.72</c:v>
                </c:pt>
                <c:pt idx="166">
                  <c:v>243</c:v>
                </c:pt>
                <c:pt idx="167">
                  <c:v>253</c:v>
                </c:pt>
                <c:pt idx="168">
                  <c:v>267</c:v>
                </c:pt>
                <c:pt idx="169">
                  <c:v>258</c:v>
                </c:pt>
                <c:pt idx="170">
                  <c:v>262</c:v>
                </c:pt>
                <c:pt idx="171">
                  <c:v>244</c:v>
                </c:pt>
                <c:pt idx="172">
                  <c:v>229</c:v>
                </c:pt>
                <c:pt idx="173">
                  <c:v>228</c:v>
                </c:pt>
                <c:pt idx="174">
                  <c:v>281</c:v>
                </c:pt>
                <c:pt idx="175">
                  <c:v>301</c:v>
                </c:pt>
                <c:pt idx="176">
                  <c:v>271</c:v>
                </c:pt>
                <c:pt idx="177">
                  <c:v>264</c:v>
                </c:pt>
                <c:pt idx="178">
                  <c:v>284</c:v>
                </c:pt>
                <c:pt idx="179">
                  <c:v>272</c:v>
                </c:pt>
                <c:pt idx="180">
                  <c:v>244</c:v>
                </c:pt>
                <c:pt idx="181">
                  <c:v>245</c:v>
                </c:pt>
                <c:pt idx="182">
                  <c:v>245</c:v>
                </c:pt>
                <c:pt idx="183">
                  <c:v>243</c:v>
                </c:pt>
                <c:pt idx="184">
                  <c:v>240</c:v>
                </c:pt>
              </c:numCache>
            </c:numRef>
          </c:yVal>
          <c:smooth val="0"/>
          <c:extLst>
            <c:ext xmlns:c16="http://schemas.microsoft.com/office/drawing/2014/chart" uri="{C3380CC4-5D6E-409C-BE32-E72D297353CC}">
              <c16:uniqueId val="{00000005-4AE3-4834-979A-FCFAA4BE18B2}"/>
            </c:ext>
          </c:extLst>
        </c:ser>
        <c:dLbls>
          <c:showLegendKey val="0"/>
          <c:showVal val="0"/>
          <c:showCatName val="0"/>
          <c:showSerName val="0"/>
          <c:showPercent val="0"/>
          <c:showBubbleSize val="0"/>
        </c:dLbls>
        <c:axId val="541040752"/>
        <c:axId val="541036440"/>
      </c:scatterChart>
      <c:scatterChart>
        <c:scatterStyle val="lineMarker"/>
        <c:varyColors val="0"/>
        <c:ser>
          <c:idx val="3"/>
          <c:order val="2"/>
          <c:tx>
            <c:strRef>
              <c:f>'ZZ (2)'!$M$25</c:f>
              <c:strCache>
                <c:ptCount val="1"/>
                <c:pt idx="0">
                  <c:v>GAS</c:v>
                </c:pt>
              </c:strCache>
            </c:strRef>
          </c:tx>
          <c:spPr>
            <a:ln w="19050">
              <a:solidFill>
                <a:srgbClr val="FF0000"/>
              </a:solidFill>
            </a:ln>
          </c:spPr>
          <c:marker>
            <c:symbol val="circle"/>
            <c:size val="3"/>
            <c:spPr>
              <a:solidFill>
                <a:srgbClr val="FF0000"/>
              </a:solidFill>
              <a:ln>
                <a:solidFill>
                  <a:srgbClr val="FF0000"/>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(2)'!$N$26:$N$212</c:f>
              <c:numCache>
                <c:formatCode>General</c:formatCode>
                <c:ptCount val="187"/>
                <c:pt idx="31">
                  <c:v>3.1926000000000005</c:v>
                </c:pt>
                <c:pt idx="32">
                  <c:v>3.3849999999999998</c:v>
                </c:pt>
                <c:pt idx="33">
                  <c:v>3.5739999999999998</c:v>
                </c:pt>
                <c:pt idx="34">
                  <c:v>3.4240000000000004</c:v>
                </c:pt>
                <c:pt idx="35">
                  <c:v>3.5140000000000002</c:v>
                </c:pt>
                <c:pt idx="36">
                  <c:v>3.1740000000000004</c:v>
                </c:pt>
                <c:pt idx="37">
                  <c:v>3.4340000000000002</c:v>
                </c:pt>
                <c:pt idx="38">
                  <c:v>3.3940000000000001</c:v>
                </c:pt>
                <c:pt idx="39">
                  <c:v>3.2039999999999997</c:v>
                </c:pt>
                <c:pt idx="40">
                  <c:v>3.2640000000000002</c:v>
                </c:pt>
                <c:pt idx="41">
                  <c:v>3.4740000000000002</c:v>
                </c:pt>
                <c:pt idx="42">
                  <c:v>3.484</c:v>
                </c:pt>
                <c:pt idx="43">
                  <c:v>3.524</c:v>
                </c:pt>
                <c:pt idx="44">
                  <c:v>3.1779999999999999</c:v>
                </c:pt>
                <c:pt idx="45">
                  <c:v>3.1790000000000003</c:v>
                </c:pt>
                <c:pt idx="46">
                  <c:v>3.1770000000000005</c:v>
                </c:pt>
                <c:pt idx="47">
                  <c:v>3.1829999999999998</c:v>
                </c:pt>
                <c:pt idx="48">
                  <c:v>3.1770000000000005</c:v>
                </c:pt>
                <c:pt idx="49">
                  <c:v>3.1770000000000005</c:v>
                </c:pt>
                <c:pt idx="50">
                  <c:v>3.1870000000000003</c:v>
                </c:pt>
                <c:pt idx="51">
                  <c:v>4.9520999999999997</c:v>
                </c:pt>
                <c:pt idx="52">
                  <c:v>4.9329999999999998</c:v>
                </c:pt>
                <c:pt idx="53">
                  <c:v>6.7276000000000007</c:v>
                </c:pt>
                <c:pt idx="54">
                  <c:v>6.8275000000000006</c:v>
                </c:pt>
                <c:pt idx="55">
                  <c:v>5.9674000000000005</c:v>
                </c:pt>
                <c:pt idx="56">
                  <c:v>6.2750000000000004</c:v>
                </c:pt>
                <c:pt idx="57">
                  <c:v>5.9390000000000001</c:v>
                </c:pt>
                <c:pt idx="58">
                  <c:v>4.4526000000000003</c:v>
                </c:pt>
                <c:pt idx="59">
                  <c:v>5.5340000000000007</c:v>
                </c:pt>
                <c:pt idx="60">
                  <c:v>5.9139999999999997</c:v>
                </c:pt>
                <c:pt idx="61">
                  <c:v>5.944</c:v>
                </c:pt>
                <c:pt idx="62">
                  <c:v>6.1486999999999998</c:v>
                </c:pt>
                <c:pt idx="63">
                  <c:v>5.4130000000000003</c:v>
                </c:pt>
                <c:pt idx="64">
                  <c:v>5.9540000000000006</c:v>
                </c:pt>
                <c:pt idx="65">
                  <c:v>5.8740000000000006</c:v>
                </c:pt>
                <c:pt idx="66">
                  <c:v>4.2140000000000004</c:v>
                </c:pt>
                <c:pt idx="67">
                  <c:v>5.734</c:v>
                </c:pt>
                <c:pt idx="68">
                  <c:v>3.9140000000000006</c:v>
                </c:pt>
                <c:pt idx="69">
                  <c:v>3.798</c:v>
                </c:pt>
                <c:pt idx="70">
                  <c:v>5.2140000000000004</c:v>
                </c:pt>
                <c:pt idx="71">
                  <c:v>5.226</c:v>
                </c:pt>
                <c:pt idx="72">
                  <c:v>4.1659000000000006</c:v>
                </c:pt>
                <c:pt idx="73">
                  <c:v>4.3260000000000005</c:v>
                </c:pt>
                <c:pt idx="74">
                  <c:v>3.4010000000000002</c:v>
                </c:pt>
                <c:pt idx="75">
                  <c:v>4.3723000000000001</c:v>
                </c:pt>
                <c:pt idx="76">
                  <c:v>3.7480000000000002</c:v>
                </c:pt>
                <c:pt idx="77">
                  <c:v>4.4329999999999998</c:v>
                </c:pt>
                <c:pt idx="78">
                  <c:v>3.6980000000000004</c:v>
                </c:pt>
                <c:pt idx="79">
                  <c:v>4.8320000000000007</c:v>
                </c:pt>
                <c:pt idx="80">
                  <c:v>3.9740000000000002</c:v>
                </c:pt>
                <c:pt idx="81">
                  <c:v>3.9970000000000003</c:v>
                </c:pt>
                <c:pt idx="82">
                  <c:v>4.0730000000000004</c:v>
                </c:pt>
                <c:pt idx="83">
                  <c:v>4.1720000000000006</c:v>
                </c:pt>
                <c:pt idx="84">
                  <c:v>4.0459999999999994</c:v>
                </c:pt>
                <c:pt idx="85">
                  <c:v>4.258</c:v>
                </c:pt>
                <c:pt idx="86">
                  <c:v>4.6940000000000008</c:v>
                </c:pt>
                <c:pt idx="87">
                  <c:v>3.9800000000000004</c:v>
                </c:pt>
                <c:pt idx="88">
                  <c:v>4.0359999999999996</c:v>
                </c:pt>
                <c:pt idx="89">
                  <c:v>8.0259999999999998</c:v>
                </c:pt>
                <c:pt idx="90">
                  <c:v>7.1040000000000001</c:v>
                </c:pt>
                <c:pt idx="91">
                  <c:v>8.9369999999999994</c:v>
                </c:pt>
                <c:pt idx="92">
                  <c:v>7.2040000000000006</c:v>
                </c:pt>
                <c:pt idx="93">
                  <c:v>4.5440000000000005</c:v>
                </c:pt>
                <c:pt idx="94">
                  <c:v>7.0039999999999996</c:v>
                </c:pt>
                <c:pt idx="95">
                  <c:v>7.2309999999999999</c:v>
                </c:pt>
                <c:pt idx="96">
                  <c:v>7.2639999999999993</c:v>
                </c:pt>
                <c:pt idx="97">
                  <c:v>4.484</c:v>
                </c:pt>
                <c:pt idx="98">
                  <c:v>6.6740000000000004</c:v>
                </c:pt>
                <c:pt idx="99">
                  <c:v>6.8339999999999996</c:v>
                </c:pt>
                <c:pt idx="100">
                  <c:v>5.8119999999999994</c:v>
                </c:pt>
                <c:pt idx="101">
                  <c:v>6.1839999999999993</c:v>
                </c:pt>
                <c:pt idx="102">
                  <c:v>4.194</c:v>
                </c:pt>
                <c:pt idx="103">
                  <c:v>4.2750000000000004</c:v>
                </c:pt>
                <c:pt idx="104">
                  <c:v>4.351</c:v>
                </c:pt>
                <c:pt idx="105">
                  <c:v>7.5640000000000001</c:v>
                </c:pt>
                <c:pt idx="106">
                  <c:v>7.0540000000000003</c:v>
                </c:pt>
                <c:pt idx="107">
                  <c:v>5.7739999999999991</c:v>
                </c:pt>
                <c:pt idx="108">
                  <c:v>4.1340000000000003</c:v>
                </c:pt>
                <c:pt idx="109">
                  <c:v>6.0340000000000007</c:v>
                </c:pt>
                <c:pt idx="110">
                  <c:v>5.5739999999999998</c:v>
                </c:pt>
                <c:pt idx="111">
                  <c:v>3.9940000000000002</c:v>
                </c:pt>
                <c:pt idx="112">
                  <c:v>4.0440000000000005</c:v>
                </c:pt>
                <c:pt idx="113">
                  <c:v>4.0040000000000004</c:v>
                </c:pt>
                <c:pt idx="114">
                  <c:v>4.3710000000000004</c:v>
                </c:pt>
                <c:pt idx="115">
                  <c:v>5.484</c:v>
                </c:pt>
                <c:pt idx="116">
                  <c:v>4.5640000000000001</c:v>
                </c:pt>
                <c:pt idx="117">
                  <c:v>4.1340000000000003</c:v>
                </c:pt>
                <c:pt idx="118">
                  <c:v>3.9140000000000001</c:v>
                </c:pt>
                <c:pt idx="119">
                  <c:v>8.2740000000000009</c:v>
                </c:pt>
                <c:pt idx="120">
                  <c:v>4.484</c:v>
                </c:pt>
                <c:pt idx="121">
                  <c:v>9.4439999999999991</c:v>
                </c:pt>
                <c:pt idx="122">
                  <c:v>7.024</c:v>
                </c:pt>
                <c:pt idx="123">
                  <c:v>4.4640000000000004</c:v>
                </c:pt>
                <c:pt idx="124">
                  <c:v>4.3840000000000003</c:v>
                </c:pt>
                <c:pt idx="125">
                  <c:v>4.4640000000000004</c:v>
                </c:pt>
                <c:pt idx="126">
                  <c:v>4.6040000000000001</c:v>
                </c:pt>
                <c:pt idx="127">
                  <c:v>7.7140000000000004</c:v>
                </c:pt>
                <c:pt idx="128">
                  <c:v>3.6139999999999999</c:v>
                </c:pt>
                <c:pt idx="129">
                  <c:v>3.8940000000000001</c:v>
                </c:pt>
                <c:pt idx="130">
                  <c:v>4.274</c:v>
                </c:pt>
                <c:pt idx="131">
                  <c:v>3.274</c:v>
                </c:pt>
                <c:pt idx="132">
                  <c:v>3.1840000000000002</c:v>
                </c:pt>
                <c:pt idx="133">
                  <c:v>3.4039999999999999</c:v>
                </c:pt>
                <c:pt idx="134">
                  <c:v>4.4140000000000006</c:v>
                </c:pt>
                <c:pt idx="135">
                  <c:v>4.1140000000000008</c:v>
                </c:pt>
                <c:pt idx="136">
                  <c:v>4.0739999999999998</c:v>
                </c:pt>
                <c:pt idx="137">
                  <c:v>3.3240000000000003</c:v>
                </c:pt>
                <c:pt idx="138">
                  <c:v>3.2180000000000004</c:v>
                </c:pt>
                <c:pt idx="139">
                  <c:v>5.8740000000000006</c:v>
                </c:pt>
                <c:pt idx="140">
                  <c:v>3.6840000000000002</c:v>
                </c:pt>
                <c:pt idx="141">
                  <c:v>3.1840000000000002</c:v>
                </c:pt>
                <c:pt idx="142">
                  <c:v>3.1812000000000005</c:v>
                </c:pt>
                <c:pt idx="143">
                  <c:v>3.1740000000000004</c:v>
                </c:pt>
                <c:pt idx="144">
                  <c:v>3.1740000000000004</c:v>
                </c:pt>
                <c:pt idx="145">
                  <c:v>7.6040000000000001</c:v>
                </c:pt>
                <c:pt idx="146">
                  <c:v>5.5739999999999998</c:v>
                </c:pt>
                <c:pt idx="147">
                  <c:v>5.1859999999999999</c:v>
                </c:pt>
                <c:pt idx="148">
                  <c:v>4.0440000000000005</c:v>
                </c:pt>
                <c:pt idx="149">
                  <c:v>4.1660000000000004</c:v>
                </c:pt>
                <c:pt idx="150">
                  <c:v>3.2740800000000001</c:v>
                </c:pt>
                <c:pt idx="151">
                  <c:v>3.4540000000000002</c:v>
                </c:pt>
                <c:pt idx="152">
                  <c:v>3.7610999999999999</c:v>
                </c:pt>
                <c:pt idx="153">
                  <c:v>4.0890000000000004</c:v>
                </c:pt>
                <c:pt idx="154">
                  <c:v>3.1875999999999998</c:v>
                </c:pt>
                <c:pt idx="155">
                  <c:v>5.3629999999999995</c:v>
                </c:pt>
                <c:pt idx="156">
                  <c:v>4.7670000000000003</c:v>
                </c:pt>
                <c:pt idx="157">
                  <c:v>4.3730000000000002</c:v>
                </c:pt>
                <c:pt idx="158">
                  <c:v>3.2485999999999997</c:v>
                </c:pt>
                <c:pt idx="159">
                  <c:v>3.8740000000000001</c:v>
                </c:pt>
                <c:pt idx="160">
                  <c:v>3.2240000000000002</c:v>
                </c:pt>
                <c:pt idx="161">
                  <c:v>4.6740000000000004</c:v>
                </c:pt>
                <c:pt idx="162">
                  <c:v>3.2440000000000002</c:v>
                </c:pt>
                <c:pt idx="163">
                  <c:v>3.1880000000000002</c:v>
                </c:pt>
                <c:pt idx="164">
                  <c:v>3.1899000000000002</c:v>
                </c:pt>
                <c:pt idx="165">
                  <c:v>3.1935000000000002</c:v>
                </c:pt>
                <c:pt idx="166">
                  <c:v>5.229000000000001</c:v>
                </c:pt>
                <c:pt idx="167">
                  <c:v>6.1433999999999997</c:v>
                </c:pt>
                <c:pt idx="168">
                  <c:v>3.6340000000000003</c:v>
                </c:pt>
                <c:pt idx="169">
                  <c:v>3.3039999999999998</c:v>
                </c:pt>
                <c:pt idx="170">
                  <c:v>3.2639999999999998</c:v>
                </c:pt>
                <c:pt idx="171">
                  <c:v>3.1768000000000001</c:v>
                </c:pt>
                <c:pt idx="172">
                  <c:v>3.1830000000000003</c:v>
                </c:pt>
                <c:pt idx="173">
                  <c:v>3.1740000000000004</c:v>
                </c:pt>
                <c:pt idx="174">
                  <c:v>3.1740000000000004</c:v>
                </c:pt>
                <c:pt idx="175">
                  <c:v>3.1840000000000002</c:v>
                </c:pt>
                <c:pt idx="176">
                  <c:v>3.2140000000000004</c:v>
                </c:pt>
                <c:pt idx="177">
                  <c:v>3.2170000000000001</c:v>
                </c:pt>
                <c:pt idx="178">
                  <c:v>8.0161999999999995</c:v>
                </c:pt>
                <c:pt idx="179">
                  <c:v>5.8912000000000004</c:v>
                </c:pt>
                <c:pt idx="180">
                  <c:v>5.7285000000000004</c:v>
                </c:pt>
                <c:pt idx="181">
                  <c:v>5.6753</c:v>
                </c:pt>
                <c:pt idx="182">
                  <c:v>5.6743000000000006</c:v>
                </c:pt>
                <c:pt idx="183">
                  <c:v>5.6539999999999999</c:v>
                </c:pt>
                <c:pt idx="184">
                  <c:v>5.4640000000000004</c:v>
                </c:pt>
              </c:numCache>
            </c:numRef>
          </c:yVal>
          <c:smooth val="0"/>
          <c:extLst>
            <c:ext xmlns:c16="http://schemas.microsoft.com/office/drawing/2014/chart" uri="{C3380CC4-5D6E-409C-BE32-E72D297353CC}">
              <c16:uniqueId val="{00000007-4AE3-4834-979A-FCFAA4BE18B2}"/>
            </c:ext>
          </c:extLst>
        </c:ser>
        <c:ser>
          <c:idx val="2"/>
          <c:order val="3"/>
          <c:tx>
            <c:strRef>
              <c:f>'ZZ (2)'!$O$25</c:f>
              <c:strCache>
                <c:ptCount val="1"/>
                <c:pt idx="0">
                  <c:v>GAS_LIFT_RATE</c:v>
                </c:pt>
              </c:strCache>
            </c:strRef>
          </c:tx>
          <c:spPr>
            <a:ln w="12700">
              <a:solidFill>
                <a:srgbClr val="00FF00"/>
              </a:solidFill>
            </a:ln>
          </c:spPr>
          <c:marker>
            <c:symbol val="triangle"/>
            <c:size val="3"/>
            <c:spPr>
              <a:solidFill>
                <a:srgbClr val="00FF00"/>
              </a:solidFill>
              <a:ln>
                <a:solidFill>
                  <a:srgbClr val="00FF00"/>
                </a:solidFill>
              </a:ln>
            </c:spPr>
          </c:marker>
          <c:xVal>
            <c:strRef>
              <c:f>'ZZ (2)'!$B$26:$B$212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 (2)'!$P$26:$P$212</c:f>
              <c:numCache>
                <c:formatCode>General</c:formatCode>
                <c:ptCount val="187"/>
                <c:pt idx="53">
                  <c:v>40</c:v>
                </c:pt>
                <c:pt idx="54">
                  <c:v>40</c:v>
                </c:pt>
                <c:pt idx="55">
                  <c:v>40</c:v>
                </c:pt>
                <c:pt idx="56">
                  <c:v>41</c:v>
                </c:pt>
                <c:pt idx="57">
                  <c:v>41</c:v>
                </c:pt>
                <c:pt idx="58">
                  <c:v>34.4</c:v>
                </c:pt>
                <c:pt idx="59">
                  <c:v>35</c:v>
                </c:pt>
                <c:pt idx="60">
                  <c:v>34.72</c:v>
                </c:pt>
                <c:pt idx="61">
                  <c:v>35</c:v>
                </c:pt>
                <c:pt idx="62">
                  <c:v>35</c:v>
                </c:pt>
                <c:pt idx="63">
                  <c:v>35</c:v>
                </c:pt>
                <c:pt idx="64">
                  <c:v>36.5</c:v>
                </c:pt>
                <c:pt idx="65">
                  <c:v>36.5</c:v>
                </c:pt>
                <c:pt idx="66">
                  <c:v>35</c:v>
                </c:pt>
                <c:pt idx="67">
                  <c:v>39</c:v>
                </c:pt>
                <c:pt idx="68">
                  <c:v>39</c:v>
                </c:pt>
                <c:pt idx="69">
                  <c:v>50</c:v>
                </c:pt>
                <c:pt idx="70">
                  <c:v>36</c:v>
                </c:pt>
                <c:pt idx="71">
                  <c:v>100</c:v>
                </c:pt>
                <c:pt idx="72">
                  <c:v>100</c:v>
                </c:pt>
                <c:pt idx="73">
                  <c:v>41</c:v>
                </c:pt>
                <c:pt idx="74">
                  <c:v>41</c:v>
                </c:pt>
                <c:pt idx="75">
                  <c:v>41</c:v>
                </c:pt>
                <c:pt idx="76">
                  <c:v>100</c:v>
                </c:pt>
                <c:pt idx="78">
                  <c:v>41</c:v>
                </c:pt>
                <c:pt idx="79">
                  <c:v>38.5</c:v>
                </c:pt>
                <c:pt idx="80">
                  <c:v>44.5</c:v>
                </c:pt>
                <c:pt idx="81">
                  <c:v>44.5</c:v>
                </c:pt>
                <c:pt idx="82">
                  <c:v>45</c:v>
                </c:pt>
                <c:pt idx="84">
                  <c:v>38</c:v>
                </c:pt>
                <c:pt idx="85">
                  <c:v>96</c:v>
                </c:pt>
                <c:pt idx="86">
                  <c:v>33</c:v>
                </c:pt>
                <c:pt idx="87">
                  <c:v>33</c:v>
                </c:pt>
                <c:pt idx="88">
                  <c:v>50</c:v>
                </c:pt>
                <c:pt idx="89">
                  <c:v>50</c:v>
                </c:pt>
                <c:pt idx="90">
                  <c:v>42</c:v>
                </c:pt>
                <c:pt idx="91">
                  <c:v>100</c:v>
                </c:pt>
                <c:pt idx="95">
                  <c:v>40</c:v>
                </c:pt>
                <c:pt idx="97">
                  <c:v>39</c:v>
                </c:pt>
                <c:pt idx="98">
                  <c:v>43</c:v>
                </c:pt>
                <c:pt idx="99">
                  <c:v>44</c:v>
                </c:pt>
                <c:pt idx="100">
                  <c:v>37.040999999999997</c:v>
                </c:pt>
                <c:pt idx="103">
                  <c:v>74</c:v>
                </c:pt>
                <c:pt idx="104">
                  <c:v>70</c:v>
                </c:pt>
                <c:pt idx="108">
                  <c:v>69</c:v>
                </c:pt>
                <c:pt idx="113">
                  <c:v>0</c:v>
                </c:pt>
                <c:pt idx="117">
                  <c:v>0</c:v>
                </c:pt>
                <c:pt idx="118">
                  <c:v>68</c:v>
                </c:pt>
                <c:pt idx="120">
                  <c:v>0</c:v>
                </c:pt>
                <c:pt idx="147">
                  <c:v>2.7</c:v>
                </c:pt>
                <c:pt idx="148">
                  <c:v>100</c:v>
                </c:pt>
                <c:pt idx="149">
                  <c:v>100</c:v>
                </c:pt>
                <c:pt idx="154">
                  <c:v>30</c:v>
                </c:pt>
                <c:pt idx="155">
                  <c:v>45</c:v>
                </c:pt>
                <c:pt idx="164">
                  <c:v>80</c:v>
                </c:pt>
                <c:pt idx="167">
                  <c:v>80</c:v>
                </c:pt>
                <c:pt idx="172">
                  <c:v>100</c:v>
                </c:pt>
                <c:pt idx="173">
                  <c:v>100</c:v>
                </c:pt>
                <c:pt idx="177">
                  <c:v>50</c:v>
                </c:pt>
                <c:pt idx="178">
                  <c:v>45</c:v>
                </c:pt>
                <c:pt idx="179">
                  <c:v>88</c:v>
                </c:pt>
                <c:pt idx="180">
                  <c:v>100</c:v>
                </c:pt>
                <c:pt idx="181">
                  <c:v>100</c:v>
                </c:pt>
                <c:pt idx="182">
                  <c:v>100</c:v>
                </c:pt>
              </c:numCache>
            </c:numRef>
          </c:yVal>
          <c:smooth val="0"/>
          <c:extLst>
            <c:ext xmlns:c16="http://schemas.microsoft.com/office/drawing/2014/chart" uri="{C3380CC4-5D6E-409C-BE32-E72D297353CC}">
              <c16:uniqueId val="{0000000B-4AE3-4834-979A-FCFAA4BE18B2}"/>
            </c:ext>
          </c:extLst>
        </c:ser>
        <c:dLbls>
          <c:showLegendKey val="0"/>
          <c:showVal val="0"/>
          <c:showCatName val="0"/>
          <c:showSerName val="0"/>
          <c:showPercent val="0"/>
          <c:showBubbleSize val="0"/>
        </c:dLbls>
        <c:axId val="541039184"/>
        <c:axId val="541041536"/>
      </c:scatterChart>
      <c:valAx>
        <c:axId val="541040752"/>
        <c:scaling>
          <c:orientation val="minMax"/>
          <c:max val="44896"/>
          <c:min val="44682"/>
        </c:scaling>
        <c:delete val="0"/>
        <c:axPos val="b"/>
        <c:numFmt formatCode="[$-409]d\-mmm\-yy;@" sourceLinked="0"/>
        <c:majorTickMark val="out"/>
        <c:minorTickMark val="none"/>
        <c:tickLblPos val="nextTo"/>
        <c:txPr>
          <a:bodyPr rot="-5400000" vert="horz"/>
          <a:lstStyle/>
          <a:p>
            <a:pPr>
              <a:defRPr sz="1050" b="0"/>
            </a:pPr>
            <a:endParaRPr lang="en-US"/>
          </a:p>
        </c:txPr>
        <c:crossAx val="541036440"/>
        <c:crosses val="autoZero"/>
        <c:crossBetween val="midCat"/>
      </c:valAx>
      <c:valAx>
        <c:axId val="541036440"/>
        <c:scaling>
          <c:orientation val="minMax"/>
          <c:max val="500"/>
          <c:min val="0"/>
        </c:scaling>
        <c:delete val="0"/>
        <c:axPos val="l"/>
        <c:majorGridlines>
          <c:spPr>
            <a:ln>
              <a:solidFill>
                <a:schemeClr val="bg1">
                  <a:lumMod val="75000"/>
                </a:schemeClr>
              </a:solidFill>
              <a:prstDash val="dash"/>
            </a:ln>
          </c:spPr>
        </c:majorGridlines>
        <c:title>
          <c:tx>
            <c:rich>
              <a:bodyPr rot="-5400000" vert="horz"/>
              <a:lstStyle/>
              <a:p>
                <a:pPr>
                  <a:defRPr sz="1100"/>
                </a:pPr>
                <a:r>
                  <a:rPr lang="en-US" sz="1100" b="1" i="0" kern="1200" baseline="0">
                    <a:solidFill>
                      <a:srgbClr val="000000"/>
                    </a:solidFill>
                    <a:effectLst/>
                  </a:rPr>
                  <a:t>Oil, BPD, Water (BPD),  THP (psig)</a:t>
                </a:r>
                <a:endParaRPr lang="en-US" sz="1100">
                  <a:effectLst/>
                </a:endParaRPr>
              </a:p>
            </c:rich>
          </c:tx>
          <c:layout>
            <c:manualLayout>
              <c:xMode val="edge"/>
              <c:yMode val="edge"/>
              <c:x val="7.858643625827921E-3"/>
              <c:y val="0.32936318519929558"/>
            </c:manualLayout>
          </c:layout>
          <c:overlay val="0"/>
        </c:title>
        <c:numFmt formatCode="General" sourceLinked="1"/>
        <c:majorTickMark val="out"/>
        <c:minorTickMark val="none"/>
        <c:tickLblPos val="nextTo"/>
        <c:txPr>
          <a:bodyPr/>
          <a:lstStyle/>
          <a:p>
            <a:pPr>
              <a:defRPr sz="1050" b="1"/>
            </a:pPr>
            <a:endParaRPr lang="en-US"/>
          </a:p>
        </c:txPr>
        <c:crossAx val="541040752"/>
        <c:crosses val="autoZero"/>
        <c:crossBetween val="midCat"/>
        <c:majorUnit val="100"/>
      </c:valAx>
      <c:valAx>
        <c:axId val="541041536"/>
        <c:scaling>
          <c:orientation val="minMax"/>
          <c:max val="10"/>
        </c:scaling>
        <c:delete val="0"/>
        <c:axPos val="r"/>
        <c:majorGridlines>
          <c:spPr>
            <a:ln>
              <a:solidFill>
                <a:schemeClr val="bg1">
                  <a:lumMod val="75000"/>
                </a:schemeClr>
              </a:solidFill>
              <a:prstDash val="dash"/>
            </a:ln>
          </c:spPr>
        </c:majorGridlines>
        <c:title>
          <c:tx>
            <c:rich>
              <a:bodyPr rot="-5400000" vert="horz"/>
              <a:lstStyle/>
              <a:p>
                <a:pPr>
                  <a:defRPr sz="1100"/>
                </a:pPr>
                <a:r>
                  <a:rPr lang="en-US" sz="1100"/>
                  <a:t>Gas , GL rate  (MMscfd)</a:t>
                </a:r>
              </a:p>
            </c:rich>
          </c:tx>
          <c:layout>
            <c:manualLayout>
              <c:xMode val="edge"/>
              <c:yMode val="edge"/>
              <c:x val="0.95600985258203253"/>
              <c:y val="0.26729364312942994"/>
            </c:manualLayout>
          </c:layout>
          <c:overlay val="0"/>
        </c:title>
        <c:numFmt formatCode="General" sourceLinked="1"/>
        <c:majorTickMark val="out"/>
        <c:minorTickMark val="none"/>
        <c:tickLblPos val="nextTo"/>
        <c:txPr>
          <a:bodyPr/>
          <a:lstStyle/>
          <a:p>
            <a:pPr>
              <a:defRPr sz="1050" b="1"/>
            </a:pPr>
            <a:endParaRPr lang="en-US"/>
          </a:p>
        </c:txPr>
        <c:crossAx val="541039184"/>
        <c:crosses val="max"/>
        <c:crossBetween val="midCat"/>
        <c:majorUnit val="1"/>
      </c:valAx>
      <c:valAx>
        <c:axId val="541039184"/>
        <c:scaling>
          <c:orientation val="minMax"/>
        </c:scaling>
        <c:delete val="1"/>
        <c:axPos val="b"/>
        <c:numFmt formatCode="m/d/yyyy\ h:mm" sourceLinked="1"/>
        <c:majorTickMark val="out"/>
        <c:minorTickMark val="none"/>
        <c:tickLblPos val="none"/>
        <c:crossAx val="541041536"/>
        <c:crosses val="autoZero"/>
        <c:crossBetween val="midCat"/>
      </c:valAx>
    </c:plotArea>
    <c:legend>
      <c:legendPos val="r"/>
      <c:layout>
        <c:manualLayout>
          <c:xMode val="edge"/>
          <c:yMode val="edge"/>
          <c:x val="0.1339743157105362"/>
          <c:y val="6.0189043025643492E-2"/>
          <c:w val="0.73441514786520756"/>
          <c:h val="0.10646409979362846"/>
        </c:manualLayout>
      </c:layout>
      <c:overlay val="0"/>
      <c:txPr>
        <a:bodyPr/>
        <a:lstStyle/>
        <a:p>
          <a:pPr>
            <a:defRPr sz="9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Oil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260143537794535E-2"/>
          <c:y val="0.11912545116858733"/>
          <c:w val="0.70125788624378038"/>
          <c:h val="0.60978848690599508"/>
        </c:manualLayout>
      </c:layout>
      <c:scatterChart>
        <c:scatterStyle val="smoothMarker"/>
        <c:varyColors val="0"/>
        <c:ser>
          <c:idx val="0"/>
          <c:order val="0"/>
          <c:tx>
            <c:v>Production</c:v>
          </c:tx>
          <c:spPr>
            <a:ln w="19050" cap="rnd">
              <a:solidFill>
                <a:srgbClr val="FF0000"/>
              </a:solidFill>
              <a:round/>
            </a:ln>
            <a:effectLst/>
          </c:spPr>
          <c:marker>
            <c:symbol val="circle"/>
            <c:size val="5"/>
            <c:spPr>
              <a:solidFill>
                <a:schemeClr val="accent1"/>
              </a:solidFill>
              <a:ln w="9525">
                <a:solidFill>
                  <a:schemeClr val="accent1"/>
                </a:solidFill>
              </a:ln>
              <a:effectLst/>
            </c:spPr>
          </c:marker>
          <c:xVal>
            <c:numRef>
              <c:f>'ZZ (2)'!$B$204:$B$210</c:f>
              <c:numCache>
                <c:formatCode>m/d/yyyy</c:formatCode>
                <c:ptCount val="7"/>
                <c:pt idx="0">
                  <c:v>44723</c:v>
                </c:pt>
                <c:pt idx="1">
                  <c:v>44726</c:v>
                </c:pt>
                <c:pt idx="2">
                  <c:v>44742</c:v>
                </c:pt>
                <c:pt idx="3">
                  <c:v>44743</c:v>
                </c:pt>
                <c:pt idx="4">
                  <c:v>44744</c:v>
                </c:pt>
                <c:pt idx="5">
                  <c:v>44750</c:v>
                </c:pt>
                <c:pt idx="6">
                  <c:v>44755</c:v>
                </c:pt>
              </c:numCache>
            </c:numRef>
          </c:xVal>
          <c:yVal>
            <c:numRef>
              <c:f>'ZZ (2)'!$K$204:$K$210</c:f>
              <c:numCache>
                <c:formatCode>General</c:formatCode>
                <c:ptCount val="7"/>
                <c:pt idx="0">
                  <c:v>466</c:v>
                </c:pt>
                <c:pt idx="1">
                  <c:v>446</c:v>
                </c:pt>
                <c:pt idx="2">
                  <c:v>438</c:v>
                </c:pt>
                <c:pt idx="3">
                  <c:v>424</c:v>
                </c:pt>
                <c:pt idx="4">
                  <c:v>392</c:v>
                </c:pt>
                <c:pt idx="5">
                  <c:v>454</c:v>
                </c:pt>
                <c:pt idx="6">
                  <c:v>423.25</c:v>
                </c:pt>
              </c:numCache>
            </c:numRef>
          </c:yVal>
          <c:smooth val="1"/>
          <c:extLst>
            <c:ext xmlns:c16="http://schemas.microsoft.com/office/drawing/2014/chart" uri="{C3380CC4-5D6E-409C-BE32-E72D297353CC}">
              <c16:uniqueId val="{00000000-49CA-450C-B0A3-E7C6C7084777}"/>
            </c:ext>
          </c:extLst>
        </c:ser>
        <c:dLbls>
          <c:showLegendKey val="0"/>
          <c:showVal val="0"/>
          <c:showCatName val="0"/>
          <c:showSerName val="0"/>
          <c:showPercent val="0"/>
          <c:showBubbleSize val="0"/>
        </c:dLbls>
        <c:axId val="649113344"/>
        <c:axId val="649114984"/>
      </c:scatterChart>
      <c:valAx>
        <c:axId val="649113344"/>
        <c:scaling>
          <c:orientation val="minMax"/>
          <c:max val="44755"/>
          <c:min val="4472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ID"/>
                  <a:t>Date</a:t>
                </a:r>
              </a:p>
            </c:rich>
          </c:tx>
          <c:layout>
            <c:manualLayout>
              <c:xMode val="edge"/>
              <c:yMode val="edge"/>
              <c:x val="0.44133197544643993"/>
              <c:y val="0.90780827078686344"/>
            </c:manualLayout>
          </c:layout>
          <c:overlay val="0"/>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low"/>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4984"/>
        <c:crosses val="autoZero"/>
        <c:crossBetween val="midCat"/>
        <c:majorUnit val="3"/>
      </c:valAx>
      <c:valAx>
        <c:axId val="649114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Oil</a:t>
                </a:r>
                <a:r>
                  <a:rPr lang="en-ID" baseline="0"/>
                  <a:t> Rate (BOPD)</a:t>
                </a:r>
                <a:endParaRPr lang="en-ID"/>
              </a:p>
            </c:rich>
          </c:tx>
          <c:layout>
            <c:manualLayout>
              <c:xMode val="edge"/>
              <c:yMode val="edge"/>
              <c:x val="7.5822842019227952E-3"/>
              <c:y val="0.305631312238684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3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glir</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'ZZ (2)'!$B$57:$B$210</c:f>
              <c:numCache>
                <c:formatCode>m/d/yyyy\ h:mm</c:formatCode>
                <c:ptCount val="154"/>
                <c:pt idx="0">
                  <c:v>41475</c:v>
                </c:pt>
                <c:pt idx="1">
                  <c:v>41500</c:v>
                </c:pt>
                <c:pt idx="2">
                  <c:v>41526</c:v>
                </c:pt>
                <c:pt idx="3">
                  <c:v>41561</c:v>
                </c:pt>
                <c:pt idx="4">
                  <c:v>41582</c:v>
                </c:pt>
                <c:pt idx="5">
                  <c:v>41645</c:v>
                </c:pt>
                <c:pt idx="6">
                  <c:v>41784</c:v>
                </c:pt>
                <c:pt idx="7">
                  <c:v>41785</c:v>
                </c:pt>
                <c:pt idx="8">
                  <c:v>41796</c:v>
                </c:pt>
                <c:pt idx="9">
                  <c:v>41918</c:v>
                </c:pt>
                <c:pt idx="10">
                  <c:v>41931</c:v>
                </c:pt>
                <c:pt idx="11">
                  <c:v>41935</c:v>
                </c:pt>
                <c:pt idx="12">
                  <c:v>41975</c:v>
                </c:pt>
                <c:pt idx="13">
                  <c:v>42030</c:v>
                </c:pt>
                <c:pt idx="14">
                  <c:v>42142</c:v>
                </c:pt>
                <c:pt idx="15">
                  <c:v>42151</c:v>
                </c:pt>
                <c:pt idx="16">
                  <c:v>42163</c:v>
                </c:pt>
                <c:pt idx="17">
                  <c:v>42170</c:v>
                </c:pt>
                <c:pt idx="18">
                  <c:v>42186</c:v>
                </c:pt>
                <c:pt idx="19">
                  <c:v>42187</c:v>
                </c:pt>
                <c:pt idx="20">
                  <c:v>42284</c:v>
                </c:pt>
                <c:pt idx="21">
                  <c:v>42286</c:v>
                </c:pt>
                <c:pt idx="22">
                  <c:v>42320</c:v>
                </c:pt>
                <c:pt idx="23">
                  <c:v>42321</c:v>
                </c:pt>
                <c:pt idx="24">
                  <c:v>42327</c:v>
                </c:pt>
                <c:pt idx="25">
                  <c:v>42331</c:v>
                </c:pt>
                <c:pt idx="26">
                  <c:v>42341</c:v>
                </c:pt>
                <c:pt idx="27">
                  <c:v>42361</c:v>
                </c:pt>
                <c:pt idx="28">
                  <c:v>42383</c:v>
                </c:pt>
                <c:pt idx="29">
                  <c:v>42416</c:v>
                </c:pt>
                <c:pt idx="30">
                  <c:v>42428</c:v>
                </c:pt>
                <c:pt idx="31">
                  <c:v>42441</c:v>
                </c:pt>
                <c:pt idx="32">
                  <c:v>42456</c:v>
                </c:pt>
                <c:pt idx="33">
                  <c:v>42478</c:v>
                </c:pt>
                <c:pt idx="34">
                  <c:v>42489</c:v>
                </c:pt>
                <c:pt idx="35">
                  <c:v>42511</c:v>
                </c:pt>
                <c:pt idx="36">
                  <c:v>42549</c:v>
                </c:pt>
                <c:pt idx="37">
                  <c:v>42562</c:v>
                </c:pt>
                <c:pt idx="38">
                  <c:v>42577</c:v>
                </c:pt>
                <c:pt idx="39">
                  <c:v>42594</c:v>
                </c:pt>
                <c:pt idx="40">
                  <c:v>42628</c:v>
                </c:pt>
                <c:pt idx="41">
                  <c:v>42634</c:v>
                </c:pt>
                <c:pt idx="42">
                  <c:v>42687</c:v>
                </c:pt>
                <c:pt idx="43">
                  <c:v>42700</c:v>
                </c:pt>
                <c:pt idx="44">
                  <c:v>42718</c:v>
                </c:pt>
                <c:pt idx="45">
                  <c:v>42746</c:v>
                </c:pt>
                <c:pt idx="46">
                  <c:v>42799</c:v>
                </c:pt>
                <c:pt idx="47">
                  <c:v>42842</c:v>
                </c:pt>
                <c:pt idx="48">
                  <c:v>42867</c:v>
                </c:pt>
                <c:pt idx="49">
                  <c:v>42872</c:v>
                </c:pt>
                <c:pt idx="50">
                  <c:v>42884</c:v>
                </c:pt>
                <c:pt idx="51">
                  <c:v>42901</c:v>
                </c:pt>
                <c:pt idx="52">
                  <c:v>42915</c:v>
                </c:pt>
                <c:pt idx="53">
                  <c:v>42925</c:v>
                </c:pt>
                <c:pt idx="54">
                  <c:v>42928</c:v>
                </c:pt>
                <c:pt idx="55">
                  <c:v>42931</c:v>
                </c:pt>
                <c:pt idx="56">
                  <c:v>42946</c:v>
                </c:pt>
                <c:pt idx="57">
                  <c:v>42956</c:v>
                </c:pt>
                <c:pt idx="58">
                  <c:v>42963</c:v>
                </c:pt>
                <c:pt idx="59">
                  <c:v>42965</c:v>
                </c:pt>
                <c:pt idx="60">
                  <c:v>42965</c:v>
                </c:pt>
                <c:pt idx="61">
                  <c:v>43004</c:v>
                </c:pt>
                <c:pt idx="62">
                  <c:v>43055</c:v>
                </c:pt>
                <c:pt idx="63">
                  <c:v>43092</c:v>
                </c:pt>
                <c:pt idx="64">
                  <c:v>43098</c:v>
                </c:pt>
                <c:pt idx="65">
                  <c:v>43104</c:v>
                </c:pt>
                <c:pt idx="66">
                  <c:v>43152</c:v>
                </c:pt>
                <c:pt idx="67">
                  <c:v>43154</c:v>
                </c:pt>
                <c:pt idx="68">
                  <c:v>43192</c:v>
                </c:pt>
                <c:pt idx="69">
                  <c:v>43194</c:v>
                </c:pt>
                <c:pt idx="70">
                  <c:v>43196</c:v>
                </c:pt>
                <c:pt idx="71">
                  <c:v>43239</c:v>
                </c:pt>
                <c:pt idx="72">
                  <c:v>43248</c:v>
                </c:pt>
                <c:pt idx="73">
                  <c:v>43249</c:v>
                </c:pt>
                <c:pt idx="74">
                  <c:v>43258</c:v>
                </c:pt>
                <c:pt idx="75">
                  <c:v>43279</c:v>
                </c:pt>
                <c:pt idx="76">
                  <c:v>43280</c:v>
                </c:pt>
                <c:pt idx="77">
                  <c:v>43292</c:v>
                </c:pt>
                <c:pt idx="78">
                  <c:v>43295</c:v>
                </c:pt>
                <c:pt idx="79">
                  <c:v>43298</c:v>
                </c:pt>
                <c:pt idx="80">
                  <c:v>43310</c:v>
                </c:pt>
                <c:pt idx="81">
                  <c:v>43325</c:v>
                </c:pt>
                <c:pt idx="82">
                  <c:v>43325</c:v>
                </c:pt>
                <c:pt idx="83">
                  <c:v>43328</c:v>
                </c:pt>
                <c:pt idx="84">
                  <c:v>43347</c:v>
                </c:pt>
                <c:pt idx="85">
                  <c:v>43359</c:v>
                </c:pt>
                <c:pt idx="86">
                  <c:v>43362</c:v>
                </c:pt>
                <c:pt idx="87">
                  <c:v>43386</c:v>
                </c:pt>
                <c:pt idx="88">
                  <c:v>43408</c:v>
                </c:pt>
                <c:pt idx="89">
                  <c:v>43414</c:v>
                </c:pt>
                <c:pt idx="90">
                  <c:v>43415</c:v>
                </c:pt>
                <c:pt idx="91">
                  <c:v>43415</c:v>
                </c:pt>
                <c:pt idx="92">
                  <c:v>43427</c:v>
                </c:pt>
                <c:pt idx="93">
                  <c:v>43428</c:v>
                </c:pt>
                <c:pt idx="94">
                  <c:v>43450</c:v>
                </c:pt>
                <c:pt idx="95">
                  <c:v>43464</c:v>
                </c:pt>
                <c:pt idx="96">
                  <c:v>43504</c:v>
                </c:pt>
                <c:pt idx="97">
                  <c:v>43539</c:v>
                </c:pt>
                <c:pt idx="98">
                  <c:v>43571</c:v>
                </c:pt>
                <c:pt idx="99">
                  <c:v>43584</c:v>
                </c:pt>
                <c:pt idx="100">
                  <c:v>43627</c:v>
                </c:pt>
                <c:pt idx="101">
                  <c:v>43638</c:v>
                </c:pt>
                <c:pt idx="102">
                  <c:v>43676</c:v>
                </c:pt>
                <c:pt idx="103">
                  <c:v>43681</c:v>
                </c:pt>
                <c:pt idx="104">
                  <c:v>43690</c:v>
                </c:pt>
                <c:pt idx="105">
                  <c:v>43719</c:v>
                </c:pt>
                <c:pt idx="106">
                  <c:v>43728</c:v>
                </c:pt>
                <c:pt idx="107">
                  <c:v>43754</c:v>
                </c:pt>
                <c:pt idx="108">
                  <c:v>43838</c:v>
                </c:pt>
                <c:pt idx="109">
                  <c:v>43879</c:v>
                </c:pt>
                <c:pt idx="110">
                  <c:v>43921</c:v>
                </c:pt>
                <c:pt idx="111">
                  <c:v>43947</c:v>
                </c:pt>
                <c:pt idx="112">
                  <c:v>43978</c:v>
                </c:pt>
                <c:pt idx="113">
                  <c:v>44029</c:v>
                </c:pt>
                <c:pt idx="114">
                  <c:v>44033</c:v>
                </c:pt>
                <c:pt idx="115">
                  <c:v>44034</c:v>
                </c:pt>
                <c:pt idx="116">
                  <c:v>44045</c:v>
                </c:pt>
                <c:pt idx="117">
                  <c:v>44101</c:v>
                </c:pt>
                <c:pt idx="118">
                  <c:v>44102</c:v>
                </c:pt>
                <c:pt idx="119">
                  <c:v>44128</c:v>
                </c:pt>
                <c:pt idx="120">
                  <c:v>44141</c:v>
                </c:pt>
                <c:pt idx="121">
                  <c:v>44154</c:v>
                </c:pt>
                <c:pt idx="122">
                  <c:v>44155</c:v>
                </c:pt>
                <c:pt idx="123">
                  <c:v>44159</c:v>
                </c:pt>
                <c:pt idx="124">
                  <c:v>44161</c:v>
                </c:pt>
                <c:pt idx="125">
                  <c:v>44176</c:v>
                </c:pt>
                <c:pt idx="126">
                  <c:v>44192</c:v>
                </c:pt>
                <c:pt idx="127">
                  <c:v>44225</c:v>
                </c:pt>
                <c:pt idx="128">
                  <c:v>44246</c:v>
                </c:pt>
                <c:pt idx="129">
                  <c:v>44254</c:v>
                </c:pt>
                <c:pt idx="130">
                  <c:v>44255</c:v>
                </c:pt>
                <c:pt idx="131">
                  <c:v>44256</c:v>
                </c:pt>
                <c:pt idx="132">
                  <c:v>44265</c:v>
                </c:pt>
                <c:pt idx="133">
                  <c:v>44290</c:v>
                </c:pt>
                <c:pt idx="134">
                  <c:v>44294</c:v>
                </c:pt>
                <c:pt idx="135">
                  <c:v>44330</c:v>
                </c:pt>
                <c:pt idx="136">
                  <c:v>44338</c:v>
                </c:pt>
                <c:pt idx="137">
                  <c:v>44361</c:v>
                </c:pt>
                <c:pt idx="138">
                  <c:v>44369</c:v>
                </c:pt>
                <c:pt idx="139">
                  <c:v>44373</c:v>
                </c:pt>
                <c:pt idx="140">
                  <c:v>44386</c:v>
                </c:pt>
                <c:pt idx="141">
                  <c:v>44391</c:v>
                </c:pt>
                <c:pt idx="142">
                  <c:v>44514</c:v>
                </c:pt>
                <c:pt idx="143">
                  <c:v>44585</c:v>
                </c:pt>
                <c:pt idx="144">
                  <c:v>44608</c:v>
                </c:pt>
                <c:pt idx="145">
                  <c:v>44690</c:v>
                </c:pt>
                <c:pt idx="146">
                  <c:v>44722</c:v>
                </c:pt>
                <c:pt idx="147" formatCode="m/d/yyyy">
                  <c:v>44723</c:v>
                </c:pt>
                <c:pt idx="148" formatCode="m/d/yyyy">
                  <c:v>44726</c:v>
                </c:pt>
                <c:pt idx="149" formatCode="m/d/yyyy">
                  <c:v>44742</c:v>
                </c:pt>
                <c:pt idx="150" formatCode="m/d/yyyy">
                  <c:v>44743</c:v>
                </c:pt>
                <c:pt idx="151" formatCode="m/d/yyyy">
                  <c:v>44744</c:v>
                </c:pt>
                <c:pt idx="152" formatCode="m/d/yyyy">
                  <c:v>44750</c:v>
                </c:pt>
                <c:pt idx="153" formatCode="m/d/yyyy">
                  <c:v>44755</c:v>
                </c:pt>
              </c:numCache>
            </c:numRef>
          </c:cat>
          <c:val>
            <c:numRef>
              <c:f>'ZZ (2)'!$V$57:$V$210</c:f>
              <c:numCache>
                <c:formatCode>General</c:formatCode>
                <c:ptCount val="154"/>
                <c:pt idx="0">
                  <c:v>542</c:v>
                </c:pt>
                <c:pt idx="1">
                  <c:v>542</c:v>
                </c:pt>
                <c:pt idx="2">
                  <c:v>542</c:v>
                </c:pt>
                <c:pt idx="3">
                  <c:v>542</c:v>
                </c:pt>
                <c:pt idx="4">
                  <c:v>542</c:v>
                </c:pt>
                <c:pt idx="5">
                  <c:v>542</c:v>
                </c:pt>
                <c:pt idx="6">
                  <c:v>542</c:v>
                </c:pt>
                <c:pt idx="7">
                  <c:v>542</c:v>
                </c:pt>
                <c:pt idx="8">
                  <c:v>542</c:v>
                </c:pt>
                <c:pt idx="9">
                  <c:v>542</c:v>
                </c:pt>
                <c:pt idx="10">
                  <c:v>542</c:v>
                </c:pt>
                <c:pt idx="11">
                  <c:v>542</c:v>
                </c:pt>
                <c:pt idx="12">
                  <c:v>542</c:v>
                </c:pt>
                <c:pt idx="13">
                  <c:v>542</c:v>
                </c:pt>
                <c:pt idx="14">
                  <c:v>542</c:v>
                </c:pt>
                <c:pt idx="15">
                  <c:v>542</c:v>
                </c:pt>
                <c:pt idx="16">
                  <c:v>542</c:v>
                </c:pt>
                <c:pt idx="17">
                  <c:v>542</c:v>
                </c:pt>
                <c:pt idx="18">
                  <c:v>542</c:v>
                </c:pt>
                <c:pt idx="19">
                  <c:v>542</c:v>
                </c:pt>
                <c:pt idx="20">
                  <c:v>2182</c:v>
                </c:pt>
                <c:pt idx="21">
                  <c:v>2192</c:v>
                </c:pt>
                <c:pt idx="22">
                  <c:v>3852.0000000000005</c:v>
                </c:pt>
                <c:pt idx="23">
                  <c:v>4012.0000000000005</c:v>
                </c:pt>
                <c:pt idx="24">
                  <c:v>3152</c:v>
                </c:pt>
                <c:pt idx="25">
                  <c:v>3442</c:v>
                </c:pt>
                <c:pt idx="26">
                  <c:v>3102.0000000000005</c:v>
                </c:pt>
                <c:pt idx="27">
                  <c:v>1602</c:v>
                </c:pt>
                <c:pt idx="28">
                  <c:v>2282</c:v>
                </c:pt>
                <c:pt idx="29">
                  <c:v>2302</c:v>
                </c:pt>
                <c:pt idx="30">
                  <c:v>2461.9999999999995</c:v>
                </c:pt>
                <c:pt idx="31">
                  <c:v>2512</c:v>
                </c:pt>
                <c:pt idx="32">
                  <c:v>2082</c:v>
                </c:pt>
                <c:pt idx="33">
                  <c:v>2982</c:v>
                </c:pt>
                <c:pt idx="34">
                  <c:v>2872</c:v>
                </c:pt>
                <c:pt idx="35">
                  <c:v>1412</c:v>
                </c:pt>
                <c:pt idx="36">
                  <c:v>2752</c:v>
                </c:pt>
                <c:pt idx="37">
                  <c:v>832.00000000000011</c:v>
                </c:pt>
                <c:pt idx="38">
                  <c:v>769</c:v>
                </c:pt>
                <c:pt idx="39">
                  <c:v>2342</c:v>
                </c:pt>
                <c:pt idx="40">
                  <c:v>2494</c:v>
                </c:pt>
                <c:pt idx="41">
                  <c:v>1399</c:v>
                </c:pt>
                <c:pt idx="42">
                  <c:v>1660.0000000000002</c:v>
                </c:pt>
                <c:pt idx="43">
                  <c:v>737.00000000000011</c:v>
                </c:pt>
                <c:pt idx="44">
                  <c:v>1586</c:v>
                </c:pt>
                <c:pt idx="45">
                  <c:v>1085</c:v>
                </c:pt>
                <c:pt idx="46">
                  <c:v>1772</c:v>
                </c:pt>
                <c:pt idx="47">
                  <c:v>1062</c:v>
                </c:pt>
                <c:pt idx="48">
                  <c:v>2142.0000000000005</c:v>
                </c:pt>
                <c:pt idx="49">
                  <c:v>1292</c:v>
                </c:pt>
                <c:pt idx="50">
                  <c:v>1342</c:v>
                </c:pt>
                <c:pt idx="51">
                  <c:v>1412</c:v>
                </c:pt>
                <c:pt idx="52">
                  <c:v>1422.0000000000002</c:v>
                </c:pt>
                <c:pt idx="53">
                  <c:v>1392</c:v>
                </c:pt>
                <c:pt idx="54">
                  <c:v>1582</c:v>
                </c:pt>
                <c:pt idx="55">
                  <c:v>2022.0000000000002</c:v>
                </c:pt>
                <c:pt idx="56">
                  <c:v>1312</c:v>
                </c:pt>
                <c:pt idx="57">
                  <c:v>1372</c:v>
                </c:pt>
                <c:pt idx="58">
                  <c:v>5332</c:v>
                </c:pt>
                <c:pt idx="59">
                  <c:v>4412</c:v>
                </c:pt>
                <c:pt idx="60">
                  <c:v>6252</c:v>
                </c:pt>
                <c:pt idx="61">
                  <c:v>4512</c:v>
                </c:pt>
                <c:pt idx="62">
                  <c:v>1852</c:v>
                </c:pt>
                <c:pt idx="63">
                  <c:v>4302</c:v>
                </c:pt>
                <c:pt idx="64">
                  <c:v>4542</c:v>
                </c:pt>
                <c:pt idx="65">
                  <c:v>4582</c:v>
                </c:pt>
                <c:pt idx="66">
                  <c:v>1792</c:v>
                </c:pt>
                <c:pt idx="67">
                  <c:v>3982</c:v>
                </c:pt>
                <c:pt idx="68">
                  <c:v>4162</c:v>
                </c:pt>
                <c:pt idx="69">
                  <c:v>3122</c:v>
                </c:pt>
                <c:pt idx="70">
                  <c:v>3502</c:v>
                </c:pt>
                <c:pt idx="71">
                  <c:v>1522</c:v>
                </c:pt>
                <c:pt idx="72">
                  <c:v>1602</c:v>
                </c:pt>
                <c:pt idx="73">
                  <c:v>1672</c:v>
                </c:pt>
                <c:pt idx="74">
                  <c:v>4891.9999999999991</c:v>
                </c:pt>
                <c:pt idx="75">
                  <c:v>4382</c:v>
                </c:pt>
                <c:pt idx="76">
                  <c:v>3091.9999999999995</c:v>
                </c:pt>
                <c:pt idx="77">
                  <c:v>1502</c:v>
                </c:pt>
                <c:pt idx="78">
                  <c:v>3322</c:v>
                </c:pt>
                <c:pt idx="79">
                  <c:v>2892.0000000000005</c:v>
                </c:pt>
                <c:pt idx="80">
                  <c:v>1342</c:v>
                </c:pt>
                <c:pt idx="81">
                  <c:v>542</c:v>
                </c:pt>
                <c:pt idx="82">
                  <c:v>542</c:v>
                </c:pt>
                <c:pt idx="83">
                  <c:v>1699</c:v>
                </c:pt>
                <c:pt idx="84">
                  <c:v>2812.0000000000005</c:v>
                </c:pt>
                <c:pt idx="85">
                  <c:v>1902.0000000000002</c:v>
                </c:pt>
                <c:pt idx="86">
                  <c:v>542</c:v>
                </c:pt>
                <c:pt idx="87">
                  <c:v>682</c:v>
                </c:pt>
                <c:pt idx="88">
                  <c:v>5532</c:v>
                </c:pt>
                <c:pt idx="89">
                  <c:v>542</c:v>
                </c:pt>
                <c:pt idx="90">
                  <c:v>6762</c:v>
                </c:pt>
                <c:pt idx="91">
                  <c:v>4242</c:v>
                </c:pt>
                <c:pt idx="92">
                  <c:v>1732</c:v>
                </c:pt>
                <c:pt idx="93">
                  <c:v>1672</c:v>
                </c:pt>
                <c:pt idx="94">
                  <c:v>1692</c:v>
                </c:pt>
                <c:pt idx="95">
                  <c:v>1882.0000000000002</c:v>
                </c:pt>
                <c:pt idx="96">
                  <c:v>5002</c:v>
                </c:pt>
                <c:pt idx="97">
                  <c:v>952</c:v>
                </c:pt>
                <c:pt idx="98">
                  <c:v>1202</c:v>
                </c:pt>
                <c:pt idx="99">
                  <c:v>1582</c:v>
                </c:pt>
                <c:pt idx="100">
                  <c:v>642</c:v>
                </c:pt>
                <c:pt idx="101">
                  <c:v>542</c:v>
                </c:pt>
                <c:pt idx="102">
                  <c:v>722</c:v>
                </c:pt>
                <c:pt idx="103">
                  <c:v>1622</c:v>
                </c:pt>
                <c:pt idx="104">
                  <c:v>1422.0000000000002</c:v>
                </c:pt>
                <c:pt idx="105">
                  <c:v>1202</c:v>
                </c:pt>
                <c:pt idx="106">
                  <c:v>552</c:v>
                </c:pt>
                <c:pt idx="107">
                  <c:v>555</c:v>
                </c:pt>
                <c:pt idx="108">
                  <c:v>2862</c:v>
                </c:pt>
                <c:pt idx="109">
                  <c:v>762</c:v>
                </c:pt>
                <c:pt idx="110">
                  <c:v>542</c:v>
                </c:pt>
                <c:pt idx="111">
                  <c:v>542</c:v>
                </c:pt>
                <c:pt idx="112">
                  <c:v>542</c:v>
                </c:pt>
                <c:pt idx="113">
                  <c:v>542</c:v>
                </c:pt>
                <c:pt idx="114">
                  <c:v>4692</c:v>
                </c:pt>
                <c:pt idx="115">
                  <c:v>2832</c:v>
                </c:pt>
                <c:pt idx="116">
                  <c:v>2524</c:v>
                </c:pt>
                <c:pt idx="117">
                  <c:v>1411</c:v>
                </c:pt>
                <c:pt idx="118">
                  <c:v>1460</c:v>
                </c:pt>
                <c:pt idx="119">
                  <c:v>642</c:v>
                </c:pt>
                <c:pt idx="120">
                  <c:v>822.00000000000011</c:v>
                </c:pt>
                <c:pt idx="121">
                  <c:v>792</c:v>
                </c:pt>
                <c:pt idx="122">
                  <c:v>1457</c:v>
                </c:pt>
                <c:pt idx="123">
                  <c:v>554</c:v>
                </c:pt>
                <c:pt idx="124">
                  <c:v>2700.9999999999995</c:v>
                </c:pt>
                <c:pt idx="125">
                  <c:v>2102.0000000000005</c:v>
                </c:pt>
                <c:pt idx="126">
                  <c:v>1712</c:v>
                </c:pt>
                <c:pt idx="127">
                  <c:v>611</c:v>
                </c:pt>
                <c:pt idx="128">
                  <c:v>1242</c:v>
                </c:pt>
                <c:pt idx="129">
                  <c:v>562</c:v>
                </c:pt>
                <c:pt idx="130">
                  <c:v>1892.0000000000002</c:v>
                </c:pt>
                <c:pt idx="131">
                  <c:v>612.00000000000011</c:v>
                </c:pt>
                <c:pt idx="132">
                  <c:v>556</c:v>
                </c:pt>
                <c:pt idx="133">
                  <c:v>557</c:v>
                </c:pt>
                <c:pt idx="134">
                  <c:v>560</c:v>
                </c:pt>
                <c:pt idx="135">
                  <c:v>2565.0000000000005</c:v>
                </c:pt>
                <c:pt idx="136">
                  <c:v>3490.9999999999995</c:v>
                </c:pt>
                <c:pt idx="137">
                  <c:v>982</c:v>
                </c:pt>
                <c:pt idx="138">
                  <c:v>662</c:v>
                </c:pt>
                <c:pt idx="139">
                  <c:v>622</c:v>
                </c:pt>
                <c:pt idx="140">
                  <c:v>543</c:v>
                </c:pt>
                <c:pt idx="141">
                  <c:v>546.5</c:v>
                </c:pt>
                <c:pt idx="142">
                  <c:v>542</c:v>
                </c:pt>
                <c:pt idx="143">
                  <c:v>542</c:v>
                </c:pt>
                <c:pt idx="144">
                  <c:v>552</c:v>
                </c:pt>
                <c:pt idx="145">
                  <c:v>582.00000000000011</c:v>
                </c:pt>
                <c:pt idx="146">
                  <c:v>585.00000000000011</c:v>
                </c:pt>
                <c:pt idx="147">
                  <c:v>5335.9999999999991</c:v>
                </c:pt>
                <c:pt idx="148">
                  <c:v>3219.0000000000005</c:v>
                </c:pt>
                <c:pt idx="149">
                  <c:v>3057.0000000000005</c:v>
                </c:pt>
                <c:pt idx="150">
                  <c:v>3009.0000000000005</c:v>
                </c:pt>
                <c:pt idx="151">
                  <c:v>3019</c:v>
                </c:pt>
                <c:pt idx="152">
                  <c:v>2982</c:v>
                </c:pt>
                <c:pt idx="153">
                  <c:v>2797.7100000000005</c:v>
                </c:pt>
              </c:numCache>
            </c:numRef>
          </c:val>
          <c:smooth val="0"/>
          <c:extLst>
            <c:ext xmlns:c16="http://schemas.microsoft.com/office/drawing/2014/chart" uri="{C3380CC4-5D6E-409C-BE32-E72D297353CC}">
              <c16:uniqueId val="{00000002-FA43-44D0-A15E-E44361CD5817}"/>
            </c:ext>
          </c:extLst>
        </c:ser>
        <c:ser>
          <c:idx val="1"/>
          <c:order val="1"/>
          <c:tx>
            <c:v>Qo</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'ZZ (2)'!$B$57:$B$210</c:f>
              <c:numCache>
                <c:formatCode>m/d/yyyy\ h:mm</c:formatCode>
                <c:ptCount val="154"/>
                <c:pt idx="0">
                  <c:v>41475</c:v>
                </c:pt>
                <c:pt idx="1">
                  <c:v>41500</c:v>
                </c:pt>
                <c:pt idx="2">
                  <c:v>41526</c:v>
                </c:pt>
                <c:pt idx="3">
                  <c:v>41561</c:v>
                </c:pt>
                <c:pt idx="4">
                  <c:v>41582</c:v>
                </c:pt>
                <c:pt idx="5">
                  <c:v>41645</c:v>
                </c:pt>
                <c:pt idx="6">
                  <c:v>41784</c:v>
                </c:pt>
                <c:pt idx="7">
                  <c:v>41785</c:v>
                </c:pt>
                <c:pt idx="8">
                  <c:v>41796</c:v>
                </c:pt>
                <c:pt idx="9">
                  <c:v>41918</c:v>
                </c:pt>
                <c:pt idx="10">
                  <c:v>41931</c:v>
                </c:pt>
                <c:pt idx="11">
                  <c:v>41935</c:v>
                </c:pt>
                <c:pt idx="12">
                  <c:v>41975</c:v>
                </c:pt>
                <c:pt idx="13">
                  <c:v>42030</c:v>
                </c:pt>
                <c:pt idx="14">
                  <c:v>42142</c:v>
                </c:pt>
                <c:pt idx="15">
                  <c:v>42151</c:v>
                </c:pt>
                <c:pt idx="16">
                  <c:v>42163</c:v>
                </c:pt>
                <c:pt idx="17">
                  <c:v>42170</c:v>
                </c:pt>
                <c:pt idx="18">
                  <c:v>42186</c:v>
                </c:pt>
                <c:pt idx="19">
                  <c:v>42187</c:v>
                </c:pt>
                <c:pt idx="20">
                  <c:v>42284</c:v>
                </c:pt>
                <c:pt idx="21">
                  <c:v>42286</c:v>
                </c:pt>
                <c:pt idx="22">
                  <c:v>42320</c:v>
                </c:pt>
                <c:pt idx="23">
                  <c:v>42321</c:v>
                </c:pt>
                <c:pt idx="24">
                  <c:v>42327</c:v>
                </c:pt>
                <c:pt idx="25">
                  <c:v>42331</c:v>
                </c:pt>
                <c:pt idx="26">
                  <c:v>42341</c:v>
                </c:pt>
                <c:pt idx="27">
                  <c:v>42361</c:v>
                </c:pt>
                <c:pt idx="28">
                  <c:v>42383</c:v>
                </c:pt>
                <c:pt idx="29">
                  <c:v>42416</c:v>
                </c:pt>
                <c:pt idx="30">
                  <c:v>42428</c:v>
                </c:pt>
                <c:pt idx="31">
                  <c:v>42441</c:v>
                </c:pt>
                <c:pt idx="32">
                  <c:v>42456</c:v>
                </c:pt>
                <c:pt idx="33">
                  <c:v>42478</c:v>
                </c:pt>
                <c:pt idx="34">
                  <c:v>42489</c:v>
                </c:pt>
                <c:pt idx="35">
                  <c:v>42511</c:v>
                </c:pt>
                <c:pt idx="36">
                  <c:v>42549</c:v>
                </c:pt>
                <c:pt idx="37">
                  <c:v>42562</c:v>
                </c:pt>
                <c:pt idx="38">
                  <c:v>42577</c:v>
                </c:pt>
                <c:pt idx="39">
                  <c:v>42594</c:v>
                </c:pt>
                <c:pt idx="40">
                  <c:v>42628</c:v>
                </c:pt>
                <c:pt idx="41">
                  <c:v>42634</c:v>
                </c:pt>
                <c:pt idx="42">
                  <c:v>42687</c:v>
                </c:pt>
                <c:pt idx="43">
                  <c:v>42700</c:v>
                </c:pt>
                <c:pt idx="44">
                  <c:v>42718</c:v>
                </c:pt>
                <c:pt idx="45">
                  <c:v>42746</c:v>
                </c:pt>
                <c:pt idx="46">
                  <c:v>42799</c:v>
                </c:pt>
                <c:pt idx="47">
                  <c:v>42842</c:v>
                </c:pt>
                <c:pt idx="48">
                  <c:v>42867</c:v>
                </c:pt>
                <c:pt idx="49">
                  <c:v>42872</c:v>
                </c:pt>
                <c:pt idx="50">
                  <c:v>42884</c:v>
                </c:pt>
                <c:pt idx="51">
                  <c:v>42901</c:v>
                </c:pt>
                <c:pt idx="52">
                  <c:v>42915</c:v>
                </c:pt>
                <c:pt idx="53">
                  <c:v>42925</c:v>
                </c:pt>
                <c:pt idx="54">
                  <c:v>42928</c:v>
                </c:pt>
                <c:pt idx="55">
                  <c:v>42931</c:v>
                </c:pt>
                <c:pt idx="56">
                  <c:v>42946</c:v>
                </c:pt>
                <c:pt idx="57">
                  <c:v>42956</c:v>
                </c:pt>
                <c:pt idx="58">
                  <c:v>42963</c:v>
                </c:pt>
                <c:pt idx="59">
                  <c:v>42965</c:v>
                </c:pt>
                <c:pt idx="60">
                  <c:v>42965</c:v>
                </c:pt>
                <c:pt idx="61">
                  <c:v>43004</c:v>
                </c:pt>
                <c:pt idx="62">
                  <c:v>43055</c:v>
                </c:pt>
                <c:pt idx="63">
                  <c:v>43092</c:v>
                </c:pt>
                <c:pt idx="64">
                  <c:v>43098</c:v>
                </c:pt>
                <c:pt idx="65">
                  <c:v>43104</c:v>
                </c:pt>
                <c:pt idx="66">
                  <c:v>43152</c:v>
                </c:pt>
                <c:pt idx="67">
                  <c:v>43154</c:v>
                </c:pt>
                <c:pt idx="68">
                  <c:v>43192</c:v>
                </c:pt>
                <c:pt idx="69">
                  <c:v>43194</c:v>
                </c:pt>
                <c:pt idx="70">
                  <c:v>43196</c:v>
                </c:pt>
                <c:pt idx="71">
                  <c:v>43239</c:v>
                </c:pt>
                <c:pt idx="72">
                  <c:v>43248</c:v>
                </c:pt>
                <c:pt idx="73">
                  <c:v>43249</c:v>
                </c:pt>
                <c:pt idx="74">
                  <c:v>43258</c:v>
                </c:pt>
                <c:pt idx="75">
                  <c:v>43279</c:v>
                </c:pt>
                <c:pt idx="76">
                  <c:v>43280</c:v>
                </c:pt>
                <c:pt idx="77">
                  <c:v>43292</c:v>
                </c:pt>
                <c:pt idx="78">
                  <c:v>43295</c:v>
                </c:pt>
                <c:pt idx="79">
                  <c:v>43298</c:v>
                </c:pt>
                <c:pt idx="80">
                  <c:v>43310</c:v>
                </c:pt>
                <c:pt idx="81">
                  <c:v>43325</c:v>
                </c:pt>
                <c:pt idx="82">
                  <c:v>43325</c:v>
                </c:pt>
                <c:pt idx="83">
                  <c:v>43328</c:v>
                </c:pt>
                <c:pt idx="84">
                  <c:v>43347</c:v>
                </c:pt>
                <c:pt idx="85">
                  <c:v>43359</c:v>
                </c:pt>
                <c:pt idx="86">
                  <c:v>43362</c:v>
                </c:pt>
                <c:pt idx="87">
                  <c:v>43386</c:v>
                </c:pt>
                <c:pt idx="88">
                  <c:v>43408</c:v>
                </c:pt>
                <c:pt idx="89">
                  <c:v>43414</c:v>
                </c:pt>
                <c:pt idx="90">
                  <c:v>43415</c:v>
                </c:pt>
                <c:pt idx="91">
                  <c:v>43415</c:v>
                </c:pt>
                <c:pt idx="92">
                  <c:v>43427</c:v>
                </c:pt>
                <c:pt idx="93">
                  <c:v>43428</c:v>
                </c:pt>
                <c:pt idx="94">
                  <c:v>43450</c:v>
                </c:pt>
                <c:pt idx="95">
                  <c:v>43464</c:v>
                </c:pt>
                <c:pt idx="96">
                  <c:v>43504</c:v>
                </c:pt>
                <c:pt idx="97">
                  <c:v>43539</c:v>
                </c:pt>
                <c:pt idx="98">
                  <c:v>43571</c:v>
                </c:pt>
                <c:pt idx="99">
                  <c:v>43584</c:v>
                </c:pt>
                <c:pt idx="100">
                  <c:v>43627</c:v>
                </c:pt>
                <c:pt idx="101">
                  <c:v>43638</c:v>
                </c:pt>
                <c:pt idx="102">
                  <c:v>43676</c:v>
                </c:pt>
                <c:pt idx="103">
                  <c:v>43681</c:v>
                </c:pt>
                <c:pt idx="104">
                  <c:v>43690</c:v>
                </c:pt>
                <c:pt idx="105">
                  <c:v>43719</c:v>
                </c:pt>
                <c:pt idx="106">
                  <c:v>43728</c:v>
                </c:pt>
                <c:pt idx="107">
                  <c:v>43754</c:v>
                </c:pt>
                <c:pt idx="108">
                  <c:v>43838</c:v>
                </c:pt>
                <c:pt idx="109">
                  <c:v>43879</c:v>
                </c:pt>
                <c:pt idx="110">
                  <c:v>43921</c:v>
                </c:pt>
                <c:pt idx="111">
                  <c:v>43947</c:v>
                </c:pt>
                <c:pt idx="112">
                  <c:v>43978</c:v>
                </c:pt>
                <c:pt idx="113">
                  <c:v>44029</c:v>
                </c:pt>
                <c:pt idx="114">
                  <c:v>44033</c:v>
                </c:pt>
                <c:pt idx="115">
                  <c:v>44034</c:v>
                </c:pt>
                <c:pt idx="116">
                  <c:v>44045</c:v>
                </c:pt>
                <c:pt idx="117">
                  <c:v>44101</c:v>
                </c:pt>
                <c:pt idx="118">
                  <c:v>44102</c:v>
                </c:pt>
                <c:pt idx="119">
                  <c:v>44128</c:v>
                </c:pt>
                <c:pt idx="120">
                  <c:v>44141</c:v>
                </c:pt>
                <c:pt idx="121">
                  <c:v>44154</c:v>
                </c:pt>
                <c:pt idx="122">
                  <c:v>44155</c:v>
                </c:pt>
                <c:pt idx="123">
                  <c:v>44159</c:v>
                </c:pt>
                <c:pt idx="124">
                  <c:v>44161</c:v>
                </c:pt>
                <c:pt idx="125">
                  <c:v>44176</c:v>
                </c:pt>
                <c:pt idx="126">
                  <c:v>44192</c:v>
                </c:pt>
                <c:pt idx="127">
                  <c:v>44225</c:v>
                </c:pt>
                <c:pt idx="128">
                  <c:v>44246</c:v>
                </c:pt>
                <c:pt idx="129">
                  <c:v>44254</c:v>
                </c:pt>
                <c:pt idx="130">
                  <c:v>44255</c:v>
                </c:pt>
                <c:pt idx="131">
                  <c:v>44256</c:v>
                </c:pt>
                <c:pt idx="132">
                  <c:v>44265</c:v>
                </c:pt>
                <c:pt idx="133">
                  <c:v>44290</c:v>
                </c:pt>
                <c:pt idx="134">
                  <c:v>44294</c:v>
                </c:pt>
                <c:pt idx="135">
                  <c:v>44330</c:v>
                </c:pt>
                <c:pt idx="136">
                  <c:v>44338</c:v>
                </c:pt>
                <c:pt idx="137">
                  <c:v>44361</c:v>
                </c:pt>
                <c:pt idx="138">
                  <c:v>44369</c:v>
                </c:pt>
                <c:pt idx="139">
                  <c:v>44373</c:v>
                </c:pt>
                <c:pt idx="140">
                  <c:v>44386</c:v>
                </c:pt>
                <c:pt idx="141">
                  <c:v>44391</c:v>
                </c:pt>
                <c:pt idx="142">
                  <c:v>44514</c:v>
                </c:pt>
                <c:pt idx="143">
                  <c:v>44585</c:v>
                </c:pt>
                <c:pt idx="144">
                  <c:v>44608</c:v>
                </c:pt>
                <c:pt idx="145">
                  <c:v>44690</c:v>
                </c:pt>
                <c:pt idx="146">
                  <c:v>44722</c:v>
                </c:pt>
                <c:pt idx="147" formatCode="m/d/yyyy">
                  <c:v>44723</c:v>
                </c:pt>
                <c:pt idx="148" formatCode="m/d/yyyy">
                  <c:v>44726</c:v>
                </c:pt>
                <c:pt idx="149" formatCode="m/d/yyyy">
                  <c:v>44742</c:v>
                </c:pt>
                <c:pt idx="150" formatCode="m/d/yyyy">
                  <c:v>44743</c:v>
                </c:pt>
                <c:pt idx="151" formatCode="m/d/yyyy">
                  <c:v>44744</c:v>
                </c:pt>
                <c:pt idx="152" formatCode="m/d/yyyy">
                  <c:v>44750</c:v>
                </c:pt>
                <c:pt idx="153" formatCode="m/d/yyyy">
                  <c:v>44755</c:v>
                </c:pt>
              </c:numCache>
            </c:numRef>
          </c:cat>
          <c:val>
            <c:numRef>
              <c:f>'ZZ (2)'!$I$57:$I$210</c:f>
              <c:numCache>
                <c:formatCode>General</c:formatCode>
                <c:ptCount val="154"/>
                <c:pt idx="0">
                  <c:v>165</c:v>
                </c:pt>
                <c:pt idx="1">
                  <c:v>139.72999999999999</c:v>
                </c:pt>
                <c:pt idx="2">
                  <c:v>138.9</c:v>
                </c:pt>
                <c:pt idx="3">
                  <c:v>141</c:v>
                </c:pt>
                <c:pt idx="4">
                  <c:v>139.79</c:v>
                </c:pt>
                <c:pt idx="5">
                  <c:v>137.52000000000001</c:v>
                </c:pt>
                <c:pt idx="6">
                  <c:v>232.28</c:v>
                </c:pt>
                <c:pt idx="7">
                  <c:v>183.32</c:v>
                </c:pt>
                <c:pt idx="8">
                  <c:v>135.35</c:v>
                </c:pt>
                <c:pt idx="9">
                  <c:v>137.19999999999999</c:v>
                </c:pt>
                <c:pt idx="10">
                  <c:v>138.82</c:v>
                </c:pt>
                <c:pt idx="11">
                  <c:v>134</c:v>
                </c:pt>
                <c:pt idx="12">
                  <c:v>137.26</c:v>
                </c:pt>
                <c:pt idx="13">
                  <c:v>137.91</c:v>
                </c:pt>
                <c:pt idx="14">
                  <c:v>138.84</c:v>
                </c:pt>
                <c:pt idx="15">
                  <c:v>136.84</c:v>
                </c:pt>
                <c:pt idx="16">
                  <c:v>142.91</c:v>
                </c:pt>
                <c:pt idx="17">
                  <c:v>136.53</c:v>
                </c:pt>
                <c:pt idx="18">
                  <c:v>137.19999999999999</c:v>
                </c:pt>
                <c:pt idx="19">
                  <c:v>146.77000000000001</c:v>
                </c:pt>
                <c:pt idx="20">
                  <c:v>272.13</c:v>
                </c:pt>
                <c:pt idx="21">
                  <c:v>243</c:v>
                </c:pt>
                <c:pt idx="22">
                  <c:v>377.59000000000003</c:v>
                </c:pt>
                <c:pt idx="23">
                  <c:v>317.45</c:v>
                </c:pt>
                <c:pt idx="24">
                  <c:v>317.41999999999996</c:v>
                </c:pt>
                <c:pt idx="25">
                  <c:v>334.93</c:v>
                </c:pt>
                <c:pt idx="26">
                  <c:v>339.01</c:v>
                </c:pt>
                <c:pt idx="27">
                  <c:v>352.58000000000004</c:v>
                </c:pt>
                <c:pt idx="28">
                  <c:v>382.37</c:v>
                </c:pt>
                <c:pt idx="29">
                  <c:v>347.63</c:v>
                </c:pt>
                <c:pt idx="30">
                  <c:v>331.45</c:v>
                </c:pt>
                <c:pt idx="31">
                  <c:v>330.4</c:v>
                </c:pt>
                <c:pt idx="32">
                  <c:v>263.68</c:v>
                </c:pt>
                <c:pt idx="33">
                  <c:v>274.75</c:v>
                </c:pt>
                <c:pt idx="34">
                  <c:v>241.49</c:v>
                </c:pt>
                <c:pt idx="35">
                  <c:v>234.82999999999998</c:v>
                </c:pt>
                <c:pt idx="36">
                  <c:v>230.12</c:v>
                </c:pt>
                <c:pt idx="37">
                  <c:v>208.44</c:v>
                </c:pt>
                <c:pt idx="38">
                  <c:v>212.51999999999998</c:v>
                </c:pt>
                <c:pt idx="39">
                  <c:v>243.42000000000002</c:v>
                </c:pt>
                <c:pt idx="40">
                  <c:v>259.22000000000003</c:v>
                </c:pt>
                <c:pt idx="41">
                  <c:v>202.98000000000002</c:v>
                </c:pt>
                <c:pt idx="42">
                  <c:v>221.14</c:v>
                </c:pt>
                <c:pt idx="43">
                  <c:v>212.92000000000002</c:v>
                </c:pt>
                <c:pt idx="44">
                  <c:v>202.37</c:v>
                </c:pt>
                <c:pt idx="45">
                  <c:v>211.78</c:v>
                </c:pt>
                <c:pt idx="46">
                  <c:v>206.45999999999998</c:v>
                </c:pt>
                <c:pt idx="47">
                  <c:v>144.28</c:v>
                </c:pt>
                <c:pt idx="48">
                  <c:v>279.77</c:v>
                </c:pt>
                <c:pt idx="49">
                  <c:v>260.24</c:v>
                </c:pt>
                <c:pt idx="50">
                  <c:v>192</c:v>
                </c:pt>
                <c:pt idx="51">
                  <c:v>207.63</c:v>
                </c:pt>
                <c:pt idx="52">
                  <c:v>429.57</c:v>
                </c:pt>
                <c:pt idx="53">
                  <c:v>189.71</c:v>
                </c:pt>
                <c:pt idx="54">
                  <c:v>243</c:v>
                </c:pt>
                <c:pt idx="55">
                  <c:v>233.6</c:v>
                </c:pt>
                <c:pt idx="56">
                  <c:v>223.6</c:v>
                </c:pt>
                <c:pt idx="57">
                  <c:v>213.53</c:v>
                </c:pt>
                <c:pt idx="58">
                  <c:v>287.87</c:v>
                </c:pt>
                <c:pt idx="59">
                  <c:v>282.97000000000003</c:v>
                </c:pt>
                <c:pt idx="60">
                  <c:v>265.7</c:v>
                </c:pt>
                <c:pt idx="61">
                  <c:v>284.10000000000002</c:v>
                </c:pt>
                <c:pt idx="62">
                  <c:v>275</c:v>
                </c:pt>
                <c:pt idx="63">
                  <c:v>297.10000000000002</c:v>
                </c:pt>
                <c:pt idx="64">
                  <c:v>275.26</c:v>
                </c:pt>
                <c:pt idx="65">
                  <c:v>262.39999999999998</c:v>
                </c:pt>
                <c:pt idx="66">
                  <c:v>274.5</c:v>
                </c:pt>
                <c:pt idx="67">
                  <c:v>285.7</c:v>
                </c:pt>
                <c:pt idx="68">
                  <c:v>234.42000000000002</c:v>
                </c:pt>
                <c:pt idx="69">
                  <c:v>279.64999999999998</c:v>
                </c:pt>
                <c:pt idx="70">
                  <c:v>262.39999999999998</c:v>
                </c:pt>
                <c:pt idx="71">
                  <c:v>239.6</c:v>
                </c:pt>
                <c:pt idx="72">
                  <c:v>236.23000000000002</c:v>
                </c:pt>
                <c:pt idx="73">
                  <c:v>251.72</c:v>
                </c:pt>
                <c:pt idx="74">
                  <c:v>239.1</c:v>
                </c:pt>
                <c:pt idx="75">
                  <c:v>235.1</c:v>
                </c:pt>
                <c:pt idx="76">
                  <c:v>256.60000000000002</c:v>
                </c:pt>
                <c:pt idx="77">
                  <c:v>134</c:v>
                </c:pt>
                <c:pt idx="78">
                  <c:v>327.10000000000002</c:v>
                </c:pt>
                <c:pt idx="79">
                  <c:v>268.89999999999998</c:v>
                </c:pt>
                <c:pt idx="80">
                  <c:v>196.3</c:v>
                </c:pt>
                <c:pt idx="81">
                  <c:v>260.12</c:v>
                </c:pt>
                <c:pt idx="82">
                  <c:v>238.43</c:v>
                </c:pt>
                <c:pt idx="83">
                  <c:v>230.49</c:v>
                </c:pt>
                <c:pt idx="84">
                  <c:v>236.7</c:v>
                </c:pt>
                <c:pt idx="85">
                  <c:v>196.9</c:v>
                </c:pt>
                <c:pt idx="86">
                  <c:v>197.7</c:v>
                </c:pt>
                <c:pt idx="87">
                  <c:v>152.97</c:v>
                </c:pt>
                <c:pt idx="88">
                  <c:v>243</c:v>
                </c:pt>
                <c:pt idx="89">
                  <c:v>208</c:v>
                </c:pt>
                <c:pt idx="90">
                  <c:v>187.6</c:v>
                </c:pt>
                <c:pt idx="91">
                  <c:v>286.2</c:v>
                </c:pt>
                <c:pt idx="92">
                  <c:v>233.7</c:v>
                </c:pt>
                <c:pt idx="93">
                  <c:v>209.3</c:v>
                </c:pt>
                <c:pt idx="94">
                  <c:v>209.9</c:v>
                </c:pt>
                <c:pt idx="95">
                  <c:v>226.4</c:v>
                </c:pt>
                <c:pt idx="96">
                  <c:v>216.4</c:v>
                </c:pt>
                <c:pt idx="97">
                  <c:v>163.69999999999999</c:v>
                </c:pt>
                <c:pt idx="98">
                  <c:v>198.6</c:v>
                </c:pt>
                <c:pt idx="99">
                  <c:v>196.8</c:v>
                </c:pt>
                <c:pt idx="100">
                  <c:v>134</c:v>
                </c:pt>
                <c:pt idx="101">
                  <c:v>147.30000000000001</c:v>
                </c:pt>
                <c:pt idx="102">
                  <c:v>184.4</c:v>
                </c:pt>
                <c:pt idx="103">
                  <c:v>294.39999999999998</c:v>
                </c:pt>
                <c:pt idx="104">
                  <c:v>196.4</c:v>
                </c:pt>
                <c:pt idx="105">
                  <c:v>195.4</c:v>
                </c:pt>
                <c:pt idx="106">
                  <c:v>169.1</c:v>
                </c:pt>
                <c:pt idx="107">
                  <c:v>165</c:v>
                </c:pt>
                <c:pt idx="108">
                  <c:v>230.1</c:v>
                </c:pt>
                <c:pt idx="109">
                  <c:v>180.6</c:v>
                </c:pt>
                <c:pt idx="110">
                  <c:v>135.69999999999999</c:v>
                </c:pt>
                <c:pt idx="111">
                  <c:v>141</c:v>
                </c:pt>
                <c:pt idx="112">
                  <c:v>134</c:v>
                </c:pt>
                <c:pt idx="113">
                  <c:v>135.72</c:v>
                </c:pt>
                <c:pt idx="114">
                  <c:v>204.6</c:v>
                </c:pt>
                <c:pt idx="115">
                  <c:v>266.3</c:v>
                </c:pt>
                <c:pt idx="116">
                  <c:v>171</c:v>
                </c:pt>
                <c:pt idx="117">
                  <c:v>135</c:v>
                </c:pt>
                <c:pt idx="118">
                  <c:v>226</c:v>
                </c:pt>
                <c:pt idx="119">
                  <c:v>134.1</c:v>
                </c:pt>
                <c:pt idx="120">
                  <c:v>134</c:v>
                </c:pt>
                <c:pt idx="121">
                  <c:v>204</c:v>
                </c:pt>
                <c:pt idx="122">
                  <c:v>134</c:v>
                </c:pt>
                <c:pt idx="123">
                  <c:v>138</c:v>
                </c:pt>
                <c:pt idx="124">
                  <c:v>209</c:v>
                </c:pt>
                <c:pt idx="125">
                  <c:v>216</c:v>
                </c:pt>
                <c:pt idx="126">
                  <c:v>208</c:v>
                </c:pt>
                <c:pt idx="127">
                  <c:v>148</c:v>
                </c:pt>
                <c:pt idx="128">
                  <c:v>134</c:v>
                </c:pt>
                <c:pt idx="129">
                  <c:v>199</c:v>
                </c:pt>
                <c:pt idx="130">
                  <c:v>499</c:v>
                </c:pt>
                <c:pt idx="131">
                  <c:v>135</c:v>
                </c:pt>
                <c:pt idx="132">
                  <c:v>134</c:v>
                </c:pt>
                <c:pt idx="133">
                  <c:v>136</c:v>
                </c:pt>
                <c:pt idx="134">
                  <c:v>137.38999999999999</c:v>
                </c:pt>
                <c:pt idx="135">
                  <c:v>214</c:v>
                </c:pt>
                <c:pt idx="136">
                  <c:v>185</c:v>
                </c:pt>
                <c:pt idx="137">
                  <c:v>188</c:v>
                </c:pt>
                <c:pt idx="138">
                  <c:v>146.9</c:v>
                </c:pt>
                <c:pt idx="139">
                  <c:v>157.80000000000001</c:v>
                </c:pt>
                <c:pt idx="140">
                  <c:v>139</c:v>
                </c:pt>
                <c:pt idx="141">
                  <c:v>145</c:v>
                </c:pt>
                <c:pt idx="142">
                  <c:v>139</c:v>
                </c:pt>
                <c:pt idx="143">
                  <c:v>147.08000000000001</c:v>
                </c:pt>
                <c:pt idx="144">
                  <c:v>142</c:v>
                </c:pt>
                <c:pt idx="145">
                  <c:v>136.80000000000001</c:v>
                </c:pt>
                <c:pt idx="146">
                  <c:v>148</c:v>
                </c:pt>
                <c:pt idx="147">
                  <c:v>258.2</c:v>
                </c:pt>
                <c:pt idx="148">
                  <c:v>237</c:v>
                </c:pt>
                <c:pt idx="149">
                  <c:v>233</c:v>
                </c:pt>
                <c:pt idx="150">
                  <c:v>220</c:v>
                </c:pt>
                <c:pt idx="151">
                  <c:v>192</c:v>
                </c:pt>
                <c:pt idx="152">
                  <c:v>247</c:v>
                </c:pt>
                <c:pt idx="153">
                  <c:v>219.72499999999999</c:v>
                </c:pt>
              </c:numCache>
            </c:numRef>
          </c:val>
          <c:smooth val="0"/>
          <c:extLst>
            <c:ext xmlns:c16="http://schemas.microsoft.com/office/drawing/2014/chart" uri="{C3380CC4-5D6E-409C-BE32-E72D297353CC}">
              <c16:uniqueId val="{00000003-FA43-44D0-A15E-E44361CD5817}"/>
            </c:ext>
          </c:extLst>
        </c:ser>
        <c:dLbls>
          <c:showLegendKey val="0"/>
          <c:showVal val="0"/>
          <c:showCatName val="0"/>
          <c:showSerName val="0"/>
          <c:showPercent val="0"/>
          <c:showBubbleSize val="0"/>
        </c:dLbls>
        <c:marker val="1"/>
        <c:smooth val="0"/>
        <c:axId val="373928240"/>
        <c:axId val="373929904"/>
      </c:lineChart>
      <c:dateAx>
        <c:axId val="373928240"/>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29904"/>
        <c:crosses val="autoZero"/>
        <c:auto val="1"/>
        <c:lblOffset val="100"/>
        <c:baseTimeUnit val="days"/>
      </c:dateAx>
      <c:valAx>
        <c:axId val="37392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2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overlay val="1"/>
    </c:title>
    <c:autoTitleDeleted val="0"/>
    <c:plotArea>
      <c:layout>
        <c:manualLayout>
          <c:layoutTarget val="inner"/>
          <c:xMode val="edge"/>
          <c:yMode val="edge"/>
          <c:x val="0.11151797738493445"/>
          <c:y val="0.14516200722470948"/>
          <c:w val="0.78607665598569054"/>
          <c:h val="0.66640625474411319"/>
        </c:manualLayout>
      </c:layout>
      <c:scatterChart>
        <c:scatterStyle val="lineMarker"/>
        <c:varyColors val="0"/>
        <c:ser>
          <c:idx val="0"/>
          <c:order val="0"/>
          <c:tx>
            <c:v>Oil</c:v>
          </c:tx>
          <c:spPr>
            <a:ln w="25400">
              <a:solidFill>
                <a:srgbClr val="006600"/>
              </a:solidFill>
            </a:ln>
          </c:spPr>
          <c:marker>
            <c:symbol val="diamond"/>
            <c:size val="4"/>
            <c:spPr>
              <a:solidFill>
                <a:srgbClr val="006600"/>
              </a:solidFill>
              <a:ln w="19050">
                <a:solidFill>
                  <a:srgbClr val="006600"/>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'ZZ(3)'!$J$26:$J$212</c:f>
              <c:numCache>
                <c:formatCode>General</c:formatCode>
                <c:ptCount val="187"/>
                <c:pt idx="0">
                  <c:v>2267.25</c:v>
                </c:pt>
                <c:pt idx="1">
                  <c:v>1660.5</c:v>
                </c:pt>
                <c:pt idx="2">
                  <c:v>1547.25</c:v>
                </c:pt>
                <c:pt idx="3">
                  <c:v>1965.75</c:v>
                </c:pt>
                <c:pt idx="4">
                  <c:v>1362.75</c:v>
                </c:pt>
                <c:pt idx="5">
                  <c:v>1161</c:v>
                </c:pt>
                <c:pt idx="6">
                  <c:v>1221</c:v>
                </c:pt>
                <c:pt idx="7">
                  <c:v>1056</c:v>
                </c:pt>
                <c:pt idx="8">
                  <c:v>1026</c:v>
                </c:pt>
                <c:pt idx="9">
                  <c:v>775.5</c:v>
                </c:pt>
                <c:pt idx="10">
                  <c:v>247.5</c:v>
                </c:pt>
                <c:pt idx="11">
                  <c:v>226.5</c:v>
                </c:pt>
                <c:pt idx="12">
                  <c:v>309</c:v>
                </c:pt>
                <c:pt idx="13">
                  <c:v>519.75</c:v>
                </c:pt>
                <c:pt idx="14">
                  <c:v>572.66999999999996</c:v>
                </c:pt>
                <c:pt idx="15">
                  <c:v>449.45</c:v>
                </c:pt>
                <c:pt idx="16">
                  <c:v>595.69000000000005</c:v>
                </c:pt>
                <c:pt idx="17">
                  <c:v>494</c:v>
                </c:pt>
                <c:pt idx="18">
                  <c:v>121</c:v>
                </c:pt>
                <c:pt idx="19">
                  <c:v>572</c:v>
                </c:pt>
                <c:pt idx="20">
                  <c:v>21</c:v>
                </c:pt>
                <c:pt idx="21">
                  <c:v>103</c:v>
                </c:pt>
                <c:pt idx="22">
                  <c:v>1</c:v>
                </c:pt>
                <c:pt idx="23">
                  <c:v>1</c:v>
                </c:pt>
                <c:pt idx="24">
                  <c:v>1</c:v>
                </c:pt>
                <c:pt idx="25">
                  <c:v>2</c:v>
                </c:pt>
                <c:pt idx="26">
                  <c:v>2</c:v>
                </c:pt>
                <c:pt idx="27">
                  <c:v>2</c:v>
                </c:pt>
                <c:pt idx="28">
                  <c:v>2</c:v>
                </c:pt>
                <c:pt idx="29">
                  <c:v>3</c:v>
                </c:pt>
                <c:pt idx="30">
                  <c:v>0</c:v>
                </c:pt>
                <c:pt idx="31">
                  <c:v>31</c:v>
                </c:pt>
                <c:pt idx="32">
                  <c:v>5.73</c:v>
                </c:pt>
                <c:pt idx="33">
                  <c:v>4.9000000000000004</c:v>
                </c:pt>
                <c:pt idx="34">
                  <c:v>7</c:v>
                </c:pt>
                <c:pt idx="35">
                  <c:v>5.79</c:v>
                </c:pt>
                <c:pt idx="36">
                  <c:v>3.52</c:v>
                </c:pt>
                <c:pt idx="37">
                  <c:v>98.28</c:v>
                </c:pt>
                <c:pt idx="38">
                  <c:v>49.32</c:v>
                </c:pt>
                <c:pt idx="39">
                  <c:v>1.35</c:v>
                </c:pt>
                <c:pt idx="40">
                  <c:v>3.2</c:v>
                </c:pt>
                <c:pt idx="41">
                  <c:v>4.82</c:v>
                </c:pt>
                <c:pt idx="42">
                  <c:v>0</c:v>
                </c:pt>
                <c:pt idx="43">
                  <c:v>3.26</c:v>
                </c:pt>
                <c:pt idx="44">
                  <c:v>3.91</c:v>
                </c:pt>
                <c:pt idx="45">
                  <c:v>4.84</c:v>
                </c:pt>
                <c:pt idx="46">
                  <c:v>2.84</c:v>
                </c:pt>
                <c:pt idx="47">
                  <c:v>8.91</c:v>
                </c:pt>
                <c:pt idx="48">
                  <c:v>2.5299999999999998</c:v>
                </c:pt>
                <c:pt idx="49">
                  <c:v>3.2</c:v>
                </c:pt>
                <c:pt idx="50">
                  <c:v>12.77</c:v>
                </c:pt>
                <c:pt idx="51">
                  <c:v>138.13</c:v>
                </c:pt>
                <c:pt idx="52">
                  <c:v>109</c:v>
                </c:pt>
                <c:pt idx="53">
                  <c:v>243.59</c:v>
                </c:pt>
                <c:pt idx="54">
                  <c:v>183.45</c:v>
                </c:pt>
                <c:pt idx="55">
                  <c:v>183.42</c:v>
                </c:pt>
                <c:pt idx="56">
                  <c:v>200.93</c:v>
                </c:pt>
                <c:pt idx="57">
                  <c:v>205.01</c:v>
                </c:pt>
                <c:pt idx="58">
                  <c:v>218.58</c:v>
                </c:pt>
                <c:pt idx="59">
                  <c:v>248.37</c:v>
                </c:pt>
                <c:pt idx="60">
                  <c:v>213.63</c:v>
                </c:pt>
                <c:pt idx="61">
                  <c:v>197.45</c:v>
                </c:pt>
                <c:pt idx="62">
                  <c:v>196.4</c:v>
                </c:pt>
                <c:pt idx="63">
                  <c:v>129.68</c:v>
                </c:pt>
                <c:pt idx="64">
                  <c:v>140.75</c:v>
                </c:pt>
                <c:pt idx="65">
                  <c:v>107.49</c:v>
                </c:pt>
                <c:pt idx="66">
                  <c:v>100.83</c:v>
                </c:pt>
                <c:pt idx="67">
                  <c:v>96.12</c:v>
                </c:pt>
                <c:pt idx="68">
                  <c:v>74.44</c:v>
                </c:pt>
                <c:pt idx="69">
                  <c:v>78.52</c:v>
                </c:pt>
                <c:pt idx="70">
                  <c:v>109.42</c:v>
                </c:pt>
                <c:pt idx="71">
                  <c:v>125.22</c:v>
                </c:pt>
                <c:pt idx="72">
                  <c:v>68.98</c:v>
                </c:pt>
                <c:pt idx="73">
                  <c:v>87.14</c:v>
                </c:pt>
                <c:pt idx="74">
                  <c:v>78.92</c:v>
                </c:pt>
                <c:pt idx="75">
                  <c:v>68.37</c:v>
                </c:pt>
                <c:pt idx="76">
                  <c:v>77.78</c:v>
                </c:pt>
                <c:pt idx="77">
                  <c:v>72.459999999999994</c:v>
                </c:pt>
                <c:pt idx="78">
                  <c:v>10.28</c:v>
                </c:pt>
                <c:pt idx="79">
                  <c:v>145.77000000000001</c:v>
                </c:pt>
                <c:pt idx="80">
                  <c:v>126.24</c:v>
                </c:pt>
                <c:pt idx="81">
                  <c:v>58</c:v>
                </c:pt>
                <c:pt idx="82">
                  <c:v>73.63</c:v>
                </c:pt>
                <c:pt idx="83">
                  <c:v>295.57</c:v>
                </c:pt>
                <c:pt idx="84">
                  <c:v>55.71</c:v>
                </c:pt>
                <c:pt idx="85">
                  <c:v>109</c:v>
                </c:pt>
                <c:pt idx="86">
                  <c:v>99.6</c:v>
                </c:pt>
                <c:pt idx="87">
                  <c:v>89.6</c:v>
                </c:pt>
                <c:pt idx="88">
                  <c:v>79.53</c:v>
                </c:pt>
                <c:pt idx="89">
                  <c:v>153.87</c:v>
                </c:pt>
                <c:pt idx="90">
                  <c:v>148.97</c:v>
                </c:pt>
                <c:pt idx="91">
                  <c:v>131.69999999999999</c:v>
                </c:pt>
                <c:pt idx="92">
                  <c:v>150.1</c:v>
                </c:pt>
                <c:pt idx="93">
                  <c:v>141</c:v>
                </c:pt>
                <c:pt idx="94">
                  <c:v>163.1</c:v>
                </c:pt>
                <c:pt idx="95">
                  <c:v>141.26</c:v>
                </c:pt>
                <c:pt idx="96">
                  <c:v>128.4</c:v>
                </c:pt>
                <c:pt idx="97">
                  <c:v>140.5</c:v>
                </c:pt>
                <c:pt idx="98">
                  <c:v>151.69999999999999</c:v>
                </c:pt>
                <c:pt idx="99">
                  <c:v>100.42</c:v>
                </c:pt>
                <c:pt idx="100">
                  <c:v>145.65</c:v>
                </c:pt>
                <c:pt idx="101">
                  <c:v>128.4</c:v>
                </c:pt>
                <c:pt idx="102">
                  <c:v>105.6</c:v>
                </c:pt>
                <c:pt idx="103">
                  <c:v>102.23</c:v>
                </c:pt>
                <c:pt idx="104">
                  <c:v>117.72</c:v>
                </c:pt>
                <c:pt idx="105">
                  <c:v>105.1</c:v>
                </c:pt>
                <c:pt idx="106">
                  <c:v>101.1</c:v>
                </c:pt>
                <c:pt idx="107">
                  <c:v>122.6</c:v>
                </c:pt>
                <c:pt idx="108">
                  <c:v>0</c:v>
                </c:pt>
                <c:pt idx="109">
                  <c:v>193.1</c:v>
                </c:pt>
                <c:pt idx="110">
                  <c:v>134.9</c:v>
                </c:pt>
                <c:pt idx="111">
                  <c:v>62.3</c:v>
                </c:pt>
                <c:pt idx="112">
                  <c:v>126.12</c:v>
                </c:pt>
                <c:pt idx="113">
                  <c:v>104.43</c:v>
                </c:pt>
                <c:pt idx="114">
                  <c:v>96.49</c:v>
                </c:pt>
                <c:pt idx="115">
                  <c:v>102.7</c:v>
                </c:pt>
                <c:pt idx="116">
                  <c:v>62.9</c:v>
                </c:pt>
                <c:pt idx="117">
                  <c:v>63.7</c:v>
                </c:pt>
                <c:pt idx="118">
                  <c:v>18.97</c:v>
                </c:pt>
                <c:pt idx="119">
                  <c:v>109</c:v>
                </c:pt>
                <c:pt idx="120">
                  <c:v>74</c:v>
                </c:pt>
                <c:pt idx="121">
                  <c:v>53.6</c:v>
                </c:pt>
                <c:pt idx="122">
                  <c:v>152.19999999999999</c:v>
                </c:pt>
                <c:pt idx="123">
                  <c:v>99.7</c:v>
                </c:pt>
                <c:pt idx="124">
                  <c:v>75.3</c:v>
                </c:pt>
                <c:pt idx="125">
                  <c:v>75.900000000000006</c:v>
                </c:pt>
                <c:pt idx="126">
                  <c:v>92.4</c:v>
                </c:pt>
                <c:pt idx="127">
                  <c:v>82.4</c:v>
                </c:pt>
                <c:pt idx="128">
                  <c:v>29.7</c:v>
                </c:pt>
                <c:pt idx="129">
                  <c:v>64.599999999999994</c:v>
                </c:pt>
                <c:pt idx="130">
                  <c:v>62.8</c:v>
                </c:pt>
                <c:pt idx="131">
                  <c:v>0</c:v>
                </c:pt>
                <c:pt idx="132">
                  <c:v>13.3</c:v>
                </c:pt>
                <c:pt idx="133">
                  <c:v>50.4</c:v>
                </c:pt>
                <c:pt idx="134">
                  <c:v>160.4</c:v>
                </c:pt>
                <c:pt idx="135">
                  <c:v>62.4</c:v>
                </c:pt>
                <c:pt idx="136">
                  <c:v>61.4</c:v>
                </c:pt>
                <c:pt idx="137">
                  <c:v>35.1</c:v>
                </c:pt>
                <c:pt idx="138">
                  <c:v>31</c:v>
                </c:pt>
                <c:pt idx="139">
                  <c:v>96.1</c:v>
                </c:pt>
                <c:pt idx="140">
                  <c:v>46.6</c:v>
                </c:pt>
                <c:pt idx="141">
                  <c:v>1.7</c:v>
                </c:pt>
                <c:pt idx="142">
                  <c:v>7</c:v>
                </c:pt>
                <c:pt idx="143">
                  <c:v>0</c:v>
                </c:pt>
                <c:pt idx="144">
                  <c:v>1.72</c:v>
                </c:pt>
                <c:pt idx="145">
                  <c:v>70.599999999999994</c:v>
                </c:pt>
                <c:pt idx="146">
                  <c:v>132.30000000000001</c:v>
                </c:pt>
                <c:pt idx="147">
                  <c:v>37</c:v>
                </c:pt>
                <c:pt idx="148">
                  <c:v>1</c:v>
                </c:pt>
                <c:pt idx="149">
                  <c:v>92</c:v>
                </c:pt>
                <c:pt idx="150">
                  <c:v>0.1</c:v>
                </c:pt>
                <c:pt idx="151">
                  <c:v>0</c:v>
                </c:pt>
                <c:pt idx="152">
                  <c:v>70</c:v>
                </c:pt>
                <c:pt idx="153">
                  <c:v>0</c:v>
                </c:pt>
                <c:pt idx="154">
                  <c:v>4</c:v>
                </c:pt>
                <c:pt idx="155">
                  <c:v>75</c:v>
                </c:pt>
                <c:pt idx="156">
                  <c:v>82</c:v>
                </c:pt>
                <c:pt idx="157">
                  <c:v>74</c:v>
                </c:pt>
                <c:pt idx="158">
                  <c:v>14</c:v>
                </c:pt>
                <c:pt idx="159">
                  <c:v>0</c:v>
                </c:pt>
                <c:pt idx="160">
                  <c:v>65</c:v>
                </c:pt>
                <c:pt idx="161">
                  <c:v>365</c:v>
                </c:pt>
                <c:pt idx="162">
                  <c:v>1</c:v>
                </c:pt>
                <c:pt idx="163">
                  <c:v>0</c:v>
                </c:pt>
                <c:pt idx="164">
                  <c:v>2</c:v>
                </c:pt>
                <c:pt idx="165">
                  <c:v>3.39</c:v>
                </c:pt>
                <c:pt idx="166">
                  <c:v>80</c:v>
                </c:pt>
                <c:pt idx="167">
                  <c:v>51</c:v>
                </c:pt>
                <c:pt idx="168">
                  <c:v>54</c:v>
                </c:pt>
                <c:pt idx="169">
                  <c:v>12.9</c:v>
                </c:pt>
                <c:pt idx="170">
                  <c:v>23.8</c:v>
                </c:pt>
                <c:pt idx="171">
                  <c:v>5</c:v>
                </c:pt>
                <c:pt idx="172">
                  <c:v>11</c:v>
                </c:pt>
                <c:pt idx="173">
                  <c:v>5</c:v>
                </c:pt>
                <c:pt idx="174">
                  <c:v>13.08</c:v>
                </c:pt>
                <c:pt idx="175">
                  <c:v>8</c:v>
                </c:pt>
                <c:pt idx="176">
                  <c:v>2.8</c:v>
                </c:pt>
                <c:pt idx="177">
                  <c:v>14</c:v>
                </c:pt>
                <c:pt idx="178">
                  <c:v>124.2</c:v>
                </c:pt>
                <c:pt idx="179">
                  <c:v>103</c:v>
                </c:pt>
                <c:pt idx="180">
                  <c:v>99</c:v>
                </c:pt>
                <c:pt idx="181">
                  <c:v>86</c:v>
                </c:pt>
                <c:pt idx="182">
                  <c:v>58</c:v>
                </c:pt>
                <c:pt idx="183">
                  <c:v>113</c:v>
                </c:pt>
                <c:pt idx="184">
                  <c:v>85.724999999999994</c:v>
                </c:pt>
              </c:numCache>
            </c:numRef>
          </c:yVal>
          <c:smooth val="0"/>
          <c:extLst>
            <c:ext xmlns:c16="http://schemas.microsoft.com/office/drawing/2014/chart" uri="{C3380CC4-5D6E-409C-BE32-E72D297353CC}">
              <c16:uniqueId val="{00000000-9F56-4693-B415-2A5363E1A3A2}"/>
            </c:ext>
          </c:extLst>
        </c:ser>
        <c:ser>
          <c:idx val="1"/>
          <c:order val="1"/>
          <c:tx>
            <c:v>Water</c:v>
          </c:tx>
          <c:spPr>
            <a:ln>
              <a:solidFill>
                <a:srgbClr val="0066FF"/>
              </a:solidFill>
            </a:ln>
          </c:spPr>
          <c:marker>
            <c:symbol val="diamond"/>
            <c:size val="4"/>
            <c:spPr>
              <a:solidFill>
                <a:srgbClr val="0066FF"/>
              </a:solidFill>
              <a:ln>
                <a:solidFill>
                  <a:srgbClr val="0066FF"/>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'ZZ(3)'!$K$26:$K$212</c:f>
              <c:numCache>
                <c:formatCode>General</c:formatCode>
                <c:ptCount val="187"/>
                <c:pt idx="0">
                  <c:v>0</c:v>
                </c:pt>
                <c:pt idx="1">
                  <c:v>0</c:v>
                </c:pt>
                <c:pt idx="2">
                  <c:v>12</c:v>
                </c:pt>
                <c:pt idx="3">
                  <c:v>15.21</c:v>
                </c:pt>
                <c:pt idx="4">
                  <c:v>26</c:v>
                </c:pt>
                <c:pt idx="5">
                  <c:v>37</c:v>
                </c:pt>
                <c:pt idx="6">
                  <c:v>19</c:v>
                </c:pt>
                <c:pt idx="7">
                  <c:v>19</c:v>
                </c:pt>
                <c:pt idx="8">
                  <c:v>0</c:v>
                </c:pt>
                <c:pt idx="9">
                  <c:v>30</c:v>
                </c:pt>
                <c:pt idx="10">
                  <c:v>112</c:v>
                </c:pt>
                <c:pt idx="11">
                  <c:v>49</c:v>
                </c:pt>
                <c:pt idx="12">
                  <c:v>66</c:v>
                </c:pt>
                <c:pt idx="13">
                  <c:v>47</c:v>
                </c:pt>
                <c:pt idx="14">
                  <c:v>0</c:v>
                </c:pt>
                <c:pt idx="15">
                  <c:v>87.86</c:v>
                </c:pt>
                <c:pt idx="16">
                  <c:v>55.5</c:v>
                </c:pt>
                <c:pt idx="17">
                  <c:v>0</c:v>
                </c:pt>
                <c:pt idx="18">
                  <c:v>36</c:v>
                </c:pt>
                <c:pt idx="19">
                  <c:v>49.39</c:v>
                </c:pt>
                <c:pt idx="20">
                  <c:v>39.93</c:v>
                </c:pt>
                <c:pt idx="21">
                  <c:v>0</c:v>
                </c:pt>
                <c:pt idx="22">
                  <c:v>0</c:v>
                </c:pt>
                <c:pt idx="23">
                  <c:v>3.87</c:v>
                </c:pt>
                <c:pt idx="24">
                  <c:v>0</c:v>
                </c:pt>
                <c:pt idx="25">
                  <c:v>5</c:v>
                </c:pt>
                <c:pt idx="26">
                  <c:v>15</c:v>
                </c:pt>
                <c:pt idx="27">
                  <c:v>83</c:v>
                </c:pt>
                <c:pt idx="28">
                  <c:v>0.61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18.835999999999999</c:v>
                </c:pt>
                <c:pt idx="52">
                  <c:v>15</c:v>
                </c:pt>
                <c:pt idx="53">
                  <c:v>33.216000000000001</c:v>
                </c:pt>
                <c:pt idx="54">
                  <c:v>25.02</c:v>
                </c:pt>
                <c:pt idx="55">
                  <c:v>25.010999999999999</c:v>
                </c:pt>
                <c:pt idx="56">
                  <c:v>19.388000000000002</c:v>
                </c:pt>
                <c:pt idx="57">
                  <c:v>19.780999999999999</c:v>
                </c:pt>
                <c:pt idx="58">
                  <c:v>13.952</c:v>
                </c:pt>
                <c:pt idx="59">
                  <c:v>15.853</c:v>
                </c:pt>
                <c:pt idx="60">
                  <c:v>13.635999999999999</c:v>
                </c:pt>
                <c:pt idx="61">
                  <c:v>26.67</c:v>
                </c:pt>
                <c:pt idx="62">
                  <c:v>14.782999999999999</c:v>
                </c:pt>
                <c:pt idx="63">
                  <c:v>9.7609999999999992</c:v>
                </c:pt>
                <c:pt idx="64">
                  <c:v>10.593999999999999</c:v>
                </c:pt>
                <c:pt idx="65">
                  <c:v>14.519</c:v>
                </c:pt>
                <c:pt idx="66">
                  <c:v>13.619</c:v>
                </c:pt>
                <c:pt idx="67">
                  <c:v>12.983000000000001</c:v>
                </c:pt>
                <c:pt idx="68">
                  <c:v>2.302</c:v>
                </c:pt>
                <c:pt idx="69">
                  <c:v>1.931</c:v>
                </c:pt>
                <c:pt idx="70">
                  <c:v>2.69</c:v>
                </c:pt>
                <c:pt idx="71">
                  <c:v>3.0790000000000002</c:v>
                </c:pt>
                <c:pt idx="72">
                  <c:v>9.7000000000000003E-2</c:v>
                </c:pt>
                <c:pt idx="73">
                  <c:v>0.122</c:v>
                </c:pt>
                <c:pt idx="74">
                  <c:v>0.111</c:v>
                </c:pt>
                <c:pt idx="75">
                  <c:v>0.1</c:v>
                </c:pt>
                <c:pt idx="76">
                  <c:v>24.295000000000002</c:v>
                </c:pt>
                <c:pt idx="77">
                  <c:v>11.8</c:v>
                </c:pt>
                <c:pt idx="78">
                  <c:v>1.67</c:v>
                </c:pt>
                <c:pt idx="79">
                  <c:v>1.47</c:v>
                </c:pt>
                <c:pt idx="80">
                  <c:v>1.28</c:v>
                </c:pt>
                <c:pt idx="81">
                  <c:v>0.59</c:v>
                </c:pt>
                <c:pt idx="82">
                  <c:v>0.74</c:v>
                </c:pt>
                <c:pt idx="83">
                  <c:v>2.99</c:v>
                </c:pt>
                <c:pt idx="84">
                  <c:v>0</c:v>
                </c:pt>
                <c:pt idx="85">
                  <c:v>0</c:v>
                </c:pt>
                <c:pt idx="86">
                  <c:v>0</c:v>
                </c:pt>
                <c:pt idx="87">
                  <c:v>0</c:v>
                </c:pt>
                <c:pt idx="88">
                  <c:v>0</c:v>
                </c:pt>
                <c:pt idx="89">
                  <c:v>0</c:v>
                </c:pt>
                <c:pt idx="90">
                  <c:v>0</c:v>
                </c:pt>
                <c:pt idx="91">
                  <c:v>0</c:v>
                </c:pt>
                <c:pt idx="92">
                  <c:v>0</c:v>
                </c:pt>
                <c:pt idx="93">
                  <c:v>15.7</c:v>
                </c:pt>
                <c:pt idx="94">
                  <c:v>18.100000000000001</c:v>
                </c:pt>
                <c:pt idx="95">
                  <c:v>15.7</c:v>
                </c:pt>
                <c:pt idx="96">
                  <c:v>14.3</c:v>
                </c:pt>
                <c:pt idx="97">
                  <c:v>12.2</c:v>
                </c:pt>
                <c:pt idx="98">
                  <c:v>13.2</c:v>
                </c:pt>
                <c:pt idx="99">
                  <c:v>8.73</c:v>
                </c:pt>
                <c:pt idx="100">
                  <c:v>1.47</c:v>
                </c:pt>
                <c:pt idx="101">
                  <c:v>1.3</c:v>
                </c:pt>
                <c:pt idx="102">
                  <c:v>1.1000000000000001</c:v>
                </c:pt>
                <c:pt idx="103">
                  <c:v>1.03</c:v>
                </c:pt>
                <c:pt idx="104">
                  <c:v>1.19</c:v>
                </c:pt>
                <c:pt idx="105">
                  <c:v>1.1000000000000001</c:v>
                </c:pt>
                <c:pt idx="106">
                  <c:v>1</c:v>
                </c:pt>
                <c:pt idx="107">
                  <c:v>1.2</c:v>
                </c:pt>
                <c:pt idx="108">
                  <c:v>0</c:v>
                </c:pt>
                <c:pt idx="109">
                  <c:v>2</c:v>
                </c:pt>
                <c:pt idx="110">
                  <c:v>1.4</c:v>
                </c:pt>
                <c:pt idx="111">
                  <c:v>0.6</c:v>
                </c:pt>
                <c:pt idx="112">
                  <c:v>6.2</c:v>
                </c:pt>
                <c:pt idx="113">
                  <c:v>4.3499999999999996</c:v>
                </c:pt>
                <c:pt idx="114">
                  <c:v>4.82</c:v>
                </c:pt>
                <c:pt idx="115">
                  <c:v>4.3</c:v>
                </c:pt>
                <c:pt idx="116">
                  <c:v>2.6</c:v>
                </c:pt>
                <c:pt idx="117">
                  <c:v>2.7</c:v>
                </c:pt>
                <c:pt idx="118">
                  <c:v>17.510000000000002</c:v>
                </c:pt>
                <c:pt idx="119">
                  <c:v>19.2</c:v>
                </c:pt>
                <c:pt idx="120">
                  <c:v>111</c:v>
                </c:pt>
                <c:pt idx="121">
                  <c:v>80.400000000000006</c:v>
                </c:pt>
                <c:pt idx="122">
                  <c:v>26.9</c:v>
                </c:pt>
                <c:pt idx="123">
                  <c:v>17.600000000000001</c:v>
                </c:pt>
                <c:pt idx="124">
                  <c:v>13.3</c:v>
                </c:pt>
                <c:pt idx="125">
                  <c:v>13.4</c:v>
                </c:pt>
                <c:pt idx="126">
                  <c:v>4.9000000000000004</c:v>
                </c:pt>
                <c:pt idx="127">
                  <c:v>4.3</c:v>
                </c:pt>
                <c:pt idx="128">
                  <c:v>1.6</c:v>
                </c:pt>
                <c:pt idx="129">
                  <c:v>3.4</c:v>
                </c:pt>
                <c:pt idx="130">
                  <c:v>3.3</c:v>
                </c:pt>
                <c:pt idx="131">
                  <c:v>0</c:v>
                </c:pt>
                <c:pt idx="132">
                  <c:v>0.7</c:v>
                </c:pt>
                <c:pt idx="133">
                  <c:v>2.7</c:v>
                </c:pt>
                <c:pt idx="134">
                  <c:v>1.6</c:v>
                </c:pt>
                <c:pt idx="135">
                  <c:v>0.6</c:v>
                </c:pt>
                <c:pt idx="136">
                  <c:v>0.6</c:v>
                </c:pt>
                <c:pt idx="137">
                  <c:v>0.4</c:v>
                </c:pt>
                <c:pt idx="138">
                  <c:v>2</c:v>
                </c:pt>
                <c:pt idx="139">
                  <c:v>1</c:v>
                </c:pt>
                <c:pt idx="140">
                  <c:v>15.5</c:v>
                </c:pt>
                <c:pt idx="141">
                  <c:v>0.6</c:v>
                </c:pt>
                <c:pt idx="142">
                  <c:v>0</c:v>
                </c:pt>
                <c:pt idx="143">
                  <c:v>0</c:v>
                </c:pt>
                <c:pt idx="144">
                  <c:v>0</c:v>
                </c:pt>
                <c:pt idx="145">
                  <c:v>1.4</c:v>
                </c:pt>
                <c:pt idx="146">
                  <c:v>2.7</c:v>
                </c:pt>
                <c:pt idx="147">
                  <c:v>1</c:v>
                </c:pt>
                <c:pt idx="148">
                  <c:v>1</c:v>
                </c:pt>
                <c:pt idx="149">
                  <c:v>1</c:v>
                </c:pt>
                <c:pt idx="150">
                  <c:v>0</c:v>
                </c:pt>
                <c:pt idx="151">
                  <c:v>0</c:v>
                </c:pt>
                <c:pt idx="152">
                  <c:v>0</c:v>
                </c:pt>
                <c:pt idx="153">
                  <c:v>0</c:v>
                </c:pt>
                <c:pt idx="154">
                  <c:v>0</c:v>
                </c:pt>
                <c:pt idx="155">
                  <c:v>1</c:v>
                </c:pt>
                <c:pt idx="156">
                  <c:v>0</c:v>
                </c:pt>
                <c:pt idx="157">
                  <c:v>0</c:v>
                </c:pt>
                <c:pt idx="158">
                  <c:v>5</c:v>
                </c:pt>
                <c:pt idx="159">
                  <c:v>0</c:v>
                </c:pt>
                <c:pt idx="160">
                  <c:v>2</c:v>
                </c:pt>
                <c:pt idx="161">
                  <c:v>8</c:v>
                </c:pt>
                <c:pt idx="162">
                  <c:v>0</c:v>
                </c:pt>
                <c:pt idx="163">
                  <c:v>0</c:v>
                </c:pt>
                <c:pt idx="164">
                  <c:v>0</c:v>
                </c:pt>
                <c:pt idx="165">
                  <c:v>0.04</c:v>
                </c:pt>
                <c:pt idx="166">
                  <c:v>1</c:v>
                </c:pt>
                <c:pt idx="167">
                  <c:v>1</c:v>
                </c:pt>
                <c:pt idx="168">
                  <c:v>1</c:v>
                </c:pt>
                <c:pt idx="169">
                  <c:v>0.3</c:v>
                </c:pt>
                <c:pt idx="170">
                  <c:v>0.5</c:v>
                </c:pt>
                <c:pt idx="171">
                  <c:v>0</c:v>
                </c:pt>
                <c:pt idx="172">
                  <c:v>0</c:v>
                </c:pt>
                <c:pt idx="173">
                  <c:v>0</c:v>
                </c:pt>
                <c:pt idx="174">
                  <c:v>14.75</c:v>
                </c:pt>
                <c:pt idx="175">
                  <c:v>0</c:v>
                </c:pt>
                <c:pt idx="176">
                  <c:v>0.15</c:v>
                </c:pt>
                <c:pt idx="177">
                  <c:v>1</c:v>
                </c:pt>
                <c:pt idx="178">
                  <c:v>13.8</c:v>
                </c:pt>
                <c:pt idx="179">
                  <c:v>15</c:v>
                </c:pt>
                <c:pt idx="180">
                  <c:v>11</c:v>
                </c:pt>
                <c:pt idx="181">
                  <c:v>10</c:v>
                </c:pt>
                <c:pt idx="182">
                  <c:v>6</c:v>
                </c:pt>
                <c:pt idx="183">
                  <c:v>13</c:v>
                </c:pt>
                <c:pt idx="184">
                  <c:v>9.5250000000000004</c:v>
                </c:pt>
              </c:numCache>
            </c:numRef>
          </c:yVal>
          <c:smooth val="0"/>
          <c:extLst>
            <c:ext xmlns:c16="http://schemas.microsoft.com/office/drawing/2014/chart" uri="{C3380CC4-5D6E-409C-BE32-E72D297353CC}">
              <c16:uniqueId val="{00000001-9F56-4693-B415-2A5363E1A3A2}"/>
            </c:ext>
          </c:extLst>
        </c:ser>
        <c:ser>
          <c:idx val="2"/>
          <c:order val="2"/>
          <c:tx>
            <c:v>THP</c:v>
          </c:tx>
          <c:spPr>
            <a:ln w="25400">
              <a:solidFill>
                <a:srgbClr val="000099"/>
              </a:solidFill>
            </a:ln>
          </c:spPr>
          <c:marker>
            <c:symbol val="triangle"/>
            <c:size val="4"/>
            <c:spPr>
              <a:solidFill>
                <a:srgbClr val="000099"/>
              </a:solidFill>
              <a:ln>
                <a:solidFill>
                  <a:srgbClr val="000099"/>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'ZZ(3)'!$G$26:$G$212</c:f>
              <c:numCache>
                <c:formatCode>General</c:formatCode>
                <c:ptCount val="187"/>
                <c:pt idx="0">
                  <c:v>665</c:v>
                </c:pt>
                <c:pt idx="1">
                  <c:v>662</c:v>
                </c:pt>
                <c:pt idx="2">
                  <c:v>688</c:v>
                </c:pt>
                <c:pt idx="3">
                  <c:v>727</c:v>
                </c:pt>
                <c:pt idx="4">
                  <c:v>713</c:v>
                </c:pt>
                <c:pt idx="5">
                  <c:v>735</c:v>
                </c:pt>
                <c:pt idx="6">
                  <c:v>741</c:v>
                </c:pt>
                <c:pt idx="7">
                  <c:v>758</c:v>
                </c:pt>
                <c:pt idx="8">
                  <c:v>759</c:v>
                </c:pt>
                <c:pt idx="9">
                  <c:v>820</c:v>
                </c:pt>
                <c:pt idx="10">
                  <c:v>791</c:v>
                </c:pt>
                <c:pt idx="11">
                  <c:v>829</c:v>
                </c:pt>
                <c:pt idx="12">
                  <c:v>698</c:v>
                </c:pt>
                <c:pt idx="13">
                  <c:v>658</c:v>
                </c:pt>
                <c:pt idx="14">
                  <c:v>617</c:v>
                </c:pt>
                <c:pt idx="15">
                  <c:v>623</c:v>
                </c:pt>
                <c:pt idx="16">
                  <c:v>731.13</c:v>
                </c:pt>
                <c:pt idx="17">
                  <c:v>530</c:v>
                </c:pt>
                <c:pt idx="18">
                  <c:v>527</c:v>
                </c:pt>
                <c:pt idx="19">
                  <c:v>532</c:v>
                </c:pt>
                <c:pt idx="20">
                  <c:v>269</c:v>
                </c:pt>
                <c:pt idx="21">
                  <c:v>548</c:v>
                </c:pt>
                <c:pt idx="22">
                  <c:v>497</c:v>
                </c:pt>
                <c:pt idx="23">
                  <c:v>497</c:v>
                </c:pt>
                <c:pt idx="24">
                  <c:v>511</c:v>
                </c:pt>
                <c:pt idx="25">
                  <c:v>633</c:v>
                </c:pt>
                <c:pt idx="26">
                  <c:v>683</c:v>
                </c:pt>
                <c:pt idx="27">
                  <c:v>595</c:v>
                </c:pt>
                <c:pt idx="28">
                  <c:v>546</c:v>
                </c:pt>
                <c:pt idx="29">
                  <c:v>523</c:v>
                </c:pt>
                <c:pt idx="31">
                  <c:v>209</c:v>
                </c:pt>
                <c:pt idx="32">
                  <c:v>158.30000000000001</c:v>
                </c:pt>
                <c:pt idx="33">
                  <c:v>213</c:v>
                </c:pt>
                <c:pt idx="34">
                  <c:v>166.4</c:v>
                </c:pt>
                <c:pt idx="35">
                  <c:v>200</c:v>
                </c:pt>
                <c:pt idx="36">
                  <c:v>203.96</c:v>
                </c:pt>
                <c:pt idx="37">
                  <c:v>179.23</c:v>
                </c:pt>
                <c:pt idx="38">
                  <c:v>175.3</c:v>
                </c:pt>
                <c:pt idx="39">
                  <c:v>215</c:v>
                </c:pt>
                <c:pt idx="40">
                  <c:v>247</c:v>
                </c:pt>
                <c:pt idx="41">
                  <c:v>268.8</c:v>
                </c:pt>
                <c:pt idx="42">
                  <c:v>278.3</c:v>
                </c:pt>
                <c:pt idx="43">
                  <c:v>214</c:v>
                </c:pt>
                <c:pt idx="44">
                  <c:v>191.7</c:v>
                </c:pt>
                <c:pt idx="45">
                  <c:v>178</c:v>
                </c:pt>
                <c:pt idx="46">
                  <c:v>231.18</c:v>
                </c:pt>
                <c:pt idx="47">
                  <c:v>254.58</c:v>
                </c:pt>
                <c:pt idx="48">
                  <c:v>247</c:v>
                </c:pt>
                <c:pt idx="49">
                  <c:v>249.39</c:v>
                </c:pt>
                <c:pt idx="50">
                  <c:v>247.83</c:v>
                </c:pt>
                <c:pt idx="51">
                  <c:v>206</c:v>
                </c:pt>
                <c:pt idx="52">
                  <c:v>206</c:v>
                </c:pt>
                <c:pt idx="53">
                  <c:v>214</c:v>
                </c:pt>
                <c:pt idx="54">
                  <c:v>214</c:v>
                </c:pt>
                <c:pt idx="55">
                  <c:v>203.38</c:v>
                </c:pt>
                <c:pt idx="56">
                  <c:v>197</c:v>
                </c:pt>
                <c:pt idx="57">
                  <c:v>209</c:v>
                </c:pt>
                <c:pt idx="58">
                  <c:v>209.95</c:v>
                </c:pt>
                <c:pt idx="59">
                  <c:v>208.47</c:v>
                </c:pt>
                <c:pt idx="60">
                  <c:v>193.93</c:v>
                </c:pt>
                <c:pt idx="61">
                  <c:v>193.63</c:v>
                </c:pt>
                <c:pt idx="62">
                  <c:v>152</c:v>
                </c:pt>
                <c:pt idx="63">
                  <c:v>151.97999999999999</c:v>
                </c:pt>
                <c:pt idx="64">
                  <c:v>169</c:v>
                </c:pt>
                <c:pt idx="65">
                  <c:v>165.7</c:v>
                </c:pt>
                <c:pt idx="66">
                  <c:v>200</c:v>
                </c:pt>
                <c:pt idx="67">
                  <c:v>149.97999999999999</c:v>
                </c:pt>
                <c:pt idx="68">
                  <c:v>151</c:v>
                </c:pt>
                <c:pt idx="69">
                  <c:v>191.7</c:v>
                </c:pt>
                <c:pt idx="70">
                  <c:v>217</c:v>
                </c:pt>
                <c:pt idx="71">
                  <c:v>202.84</c:v>
                </c:pt>
                <c:pt idx="72">
                  <c:v>203.5</c:v>
                </c:pt>
                <c:pt idx="73">
                  <c:v>196</c:v>
                </c:pt>
                <c:pt idx="74">
                  <c:v>180.66</c:v>
                </c:pt>
                <c:pt idx="75">
                  <c:v>183</c:v>
                </c:pt>
                <c:pt idx="76">
                  <c:v>188.7</c:v>
                </c:pt>
                <c:pt idx="77">
                  <c:v>210</c:v>
                </c:pt>
                <c:pt idx="78">
                  <c:v>197.25</c:v>
                </c:pt>
                <c:pt idx="79">
                  <c:v>243</c:v>
                </c:pt>
                <c:pt idx="80">
                  <c:v>252</c:v>
                </c:pt>
                <c:pt idx="81">
                  <c:v>191</c:v>
                </c:pt>
                <c:pt idx="82">
                  <c:v>205</c:v>
                </c:pt>
                <c:pt idx="83">
                  <c:v>236</c:v>
                </c:pt>
                <c:pt idx="84">
                  <c:v>193</c:v>
                </c:pt>
                <c:pt idx="85">
                  <c:v>196</c:v>
                </c:pt>
                <c:pt idx="86">
                  <c:v>190</c:v>
                </c:pt>
                <c:pt idx="87">
                  <c:v>189</c:v>
                </c:pt>
                <c:pt idx="88">
                  <c:v>192</c:v>
                </c:pt>
                <c:pt idx="89">
                  <c:v>200.5</c:v>
                </c:pt>
                <c:pt idx="90">
                  <c:v>195</c:v>
                </c:pt>
                <c:pt idx="91">
                  <c:v>201</c:v>
                </c:pt>
                <c:pt idx="92">
                  <c:v>210</c:v>
                </c:pt>
                <c:pt idx="93">
                  <c:v>185.26</c:v>
                </c:pt>
                <c:pt idx="94">
                  <c:v>187</c:v>
                </c:pt>
                <c:pt idx="95">
                  <c:v>197</c:v>
                </c:pt>
                <c:pt idx="96">
                  <c:v>190</c:v>
                </c:pt>
                <c:pt idx="97">
                  <c:v>236.25</c:v>
                </c:pt>
                <c:pt idx="98">
                  <c:v>214.99</c:v>
                </c:pt>
                <c:pt idx="99">
                  <c:v>204.8</c:v>
                </c:pt>
                <c:pt idx="100">
                  <c:v>226.54</c:v>
                </c:pt>
                <c:pt idx="101">
                  <c:v>212.55</c:v>
                </c:pt>
                <c:pt idx="102">
                  <c:v>222.71</c:v>
                </c:pt>
                <c:pt idx="103">
                  <c:v>178</c:v>
                </c:pt>
                <c:pt idx="104">
                  <c:v>172.26</c:v>
                </c:pt>
                <c:pt idx="105">
                  <c:v>193.9</c:v>
                </c:pt>
                <c:pt idx="106">
                  <c:v>185.88</c:v>
                </c:pt>
                <c:pt idx="107">
                  <c:v>185.83</c:v>
                </c:pt>
                <c:pt idx="108">
                  <c:v>196.3</c:v>
                </c:pt>
                <c:pt idx="109">
                  <c:v>184</c:v>
                </c:pt>
                <c:pt idx="110">
                  <c:v>181</c:v>
                </c:pt>
                <c:pt idx="111">
                  <c:v>176.68</c:v>
                </c:pt>
                <c:pt idx="112">
                  <c:v>230.2</c:v>
                </c:pt>
                <c:pt idx="113">
                  <c:v>232.11</c:v>
                </c:pt>
                <c:pt idx="114">
                  <c:v>237.5</c:v>
                </c:pt>
                <c:pt idx="115">
                  <c:v>201.45</c:v>
                </c:pt>
                <c:pt idx="116">
                  <c:v>183.59</c:v>
                </c:pt>
                <c:pt idx="117">
                  <c:v>184</c:v>
                </c:pt>
                <c:pt idx="118">
                  <c:v>183</c:v>
                </c:pt>
                <c:pt idx="119">
                  <c:v>200.73</c:v>
                </c:pt>
                <c:pt idx="120">
                  <c:v>202.57</c:v>
                </c:pt>
                <c:pt idx="121">
                  <c:v>206</c:v>
                </c:pt>
                <c:pt idx="122">
                  <c:v>203</c:v>
                </c:pt>
                <c:pt idx="123">
                  <c:v>208.51</c:v>
                </c:pt>
                <c:pt idx="124">
                  <c:v>208.45</c:v>
                </c:pt>
                <c:pt idx="125">
                  <c:v>229.68</c:v>
                </c:pt>
                <c:pt idx="126">
                  <c:v>220.28</c:v>
                </c:pt>
                <c:pt idx="127">
                  <c:v>199.6</c:v>
                </c:pt>
                <c:pt idx="128">
                  <c:v>193.39</c:v>
                </c:pt>
                <c:pt idx="129">
                  <c:v>205</c:v>
                </c:pt>
                <c:pt idx="130">
                  <c:v>212</c:v>
                </c:pt>
                <c:pt idx="131">
                  <c:v>201</c:v>
                </c:pt>
                <c:pt idx="132">
                  <c:v>201</c:v>
                </c:pt>
                <c:pt idx="133">
                  <c:v>199.12</c:v>
                </c:pt>
                <c:pt idx="134">
                  <c:v>196.24</c:v>
                </c:pt>
                <c:pt idx="135">
                  <c:v>195</c:v>
                </c:pt>
                <c:pt idx="136">
                  <c:v>208</c:v>
                </c:pt>
                <c:pt idx="137">
                  <c:v>204.5</c:v>
                </c:pt>
                <c:pt idx="138">
                  <c:v>208.9</c:v>
                </c:pt>
                <c:pt idx="139">
                  <c:v>209</c:v>
                </c:pt>
                <c:pt idx="140">
                  <c:v>205</c:v>
                </c:pt>
                <c:pt idx="141">
                  <c:v>97</c:v>
                </c:pt>
                <c:pt idx="142">
                  <c:v>189</c:v>
                </c:pt>
                <c:pt idx="143">
                  <c:v>189</c:v>
                </c:pt>
                <c:pt idx="144">
                  <c:v>191</c:v>
                </c:pt>
                <c:pt idx="145">
                  <c:v>191</c:v>
                </c:pt>
                <c:pt idx="146">
                  <c:v>193</c:v>
                </c:pt>
                <c:pt idx="147">
                  <c:v>204</c:v>
                </c:pt>
                <c:pt idx="148">
                  <c:v>207</c:v>
                </c:pt>
                <c:pt idx="149">
                  <c:v>212</c:v>
                </c:pt>
                <c:pt idx="150">
                  <c:v>200</c:v>
                </c:pt>
                <c:pt idx="151">
                  <c:v>197.58</c:v>
                </c:pt>
                <c:pt idx="152">
                  <c:v>201</c:v>
                </c:pt>
                <c:pt idx="153">
                  <c:v>199</c:v>
                </c:pt>
                <c:pt idx="154">
                  <c:v>213</c:v>
                </c:pt>
                <c:pt idx="155">
                  <c:v>207</c:v>
                </c:pt>
                <c:pt idx="156">
                  <c:v>208</c:v>
                </c:pt>
                <c:pt idx="157">
                  <c:v>211</c:v>
                </c:pt>
                <c:pt idx="158">
                  <c:v>217</c:v>
                </c:pt>
                <c:pt idx="159">
                  <c:v>211</c:v>
                </c:pt>
                <c:pt idx="160">
                  <c:v>219</c:v>
                </c:pt>
                <c:pt idx="161">
                  <c:v>223</c:v>
                </c:pt>
                <c:pt idx="162">
                  <c:v>224</c:v>
                </c:pt>
                <c:pt idx="163">
                  <c:v>233</c:v>
                </c:pt>
                <c:pt idx="164">
                  <c:v>217</c:v>
                </c:pt>
                <c:pt idx="165">
                  <c:v>217.72</c:v>
                </c:pt>
                <c:pt idx="166">
                  <c:v>206</c:v>
                </c:pt>
                <c:pt idx="167">
                  <c:v>216</c:v>
                </c:pt>
                <c:pt idx="168">
                  <c:v>230</c:v>
                </c:pt>
                <c:pt idx="169">
                  <c:v>221</c:v>
                </c:pt>
                <c:pt idx="170">
                  <c:v>225</c:v>
                </c:pt>
                <c:pt idx="171">
                  <c:v>207</c:v>
                </c:pt>
                <c:pt idx="172">
                  <c:v>192</c:v>
                </c:pt>
                <c:pt idx="173">
                  <c:v>191</c:v>
                </c:pt>
                <c:pt idx="174">
                  <c:v>244</c:v>
                </c:pt>
                <c:pt idx="175">
                  <c:v>264</c:v>
                </c:pt>
                <c:pt idx="176">
                  <c:v>234</c:v>
                </c:pt>
                <c:pt idx="177">
                  <c:v>227</c:v>
                </c:pt>
                <c:pt idx="178">
                  <c:v>247</c:v>
                </c:pt>
                <c:pt idx="179">
                  <c:v>235</c:v>
                </c:pt>
                <c:pt idx="180">
                  <c:v>207</c:v>
                </c:pt>
                <c:pt idx="181">
                  <c:v>208</c:v>
                </c:pt>
                <c:pt idx="182">
                  <c:v>208</c:v>
                </c:pt>
                <c:pt idx="183">
                  <c:v>206</c:v>
                </c:pt>
                <c:pt idx="184">
                  <c:v>203</c:v>
                </c:pt>
              </c:numCache>
            </c:numRef>
          </c:yVal>
          <c:smooth val="0"/>
          <c:extLst>
            <c:ext xmlns:c16="http://schemas.microsoft.com/office/drawing/2014/chart" uri="{C3380CC4-5D6E-409C-BE32-E72D297353CC}">
              <c16:uniqueId val="{00000002-9F56-4693-B415-2A5363E1A3A2}"/>
            </c:ext>
          </c:extLst>
        </c:ser>
        <c:dLbls>
          <c:showLegendKey val="0"/>
          <c:showVal val="0"/>
          <c:showCatName val="0"/>
          <c:showSerName val="0"/>
          <c:showPercent val="0"/>
          <c:showBubbleSize val="0"/>
        </c:dLbls>
        <c:axId val="541033304"/>
        <c:axId val="541037224"/>
      </c:scatterChart>
      <c:scatterChart>
        <c:scatterStyle val="lineMarker"/>
        <c:varyColors val="0"/>
        <c:ser>
          <c:idx val="3"/>
          <c:order val="3"/>
          <c:tx>
            <c:v>Gas (MMscfd)</c:v>
          </c:tx>
          <c:spPr>
            <a:ln>
              <a:solidFill>
                <a:srgbClr val="FF0000"/>
              </a:solidFill>
            </a:ln>
          </c:spPr>
          <c:marker>
            <c:symbol val="circle"/>
            <c:size val="4"/>
            <c:spPr>
              <a:solidFill>
                <a:srgbClr val="FF0000"/>
              </a:solidFill>
              <a:ln>
                <a:solidFill>
                  <a:srgbClr val="FF0000"/>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'ZZ(3)'!$N$26:$N$212</c:f>
              <c:numCache>
                <c:formatCode>General</c:formatCode>
                <c:ptCount val="187"/>
                <c:pt idx="0">
                  <c:v>1.48</c:v>
                </c:pt>
                <c:pt idx="1">
                  <c:v>2.4</c:v>
                </c:pt>
                <c:pt idx="2">
                  <c:v>3.07</c:v>
                </c:pt>
                <c:pt idx="3">
                  <c:v>4.12</c:v>
                </c:pt>
                <c:pt idx="4">
                  <c:v>4.1399999999999997</c:v>
                </c:pt>
                <c:pt idx="5">
                  <c:v>5</c:v>
                </c:pt>
                <c:pt idx="6">
                  <c:v>4.92</c:v>
                </c:pt>
                <c:pt idx="7">
                  <c:v>5.22</c:v>
                </c:pt>
                <c:pt idx="8">
                  <c:v>6.63</c:v>
                </c:pt>
                <c:pt idx="9">
                  <c:v>7.42</c:v>
                </c:pt>
                <c:pt idx="10">
                  <c:v>7.85</c:v>
                </c:pt>
                <c:pt idx="11">
                  <c:v>7.61</c:v>
                </c:pt>
                <c:pt idx="12">
                  <c:v>8.09</c:v>
                </c:pt>
                <c:pt idx="13">
                  <c:v>8.2100000000000009</c:v>
                </c:pt>
                <c:pt idx="14">
                  <c:v>7.54</c:v>
                </c:pt>
                <c:pt idx="15">
                  <c:v>7.7</c:v>
                </c:pt>
                <c:pt idx="16">
                  <c:v>7.39</c:v>
                </c:pt>
                <c:pt idx="17">
                  <c:v>2.33</c:v>
                </c:pt>
                <c:pt idx="18">
                  <c:v>3.58</c:v>
                </c:pt>
                <c:pt idx="19">
                  <c:v>3.74</c:v>
                </c:pt>
                <c:pt idx="20">
                  <c:v>4.4000000000000004</c:v>
                </c:pt>
                <c:pt idx="21">
                  <c:v>0.05</c:v>
                </c:pt>
                <c:pt idx="22">
                  <c:v>0</c:v>
                </c:pt>
                <c:pt idx="23">
                  <c:v>0</c:v>
                </c:pt>
                <c:pt idx="24">
                  <c:v>0</c:v>
                </c:pt>
                <c:pt idx="25">
                  <c:v>4.59</c:v>
                </c:pt>
                <c:pt idx="26">
                  <c:v>0</c:v>
                </c:pt>
                <c:pt idx="27">
                  <c:v>0.34</c:v>
                </c:pt>
                <c:pt idx="28">
                  <c:v>2.06</c:v>
                </c:pt>
                <c:pt idx="29">
                  <c:v>0.8</c:v>
                </c:pt>
                <c:pt idx="30">
                  <c:v>0</c:v>
                </c:pt>
                <c:pt idx="31">
                  <c:v>1.8599999999999998E-2</c:v>
                </c:pt>
                <c:pt idx="32">
                  <c:v>0.21099999999999999</c:v>
                </c:pt>
                <c:pt idx="33">
                  <c:v>0.4</c:v>
                </c:pt>
                <c:pt idx="34">
                  <c:v>0.25</c:v>
                </c:pt>
                <c:pt idx="35">
                  <c:v>0.34</c:v>
                </c:pt>
                <c:pt idx="36">
                  <c:v>0</c:v>
                </c:pt>
                <c:pt idx="37">
                  <c:v>0.26</c:v>
                </c:pt>
                <c:pt idx="38">
                  <c:v>0.22</c:v>
                </c:pt>
                <c:pt idx="39">
                  <c:v>0.03</c:v>
                </c:pt>
                <c:pt idx="40">
                  <c:v>0.09</c:v>
                </c:pt>
                <c:pt idx="41">
                  <c:v>0.3</c:v>
                </c:pt>
                <c:pt idx="42">
                  <c:v>0.31</c:v>
                </c:pt>
                <c:pt idx="43">
                  <c:v>0.35</c:v>
                </c:pt>
                <c:pt idx="44">
                  <c:v>4.0000000000000001E-3</c:v>
                </c:pt>
                <c:pt idx="45">
                  <c:v>5.0000000000000001E-3</c:v>
                </c:pt>
                <c:pt idx="46">
                  <c:v>3.0000000000000001E-3</c:v>
                </c:pt>
                <c:pt idx="47">
                  <c:v>8.9999999999999993E-3</c:v>
                </c:pt>
                <c:pt idx="48">
                  <c:v>3.0000000000000001E-3</c:v>
                </c:pt>
                <c:pt idx="49">
                  <c:v>3.0000000000000001E-3</c:v>
                </c:pt>
                <c:pt idx="50">
                  <c:v>1.2999999999999999E-2</c:v>
                </c:pt>
                <c:pt idx="51">
                  <c:v>0.1381</c:v>
                </c:pt>
                <c:pt idx="52">
                  <c:v>0.109</c:v>
                </c:pt>
                <c:pt idx="53">
                  <c:v>0.24360000000000001</c:v>
                </c:pt>
                <c:pt idx="54">
                  <c:v>0.1835</c:v>
                </c:pt>
                <c:pt idx="55">
                  <c:v>0.18340000000000001</c:v>
                </c:pt>
                <c:pt idx="56">
                  <c:v>0.20100000000000001</c:v>
                </c:pt>
                <c:pt idx="57">
                  <c:v>0.20499999999999999</c:v>
                </c:pt>
                <c:pt idx="58">
                  <c:v>0.21859999999999999</c:v>
                </c:pt>
                <c:pt idx="59">
                  <c:v>0.62</c:v>
                </c:pt>
                <c:pt idx="60">
                  <c:v>0.98</c:v>
                </c:pt>
                <c:pt idx="61">
                  <c:v>0.85</c:v>
                </c:pt>
                <c:pt idx="62">
                  <c:v>1.0046999999999999</c:v>
                </c:pt>
                <c:pt idx="63">
                  <c:v>0.69899999999999995</c:v>
                </c:pt>
                <c:pt idx="64">
                  <c:v>0.34</c:v>
                </c:pt>
                <c:pt idx="65">
                  <c:v>0.37</c:v>
                </c:pt>
                <c:pt idx="66">
                  <c:v>0.17</c:v>
                </c:pt>
                <c:pt idx="67">
                  <c:v>0.35</c:v>
                </c:pt>
                <c:pt idx="68">
                  <c:v>0.45</c:v>
                </c:pt>
                <c:pt idx="69">
                  <c:v>0.39700000000000002</c:v>
                </c:pt>
                <c:pt idx="70">
                  <c:v>0.24</c:v>
                </c:pt>
                <c:pt idx="71">
                  <c:v>0.1</c:v>
                </c:pt>
                <c:pt idx="72">
                  <c:v>0.13489999999999999</c:v>
                </c:pt>
                <c:pt idx="73">
                  <c:v>3.4000000000000002E-2</c:v>
                </c:pt>
                <c:pt idx="74">
                  <c:v>3.2000000000000001E-2</c:v>
                </c:pt>
                <c:pt idx="75">
                  <c:v>0.15429999999999999</c:v>
                </c:pt>
                <c:pt idx="76">
                  <c:v>3.1E-2</c:v>
                </c:pt>
                <c:pt idx="77">
                  <c:v>2.9000000000000001E-2</c:v>
                </c:pt>
                <c:pt idx="78">
                  <c:v>4.0000000000000001E-3</c:v>
                </c:pt>
                <c:pt idx="79">
                  <c:v>5.8000000000000003E-2</c:v>
                </c:pt>
                <c:pt idx="80">
                  <c:v>0.05</c:v>
                </c:pt>
                <c:pt idx="81">
                  <c:v>2.3E-2</c:v>
                </c:pt>
                <c:pt idx="82">
                  <c:v>2.9000000000000001E-2</c:v>
                </c:pt>
                <c:pt idx="83">
                  <c:v>0.11799999999999999</c:v>
                </c:pt>
                <c:pt idx="84">
                  <c:v>2.1999999999999999E-2</c:v>
                </c:pt>
                <c:pt idx="85">
                  <c:v>4.3999999999999997E-2</c:v>
                </c:pt>
                <c:pt idx="86">
                  <c:v>0.04</c:v>
                </c:pt>
                <c:pt idx="87">
                  <c:v>3.5999999999999997E-2</c:v>
                </c:pt>
                <c:pt idx="88">
                  <c:v>3.2000000000000001E-2</c:v>
                </c:pt>
                <c:pt idx="89">
                  <c:v>6.2E-2</c:v>
                </c:pt>
                <c:pt idx="90">
                  <c:v>0.06</c:v>
                </c:pt>
                <c:pt idx="91">
                  <c:v>5.2999999999999999E-2</c:v>
                </c:pt>
                <c:pt idx="92">
                  <c:v>0.06</c:v>
                </c:pt>
                <c:pt idx="93">
                  <c:v>0.06</c:v>
                </c:pt>
                <c:pt idx="94">
                  <c:v>7.0000000000000007E-2</c:v>
                </c:pt>
                <c:pt idx="95">
                  <c:v>5.7000000000000002E-2</c:v>
                </c:pt>
                <c:pt idx="96">
                  <c:v>0.05</c:v>
                </c:pt>
                <c:pt idx="97">
                  <c:v>0.06</c:v>
                </c:pt>
                <c:pt idx="98">
                  <c:v>0.06</c:v>
                </c:pt>
                <c:pt idx="99">
                  <c:v>0.04</c:v>
                </c:pt>
                <c:pt idx="100">
                  <c:v>5.8000000000000003E-2</c:v>
                </c:pt>
                <c:pt idx="101">
                  <c:v>0.05</c:v>
                </c:pt>
                <c:pt idx="102">
                  <c:v>0.04</c:v>
                </c:pt>
                <c:pt idx="103">
                  <c:v>4.1000000000000002E-2</c:v>
                </c:pt>
                <c:pt idx="104">
                  <c:v>4.7E-2</c:v>
                </c:pt>
                <c:pt idx="105">
                  <c:v>0.04</c:v>
                </c:pt>
                <c:pt idx="106">
                  <c:v>0.04</c:v>
                </c:pt>
                <c:pt idx="107">
                  <c:v>0.05</c:v>
                </c:pt>
                <c:pt idx="108">
                  <c:v>0</c:v>
                </c:pt>
                <c:pt idx="109">
                  <c:v>0.08</c:v>
                </c:pt>
                <c:pt idx="110">
                  <c:v>0.05</c:v>
                </c:pt>
                <c:pt idx="111">
                  <c:v>0.02</c:v>
                </c:pt>
                <c:pt idx="112">
                  <c:v>0.87</c:v>
                </c:pt>
                <c:pt idx="113">
                  <c:v>0.83</c:v>
                </c:pt>
                <c:pt idx="114">
                  <c:v>0.04</c:v>
                </c:pt>
                <c:pt idx="115">
                  <c:v>0.04</c:v>
                </c:pt>
                <c:pt idx="116">
                  <c:v>0.03</c:v>
                </c:pt>
                <c:pt idx="117">
                  <c:v>0.96</c:v>
                </c:pt>
                <c:pt idx="118">
                  <c:v>0.6</c:v>
                </c:pt>
                <c:pt idx="119">
                  <c:v>0.11</c:v>
                </c:pt>
                <c:pt idx="120">
                  <c:v>1.31</c:v>
                </c:pt>
                <c:pt idx="121">
                  <c:v>0.05</c:v>
                </c:pt>
                <c:pt idx="122">
                  <c:v>0.15</c:v>
                </c:pt>
                <c:pt idx="123">
                  <c:v>0.1</c:v>
                </c:pt>
                <c:pt idx="124">
                  <c:v>0.08</c:v>
                </c:pt>
                <c:pt idx="125">
                  <c:v>0.14000000000000001</c:v>
                </c:pt>
                <c:pt idx="126">
                  <c:v>0.09</c:v>
                </c:pt>
                <c:pt idx="127">
                  <c:v>0.08</c:v>
                </c:pt>
                <c:pt idx="128">
                  <c:v>0.03</c:v>
                </c:pt>
                <c:pt idx="129">
                  <c:v>0.06</c:v>
                </c:pt>
                <c:pt idx="130">
                  <c:v>0.06</c:v>
                </c:pt>
                <c:pt idx="131">
                  <c:v>0</c:v>
                </c:pt>
                <c:pt idx="132">
                  <c:v>0.01</c:v>
                </c:pt>
                <c:pt idx="133">
                  <c:v>0.05</c:v>
                </c:pt>
                <c:pt idx="134">
                  <c:v>0.16</c:v>
                </c:pt>
                <c:pt idx="135">
                  <c:v>0.06</c:v>
                </c:pt>
                <c:pt idx="136">
                  <c:v>0.24</c:v>
                </c:pt>
                <c:pt idx="137">
                  <c:v>0.14000000000000001</c:v>
                </c:pt>
                <c:pt idx="138">
                  <c:v>3.1E-2</c:v>
                </c:pt>
                <c:pt idx="139">
                  <c:v>0.38</c:v>
                </c:pt>
                <c:pt idx="140">
                  <c:v>0.28999999999999998</c:v>
                </c:pt>
                <c:pt idx="141">
                  <c:v>0.01</c:v>
                </c:pt>
                <c:pt idx="142">
                  <c:v>7.1999999999999998E-3</c:v>
                </c:pt>
                <c:pt idx="143">
                  <c:v>0</c:v>
                </c:pt>
                <c:pt idx="144">
                  <c:v>0</c:v>
                </c:pt>
                <c:pt idx="145">
                  <c:v>0.28000000000000003</c:v>
                </c:pt>
                <c:pt idx="146">
                  <c:v>0.11</c:v>
                </c:pt>
                <c:pt idx="147">
                  <c:v>0.03</c:v>
                </c:pt>
                <c:pt idx="148">
                  <c:v>1E-3</c:v>
                </c:pt>
                <c:pt idx="149">
                  <c:v>7.3999999999999996E-2</c:v>
                </c:pt>
                <c:pt idx="150">
                  <c:v>8.0000000000000007E-5</c:v>
                </c:pt>
                <c:pt idx="151">
                  <c:v>0</c:v>
                </c:pt>
                <c:pt idx="152">
                  <c:v>0.33710000000000001</c:v>
                </c:pt>
                <c:pt idx="153">
                  <c:v>0</c:v>
                </c:pt>
                <c:pt idx="154">
                  <c:v>1.6000000000000001E-3</c:v>
                </c:pt>
                <c:pt idx="155">
                  <c:v>0.03</c:v>
                </c:pt>
                <c:pt idx="156">
                  <c:v>3.3000000000000002E-2</c:v>
                </c:pt>
                <c:pt idx="157">
                  <c:v>2.9000000000000001E-2</c:v>
                </c:pt>
                <c:pt idx="158">
                  <c:v>5.5999999999999999E-3</c:v>
                </c:pt>
                <c:pt idx="159">
                  <c:v>0</c:v>
                </c:pt>
                <c:pt idx="160">
                  <c:v>0.03</c:v>
                </c:pt>
                <c:pt idx="161">
                  <c:v>0.15</c:v>
                </c:pt>
                <c:pt idx="162">
                  <c:v>0</c:v>
                </c:pt>
                <c:pt idx="163">
                  <c:v>0</c:v>
                </c:pt>
                <c:pt idx="164">
                  <c:v>8.9999999999999998E-4</c:v>
                </c:pt>
                <c:pt idx="165">
                  <c:v>1.5E-3</c:v>
                </c:pt>
                <c:pt idx="166">
                  <c:v>3.2000000000000001E-2</c:v>
                </c:pt>
                <c:pt idx="167">
                  <c:v>2.0400000000000001E-2</c:v>
                </c:pt>
                <c:pt idx="168">
                  <c:v>0.02</c:v>
                </c:pt>
                <c:pt idx="169">
                  <c:v>0.01</c:v>
                </c:pt>
                <c:pt idx="170">
                  <c:v>0.01</c:v>
                </c:pt>
                <c:pt idx="171">
                  <c:v>1.8E-3</c:v>
                </c:pt>
                <c:pt idx="172">
                  <c:v>4.4999999999999997E-3</c:v>
                </c:pt>
                <c:pt idx="173">
                  <c:v>0</c:v>
                </c:pt>
                <c:pt idx="174">
                  <c:v>0</c:v>
                </c:pt>
                <c:pt idx="175">
                  <c:v>0</c:v>
                </c:pt>
                <c:pt idx="176">
                  <c:v>0</c:v>
                </c:pt>
                <c:pt idx="177">
                  <c:v>0</c:v>
                </c:pt>
                <c:pt idx="178">
                  <c:v>4.82E-2</c:v>
                </c:pt>
                <c:pt idx="179">
                  <c:v>4.02E-2</c:v>
                </c:pt>
                <c:pt idx="180">
                  <c:v>3.95E-2</c:v>
                </c:pt>
                <c:pt idx="181">
                  <c:v>3.4299999999999997E-2</c:v>
                </c:pt>
                <c:pt idx="182">
                  <c:v>2.3300000000000001E-2</c:v>
                </c:pt>
                <c:pt idx="183">
                  <c:v>0.04</c:v>
                </c:pt>
                <c:pt idx="184">
                  <c:v>3.4290000000000001E-2</c:v>
                </c:pt>
              </c:numCache>
            </c:numRef>
          </c:yVal>
          <c:smooth val="0"/>
          <c:extLst>
            <c:ext xmlns:c16="http://schemas.microsoft.com/office/drawing/2014/chart" uri="{C3380CC4-5D6E-409C-BE32-E72D297353CC}">
              <c16:uniqueId val="{00000003-9F56-4693-B415-2A5363E1A3A2}"/>
            </c:ext>
          </c:extLst>
        </c:ser>
        <c:ser>
          <c:idx val="4"/>
          <c:order val="4"/>
          <c:tx>
            <c:v>Choke</c:v>
          </c:tx>
          <c:spPr>
            <a:ln w="19050">
              <a:solidFill>
                <a:srgbClr val="990000"/>
              </a:solidFill>
            </a:ln>
          </c:spPr>
          <c:marker>
            <c:symbol val="star"/>
            <c:size val="4"/>
            <c:spPr>
              <a:noFill/>
              <a:ln>
                <a:solidFill>
                  <a:srgbClr val="990000"/>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'ZZ(3)'!$F$26:$F$212</c:f>
              <c:numCache>
                <c:formatCode>General</c:formatCode>
                <c:ptCount val="187"/>
                <c:pt idx="0">
                  <c:v>17.32</c:v>
                </c:pt>
                <c:pt idx="1">
                  <c:v>17.47</c:v>
                </c:pt>
                <c:pt idx="2">
                  <c:v>17.21</c:v>
                </c:pt>
                <c:pt idx="3">
                  <c:v>17.420000000000002</c:v>
                </c:pt>
                <c:pt idx="4">
                  <c:v>18</c:v>
                </c:pt>
                <c:pt idx="5">
                  <c:v>18</c:v>
                </c:pt>
                <c:pt idx="6">
                  <c:v>18</c:v>
                </c:pt>
                <c:pt idx="7">
                  <c:v>18</c:v>
                </c:pt>
                <c:pt idx="8">
                  <c:v>17.420000000000002</c:v>
                </c:pt>
                <c:pt idx="9">
                  <c:v>17</c:v>
                </c:pt>
                <c:pt idx="10">
                  <c:v>17</c:v>
                </c:pt>
                <c:pt idx="11">
                  <c:v>17</c:v>
                </c:pt>
                <c:pt idx="12">
                  <c:v>22</c:v>
                </c:pt>
                <c:pt idx="13">
                  <c:v>26</c:v>
                </c:pt>
                <c:pt idx="14">
                  <c:v>24.63</c:v>
                </c:pt>
                <c:pt idx="15">
                  <c:v>27.54</c:v>
                </c:pt>
                <c:pt idx="16">
                  <c:v>19.510000000000002</c:v>
                </c:pt>
                <c:pt idx="17">
                  <c:v>19.3</c:v>
                </c:pt>
                <c:pt idx="18">
                  <c:v>19.579999999999998</c:v>
                </c:pt>
                <c:pt idx="19">
                  <c:v>19.5</c:v>
                </c:pt>
                <c:pt idx="20">
                  <c:v>21.14</c:v>
                </c:pt>
                <c:pt idx="21">
                  <c:v>25</c:v>
                </c:pt>
                <c:pt idx="22">
                  <c:v>24.45</c:v>
                </c:pt>
                <c:pt idx="23">
                  <c:v>24.42</c:v>
                </c:pt>
                <c:pt idx="24">
                  <c:v>14.28</c:v>
                </c:pt>
                <c:pt idx="25">
                  <c:v>13</c:v>
                </c:pt>
                <c:pt idx="26">
                  <c:v>10</c:v>
                </c:pt>
                <c:pt idx="27">
                  <c:v>98</c:v>
                </c:pt>
                <c:pt idx="28">
                  <c:v>98</c:v>
                </c:pt>
                <c:pt idx="29">
                  <c:v>99</c:v>
                </c:pt>
                <c:pt idx="30">
                  <c:v>100</c:v>
                </c:pt>
                <c:pt idx="31">
                  <c:v>99.55</c:v>
                </c:pt>
                <c:pt idx="32">
                  <c:v>99.4</c:v>
                </c:pt>
                <c:pt idx="33">
                  <c:v>99.5</c:v>
                </c:pt>
                <c:pt idx="34">
                  <c:v>100</c:v>
                </c:pt>
                <c:pt idx="35">
                  <c:v>99.3</c:v>
                </c:pt>
                <c:pt idx="36">
                  <c:v>99.53</c:v>
                </c:pt>
                <c:pt idx="37">
                  <c:v>99.38</c:v>
                </c:pt>
                <c:pt idx="38">
                  <c:v>99.38</c:v>
                </c:pt>
                <c:pt idx="39">
                  <c:v>99.5</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98</c:v>
                </c:pt>
                <c:pt idx="178">
                  <c:v>100</c:v>
                </c:pt>
                <c:pt idx="179">
                  <c:v>100</c:v>
                </c:pt>
                <c:pt idx="180">
                  <c:v>100</c:v>
                </c:pt>
                <c:pt idx="181">
                  <c:v>100</c:v>
                </c:pt>
                <c:pt idx="182">
                  <c:v>100</c:v>
                </c:pt>
                <c:pt idx="183">
                  <c:v>100</c:v>
                </c:pt>
                <c:pt idx="184">
                  <c:v>100</c:v>
                </c:pt>
              </c:numCache>
            </c:numRef>
          </c:yVal>
          <c:smooth val="0"/>
          <c:extLst>
            <c:ext xmlns:c16="http://schemas.microsoft.com/office/drawing/2014/chart" uri="{C3380CC4-5D6E-409C-BE32-E72D297353CC}">
              <c16:uniqueId val="{00000004-9F56-4693-B415-2A5363E1A3A2}"/>
            </c:ext>
          </c:extLst>
        </c:ser>
        <c:ser>
          <c:idx val="5"/>
          <c:order val="5"/>
          <c:tx>
            <c:v>WC-%</c:v>
          </c:tx>
          <c:spPr>
            <a:ln w="22225">
              <a:solidFill>
                <a:srgbClr val="00FFFF"/>
              </a:solidFill>
            </a:ln>
          </c:spPr>
          <c:marker>
            <c:symbol val="diamond"/>
            <c:size val="3"/>
            <c:spPr>
              <a:solidFill>
                <a:srgbClr val="00FFFF"/>
              </a:solidFill>
              <a:ln>
                <a:solidFill>
                  <a:srgbClr val="00FFFF"/>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'ZZ(3)'!$M$26:$M$212</c:f>
              <c:numCache>
                <c:formatCode>0.00</c:formatCode>
                <c:ptCount val="187"/>
                <c:pt idx="0">
                  <c:v>0</c:v>
                </c:pt>
                <c:pt idx="1">
                  <c:v>0</c:v>
                </c:pt>
                <c:pt idx="2">
                  <c:v>0.76960076960076962</c:v>
                </c:pt>
                <c:pt idx="3">
                  <c:v>0.76780954688635816</c:v>
                </c:pt>
                <c:pt idx="4">
                  <c:v>1.8721872187218722</c:v>
                </c:pt>
                <c:pt idx="5">
                  <c:v>3.0884808013355594</c:v>
                </c:pt>
                <c:pt idx="6">
                  <c:v>1.532258064516129</c:v>
                </c:pt>
                <c:pt idx="7">
                  <c:v>1.7674418604651163</c:v>
                </c:pt>
                <c:pt idx="8">
                  <c:v>0</c:v>
                </c:pt>
                <c:pt idx="9">
                  <c:v>3.7243947858472999</c:v>
                </c:pt>
                <c:pt idx="10">
                  <c:v>31.154381084840054</c:v>
                </c:pt>
                <c:pt idx="11">
                  <c:v>17.78584392014519</c:v>
                </c:pt>
                <c:pt idx="12">
                  <c:v>17.600000000000001</c:v>
                </c:pt>
                <c:pt idx="13">
                  <c:v>8.2928981032201143</c:v>
                </c:pt>
                <c:pt idx="14">
                  <c:v>0</c:v>
                </c:pt>
                <c:pt idx="15">
                  <c:v>16.351826692226091</c:v>
                </c:pt>
                <c:pt idx="16">
                  <c:v>8.5228581519986495</c:v>
                </c:pt>
                <c:pt idx="17">
                  <c:v>0</c:v>
                </c:pt>
                <c:pt idx="18">
                  <c:v>22.929936305732483</c:v>
                </c:pt>
                <c:pt idx="19">
                  <c:v>7.9483094352982828</c:v>
                </c:pt>
                <c:pt idx="20">
                  <c:v>65.534219596257998</c:v>
                </c:pt>
                <c:pt idx="21">
                  <c:v>0</c:v>
                </c:pt>
                <c:pt idx="22">
                  <c:v>0</c:v>
                </c:pt>
                <c:pt idx="23">
                  <c:v>79.466119096509246</c:v>
                </c:pt>
                <c:pt idx="24">
                  <c:v>0</c:v>
                </c:pt>
                <c:pt idx="25">
                  <c:v>71.428571428571431</c:v>
                </c:pt>
                <c:pt idx="26">
                  <c:v>88.235294117647058</c:v>
                </c:pt>
                <c:pt idx="27">
                  <c:v>97.647058823529406</c:v>
                </c:pt>
                <c:pt idx="28">
                  <c:v>23.371647509578544</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12.000050966451333</c:v>
                </c:pt>
                <c:pt idx="52">
                  <c:v>12.096774193548388</c:v>
                </c:pt>
                <c:pt idx="53">
                  <c:v>11.999739890031286</c:v>
                </c:pt>
                <c:pt idx="54">
                  <c:v>12.001726867175133</c:v>
                </c:pt>
                <c:pt idx="55">
                  <c:v>11.999654561941362</c:v>
                </c:pt>
                <c:pt idx="56">
                  <c:v>8.80000726223005</c:v>
                </c:pt>
                <c:pt idx="57">
                  <c:v>8.799729526537984</c:v>
                </c:pt>
                <c:pt idx="58">
                  <c:v>6.0000344038669944</c:v>
                </c:pt>
                <c:pt idx="59">
                  <c:v>5.9998561820886147</c:v>
                </c:pt>
                <c:pt idx="60">
                  <c:v>6.0000176005209758</c:v>
                </c:pt>
                <c:pt idx="61">
                  <c:v>11.899875066928431</c:v>
                </c:pt>
                <c:pt idx="62">
                  <c:v>7.0000899693630645</c:v>
                </c:pt>
                <c:pt idx="63">
                  <c:v>7.0000932293945111</c:v>
                </c:pt>
                <c:pt idx="64">
                  <c:v>6.9999471402896711</c:v>
                </c:pt>
                <c:pt idx="65">
                  <c:v>11.899941807571572</c:v>
                </c:pt>
                <c:pt idx="66">
                  <c:v>11.899623413048607</c:v>
                </c:pt>
                <c:pt idx="67">
                  <c:v>11.899764442774259</c:v>
                </c:pt>
                <c:pt idx="68">
                  <c:v>2.999661202470616</c:v>
                </c:pt>
                <c:pt idx="69">
                  <c:v>2.4002187667027135</c:v>
                </c:pt>
                <c:pt idx="70">
                  <c:v>2.3994291321023993</c:v>
                </c:pt>
                <c:pt idx="71">
                  <c:v>2.3998628204428716</c:v>
                </c:pt>
                <c:pt idx="72">
                  <c:v>0.14042300621046078</c:v>
                </c:pt>
                <c:pt idx="73">
                  <c:v>0.13980885150466413</c:v>
                </c:pt>
                <c:pt idx="74">
                  <c:v>0.14045121534587693</c:v>
                </c:pt>
                <c:pt idx="75">
                  <c:v>0.14604936468526361</c:v>
                </c:pt>
                <c:pt idx="76">
                  <c:v>23.801126622581435</c:v>
                </c:pt>
                <c:pt idx="77">
                  <c:v>14.004272489912177</c:v>
                </c:pt>
                <c:pt idx="78">
                  <c:v>13.97489539748954</c:v>
                </c:pt>
                <c:pt idx="79">
                  <c:v>0.99837000814995924</c:v>
                </c:pt>
                <c:pt idx="80">
                  <c:v>1.0037641154328734</c:v>
                </c:pt>
                <c:pt idx="81">
                  <c:v>1.0069977811913295</c:v>
                </c:pt>
                <c:pt idx="82">
                  <c:v>0.99502487562189057</c:v>
                </c:pt>
                <c:pt idx="83">
                  <c:v>1.0014737406216505</c:v>
                </c:pt>
                <c:pt idx="84">
                  <c:v>0</c:v>
                </c:pt>
                <c:pt idx="85">
                  <c:v>0</c:v>
                </c:pt>
                <c:pt idx="86">
                  <c:v>0</c:v>
                </c:pt>
                <c:pt idx="87">
                  <c:v>0</c:v>
                </c:pt>
                <c:pt idx="88">
                  <c:v>0</c:v>
                </c:pt>
                <c:pt idx="89">
                  <c:v>0</c:v>
                </c:pt>
                <c:pt idx="90">
                  <c:v>0</c:v>
                </c:pt>
                <c:pt idx="91">
                  <c:v>0</c:v>
                </c:pt>
                <c:pt idx="92">
                  <c:v>0</c:v>
                </c:pt>
                <c:pt idx="93">
                  <c:v>10.01914486279515</c:v>
                </c:pt>
                <c:pt idx="94">
                  <c:v>9.9889624724061807</c:v>
                </c:pt>
                <c:pt idx="95">
                  <c:v>10.002548419979613</c:v>
                </c:pt>
                <c:pt idx="96">
                  <c:v>10.021023125437981</c:v>
                </c:pt>
                <c:pt idx="97">
                  <c:v>7.9895219384413885</c:v>
                </c:pt>
                <c:pt idx="98">
                  <c:v>8.0048514251061249</c:v>
                </c:pt>
                <c:pt idx="99">
                  <c:v>7.9981676591846087</c:v>
                </c:pt>
                <c:pt idx="100">
                  <c:v>0.99918433931484507</c:v>
                </c:pt>
                <c:pt idx="101">
                  <c:v>1.002313030069391</c:v>
                </c:pt>
                <c:pt idx="102">
                  <c:v>1.0309278350515463</c:v>
                </c:pt>
                <c:pt idx="103">
                  <c:v>0.99748208405965522</c:v>
                </c:pt>
                <c:pt idx="104">
                  <c:v>1.0007568749474391</c:v>
                </c:pt>
                <c:pt idx="105">
                  <c:v>1.0357815442561205</c:v>
                </c:pt>
                <c:pt idx="106">
                  <c:v>0.97943192948090108</c:v>
                </c:pt>
                <c:pt idx="107">
                  <c:v>0.96930533117932149</c:v>
                </c:pt>
                <c:pt idx="108">
                  <c:v>0</c:v>
                </c:pt>
                <c:pt idx="109">
                  <c:v>1.0251153254741159</c:v>
                </c:pt>
                <c:pt idx="110">
                  <c:v>1.0271460014673515</c:v>
                </c:pt>
                <c:pt idx="111">
                  <c:v>0.95389507154213038</c:v>
                </c:pt>
                <c:pt idx="112">
                  <c:v>4.6856106408706166</c:v>
                </c:pt>
                <c:pt idx="113">
                  <c:v>3.9988968560397131</c:v>
                </c:pt>
                <c:pt idx="114">
                  <c:v>4.7576744645148557</c:v>
                </c:pt>
                <c:pt idx="115">
                  <c:v>4.018691588785047</c:v>
                </c:pt>
                <c:pt idx="116">
                  <c:v>3.9694656488549618</c:v>
                </c:pt>
                <c:pt idx="117">
                  <c:v>4.0662650602409638</c:v>
                </c:pt>
                <c:pt idx="118">
                  <c:v>47.998903508771932</c:v>
                </c:pt>
                <c:pt idx="119">
                  <c:v>14.976599063962558</c:v>
                </c:pt>
                <c:pt idx="120">
                  <c:v>60</c:v>
                </c:pt>
                <c:pt idx="121">
                  <c:v>60</c:v>
                </c:pt>
                <c:pt idx="122">
                  <c:v>15.019542155220547</c:v>
                </c:pt>
                <c:pt idx="123">
                  <c:v>15.004262574595055</c:v>
                </c:pt>
                <c:pt idx="124">
                  <c:v>15.011286681715575</c:v>
                </c:pt>
                <c:pt idx="125">
                  <c:v>15.005599104143338</c:v>
                </c:pt>
                <c:pt idx="126">
                  <c:v>5.0359712230215825</c:v>
                </c:pt>
                <c:pt idx="127">
                  <c:v>4.9596309111880048</c:v>
                </c:pt>
                <c:pt idx="128">
                  <c:v>5.1118210862619806</c:v>
                </c:pt>
                <c:pt idx="129">
                  <c:v>5</c:v>
                </c:pt>
                <c:pt idx="130">
                  <c:v>4.9924357034795763</c:v>
                </c:pt>
                <c:pt idx="131">
                  <c:v>0</c:v>
                </c:pt>
                <c:pt idx="132">
                  <c:v>5</c:v>
                </c:pt>
                <c:pt idx="133">
                  <c:v>5.0847457627118642</c:v>
                </c:pt>
                <c:pt idx="134">
                  <c:v>0.98765432098765427</c:v>
                </c:pt>
                <c:pt idx="135">
                  <c:v>0.95238095238095233</c:v>
                </c:pt>
                <c:pt idx="136">
                  <c:v>0.967741935483871</c:v>
                </c:pt>
                <c:pt idx="137">
                  <c:v>1.1267605633802817</c:v>
                </c:pt>
                <c:pt idx="138">
                  <c:v>6.0606060606060606</c:v>
                </c:pt>
                <c:pt idx="139">
                  <c:v>1.0298661174047374</c:v>
                </c:pt>
                <c:pt idx="140">
                  <c:v>24.9597423510467</c:v>
                </c:pt>
                <c:pt idx="141">
                  <c:v>26.086956521739129</c:v>
                </c:pt>
                <c:pt idx="142">
                  <c:v>0</c:v>
                </c:pt>
                <c:pt idx="143">
                  <c:v>0</c:v>
                </c:pt>
                <c:pt idx="144">
                  <c:v>0</c:v>
                </c:pt>
                <c:pt idx="145">
                  <c:v>1.9444444444444444</c:v>
                </c:pt>
                <c:pt idx="146">
                  <c:v>2</c:v>
                </c:pt>
                <c:pt idx="147">
                  <c:v>2.6315789473684212</c:v>
                </c:pt>
                <c:pt idx="148">
                  <c:v>50</c:v>
                </c:pt>
                <c:pt idx="149">
                  <c:v>1.075268817204301</c:v>
                </c:pt>
                <c:pt idx="150">
                  <c:v>0</c:v>
                </c:pt>
                <c:pt idx="151">
                  <c:v>0</c:v>
                </c:pt>
                <c:pt idx="152">
                  <c:v>0</c:v>
                </c:pt>
                <c:pt idx="153">
                  <c:v>0</c:v>
                </c:pt>
                <c:pt idx="154">
                  <c:v>0</c:v>
                </c:pt>
                <c:pt idx="155">
                  <c:v>1.3157894736842106</c:v>
                </c:pt>
                <c:pt idx="156">
                  <c:v>0</c:v>
                </c:pt>
                <c:pt idx="157">
                  <c:v>0</c:v>
                </c:pt>
                <c:pt idx="158">
                  <c:v>26.315789473684209</c:v>
                </c:pt>
                <c:pt idx="159">
                  <c:v>0</c:v>
                </c:pt>
                <c:pt idx="160">
                  <c:v>2.9850746268656718</c:v>
                </c:pt>
                <c:pt idx="161">
                  <c:v>2.1447721179624666</c:v>
                </c:pt>
                <c:pt idx="162">
                  <c:v>0</c:v>
                </c:pt>
                <c:pt idx="163">
                  <c:v>0</c:v>
                </c:pt>
                <c:pt idx="164">
                  <c:v>0</c:v>
                </c:pt>
                <c:pt idx="165">
                  <c:v>1.1661807580174928</c:v>
                </c:pt>
                <c:pt idx="166">
                  <c:v>1.2345679012345678</c:v>
                </c:pt>
                <c:pt idx="167">
                  <c:v>1.9230769230769231</c:v>
                </c:pt>
                <c:pt idx="168">
                  <c:v>1.8181818181818181</c:v>
                </c:pt>
                <c:pt idx="169">
                  <c:v>2.2727272727272729</c:v>
                </c:pt>
                <c:pt idx="170">
                  <c:v>2.0576131687242798</c:v>
                </c:pt>
                <c:pt idx="171">
                  <c:v>0</c:v>
                </c:pt>
                <c:pt idx="172">
                  <c:v>0</c:v>
                </c:pt>
                <c:pt idx="173">
                  <c:v>0</c:v>
                </c:pt>
                <c:pt idx="174">
                  <c:v>53.000359324469997</c:v>
                </c:pt>
                <c:pt idx="175">
                  <c:v>0</c:v>
                </c:pt>
                <c:pt idx="176">
                  <c:v>5.0847457627118642</c:v>
                </c:pt>
                <c:pt idx="177">
                  <c:v>6.666666666666667</c:v>
                </c:pt>
                <c:pt idx="178">
                  <c:v>10</c:v>
                </c:pt>
                <c:pt idx="179">
                  <c:v>12.711864406779661</c:v>
                </c:pt>
                <c:pt idx="180">
                  <c:v>10</c:v>
                </c:pt>
                <c:pt idx="181">
                  <c:v>10.416666666666666</c:v>
                </c:pt>
                <c:pt idx="182">
                  <c:v>9.375</c:v>
                </c:pt>
                <c:pt idx="183">
                  <c:v>10.317460317460318</c:v>
                </c:pt>
                <c:pt idx="184">
                  <c:v>10</c:v>
                </c:pt>
              </c:numCache>
            </c:numRef>
          </c:yVal>
          <c:smooth val="0"/>
          <c:extLst>
            <c:ext xmlns:c16="http://schemas.microsoft.com/office/drawing/2014/chart" uri="{C3380CC4-5D6E-409C-BE32-E72D297353CC}">
              <c16:uniqueId val="{00000005-9F56-4693-B415-2A5363E1A3A2}"/>
            </c:ext>
          </c:extLst>
        </c:ser>
        <c:dLbls>
          <c:showLegendKey val="0"/>
          <c:showVal val="0"/>
          <c:showCatName val="0"/>
          <c:showSerName val="0"/>
          <c:showPercent val="0"/>
          <c:showBubbleSize val="0"/>
        </c:dLbls>
        <c:axId val="541041144"/>
        <c:axId val="541039576"/>
      </c:scatterChart>
      <c:valAx>
        <c:axId val="541033304"/>
        <c:scaling>
          <c:orientation val="minMax"/>
        </c:scaling>
        <c:delete val="0"/>
        <c:axPos val="b"/>
        <c:numFmt formatCode="[$-409]d\-mmm\-yy;@" sourceLinked="0"/>
        <c:majorTickMark val="out"/>
        <c:minorTickMark val="none"/>
        <c:tickLblPos val="nextTo"/>
        <c:txPr>
          <a:bodyPr rot="-5400000" vert="horz"/>
          <a:lstStyle/>
          <a:p>
            <a:pPr>
              <a:defRPr sz="1050" b="0"/>
            </a:pPr>
            <a:endParaRPr lang="en-US"/>
          </a:p>
        </c:txPr>
        <c:crossAx val="541037224"/>
        <c:crosses val="autoZero"/>
        <c:crossBetween val="midCat"/>
      </c:valAx>
      <c:valAx>
        <c:axId val="541037224"/>
        <c:scaling>
          <c:orientation val="minMax"/>
          <c:max val="3000"/>
          <c:min val="0"/>
        </c:scaling>
        <c:delete val="0"/>
        <c:axPos val="l"/>
        <c:majorGridlines>
          <c:spPr>
            <a:ln>
              <a:solidFill>
                <a:schemeClr val="bg1">
                  <a:lumMod val="75000"/>
                </a:schemeClr>
              </a:solidFill>
              <a:prstDash val="dash"/>
            </a:ln>
          </c:spPr>
        </c:majorGridlines>
        <c:title>
          <c:tx>
            <c:rich>
              <a:bodyPr rot="-5400000" vert="horz"/>
              <a:lstStyle/>
              <a:p>
                <a:pPr>
                  <a:defRPr sz="1100"/>
                </a:pPr>
                <a:r>
                  <a:rPr lang="en-US" sz="1100" b="1" i="0" kern="1200" baseline="0">
                    <a:solidFill>
                      <a:srgbClr val="000000"/>
                    </a:solidFill>
                    <a:effectLst/>
                  </a:rPr>
                  <a:t>Oil, BPD, Water (BPD), THP (psi)</a:t>
                </a:r>
                <a:endParaRPr lang="en-US" sz="1100">
                  <a:effectLst/>
                </a:endParaRPr>
              </a:p>
            </c:rich>
          </c:tx>
          <c:layout>
            <c:manualLayout>
              <c:xMode val="edge"/>
              <c:yMode val="edge"/>
              <c:x val="3.7448568621906574E-3"/>
              <c:y val="0.27345457955661095"/>
            </c:manualLayout>
          </c:layout>
          <c:overlay val="0"/>
        </c:title>
        <c:numFmt formatCode="General" sourceLinked="1"/>
        <c:majorTickMark val="out"/>
        <c:minorTickMark val="none"/>
        <c:tickLblPos val="nextTo"/>
        <c:txPr>
          <a:bodyPr/>
          <a:lstStyle/>
          <a:p>
            <a:pPr>
              <a:defRPr sz="1050" b="1"/>
            </a:pPr>
            <a:endParaRPr lang="en-US"/>
          </a:p>
        </c:txPr>
        <c:crossAx val="541033304"/>
        <c:crosses val="autoZero"/>
        <c:crossBetween val="midCat"/>
        <c:majorUnit val="500"/>
      </c:valAx>
      <c:valAx>
        <c:axId val="541039576"/>
        <c:scaling>
          <c:orientation val="minMax"/>
          <c:max val="120"/>
          <c:min val="0"/>
        </c:scaling>
        <c:delete val="0"/>
        <c:axPos val="r"/>
        <c:majorGridlines>
          <c:spPr>
            <a:ln>
              <a:solidFill>
                <a:schemeClr val="bg1">
                  <a:lumMod val="75000"/>
                </a:schemeClr>
              </a:solidFill>
              <a:prstDash val="dash"/>
            </a:ln>
          </c:spPr>
        </c:majorGridlines>
        <c:title>
          <c:tx>
            <c:rich>
              <a:bodyPr rot="-5400000" vert="horz"/>
              <a:lstStyle/>
              <a:p>
                <a:pPr>
                  <a:defRPr sz="1100"/>
                </a:pPr>
                <a:r>
                  <a:rPr lang="en-US" sz="1100"/>
                  <a:t>Gas (MMscfd), Choke (%), WC (%)</a:t>
                </a:r>
              </a:p>
            </c:rich>
          </c:tx>
          <c:layout>
            <c:manualLayout>
              <c:xMode val="edge"/>
              <c:yMode val="edge"/>
              <c:x val="0.96161271871011655"/>
              <c:y val="0.27649887704995446"/>
            </c:manualLayout>
          </c:layout>
          <c:overlay val="0"/>
        </c:title>
        <c:numFmt formatCode="General" sourceLinked="1"/>
        <c:majorTickMark val="out"/>
        <c:minorTickMark val="none"/>
        <c:tickLblPos val="nextTo"/>
        <c:txPr>
          <a:bodyPr/>
          <a:lstStyle/>
          <a:p>
            <a:pPr>
              <a:defRPr sz="1050" b="1"/>
            </a:pPr>
            <a:endParaRPr lang="en-US"/>
          </a:p>
        </c:txPr>
        <c:crossAx val="541041144"/>
        <c:crosses val="max"/>
        <c:crossBetween val="midCat"/>
        <c:majorUnit val="10"/>
      </c:valAx>
      <c:valAx>
        <c:axId val="541041144"/>
        <c:scaling>
          <c:orientation val="minMax"/>
        </c:scaling>
        <c:delete val="1"/>
        <c:axPos val="b"/>
        <c:numFmt formatCode="m/d/yyyy\ h:mm" sourceLinked="1"/>
        <c:majorTickMark val="out"/>
        <c:minorTickMark val="none"/>
        <c:tickLblPos val="none"/>
        <c:crossAx val="541039576"/>
        <c:crosses val="autoZero"/>
        <c:crossBetween val="midCat"/>
      </c:valAx>
    </c:plotArea>
    <c:legend>
      <c:legendPos val="r"/>
      <c:layout>
        <c:manualLayout>
          <c:xMode val="edge"/>
          <c:yMode val="edge"/>
          <c:x val="0.12445044334303516"/>
          <c:y val="0.10188345668857056"/>
          <c:w val="0.73100779340796551"/>
          <c:h val="6.0026994537380564E-2"/>
        </c:manualLayout>
      </c:layout>
      <c:overlay val="0"/>
      <c:txPr>
        <a:bodyPr/>
        <a:lstStyle/>
        <a:p>
          <a:pPr>
            <a:defRPr sz="10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OA-11</a:t>
            </a:r>
          </a:p>
        </c:rich>
      </c:tx>
      <c:layout>
        <c:manualLayout>
          <c:xMode val="edge"/>
          <c:yMode val="edge"/>
          <c:x val="0.3812304129806881"/>
          <c:y val="0"/>
        </c:manualLayout>
      </c:layout>
      <c:overlay val="1"/>
    </c:title>
    <c:autoTitleDeleted val="0"/>
    <c:plotArea>
      <c:layout>
        <c:manualLayout>
          <c:layoutTarget val="inner"/>
          <c:xMode val="edge"/>
          <c:yMode val="edge"/>
          <c:x val="0.10276871263920727"/>
          <c:y val="0.13913646497722673"/>
          <c:w val="0.84257883221603735"/>
          <c:h val="0.62572719452573189"/>
        </c:manualLayout>
      </c:layout>
      <c:scatterChart>
        <c:scatterStyle val="lineMarker"/>
        <c:varyColors val="0"/>
        <c:ser>
          <c:idx val="3"/>
          <c:order val="0"/>
          <c:tx>
            <c:strRef>
              <c:f>'ZZ(3)'!$N$25</c:f>
              <c:strCache>
                <c:ptCount val="1"/>
                <c:pt idx="0">
                  <c:v>GAS</c:v>
                </c:pt>
              </c:strCache>
            </c:strRef>
          </c:tx>
          <c:spPr>
            <a:ln w="25400">
              <a:solidFill>
                <a:srgbClr val="FF0000"/>
              </a:solidFill>
            </a:ln>
          </c:spPr>
          <c:marker>
            <c:symbol val="circle"/>
            <c:size val="4"/>
            <c:spPr>
              <a:solidFill>
                <a:srgbClr val="FF0000"/>
              </a:solidFill>
              <a:ln>
                <a:solidFill>
                  <a:srgbClr val="FF0000"/>
                </a:solidFill>
              </a:ln>
            </c:spPr>
          </c:marker>
          <c:dLbls>
            <c:dLbl>
              <c:idx val="118"/>
              <c:tx>
                <c:rich>
                  <a:bodyPr/>
                  <a:lstStyle/>
                  <a:p>
                    <a:r>
                      <a:rPr lang="en-US"/>
                      <a:t>Oct</a:t>
                    </a:r>
                    <a:r>
                      <a:rPr lang="en-US" baseline="0"/>
                      <a:t> 13, 18: gas asso = Qg T/S - GL</a:t>
                    </a:r>
                    <a:endParaRPr lang="en-US"/>
                  </a:p>
                </c:rich>
              </c:tx>
              <c:showLegendKey val="0"/>
              <c:showVal val="1"/>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CA4-4CE4-8AAD-363A6DFD6B6C}"/>
                </c:ext>
              </c:extLst>
            </c:dLbl>
            <c:dLbl>
              <c:idx val="120"/>
              <c:tx>
                <c:rich>
                  <a:bodyPr/>
                  <a:lstStyle/>
                  <a:p>
                    <a:r>
                      <a:rPr lang="en-US"/>
                      <a:t>Nov 2018, Change</a:t>
                    </a:r>
                    <a:r>
                      <a:rPr lang="en-US" baseline="0"/>
                      <a:t> GOR from 400 to 1000</a:t>
                    </a:r>
                    <a:endParaRPr lang="en-US"/>
                  </a:p>
                </c:rich>
              </c:tx>
              <c:showLegendKey val="0"/>
              <c:showVal val="1"/>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7CA4-4CE4-8AAD-363A6DFD6B6C}"/>
                </c:ext>
              </c:extLst>
            </c:dLbl>
            <c:spPr>
              <a:solidFill>
                <a:sysClr val="window" lastClr="FFFFFF"/>
              </a:solidFill>
              <a:ln>
                <a:solidFill>
                  <a:sysClr val="windowText" lastClr="000000">
                    <a:lumMod val="65000"/>
                    <a:lumOff val="35000"/>
                  </a:sysClr>
                </a:solid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showLeaderLines val="0"/>
              </c:ext>
            </c:extLst>
          </c:dLbls>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'ZZ(3)'!$N$26:$N$212</c:f>
              <c:numCache>
                <c:formatCode>General</c:formatCode>
                <c:ptCount val="187"/>
                <c:pt idx="0">
                  <c:v>1.48</c:v>
                </c:pt>
                <c:pt idx="1">
                  <c:v>2.4</c:v>
                </c:pt>
                <c:pt idx="2">
                  <c:v>3.07</c:v>
                </c:pt>
                <c:pt idx="3">
                  <c:v>4.12</c:v>
                </c:pt>
                <c:pt idx="4">
                  <c:v>4.1399999999999997</c:v>
                </c:pt>
                <c:pt idx="5">
                  <c:v>5</c:v>
                </c:pt>
                <c:pt idx="6">
                  <c:v>4.92</c:v>
                </c:pt>
                <c:pt idx="7">
                  <c:v>5.22</c:v>
                </c:pt>
                <c:pt idx="8">
                  <c:v>6.63</c:v>
                </c:pt>
                <c:pt idx="9">
                  <c:v>7.42</c:v>
                </c:pt>
                <c:pt idx="10">
                  <c:v>7.85</c:v>
                </c:pt>
                <c:pt idx="11">
                  <c:v>7.61</c:v>
                </c:pt>
                <c:pt idx="12">
                  <c:v>8.09</c:v>
                </c:pt>
                <c:pt idx="13">
                  <c:v>8.2100000000000009</c:v>
                </c:pt>
                <c:pt idx="14">
                  <c:v>7.54</c:v>
                </c:pt>
                <c:pt idx="15">
                  <c:v>7.7</c:v>
                </c:pt>
                <c:pt idx="16">
                  <c:v>7.39</c:v>
                </c:pt>
                <c:pt idx="17">
                  <c:v>2.33</c:v>
                </c:pt>
                <c:pt idx="18">
                  <c:v>3.58</c:v>
                </c:pt>
                <c:pt idx="19">
                  <c:v>3.74</c:v>
                </c:pt>
                <c:pt idx="20">
                  <c:v>4.4000000000000004</c:v>
                </c:pt>
                <c:pt idx="21">
                  <c:v>0.05</c:v>
                </c:pt>
                <c:pt idx="22">
                  <c:v>0</c:v>
                </c:pt>
                <c:pt idx="23">
                  <c:v>0</c:v>
                </c:pt>
                <c:pt idx="24">
                  <c:v>0</c:v>
                </c:pt>
                <c:pt idx="25">
                  <c:v>4.59</c:v>
                </c:pt>
                <c:pt idx="26">
                  <c:v>0</c:v>
                </c:pt>
                <c:pt idx="27">
                  <c:v>0.34</c:v>
                </c:pt>
                <c:pt idx="28">
                  <c:v>2.06</c:v>
                </c:pt>
                <c:pt idx="29">
                  <c:v>0.8</c:v>
                </c:pt>
                <c:pt idx="30">
                  <c:v>0</c:v>
                </c:pt>
                <c:pt idx="31">
                  <c:v>1.8599999999999998E-2</c:v>
                </c:pt>
                <c:pt idx="32">
                  <c:v>0.21099999999999999</c:v>
                </c:pt>
                <c:pt idx="33">
                  <c:v>0.4</c:v>
                </c:pt>
                <c:pt idx="34">
                  <c:v>0.25</c:v>
                </c:pt>
                <c:pt idx="35">
                  <c:v>0.34</c:v>
                </c:pt>
                <c:pt idx="36">
                  <c:v>0</c:v>
                </c:pt>
                <c:pt idx="37">
                  <c:v>0.26</c:v>
                </c:pt>
                <c:pt idx="38">
                  <c:v>0.22</c:v>
                </c:pt>
                <c:pt idx="39">
                  <c:v>0.03</c:v>
                </c:pt>
                <c:pt idx="40">
                  <c:v>0.09</c:v>
                </c:pt>
                <c:pt idx="41">
                  <c:v>0.3</c:v>
                </c:pt>
                <c:pt idx="42">
                  <c:v>0.31</c:v>
                </c:pt>
                <c:pt idx="43">
                  <c:v>0.35</c:v>
                </c:pt>
                <c:pt idx="44">
                  <c:v>4.0000000000000001E-3</c:v>
                </c:pt>
                <c:pt idx="45">
                  <c:v>5.0000000000000001E-3</c:v>
                </c:pt>
                <c:pt idx="46">
                  <c:v>3.0000000000000001E-3</c:v>
                </c:pt>
                <c:pt idx="47">
                  <c:v>8.9999999999999993E-3</c:v>
                </c:pt>
                <c:pt idx="48">
                  <c:v>3.0000000000000001E-3</c:v>
                </c:pt>
                <c:pt idx="49">
                  <c:v>3.0000000000000001E-3</c:v>
                </c:pt>
                <c:pt idx="50">
                  <c:v>1.2999999999999999E-2</c:v>
                </c:pt>
                <c:pt idx="51">
                  <c:v>0.1381</c:v>
                </c:pt>
                <c:pt idx="52">
                  <c:v>0.109</c:v>
                </c:pt>
                <c:pt idx="53">
                  <c:v>0.24360000000000001</c:v>
                </c:pt>
                <c:pt idx="54">
                  <c:v>0.1835</c:v>
                </c:pt>
                <c:pt idx="55">
                  <c:v>0.18340000000000001</c:v>
                </c:pt>
                <c:pt idx="56">
                  <c:v>0.20100000000000001</c:v>
                </c:pt>
                <c:pt idx="57">
                  <c:v>0.20499999999999999</c:v>
                </c:pt>
                <c:pt idx="58">
                  <c:v>0.21859999999999999</c:v>
                </c:pt>
                <c:pt idx="59">
                  <c:v>0.62</c:v>
                </c:pt>
                <c:pt idx="60">
                  <c:v>0.98</c:v>
                </c:pt>
                <c:pt idx="61">
                  <c:v>0.85</c:v>
                </c:pt>
                <c:pt idx="62">
                  <c:v>1.0046999999999999</c:v>
                </c:pt>
                <c:pt idx="63">
                  <c:v>0.69899999999999995</c:v>
                </c:pt>
                <c:pt idx="64">
                  <c:v>0.34</c:v>
                </c:pt>
                <c:pt idx="65">
                  <c:v>0.37</c:v>
                </c:pt>
                <c:pt idx="66">
                  <c:v>0.17</c:v>
                </c:pt>
                <c:pt idx="67">
                  <c:v>0.35</c:v>
                </c:pt>
                <c:pt idx="68">
                  <c:v>0.45</c:v>
                </c:pt>
                <c:pt idx="69">
                  <c:v>0.39700000000000002</c:v>
                </c:pt>
                <c:pt idx="70">
                  <c:v>0.24</c:v>
                </c:pt>
                <c:pt idx="71">
                  <c:v>0.1</c:v>
                </c:pt>
                <c:pt idx="72">
                  <c:v>0.13489999999999999</c:v>
                </c:pt>
                <c:pt idx="73">
                  <c:v>3.4000000000000002E-2</c:v>
                </c:pt>
                <c:pt idx="74">
                  <c:v>3.2000000000000001E-2</c:v>
                </c:pt>
                <c:pt idx="75">
                  <c:v>0.15429999999999999</c:v>
                </c:pt>
                <c:pt idx="76">
                  <c:v>3.1E-2</c:v>
                </c:pt>
                <c:pt idx="77">
                  <c:v>2.9000000000000001E-2</c:v>
                </c:pt>
                <c:pt idx="78">
                  <c:v>4.0000000000000001E-3</c:v>
                </c:pt>
                <c:pt idx="79">
                  <c:v>5.8000000000000003E-2</c:v>
                </c:pt>
                <c:pt idx="80">
                  <c:v>0.05</c:v>
                </c:pt>
                <c:pt idx="81">
                  <c:v>2.3E-2</c:v>
                </c:pt>
                <c:pt idx="82">
                  <c:v>2.9000000000000001E-2</c:v>
                </c:pt>
                <c:pt idx="83">
                  <c:v>0.11799999999999999</c:v>
                </c:pt>
                <c:pt idx="84">
                  <c:v>2.1999999999999999E-2</c:v>
                </c:pt>
                <c:pt idx="85">
                  <c:v>4.3999999999999997E-2</c:v>
                </c:pt>
                <c:pt idx="86">
                  <c:v>0.04</c:v>
                </c:pt>
                <c:pt idx="87">
                  <c:v>3.5999999999999997E-2</c:v>
                </c:pt>
                <c:pt idx="88">
                  <c:v>3.2000000000000001E-2</c:v>
                </c:pt>
                <c:pt idx="89">
                  <c:v>6.2E-2</c:v>
                </c:pt>
                <c:pt idx="90">
                  <c:v>0.06</c:v>
                </c:pt>
                <c:pt idx="91">
                  <c:v>5.2999999999999999E-2</c:v>
                </c:pt>
                <c:pt idx="92">
                  <c:v>0.06</c:v>
                </c:pt>
                <c:pt idx="93">
                  <c:v>0.06</c:v>
                </c:pt>
                <c:pt idx="94">
                  <c:v>7.0000000000000007E-2</c:v>
                </c:pt>
                <c:pt idx="95">
                  <c:v>5.7000000000000002E-2</c:v>
                </c:pt>
                <c:pt idx="96">
                  <c:v>0.05</c:v>
                </c:pt>
                <c:pt idx="97">
                  <c:v>0.06</c:v>
                </c:pt>
                <c:pt idx="98">
                  <c:v>0.06</c:v>
                </c:pt>
                <c:pt idx="99">
                  <c:v>0.04</c:v>
                </c:pt>
                <c:pt idx="100">
                  <c:v>5.8000000000000003E-2</c:v>
                </c:pt>
                <c:pt idx="101">
                  <c:v>0.05</c:v>
                </c:pt>
                <c:pt idx="102">
                  <c:v>0.04</c:v>
                </c:pt>
                <c:pt idx="103">
                  <c:v>4.1000000000000002E-2</c:v>
                </c:pt>
                <c:pt idx="104">
                  <c:v>4.7E-2</c:v>
                </c:pt>
                <c:pt idx="105">
                  <c:v>0.04</c:v>
                </c:pt>
                <c:pt idx="106">
                  <c:v>0.04</c:v>
                </c:pt>
                <c:pt idx="107">
                  <c:v>0.05</c:v>
                </c:pt>
                <c:pt idx="108">
                  <c:v>0</c:v>
                </c:pt>
                <c:pt idx="109">
                  <c:v>0.08</c:v>
                </c:pt>
                <c:pt idx="110">
                  <c:v>0.05</c:v>
                </c:pt>
                <c:pt idx="111">
                  <c:v>0.02</c:v>
                </c:pt>
                <c:pt idx="112">
                  <c:v>0.87</c:v>
                </c:pt>
                <c:pt idx="113">
                  <c:v>0.83</c:v>
                </c:pt>
                <c:pt idx="114">
                  <c:v>0.04</c:v>
                </c:pt>
                <c:pt idx="115">
                  <c:v>0.04</c:v>
                </c:pt>
                <c:pt idx="116">
                  <c:v>0.03</c:v>
                </c:pt>
                <c:pt idx="117">
                  <c:v>0.96</c:v>
                </c:pt>
                <c:pt idx="118">
                  <c:v>0.6</c:v>
                </c:pt>
                <c:pt idx="119">
                  <c:v>0.11</c:v>
                </c:pt>
                <c:pt idx="120">
                  <c:v>1.31</c:v>
                </c:pt>
                <c:pt idx="121">
                  <c:v>0.05</c:v>
                </c:pt>
                <c:pt idx="122">
                  <c:v>0.15</c:v>
                </c:pt>
                <c:pt idx="123">
                  <c:v>0.1</c:v>
                </c:pt>
                <c:pt idx="124">
                  <c:v>0.08</c:v>
                </c:pt>
                <c:pt idx="125">
                  <c:v>0.14000000000000001</c:v>
                </c:pt>
                <c:pt idx="126">
                  <c:v>0.09</c:v>
                </c:pt>
                <c:pt idx="127">
                  <c:v>0.08</c:v>
                </c:pt>
                <c:pt idx="128">
                  <c:v>0.03</c:v>
                </c:pt>
                <c:pt idx="129">
                  <c:v>0.06</c:v>
                </c:pt>
                <c:pt idx="130">
                  <c:v>0.06</c:v>
                </c:pt>
                <c:pt idx="131">
                  <c:v>0</c:v>
                </c:pt>
                <c:pt idx="132">
                  <c:v>0.01</c:v>
                </c:pt>
                <c:pt idx="133">
                  <c:v>0.05</c:v>
                </c:pt>
                <c:pt idx="134">
                  <c:v>0.16</c:v>
                </c:pt>
                <c:pt idx="135">
                  <c:v>0.06</c:v>
                </c:pt>
                <c:pt idx="136">
                  <c:v>0.24</c:v>
                </c:pt>
                <c:pt idx="137">
                  <c:v>0.14000000000000001</c:v>
                </c:pt>
                <c:pt idx="138">
                  <c:v>3.1E-2</c:v>
                </c:pt>
                <c:pt idx="139">
                  <c:v>0.38</c:v>
                </c:pt>
                <c:pt idx="140">
                  <c:v>0.28999999999999998</c:v>
                </c:pt>
                <c:pt idx="141">
                  <c:v>0.01</c:v>
                </c:pt>
                <c:pt idx="142">
                  <c:v>7.1999999999999998E-3</c:v>
                </c:pt>
                <c:pt idx="143">
                  <c:v>0</c:v>
                </c:pt>
                <c:pt idx="144">
                  <c:v>0</c:v>
                </c:pt>
                <c:pt idx="145">
                  <c:v>0.28000000000000003</c:v>
                </c:pt>
                <c:pt idx="146">
                  <c:v>0.11</c:v>
                </c:pt>
                <c:pt idx="147">
                  <c:v>0.03</c:v>
                </c:pt>
                <c:pt idx="148">
                  <c:v>1E-3</c:v>
                </c:pt>
                <c:pt idx="149">
                  <c:v>7.3999999999999996E-2</c:v>
                </c:pt>
                <c:pt idx="150">
                  <c:v>8.0000000000000007E-5</c:v>
                </c:pt>
                <c:pt idx="151">
                  <c:v>0</c:v>
                </c:pt>
                <c:pt idx="152">
                  <c:v>0.33710000000000001</c:v>
                </c:pt>
                <c:pt idx="153">
                  <c:v>0</c:v>
                </c:pt>
                <c:pt idx="154">
                  <c:v>1.6000000000000001E-3</c:v>
                </c:pt>
                <c:pt idx="155">
                  <c:v>0.03</c:v>
                </c:pt>
                <c:pt idx="156">
                  <c:v>3.3000000000000002E-2</c:v>
                </c:pt>
                <c:pt idx="157">
                  <c:v>2.9000000000000001E-2</c:v>
                </c:pt>
                <c:pt idx="158">
                  <c:v>5.5999999999999999E-3</c:v>
                </c:pt>
                <c:pt idx="159">
                  <c:v>0</c:v>
                </c:pt>
                <c:pt idx="160">
                  <c:v>0.03</c:v>
                </c:pt>
                <c:pt idx="161">
                  <c:v>0.15</c:v>
                </c:pt>
                <c:pt idx="162">
                  <c:v>0</c:v>
                </c:pt>
                <c:pt idx="163">
                  <c:v>0</c:v>
                </c:pt>
                <c:pt idx="164">
                  <c:v>8.9999999999999998E-4</c:v>
                </c:pt>
                <c:pt idx="165">
                  <c:v>1.5E-3</c:v>
                </c:pt>
                <c:pt idx="166">
                  <c:v>3.2000000000000001E-2</c:v>
                </c:pt>
                <c:pt idx="167">
                  <c:v>2.0400000000000001E-2</c:v>
                </c:pt>
                <c:pt idx="168">
                  <c:v>0.02</c:v>
                </c:pt>
                <c:pt idx="169">
                  <c:v>0.01</c:v>
                </c:pt>
                <c:pt idx="170">
                  <c:v>0.01</c:v>
                </c:pt>
                <c:pt idx="171">
                  <c:v>1.8E-3</c:v>
                </c:pt>
                <c:pt idx="172">
                  <c:v>4.4999999999999997E-3</c:v>
                </c:pt>
                <c:pt idx="173">
                  <c:v>0</c:v>
                </c:pt>
                <c:pt idx="174">
                  <c:v>0</c:v>
                </c:pt>
                <c:pt idx="175">
                  <c:v>0</c:v>
                </c:pt>
                <c:pt idx="176">
                  <c:v>0</c:v>
                </c:pt>
                <c:pt idx="177">
                  <c:v>0</c:v>
                </c:pt>
                <c:pt idx="178">
                  <c:v>4.82E-2</c:v>
                </c:pt>
                <c:pt idx="179">
                  <c:v>4.02E-2</c:v>
                </c:pt>
                <c:pt idx="180">
                  <c:v>3.95E-2</c:v>
                </c:pt>
                <c:pt idx="181">
                  <c:v>3.4299999999999997E-2</c:v>
                </c:pt>
                <c:pt idx="182">
                  <c:v>2.3300000000000001E-2</c:v>
                </c:pt>
                <c:pt idx="183">
                  <c:v>0.04</c:v>
                </c:pt>
                <c:pt idx="184">
                  <c:v>3.4290000000000001E-2</c:v>
                </c:pt>
              </c:numCache>
            </c:numRef>
          </c:yVal>
          <c:smooth val="0"/>
          <c:extLst>
            <c:ext xmlns:c16="http://schemas.microsoft.com/office/drawing/2014/chart" uri="{C3380CC4-5D6E-409C-BE32-E72D297353CC}">
              <c16:uniqueId val="{00000002-7CA4-4CE4-8AAD-363A6DFD6B6C}"/>
            </c:ext>
          </c:extLst>
        </c:ser>
        <c:ser>
          <c:idx val="0"/>
          <c:order val="1"/>
          <c:tx>
            <c:strRef>
              <c:f>'ZZ(3)'!$AA$25</c:f>
              <c:strCache>
                <c:ptCount val="1"/>
                <c:pt idx="0">
                  <c:v>Q Gas Exponential</c:v>
                </c:pt>
              </c:strCache>
            </c:strRef>
          </c:tx>
          <c:spPr>
            <a:ln w="25400">
              <a:solidFill>
                <a:srgbClr val="00FFFF"/>
              </a:solidFill>
            </a:ln>
          </c:spPr>
          <c:marker>
            <c:symbol val="square"/>
            <c:size val="3"/>
            <c:spPr>
              <a:solidFill>
                <a:srgbClr val="00FFFF"/>
              </a:solidFill>
              <a:ln>
                <a:solidFill>
                  <a:srgbClr val="00FFFF"/>
                </a:solidFill>
              </a:ln>
            </c:spPr>
          </c:marker>
          <c:xVal>
            <c:strRef>
              <c:f>'ZZ(3)'!$B$26:$B$218</c:f>
              <c:strCache>
                <c:ptCount val="193"/>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pt idx="187">
                  <c:v>9/2/2022 0:00</c:v>
                </c:pt>
                <c:pt idx="188">
                  <c:v>9/3/2022 0:00</c:v>
                </c:pt>
                <c:pt idx="189">
                  <c:v>9/4/2022 0:00</c:v>
                </c:pt>
                <c:pt idx="190">
                  <c:v>9/5/2022 0:00</c:v>
                </c:pt>
                <c:pt idx="191">
                  <c:v>9/6/2022 0:00</c:v>
                </c:pt>
                <c:pt idx="192">
                  <c:v>9/7/2022 0:00</c:v>
                </c:pt>
              </c:strCache>
            </c:strRef>
          </c:xVal>
          <c:yVal>
            <c:numRef>
              <c:f>'ZZ(3)'!$AA$26:$AA$151</c:f>
              <c:numCache>
                <c:formatCode>General</c:formatCode>
                <c:ptCount val="126"/>
              </c:numCache>
            </c:numRef>
          </c:yVal>
          <c:smooth val="0"/>
          <c:extLst>
            <c:ext xmlns:c16="http://schemas.microsoft.com/office/drawing/2014/chart" uri="{C3380CC4-5D6E-409C-BE32-E72D297353CC}">
              <c16:uniqueId val="{00000003-7CA4-4CE4-8AAD-363A6DFD6B6C}"/>
            </c:ext>
          </c:extLst>
        </c:ser>
        <c:ser>
          <c:idx val="1"/>
          <c:order val="2"/>
          <c:tx>
            <c:strRef>
              <c:f>'ZZ(3)'!$AB$25</c:f>
              <c:strCache>
                <c:ptCount val="1"/>
                <c:pt idx="0">
                  <c:v>Q Gas Harmonic</c:v>
                </c:pt>
              </c:strCache>
            </c:strRef>
          </c:tx>
          <c:spPr>
            <a:ln w="25400">
              <a:solidFill>
                <a:srgbClr val="7030A0"/>
              </a:solidFill>
            </a:ln>
          </c:spPr>
          <c:marker>
            <c:symbol val="triangle"/>
            <c:size val="3"/>
            <c:spPr>
              <a:solidFill>
                <a:srgbClr val="7030A0"/>
              </a:solidFill>
              <a:ln>
                <a:solidFill>
                  <a:srgbClr val="7030A0"/>
                </a:solidFill>
              </a:ln>
            </c:spPr>
          </c:marker>
          <c:xVal>
            <c:strRef>
              <c:f>'ZZ(3)'!$B$26:$B$218</c:f>
              <c:strCache>
                <c:ptCount val="193"/>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pt idx="187">
                  <c:v>9/2/2022 0:00</c:v>
                </c:pt>
                <c:pt idx="188">
                  <c:v>9/3/2022 0:00</c:v>
                </c:pt>
                <c:pt idx="189">
                  <c:v>9/4/2022 0:00</c:v>
                </c:pt>
                <c:pt idx="190">
                  <c:v>9/5/2022 0:00</c:v>
                </c:pt>
                <c:pt idx="191">
                  <c:v>9/6/2022 0:00</c:v>
                </c:pt>
                <c:pt idx="192">
                  <c:v>9/7/2022 0:00</c:v>
                </c:pt>
              </c:strCache>
            </c:strRef>
          </c:xVal>
          <c:yVal>
            <c:numRef>
              <c:f>'ZZ(3)'!$AB$26:$AB$151</c:f>
              <c:numCache>
                <c:formatCode>General</c:formatCode>
                <c:ptCount val="126"/>
              </c:numCache>
            </c:numRef>
          </c:yVal>
          <c:smooth val="0"/>
          <c:extLst>
            <c:ext xmlns:c16="http://schemas.microsoft.com/office/drawing/2014/chart" uri="{C3380CC4-5D6E-409C-BE32-E72D297353CC}">
              <c16:uniqueId val="{00000004-7CA4-4CE4-8AAD-363A6DFD6B6C}"/>
            </c:ext>
          </c:extLst>
        </c:ser>
        <c:dLbls>
          <c:showLegendKey val="0"/>
          <c:showVal val="0"/>
          <c:showCatName val="0"/>
          <c:showSerName val="0"/>
          <c:showPercent val="0"/>
          <c:showBubbleSize val="0"/>
        </c:dLbls>
        <c:axId val="541039968"/>
        <c:axId val="541036832"/>
      </c:scatterChart>
      <c:valAx>
        <c:axId val="541039968"/>
        <c:scaling>
          <c:orientation val="minMax"/>
        </c:scaling>
        <c:delete val="0"/>
        <c:axPos val="b"/>
        <c:numFmt formatCode="[$-409]d\-mmm\-yy;@" sourceLinked="0"/>
        <c:majorTickMark val="out"/>
        <c:minorTickMark val="none"/>
        <c:tickLblPos val="nextTo"/>
        <c:txPr>
          <a:bodyPr rot="-5400000" vert="horz"/>
          <a:lstStyle/>
          <a:p>
            <a:pPr>
              <a:defRPr sz="1100" b="0"/>
            </a:pPr>
            <a:endParaRPr lang="en-US"/>
          </a:p>
        </c:txPr>
        <c:crossAx val="541036832"/>
        <c:crosses val="autoZero"/>
        <c:crossBetween val="midCat"/>
      </c:valAx>
      <c:valAx>
        <c:axId val="541036832"/>
        <c:scaling>
          <c:orientation val="minMax"/>
          <c:max val="2"/>
        </c:scaling>
        <c:delete val="0"/>
        <c:axPos val="l"/>
        <c:majorGridlines>
          <c:spPr>
            <a:ln>
              <a:solidFill>
                <a:schemeClr val="bg1">
                  <a:lumMod val="75000"/>
                </a:schemeClr>
              </a:solidFill>
              <a:prstDash val="dash"/>
            </a:ln>
          </c:spPr>
        </c:majorGridlines>
        <c:title>
          <c:tx>
            <c:rich>
              <a:bodyPr rot="-5400000" vert="horz"/>
              <a:lstStyle/>
              <a:p>
                <a:pPr>
                  <a:defRPr sz="1200"/>
                </a:pPr>
                <a:r>
                  <a:rPr lang="en-US" sz="1200" b="1" i="0" kern="1200" baseline="0">
                    <a:solidFill>
                      <a:srgbClr val="000000"/>
                    </a:solidFill>
                    <a:effectLst/>
                  </a:rPr>
                  <a:t>Oil, BPD, Water (BPD), THP (psi), </a:t>
                </a:r>
                <a:endParaRPr lang="en-US" sz="1200">
                  <a:effectLst/>
                </a:endParaRPr>
              </a:p>
            </c:rich>
          </c:tx>
          <c:layout>
            <c:manualLayout>
              <c:xMode val="edge"/>
              <c:yMode val="edge"/>
              <c:x val="1.4688994883215416E-4"/>
              <c:y val="0.22004585160321857"/>
            </c:manualLayout>
          </c:layout>
          <c:overlay val="0"/>
        </c:title>
        <c:numFmt formatCode="General" sourceLinked="1"/>
        <c:majorTickMark val="out"/>
        <c:minorTickMark val="none"/>
        <c:tickLblPos val="nextTo"/>
        <c:txPr>
          <a:bodyPr/>
          <a:lstStyle/>
          <a:p>
            <a:pPr>
              <a:defRPr sz="1050" b="0"/>
            </a:pPr>
            <a:endParaRPr lang="en-US"/>
          </a:p>
        </c:txPr>
        <c:crossAx val="541039968"/>
        <c:crosses val="autoZero"/>
        <c:crossBetween val="midCat"/>
      </c:valAx>
    </c:plotArea>
    <c:legend>
      <c:legendPos val="r"/>
      <c:layout>
        <c:manualLayout>
          <c:xMode val="edge"/>
          <c:yMode val="edge"/>
          <c:x val="0.12445041767986557"/>
          <c:y val="8.3190401904883318E-2"/>
          <c:w val="0.76661126074479158"/>
          <c:h val="5.7027442101547414E-2"/>
        </c:manualLayout>
      </c:layout>
      <c:overlay val="0"/>
      <c:txPr>
        <a:bodyPr/>
        <a:lstStyle/>
        <a:p>
          <a:pPr>
            <a:defRPr sz="11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layout>
        <c:manualLayout>
          <c:xMode val="edge"/>
          <c:yMode val="edge"/>
          <c:x val="0.39223809523809539"/>
          <c:y val="0"/>
        </c:manualLayout>
      </c:layout>
      <c:overlay val="1"/>
    </c:title>
    <c:autoTitleDeleted val="0"/>
    <c:plotArea>
      <c:layout>
        <c:manualLayout>
          <c:layoutTarget val="inner"/>
          <c:xMode val="edge"/>
          <c:yMode val="edge"/>
          <c:x val="9.4087274566443682E-2"/>
          <c:y val="0.12620994699393534"/>
          <c:w val="0.81303119805321244"/>
          <c:h val="0.66640625474411319"/>
        </c:manualLayout>
      </c:layout>
      <c:scatterChart>
        <c:scatterStyle val="lineMarker"/>
        <c:varyColors val="0"/>
        <c:ser>
          <c:idx val="1"/>
          <c:order val="0"/>
          <c:tx>
            <c:strRef>
              <c:f>'ZZ(3)'!$I$25</c:f>
              <c:strCache>
                <c:ptCount val="1"/>
                <c:pt idx="0">
                  <c:v>CASING_A</c:v>
                </c:pt>
              </c:strCache>
            </c:strRef>
          </c:tx>
          <c:dLbls>
            <c:dLbl>
              <c:idx val="54"/>
              <c:layout>
                <c:manualLayout>
                  <c:x val="-6.4947467982048923E-2"/>
                  <c:y val="-8.8311733465453277E-2"/>
                </c:manualLayout>
              </c:layout>
              <c:tx>
                <c:rich>
                  <a:bodyPr/>
                  <a:lstStyle/>
                  <a:p>
                    <a:r>
                      <a:rPr lang="en-US"/>
                      <a:t>Nov 2015</a:t>
                    </a:r>
                  </a:p>
                  <a:p>
                    <a:r>
                      <a:rPr lang="en-US"/>
                      <a:t>GLPO</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E313-4939-A661-D37344597EEF}"/>
                </c:ext>
              </c:extLst>
            </c:dLbl>
            <c:dLbl>
              <c:idx val="100"/>
              <c:layout>
                <c:manualLayout>
                  <c:x val="-9.7421201973073454E-2"/>
                  <c:y val="-0.30173175600696528"/>
                </c:manualLayout>
              </c:layout>
              <c:tx>
                <c:rich>
                  <a:bodyPr/>
                  <a:lstStyle/>
                  <a:p>
                    <a:r>
                      <a:rPr lang="en-US"/>
                      <a:t>Apr 2018</a:t>
                    </a:r>
                  </a:p>
                  <a:p>
                    <a:r>
                      <a:rPr lang="en-US"/>
                      <a:t>Wax clean</a:t>
                    </a:r>
                    <a:r>
                      <a:rPr lang="en-US" baseline="0"/>
                      <a:t> up</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E313-4939-A661-D37344597EEF}"/>
                </c:ext>
              </c:extLst>
            </c:dLbl>
            <c:dLbl>
              <c:idx val="123"/>
              <c:layout>
                <c:manualLayout>
                  <c:x val="-4.7095059162545291E-2"/>
                  <c:y val="-0.28737755420600936"/>
                </c:manualLayout>
              </c:layout>
              <c:tx>
                <c:rich>
                  <a:bodyPr/>
                  <a:lstStyle/>
                  <a:p>
                    <a:r>
                      <a:rPr lang="en-US"/>
                      <a:t>Nov 2018</a:t>
                    </a:r>
                  </a:p>
                  <a:p>
                    <a:r>
                      <a:rPr lang="en-US"/>
                      <a:t>Wax celan 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E313-4939-A661-D37344597EEF}"/>
                </c:ext>
              </c:extLst>
            </c:dLbl>
            <c:dLbl>
              <c:idx val="152"/>
              <c:layout>
                <c:manualLayout>
                  <c:x val="-9.0967977626396551E-2"/>
                  <c:y val="-0.18084956617521455"/>
                </c:manualLayout>
              </c:layout>
              <c:tx>
                <c:rich>
                  <a:bodyPr/>
                  <a:lstStyle/>
                  <a:p>
                    <a:r>
                      <a:rPr lang="en-US"/>
                      <a:t>Nov 2020</a:t>
                    </a:r>
                  </a:p>
                  <a:p>
                    <a:r>
                      <a:rPr lang="en-US"/>
                      <a:t>Wax clean 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E313-4939-A661-D37344597EEF}"/>
                </c:ext>
              </c:extLst>
            </c:dLbl>
            <c:dLbl>
              <c:idx val="163"/>
              <c:layout>
                <c:manualLayout>
                  <c:x val="4.3861534163645348E-2"/>
                  <c:y val="-0.11221129888259929"/>
                </c:manualLayout>
              </c:layout>
              <c:tx>
                <c:rich>
                  <a:bodyPr/>
                  <a:lstStyle/>
                  <a:p>
                    <a:r>
                      <a:rPr lang="en-US"/>
                      <a:t>Mar 2021 Wax cleanup</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E313-4939-A661-D37344597EE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ext>
            </c:extLst>
          </c:dLbls>
          <c:xVal>
            <c:numRef>
              <c:f>'ZZ(3)'!$B$26:$B$210</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'ZZ(3)'!$I$26:$I$210</c:f>
              <c:numCache>
                <c:formatCode>General</c:formatCode>
                <c:ptCount val="185"/>
                <c:pt idx="0">
                  <c:v>10.71</c:v>
                </c:pt>
                <c:pt idx="1">
                  <c:v>92.05</c:v>
                </c:pt>
                <c:pt idx="2">
                  <c:v>198.66</c:v>
                </c:pt>
                <c:pt idx="3">
                  <c:v>12.74</c:v>
                </c:pt>
                <c:pt idx="4">
                  <c:v>173.94</c:v>
                </c:pt>
                <c:pt idx="5">
                  <c:v>177</c:v>
                </c:pt>
                <c:pt idx="6">
                  <c:v>177.84</c:v>
                </c:pt>
                <c:pt idx="7">
                  <c:v>169.89</c:v>
                </c:pt>
                <c:pt idx="8">
                  <c:v>49.69</c:v>
                </c:pt>
                <c:pt idx="9">
                  <c:v>84.27</c:v>
                </c:pt>
                <c:pt idx="10">
                  <c:v>44.7</c:v>
                </c:pt>
                <c:pt idx="12">
                  <c:v>255.89</c:v>
                </c:pt>
                <c:pt idx="13">
                  <c:v>121.18</c:v>
                </c:pt>
                <c:pt idx="14">
                  <c:v>4.17</c:v>
                </c:pt>
                <c:pt idx="15">
                  <c:v>5.2</c:v>
                </c:pt>
                <c:pt idx="16">
                  <c:v>1.3</c:v>
                </c:pt>
                <c:pt idx="17">
                  <c:v>0</c:v>
                </c:pt>
                <c:pt idx="18">
                  <c:v>0</c:v>
                </c:pt>
                <c:pt idx="19">
                  <c:v>0</c:v>
                </c:pt>
                <c:pt idx="20">
                  <c:v>0</c:v>
                </c:pt>
                <c:pt idx="21">
                  <c:v>0</c:v>
                </c:pt>
                <c:pt idx="22">
                  <c:v>0</c:v>
                </c:pt>
                <c:pt idx="23">
                  <c:v>0</c:v>
                </c:pt>
                <c:pt idx="24">
                  <c:v>0</c:v>
                </c:pt>
                <c:pt idx="25">
                  <c:v>0</c:v>
                </c:pt>
                <c:pt idx="26">
                  <c:v>0</c:v>
                </c:pt>
                <c:pt idx="27">
                  <c:v>0</c:v>
                </c:pt>
                <c:pt idx="28">
                  <c:v>0</c:v>
                </c:pt>
                <c:pt idx="29">
                  <c:v>0</c:v>
                </c:pt>
                <c:pt idx="31">
                  <c:v>392.86</c:v>
                </c:pt>
                <c:pt idx="32">
                  <c:v>632</c:v>
                </c:pt>
                <c:pt idx="33">
                  <c:v>582</c:v>
                </c:pt>
                <c:pt idx="34">
                  <c:v>717.2</c:v>
                </c:pt>
                <c:pt idx="35">
                  <c:v>704</c:v>
                </c:pt>
                <c:pt idx="36">
                  <c:v>868.01</c:v>
                </c:pt>
                <c:pt idx="37">
                  <c:v>734.4</c:v>
                </c:pt>
                <c:pt idx="38">
                  <c:v>739</c:v>
                </c:pt>
                <c:pt idx="39">
                  <c:v>912</c:v>
                </c:pt>
                <c:pt idx="40">
                  <c:v>1060</c:v>
                </c:pt>
                <c:pt idx="41">
                  <c:v>1060</c:v>
                </c:pt>
                <c:pt idx="42">
                  <c:v>1060</c:v>
                </c:pt>
                <c:pt idx="43">
                  <c:v>1060</c:v>
                </c:pt>
                <c:pt idx="44">
                  <c:v>1060</c:v>
                </c:pt>
                <c:pt idx="45">
                  <c:v>1060</c:v>
                </c:pt>
                <c:pt idx="46">
                  <c:v>1060</c:v>
                </c:pt>
                <c:pt idx="47">
                  <c:v>1060</c:v>
                </c:pt>
                <c:pt idx="48">
                  <c:v>1060</c:v>
                </c:pt>
                <c:pt idx="49">
                  <c:v>1060</c:v>
                </c:pt>
                <c:pt idx="50">
                  <c:v>1060</c:v>
                </c:pt>
                <c:pt idx="51">
                  <c:v>550</c:v>
                </c:pt>
                <c:pt idx="52">
                  <c:v>550</c:v>
                </c:pt>
                <c:pt idx="53">
                  <c:v>1280</c:v>
                </c:pt>
                <c:pt idx="54">
                  <c:v>1411.1</c:v>
                </c:pt>
                <c:pt idx="55">
                  <c:v>1121.6300000000001</c:v>
                </c:pt>
                <c:pt idx="56">
                  <c:v>1141</c:v>
                </c:pt>
                <c:pt idx="57">
                  <c:v>1152</c:v>
                </c:pt>
                <c:pt idx="58">
                  <c:v>653.69000000000005</c:v>
                </c:pt>
                <c:pt idx="59">
                  <c:v>804.45</c:v>
                </c:pt>
                <c:pt idx="60">
                  <c:v>901.6</c:v>
                </c:pt>
                <c:pt idx="61">
                  <c:v>762.5</c:v>
                </c:pt>
                <c:pt idx="62">
                  <c:v>845</c:v>
                </c:pt>
                <c:pt idx="63">
                  <c:v>1287</c:v>
                </c:pt>
                <c:pt idx="64">
                  <c:v>1186</c:v>
                </c:pt>
                <c:pt idx="65">
                  <c:v>1288.5</c:v>
                </c:pt>
                <c:pt idx="66">
                  <c:v>1423</c:v>
                </c:pt>
                <c:pt idx="67">
                  <c:v>1314</c:v>
                </c:pt>
                <c:pt idx="68">
                  <c:v>1694</c:v>
                </c:pt>
                <c:pt idx="69">
                  <c:v>1619</c:v>
                </c:pt>
                <c:pt idx="70">
                  <c:v>1278</c:v>
                </c:pt>
                <c:pt idx="71">
                  <c:v>1465.8</c:v>
                </c:pt>
                <c:pt idx="72">
                  <c:v>1606</c:v>
                </c:pt>
                <c:pt idx="73">
                  <c:v>1457</c:v>
                </c:pt>
                <c:pt idx="74">
                  <c:v>1603</c:v>
                </c:pt>
                <c:pt idx="75">
                  <c:v>1477</c:v>
                </c:pt>
                <c:pt idx="76">
                  <c:v>1611</c:v>
                </c:pt>
                <c:pt idx="77">
                  <c:v>1467</c:v>
                </c:pt>
                <c:pt idx="78">
                  <c:v>1585</c:v>
                </c:pt>
                <c:pt idx="79">
                  <c:v>1147</c:v>
                </c:pt>
                <c:pt idx="80">
                  <c:v>1404</c:v>
                </c:pt>
                <c:pt idx="81">
                  <c:v>1591</c:v>
                </c:pt>
                <c:pt idx="82">
                  <c:v>1560</c:v>
                </c:pt>
                <c:pt idx="83">
                  <c:v>1604</c:v>
                </c:pt>
                <c:pt idx="84">
                  <c:v>1603</c:v>
                </c:pt>
                <c:pt idx="85">
                  <c:v>1645</c:v>
                </c:pt>
                <c:pt idx="86">
                  <c:v>1445</c:v>
                </c:pt>
                <c:pt idx="87">
                  <c:v>1540</c:v>
                </c:pt>
                <c:pt idx="88">
                  <c:v>1574</c:v>
                </c:pt>
                <c:pt idx="89">
                  <c:v>1309.79</c:v>
                </c:pt>
                <c:pt idx="90">
                  <c:v>1141</c:v>
                </c:pt>
                <c:pt idx="91">
                  <c:v>1533</c:v>
                </c:pt>
                <c:pt idx="92">
                  <c:v>1246</c:v>
                </c:pt>
                <c:pt idx="93">
                  <c:v>1037.3599999999999</c:v>
                </c:pt>
                <c:pt idx="94">
                  <c:v>895</c:v>
                </c:pt>
                <c:pt idx="95">
                  <c:v>1043.5999999999999</c:v>
                </c:pt>
                <c:pt idx="96">
                  <c:v>1066</c:v>
                </c:pt>
                <c:pt idx="97">
                  <c:v>796.64</c:v>
                </c:pt>
                <c:pt idx="98">
                  <c:v>1032.68</c:v>
                </c:pt>
                <c:pt idx="99">
                  <c:v>1302</c:v>
                </c:pt>
                <c:pt idx="100">
                  <c:v>1019.34</c:v>
                </c:pt>
                <c:pt idx="101">
                  <c:v>1234.25</c:v>
                </c:pt>
                <c:pt idx="102">
                  <c:v>1449.25</c:v>
                </c:pt>
                <c:pt idx="103">
                  <c:v>1442.68</c:v>
                </c:pt>
                <c:pt idx="104">
                  <c:v>1379.34</c:v>
                </c:pt>
                <c:pt idx="105">
                  <c:v>1260.4000000000001</c:v>
                </c:pt>
                <c:pt idx="106">
                  <c:v>1210</c:v>
                </c:pt>
                <c:pt idx="107">
                  <c:v>967.75</c:v>
                </c:pt>
                <c:pt idx="108">
                  <c:v>1515</c:v>
                </c:pt>
                <c:pt idx="109">
                  <c:v>761</c:v>
                </c:pt>
                <c:pt idx="110">
                  <c:v>929</c:v>
                </c:pt>
                <c:pt idx="111">
                  <c:v>1409.58</c:v>
                </c:pt>
                <c:pt idx="112">
                  <c:v>1108</c:v>
                </c:pt>
                <c:pt idx="113">
                  <c:v>1101.55</c:v>
                </c:pt>
                <c:pt idx="114">
                  <c:v>1452</c:v>
                </c:pt>
                <c:pt idx="115">
                  <c:v>1085.4000000000001</c:v>
                </c:pt>
                <c:pt idx="116">
                  <c:v>1363</c:v>
                </c:pt>
                <c:pt idx="117">
                  <c:v>904</c:v>
                </c:pt>
                <c:pt idx="118">
                  <c:v>1459</c:v>
                </c:pt>
                <c:pt idx="119">
                  <c:v>1238.42</c:v>
                </c:pt>
                <c:pt idx="120">
                  <c:v>696</c:v>
                </c:pt>
                <c:pt idx="121">
                  <c:v>1581</c:v>
                </c:pt>
                <c:pt idx="122">
                  <c:v>915</c:v>
                </c:pt>
                <c:pt idx="123">
                  <c:v>1187.73</c:v>
                </c:pt>
                <c:pt idx="124">
                  <c:v>1223.92</c:v>
                </c:pt>
                <c:pt idx="125">
                  <c:v>1510.37</c:v>
                </c:pt>
                <c:pt idx="126">
                  <c:v>1470.14</c:v>
                </c:pt>
                <c:pt idx="127">
                  <c:v>1530</c:v>
                </c:pt>
                <c:pt idx="128">
                  <c:v>1412</c:v>
                </c:pt>
                <c:pt idx="129">
                  <c:v>1569</c:v>
                </c:pt>
                <c:pt idx="130">
                  <c:v>1563</c:v>
                </c:pt>
                <c:pt idx="131">
                  <c:v>1664</c:v>
                </c:pt>
                <c:pt idx="132">
                  <c:v>1583</c:v>
                </c:pt>
                <c:pt idx="133">
                  <c:v>1632.47</c:v>
                </c:pt>
                <c:pt idx="134">
                  <c:v>1257.82</c:v>
                </c:pt>
                <c:pt idx="135">
                  <c:v>1583</c:v>
                </c:pt>
                <c:pt idx="136">
                  <c:v>1469</c:v>
                </c:pt>
                <c:pt idx="137">
                  <c:v>1141.7</c:v>
                </c:pt>
                <c:pt idx="138">
                  <c:v>1285</c:v>
                </c:pt>
                <c:pt idx="139">
                  <c:v>1250</c:v>
                </c:pt>
                <c:pt idx="140">
                  <c:v>1374</c:v>
                </c:pt>
                <c:pt idx="141">
                  <c:v>1401</c:v>
                </c:pt>
                <c:pt idx="142">
                  <c:v>1552</c:v>
                </c:pt>
                <c:pt idx="143">
                  <c:v>1415</c:v>
                </c:pt>
                <c:pt idx="144">
                  <c:v>1526</c:v>
                </c:pt>
                <c:pt idx="145">
                  <c:v>1661</c:v>
                </c:pt>
                <c:pt idx="146">
                  <c:v>998</c:v>
                </c:pt>
                <c:pt idx="147">
                  <c:v>1289</c:v>
                </c:pt>
                <c:pt idx="148">
                  <c:v>1122</c:v>
                </c:pt>
                <c:pt idx="149">
                  <c:v>1596</c:v>
                </c:pt>
                <c:pt idx="150">
                  <c:v>1576</c:v>
                </c:pt>
                <c:pt idx="151">
                  <c:v>1610.51</c:v>
                </c:pt>
                <c:pt idx="152">
                  <c:v>1475</c:v>
                </c:pt>
                <c:pt idx="153">
                  <c:v>812</c:v>
                </c:pt>
                <c:pt idx="154">
                  <c:v>1584</c:v>
                </c:pt>
                <c:pt idx="155">
                  <c:v>1414</c:v>
                </c:pt>
                <c:pt idx="156">
                  <c:v>1313</c:v>
                </c:pt>
                <c:pt idx="157">
                  <c:v>1476</c:v>
                </c:pt>
                <c:pt idx="158">
                  <c:v>1455</c:v>
                </c:pt>
                <c:pt idx="159">
                  <c:v>1584</c:v>
                </c:pt>
                <c:pt idx="160">
                  <c:v>1407</c:v>
                </c:pt>
                <c:pt idx="161">
                  <c:v>1657</c:v>
                </c:pt>
                <c:pt idx="162">
                  <c:v>1451</c:v>
                </c:pt>
                <c:pt idx="163">
                  <c:v>1556</c:v>
                </c:pt>
                <c:pt idx="164">
                  <c:v>1515</c:v>
                </c:pt>
                <c:pt idx="165">
                  <c:v>1541.44</c:v>
                </c:pt>
                <c:pt idx="166">
                  <c:v>1510</c:v>
                </c:pt>
                <c:pt idx="167">
                  <c:v>1423</c:v>
                </c:pt>
                <c:pt idx="168">
                  <c:v>1333</c:v>
                </c:pt>
                <c:pt idx="169">
                  <c:v>1330</c:v>
                </c:pt>
                <c:pt idx="170">
                  <c:v>1379</c:v>
                </c:pt>
                <c:pt idx="171">
                  <c:v>1385</c:v>
                </c:pt>
                <c:pt idx="172">
                  <c:v>1446</c:v>
                </c:pt>
                <c:pt idx="173">
                  <c:v>1272</c:v>
                </c:pt>
                <c:pt idx="174">
                  <c:v>1297</c:v>
                </c:pt>
                <c:pt idx="175">
                  <c:v>1443</c:v>
                </c:pt>
                <c:pt idx="176">
                  <c:v>1437</c:v>
                </c:pt>
                <c:pt idx="177">
                  <c:v>1274</c:v>
                </c:pt>
                <c:pt idx="178">
                  <c:v>1099</c:v>
                </c:pt>
                <c:pt idx="179">
                  <c:v>782</c:v>
                </c:pt>
                <c:pt idx="180">
                  <c:v>982</c:v>
                </c:pt>
                <c:pt idx="181">
                  <c:v>1000</c:v>
                </c:pt>
                <c:pt idx="182">
                  <c:v>1013</c:v>
                </c:pt>
                <c:pt idx="183">
                  <c:v>1029</c:v>
                </c:pt>
                <c:pt idx="184">
                  <c:v>1038</c:v>
                </c:pt>
              </c:numCache>
            </c:numRef>
          </c:yVal>
          <c:smooth val="0"/>
          <c:extLst>
            <c:ext xmlns:c16="http://schemas.microsoft.com/office/drawing/2014/chart" uri="{C3380CC4-5D6E-409C-BE32-E72D297353CC}">
              <c16:uniqueId val="{00000005-E313-4939-A661-D37344597EEF}"/>
            </c:ext>
          </c:extLst>
        </c:ser>
        <c:dLbls>
          <c:showLegendKey val="0"/>
          <c:showVal val="0"/>
          <c:showCatName val="0"/>
          <c:showSerName val="0"/>
          <c:showPercent val="0"/>
          <c:showBubbleSize val="0"/>
        </c:dLbls>
        <c:axId val="541038008"/>
        <c:axId val="541042320"/>
      </c:scatterChart>
      <c:scatterChart>
        <c:scatterStyle val="lineMarker"/>
        <c:varyColors val="0"/>
        <c:ser>
          <c:idx val="0"/>
          <c:order val="1"/>
          <c:tx>
            <c:strRef>
              <c:f>'ZZ(3)'!$P$25</c:f>
              <c:strCache>
                <c:ptCount val="1"/>
                <c:pt idx="0">
                  <c:v>GAS_LIFT_RATE</c:v>
                </c:pt>
              </c:strCache>
            </c:strRef>
          </c:tx>
          <c:xVal>
            <c:numRef>
              <c:f>'ZZ(3)'!$B$26:$B$210</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'ZZ(3)'!$P$26:$P$210</c:f>
              <c:numCache>
                <c:formatCode>General</c:formatCode>
                <c:ptCount val="185"/>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1.64</c:v>
                </c:pt>
                <c:pt idx="52">
                  <c:v>1.65</c:v>
                </c:pt>
                <c:pt idx="53">
                  <c:v>3.31</c:v>
                </c:pt>
                <c:pt idx="54">
                  <c:v>3.47</c:v>
                </c:pt>
                <c:pt idx="55">
                  <c:v>2.61</c:v>
                </c:pt>
                <c:pt idx="56">
                  <c:v>2.9</c:v>
                </c:pt>
                <c:pt idx="57">
                  <c:v>2.56</c:v>
                </c:pt>
                <c:pt idx="58">
                  <c:v>1.06</c:v>
                </c:pt>
                <c:pt idx="59">
                  <c:v>1.74</c:v>
                </c:pt>
                <c:pt idx="60">
                  <c:v>1.76</c:v>
                </c:pt>
                <c:pt idx="61">
                  <c:v>1.92</c:v>
                </c:pt>
                <c:pt idx="62">
                  <c:v>1.97</c:v>
                </c:pt>
                <c:pt idx="63">
                  <c:v>1.54</c:v>
                </c:pt>
                <c:pt idx="64">
                  <c:v>2.44</c:v>
                </c:pt>
                <c:pt idx="65">
                  <c:v>2.33</c:v>
                </c:pt>
                <c:pt idx="66">
                  <c:v>0.87</c:v>
                </c:pt>
                <c:pt idx="67">
                  <c:v>2.21</c:v>
                </c:pt>
                <c:pt idx="68">
                  <c:v>0.28999999999999998</c:v>
                </c:pt>
                <c:pt idx="69">
                  <c:v>0.22700000000000001</c:v>
                </c:pt>
                <c:pt idx="70">
                  <c:v>1.8</c:v>
                </c:pt>
                <c:pt idx="71">
                  <c:v>1.952</c:v>
                </c:pt>
                <c:pt idx="72">
                  <c:v>0.85699999999999998</c:v>
                </c:pt>
                <c:pt idx="73">
                  <c:v>1.1180000000000001</c:v>
                </c:pt>
                <c:pt idx="74">
                  <c:v>0.19500000000000001</c:v>
                </c:pt>
                <c:pt idx="75">
                  <c:v>1.044</c:v>
                </c:pt>
                <c:pt idx="76">
                  <c:v>0.54300000000000004</c:v>
                </c:pt>
                <c:pt idx="77">
                  <c:v>1.23</c:v>
                </c:pt>
                <c:pt idx="78">
                  <c:v>0.52</c:v>
                </c:pt>
                <c:pt idx="79">
                  <c:v>1.6</c:v>
                </c:pt>
                <c:pt idx="80">
                  <c:v>0.75</c:v>
                </c:pt>
                <c:pt idx="81">
                  <c:v>0.8</c:v>
                </c:pt>
                <c:pt idx="82">
                  <c:v>0.87</c:v>
                </c:pt>
                <c:pt idx="83">
                  <c:v>0.88</c:v>
                </c:pt>
                <c:pt idx="84">
                  <c:v>0.85</c:v>
                </c:pt>
                <c:pt idx="85">
                  <c:v>1.04</c:v>
                </c:pt>
                <c:pt idx="86">
                  <c:v>1.48</c:v>
                </c:pt>
                <c:pt idx="87">
                  <c:v>0.77</c:v>
                </c:pt>
                <c:pt idx="88">
                  <c:v>0.83</c:v>
                </c:pt>
                <c:pt idx="89">
                  <c:v>4.79</c:v>
                </c:pt>
                <c:pt idx="90">
                  <c:v>3.87</c:v>
                </c:pt>
                <c:pt idx="91">
                  <c:v>5.71</c:v>
                </c:pt>
                <c:pt idx="92">
                  <c:v>3.97</c:v>
                </c:pt>
                <c:pt idx="93">
                  <c:v>1.31</c:v>
                </c:pt>
                <c:pt idx="94">
                  <c:v>3.76</c:v>
                </c:pt>
                <c:pt idx="95">
                  <c:v>4</c:v>
                </c:pt>
                <c:pt idx="96">
                  <c:v>4.04</c:v>
                </c:pt>
                <c:pt idx="97">
                  <c:v>1.25</c:v>
                </c:pt>
                <c:pt idx="98">
                  <c:v>3.44</c:v>
                </c:pt>
                <c:pt idx="99">
                  <c:v>3.62</c:v>
                </c:pt>
                <c:pt idx="100">
                  <c:v>2.58</c:v>
                </c:pt>
                <c:pt idx="101">
                  <c:v>2.96</c:v>
                </c:pt>
                <c:pt idx="102">
                  <c:v>0.98</c:v>
                </c:pt>
                <c:pt idx="103">
                  <c:v>1.06</c:v>
                </c:pt>
                <c:pt idx="104">
                  <c:v>1.1299999999999999</c:v>
                </c:pt>
                <c:pt idx="105">
                  <c:v>4.3499999999999996</c:v>
                </c:pt>
                <c:pt idx="106">
                  <c:v>3.84</c:v>
                </c:pt>
                <c:pt idx="107">
                  <c:v>2.5499999999999998</c:v>
                </c:pt>
                <c:pt idx="108">
                  <c:v>0.96</c:v>
                </c:pt>
                <c:pt idx="109">
                  <c:v>2.78</c:v>
                </c:pt>
                <c:pt idx="110">
                  <c:v>2.35</c:v>
                </c:pt>
                <c:pt idx="111">
                  <c:v>0.8</c:v>
                </c:pt>
                <c:pt idx="112">
                  <c:v>0</c:v>
                </c:pt>
                <c:pt idx="113">
                  <c:v>0</c:v>
                </c:pt>
                <c:pt idx="114">
                  <c:v>1.157</c:v>
                </c:pt>
                <c:pt idx="115">
                  <c:v>2.27</c:v>
                </c:pt>
                <c:pt idx="116">
                  <c:v>1.36</c:v>
                </c:pt>
                <c:pt idx="117">
                  <c:v>0</c:v>
                </c:pt>
                <c:pt idx="118">
                  <c:v>0.14000000000000001</c:v>
                </c:pt>
                <c:pt idx="119">
                  <c:v>4.99</c:v>
                </c:pt>
                <c:pt idx="120">
                  <c:v>0</c:v>
                </c:pt>
                <c:pt idx="121">
                  <c:v>6.22</c:v>
                </c:pt>
                <c:pt idx="122">
                  <c:v>3.7</c:v>
                </c:pt>
                <c:pt idx="123">
                  <c:v>1.19</c:v>
                </c:pt>
                <c:pt idx="124">
                  <c:v>1.1299999999999999</c:v>
                </c:pt>
                <c:pt idx="125">
                  <c:v>1.1499999999999999</c:v>
                </c:pt>
                <c:pt idx="126">
                  <c:v>1.34</c:v>
                </c:pt>
                <c:pt idx="127">
                  <c:v>4.46</c:v>
                </c:pt>
                <c:pt idx="128">
                  <c:v>0.41</c:v>
                </c:pt>
                <c:pt idx="129">
                  <c:v>0.66</c:v>
                </c:pt>
                <c:pt idx="130">
                  <c:v>1.04</c:v>
                </c:pt>
                <c:pt idx="131">
                  <c:v>0.1</c:v>
                </c:pt>
                <c:pt idx="132">
                  <c:v>0</c:v>
                </c:pt>
                <c:pt idx="133">
                  <c:v>0.18</c:v>
                </c:pt>
                <c:pt idx="134">
                  <c:v>1.08</c:v>
                </c:pt>
                <c:pt idx="135">
                  <c:v>0.88</c:v>
                </c:pt>
                <c:pt idx="136">
                  <c:v>0.66</c:v>
                </c:pt>
                <c:pt idx="137">
                  <c:v>0.01</c:v>
                </c:pt>
                <c:pt idx="138">
                  <c:v>1.2999999999999999E-2</c:v>
                </c:pt>
                <c:pt idx="139">
                  <c:v>2.3199999999999998</c:v>
                </c:pt>
                <c:pt idx="140">
                  <c:v>0.22</c:v>
                </c:pt>
                <c:pt idx="141">
                  <c:v>0</c:v>
                </c:pt>
                <c:pt idx="142">
                  <c:v>0</c:v>
                </c:pt>
                <c:pt idx="143">
                  <c:v>0</c:v>
                </c:pt>
                <c:pt idx="144">
                  <c:v>0</c:v>
                </c:pt>
                <c:pt idx="145">
                  <c:v>4.1500000000000004</c:v>
                </c:pt>
                <c:pt idx="146">
                  <c:v>2.29</c:v>
                </c:pt>
                <c:pt idx="147">
                  <c:v>1.982</c:v>
                </c:pt>
                <c:pt idx="148">
                  <c:v>0.86899999999999999</c:v>
                </c:pt>
                <c:pt idx="149">
                  <c:v>0.91800000000000004</c:v>
                </c:pt>
                <c:pt idx="150">
                  <c:v>0.1</c:v>
                </c:pt>
                <c:pt idx="151">
                  <c:v>0.28000000000000003</c:v>
                </c:pt>
                <c:pt idx="152">
                  <c:v>0.25</c:v>
                </c:pt>
                <c:pt idx="153">
                  <c:v>0.91500000000000004</c:v>
                </c:pt>
                <c:pt idx="154">
                  <c:v>1.2E-2</c:v>
                </c:pt>
                <c:pt idx="155">
                  <c:v>2.1589999999999998</c:v>
                </c:pt>
                <c:pt idx="156">
                  <c:v>1.56</c:v>
                </c:pt>
                <c:pt idx="157">
                  <c:v>1.17</c:v>
                </c:pt>
                <c:pt idx="158">
                  <c:v>6.9000000000000006E-2</c:v>
                </c:pt>
                <c:pt idx="159">
                  <c:v>0.7</c:v>
                </c:pt>
                <c:pt idx="160">
                  <c:v>0.02</c:v>
                </c:pt>
                <c:pt idx="161">
                  <c:v>1.35</c:v>
                </c:pt>
                <c:pt idx="162">
                  <c:v>7.0000000000000007E-2</c:v>
                </c:pt>
                <c:pt idx="163">
                  <c:v>1.4E-2</c:v>
                </c:pt>
                <c:pt idx="164">
                  <c:v>1.4999999999999999E-2</c:v>
                </c:pt>
                <c:pt idx="165">
                  <c:v>1.7999999999999999E-2</c:v>
                </c:pt>
                <c:pt idx="166">
                  <c:v>2.0230000000000001</c:v>
                </c:pt>
                <c:pt idx="167">
                  <c:v>2.9489999999999998</c:v>
                </c:pt>
                <c:pt idx="168">
                  <c:v>0.44</c:v>
                </c:pt>
                <c:pt idx="169">
                  <c:v>0.12</c:v>
                </c:pt>
                <c:pt idx="170">
                  <c:v>0.08</c:v>
                </c:pt>
                <c:pt idx="171">
                  <c:v>1E-3</c:v>
                </c:pt>
                <c:pt idx="172">
                  <c:v>4.4999999999999997E-3</c:v>
                </c:pt>
                <c:pt idx="173">
                  <c:v>0</c:v>
                </c:pt>
                <c:pt idx="174">
                  <c:v>0</c:v>
                </c:pt>
                <c:pt idx="175">
                  <c:v>0.01</c:v>
                </c:pt>
                <c:pt idx="176">
                  <c:v>0.04</c:v>
                </c:pt>
                <c:pt idx="177">
                  <c:v>4.2999999999999997E-2</c:v>
                </c:pt>
                <c:pt idx="178">
                  <c:v>4.7939999999999996</c:v>
                </c:pt>
                <c:pt idx="179">
                  <c:v>2.677</c:v>
                </c:pt>
                <c:pt idx="180">
                  <c:v>2.5150000000000001</c:v>
                </c:pt>
                <c:pt idx="181">
                  <c:v>2.4670000000000001</c:v>
                </c:pt>
                <c:pt idx="182">
                  <c:v>2.4769999999999999</c:v>
                </c:pt>
                <c:pt idx="183">
                  <c:v>2.44</c:v>
                </c:pt>
                <c:pt idx="184">
                  <c:v>2.2557100000000001</c:v>
                </c:pt>
              </c:numCache>
            </c:numRef>
          </c:yVal>
          <c:smooth val="0"/>
          <c:extLst>
            <c:ext xmlns:c16="http://schemas.microsoft.com/office/drawing/2014/chart" uri="{C3380CC4-5D6E-409C-BE32-E72D297353CC}">
              <c16:uniqueId val="{00000006-E313-4939-A661-D37344597EEF}"/>
            </c:ext>
          </c:extLst>
        </c:ser>
        <c:dLbls>
          <c:showLegendKey val="0"/>
          <c:showVal val="0"/>
          <c:showCatName val="0"/>
          <c:showSerName val="0"/>
          <c:showPercent val="0"/>
          <c:showBubbleSize val="0"/>
        </c:dLbls>
        <c:axId val="541042712"/>
        <c:axId val="541038792"/>
      </c:scatterChart>
      <c:valAx>
        <c:axId val="541038008"/>
        <c:scaling>
          <c:orientation val="minMax"/>
          <c:min val="41000"/>
        </c:scaling>
        <c:delete val="0"/>
        <c:axPos val="b"/>
        <c:numFmt formatCode="[$-409]d\-mmm\-yy;@" sourceLinked="0"/>
        <c:majorTickMark val="out"/>
        <c:minorTickMark val="none"/>
        <c:tickLblPos val="nextTo"/>
        <c:txPr>
          <a:bodyPr rot="-5400000" vert="horz"/>
          <a:lstStyle/>
          <a:p>
            <a:pPr>
              <a:defRPr sz="1050" b="0"/>
            </a:pPr>
            <a:endParaRPr lang="en-US"/>
          </a:p>
        </c:txPr>
        <c:crossAx val="541042320"/>
        <c:crosses val="autoZero"/>
        <c:crossBetween val="midCat"/>
      </c:valAx>
      <c:valAx>
        <c:axId val="541042320"/>
        <c:scaling>
          <c:orientation val="minMax"/>
          <c:min val="0"/>
        </c:scaling>
        <c:delete val="0"/>
        <c:axPos val="l"/>
        <c:majorGridlines>
          <c:spPr>
            <a:ln>
              <a:solidFill>
                <a:schemeClr val="bg1">
                  <a:lumMod val="75000"/>
                </a:schemeClr>
              </a:solidFill>
              <a:prstDash val="dash"/>
            </a:ln>
          </c:spPr>
        </c:majorGridlines>
        <c:title>
          <c:tx>
            <c:rich>
              <a:bodyPr rot="-5400000" vert="horz"/>
              <a:lstStyle/>
              <a:p>
                <a:pPr>
                  <a:defRPr sz="1200"/>
                </a:pPr>
                <a:r>
                  <a:rPr lang="en-US" sz="1200" b="1" i="0" kern="1200" baseline="0">
                    <a:solidFill>
                      <a:srgbClr val="000000"/>
                    </a:solidFill>
                    <a:effectLst/>
                  </a:rPr>
                  <a:t>CHP (psig)</a:t>
                </a:r>
                <a:endParaRPr lang="en-US" sz="1200">
                  <a:effectLst/>
                </a:endParaRPr>
              </a:p>
            </c:rich>
          </c:tx>
          <c:layout>
            <c:manualLayout>
              <c:xMode val="edge"/>
              <c:yMode val="edge"/>
              <c:x val="7.858643625827921E-3"/>
              <c:y val="0.32936318519929558"/>
            </c:manualLayout>
          </c:layout>
          <c:overlay val="0"/>
        </c:title>
        <c:numFmt formatCode="General" sourceLinked="1"/>
        <c:majorTickMark val="out"/>
        <c:minorTickMark val="none"/>
        <c:tickLblPos val="nextTo"/>
        <c:txPr>
          <a:bodyPr/>
          <a:lstStyle/>
          <a:p>
            <a:pPr>
              <a:defRPr sz="1050" b="1"/>
            </a:pPr>
            <a:endParaRPr lang="en-US"/>
          </a:p>
        </c:txPr>
        <c:crossAx val="541038008"/>
        <c:crosses val="autoZero"/>
        <c:crossBetween val="midCat"/>
        <c:majorUnit val="250"/>
      </c:valAx>
      <c:valAx>
        <c:axId val="541038792"/>
        <c:scaling>
          <c:orientation val="minMax"/>
        </c:scaling>
        <c:delete val="0"/>
        <c:axPos val="r"/>
        <c:title>
          <c:tx>
            <c:rich>
              <a:bodyPr/>
              <a:lstStyle/>
              <a:p>
                <a:pPr>
                  <a:defRPr/>
                </a:pPr>
                <a:r>
                  <a:rPr lang="en-US"/>
                  <a:t>Gas (MMScfd)</a:t>
                </a:r>
              </a:p>
            </c:rich>
          </c:tx>
          <c:overlay val="0"/>
        </c:title>
        <c:numFmt formatCode="General" sourceLinked="1"/>
        <c:majorTickMark val="out"/>
        <c:minorTickMark val="none"/>
        <c:tickLblPos val="nextTo"/>
        <c:crossAx val="541042712"/>
        <c:crosses val="max"/>
        <c:crossBetween val="midCat"/>
      </c:valAx>
      <c:valAx>
        <c:axId val="541042712"/>
        <c:scaling>
          <c:orientation val="minMax"/>
        </c:scaling>
        <c:delete val="1"/>
        <c:axPos val="b"/>
        <c:numFmt formatCode="m/d/yyyy\ h:mm" sourceLinked="1"/>
        <c:majorTickMark val="out"/>
        <c:minorTickMark val="none"/>
        <c:tickLblPos val="nextTo"/>
        <c:crossAx val="541038792"/>
        <c:crosses val="autoZero"/>
        <c:crossBetween val="midCat"/>
      </c:valAx>
    </c:plotArea>
    <c:legend>
      <c:legendPos val="r"/>
      <c:layout>
        <c:manualLayout>
          <c:xMode val="edge"/>
          <c:yMode val="edge"/>
          <c:x val="0.1339743157105362"/>
          <c:y val="6.0189043025643492E-2"/>
          <c:w val="0.14203871583047062"/>
          <c:h val="0.12623859479645874"/>
        </c:manualLayout>
      </c:layout>
      <c:overlay val="0"/>
      <c:txPr>
        <a:bodyPr/>
        <a:lstStyle/>
        <a:p>
          <a:pPr>
            <a:defRPr sz="9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OA-11 Production Profile Re-GLPO</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15048118985127"/>
          <c:y val="0.15334255515357878"/>
          <c:w val="0.66736140230991836"/>
          <c:h val="0.65136979499184222"/>
        </c:manualLayout>
      </c:layout>
      <c:scatterChart>
        <c:scatterStyle val="smoothMarker"/>
        <c:varyColors val="0"/>
        <c:ser>
          <c:idx val="0"/>
          <c:order val="0"/>
          <c:tx>
            <c:strRef>
              <c:f>'ZZ(3)'!$AP$206</c:f>
              <c:strCache>
                <c:ptCount val="1"/>
                <c:pt idx="0">
                  <c:v>Rate (bopd)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3"/>
              <c:layout>
                <c:manualLayout>
                  <c:x val="-0.14201183431952663"/>
                  <c:y val="-5.4363458299055901E-2"/>
                </c:manualLayout>
              </c:layout>
              <c:tx>
                <c:rich>
                  <a:bodyPr/>
                  <a:lstStyle/>
                  <a:p>
                    <a:r>
                      <a:rPr lang="en-US">
                        <a:solidFill>
                          <a:schemeClr val="accent1"/>
                        </a:solidFill>
                      </a:rPr>
                      <a:t>Gain</a:t>
                    </a:r>
                    <a:r>
                      <a:rPr lang="en-US" baseline="0">
                        <a:solidFill>
                          <a:schemeClr val="accent1"/>
                        </a:solidFill>
                      </a:rPr>
                      <a:t> 50</a:t>
                    </a:r>
                    <a:r>
                      <a:rPr lang="en-US">
                        <a:solidFill>
                          <a:schemeClr val="accent1"/>
                        </a:solidFill>
                      </a:rPr>
                      <a:t> bopd</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76B-423E-97FB-48CC1A0C935B}"/>
                </c:ext>
              </c:extLst>
            </c:dLbl>
            <c:dLbl>
              <c:idx val="364"/>
              <c:layout>
                <c:manualLayout>
                  <c:x val="-9.204470742932272E-2"/>
                  <c:y val="8.3582089552238739E-2"/>
                </c:manualLayout>
              </c:layout>
              <c:tx>
                <c:rich>
                  <a:bodyPr/>
                  <a:lstStyle/>
                  <a:p>
                    <a:r>
                      <a:rPr lang="en-US">
                        <a:solidFill>
                          <a:schemeClr val="accent1"/>
                        </a:solidFill>
                      </a:rPr>
                      <a:t>after</a:t>
                    </a:r>
                    <a:r>
                      <a:rPr lang="en-US" baseline="0">
                        <a:solidFill>
                          <a:schemeClr val="accent1"/>
                        </a:solidFill>
                      </a:rPr>
                      <a:t> 1 year</a:t>
                    </a:r>
                  </a:p>
                  <a:p>
                    <a:r>
                      <a:rPr lang="en-US" baseline="0">
                        <a:solidFill>
                          <a:schemeClr val="accent1"/>
                        </a:solidFill>
                      </a:rPr>
                      <a:t>28 bopd</a:t>
                    </a:r>
                    <a:endParaRPr lang="en-US">
                      <a:solidFill>
                        <a:schemeClr val="accent1"/>
                      </a:solidFill>
                    </a:endParaRP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776B-423E-97FB-48CC1A0C935B}"/>
                </c:ext>
              </c:extLst>
            </c:dLbl>
            <c:dLbl>
              <c:idx val="365"/>
              <c:layout>
                <c:manualLayout>
                  <c:x val="-0.15779092702169634"/>
                  <c:y val="0.13356179731264928"/>
                </c:manualLayout>
              </c:layout>
              <c:tx>
                <c:rich>
                  <a:bodyPr/>
                  <a:lstStyle/>
                  <a:p>
                    <a:r>
                      <a:rPr lang="en-US">
                        <a:solidFill>
                          <a:schemeClr val="accent1"/>
                        </a:solidFill>
                      </a:rPr>
                      <a:t>after</a:t>
                    </a:r>
                    <a:r>
                      <a:rPr lang="en-US" baseline="0">
                        <a:solidFill>
                          <a:schemeClr val="accent1"/>
                        </a:solidFill>
                      </a:rPr>
                      <a:t> 1 year</a:t>
                    </a:r>
                  </a:p>
                  <a:p>
                    <a:r>
                      <a:rPr lang="en-US">
                        <a:solidFill>
                          <a:schemeClr val="accent1"/>
                        </a:solidFill>
                      </a:rPr>
                      <a:t>28 bopd</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776B-423E-97FB-48CC1A0C935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'ZZ(3)'!$AP$207:$AP$572</c:f>
              <c:numCache>
                <c:formatCode>#,##0</c:formatCode>
                <c:ptCount val="366"/>
                <c:pt idx="0">
                  <c:v>50</c:v>
                </c:pt>
                <c:pt idx="1">
                  <c:v>49.420705201327507</c:v>
                </c:pt>
                <c:pt idx="2">
                  <c:v>48.848122051930396</c:v>
                </c:pt>
                <c:pt idx="3">
                  <c:v>48.282172791338354</c:v>
                </c:pt>
                <c:pt idx="4">
                  <c:v>47.722780560005774</c:v>
                </c:pt>
                <c:pt idx="5" formatCode="[$-409]d\-mmm\-yy;@">
                  <c:v>44810</c:v>
                </c:pt>
                <c:pt idx="6" formatCode="[$-409]d\-mmm\-yy;@">
                  <c:v>44811</c:v>
                </c:pt>
                <c:pt idx="7" formatCode="[$-409]d\-mmm\-yy;@">
                  <c:v>44812</c:v>
                </c:pt>
                <c:pt idx="8" formatCode="[$-409]d\-mmm\-yy;@">
                  <c:v>44813</c:v>
                </c:pt>
                <c:pt idx="9" formatCode="[$-409]d\-mmm\-yy;@">
                  <c:v>44814</c:v>
                </c:pt>
                <c:pt idx="10" formatCode="[$-409]d\-mmm\-yy;@">
                  <c:v>44815</c:v>
                </c:pt>
                <c:pt idx="11" formatCode="[$-409]d\-mmm\-yy;@">
                  <c:v>44816</c:v>
                </c:pt>
                <c:pt idx="12" formatCode="[$-409]d\-mmm\-yy;@">
                  <c:v>44817</c:v>
                </c:pt>
                <c:pt idx="13" formatCode="[$-409]d\-mmm\-yy;@">
                  <c:v>44818</c:v>
                </c:pt>
                <c:pt idx="14" formatCode="[$-409]d\-mmm\-yy;@">
                  <c:v>44819</c:v>
                </c:pt>
                <c:pt idx="15" formatCode="[$-409]d\-mmm\-yy;@">
                  <c:v>44820</c:v>
                </c:pt>
                <c:pt idx="16" formatCode="[$-409]d\-mmm\-yy;@">
                  <c:v>44821</c:v>
                </c:pt>
                <c:pt idx="17" formatCode="[$-409]d\-mmm\-yy;@">
                  <c:v>44822</c:v>
                </c:pt>
                <c:pt idx="18" formatCode="[$-409]d\-mmm\-yy;@">
                  <c:v>44823</c:v>
                </c:pt>
                <c:pt idx="19" formatCode="[$-409]d\-mmm\-yy;@">
                  <c:v>44824</c:v>
                </c:pt>
                <c:pt idx="20" formatCode="[$-409]d\-mmm\-yy;@">
                  <c:v>44825</c:v>
                </c:pt>
                <c:pt idx="21" formatCode="[$-409]d\-mmm\-yy;@">
                  <c:v>44826</c:v>
                </c:pt>
                <c:pt idx="22" formatCode="[$-409]d\-mmm\-yy;@">
                  <c:v>44827</c:v>
                </c:pt>
                <c:pt idx="23" formatCode="[$-409]d\-mmm\-yy;@">
                  <c:v>44828</c:v>
                </c:pt>
                <c:pt idx="24" formatCode="[$-409]d\-mmm\-yy;@">
                  <c:v>44829</c:v>
                </c:pt>
                <c:pt idx="25" formatCode="[$-409]d\-mmm\-yy;@">
                  <c:v>44830</c:v>
                </c:pt>
                <c:pt idx="26" formatCode="[$-409]d\-mmm\-yy;@">
                  <c:v>44831</c:v>
                </c:pt>
                <c:pt idx="27" formatCode="[$-409]d\-mmm\-yy;@">
                  <c:v>44832</c:v>
                </c:pt>
                <c:pt idx="28" formatCode="[$-409]d\-mmm\-yy;@">
                  <c:v>44833</c:v>
                </c:pt>
                <c:pt idx="29" formatCode="[$-409]d\-mmm\-yy;@">
                  <c:v>44834</c:v>
                </c:pt>
                <c:pt idx="30" formatCode="[$-409]d\-mmm\-yy;@">
                  <c:v>44835</c:v>
                </c:pt>
                <c:pt idx="31" formatCode="[$-409]d\-mmm\-yy;@">
                  <c:v>44836</c:v>
                </c:pt>
                <c:pt idx="32" formatCode="[$-409]d\-mmm\-yy;@">
                  <c:v>44837</c:v>
                </c:pt>
                <c:pt idx="33" formatCode="[$-409]d\-mmm\-yy;@">
                  <c:v>44838</c:v>
                </c:pt>
                <c:pt idx="34" formatCode="[$-409]d\-mmm\-yy;@">
                  <c:v>44839</c:v>
                </c:pt>
                <c:pt idx="35" formatCode="[$-409]d\-mmm\-yy;@">
                  <c:v>44840</c:v>
                </c:pt>
                <c:pt idx="36" formatCode="[$-409]d\-mmm\-yy;@">
                  <c:v>44841</c:v>
                </c:pt>
                <c:pt idx="37" formatCode="[$-409]d\-mmm\-yy;@">
                  <c:v>44842</c:v>
                </c:pt>
                <c:pt idx="38" formatCode="[$-409]d\-mmm\-yy;@">
                  <c:v>44843</c:v>
                </c:pt>
                <c:pt idx="39" formatCode="[$-409]d\-mmm\-yy;@">
                  <c:v>44844</c:v>
                </c:pt>
                <c:pt idx="40" formatCode="[$-409]d\-mmm\-yy;@">
                  <c:v>44845</c:v>
                </c:pt>
                <c:pt idx="41" formatCode="[$-409]d\-mmm\-yy;@">
                  <c:v>44846</c:v>
                </c:pt>
                <c:pt idx="42" formatCode="[$-409]d\-mmm\-yy;@">
                  <c:v>44847</c:v>
                </c:pt>
                <c:pt idx="43" formatCode="[$-409]d\-mmm\-yy;@">
                  <c:v>44848</c:v>
                </c:pt>
                <c:pt idx="44" formatCode="[$-409]d\-mmm\-yy;@">
                  <c:v>44849</c:v>
                </c:pt>
                <c:pt idx="45" formatCode="[$-409]d\-mmm\-yy;@">
                  <c:v>44850</c:v>
                </c:pt>
                <c:pt idx="46" formatCode="[$-409]d\-mmm\-yy;@">
                  <c:v>44851</c:v>
                </c:pt>
                <c:pt idx="47" formatCode="[$-409]d\-mmm\-yy;@">
                  <c:v>44852</c:v>
                </c:pt>
                <c:pt idx="48" formatCode="[$-409]d\-mmm\-yy;@">
                  <c:v>44853</c:v>
                </c:pt>
                <c:pt idx="49" formatCode="[$-409]d\-mmm\-yy;@">
                  <c:v>44854</c:v>
                </c:pt>
                <c:pt idx="50" formatCode="[$-409]d\-mmm\-yy;@">
                  <c:v>44855</c:v>
                </c:pt>
                <c:pt idx="51" formatCode="[$-409]d\-mmm\-yy;@">
                  <c:v>44856</c:v>
                </c:pt>
                <c:pt idx="52" formatCode="[$-409]d\-mmm\-yy;@">
                  <c:v>44857</c:v>
                </c:pt>
                <c:pt idx="53" formatCode="[$-409]d\-mmm\-yy;@">
                  <c:v>44858</c:v>
                </c:pt>
                <c:pt idx="54" formatCode="[$-409]d\-mmm\-yy;@">
                  <c:v>44859</c:v>
                </c:pt>
                <c:pt idx="55" formatCode="[$-409]d\-mmm\-yy;@">
                  <c:v>44860</c:v>
                </c:pt>
                <c:pt idx="56" formatCode="[$-409]d\-mmm\-yy;@">
                  <c:v>44861</c:v>
                </c:pt>
                <c:pt idx="57" formatCode="[$-409]d\-mmm\-yy;@">
                  <c:v>44862</c:v>
                </c:pt>
                <c:pt idx="58" formatCode="[$-409]d\-mmm\-yy;@">
                  <c:v>44863</c:v>
                </c:pt>
                <c:pt idx="59" formatCode="[$-409]d\-mmm\-yy;@">
                  <c:v>44864</c:v>
                </c:pt>
                <c:pt idx="60" formatCode="[$-409]d\-mmm\-yy;@">
                  <c:v>44865</c:v>
                </c:pt>
                <c:pt idx="61" formatCode="[$-409]d\-mmm\-yy;@">
                  <c:v>44866</c:v>
                </c:pt>
                <c:pt idx="62" formatCode="[$-409]d\-mmm\-yy;@">
                  <c:v>44867</c:v>
                </c:pt>
                <c:pt idx="63" formatCode="[$-409]d\-mmm\-yy;@">
                  <c:v>44868</c:v>
                </c:pt>
                <c:pt idx="64" formatCode="[$-409]d\-mmm\-yy;@">
                  <c:v>44869</c:v>
                </c:pt>
                <c:pt idx="65" formatCode="[$-409]d\-mmm\-yy;@">
                  <c:v>44870</c:v>
                </c:pt>
                <c:pt idx="66" formatCode="[$-409]d\-mmm\-yy;@">
                  <c:v>44871</c:v>
                </c:pt>
                <c:pt idx="67" formatCode="[$-409]d\-mmm\-yy;@">
                  <c:v>44872</c:v>
                </c:pt>
                <c:pt idx="68" formatCode="[$-409]d\-mmm\-yy;@">
                  <c:v>44873</c:v>
                </c:pt>
                <c:pt idx="69" formatCode="[$-409]d\-mmm\-yy;@">
                  <c:v>44874</c:v>
                </c:pt>
                <c:pt idx="70" formatCode="[$-409]d\-mmm\-yy;@">
                  <c:v>44875</c:v>
                </c:pt>
                <c:pt idx="71" formatCode="[$-409]d\-mmm\-yy;@">
                  <c:v>44876</c:v>
                </c:pt>
                <c:pt idx="72" formatCode="[$-409]d\-mmm\-yy;@">
                  <c:v>44877</c:v>
                </c:pt>
                <c:pt idx="73" formatCode="[$-409]d\-mmm\-yy;@">
                  <c:v>44878</c:v>
                </c:pt>
                <c:pt idx="74" formatCode="[$-409]d\-mmm\-yy;@">
                  <c:v>44879</c:v>
                </c:pt>
                <c:pt idx="75" formatCode="[$-409]d\-mmm\-yy;@">
                  <c:v>44880</c:v>
                </c:pt>
                <c:pt idx="76" formatCode="[$-409]d\-mmm\-yy;@">
                  <c:v>44881</c:v>
                </c:pt>
                <c:pt idx="77" formatCode="[$-409]d\-mmm\-yy;@">
                  <c:v>44882</c:v>
                </c:pt>
                <c:pt idx="78" formatCode="[$-409]d\-mmm\-yy;@">
                  <c:v>44883</c:v>
                </c:pt>
                <c:pt idx="79" formatCode="[$-409]d\-mmm\-yy;@">
                  <c:v>44884</c:v>
                </c:pt>
                <c:pt idx="80" formatCode="[$-409]d\-mmm\-yy;@">
                  <c:v>44885</c:v>
                </c:pt>
                <c:pt idx="81" formatCode="[$-409]d\-mmm\-yy;@">
                  <c:v>44886</c:v>
                </c:pt>
                <c:pt idx="82" formatCode="[$-409]d\-mmm\-yy;@">
                  <c:v>44887</c:v>
                </c:pt>
                <c:pt idx="83" formatCode="[$-409]d\-mmm\-yy;@">
                  <c:v>44888</c:v>
                </c:pt>
                <c:pt idx="84" formatCode="[$-409]d\-mmm\-yy;@">
                  <c:v>44889</c:v>
                </c:pt>
                <c:pt idx="85" formatCode="[$-409]d\-mmm\-yy;@">
                  <c:v>44890</c:v>
                </c:pt>
                <c:pt idx="86" formatCode="[$-409]d\-mmm\-yy;@">
                  <c:v>44891</c:v>
                </c:pt>
                <c:pt idx="87" formatCode="[$-409]d\-mmm\-yy;@">
                  <c:v>44892</c:v>
                </c:pt>
                <c:pt idx="88" formatCode="[$-409]d\-mmm\-yy;@">
                  <c:v>44893</c:v>
                </c:pt>
                <c:pt idx="89" formatCode="[$-409]d\-mmm\-yy;@">
                  <c:v>44894</c:v>
                </c:pt>
                <c:pt idx="90" formatCode="[$-409]d\-mmm\-yy;@">
                  <c:v>44895</c:v>
                </c:pt>
                <c:pt idx="91" formatCode="[$-409]d\-mmm\-yy;@">
                  <c:v>44896</c:v>
                </c:pt>
                <c:pt idx="92" formatCode="[$-409]d\-mmm\-yy;@">
                  <c:v>44897</c:v>
                </c:pt>
                <c:pt idx="93" formatCode="[$-409]d\-mmm\-yy;@">
                  <c:v>44898</c:v>
                </c:pt>
                <c:pt idx="94" formatCode="[$-409]d\-mmm\-yy;@">
                  <c:v>44899</c:v>
                </c:pt>
                <c:pt idx="95" formatCode="[$-409]d\-mmm\-yy;@">
                  <c:v>44900</c:v>
                </c:pt>
                <c:pt idx="96" formatCode="[$-409]d\-mmm\-yy;@">
                  <c:v>44901</c:v>
                </c:pt>
                <c:pt idx="97" formatCode="[$-409]d\-mmm\-yy;@">
                  <c:v>44902</c:v>
                </c:pt>
                <c:pt idx="98" formatCode="[$-409]d\-mmm\-yy;@">
                  <c:v>44903</c:v>
                </c:pt>
                <c:pt idx="99" formatCode="[$-409]d\-mmm\-yy;@">
                  <c:v>44904</c:v>
                </c:pt>
                <c:pt idx="100" formatCode="[$-409]d\-mmm\-yy;@">
                  <c:v>44905</c:v>
                </c:pt>
                <c:pt idx="101" formatCode="[$-409]d\-mmm\-yy;@">
                  <c:v>44906</c:v>
                </c:pt>
                <c:pt idx="102" formatCode="[$-409]d\-mmm\-yy;@">
                  <c:v>44907</c:v>
                </c:pt>
                <c:pt idx="103" formatCode="[$-409]d\-mmm\-yy;@">
                  <c:v>44908</c:v>
                </c:pt>
                <c:pt idx="104" formatCode="[$-409]d\-mmm\-yy;@">
                  <c:v>44909</c:v>
                </c:pt>
                <c:pt idx="105" formatCode="[$-409]d\-mmm\-yy;@">
                  <c:v>44910</c:v>
                </c:pt>
                <c:pt idx="106" formatCode="[$-409]d\-mmm\-yy;@">
                  <c:v>44911</c:v>
                </c:pt>
                <c:pt idx="107" formatCode="[$-409]d\-mmm\-yy;@">
                  <c:v>44912</c:v>
                </c:pt>
                <c:pt idx="108" formatCode="[$-409]d\-mmm\-yy;@">
                  <c:v>44913</c:v>
                </c:pt>
                <c:pt idx="109" formatCode="[$-409]d\-mmm\-yy;@">
                  <c:v>44914</c:v>
                </c:pt>
                <c:pt idx="110" formatCode="[$-409]d\-mmm\-yy;@">
                  <c:v>44915</c:v>
                </c:pt>
                <c:pt idx="111" formatCode="[$-409]d\-mmm\-yy;@">
                  <c:v>44916</c:v>
                </c:pt>
                <c:pt idx="112" formatCode="[$-409]d\-mmm\-yy;@">
                  <c:v>44917</c:v>
                </c:pt>
                <c:pt idx="113" formatCode="[$-409]d\-mmm\-yy;@">
                  <c:v>44918</c:v>
                </c:pt>
                <c:pt idx="114" formatCode="[$-409]d\-mmm\-yy;@">
                  <c:v>44919</c:v>
                </c:pt>
                <c:pt idx="115" formatCode="[$-409]d\-mmm\-yy;@">
                  <c:v>44920</c:v>
                </c:pt>
                <c:pt idx="116" formatCode="[$-409]d\-mmm\-yy;@">
                  <c:v>44921</c:v>
                </c:pt>
                <c:pt idx="117" formatCode="[$-409]d\-mmm\-yy;@">
                  <c:v>44922</c:v>
                </c:pt>
                <c:pt idx="118" formatCode="[$-409]d\-mmm\-yy;@">
                  <c:v>44923</c:v>
                </c:pt>
                <c:pt idx="119" formatCode="[$-409]d\-mmm\-yy;@">
                  <c:v>44924</c:v>
                </c:pt>
                <c:pt idx="120" formatCode="[$-409]d\-mmm\-yy;@">
                  <c:v>44925</c:v>
                </c:pt>
                <c:pt idx="121" formatCode="[$-409]d\-mmm\-yy;@">
                  <c:v>44926</c:v>
                </c:pt>
                <c:pt idx="122" formatCode="[$-409]d\-mmm\-yy;@">
                  <c:v>44927</c:v>
                </c:pt>
                <c:pt idx="123" formatCode="[$-409]d\-mmm\-yy;@">
                  <c:v>44928</c:v>
                </c:pt>
                <c:pt idx="124" formatCode="[$-409]d\-mmm\-yy;@">
                  <c:v>44929</c:v>
                </c:pt>
                <c:pt idx="125" formatCode="[$-409]d\-mmm\-yy;@">
                  <c:v>44930</c:v>
                </c:pt>
                <c:pt idx="126" formatCode="[$-409]d\-mmm\-yy;@">
                  <c:v>44931</c:v>
                </c:pt>
                <c:pt idx="127" formatCode="[$-409]d\-mmm\-yy;@">
                  <c:v>44932</c:v>
                </c:pt>
                <c:pt idx="128" formatCode="[$-409]d\-mmm\-yy;@">
                  <c:v>44933</c:v>
                </c:pt>
                <c:pt idx="129" formatCode="[$-409]d\-mmm\-yy;@">
                  <c:v>44934</c:v>
                </c:pt>
                <c:pt idx="130" formatCode="[$-409]d\-mmm\-yy;@">
                  <c:v>44935</c:v>
                </c:pt>
                <c:pt idx="131" formatCode="[$-409]d\-mmm\-yy;@">
                  <c:v>44936</c:v>
                </c:pt>
                <c:pt idx="132" formatCode="[$-409]d\-mmm\-yy;@">
                  <c:v>44937</c:v>
                </c:pt>
                <c:pt idx="133" formatCode="[$-409]d\-mmm\-yy;@">
                  <c:v>44938</c:v>
                </c:pt>
                <c:pt idx="134" formatCode="[$-409]d\-mmm\-yy;@">
                  <c:v>44939</c:v>
                </c:pt>
                <c:pt idx="135" formatCode="[$-409]d\-mmm\-yy;@">
                  <c:v>44940</c:v>
                </c:pt>
                <c:pt idx="136" formatCode="[$-409]d\-mmm\-yy;@">
                  <c:v>44941</c:v>
                </c:pt>
                <c:pt idx="137" formatCode="[$-409]d\-mmm\-yy;@">
                  <c:v>44942</c:v>
                </c:pt>
                <c:pt idx="138" formatCode="[$-409]d\-mmm\-yy;@">
                  <c:v>44943</c:v>
                </c:pt>
                <c:pt idx="139" formatCode="[$-409]d\-mmm\-yy;@">
                  <c:v>44944</c:v>
                </c:pt>
                <c:pt idx="140" formatCode="[$-409]d\-mmm\-yy;@">
                  <c:v>44945</c:v>
                </c:pt>
                <c:pt idx="141" formatCode="[$-409]d\-mmm\-yy;@">
                  <c:v>44946</c:v>
                </c:pt>
                <c:pt idx="142" formatCode="[$-409]d\-mmm\-yy;@">
                  <c:v>44947</c:v>
                </c:pt>
                <c:pt idx="143" formatCode="[$-409]d\-mmm\-yy;@">
                  <c:v>44948</c:v>
                </c:pt>
                <c:pt idx="144" formatCode="[$-409]d\-mmm\-yy;@">
                  <c:v>44949</c:v>
                </c:pt>
                <c:pt idx="145" formatCode="[$-409]d\-mmm\-yy;@">
                  <c:v>44950</c:v>
                </c:pt>
                <c:pt idx="146" formatCode="[$-409]d\-mmm\-yy;@">
                  <c:v>44951</c:v>
                </c:pt>
                <c:pt idx="147" formatCode="[$-409]d\-mmm\-yy;@">
                  <c:v>44952</c:v>
                </c:pt>
                <c:pt idx="148" formatCode="[$-409]d\-mmm\-yy;@">
                  <c:v>44953</c:v>
                </c:pt>
                <c:pt idx="149" formatCode="[$-409]d\-mmm\-yy;@">
                  <c:v>44954</c:v>
                </c:pt>
                <c:pt idx="150" formatCode="[$-409]d\-mmm\-yy;@">
                  <c:v>44955</c:v>
                </c:pt>
                <c:pt idx="151" formatCode="[$-409]d\-mmm\-yy;@">
                  <c:v>44956</c:v>
                </c:pt>
                <c:pt idx="152" formatCode="[$-409]d\-mmm\-yy;@">
                  <c:v>44957</c:v>
                </c:pt>
                <c:pt idx="153" formatCode="[$-409]d\-mmm\-yy;@">
                  <c:v>44958</c:v>
                </c:pt>
                <c:pt idx="154" formatCode="[$-409]d\-mmm\-yy;@">
                  <c:v>44959</c:v>
                </c:pt>
                <c:pt idx="155" formatCode="[$-409]d\-mmm\-yy;@">
                  <c:v>44960</c:v>
                </c:pt>
                <c:pt idx="156" formatCode="[$-409]d\-mmm\-yy;@">
                  <c:v>44961</c:v>
                </c:pt>
                <c:pt idx="157" formatCode="[$-409]d\-mmm\-yy;@">
                  <c:v>44962</c:v>
                </c:pt>
                <c:pt idx="158" formatCode="[$-409]d\-mmm\-yy;@">
                  <c:v>44963</c:v>
                </c:pt>
                <c:pt idx="159" formatCode="[$-409]d\-mmm\-yy;@">
                  <c:v>44964</c:v>
                </c:pt>
                <c:pt idx="160" formatCode="[$-409]d\-mmm\-yy;@">
                  <c:v>44965</c:v>
                </c:pt>
                <c:pt idx="161" formatCode="[$-409]d\-mmm\-yy;@">
                  <c:v>44966</c:v>
                </c:pt>
                <c:pt idx="162" formatCode="[$-409]d\-mmm\-yy;@">
                  <c:v>44967</c:v>
                </c:pt>
                <c:pt idx="163" formatCode="[$-409]d\-mmm\-yy;@">
                  <c:v>44968</c:v>
                </c:pt>
                <c:pt idx="164" formatCode="[$-409]d\-mmm\-yy;@">
                  <c:v>44969</c:v>
                </c:pt>
                <c:pt idx="165" formatCode="[$-409]d\-mmm\-yy;@">
                  <c:v>44970</c:v>
                </c:pt>
                <c:pt idx="166" formatCode="[$-409]d\-mmm\-yy;@">
                  <c:v>44971</c:v>
                </c:pt>
                <c:pt idx="167" formatCode="[$-409]d\-mmm\-yy;@">
                  <c:v>44972</c:v>
                </c:pt>
                <c:pt idx="168" formatCode="[$-409]d\-mmm\-yy;@">
                  <c:v>44973</c:v>
                </c:pt>
                <c:pt idx="169" formatCode="[$-409]d\-mmm\-yy;@">
                  <c:v>44974</c:v>
                </c:pt>
                <c:pt idx="170" formatCode="[$-409]d\-mmm\-yy;@">
                  <c:v>44975</c:v>
                </c:pt>
                <c:pt idx="171" formatCode="[$-409]d\-mmm\-yy;@">
                  <c:v>44976</c:v>
                </c:pt>
                <c:pt idx="172" formatCode="[$-409]d\-mmm\-yy;@">
                  <c:v>44977</c:v>
                </c:pt>
                <c:pt idx="173" formatCode="[$-409]d\-mmm\-yy;@">
                  <c:v>44978</c:v>
                </c:pt>
                <c:pt idx="174" formatCode="[$-409]d\-mmm\-yy;@">
                  <c:v>44979</c:v>
                </c:pt>
                <c:pt idx="175" formatCode="[$-409]d\-mmm\-yy;@">
                  <c:v>44980</c:v>
                </c:pt>
                <c:pt idx="176" formatCode="[$-409]d\-mmm\-yy;@">
                  <c:v>44981</c:v>
                </c:pt>
                <c:pt idx="177" formatCode="[$-409]d\-mmm\-yy;@">
                  <c:v>44982</c:v>
                </c:pt>
                <c:pt idx="178" formatCode="[$-409]d\-mmm\-yy;@">
                  <c:v>44983</c:v>
                </c:pt>
                <c:pt idx="179" formatCode="[$-409]d\-mmm\-yy;@">
                  <c:v>44984</c:v>
                </c:pt>
                <c:pt idx="180" formatCode="[$-409]d\-mmm\-yy;@">
                  <c:v>44985</c:v>
                </c:pt>
                <c:pt idx="181" formatCode="[$-409]d\-mmm\-yy;@">
                  <c:v>44986</c:v>
                </c:pt>
                <c:pt idx="182" formatCode="[$-409]d\-mmm\-yy;@">
                  <c:v>44987</c:v>
                </c:pt>
                <c:pt idx="183" formatCode="[$-409]d\-mmm\-yy;@">
                  <c:v>44988</c:v>
                </c:pt>
                <c:pt idx="184" formatCode="[$-409]d\-mmm\-yy;@">
                  <c:v>44989</c:v>
                </c:pt>
                <c:pt idx="185" formatCode="[$-409]d\-mmm\-yy;@">
                  <c:v>44990</c:v>
                </c:pt>
                <c:pt idx="186" formatCode="[$-409]d\-mmm\-yy;@">
                  <c:v>44991</c:v>
                </c:pt>
                <c:pt idx="187" formatCode="[$-409]d\-mmm\-yy;@">
                  <c:v>44992</c:v>
                </c:pt>
                <c:pt idx="188" formatCode="[$-409]d\-mmm\-yy;@">
                  <c:v>44993</c:v>
                </c:pt>
                <c:pt idx="189" formatCode="[$-409]d\-mmm\-yy;@">
                  <c:v>44994</c:v>
                </c:pt>
                <c:pt idx="190" formatCode="[$-409]d\-mmm\-yy;@">
                  <c:v>44995</c:v>
                </c:pt>
                <c:pt idx="191" formatCode="[$-409]d\-mmm\-yy;@">
                  <c:v>44996</c:v>
                </c:pt>
                <c:pt idx="192" formatCode="[$-409]d\-mmm\-yy;@">
                  <c:v>44997</c:v>
                </c:pt>
                <c:pt idx="193" formatCode="[$-409]d\-mmm\-yy;@">
                  <c:v>44998</c:v>
                </c:pt>
                <c:pt idx="194" formatCode="[$-409]d\-mmm\-yy;@">
                  <c:v>44999</c:v>
                </c:pt>
                <c:pt idx="195" formatCode="[$-409]d\-mmm\-yy;@">
                  <c:v>45000</c:v>
                </c:pt>
                <c:pt idx="196" formatCode="[$-409]d\-mmm\-yy;@">
                  <c:v>45001</c:v>
                </c:pt>
                <c:pt idx="197" formatCode="[$-409]d\-mmm\-yy;@">
                  <c:v>45002</c:v>
                </c:pt>
                <c:pt idx="198" formatCode="[$-409]d\-mmm\-yy;@">
                  <c:v>45003</c:v>
                </c:pt>
                <c:pt idx="199" formatCode="[$-409]d\-mmm\-yy;@">
                  <c:v>45004</c:v>
                </c:pt>
                <c:pt idx="200" formatCode="[$-409]d\-mmm\-yy;@">
                  <c:v>45005</c:v>
                </c:pt>
                <c:pt idx="201" formatCode="[$-409]d\-mmm\-yy;@">
                  <c:v>45006</c:v>
                </c:pt>
                <c:pt idx="202" formatCode="[$-409]d\-mmm\-yy;@">
                  <c:v>45007</c:v>
                </c:pt>
                <c:pt idx="203" formatCode="[$-409]d\-mmm\-yy;@">
                  <c:v>45008</c:v>
                </c:pt>
                <c:pt idx="204" formatCode="[$-409]d\-mmm\-yy;@">
                  <c:v>45009</c:v>
                </c:pt>
                <c:pt idx="205" formatCode="[$-409]d\-mmm\-yy;@">
                  <c:v>45010</c:v>
                </c:pt>
                <c:pt idx="206" formatCode="[$-409]d\-mmm\-yy;@">
                  <c:v>45011</c:v>
                </c:pt>
                <c:pt idx="207" formatCode="[$-409]d\-mmm\-yy;@">
                  <c:v>45012</c:v>
                </c:pt>
                <c:pt idx="208" formatCode="[$-409]d\-mmm\-yy;@">
                  <c:v>45013</c:v>
                </c:pt>
                <c:pt idx="209" formatCode="[$-409]d\-mmm\-yy;@">
                  <c:v>45014</c:v>
                </c:pt>
                <c:pt idx="210" formatCode="[$-409]d\-mmm\-yy;@">
                  <c:v>45015</c:v>
                </c:pt>
                <c:pt idx="211" formatCode="[$-409]d\-mmm\-yy;@">
                  <c:v>45016</c:v>
                </c:pt>
                <c:pt idx="212" formatCode="[$-409]d\-mmm\-yy;@">
                  <c:v>45017</c:v>
                </c:pt>
                <c:pt idx="213" formatCode="[$-409]d\-mmm\-yy;@">
                  <c:v>45018</c:v>
                </c:pt>
                <c:pt idx="214" formatCode="[$-409]d\-mmm\-yy;@">
                  <c:v>45019</c:v>
                </c:pt>
                <c:pt idx="215" formatCode="[$-409]d\-mmm\-yy;@">
                  <c:v>45020</c:v>
                </c:pt>
                <c:pt idx="216" formatCode="[$-409]d\-mmm\-yy;@">
                  <c:v>45021</c:v>
                </c:pt>
                <c:pt idx="217" formatCode="[$-409]d\-mmm\-yy;@">
                  <c:v>45022</c:v>
                </c:pt>
                <c:pt idx="218" formatCode="[$-409]d\-mmm\-yy;@">
                  <c:v>45023</c:v>
                </c:pt>
                <c:pt idx="219" formatCode="[$-409]d\-mmm\-yy;@">
                  <c:v>45024</c:v>
                </c:pt>
                <c:pt idx="220" formatCode="[$-409]d\-mmm\-yy;@">
                  <c:v>45025</c:v>
                </c:pt>
                <c:pt idx="221" formatCode="[$-409]d\-mmm\-yy;@">
                  <c:v>45026</c:v>
                </c:pt>
                <c:pt idx="222" formatCode="[$-409]d\-mmm\-yy;@">
                  <c:v>45027</c:v>
                </c:pt>
                <c:pt idx="223" formatCode="[$-409]d\-mmm\-yy;@">
                  <c:v>45028</c:v>
                </c:pt>
                <c:pt idx="224" formatCode="[$-409]d\-mmm\-yy;@">
                  <c:v>45029</c:v>
                </c:pt>
                <c:pt idx="225" formatCode="[$-409]d\-mmm\-yy;@">
                  <c:v>45030</c:v>
                </c:pt>
                <c:pt idx="226" formatCode="[$-409]d\-mmm\-yy;@">
                  <c:v>45031</c:v>
                </c:pt>
                <c:pt idx="227" formatCode="[$-409]d\-mmm\-yy;@">
                  <c:v>45032</c:v>
                </c:pt>
                <c:pt idx="228" formatCode="[$-409]d\-mmm\-yy;@">
                  <c:v>45033</c:v>
                </c:pt>
                <c:pt idx="229" formatCode="[$-409]d\-mmm\-yy;@">
                  <c:v>45034</c:v>
                </c:pt>
                <c:pt idx="230" formatCode="[$-409]d\-mmm\-yy;@">
                  <c:v>45035</c:v>
                </c:pt>
                <c:pt idx="231" formatCode="[$-409]d\-mmm\-yy;@">
                  <c:v>45036</c:v>
                </c:pt>
                <c:pt idx="232" formatCode="[$-409]d\-mmm\-yy;@">
                  <c:v>45037</c:v>
                </c:pt>
                <c:pt idx="233" formatCode="[$-409]d\-mmm\-yy;@">
                  <c:v>45038</c:v>
                </c:pt>
                <c:pt idx="234" formatCode="[$-409]d\-mmm\-yy;@">
                  <c:v>45039</c:v>
                </c:pt>
                <c:pt idx="235" formatCode="[$-409]d\-mmm\-yy;@">
                  <c:v>45040</c:v>
                </c:pt>
                <c:pt idx="236" formatCode="[$-409]d\-mmm\-yy;@">
                  <c:v>45041</c:v>
                </c:pt>
                <c:pt idx="237" formatCode="[$-409]d\-mmm\-yy;@">
                  <c:v>45042</c:v>
                </c:pt>
                <c:pt idx="238" formatCode="[$-409]d\-mmm\-yy;@">
                  <c:v>45043</c:v>
                </c:pt>
                <c:pt idx="239" formatCode="[$-409]d\-mmm\-yy;@">
                  <c:v>45044</c:v>
                </c:pt>
                <c:pt idx="240" formatCode="[$-409]d\-mmm\-yy;@">
                  <c:v>45045</c:v>
                </c:pt>
                <c:pt idx="241" formatCode="[$-409]d\-mmm\-yy;@">
                  <c:v>45046</c:v>
                </c:pt>
                <c:pt idx="242" formatCode="[$-409]d\-mmm\-yy;@">
                  <c:v>45047</c:v>
                </c:pt>
                <c:pt idx="243" formatCode="[$-409]d\-mmm\-yy;@">
                  <c:v>45048</c:v>
                </c:pt>
                <c:pt idx="244" formatCode="[$-409]d\-mmm\-yy;@">
                  <c:v>45049</c:v>
                </c:pt>
                <c:pt idx="245" formatCode="[$-409]d\-mmm\-yy;@">
                  <c:v>45050</c:v>
                </c:pt>
                <c:pt idx="246" formatCode="[$-409]d\-mmm\-yy;@">
                  <c:v>45051</c:v>
                </c:pt>
                <c:pt idx="247" formatCode="[$-409]d\-mmm\-yy;@">
                  <c:v>45052</c:v>
                </c:pt>
                <c:pt idx="248" formatCode="[$-409]d\-mmm\-yy;@">
                  <c:v>45053</c:v>
                </c:pt>
                <c:pt idx="249" formatCode="[$-409]d\-mmm\-yy;@">
                  <c:v>45054</c:v>
                </c:pt>
                <c:pt idx="250" formatCode="[$-409]d\-mmm\-yy;@">
                  <c:v>45055</c:v>
                </c:pt>
                <c:pt idx="251" formatCode="[$-409]d\-mmm\-yy;@">
                  <c:v>45056</c:v>
                </c:pt>
                <c:pt idx="252" formatCode="[$-409]d\-mmm\-yy;@">
                  <c:v>45057</c:v>
                </c:pt>
                <c:pt idx="253" formatCode="[$-409]d\-mmm\-yy;@">
                  <c:v>45058</c:v>
                </c:pt>
                <c:pt idx="254" formatCode="[$-409]d\-mmm\-yy;@">
                  <c:v>45059</c:v>
                </c:pt>
                <c:pt idx="255" formatCode="[$-409]d\-mmm\-yy;@">
                  <c:v>45060</c:v>
                </c:pt>
                <c:pt idx="256" formatCode="[$-409]d\-mmm\-yy;@">
                  <c:v>45061</c:v>
                </c:pt>
                <c:pt idx="257" formatCode="[$-409]d\-mmm\-yy;@">
                  <c:v>45062</c:v>
                </c:pt>
                <c:pt idx="258" formatCode="[$-409]d\-mmm\-yy;@">
                  <c:v>45063</c:v>
                </c:pt>
                <c:pt idx="259" formatCode="[$-409]d\-mmm\-yy;@">
                  <c:v>45064</c:v>
                </c:pt>
                <c:pt idx="260" formatCode="[$-409]d\-mmm\-yy;@">
                  <c:v>45065</c:v>
                </c:pt>
                <c:pt idx="261" formatCode="[$-409]d\-mmm\-yy;@">
                  <c:v>45066</c:v>
                </c:pt>
                <c:pt idx="262" formatCode="[$-409]d\-mmm\-yy;@">
                  <c:v>45067</c:v>
                </c:pt>
                <c:pt idx="263" formatCode="[$-409]d\-mmm\-yy;@">
                  <c:v>45068</c:v>
                </c:pt>
                <c:pt idx="264" formatCode="[$-409]d\-mmm\-yy;@">
                  <c:v>45069</c:v>
                </c:pt>
                <c:pt idx="265" formatCode="[$-409]d\-mmm\-yy;@">
                  <c:v>45070</c:v>
                </c:pt>
                <c:pt idx="266" formatCode="[$-409]d\-mmm\-yy;@">
                  <c:v>45071</c:v>
                </c:pt>
                <c:pt idx="267" formatCode="[$-409]d\-mmm\-yy;@">
                  <c:v>45072</c:v>
                </c:pt>
                <c:pt idx="268" formatCode="[$-409]d\-mmm\-yy;@">
                  <c:v>45073</c:v>
                </c:pt>
                <c:pt idx="269" formatCode="[$-409]d\-mmm\-yy;@">
                  <c:v>45074</c:v>
                </c:pt>
                <c:pt idx="270" formatCode="[$-409]d\-mmm\-yy;@">
                  <c:v>45075</c:v>
                </c:pt>
                <c:pt idx="271" formatCode="[$-409]d\-mmm\-yy;@">
                  <c:v>45076</c:v>
                </c:pt>
                <c:pt idx="272" formatCode="[$-409]d\-mmm\-yy;@">
                  <c:v>45077</c:v>
                </c:pt>
                <c:pt idx="273" formatCode="[$-409]d\-mmm\-yy;@">
                  <c:v>45078</c:v>
                </c:pt>
                <c:pt idx="274" formatCode="[$-409]d\-mmm\-yy;@">
                  <c:v>45079</c:v>
                </c:pt>
                <c:pt idx="275" formatCode="[$-409]d\-mmm\-yy;@">
                  <c:v>45080</c:v>
                </c:pt>
                <c:pt idx="276" formatCode="[$-409]d\-mmm\-yy;@">
                  <c:v>45081</c:v>
                </c:pt>
                <c:pt idx="277" formatCode="[$-409]d\-mmm\-yy;@">
                  <c:v>45082</c:v>
                </c:pt>
                <c:pt idx="278" formatCode="[$-409]d\-mmm\-yy;@">
                  <c:v>45083</c:v>
                </c:pt>
                <c:pt idx="279" formatCode="[$-409]d\-mmm\-yy;@">
                  <c:v>45084</c:v>
                </c:pt>
                <c:pt idx="280" formatCode="[$-409]d\-mmm\-yy;@">
                  <c:v>45085</c:v>
                </c:pt>
                <c:pt idx="281" formatCode="[$-409]d\-mmm\-yy;@">
                  <c:v>45086</c:v>
                </c:pt>
                <c:pt idx="282" formatCode="[$-409]d\-mmm\-yy;@">
                  <c:v>45087</c:v>
                </c:pt>
                <c:pt idx="283" formatCode="[$-409]d\-mmm\-yy;@">
                  <c:v>45088</c:v>
                </c:pt>
                <c:pt idx="284" formatCode="[$-409]d\-mmm\-yy;@">
                  <c:v>45089</c:v>
                </c:pt>
                <c:pt idx="285" formatCode="[$-409]d\-mmm\-yy;@">
                  <c:v>45090</c:v>
                </c:pt>
                <c:pt idx="286" formatCode="[$-409]d\-mmm\-yy;@">
                  <c:v>45091</c:v>
                </c:pt>
                <c:pt idx="287" formatCode="[$-409]d\-mmm\-yy;@">
                  <c:v>45092</c:v>
                </c:pt>
                <c:pt idx="288" formatCode="[$-409]d\-mmm\-yy;@">
                  <c:v>45093</c:v>
                </c:pt>
                <c:pt idx="289" formatCode="[$-409]d\-mmm\-yy;@">
                  <c:v>45094</c:v>
                </c:pt>
                <c:pt idx="290" formatCode="[$-409]d\-mmm\-yy;@">
                  <c:v>45095</c:v>
                </c:pt>
                <c:pt idx="291" formatCode="[$-409]d\-mmm\-yy;@">
                  <c:v>45096</c:v>
                </c:pt>
                <c:pt idx="292" formatCode="[$-409]d\-mmm\-yy;@">
                  <c:v>45097</c:v>
                </c:pt>
                <c:pt idx="293" formatCode="[$-409]d\-mmm\-yy;@">
                  <c:v>45098</c:v>
                </c:pt>
                <c:pt idx="294" formatCode="[$-409]d\-mmm\-yy;@">
                  <c:v>45099</c:v>
                </c:pt>
                <c:pt idx="295" formatCode="[$-409]d\-mmm\-yy;@">
                  <c:v>45100</c:v>
                </c:pt>
                <c:pt idx="296" formatCode="[$-409]d\-mmm\-yy;@">
                  <c:v>45101</c:v>
                </c:pt>
                <c:pt idx="297" formatCode="[$-409]d\-mmm\-yy;@">
                  <c:v>45102</c:v>
                </c:pt>
                <c:pt idx="298" formatCode="[$-409]d\-mmm\-yy;@">
                  <c:v>45103</c:v>
                </c:pt>
                <c:pt idx="299" formatCode="[$-409]d\-mmm\-yy;@">
                  <c:v>45104</c:v>
                </c:pt>
                <c:pt idx="300" formatCode="[$-409]d\-mmm\-yy;@">
                  <c:v>45105</c:v>
                </c:pt>
                <c:pt idx="301" formatCode="[$-409]d\-mmm\-yy;@">
                  <c:v>45106</c:v>
                </c:pt>
                <c:pt idx="302" formatCode="[$-409]d\-mmm\-yy;@">
                  <c:v>45107</c:v>
                </c:pt>
                <c:pt idx="303" formatCode="[$-409]d\-mmm\-yy;@">
                  <c:v>45108</c:v>
                </c:pt>
                <c:pt idx="304" formatCode="[$-409]d\-mmm\-yy;@">
                  <c:v>45109</c:v>
                </c:pt>
                <c:pt idx="305" formatCode="[$-409]d\-mmm\-yy;@">
                  <c:v>45110</c:v>
                </c:pt>
                <c:pt idx="306" formatCode="[$-409]d\-mmm\-yy;@">
                  <c:v>45111</c:v>
                </c:pt>
                <c:pt idx="307" formatCode="[$-409]d\-mmm\-yy;@">
                  <c:v>45112</c:v>
                </c:pt>
                <c:pt idx="308" formatCode="[$-409]d\-mmm\-yy;@">
                  <c:v>45113</c:v>
                </c:pt>
                <c:pt idx="309" formatCode="[$-409]d\-mmm\-yy;@">
                  <c:v>45114</c:v>
                </c:pt>
                <c:pt idx="310" formatCode="[$-409]d\-mmm\-yy;@">
                  <c:v>45115</c:v>
                </c:pt>
                <c:pt idx="311" formatCode="[$-409]d\-mmm\-yy;@">
                  <c:v>45116</c:v>
                </c:pt>
                <c:pt idx="312" formatCode="[$-409]d\-mmm\-yy;@">
                  <c:v>45117</c:v>
                </c:pt>
                <c:pt idx="313" formatCode="[$-409]d\-mmm\-yy;@">
                  <c:v>45118</c:v>
                </c:pt>
                <c:pt idx="314" formatCode="[$-409]d\-mmm\-yy;@">
                  <c:v>45119</c:v>
                </c:pt>
                <c:pt idx="315" formatCode="[$-409]d\-mmm\-yy;@">
                  <c:v>45120</c:v>
                </c:pt>
                <c:pt idx="316" formatCode="[$-409]d\-mmm\-yy;@">
                  <c:v>45121</c:v>
                </c:pt>
                <c:pt idx="317" formatCode="[$-409]d\-mmm\-yy;@">
                  <c:v>45122</c:v>
                </c:pt>
                <c:pt idx="318" formatCode="[$-409]d\-mmm\-yy;@">
                  <c:v>45123</c:v>
                </c:pt>
                <c:pt idx="319" formatCode="[$-409]d\-mmm\-yy;@">
                  <c:v>45124</c:v>
                </c:pt>
                <c:pt idx="320" formatCode="[$-409]d\-mmm\-yy;@">
                  <c:v>45125</c:v>
                </c:pt>
                <c:pt idx="321" formatCode="[$-409]d\-mmm\-yy;@">
                  <c:v>45126</c:v>
                </c:pt>
                <c:pt idx="322" formatCode="[$-409]d\-mmm\-yy;@">
                  <c:v>45127</c:v>
                </c:pt>
                <c:pt idx="323" formatCode="[$-409]d\-mmm\-yy;@">
                  <c:v>45128</c:v>
                </c:pt>
                <c:pt idx="324" formatCode="[$-409]d\-mmm\-yy;@">
                  <c:v>45129</c:v>
                </c:pt>
                <c:pt idx="325" formatCode="[$-409]d\-mmm\-yy;@">
                  <c:v>45130</c:v>
                </c:pt>
                <c:pt idx="326" formatCode="[$-409]d\-mmm\-yy;@">
                  <c:v>45131</c:v>
                </c:pt>
                <c:pt idx="327" formatCode="[$-409]d\-mmm\-yy;@">
                  <c:v>45132</c:v>
                </c:pt>
                <c:pt idx="328" formatCode="[$-409]d\-mmm\-yy;@">
                  <c:v>45133</c:v>
                </c:pt>
                <c:pt idx="329" formatCode="[$-409]d\-mmm\-yy;@">
                  <c:v>45134</c:v>
                </c:pt>
                <c:pt idx="330" formatCode="[$-409]d\-mmm\-yy;@">
                  <c:v>45135</c:v>
                </c:pt>
                <c:pt idx="331" formatCode="[$-409]d\-mmm\-yy;@">
                  <c:v>45136</c:v>
                </c:pt>
                <c:pt idx="332" formatCode="[$-409]d\-mmm\-yy;@">
                  <c:v>45137</c:v>
                </c:pt>
                <c:pt idx="333" formatCode="[$-409]d\-mmm\-yy;@">
                  <c:v>45138</c:v>
                </c:pt>
                <c:pt idx="334" formatCode="[$-409]d\-mmm\-yy;@">
                  <c:v>45139</c:v>
                </c:pt>
                <c:pt idx="335" formatCode="[$-409]d\-mmm\-yy;@">
                  <c:v>45140</c:v>
                </c:pt>
                <c:pt idx="336" formatCode="[$-409]d\-mmm\-yy;@">
                  <c:v>45141</c:v>
                </c:pt>
                <c:pt idx="337" formatCode="[$-409]d\-mmm\-yy;@">
                  <c:v>45142</c:v>
                </c:pt>
                <c:pt idx="338" formatCode="[$-409]d\-mmm\-yy;@">
                  <c:v>45143</c:v>
                </c:pt>
                <c:pt idx="339" formatCode="[$-409]d\-mmm\-yy;@">
                  <c:v>45144</c:v>
                </c:pt>
                <c:pt idx="340" formatCode="[$-409]d\-mmm\-yy;@">
                  <c:v>45145</c:v>
                </c:pt>
                <c:pt idx="341" formatCode="[$-409]d\-mmm\-yy;@">
                  <c:v>45146</c:v>
                </c:pt>
                <c:pt idx="342" formatCode="[$-409]d\-mmm\-yy;@">
                  <c:v>45147</c:v>
                </c:pt>
                <c:pt idx="343" formatCode="[$-409]d\-mmm\-yy;@">
                  <c:v>45148</c:v>
                </c:pt>
                <c:pt idx="344" formatCode="[$-409]d\-mmm\-yy;@">
                  <c:v>45149</c:v>
                </c:pt>
                <c:pt idx="345" formatCode="[$-409]d\-mmm\-yy;@">
                  <c:v>45150</c:v>
                </c:pt>
                <c:pt idx="346" formatCode="[$-409]d\-mmm\-yy;@">
                  <c:v>45151</c:v>
                </c:pt>
                <c:pt idx="347" formatCode="[$-409]d\-mmm\-yy;@">
                  <c:v>45152</c:v>
                </c:pt>
                <c:pt idx="348" formatCode="[$-409]d\-mmm\-yy;@">
                  <c:v>45153</c:v>
                </c:pt>
                <c:pt idx="349" formatCode="[$-409]d\-mmm\-yy;@">
                  <c:v>45154</c:v>
                </c:pt>
                <c:pt idx="350" formatCode="[$-409]d\-mmm\-yy;@">
                  <c:v>45155</c:v>
                </c:pt>
                <c:pt idx="351" formatCode="[$-409]d\-mmm\-yy;@">
                  <c:v>45156</c:v>
                </c:pt>
                <c:pt idx="352" formatCode="[$-409]d\-mmm\-yy;@">
                  <c:v>45157</c:v>
                </c:pt>
                <c:pt idx="353" formatCode="[$-409]d\-mmm\-yy;@">
                  <c:v>45158</c:v>
                </c:pt>
                <c:pt idx="354" formatCode="[$-409]d\-mmm\-yy;@">
                  <c:v>45159</c:v>
                </c:pt>
                <c:pt idx="355" formatCode="[$-409]d\-mmm\-yy;@">
                  <c:v>45160</c:v>
                </c:pt>
                <c:pt idx="356" formatCode="[$-409]d\-mmm\-yy;@">
                  <c:v>45161</c:v>
                </c:pt>
                <c:pt idx="357" formatCode="[$-409]d\-mmm\-yy;@">
                  <c:v>45162</c:v>
                </c:pt>
                <c:pt idx="358" formatCode="[$-409]d\-mmm\-yy;@">
                  <c:v>45163</c:v>
                </c:pt>
                <c:pt idx="359" formatCode="[$-409]d\-mmm\-yy;@">
                  <c:v>45164</c:v>
                </c:pt>
                <c:pt idx="360" formatCode="[$-409]d\-mmm\-yy;@">
                  <c:v>45165</c:v>
                </c:pt>
                <c:pt idx="361" formatCode="[$-409]d\-mmm\-yy;@">
                  <c:v>45166</c:v>
                </c:pt>
                <c:pt idx="362" formatCode="[$-409]d\-mmm\-yy;@">
                  <c:v>45167</c:v>
                </c:pt>
                <c:pt idx="363" formatCode="[$-409]d\-mmm\-yy;@">
                  <c:v>45168</c:v>
                </c:pt>
                <c:pt idx="364" formatCode="[$-409]d\-mmm\-yy;@">
                  <c:v>45169</c:v>
                </c:pt>
              </c:numCache>
            </c:numRef>
          </c:xVal>
          <c:yVal>
            <c:numRef>
              <c:f>'ZZ(3)'!$AQ$207:$AQ$572</c:f>
              <c:numCache>
                <c:formatCode>0</c:formatCode>
                <c:ptCount val="366"/>
                <c:pt idx="0">
                  <c:v>50</c:v>
                </c:pt>
                <c:pt idx="1">
                  <c:v>99.420705201327507</c:v>
                </c:pt>
                <c:pt idx="2">
                  <c:v>148.26882725325791</c:v>
                </c:pt>
                <c:pt idx="3">
                  <c:v>196.55100004459626</c:v>
                </c:pt>
                <c:pt idx="4">
                  <c:v>244.27378060460205</c:v>
                </c:pt>
                <c:pt idx="5" formatCode="#,##0">
                  <c:v>47.169869388873778</c:v>
                </c:pt>
                <c:pt idx="6" formatCode="#,##0">
                  <c:v>46.623364189053071</c:v>
                </c:pt>
                <c:pt idx="7" formatCode="#,##0">
                  <c:v>46.083190741626431</c:v>
                </c:pt>
                <c:pt idx="8" formatCode="#,##0">
                  <c:v>45.549275687569299</c:v>
                </c:pt>
                <c:pt idx="9" formatCode="#,##0">
                  <c:v>45.021546517787137</c:v>
                </c:pt>
                <c:pt idx="10" formatCode="#,##0">
                  <c:v>44.49993156326822</c:v>
                </c:pt>
                <c:pt idx="11" formatCode="#,##0">
                  <c:v>43.984359985350558</c:v>
                </c:pt>
                <c:pt idx="12" formatCode="#,##0">
                  <c:v>43.474761766101516</c:v>
                </c:pt>
                <c:pt idx="13" formatCode="#,##0">
                  <c:v>42.971067698808952</c:v>
                </c:pt>
                <c:pt idx="14" formatCode="#,##0">
                  <c:v>42.473209378582482</c:v>
                </c:pt>
                <c:pt idx="15" formatCode="#,##0">
                  <c:v>41.98111919306367</c:v>
                </c:pt>
                <c:pt idx="16" formatCode="#,##0">
                  <c:v>41.494730313243835</c:v>
                </c:pt>
                <c:pt idx="17" formatCode="#,##0">
                  <c:v>41.01397668438824</c:v>
                </c:pt>
                <c:pt idx="18" formatCode="#,##0">
                  <c:v>40.538793017065416</c:v>
                </c:pt>
                <c:pt idx="19" formatCode="#,##0">
                  <c:v>40.069114778280486</c:v>
                </c:pt>
                <c:pt idx="20" formatCode="#,##0">
                  <c:v>39.604878182711104</c:v>
                </c:pt>
                <c:pt idx="21" formatCode="#,##0">
                  <c:v>39.146020184045064</c:v>
                </c:pt>
                <c:pt idx="22" formatCode="#,##0">
                  <c:v>38.692478466418144</c:v>
                </c:pt>
                <c:pt idx="23" formatCode="#,##0">
                  <c:v>38.244191435951272</c:v>
                </c:pt>
                <c:pt idx="24" formatCode="#,##0">
                  <c:v>37.801098212385646</c:v>
                </c:pt>
                <c:pt idx="25" formatCode="#,##0">
                  <c:v>37.363138620814787</c:v>
                </c:pt>
                <c:pt idx="26" formatCode="#,##0">
                  <c:v>36.930253183512441</c:v>
                </c:pt>
                <c:pt idx="27" formatCode="#,##0">
                  <c:v>36.502383111855103</c:v>
                </c:pt>
                <c:pt idx="28" formatCode="#,##0">
                  <c:v>36.079470298338137</c:v>
                </c:pt>
                <c:pt idx="29" formatCode="#,##0">
                  <c:v>35.661457308684412</c:v>
                </c:pt>
                <c:pt idx="30" formatCode="#,##0">
                  <c:v>35.248287374044374</c:v>
                </c:pt>
                <c:pt idx="31" formatCode="#,##0">
                  <c:v>34.839904383286431</c:v>
                </c:pt>
                <c:pt idx="32" formatCode="#,##0">
                  <c:v>34.436252875376738</c:v>
                </c:pt>
                <c:pt idx="33" formatCode="#,##0">
                  <c:v>34.037278031847208</c:v>
                </c:pt>
                <c:pt idx="34" formatCode="#,##0">
                  <c:v>33.642925669350838</c:v>
                </c:pt>
                <c:pt idx="35" formatCode="#,##0">
                  <c:v>-56.746857767696767</c:v>
                </c:pt>
                <c:pt idx="36" formatCode="#,##0">
                  <c:v>-56.089394576780073</c:v>
                </c:pt>
                <c:pt idx="37" formatCode="#,##0">
                  <c:v>-55.439548685999725</c:v>
                </c:pt>
                <c:pt idx="38" formatCode="#,##0">
                  <c:v>-54.797231842108729</c:v>
                </c:pt>
                <c:pt idx="39" formatCode="#,##0">
                  <c:v>-54.162356814353032</c:v>
                </c:pt>
                <c:pt idx="40" formatCode="#,##0">
                  <c:v>-53.534837382625071</c:v>
                </c:pt>
                <c:pt idx="41" formatCode="#,##0">
                  <c:v>-52.914588325754423</c:v>
                </c:pt>
                <c:pt idx="42" formatCode="#,##0">
                  <c:v>-52.301525409934314</c:v>
                </c:pt>
                <c:pt idx="43" formatCode="#,##0">
                  <c:v>-51.695565377282065</c:v>
                </c:pt>
                <c:pt idx="44" formatCode="#,##0">
                  <c:v>-51.096625934532199</c:v>
                </c:pt>
                <c:pt idx="45" formatCode="#,##0">
                  <c:v>-50.504625741860437</c:v>
                </c:pt>
                <c:pt idx="46" formatCode="#,##0">
                  <c:v>-49.919484401837224</c:v>
                </c:pt>
                <c:pt idx="47" formatCode="#,##0">
                  <c:v>-49.341122448509282</c:v>
                </c:pt>
                <c:pt idx="48" formatCode="#,##0">
                  <c:v>-48.769461336607606</c:v>
                </c:pt>
                <c:pt idx="49" formatCode="#,##0">
                  <c:v>-48.204423430880482</c:v>
                </c:pt>
                <c:pt idx="50" formatCode="#,##0">
                  <c:v>-47.645931995550185</c:v>
                </c:pt>
                <c:pt idx="51" formatCode="#,##0">
                  <c:v>-47.093911183891663</c:v>
                </c:pt>
                <c:pt idx="52" formatCode="#,##0">
                  <c:v>-46.548286027932207</c:v>
                </c:pt>
                <c:pt idx="53" formatCode="#,##0">
                  <c:v>-46.008982428270187</c:v>
                </c:pt>
                <c:pt idx="54" formatCode="#,##0">
                  <c:v>-45.47592714401199</c:v>
                </c:pt>
                <c:pt idx="55" formatCode="#,##0">
                  <c:v>-44.949047782825275</c:v>
                </c:pt>
                <c:pt idx="56" formatCode="#,##0">
                  <c:v>-44.428272791107837</c:v>
                </c:pt>
                <c:pt idx="57" formatCode="#,##0">
                  <c:v>-43.913531444270006</c:v>
                </c:pt>
                <c:pt idx="58" formatCode="#,##0">
                  <c:v>-43.404753837129874</c:v>
                </c:pt>
                <c:pt idx="59" formatCode="#,##0">
                  <c:v>-42.9018708744197</c:v>
                </c:pt>
                <c:pt idx="60" formatCode="#,##0">
                  <c:v>-42.404814261402294</c:v>
                </c:pt>
                <c:pt idx="61" formatCode="#,##0">
                  <c:v>-41.913516494596223</c:v>
                </c:pt>
                <c:pt idx="62" formatCode="#,##0">
                  <c:v>-41.427910852608363</c:v>
                </c:pt>
                <c:pt idx="63" formatCode="#,##0">
                  <c:v>-40.947931387072678</c:v>
                </c:pt>
                <c:pt idx="64" formatCode="#,##0">
                  <c:v>-40.473512913694087</c:v>
                </c:pt>
                <c:pt idx="65" formatCode="#,##0">
                  <c:v>-40.004591003395959</c:v>
                </c:pt>
                <c:pt idx="66" formatCode="#,##0">
                  <c:v>-39.541101973570207</c:v>
                </c:pt>
                <c:pt idx="67" formatCode="#,##0">
                  <c:v>-39.082982879428855</c:v>
                </c:pt>
                <c:pt idx="68" formatCode="#,##0">
                  <c:v>-38.630171505455664</c:v>
                </c:pt>
                <c:pt idx="69" formatCode="#,##0">
                  <c:v>-38.182606356956924</c:v>
                </c:pt>
                <c:pt idx="70" formatCode="#,##0">
                  <c:v>-37.740226651710046</c:v>
                </c:pt>
                <c:pt idx="71" formatCode="#,##0">
                  <c:v>-37.302972311708906</c:v>
                </c:pt>
                <c:pt idx="72" formatCode="#,##0">
                  <c:v>-36.870783955004974</c:v>
                </c:pt>
                <c:pt idx="73" formatCode="#,##0">
                  <c:v>-36.443602887642733</c:v>
                </c:pt>
                <c:pt idx="74" formatCode="#,##0">
                  <c:v>-36.021371095688792</c:v>
                </c:pt>
                <c:pt idx="75" formatCode="#,##0">
                  <c:v>-35.604031237353112</c:v>
                </c:pt>
                <c:pt idx="76" formatCode="#,##0">
                  <c:v>-35.191526635201683</c:v>
                </c:pt>
                <c:pt idx="77" formatCode="#,##0">
                  <c:v>-34.783801268459342</c:v>
                </c:pt>
                <c:pt idx="78" formatCode="#,##0">
                  <c:v>-34.380799765401818</c:v>
                </c:pt>
                <c:pt idx="79" formatCode="#,##0">
                  <c:v>-33.982467395835869</c:v>
                </c:pt>
                <c:pt idx="80" formatCode="#,##0">
                  <c:v>-33.588750063666566</c:v>
                </c:pt>
                <c:pt idx="81" formatCode="#,##0">
                  <c:v>-33.199594299550711</c:v>
                </c:pt>
                <c:pt idx="82" formatCode="#,##0">
                  <c:v>-32.814947253635381</c:v>
                </c:pt>
                <c:pt idx="83" formatCode="#,##0">
                  <c:v>-32.434756688380517</c:v>
                </c:pt>
                <c:pt idx="84" formatCode="#,##0">
                  <c:v>-32.058970971464802</c:v>
                </c:pt>
                <c:pt idx="85" formatCode="#,##0">
                  <c:v>-31.687539068773557</c:v>
                </c:pt>
                <c:pt idx="86" formatCode="#,##0">
                  <c:v>-31.320410537468117</c:v>
                </c:pt>
                <c:pt idx="87" formatCode="#,##0">
                  <c:v>-30.957535519135263</c:v>
                </c:pt>
                <c:pt idx="88" formatCode="#,##0">
                  <c:v>-30.598864733016192</c:v>
                </c:pt>
                <c:pt idx="89" formatCode="#,##0">
                  <c:v>-30.244349469313796</c:v>
                </c:pt>
                <c:pt idx="90" formatCode="#,##0">
                  <c:v>-29.893941582577668</c:v>
                </c:pt>
                <c:pt idx="91" formatCode="#,##0">
                  <c:v>-29.547593485165532</c:v>
                </c:pt>
                <c:pt idx="92" formatCode="#,##0">
                  <c:v>-29.205258140780625</c:v>
                </c:pt>
                <c:pt idx="93" formatCode="#,##0">
                  <c:v>-28.866889058083796</c:v>
                </c:pt>
                <c:pt idx="94" formatCode="#,##0">
                  <c:v>-28.532440284379714</c:v>
                </c:pt>
                <c:pt idx="95" formatCode="#,##0">
                  <c:v>-28.201866399376222</c:v>
                </c:pt>
                <c:pt idx="96" formatCode="#,##0">
                  <c:v>-27.875122509015917</c:v>
                </c:pt>
                <c:pt idx="97" formatCode="#,##0">
                  <c:v>-27.552164239379284</c:v>
                </c:pt>
                <c:pt idx="98" formatCode="#,##0">
                  <c:v>-27.232947730658434</c:v>
                </c:pt>
                <c:pt idx="99" formatCode="#,##0">
                  <c:v>-26.917429631200633</c:v>
                </c:pt>
                <c:pt idx="100" formatCode="#,##0">
                  <c:v>-26.605567091620884</c:v>
                </c:pt>
                <c:pt idx="101" formatCode="#,##0">
                  <c:v>-26.297317758982722</c:v>
                </c:pt>
                <c:pt idx="102" formatCode="#,##0">
                  <c:v>-25.992639771046388</c:v>
                </c:pt>
                <c:pt idx="103" formatCode="#,##0">
                  <c:v>-25.691491750583697</c:v>
                </c:pt>
                <c:pt idx="104" formatCode="#,##0">
                  <c:v>-25.393832799758684</c:v>
                </c:pt>
                <c:pt idx="105" formatCode="#,##0">
                  <c:v>-25.099622494573509</c:v>
                </c:pt>
                <c:pt idx="106" formatCode="#,##0">
                  <c:v>-24.808820879378509</c:v>
                </c:pt>
                <c:pt idx="107" formatCode="#,##0">
                  <c:v>-24.521388461446083</c:v>
                </c:pt>
                <c:pt idx="108" formatCode="#,##0">
                  <c:v>-24.237286205607219</c:v>
                </c:pt>
                <c:pt idx="109" formatCode="#,##0">
                  <c:v>-23.956475528950321</c:v>
                </c:pt>
                <c:pt idx="110" formatCode="#,##0">
                  <c:v>-23.678918295581408</c:v>
                </c:pt>
                <c:pt idx="111" formatCode="#,##0">
                  <c:v>-23.404576811444979</c:v>
                </c:pt>
                <c:pt idx="112" formatCode="#,##0">
                  <c:v>-23.133413819204964</c:v>
                </c:pt>
                <c:pt idx="113" formatCode="#,##0">
                  <c:v>-22.865392493184888</c:v>
                </c:pt>
                <c:pt idx="114" formatCode="#,##0">
                  <c:v>-22.600476434366747</c:v>
                </c:pt>
                <c:pt idx="115" formatCode="#,##0">
                  <c:v>-22.338629665447773</c:v>
                </c:pt>
                <c:pt idx="116" formatCode="#,##0">
                  <c:v>-22.079816625954479</c:v>
                </c:pt>
                <c:pt idx="117" formatCode="#,##0">
                  <c:v>-21.824002167413319</c:v>
                </c:pt>
                <c:pt idx="118" formatCode="#,##0">
                  <c:v>-21.571151548577319</c:v>
                </c:pt>
                <c:pt idx="119" formatCode="#,##0">
                  <c:v>-21.321230430707985</c:v>
                </c:pt>
                <c:pt idx="120" formatCode="#,##0">
                  <c:v>-21.074204872911846</c:v>
                </c:pt>
                <c:pt idx="121" formatCode="#,##0">
                  <c:v>-20.83004132753112</c:v>
                </c:pt>
                <c:pt idx="122" formatCode="#,##0">
                  <c:v>-20.588706635587684</c:v>
                </c:pt>
                <c:pt idx="123" formatCode="#,##0">
                  <c:v>-20.350168022279888</c:v>
                </c:pt>
                <c:pt idx="124" formatCode="#,##0">
                  <c:v>-20.114393092531529</c:v>
                </c:pt>
                <c:pt idx="125" formatCode="#,##0">
                  <c:v>-19.88134982659238</c:v>
                </c:pt>
                <c:pt idx="126" formatCode="#,##0">
                  <c:v>-19.651006575689713</c:v>
                </c:pt>
                <c:pt idx="127" formatCode="#,##0">
                  <c:v>-19.423332057730192</c:v>
                </c:pt>
                <c:pt idx="128" formatCode="#,##0">
                  <c:v>-19.198295353051563</c:v>
                </c:pt>
                <c:pt idx="129" formatCode="#,##0">
                  <c:v>-18.975865900223539</c:v>
                </c:pt>
                <c:pt idx="130" formatCode="#,##0">
                  <c:v>-18.75601349189742</c:v>
                </c:pt>
                <c:pt idx="131" formatCode="#,##0">
                  <c:v>-18.538708270703673</c:v>
                </c:pt>
                <c:pt idx="132" formatCode="#,##0">
                  <c:v>-18.323920725197169</c:v>
                </c:pt>
                <c:pt idx="133" formatCode="#,##0">
                  <c:v>-18.111621685849293</c:v>
                </c:pt>
                <c:pt idx="134" formatCode="#,##0">
                  <c:v>-17.901782321086557</c:v>
                </c:pt>
                <c:pt idx="135" formatCode="#,##0">
                  <c:v>-17.694374133375113</c:v>
                </c:pt>
                <c:pt idx="136" formatCode="#,##0">
                  <c:v>-17.489368955350528</c:v>
                </c:pt>
                <c:pt idx="137" formatCode="#,##0">
                  <c:v>-17.286738945992553</c:v>
                </c:pt>
                <c:pt idx="138" formatCode="#,##0">
                  <c:v>-17.086456586844093</c:v>
                </c:pt>
                <c:pt idx="139" formatCode="#,##0">
                  <c:v>-16.888494678274057</c:v>
                </c:pt>
                <c:pt idx="140" formatCode="#,##0">
                  <c:v>-16.692826335783408</c:v>
                </c:pt>
                <c:pt idx="141" formatCode="#,##0">
                  <c:v>-16.499424986354164</c:v>
                </c:pt>
                <c:pt idx="142" formatCode="#,##0">
                  <c:v>-16.308264364840522</c:v>
                </c:pt>
                <c:pt idx="143" formatCode="#,##0">
                  <c:v>-16.119318510401961</c:v>
                </c:pt>
                <c:pt idx="144" formatCode="#,##0">
                  <c:v>-15.93256176297754</c:v>
                </c:pt>
                <c:pt idx="145" formatCode="#,##0">
                  <c:v>-15.74796875980112</c:v>
                </c:pt>
                <c:pt idx="146" formatCode="#,##0">
                  <c:v>-15.565514431956922</c:v>
                </c:pt>
                <c:pt idx="147" formatCode="#,##0">
                  <c:v>-15.385174000975036</c:v>
                </c:pt>
                <c:pt idx="148" formatCode="#,##0">
                  <c:v>-15.206922975466318</c:v>
                </c:pt>
                <c:pt idx="149" formatCode="#,##0">
                  <c:v>-15.030737147796303</c:v>
                </c:pt>
                <c:pt idx="150" formatCode="#,##0">
                  <c:v>-14.856592590797661</c:v>
                </c:pt>
                <c:pt idx="151" formatCode="#,##0">
                  <c:v>-14.684465654520753</c:v>
                </c:pt>
                <c:pt idx="152" formatCode="#,##0">
                  <c:v>-14.514332963021783</c:v>
                </c:pt>
                <c:pt idx="153" formatCode="#,##0">
                  <c:v>-14.3461714111882</c:v>
                </c:pt>
                <c:pt idx="154" formatCode="#,##0">
                  <c:v>-14.179958161600894</c:v>
                </c:pt>
                <c:pt idx="155" formatCode="#,##0">
                  <c:v>-14.015670641432711</c:v>
                </c:pt>
                <c:pt idx="156" formatCode="#,##0">
                  <c:v>-13.853286539382939</c:v>
                </c:pt>
                <c:pt idx="157" formatCode="#,##0">
                  <c:v>-13.692783802647254</c:v>
                </c:pt>
                <c:pt idx="158" formatCode="#,##0">
                  <c:v>-13.534140633922842</c:v>
                </c:pt>
                <c:pt idx="159" formatCode="#,##0">
                  <c:v>-13.377335488448175</c:v>
                </c:pt>
                <c:pt idx="160" formatCode="#,##0">
                  <c:v>-13.222347071077074</c:v>
                </c:pt>
                <c:pt idx="161" formatCode="#,##0">
                  <c:v>-13.069154333386727</c:v>
                </c:pt>
                <c:pt idx="162" formatCode="#,##0">
                  <c:v>-12.917736470819143</c:v>
                </c:pt>
                <c:pt idx="163" formatCode="#,##0">
                  <c:v>-12.768072919855797</c:v>
                </c:pt>
                <c:pt idx="164" formatCode="#,##0">
                  <c:v>-12.620143355224926</c:v>
                </c:pt>
                <c:pt idx="165" formatCode="#,##0">
                  <c:v>-12.473927687141266</c:v>
                </c:pt>
                <c:pt idx="166" formatCode="#,##0">
                  <c:v>-12.329406058577714</c:v>
                </c:pt>
                <c:pt idx="167" formatCode="#,##0">
                  <c:v>-12.186558842568605</c:v>
                </c:pt>
                <c:pt idx="168" formatCode="#,##0">
                  <c:v>-12.045366639544284</c:v>
                </c:pt>
                <c:pt idx="169" formatCode="#,##0">
                  <c:v>-11.90581027469646</c:v>
                </c:pt>
                <c:pt idx="170" formatCode="#,##0">
                  <c:v>-11.767870795374199</c:v>
                </c:pt>
                <c:pt idx="171" formatCode="#,##0">
                  <c:v>-11.631529468509992</c:v>
                </c:pt>
                <c:pt idx="172" formatCode="#,##0">
                  <c:v>-11.496767778075725</c:v>
                </c:pt>
                <c:pt idx="173" formatCode="#,##0">
                  <c:v>-11.363567422568023</c:v>
                </c:pt>
                <c:pt idx="174" formatCode="#,##0">
                  <c:v>-11.231910312522869</c:v>
                </c:pt>
                <c:pt idx="175" formatCode="#,##0">
                  <c:v>-11.101778568058858</c:v>
                </c:pt>
                <c:pt idx="176" formatCode="#,##0">
                  <c:v>-10.973154516449057</c:v>
                </c:pt>
                <c:pt idx="177" formatCode="#,##0">
                  <c:v>-10.846020689720881</c:v>
                </c:pt>
                <c:pt idx="178" formatCode="#,##0">
                  <c:v>-10.720359822283893</c:v>
                </c:pt>
                <c:pt idx="179" formatCode="#,##0">
                  <c:v>-10.596154848584959</c:v>
                </c:pt>
                <c:pt idx="180" formatCode="#,##0">
                  <c:v>-10.473388900790692</c:v>
                </c:pt>
                <c:pt idx="181" formatCode="#,##0">
                  <c:v>-10.352045306496642</c:v>
                </c:pt>
                <c:pt idx="182" formatCode="#,##0">
                  <c:v>-10.232107586463135</c:v>
                </c:pt>
                <c:pt idx="183" formatCode="#,##0">
                  <c:v>-10.113559452377226</c:v>
                </c:pt>
                <c:pt idx="184" formatCode="#,##0">
                  <c:v>-9.9963848046406856</c:v>
                </c:pt>
                <c:pt idx="185" formatCode="#,##0">
                  <c:v>-9.8805677301835395</c:v>
                </c:pt>
                <c:pt idx="186" formatCode="#,##0">
                  <c:v>-9.7660925003030101</c:v>
                </c:pt>
                <c:pt idx="187" formatCode="#,##0">
                  <c:v>-9.6529435685274123</c:v>
                </c:pt>
                <c:pt idx="188" formatCode="#,##0">
                  <c:v>-9.5411055685048716</c:v>
                </c:pt>
                <c:pt idx="189" formatCode="#,##0">
                  <c:v>-9.4305633119164689</c:v>
                </c:pt>
                <c:pt idx="190" formatCode="#,##0">
                  <c:v>-9.3213017864135743</c:v>
                </c:pt>
                <c:pt idx="191" formatCode="#,##0">
                  <c:v>-9.2133061535790546</c:v>
                </c:pt>
                <c:pt idx="192" formatCode="#,##0">
                  <c:v>-9.106561746912142</c:v>
                </c:pt>
                <c:pt idx="193" formatCode="#,##0">
                  <c:v>-9.0010540698366182</c:v>
                </c:pt>
                <c:pt idx="194" formatCode="#,##0">
                  <c:v>-8.8967687937320967</c:v>
                </c:pt>
                <c:pt idx="195" formatCode="#,##0">
                  <c:v>-8.7936917559880801</c:v>
                </c:pt>
                <c:pt idx="196" formatCode="#,##0">
                  <c:v>-8.6918089580806175</c:v>
                </c:pt>
                <c:pt idx="197" formatCode="#,##0">
                  <c:v>-8.5911065636711985</c:v>
                </c:pt>
                <c:pt idx="198" formatCode="#,##0">
                  <c:v>-8.4915708967276817</c:v>
                </c:pt>
                <c:pt idx="199" formatCode="#,##0">
                  <c:v>-8.3931884396670231</c:v>
                </c:pt>
                <c:pt idx="200" formatCode="#,##0">
                  <c:v>-8.2959458315194752</c:v>
                </c:pt>
                <c:pt idx="201" formatCode="#,##0">
                  <c:v>-8.1998298661141185</c:v>
                </c:pt>
                <c:pt idx="202" formatCode="#,##0">
                  <c:v>-8.1048274902853308</c:v>
                </c:pt>
                <c:pt idx="203" formatCode="#,##0">
                  <c:v>-8.0109258021001324</c:v>
                </c:pt>
                <c:pt idx="204" formatCode="#,##0">
                  <c:v>-7.9181120491059716</c:v>
                </c:pt>
                <c:pt idx="205" formatCode="#,##0">
                  <c:v>-7.8263736265989099</c:v>
                </c:pt>
                <c:pt idx="206" formatCode="#,##0">
                  <c:v>-7.7356980759117864</c:v>
                </c:pt>
                <c:pt idx="207" formatCode="#,##0">
                  <c:v>-7.6460730827222543</c:v>
                </c:pt>
                <c:pt idx="208" formatCode="#,##0">
                  <c:v>-7.5574864753804407</c:v>
                </c:pt>
                <c:pt idx="209" formatCode="#,##0">
                  <c:v>-7.4699262232559276</c:v>
                </c:pt>
                <c:pt idx="210" formatCode="#,##0">
                  <c:v>-7.3833804351039385</c:v>
                </c:pt>
                <c:pt idx="211" formatCode="#,##0">
                  <c:v>-7.2978373574504198</c:v>
                </c:pt>
                <c:pt idx="212" formatCode="#,##0">
                  <c:v>-7.2132853729958457</c:v>
                </c:pt>
                <c:pt idx="213" formatCode="#,##0">
                  <c:v>-7.1297129990375065</c:v>
                </c:pt>
                <c:pt idx="214" formatCode="#,##0">
                  <c:v>-7.047108885910105</c:v>
                </c:pt>
                <c:pt idx="215" formatCode="#,##0">
                  <c:v>-6.9654618154443755</c:v>
                </c:pt>
                <c:pt idx="216" formatCode="#,##0">
                  <c:v>-6.8847606994436026</c:v>
                </c:pt>
                <c:pt idx="217" formatCode="#,##0">
                  <c:v>-6.8049945781777534</c:v>
                </c:pt>
                <c:pt idx="218" formatCode="#,##0">
                  <c:v>-6.7261526188950933</c:v>
                </c:pt>
                <c:pt idx="219" formatCode="#,##0">
                  <c:v>-6.6482241143510272</c:v>
                </c:pt>
                <c:pt idx="220" formatCode="#,##0">
                  <c:v>-6.5711984813539779</c:v>
                </c:pt>
                <c:pt idx="221" formatCode="#,##0">
                  <c:v>-6.4950652593281184</c:v>
                </c:pt>
                <c:pt idx="222" formatCode="#,##0">
                  <c:v>-6.4198141088927736</c:v>
                </c:pt>
                <c:pt idx="223" formatCode="#,##0">
                  <c:v>-6.3454348104582552</c:v>
                </c:pt>
                <c:pt idx="224" formatCode="#,##0">
                  <c:v>-6.2719172628379818</c:v>
                </c:pt>
                <c:pt idx="225" formatCode="#,##0">
                  <c:v>-6.1992514818766544</c:v>
                </c:pt>
                <c:pt idx="226" formatCode="#,##0">
                  <c:v>-6.1274275990943767</c:v>
                </c:pt>
                <c:pt idx="227" formatCode="#,##0">
                  <c:v>-6.0564358603464266</c:v>
                </c:pt>
                <c:pt idx="228" formatCode="#,##0">
                  <c:v>-5.9862666244985805</c:v>
                </c:pt>
                <c:pt idx="229" formatCode="#,##0">
                  <c:v>-5.9169103621178039</c:v>
                </c:pt>
                <c:pt idx="230" formatCode="#,##0">
                  <c:v>-5.8483576541780797</c:v>
                </c:pt>
                <c:pt idx="231" formatCode="#,##0">
                  <c:v>-5.7805991907812464</c:v>
                </c:pt>
                <c:pt idx="232" formatCode="#,##0">
                  <c:v>-5.7136257698926451</c:v>
                </c:pt>
                <c:pt idx="233" formatCode="#,##0">
                  <c:v>-5.6474282960914453</c:v>
                </c:pt>
                <c:pt idx="234" formatCode="#,##0">
                  <c:v>-5.5819977793354125</c:v>
                </c:pt>
                <c:pt idx="235" formatCode="#,##0">
                  <c:v>-5.5173253337400068</c:v>
                </c:pt>
                <c:pt idx="236" formatCode="#,##0">
                  <c:v>-5.4534021763716147</c:v>
                </c:pt>
                <c:pt idx="237" formatCode="#,##0">
                  <c:v>-5.3902196260547885</c:v>
                </c:pt>
                <c:pt idx="238" formatCode="#,##0">
                  <c:v>-5.3277691021932698</c:v>
                </c:pt>
                <c:pt idx="239" formatCode="#,##0">
                  <c:v>-5.2660421236046995</c:v>
                </c:pt>
                <c:pt idx="240" formatCode="#,##0">
                  <c:v>-5.2050303073688102</c:v>
                </c:pt>
                <c:pt idx="241" formatCode="#,##0">
                  <c:v>-5.1447253676889808</c:v>
                </c:pt>
                <c:pt idx="242" formatCode="#,##0">
                  <c:v>-5.0851191147669681</c:v>
                </c:pt>
                <c:pt idx="243" formatCode="#,##0">
                  <c:v>-5.0262034536906768</c:v>
                </c:pt>
                <c:pt idx="244" formatCode="#,##0">
                  <c:v>-4.967970383334821</c:v>
                </c:pt>
                <c:pt idx="245" formatCode="#,##0">
                  <c:v>-4.9104119952743241</c:v>
                </c:pt>
                <c:pt idx="246" formatCode="#,##0">
                  <c:v>-4.8535204727102954</c:v>
                </c:pt>
                <c:pt idx="247" formatCode="#,##0">
                  <c:v>-4.7972880894084664</c:v>
                </c:pt>
                <c:pt idx="248" formatCode="#,##0">
                  <c:v>-4.7417072086499097</c:v>
                </c:pt>
                <c:pt idx="249" formatCode="#,##0">
                  <c:v>-4.6867702821939332</c:v>
                </c:pt>
                <c:pt idx="250" formatCode="#,##0">
                  <c:v>-4.6324698492529777</c:v>
                </c:pt>
                <c:pt idx="251" formatCode="#,##0">
                  <c:v>-4.5787985354793914</c:v>
                </c:pt>
                <c:pt idx="252" formatCode="#,##0">
                  <c:v>-4.5257490519639418</c:v>
                </c:pt>
                <c:pt idx="253" formatCode="#,##0">
                  <c:v>-4.4733141942459493</c:v>
                </c:pt>
                <c:pt idx="254" formatCode="#,##0">
                  <c:v>-4.4214868413348594</c:v>
                </c:pt>
                <c:pt idx="255" formatCode="#,##0">
                  <c:v>-4.3702599547431769</c:v>
                </c:pt>
                <c:pt idx="256" formatCode="#,##0">
                  <c:v>-4.3196265775305882</c:v>
                </c:pt>
                <c:pt idx="257" formatCode="#,##0">
                  <c:v>-4.2695798333591686</c:v>
                </c:pt>
                <c:pt idx="258" formatCode="#,##0">
                  <c:v>-4.2201129255595298</c:v>
                </c:pt>
                <c:pt idx="259" formatCode="#,##0">
                  <c:v>-4.1712191362077871</c:v>
                </c:pt>
                <c:pt idx="260" formatCode="#,##0">
                  <c:v>-4.1228918252132205</c:v>
                </c:pt>
                <c:pt idx="261" formatCode="#,##0">
                  <c:v>-4.0751244294165119</c:v>
                </c:pt>
                <c:pt idx="262" formatCode="#,##0">
                  <c:v>-4.02791046169843</c:v>
                </c:pt>
                <c:pt idx="263" formatCode="#,##0">
                  <c:v>-3.981243510098821</c:v>
                </c:pt>
                <c:pt idx="264" formatCode="#,##0">
                  <c:v>-3.9351172369458451</c:v>
                </c:pt>
                <c:pt idx="265" formatCode="#,##0">
                  <c:v>-3.8895253779952594</c:v>
                </c:pt>
                <c:pt idx="266" formatCode="#,##0">
                  <c:v>-3.8444617415797144</c:v>
                </c:pt>
                <c:pt idx="267" formatCode="#,##0">
                  <c:v>-3.7999202077678635</c:v>
                </c:pt>
                <c:pt idx="268" formatCode="#,##0">
                  <c:v>-3.7558947275332555</c:v>
                </c:pt>
                <c:pt idx="269" formatCode="#,##0">
                  <c:v>-3.7123793219328256</c:v>
                </c:pt>
                <c:pt idx="270" formatCode="#,##0">
                  <c:v>-3.6693680812949276</c:v>
                </c:pt>
                <c:pt idx="271" formatCode="#,##0">
                  <c:v>-3.6268551644167468</c:v>
                </c:pt>
                <c:pt idx="272" formatCode="#,##0">
                  <c:v>-3.5848347977710442</c:v>
                </c:pt>
                <c:pt idx="273" formatCode="#,##0">
                  <c:v>-3.5433012747220656</c:v>
                </c:pt>
                <c:pt idx="274" formatCode="#,##0">
                  <c:v>-3.5022489547505438</c:v>
                </c:pt>
                <c:pt idx="275" formatCode="#,##0">
                  <c:v>-3.4616722626876815</c:v>
                </c:pt>
                <c:pt idx="276" formatCode="#,##0">
                  <c:v>-3.4215656879580041</c:v>
                </c:pt>
                <c:pt idx="277" formatCode="#,##0">
                  <c:v>-3.381923783830997</c:v>
                </c:pt>
                <c:pt idx="278" formatCode="#,##0">
                  <c:v>-3.3427411666813969</c:v>
                </c:pt>
                <c:pt idx="279" formatCode="#,##0">
                  <c:v>-3.3040125152580568</c:v>
                </c:pt>
                <c:pt idx="280" formatCode="#,##0">
                  <c:v>-3.2657325699613002</c:v>
                </c:pt>
                <c:pt idx="281" formatCode="#,##0">
                  <c:v>-3.2278961321286213</c:v>
                </c:pt>
                <c:pt idx="282" formatCode="#,##0">
                  <c:v>-3.1904980633286799</c:v>
                </c:pt>
                <c:pt idx="283" formatCode="#,##0">
                  <c:v>-3.1535332846634598</c:v>
                </c:pt>
                <c:pt idx="284" formatCode="#,##0">
                  <c:v>-3.1169967760785369</c:v>
                </c:pt>
                <c:pt idx="285" formatCode="#,##0">
                  <c:v>-3.0808835756813124</c:v>
                </c:pt>
                <c:pt idx="286" formatCode="#,##0">
                  <c:v>-3.0451887790671588</c:v>
                </c:pt>
                <c:pt idx="287" formatCode="#,##0">
                  <c:v>-3.00990753865337</c:v>
                </c:pt>
                <c:pt idx="288" formatCode="#,##0">
                  <c:v>-2.9750350630208287</c:v>
                </c:pt>
                <c:pt idx="289" formatCode="#,##0">
                  <c:v>-2.9405666162633031</c:v>
                </c:pt>
                <c:pt idx="290" formatCode="#,##0">
                  <c:v>-2.9064975173442789</c:v>
                </c:pt>
                <c:pt idx="291" formatCode="#,##0">
                  <c:v>-2.8728231394612376</c:v>
                </c:pt>
                <c:pt idx="292" formatCode="#,##0">
                  <c:v>-2.8395389094173198</c:v>
                </c:pt>
                <c:pt idx="293" formatCode="#,##0">
                  <c:v>-2.8066403070002486</c:v>
                </c:pt>
                <c:pt idx="294" formatCode="#,##0">
                  <c:v>-2.7741228643684526</c:v>
                </c:pt>
                <c:pt idx="295" formatCode="#,##0">
                  <c:v>-2.7419821654443095</c:v>
                </c:pt>
                <c:pt idx="296" formatCode="#,##0">
                  <c:v>-2.710213845314418</c:v>
                </c:pt>
                <c:pt idx="297" formatCode="#,##0">
                  <c:v>-2.6788135896368015</c:v>
                </c:pt>
                <c:pt idx="298" formatCode="#,##0">
                  <c:v>-2.6477771340550063</c:v>
                </c:pt>
                <c:pt idx="299" formatCode="#,##0">
                  <c:v>-2.6171002636189646</c:v>
                </c:pt>
                <c:pt idx="300" formatCode="#,##0">
                  <c:v>-2.5867788122125868</c:v>
                </c:pt>
                <c:pt idx="301" formatCode="#,##0">
                  <c:v>-2.5568086619879691</c:v>
                </c:pt>
                <c:pt idx="302" formatCode="#,##0">
                  <c:v>-2.5271857428061608</c:v>
                </c:pt>
                <c:pt idx="303" formatCode="#,##0">
                  <c:v>-2.497906031684423</c:v>
                </c:pt>
                <c:pt idx="304" formatCode="#,##0">
                  <c:v>-2.4689655522498741</c:v>
                </c:pt>
                <c:pt idx="305" formatCode="#,##0">
                  <c:v>-2.4403603741994768</c:v>
                </c:pt>
                <c:pt idx="306" formatCode="#,##0">
                  <c:v>-2.4120866127662719</c:v>
                </c:pt>
                <c:pt idx="307" formatCode="#,##0">
                  <c:v>-2.3841404281918108</c:v>
                </c:pt>
                <c:pt idx="308" formatCode="#,##0">
                  <c:v>-2.356518025204684</c:v>
                </c:pt>
                <c:pt idx="309" formatCode="#,##0">
                  <c:v>-2.3292156525051038</c:v>
                </c:pt>
                <c:pt idx="310" formatCode="#,##0">
                  <c:v>-2.3022296022554478</c:v>
                </c:pt>
                <c:pt idx="311" formatCode="#,##0">
                  <c:v>-2.2755562095767194</c:v>
                </c:pt>
                <c:pt idx="312" formatCode="#,##0">
                  <c:v>-2.2491918520508256</c:v>
                </c:pt>
                <c:pt idx="313" formatCode="#,##0">
                  <c:v>-2.2231329492286345</c:v>
                </c:pt>
                <c:pt idx="314" formatCode="#,##0">
                  <c:v>-2.197375962143723</c:v>
                </c:pt>
                <c:pt idx="315" formatCode="#,##0">
                  <c:v>-2.1719173928317663</c:v>
                </c:pt>
                <c:pt idx="316" formatCode="#,##0">
                  <c:v>-2.1467537838554906</c:v>
                </c:pt>
                <c:pt idx="317" formatCode="#,##0">
                  <c:v>-2.1218817178351315</c:v>
                </c:pt>
                <c:pt idx="318" formatCode="#,##0">
                  <c:v>-2.0972978169843288</c:v>
                </c:pt>
                <c:pt idx="319" formatCode="#,##0">
                  <c:v>-2.0729987426514045</c:v>
                </c:pt>
                <c:pt idx="320" formatCode="#,##0">
                  <c:v>-2.0489811948659531</c:v>
                </c:pt>
                <c:pt idx="321" formatCode="#,##0">
                  <c:v>-2.0252419118906819</c:v>
                </c:pt>
                <c:pt idx="322" formatCode="#,##0">
                  <c:v>-2.0017776697784457</c:v>
                </c:pt>
                <c:pt idx="323" formatCode="#,##0">
                  <c:v>-1.9785852819344174</c:v>
                </c:pt>
                <c:pt idx="324" formatCode="#,##0">
                  <c:v>-1.955661598683327</c:v>
                </c:pt>
                <c:pt idx="325" formatCode="#,##0">
                  <c:v>-1.9330035068417106</c:v>
                </c:pt>
                <c:pt idx="326" formatCode="#,##0">
                  <c:v>-1.9106079292951292</c:v>
                </c:pt>
                <c:pt idx="327" formatCode="#,##0">
                  <c:v>-1.888471824580267</c:v>
                </c:pt>
                <c:pt idx="328" formatCode="#,##0">
                  <c:v>-1.8665921864718891</c:v>
                </c:pt>
                <c:pt idx="329" formatCode="#,##0">
                  <c:v>-1.8449660435745714</c:v>
                </c:pt>
                <c:pt idx="330" formatCode="#,##0">
                  <c:v>-1.8235904589191698</c:v>
                </c:pt>
                <c:pt idx="331" formatCode="#,##0">
                  <c:v>-1.8024625295639554</c:v>
                </c:pt>
                <c:pt idx="332" formatCode="#,##0">
                  <c:v>-1.7815793862003875</c:v>
                </c:pt>
                <c:pt idx="333" formatCode="#,##0">
                  <c:v>-1.7609381927634267</c:v>
                </c:pt>
                <c:pt idx="334" formatCode="#,##0">
                  <c:v>-1.7405361460463948</c:v>
                </c:pt>
                <c:pt idx="335" formatCode="#,##0">
                  <c:v>-1.7203704753202715</c:v>
                </c:pt>
                <c:pt idx="336" formatCode="#,##0">
                  <c:v>-1.700438441957417</c:v>
                </c:pt>
                <c:pt idx="337" formatCode="#,##0">
                  <c:v>-1.6807373390596434</c:v>
                </c:pt>
                <c:pt idx="338" formatCode="#,##0">
                  <c:v>-1.6612644910906051</c:v>
                </c:pt>
                <c:pt idx="339" formatCode="#,##0">
                  <c:v>-1.6420172535124427</c:v>
                </c:pt>
                <c:pt idx="340" formatCode="#,##0">
                  <c:v>-1.622993012426639</c:v>
                </c:pt>
                <c:pt idx="341" formatCode="#,##0">
                  <c:v>-1.6041891842190275</c:v>
                </c:pt>
                <c:pt idx="342" formatCode="#,##0">
                  <c:v>-1.5856032152089321</c:v>
                </c:pt>
                <c:pt idx="343" formatCode="#,##0">
                  <c:v>-1.5672325813023535</c:v>
                </c:pt>
                <c:pt idx="344" formatCode="#,##0">
                  <c:v>-1.5490747876491846</c:v>
                </c:pt>
                <c:pt idx="345" formatCode="#,##0">
                  <c:v>-1.5311273683043871</c:v>
                </c:pt>
                <c:pt idx="346" formatCode="#,##0">
                  <c:v>-1.5133878858931091</c:v>
                </c:pt>
                <c:pt idx="347" formatCode="#,##0">
                  <c:v>-1.4958539312796724</c:v>
                </c:pt>
                <c:pt idx="348" formatCode="#,##0">
                  <c:v>-1.478523123240391</c:v>
                </c:pt>
                <c:pt idx="349" formatCode="#,##0">
                  <c:v>-1.4613931081401872</c:v>
                </c:pt>
                <c:pt idx="350" formatCode="#,##0">
                  <c:v>-1.4444615596129586</c:v>
                </c:pt>
                <c:pt idx="351" formatCode="#,##0">
                  <c:v>-1.4277261782456359</c:v>
                </c:pt>
                <c:pt idx="352" formatCode="#,##0">
                  <c:v>-1.4111846912659112</c:v>
                </c:pt>
                <c:pt idx="353" formatCode="#,##0">
                  <c:v>-1.3948348522335783</c:v>
                </c:pt>
                <c:pt idx="354" formatCode="#,##0">
                  <c:v>-1.3786744407354585</c:v>
                </c:pt>
                <c:pt idx="355" formatCode="#,##0">
                  <c:v>-1.3627012620838426</c:v>
                </c:pt>
                <c:pt idx="356" formatCode="#,##0">
                  <c:v>-1.3469131470184512</c:v>
                </c:pt>
                <c:pt idx="357" formatCode="#,##0">
                  <c:v>-1.3313079514118233</c:v>
                </c:pt>
                <c:pt idx="358" formatCode="#,##0">
                  <c:v>-1.3158835559781392</c:v>
                </c:pt>
                <c:pt idx="359" formatCode="#,##0">
                  <c:v>-1.3006378659854039</c:v>
                </c:pt>
                <c:pt idx="360" formatCode="#,##0">
                  <c:v>-1.2855688109709671</c:v>
                </c:pt>
                <c:pt idx="361" formatCode="#,##0">
                  <c:v>-1.2706743444603452</c:v>
                </c:pt>
                <c:pt idx="362" formatCode="#,##0">
                  <c:v>-1.2559524436892959</c:v>
                </c:pt>
                <c:pt idx="363" formatCode="#,##0">
                  <c:v>-1.2414011093291126</c:v>
                </c:pt>
                <c:pt idx="364" formatCode="#,##0">
                  <c:v>-1.2270183652151001</c:v>
                </c:pt>
              </c:numCache>
            </c:numRef>
          </c:yVal>
          <c:smooth val="1"/>
          <c:extLst>
            <c:ext xmlns:c16="http://schemas.microsoft.com/office/drawing/2014/chart" uri="{C3380CC4-5D6E-409C-BE32-E72D297353CC}">
              <c16:uniqueId val="{00000003-776B-423E-97FB-48CC1A0C935B}"/>
            </c:ext>
          </c:extLst>
        </c:ser>
        <c:dLbls>
          <c:showLegendKey val="0"/>
          <c:showVal val="0"/>
          <c:showCatName val="0"/>
          <c:showSerName val="0"/>
          <c:showPercent val="0"/>
          <c:showBubbleSize val="0"/>
        </c:dLbls>
        <c:axId val="541036048"/>
        <c:axId val="541043496"/>
      </c:scatterChart>
      <c:scatterChart>
        <c:scatterStyle val="smoothMarker"/>
        <c:varyColors val="0"/>
        <c:ser>
          <c:idx val="1"/>
          <c:order val="1"/>
          <c:tx>
            <c:strRef>
              <c:f>'ZZ(3)'!$AQ$206</c:f>
              <c:strCache>
                <c:ptCount val="1"/>
                <c:pt idx="0">
                  <c:v>Cum (bbls)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364"/>
              <c:layout>
                <c:manualLayout>
                  <c:x val="-0.31558185404339251"/>
                  <c:y val="-2.7860696517412954E-2"/>
                </c:manualLayout>
              </c:layout>
              <c:tx>
                <c:rich>
                  <a:bodyPr rot="0" spcFirstLastPara="1" vertOverflow="ellipsis" vert="horz" wrap="square" lIns="38100" tIns="19050" rIns="38100" bIns="19050" anchor="ctr" anchorCtr="1">
                    <a:noAutofit/>
                  </a:bodyPr>
                  <a:lstStyle/>
                  <a:p>
                    <a:pPr>
                      <a:defRPr sz="1100" b="0" i="0" u="none" strike="noStrike" kern="1200" baseline="0">
                        <a:solidFill>
                          <a:srgbClr val="C00000"/>
                        </a:solidFill>
                        <a:latin typeface="+mn-lt"/>
                        <a:ea typeface="+mn-ea"/>
                        <a:cs typeface="+mn-cs"/>
                      </a:defRPr>
                    </a:pPr>
                    <a:r>
                      <a:rPr lang="en-US" b="0">
                        <a:solidFill>
                          <a:srgbClr val="C00000"/>
                        </a:solidFill>
                      </a:rPr>
                      <a:t>Cum after 1 year</a:t>
                    </a:r>
                  </a:p>
                  <a:p>
                    <a:pPr>
                      <a:defRPr sz="1100">
                        <a:solidFill>
                          <a:srgbClr val="C00000"/>
                        </a:solidFill>
                      </a:defRPr>
                    </a:pPr>
                    <a:r>
                      <a:rPr lang="en-US" b="0">
                        <a:solidFill>
                          <a:srgbClr val="C00000"/>
                        </a:solidFill>
                      </a:rPr>
                      <a:t>0.014 MMBO</a:t>
                    </a:r>
                  </a:p>
                </c:rich>
              </c:tx>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109785832983895"/>
                      <c:h val="0.17683582089552238"/>
                    </c:manualLayout>
                  </c15:layout>
                  <c15:showDataLabelsRange val="0"/>
                </c:ext>
                <c:ext xmlns:c16="http://schemas.microsoft.com/office/drawing/2014/chart" uri="{C3380CC4-5D6E-409C-BE32-E72D297353CC}">
                  <c16:uniqueId val="{00000004-776B-423E-97FB-48CC1A0C935B}"/>
                </c:ext>
              </c:extLst>
            </c:dLbl>
            <c:dLbl>
              <c:idx val="365"/>
              <c:layout>
                <c:manualLayout>
                  <c:x val="-0.23011156149859965"/>
                  <c:y val="-7.1022995259920882E-2"/>
                </c:manualLayout>
              </c:layout>
              <c:tx>
                <c:rich>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mn-lt"/>
                        <a:ea typeface="+mn-ea"/>
                        <a:cs typeface="+mn-cs"/>
                      </a:defRPr>
                    </a:pPr>
                    <a:r>
                      <a:rPr lang="en-US" sz="1100">
                        <a:solidFill>
                          <a:schemeClr val="accent2"/>
                        </a:solidFill>
                      </a:rPr>
                      <a:t>Cum after 1 year</a:t>
                    </a:r>
                  </a:p>
                  <a:p>
                    <a:pPr>
                      <a:defRPr sz="1100"/>
                    </a:pPr>
                    <a:r>
                      <a:rPr lang="en-US" sz="1100">
                        <a:solidFill>
                          <a:schemeClr val="accent2"/>
                        </a:solidFill>
                      </a:rPr>
                      <a:t>0.014 MBO</a:t>
                    </a:r>
                  </a:p>
                </c:rich>
              </c:tx>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49233564739317"/>
                      <c:h val="0.15295522388059699"/>
                    </c:manualLayout>
                  </c15:layout>
                  <c15:showDataLabelsRange val="0"/>
                </c:ext>
                <c:ext xmlns:c16="http://schemas.microsoft.com/office/drawing/2014/chart" uri="{C3380CC4-5D6E-409C-BE32-E72D297353CC}">
                  <c16:uniqueId val="{00000005-776B-423E-97FB-48CC1A0C935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'ZZ(3)'!$AP$207:$AP$572</c:f>
              <c:numCache>
                <c:formatCode>#,##0</c:formatCode>
                <c:ptCount val="366"/>
                <c:pt idx="0">
                  <c:v>50</c:v>
                </c:pt>
                <c:pt idx="1">
                  <c:v>49.420705201327507</c:v>
                </c:pt>
                <c:pt idx="2">
                  <c:v>48.848122051930396</c:v>
                </c:pt>
                <c:pt idx="3">
                  <c:v>48.282172791338354</c:v>
                </c:pt>
                <c:pt idx="4">
                  <c:v>47.722780560005774</c:v>
                </c:pt>
                <c:pt idx="5" formatCode="[$-409]d\-mmm\-yy;@">
                  <c:v>44810</c:v>
                </c:pt>
                <c:pt idx="6" formatCode="[$-409]d\-mmm\-yy;@">
                  <c:v>44811</c:v>
                </c:pt>
                <c:pt idx="7" formatCode="[$-409]d\-mmm\-yy;@">
                  <c:v>44812</c:v>
                </c:pt>
                <c:pt idx="8" formatCode="[$-409]d\-mmm\-yy;@">
                  <c:v>44813</c:v>
                </c:pt>
                <c:pt idx="9" formatCode="[$-409]d\-mmm\-yy;@">
                  <c:v>44814</c:v>
                </c:pt>
                <c:pt idx="10" formatCode="[$-409]d\-mmm\-yy;@">
                  <c:v>44815</c:v>
                </c:pt>
                <c:pt idx="11" formatCode="[$-409]d\-mmm\-yy;@">
                  <c:v>44816</c:v>
                </c:pt>
                <c:pt idx="12" formatCode="[$-409]d\-mmm\-yy;@">
                  <c:v>44817</c:v>
                </c:pt>
                <c:pt idx="13" formatCode="[$-409]d\-mmm\-yy;@">
                  <c:v>44818</c:v>
                </c:pt>
                <c:pt idx="14" formatCode="[$-409]d\-mmm\-yy;@">
                  <c:v>44819</c:v>
                </c:pt>
                <c:pt idx="15" formatCode="[$-409]d\-mmm\-yy;@">
                  <c:v>44820</c:v>
                </c:pt>
                <c:pt idx="16" formatCode="[$-409]d\-mmm\-yy;@">
                  <c:v>44821</c:v>
                </c:pt>
                <c:pt idx="17" formatCode="[$-409]d\-mmm\-yy;@">
                  <c:v>44822</c:v>
                </c:pt>
                <c:pt idx="18" formatCode="[$-409]d\-mmm\-yy;@">
                  <c:v>44823</c:v>
                </c:pt>
                <c:pt idx="19" formatCode="[$-409]d\-mmm\-yy;@">
                  <c:v>44824</c:v>
                </c:pt>
                <c:pt idx="20" formatCode="[$-409]d\-mmm\-yy;@">
                  <c:v>44825</c:v>
                </c:pt>
                <c:pt idx="21" formatCode="[$-409]d\-mmm\-yy;@">
                  <c:v>44826</c:v>
                </c:pt>
                <c:pt idx="22" formatCode="[$-409]d\-mmm\-yy;@">
                  <c:v>44827</c:v>
                </c:pt>
                <c:pt idx="23" formatCode="[$-409]d\-mmm\-yy;@">
                  <c:v>44828</c:v>
                </c:pt>
                <c:pt idx="24" formatCode="[$-409]d\-mmm\-yy;@">
                  <c:v>44829</c:v>
                </c:pt>
                <c:pt idx="25" formatCode="[$-409]d\-mmm\-yy;@">
                  <c:v>44830</c:v>
                </c:pt>
                <c:pt idx="26" formatCode="[$-409]d\-mmm\-yy;@">
                  <c:v>44831</c:v>
                </c:pt>
                <c:pt idx="27" formatCode="[$-409]d\-mmm\-yy;@">
                  <c:v>44832</c:v>
                </c:pt>
                <c:pt idx="28" formatCode="[$-409]d\-mmm\-yy;@">
                  <c:v>44833</c:v>
                </c:pt>
                <c:pt idx="29" formatCode="[$-409]d\-mmm\-yy;@">
                  <c:v>44834</c:v>
                </c:pt>
                <c:pt idx="30" formatCode="[$-409]d\-mmm\-yy;@">
                  <c:v>44835</c:v>
                </c:pt>
                <c:pt idx="31" formatCode="[$-409]d\-mmm\-yy;@">
                  <c:v>44836</c:v>
                </c:pt>
                <c:pt idx="32" formatCode="[$-409]d\-mmm\-yy;@">
                  <c:v>44837</c:v>
                </c:pt>
                <c:pt idx="33" formatCode="[$-409]d\-mmm\-yy;@">
                  <c:v>44838</c:v>
                </c:pt>
                <c:pt idx="34" formatCode="[$-409]d\-mmm\-yy;@">
                  <c:v>44839</c:v>
                </c:pt>
                <c:pt idx="35" formatCode="[$-409]d\-mmm\-yy;@">
                  <c:v>44840</c:v>
                </c:pt>
                <c:pt idx="36" formatCode="[$-409]d\-mmm\-yy;@">
                  <c:v>44841</c:v>
                </c:pt>
                <c:pt idx="37" formatCode="[$-409]d\-mmm\-yy;@">
                  <c:v>44842</c:v>
                </c:pt>
                <c:pt idx="38" formatCode="[$-409]d\-mmm\-yy;@">
                  <c:v>44843</c:v>
                </c:pt>
                <c:pt idx="39" formatCode="[$-409]d\-mmm\-yy;@">
                  <c:v>44844</c:v>
                </c:pt>
                <c:pt idx="40" formatCode="[$-409]d\-mmm\-yy;@">
                  <c:v>44845</c:v>
                </c:pt>
                <c:pt idx="41" formatCode="[$-409]d\-mmm\-yy;@">
                  <c:v>44846</c:v>
                </c:pt>
                <c:pt idx="42" formatCode="[$-409]d\-mmm\-yy;@">
                  <c:v>44847</c:v>
                </c:pt>
                <c:pt idx="43" formatCode="[$-409]d\-mmm\-yy;@">
                  <c:v>44848</c:v>
                </c:pt>
                <c:pt idx="44" formatCode="[$-409]d\-mmm\-yy;@">
                  <c:v>44849</c:v>
                </c:pt>
                <c:pt idx="45" formatCode="[$-409]d\-mmm\-yy;@">
                  <c:v>44850</c:v>
                </c:pt>
                <c:pt idx="46" formatCode="[$-409]d\-mmm\-yy;@">
                  <c:v>44851</c:v>
                </c:pt>
                <c:pt idx="47" formatCode="[$-409]d\-mmm\-yy;@">
                  <c:v>44852</c:v>
                </c:pt>
                <c:pt idx="48" formatCode="[$-409]d\-mmm\-yy;@">
                  <c:v>44853</c:v>
                </c:pt>
                <c:pt idx="49" formatCode="[$-409]d\-mmm\-yy;@">
                  <c:v>44854</c:v>
                </c:pt>
                <c:pt idx="50" formatCode="[$-409]d\-mmm\-yy;@">
                  <c:v>44855</c:v>
                </c:pt>
                <c:pt idx="51" formatCode="[$-409]d\-mmm\-yy;@">
                  <c:v>44856</c:v>
                </c:pt>
                <c:pt idx="52" formatCode="[$-409]d\-mmm\-yy;@">
                  <c:v>44857</c:v>
                </c:pt>
                <c:pt idx="53" formatCode="[$-409]d\-mmm\-yy;@">
                  <c:v>44858</c:v>
                </c:pt>
                <c:pt idx="54" formatCode="[$-409]d\-mmm\-yy;@">
                  <c:v>44859</c:v>
                </c:pt>
                <c:pt idx="55" formatCode="[$-409]d\-mmm\-yy;@">
                  <c:v>44860</c:v>
                </c:pt>
                <c:pt idx="56" formatCode="[$-409]d\-mmm\-yy;@">
                  <c:v>44861</c:v>
                </c:pt>
                <c:pt idx="57" formatCode="[$-409]d\-mmm\-yy;@">
                  <c:v>44862</c:v>
                </c:pt>
                <c:pt idx="58" formatCode="[$-409]d\-mmm\-yy;@">
                  <c:v>44863</c:v>
                </c:pt>
                <c:pt idx="59" formatCode="[$-409]d\-mmm\-yy;@">
                  <c:v>44864</c:v>
                </c:pt>
                <c:pt idx="60" formatCode="[$-409]d\-mmm\-yy;@">
                  <c:v>44865</c:v>
                </c:pt>
                <c:pt idx="61" formatCode="[$-409]d\-mmm\-yy;@">
                  <c:v>44866</c:v>
                </c:pt>
                <c:pt idx="62" formatCode="[$-409]d\-mmm\-yy;@">
                  <c:v>44867</c:v>
                </c:pt>
                <c:pt idx="63" formatCode="[$-409]d\-mmm\-yy;@">
                  <c:v>44868</c:v>
                </c:pt>
                <c:pt idx="64" formatCode="[$-409]d\-mmm\-yy;@">
                  <c:v>44869</c:v>
                </c:pt>
                <c:pt idx="65" formatCode="[$-409]d\-mmm\-yy;@">
                  <c:v>44870</c:v>
                </c:pt>
                <c:pt idx="66" formatCode="[$-409]d\-mmm\-yy;@">
                  <c:v>44871</c:v>
                </c:pt>
                <c:pt idx="67" formatCode="[$-409]d\-mmm\-yy;@">
                  <c:v>44872</c:v>
                </c:pt>
                <c:pt idx="68" formatCode="[$-409]d\-mmm\-yy;@">
                  <c:v>44873</c:v>
                </c:pt>
                <c:pt idx="69" formatCode="[$-409]d\-mmm\-yy;@">
                  <c:v>44874</c:v>
                </c:pt>
                <c:pt idx="70" formatCode="[$-409]d\-mmm\-yy;@">
                  <c:v>44875</c:v>
                </c:pt>
                <c:pt idx="71" formatCode="[$-409]d\-mmm\-yy;@">
                  <c:v>44876</c:v>
                </c:pt>
                <c:pt idx="72" formatCode="[$-409]d\-mmm\-yy;@">
                  <c:v>44877</c:v>
                </c:pt>
                <c:pt idx="73" formatCode="[$-409]d\-mmm\-yy;@">
                  <c:v>44878</c:v>
                </c:pt>
                <c:pt idx="74" formatCode="[$-409]d\-mmm\-yy;@">
                  <c:v>44879</c:v>
                </c:pt>
                <c:pt idx="75" formatCode="[$-409]d\-mmm\-yy;@">
                  <c:v>44880</c:v>
                </c:pt>
                <c:pt idx="76" formatCode="[$-409]d\-mmm\-yy;@">
                  <c:v>44881</c:v>
                </c:pt>
                <c:pt idx="77" formatCode="[$-409]d\-mmm\-yy;@">
                  <c:v>44882</c:v>
                </c:pt>
                <c:pt idx="78" formatCode="[$-409]d\-mmm\-yy;@">
                  <c:v>44883</c:v>
                </c:pt>
                <c:pt idx="79" formatCode="[$-409]d\-mmm\-yy;@">
                  <c:v>44884</c:v>
                </c:pt>
                <c:pt idx="80" formatCode="[$-409]d\-mmm\-yy;@">
                  <c:v>44885</c:v>
                </c:pt>
                <c:pt idx="81" formatCode="[$-409]d\-mmm\-yy;@">
                  <c:v>44886</c:v>
                </c:pt>
                <c:pt idx="82" formatCode="[$-409]d\-mmm\-yy;@">
                  <c:v>44887</c:v>
                </c:pt>
                <c:pt idx="83" formatCode="[$-409]d\-mmm\-yy;@">
                  <c:v>44888</c:v>
                </c:pt>
                <c:pt idx="84" formatCode="[$-409]d\-mmm\-yy;@">
                  <c:v>44889</c:v>
                </c:pt>
                <c:pt idx="85" formatCode="[$-409]d\-mmm\-yy;@">
                  <c:v>44890</c:v>
                </c:pt>
                <c:pt idx="86" formatCode="[$-409]d\-mmm\-yy;@">
                  <c:v>44891</c:v>
                </c:pt>
                <c:pt idx="87" formatCode="[$-409]d\-mmm\-yy;@">
                  <c:v>44892</c:v>
                </c:pt>
                <c:pt idx="88" formatCode="[$-409]d\-mmm\-yy;@">
                  <c:v>44893</c:v>
                </c:pt>
                <c:pt idx="89" formatCode="[$-409]d\-mmm\-yy;@">
                  <c:v>44894</c:v>
                </c:pt>
                <c:pt idx="90" formatCode="[$-409]d\-mmm\-yy;@">
                  <c:v>44895</c:v>
                </c:pt>
                <c:pt idx="91" formatCode="[$-409]d\-mmm\-yy;@">
                  <c:v>44896</c:v>
                </c:pt>
                <c:pt idx="92" formatCode="[$-409]d\-mmm\-yy;@">
                  <c:v>44897</c:v>
                </c:pt>
                <c:pt idx="93" formatCode="[$-409]d\-mmm\-yy;@">
                  <c:v>44898</c:v>
                </c:pt>
                <c:pt idx="94" formatCode="[$-409]d\-mmm\-yy;@">
                  <c:v>44899</c:v>
                </c:pt>
                <c:pt idx="95" formatCode="[$-409]d\-mmm\-yy;@">
                  <c:v>44900</c:v>
                </c:pt>
                <c:pt idx="96" formatCode="[$-409]d\-mmm\-yy;@">
                  <c:v>44901</c:v>
                </c:pt>
                <c:pt idx="97" formatCode="[$-409]d\-mmm\-yy;@">
                  <c:v>44902</c:v>
                </c:pt>
                <c:pt idx="98" formatCode="[$-409]d\-mmm\-yy;@">
                  <c:v>44903</c:v>
                </c:pt>
                <c:pt idx="99" formatCode="[$-409]d\-mmm\-yy;@">
                  <c:v>44904</c:v>
                </c:pt>
                <c:pt idx="100" formatCode="[$-409]d\-mmm\-yy;@">
                  <c:v>44905</c:v>
                </c:pt>
                <c:pt idx="101" formatCode="[$-409]d\-mmm\-yy;@">
                  <c:v>44906</c:v>
                </c:pt>
                <c:pt idx="102" formatCode="[$-409]d\-mmm\-yy;@">
                  <c:v>44907</c:v>
                </c:pt>
                <c:pt idx="103" formatCode="[$-409]d\-mmm\-yy;@">
                  <c:v>44908</c:v>
                </c:pt>
                <c:pt idx="104" formatCode="[$-409]d\-mmm\-yy;@">
                  <c:v>44909</c:v>
                </c:pt>
                <c:pt idx="105" formatCode="[$-409]d\-mmm\-yy;@">
                  <c:v>44910</c:v>
                </c:pt>
                <c:pt idx="106" formatCode="[$-409]d\-mmm\-yy;@">
                  <c:v>44911</c:v>
                </c:pt>
                <c:pt idx="107" formatCode="[$-409]d\-mmm\-yy;@">
                  <c:v>44912</c:v>
                </c:pt>
                <c:pt idx="108" formatCode="[$-409]d\-mmm\-yy;@">
                  <c:v>44913</c:v>
                </c:pt>
                <c:pt idx="109" formatCode="[$-409]d\-mmm\-yy;@">
                  <c:v>44914</c:v>
                </c:pt>
                <c:pt idx="110" formatCode="[$-409]d\-mmm\-yy;@">
                  <c:v>44915</c:v>
                </c:pt>
                <c:pt idx="111" formatCode="[$-409]d\-mmm\-yy;@">
                  <c:v>44916</c:v>
                </c:pt>
                <c:pt idx="112" formatCode="[$-409]d\-mmm\-yy;@">
                  <c:v>44917</c:v>
                </c:pt>
                <c:pt idx="113" formatCode="[$-409]d\-mmm\-yy;@">
                  <c:v>44918</c:v>
                </c:pt>
                <c:pt idx="114" formatCode="[$-409]d\-mmm\-yy;@">
                  <c:v>44919</c:v>
                </c:pt>
                <c:pt idx="115" formatCode="[$-409]d\-mmm\-yy;@">
                  <c:v>44920</c:v>
                </c:pt>
                <c:pt idx="116" formatCode="[$-409]d\-mmm\-yy;@">
                  <c:v>44921</c:v>
                </c:pt>
                <c:pt idx="117" formatCode="[$-409]d\-mmm\-yy;@">
                  <c:v>44922</c:v>
                </c:pt>
                <c:pt idx="118" formatCode="[$-409]d\-mmm\-yy;@">
                  <c:v>44923</c:v>
                </c:pt>
                <c:pt idx="119" formatCode="[$-409]d\-mmm\-yy;@">
                  <c:v>44924</c:v>
                </c:pt>
                <c:pt idx="120" formatCode="[$-409]d\-mmm\-yy;@">
                  <c:v>44925</c:v>
                </c:pt>
                <c:pt idx="121" formatCode="[$-409]d\-mmm\-yy;@">
                  <c:v>44926</c:v>
                </c:pt>
                <c:pt idx="122" formatCode="[$-409]d\-mmm\-yy;@">
                  <c:v>44927</c:v>
                </c:pt>
                <c:pt idx="123" formatCode="[$-409]d\-mmm\-yy;@">
                  <c:v>44928</c:v>
                </c:pt>
                <c:pt idx="124" formatCode="[$-409]d\-mmm\-yy;@">
                  <c:v>44929</c:v>
                </c:pt>
                <c:pt idx="125" formatCode="[$-409]d\-mmm\-yy;@">
                  <c:v>44930</c:v>
                </c:pt>
                <c:pt idx="126" formatCode="[$-409]d\-mmm\-yy;@">
                  <c:v>44931</c:v>
                </c:pt>
                <c:pt idx="127" formatCode="[$-409]d\-mmm\-yy;@">
                  <c:v>44932</c:v>
                </c:pt>
                <c:pt idx="128" formatCode="[$-409]d\-mmm\-yy;@">
                  <c:v>44933</c:v>
                </c:pt>
                <c:pt idx="129" formatCode="[$-409]d\-mmm\-yy;@">
                  <c:v>44934</c:v>
                </c:pt>
                <c:pt idx="130" formatCode="[$-409]d\-mmm\-yy;@">
                  <c:v>44935</c:v>
                </c:pt>
                <c:pt idx="131" formatCode="[$-409]d\-mmm\-yy;@">
                  <c:v>44936</c:v>
                </c:pt>
                <c:pt idx="132" formatCode="[$-409]d\-mmm\-yy;@">
                  <c:v>44937</c:v>
                </c:pt>
                <c:pt idx="133" formatCode="[$-409]d\-mmm\-yy;@">
                  <c:v>44938</c:v>
                </c:pt>
                <c:pt idx="134" formatCode="[$-409]d\-mmm\-yy;@">
                  <c:v>44939</c:v>
                </c:pt>
                <c:pt idx="135" formatCode="[$-409]d\-mmm\-yy;@">
                  <c:v>44940</c:v>
                </c:pt>
                <c:pt idx="136" formatCode="[$-409]d\-mmm\-yy;@">
                  <c:v>44941</c:v>
                </c:pt>
                <c:pt idx="137" formatCode="[$-409]d\-mmm\-yy;@">
                  <c:v>44942</c:v>
                </c:pt>
                <c:pt idx="138" formatCode="[$-409]d\-mmm\-yy;@">
                  <c:v>44943</c:v>
                </c:pt>
                <c:pt idx="139" formatCode="[$-409]d\-mmm\-yy;@">
                  <c:v>44944</c:v>
                </c:pt>
                <c:pt idx="140" formatCode="[$-409]d\-mmm\-yy;@">
                  <c:v>44945</c:v>
                </c:pt>
                <c:pt idx="141" formatCode="[$-409]d\-mmm\-yy;@">
                  <c:v>44946</c:v>
                </c:pt>
                <c:pt idx="142" formatCode="[$-409]d\-mmm\-yy;@">
                  <c:v>44947</c:v>
                </c:pt>
                <c:pt idx="143" formatCode="[$-409]d\-mmm\-yy;@">
                  <c:v>44948</c:v>
                </c:pt>
                <c:pt idx="144" formatCode="[$-409]d\-mmm\-yy;@">
                  <c:v>44949</c:v>
                </c:pt>
                <c:pt idx="145" formatCode="[$-409]d\-mmm\-yy;@">
                  <c:v>44950</c:v>
                </c:pt>
                <c:pt idx="146" formatCode="[$-409]d\-mmm\-yy;@">
                  <c:v>44951</c:v>
                </c:pt>
                <c:pt idx="147" formatCode="[$-409]d\-mmm\-yy;@">
                  <c:v>44952</c:v>
                </c:pt>
                <c:pt idx="148" formatCode="[$-409]d\-mmm\-yy;@">
                  <c:v>44953</c:v>
                </c:pt>
                <c:pt idx="149" formatCode="[$-409]d\-mmm\-yy;@">
                  <c:v>44954</c:v>
                </c:pt>
                <c:pt idx="150" formatCode="[$-409]d\-mmm\-yy;@">
                  <c:v>44955</c:v>
                </c:pt>
                <c:pt idx="151" formatCode="[$-409]d\-mmm\-yy;@">
                  <c:v>44956</c:v>
                </c:pt>
                <c:pt idx="152" formatCode="[$-409]d\-mmm\-yy;@">
                  <c:v>44957</c:v>
                </c:pt>
                <c:pt idx="153" formatCode="[$-409]d\-mmm\-yy;@">
                  <c:v>44958</c:v>
                </c:pt>
                <c:pt idx="154" formatCode="[$-409]d\-mmm\-yy;@">
                  <c:v>44959</c:v>
                </c:pt>
                <c:pt idx="155" formatCode="[$-409]d\-mmm\-yy;@">
                  <c:v>44960</c:v>
                </c:pt>
                <c:pt idx="156" formatCode="[$-409]d\-mmm\-yy;@">
                  <c:v>44961</c:v>
                </c:pt>
                <c:pt idx="157" formatCode="[$-409]d\-mmm\-yy;@">
                  <c:v>44962</c:v>
                </c:pt>
                <c:pt idx="158" formatCode="[$-409]d\-mmm\-yy;@">
                  <c:v>44963</c:v>
                </c:pt>
                <c:pt idx="159" formatCode="[$-409]d\-mmm\-yy;@">
                  <c:v>44964</c:v>
                </c:pt>
                <c:pt idx="160" formatCode="[$-409]d\-mmm\-yy;@">
                  <c:v>44965</c:v>
                </c:pt>
                <c:pt idx="161" formatCode="[$-409]d\-mmm\-yy;@">
                  <c:v>44966</c:v>
                </c:pt>
                <c:pt idx="162" formatCode="[$-409]d\-mmm\-yy;@">
                  <c:v>44967</c:v>
                </c:pt>
                <c:pt idx="163" formatCode="[$-409]d\-mmm\-yy;@">
                  <c:v>44968</c:v>
                </c:pt>
                <c:pt idx="164" formatCode="[$-409]d\-mmm\-yy;@">
                  <c:v>44969</c:v>
                </c:pt>
                <c:pt idx="165" formatCode="[$-409]d\-mmm\-yy;@">
                  <c:v>44970</c:v>
                </c:pt>
                <c:pt idx="166" formatCode="[$-409]d\-mmm\-yy;@">
                  <c:v>44971</c:v>
                </c:pt>
                <c:pt idx="167" formatCode="[$-409]d\-mmm\-yy;@">
                  <c:v>44972</c:v>
                </c:pt>
                <c:pt idx="168" formatCode="[$-409]d\-mmm\-yy;@">
                  <c:v>44973</c:v>
                </c:pt>
                <c:pt idx="169" formatCode="[$-409]d\-mmm\-yy;@">
                  <c:v>44974</c:v>
                </c:pt>
                <c:pt idx="170" formatCode="[$-409]d\-mmm\-yy;@">
                  <c:v>44975</c:v>
                </c:pt>
                <c:pt idx="171" formatCode="[$-409]d\-mmm\-yy;@">
                  <c:v>44976</c:v>
                </c:pt>
                <c:pt idx="172" formatCode="[$-409]d\-mmm\-yy;@">
                  <c:v>44977</c:v>
                </c:pt>
                <c:pt idx="173" formatCode="[$-409]d\-mmm\-yy;@">
                  <c:v>44978</c:v>
                </c:pt>
                <c:pt idx="174" formatCode="[$-409]d\-mmm\-yy;@">
                  <c:v>44979</c:v>
                </c:pt>
                <c:pt idx="175" formatCode="[$-409]d\-mmm\-yy;@">
                  <c:v>44980</c:v>
                </c:pt>
                <c:pt idx="176" formatCode="[$-409]d\-mmm\-yy;@">
                  <c:v>44981</c:v>
                </c:pt>
                <c:pt idx="177" formatCode="[$-409]d\-mmm\-yy;@">
                  <c:v>44982</c:v>
                </c:pt>
                <c:pt idx="178" formatCode="[$-409]d\-mmm\-yy;@">
                  <c:v>44983</c:v>
                </c:pt>
                <c:pt idx="179" formatCode="[$-409]d\-mmm\-yy;@">
                  <c:v>44984</c:v>
                </c:pt>
                <c:pt idx="180" formatCode="[$-409]d\-mmm\-yy;@">
                  <c:v>44985</c:v>
                </c:pt>
                <c:pt idx="181" formatCode="[$-409]d\-mmm\-yy;@">
                  <c:v>44986</c:v>
                </c:pt>
                <c:pt idx="182" formatCode="[$-409]d\-mmm\-yy;@">
                  <c:v>44987</c:v>
                </c:pt>
                <c:pt idx="183" formatCode="[$-409]d\-mmm\-yy;@">
                  <c:v>44988</c:v>
                </c:pt>
                <c:pt idx="184" formatCode="[$-409]d\-mmm\-yy;@">
                  <c:v>44989</c:v>
                </c:pt>
                <c:pt idx="185" formatCode="[$-409]d\-mmm\-yy;@">
                  <c:v>44990</c:v>
                </c:pt>
                <c:pt idx="186" formatCode="[$-409]d\-mmm\-yy;@">
                  <c:v>44991</c:v>
                </c:pt>
                <c:pt idx="187" formatCode="[$-409]d\-mmm\-yy;@">
                  <c:v>44992</c:v>
                </c:pt>
                <c:pt idx="188" formatCode="[$-409]d\-mmm\-yy;@">
                  <c:v>44993</c:v>
                </c:pt>
                <c:pt idx="189" formatCode="[$-409]d\-mmm\-yy;@">
                  <c:v>44994</c:v>
                </c:pt>
                <c:pt idx="190" formatCode="[$-409]d\-mmm\-yy;@">
                  <c:v>44995</c:v>
                </c:pt>
                <c:pt idx="191" formatCode="[$-409]d\-mmm\-yy;@">
                  <c:v>44996</c:v>
                </c:pt>
                <c:pt idx="192" formatCode="[$-409]d\-mmm\-yy;@">
                  <c:v>44997</c:v>
                </c:pt>
                <c:pt idx="193" formatCode="[$-409]d\-mmm\-yy;@">
                  <c:v>44998</c:v>
                </c:pt>
                <c:pt idx="194" formatCode="[$-409]d\-mmm\-yy;@">
                  <c:v>44999</c:v>
                </c:pt>
                <c:pt idx="195" formatCode="[$-409]d\-mmm\-yy;@">
                  <c:v>45000</c:v>
                </c:pt>
                <c:pt idx="196" formatCode="[$-409]d\-mmm\-yy;@">
                  <c:v>45001</c:v>
                </c:pt>
                <c:pt idx="197" formatCode="[$-409]d\-mmm\-yy;@">
                  <c:v>45002</c:v>
                </c:pt>
                <c:pt idx="198" formatCode="[$-409]d\-mmm\-yy;@">
                  <c:v>45003</c:v>
                </c:pt>
                <c:pt idx="199" formatCode="[$-409]d\-mmm\-yy;@">
                  <c:v>45004</c:v>
                </c:pt>
                <c:pt idx="200" formatCode="[$-409]d\-mmm\-yy;@">
                  <c:v>45005</c:v>
                </c:pt>
                <c:pt idx="201" formatCode="[$-409]d\-mmm\-yy;@">
                  <c:v>45006</c:v>
                </c:pt>
                <c:pt idx="202" formatCode="[$-409]d\-mmm\-yy;@">
                  <c:v>45007</c:v>
                </c:pt>
                <c:pt idx="203" formatCode="[$-409]d\-mmm\-yy;@">
                  <c:v>45008</c:v>
                </c:pt>
                <c:pt idx="204" formatCode="[$-409]d\-mmm\-yy;@">
                  <c:v>45009</c:v>
                </c:pt>
                <c:pt idx="205" formatCode="[$-409]d\-mmm\-yy;@">
                  <c:v>45010</c:v>
                </c:pt>
                <c:pt idx="206" formatCode="[$-409]d\-mmm\-yy;@">
                  <c:v>45011</c:v>
                </c:pt>
                <c:pt idx="207" formatCode="[$-409]d\-mmm\-yy;@">
                  <c:v>45012</c:v>
                </c:pt>
                <c:pt idx="208" formatCode="[$-409]d\-mmm\-yy;@">
                  <c:v>45013</c:v>
                </c:pt>
                <c:pt idx="209" formatCode="[$-409]d\-mmm\-yy;@">
                  <c:v>45014</c:v>
                </c:pt>
                <c:pt idx="210" formatCode="[$-409]d\-mmm\-yy;@">
                  <c:v>45015</c:v>
                </c:pt>
                <c:pt idx="211" formatCode="[$-409]d\-mmm\-yy;@">
                  <c:v>45016</c:v>
                </c:pt>
                <c:pt idx="212" formatCode="[$-409]d\-mmm\-yy;@">
                  <c:v>45017</c:v>
                </c:pt>
                <c:pt idx="213" formatCode="[$-409]d\-mmm\-yy;@">
                  <c:v>45018</c:v>
                </c:pt>
                <c:pt idx="214" formatCode="[$-409]d\-mmm\-yy;@">
                  <c:v>45019</c:v>
                </c:pt>
                <c:pt idx="215" formatCode="[$-409]d\-mmm\-yy;@">
                  <c:v>45020</c:v>
                </c:pt>
                <c:pt idx="216" formatCode="[$-409]d\-mmm\-yy;@">
                  <c:v>45021</c:v>
                </c:pt>
                <c:pt idx="217" formatCode="[$-409]d\-mmm\-yy;@">
                  <c:v>45022</c:v>
                </c:pt>
                <c:pt idx="218" formatCode="[$-409]d\-mmm\-yy;@">
                  <c:v>45023</c:v>
                </c:pt>
                <c:pt idx="219" formatCode="[$-409]d\-mmm\-yy;@">
                  <c:v>45024</c:v>
                </c:pt>
                <c:pt idx="220" formatCode="[$-409]d\-mmm\-yy;@">
                  <c:v>45025</c:v>
                </c:pt>
                <c:pt idx="221" formatCode="[$-409]d\-mmm\-yy;@">
                  <c:v>45026</c:v>
                </c:pt>
                <c:pt idx="222" formatCode="[$-409]d\-mmm\-yy;@">
                  <c:v>45027</c:v>
                </c:pt>
                <c:pt idx="223" formatCode="[$-409]d\-mmm\-yy;@">
                  <c:v>45028</c:v>
                </c:pt>
                <c:pt idx="224" formatCode="[$-409]d\-mmm\-yy;@">
                  <c:v>45029</c:v>
                </c:pt>
                <c:pt idx="225" formatCode="[$-409]d\-mmm\-yy;@">
                  <c:v>45030</c:v>
                </c:pt>
                <c:pt idx="226" formatCode="[$-409]d\-mmm\-yy;@">
                  <c:v>45031</c:v>
                </c:pt>
                <c:pt idx="227" formatCode="[$-409]d\-mmm\-yy;@">
                  <c:v>45032</c:v>
                </c:pt>
                <c:pt idx="228" formatCode="[$-409]d\-mmm\-yy;@">
                  <c:v>45033</c:v>
                </c:pt>
                <c:pt idx="229" formatCode="[$-409]d\-mmm\-yy;@">
                  <c:v>45034</c:v>
                </c:pt>
                <c:pt idx="230" formatCode="[$-409]d\-mmm\-yy;@">
                  <c:v>45035</c:v>
                </c:pt>
                <c:pt idx="231" formatCode="[$-409]d\-mmm\-yy;@">
                  <c:v>45036</c:v>
                </c:pt>
                <c:pt idx="232" formatCode="[$-409]d\-mmm\-yy;@">
                  <c:v>45037</c:v>
                </c:pt>
                <c:pt idx="233" formatCode="[$-409]d\-mmm\-yy;@">
                  <c:v>45038</c:v>
                </c:pt>
                <c:pt idx="234" formatCode="[$-409]d\-mmm\-yy;@">
                  <c:v>45039</c:v>
                </c:pt>
                <c:pt idx="235" formatCode="[$-409]d\-mmm\-yy;@">
                  <c:v>45040</c:v>
                </c:pt>
                <c:pt idx="236" formatCode="[$-409]d\-mmm\-yy;@">
                  <c:v>45041</c:v>
                </c:pt>
                <c:pt idx="237" formatCode="[$-409]d\-mmm\-yy;@">
                  <c:v>45042</c:v>
                </c:pt>
                <c:pt idx="238" formatCode="[$-409]d\-mmm\-yy;@">
                  <c:v>45043</c:v>
                </c:pt>
                <c:pt idx="239" formatCode="[$-409]d\-mmm\-yy;@">
                  <c:v>45044</c:v>
                </c:pt>
                <c:pt idx="240" formatCode="[$-409]d\-mmm\-yy;@">
                  <c:v>45045</c:v>
                </c:pt>
                <c:pt idx="241" formatCode="[$-409]d\-mmm\-yy;@">
                  <c:v>45046</c:v>
                </c:pt>
                <c:pt idx="242" formatCode="[$-409]d\-mmm\-yy;@">
                  <c:v>45047</c:v>
                </c:pt>
                <c:pt idx="243" formatCode="[$-409]d\-mmm\-yy;@">
                  <c:v>45048</c:v>
                </c:pt>
                <c:pt idx="244" formatCode="[$-409]d\-mmm\-yy;@">
                  <c:v>45049</c:v>
                </c:pt>
                <c:pt idx="245" formatCode="[$-409]d\-mmm\-yy;@">
                  <c:v>45050</c:v>
                </c:pt>
                <c:pt idx="246" formatCode="[$-409]d\-mmm\-yy;@">
                  <c:v>45051</c:v>
                </c:pt>
                <c:pt idx="247" formatCode="[$-409]d\-mmm\-yy;@">
                  <c:v>45052</c:v>
                </c:pt>
                <c:pt idx="248" formatCode="[$-409]d\-mmm\-yy;@">
                  <c:v>45053</c:v>
                </c:pt>
                <c:pt idx="249" formatCode="[$-409]d\-mmm\-yy;@">
                  <c:v>45054</c:v>
                </c:pt>
                <c:pt idx="250" formatCode="[$-409]d\-mmm\-yy;@">
                  <c:v>45055</c:v>
                </c:pt>
                <c:pt idx="251" formatCode="[$-409]d\-mmm\-yy;@">
                  <c:v>45056</c:v>
                </c:pt>
                <c:pt idx="252" formatCode="[$-409]d\-mmm\-yy;@">
                  <c:v>45057</c:v>
                </c:pt>
                <c:pt idx="253" formatCode="[$-409]d\-mmm\-yy;@">
                  <c:v>45058</c:v>
                </c:pt>
                <c:pt idx="254" formatCode="[$-409]d\-mmm\-yy;@">
                  <c:v>45059</c:v>
                </c:pt>
                <c:pt idx="255" formatCode="[$-409]d\-mmm\-yy;@">
                  <c:v>45060</c:v>
                </c:pt>
                <c:pt idx="256" formatCode="[$-409]d\-mmm\-yy;@">
                  <c:v>45061</c:v>
                </c:pt>
                <c:pt idx="257" formatCode="[$-409]d\-mmm\-yy;@">
                  <c:v>45062</c:v>
                </c:pt>
                <c:pt idx="258" formatCode="[$-409]d\-mmm\-yy;@">
                  <c:v>45063</c:v>
                </c:pt>
                <c:pt idx="259" formatCode="[$-409]d\-mmm\-yy;@">
                  <c:v>45064</c:v>
                </c:pt>
                <c:pt idx="260" formatCode="[$-409]d\-mmm\-yy;@">
                  <c:v>45065</c:v>
                </c:pt>
                <c:pt idx="261" formatCode="[$-409]d\-mmm\-yy;@">
                  <c:v>45066</c:v>
                </c:pt>
                <c:pt idx="262" formatCode="[$-409]d\-mmm\-yy;@">
                  <c:v>45067</c:v>
                </c:pt>
                <c:pt idx="263" formatCode="[$-409]d\-mmm\-yy;@">
                  <c:v>45068</c:v>
                </c:pt>
                <c:pt idx="264" formatCode="[$-409]d\-mmm\-yy;@">
                  <c:v>45069</c:v>
                </c:pt>
                <c:pt idx="265" formatCode="[$-409]d\-mmm\-yy;@">
                  <c:v>45070</c:v>
                </c:pt>
                <c:pt idx="266" formatCode="[$-409]d\-mmm\-yy;@">
                  <c:v>45071</c:v>
                </c:pt>
                <c:pt idx="267" formatCode="[$-409]d\-mmm\-yy;@">
                  <c:v>45072</c:v>
                </c:pt>
                <c:pt idx="268" formatCode="[$-409]d\-mmm\-yy;@">
                  <c:v>45073</c:v>
                </c:pt>
                <c:pt idx="269" formatCode="[$-409]d\-mmm\-yy;@">
                  <c:v>45074</c:v>
                </c:pt>
                <c:pt idx="270" formatCode="[$-409]d\-mmm\-yy;@">
                  <c:v>45075</c:v>
                </c:pt>
                <c:pt idx="271" formatCode="[$-409]d\-mmm\-yy;@">
                  <c:v>45076</c:v>
                </c:pt>
                <c:pt idx="272" formatCode="[$-409]d\-mmm\-yy;@">
                  <c:v>45077</c:v>
                </c:pt>
                <c:pt idx="273" formatCode="[$-409]d\-mmm\-yy;@">
                  <c:v>45078</c:v>
                </c:pt>
                <c:pt idx="274" formatCode="[$-409]d\-mmm\-yy;@">
                  <c:v>45079</c:v>
                </c:pt>
                <c:pt idx="275" formatCode="[$-409]d\-mmm\-yy;@">
                  <c:v>45080</c:v>
                </c:pt>
                <c:pt idx="276" formatCode="[$-409]d\-mmm\-yy;@">
                  <c:v>45081</c:v>
                </c:pt>
                <c:pt idx="277" formatCode="[$-409]d\-mmm\-yy;@">
                  <c:v>45082</c:v>
                </c:pt>
                <c:pt idx="278" formatCode="[$-409]d\-mmm\-yy;@">
                  <c:v>45083</c:v>
                </c:pt>
                <c:pt idx="279" formatCode="[$-409]d\-mmm\-yy;@">
                  <c:v>45084</c:v>
                </c:pt>
                <c:pt idx="280" formatCode="[$-409]d\-mmm\-yy;@">
                  <c:v>45085</c:v>
                </c:pt>
                <c:pt idx="281" formatCode="[$-409]d\-mmm\-yy;@">
                  <c:v>45086</c:v>
                </c:pt>
                <c:pt idx="282" formatCode="[$-409]d\-mmm\-yy;@">
                  <c:v>45087</c:v>
                </c:pt>
                <c:pt idx="283" formatCode="[$-409]d\-mmm\-yy;@">
                  <c:v>45088</c:v>
                </c:pt>
                <c:pt idx="284" formatCode="[$-409]d\-mmm\-yy;@">
                  <c:v>45089</c:v>
                </c:pt>
                <c:pt idx="285" formatCode="[$-409]d\-mmm\-yy;@">
                  <c:v>45090</c:v>
                </c:pt>
                <c:pt idx="286" formatCode="[$-409]d\-mmm\-yy;@">
                  <c:v>45091</c:v>
                </c:pt>
                <c:pt idx="287" formatCode="[$-409]d\-mmm\-yy;@">
                  <c:v>45092</c:v>
                </c:pt>
                <c:pt idx="288" formatCode="[$-409]d\-mmm\-yy;@">
                  <c:v>45093</c:v>
                </c:pt>
                <c:pt idx="289" formatCode="[$-409]d\-mmm\-yy;@">
                  <c:v>45094</c:v>
                </c:pt>
                <c:pt idx="290" formatCode="[$-409]d\-mmm\-yy;@">
                  <c:v>45095</c:v>
                </c:pt>
                <c:pt idx="291" formatCode="[$-409]d\-mmm\-yy;@">
                  <c:v>45096</c:v>
                </c:pt>
                <c:pt idx="292" formatCode="[$-409]d\-mmm\-yy;@">
                  <c:v>45097</c:v>
                </c:pt>
                <c:pt idx="293" formatCode="[$-409]d\-mmm\-yy;@">
                  <c:v>45098</c:v>
                </c:pt>
                <c:pt idx="294" formatCode="[$-409]d\-mmm\-yy;@">
                  <c:v>45099</c:v>
                </c:pt>
                <c:pt idx="295" formatCode="[$-409]d\-mmm\-yy;@">
                  <c:v>45100</c:v>
                </c:pt>
                <c:pt idx="296" formatCode="[$-409]d\-mmm\-yy;@">
                  <c:v>45101</c:v>
                </c:pt>
                <c:pt idx="297" formatCode="[$-409]d\-mmm\-yy;@">
                  <c:v>45102</c:v>
                </c:pt>
                <c:pt idx="298" formatCode="[$-409]d\-mmm\-yy;@">
                  <c:v>45103</c:v>
                </c:pt>
                <c:pt idx="299" formatCode="[$-409]d\-mmm\-yy;@">
                  <c:v>45104</c:v>
                </c:pt>
                <c:pt idx="300" formatCode="[$-409]d\-mmm\-yy;@">
                  <c:v>45105</c:v>
                </c:pt>
                <c:pt idx="301" formatCode="[$-409]d\-mmm\-yy;@">
                  <c:v>45106</c:v>
                </c:pt>
                <c:pt idx="302" formatCode="[$-409]d\-mmm\-yy;@">
                  <c:v>45107</c:v>
                </c:pt>
                <c:pt idx="303" formatCode="[$-409]d\-mmm\-yy;@">
                  <c:v>45108</c:v>
                </c:pt>
                <c:pt idx="304" formatCode="[$-409]d\-mmm\-yy;@">
                  <c:v>45109</c:v>
                </c:pt>
                <c:pt idx="305" formatCode="[$-409]d\-mmm\-yy;@">
                  <c:v>45110</c:v>
                </c:pt>
                <c:pt idx="306" formatCode="[$-409]d\-mmm\-yy;@">
                  <c:v>45111</c:v>
                </c:pt>
                <c:pt idx="307" formatCode="[$-409]d\-mmm\-yy;@">
                  <c:v>45112</c:v>
                </c:pt>
                <c:pt idx="308" formatCode="[$-409]d\-mmm\-yy;@">
                  <c:v>45113</c:v>
                </c:pt>
                <c:pt idx="309" formatCode="[$-409]d\-mmm\-yy;@">
                  <c:v>45114</c:v>
                </c:pt>
                <c:pt idx="310" formatCode="[$-409]d\-mmm\-yy;@">
                  <c:v>45115</c:v>
                </c:pt>
                <c:pt idx="311" formatCode="[$-409]d\-mmm\-yy;@">
                  <c:v>45116</c:v>
                </c:pt>
                <c:pt idx="312" formatCode="[$-409]d\-mmm\-yy;@">
                  <c:v>45117</c:v>
                </c:pt>
                <c:pt idx="313" formatCode="[$-409]d\-mmm\-yy;@">
                  <c:v>45118</c:v>
                </c:pt>
                <c:pt idx="314" formatCode="[$-409]d\-mmm\-yy;@">
                  <c:v>45119</c:v>
                </c:pt>
                <c:pt idx="315" formatCode="[$-409]d\-mmm\-yy;@">
                  <c:v>45120</c:v>
                </c:pt>
                <c:pt idx="316" formatCode="[$-409]d\-mmm\-yy;@">
                  <c:v>45121</c:v>
                </c:pt>
                <c:pt idx="317" formatCode="[$-409]d\-mmm\-yy;@">
                  <c:v>45122</c:v>
                </c:pt>
                <c:pt idx="318" formatCode="[$-409]d\-mmm\-yy;@">
                  <c:v>45123</c:v>
                </c:pt>
                <c:pt idx="319" formatCode="[$-409]d\-mmm\-yy;@">
                  <c:v>45124</c:v>
                </c:pt>
                <c:pt idx="320" formatCode="[$-409]d\-mmm\-yy;@">
                  <c:v>45125</c:v>
                </c:pt>
                <c:pt idx="321" formatCode="[$-409]d\-mmm\-yy;@">
                  <c:v>45126</c:v>
                </c:pt>
                <c:pt idx="322" formatCode="[$-409]d\-mmm\-yy;@">
                  <c:v>45127</c:v>
                </c:pt>
                <c:pt idx="323" formatCode="[$-409]d\-mmm\-yy;@">
                  <c:v>45128</c:v>
                </c:pt>
                <c:pt idx="324" formatCode="[$-409]d\-mmm\-yy;@">
                  <c:v>45129</c:v>
                </c:pt>
                <c:pt idx="325" formatCode="[$-409]d\-mmm\-yy;@">
                  <c:v>45130</c:v>
                </c:pt>
                <c:pt idx="326" formatCode="[$-409]d\-mmm\-yy;@">
                  <c:v>45131</c:v>
                </c:pt>
                <c:pt idx="327" formatCode="[$-409]d\-mmm\-yy;@">
                  <c:v>45132</c:v>
                </c:pt>
                <c:pt idx="328" formatCode="[$-409]d\-mmm\-yy;@">
                  <c:v>45133</c:v>
                </c:pt>
                <c:pt idx="329" formatCode="[$-409]d\-mmm\-yy;@">
                  <c:v>45134</c:v>
                </c:pt>
                <c:pt idx="330" formatCode="[$-409]d\-mmm\-yy;@">
                  <c:v>45135</c:v>
                </c:pt>
                <c:pt idx="331" formatCode="[$-409]d\-mmm\-yy;@">
                  <c:v>45136</c:v>
                </c:pt>
                <c:pt idx="332" formatCode="[$-409]d\-mmm\-yy;@">
                  <c:v>45137</c:v>
                </c:pt>
                <c:pt idx="333" formatCode="[$-409]d\-mmm\-yy;@">
                  <c:v>45138</c:v>
                </c:pt>
                <c:pt idx="334" formatCode="[$-409]d\-mmm\-yy;@">
                  <c:v>45139</c:v>
                </c:pt>
                <c:pt idx="335" formatCode="[$-409]d\-mmm\-yy;@">
                  <c:v>45140</c:v>
                </c:pt>
                <c:pt idx="336" formatCode="[$-409]d\-mmm\-yy;@">
                  <c:v>45141</c:v>
                </c:pt>
                <c:pt idx="337" formatCode="[$-409]d\-mmm\-yy;@">
                  <c:v>45142</c:v>
                </c:pt>
                <c:pt idx="338" formatCode="[$-409]d\-mmm\-yy;@">
                  <c:v>45143</c:v>
                </c:pt>
                <c:pt idx="339" formatCode="[$-409]d\-mmm\-yy;@">
                  <c:v>45144</c:v>
                </c:pt>
                <c:pt idx="340" formatCode="[$-409]d\-mmm\-yy;@">
                  <c:v>45145</c:v>
                </c:pt>
                <c:pt idx="341" formatCode="[$-409]d\-mmm\-yy;@">
                  <c:v>45146</c:v>
                </c:pt>
                <c:pt idx="342" formatCode="[$-409]d\-mmm\-yy;@">
                  <c:v>45147</c:v>
                </c:pt>
                <c:pt idx="343" formatCode="[$-409]d\-mmm\-yy;@">
                  <c:v>45148</c:v>
                </c:pt>
                <c:pt idx="344" formatCode="[$-409]d\-mmm\-yy;@">
                  <c:v>45149</c:v>
                </c:pt>
                <c:pt idx="345" formatCode="[$-409]d\-mmm\-yy;@">
                  <c:v>45150</c:v>
                </c:pt>
                <c:pt idx="346" formatCode="[$-409]d\-mmm\-yy;@">
                  <c:v>45151</c:v>
                </c:pt>
                <c:pt idx="347" formatCode="[$-409]d\-mmm\-yy;@">
                  <c:v>45152</c:v>
                </c:pt>
                <c:pt idx="348" formatCode="[$-409]d\-mmm\-yy;@">
                  <c:v>45153</c:v>
                </c:pt>
                <c:pt idx="349" formatCode="[$-409]d\-mmm\-yy;@">
                  <c:v>45154</c:v>
                </c:pt>
                <c:pt idx="350" formatCode="[$-409]d\-mmm\-yy;@">
                  <c:v>45155</c:v>
                </c:pt>
                <c:pt idx="351" formatCode="[$-409]d\-mmm\-yy;@">
                  <c:v>45156</c:v>
                </c:pt>
                <c:pt idx="352" formatCode="[$-409]d\-mmm\-yy;@">
                  <c:v>45157</c:v>
                </c:pt>
                <c:pt idx="353" formatCode="[$-409]d\-mmm\-yy;@">
                  <c:v>45158</c:v>
                </c:pt>
                <c:pt idx="354" formatCode="[$-409]d\-mmm\-yy;@">
                  <c:v>45159</c:v>
                </c:pt>
                <c:pt idx="355" formatCode="[$-409]d\-mmm\-yy;@">
                  <c:v>45160</c:v>
                </c:pt>
                <c:pt idx="356" formatCode="[$-409]d\-mmm\-yy;@">
                  <c:v>45161</c:v>
                </c:pt>
                <c:pt idx="357" formatCode="[$-409]d\-mmm\-yy;@">
                  <c:v>45162</c:v>
                </c:pt>
                <c:pt idx="358" formatCode="[$-409]d\-mmm\-yy;@">
                  <c:v>45163</c:v>
                </c:pt>
                <c:pt idx="359" formatCode="[$-409]d\-mmm\-yy;@">
                  <c:v>45164</c:v>
                </c:pt>
                <c:pt idx="360" formatCode="[$-409]d\-mmm\-yy;@">
                  <c:v>45165</c:v>
                </c:pt>
                <c:pt idx="361" formatCode="[$-409]d\-mmm\-yy;@">
                  <c:v>45166</c:v>
                </c:pt>
                <c:pt idx="362" formatCode="[$-409]d\-mmm\-yy;@">
                  <c:v>45167</c:v>
                </c:pt>
                <c:pt idx="363" formatCode="[$-409]d\-mmm\-yy;@">
                  <c:v>45168</c:v>
                </c:pt>
                <c:pt idx="364" formatCode="[$-409]d\-mmm\-yy;@">
                  <c:v>45169</c:v>
                </c:pt>
              </c:numCache>
            </c:numRef>
          </c:xVal>
          <c:yVal>
            <c:numRef>
              <c:f>'ZZ(3)'!$AR$207:$AR$572</c:f>
              <c:numCache>
                <c:formatCode>0.0</c:formatCode>
                <c:ptCount val="366"/>
                <c:pt idx="5" formatCode="0">
                  <c:v>291.44364999347584</c:v>
                </c:pt>
                <c:pt idx="6" formatCode="0">
                  <c:v>338.06701418252891</c:v>
                </c:pt>
                <c:pt idx="7" formatCode="0">
                  <c:v>384.15020492415533</c:v>
                </c:pt>
                <c:pt idx="8" formatCode="0">
                  <c:v>429.69948061172465</c:v>
                </c:pt>
                <c:pt idx="9" formatCode="0">
                  <c:v>474.72102712951181</c:v>
                </c:pt>
                <c:pt idx="10" formatCode="0">
                  <c:v>519.22095869278007</c:v>
                </c:pt>
                <c:pt idx="11" formatCode="0">
                  <c:v>563.20531867813065</c:v>
                </c:pt>
                <c:pt idx="12" formatCode="0">
                  <c:v>606.6800804442322</c:v>
                </c:pt>
                <c:pt idx="13" formatCode="0">
                  <c:v>649.65114814304115</c:v>
                </c:pt>
                <c:pt idx="14" formatCode="0">
                  <c:v>692.12435752162366</c:v>
                </c:pt>
                <c:pt idx="15" formatCode="0">
                  <c:v>734.10547671468737</c:v>
                </c:pt>
                <c:pt idx="16" formatCode="0">
                  <c:v>775.60020702793122</c:v>
                </c:pt>
                <c:pt idx="17" formatCode="0">
                  <c:v>816.61418371231946</c:v>
                </c:pt>
                <c:pt idx="18" formatCode="0">
                  <c:v>857.15297672938482</c:v>
                </c:pt>
                <c:pt idx="19" formatCode="0">
                  <c:v>897.22209150766525</c:v>
                </c:pt>
                <c:pt idx="20" formatCode="0">
                  <c:v>936.82696969037636</c:v>
                </c:pt>
                <c:pt idx="21" formatCode="0">
                  <c:v>975.97298987442139</c:v>
                </c:pt>
                <c:pt idx="22" formatCode="0">
                  <c:v>1014.6654683408395</c:v>
                </c:pt>
                <c:pt idx="23" formatCode="0">
                  <c:v>1052.9096597767907</c:v>
                </c:pt>
                <c:pt idx="24" formatCode="0">
                  <c:v>1090.7107579891763</c:v>
                </c:pt>
                <c:pt idx="25" formatCode="0">
                  <c:v>1128.0738966099912</c:v>
                </c:pt>
                <c:pt idx="26" formatCode="0">
                  <c:v>1165.0041497935035</c:v>
                </c:pt>
                <c:pt idx="27" formatCode="0">
                  <c:v>1201.5065329053587</c:v>
                </c:pt>
                <c:pt idx="28" formatCode="0">
                  <c:v>1237.5860032036967</c:v>
                </c:pt>
                <c:pt idx="29" formatCode="0">
                  <c:v>1273.2474605123812</c:v>
                </c:pt>
                <c:pt idx="30" formatCode="0">
                  <c:v>1308.4957478864255</c:v>
                </c:pt>
                <c:pt idx="31" formatCode="0">
                  <c:v>1343.335652269712</c:v>
                </c:pt>
                <c:pt idx="32" formatCode="0">
                  <c:v>1377.7719051450888</c:v>
                </c:pt>
                <c:pt idx="33" formatCode="0">
                  <c:v>1411.8091831769359</c:v>
                </c:pt>
                <c:pt idx="34" formatCode="0">
                  <c:v>1445.4521088462868</c:v>
                </c:pt>
                <c:pt idx="35" formatCode="0">
                  <c:v>1388.70525107859</c:v>
                </c:pt>
                <c:pt idx="36" formatCode="0">
                  <c:v>1332.61585650181</c:v>
                </c:pt>
                <c:pt idx="37" formatCode="0">
                  <c:v>1277.1763078158103</c:v>
                </c:pt>
                <c:pt idx="38" formatCode="0">
                  <c:v>1222.3790759737017</c:v>
                </c:pt>
                <c:pt idx="39" formatCode="0">
                  <c:v>1168.2167191593487</c:v>
                </c:pt>
                <c:pt idx="40" formatCode="0">
                  <c:v>1114.6818817767237</c:v>
                </c:pt>
                <c:pt idx="41" formatCode="0">
                  <c:v>1061.7672934509692</c:v>
                </c:pt>
                <c:pt idx="42" formatCode="0">
                  <c:v>1009.4657680410348</c:v>
                </c:pt>
                <c:pt idx="43" formatCode="0">
                  <c:v>957.7702026637528</c:v>
                </c:pt>
                <c:pt idx="44" formatCode="0">
                  <c:v>906.6735767292206</c:v>
                </c:pt>
                <c:pt idx="45" formatCode="0">
                  <c:v>856.16895098736018</c:v>
                </c:pt>
                <c:pt idx="46" formatCode="0">
                  <c:v>806.2494665855229</c:v>
                </c:pt>
                <c:pt idx="47" formatCode="0">
                  <c:v>756.90834413701361</c:v>
                </c:pt>
                <c:pt idx="48" formatCode="0">
                  <c:v>708.13888280040601</c:v>
                </c:pt>
                <c:pt idx="49" formatCode="0">
                  <c:v>659.93445936952548</c:v>
                </c:pt>
                <c:pt idx="50" formatCode="0">
                  <c:v>612.28852737397528</c:v>
                </c:pt>
                <c:pt idx="51" formatCode="0">
                  <c:v>565.19461619008359</c:v>
                </c:pt>
                <c:pt idx="52" formatCode="0">
                  <c:v>518.64633016215134</c:v>
                </c:pt>
                <c:pt idx="53" formatCode="0">
                  <c:v>472.63734773388114</c:v>
                </c:pt>
                <c:pt idx="54" formatCode="0">
                  <c:v>427.16142058986918</c:v>
                </c:pt>
                <c:pt idx="55" formatCode="0">
                  <c:v>382.21237280704389</c:v>
                </c:pt>
                <c:pt idx="56" formatCode="0">
                  <c:v>337.78410001593608</c:v>
                </c:pt>
                <c:pt idx="57" formatCode="0">
                  <c:v>293.87056857166607</c:v>
                </c:pt>
                <c:pt idx="58" formatCode="0">
                  <c:v>250.4658147345362</c:v>
                </c:pt>
                <c:pt idx="59" formatCode="0">
                  <c:v>207.5639438601165</c:v>
                </c:pt>
                <c:pt idx="60" formatCode="0">
                  <c:v>165.1591295987142</c:v>
                </c:pt>
                <c:pt idx="61" formatCode="0">
                  <c:v>123.24561310411798</c:v>
                </c:pt>
                <c:pt idx="62" formatCode="0">
                  <c:v>81.817702251509616</c:v>
                </c:pt>
                <c:pt idx="63" formatCode="0">
                  <c:v>40.869770864436937</c:v>
                </c:pt>
                <c:pt idx="64" formatCode="0">
                  <c:v>0.39625795074285008</c:v>
                </c:pt>
                <c:pt idx="65" formatCode="0">
                  <c:v>-39.608333052653109</c:v>
                </c:pt>
                <c:pt idx="66" formatCode="0">
                  <c:v>-79.149435026223316</c:v>
                </c:pt>
                <c:pt idx="67" formatCode="0">
                  <c:v>-118.23241790565217</c:v>
                </c:pt>
                <c:pt idx="68" formatCode="0">
                  <c:v>-156.86258941110782</c:v>
                </c:pt>
                <c:pt idx="69" formatCode="0">
                  <c:v>-195.04519576806473</c:v>
                </c:pt>
                <c:pt idx="70" formatCode="0">
                  <c:v>-232.78542241977476</c:v>
                </c:pt>
                <c:pt idx="71" formatCode="0">
                  <c:v>-270.08839473148367</c:v>
                </c:pt>
                <c:pt idx="72" formatCode="0">
                  <c:v>-306.95917868648866</c:v>
                </c:pt>
                <c:pt idx="73" formatCode="0">
                  <c:v>-343.40278157413138</c:v>
                </c:pt>
                <c:pt idx="74" formatCode="0">
                  <c:v>-379.42415266982016</c:v>
                </c:pt>
                <c:pt idx="75" formatCode="0">
                  <c:v>-415.02818390717329</c:v>
                </c:pt>
                <c:pt idx="76" formatCode="0">
                  <c:v>-450.21971054237497</c:v>
                </c:pt>
                <c:pt idx="77" formatCode="0">
                  <c:v>-485.00351181083431</c:v>
                </c:pt>
                <c:pt idx="78" formatCode="0">
                  <c:v>-519.38431157623609</c:v>
                </c:pt>
                <c:pt idx="79" formatCode="0">
                  <c:v>-553.36677897207198</c:v>
                </c:pt>
                <c:pt idx="80" formatCode="0">
                  <c:v>-586.95552903573855</c:v>
                </c:pt>
                <c:pt idx="81" formatCode="0">
                  <c:v>-620.15512333528932</c:v>
                </c:pt>
                <c:pt idx="82" formatCode="0">
                  <c:v>-652.97007058892473</c:v>
                </c:pt>
                <c:pt idx="83" formatCode="0">
                  <c:v>-685.40482727730523</c:v>
                </c:pt>
                <c:pt idx="84" formatCode="0">
                  <c:v>-717.46379824876999</c:v>
                </c:pt>
                <c:pt idx="85" formatCode="0">
                  <c:v>-749.15133731754349</c:v>
                </c:pt>
                <c:pt idx="86" formatCode="0">
                  <c:v>-780.47174785501159</c:v>
                </c:pt>
                <c:pt idx="87" formatCode="0">
                  <c:v>-811.42928337414685</c:v>
                </c:pt>
                <c:pt idx="88" formatCode="0">
                  <c:v>-842.02814810716302</c:v>
                </c:pt>
                <c:pt idx="89" formatCode="0">
                  <c:v>-872.27249757647678</c:v>
                </c:pt>
                <c:pt idx="90" formatCode="0">
                  <c:v>-902.16643915905445</c:v>
                </c:pt>
                <c:pt idx="91" formatCode="0">
                  <c:v>-931.71403264421997</c:v>
                </c:pt>
                <c:pt idx="92" formatCode="0">
                  <c:v>-960.91929078500061</c:v>
                </c:pt>
                <c:pt idx="93" formatCode="0">
                  <c:v>-989.78617984308437</c:v>
                </c:pt>
                <c:pt idx="94" formatCode="0">
                  <c:v>-1018.3186201274641</c:v>
                </c:pt>
                <c:pt idx="95" formatCode="0">
                  <c:v>-1046.5204865268404</c:v>
                </c:pt>
                <c:pt idx="96" formatCode="0">
                  <c:v>-1074.3956090358563</c:v>
                </c:pt>
                <c:pt idx="97" formatCode="0">
                  <c:v>-1101.9477732752355</c:v>
                </c:pt>
                <c:pt idx="98" formatCode="0">
                  <c:v>-1129.1807210058939</c:v>
                </c:pt>
                <c:pt idx="99" formatCode="0">
                  <c:v>-1156.0981506370945</c:v>
                </c:pt>
                <c:pt idx="100" formatCode="0">
                  <c:v>-1182.7037177287154</c:v>
                </c:pt>
                <c:pt idx="101" formatCode="0">
                  <c:v>-1209.0010354876981</c:v>
                </c:pt>
                <c:pt idx="102" formatCode="0">
                  <c:v>-1234.9936752587446</c:v>
                </c:pt>
                <c:pt idx="103" formatCode="0">
                  <c:v>-1260.6851670093283</c:v>
                </c:pt>
                <c:pt idx="104" formatCode="0">
                  <c:v>-1286.078999809087</c:v>
                </c:pt>
                <c:pt idx="105" formatCode="0">
                  <c:v>-1311.1786223036606</c:v>
                </c:pt>
                <c:pt idx="106" formatCode="0">
                  <c:v>-1335.9874431830392</c:v>
                </c:pt>
                <c:pt idx="107" formatCode="0">
                  <c:v>-1360.5088316444853</c:v>
                </c:pt>
                <c:pt idx="108" formatCode="0">
                  <c:v>-1384.7461178500926</c:v>
                </c:pt>
                <c:pt idx="109" formatCode="0">
                  <c:v>-1408.7025933790428</c:v>
                </c:pt>
                <c:pt idx="110" formatCode="0">
                  <c:v>-1432.3815116746241</c:v>
                </c:pt>
                <c:pt idx="111" formatCode="0">
                  <c:v>-1455.786088486069</c:v>
                </c:pt>
                <c:pt idx="112" formatCode="0">
                  <c:v>-1478.9195023052739</c:v>
                </c:pt>
                <c:pt idx="113" formatCode="0">
                  <c:v>-1501.7848947984587</c:v>
                </c:pt>
                <c:pt idx="114" formatCode="0">
                  <c:v>-1524.3853712328255</c:v>
                </c:pt>
                <c:pt idx="115" formatCode="0">
                  <c:v>-1546.7240008982733</c:v>
                </c:pt>
                <c:pt idx="116" formatCode="0">
                  <c:v>-1568.8038175242277</c:v>
                </c:pt>
                <c:pt idx="117" formatCode="0">
                  <c:v>-1590.627819691641</c:v>
                </c:pt>
                <c:pt idx="118" formatCode="0">
                  <c:v>-1612.1989712402183</c:v>
                </c:pt>
                <c:pt idx="119" formatCode="0">
                  <c:v>-1633.5202016709263</c:v>
                </c:pt>
                <c:pt idx="120" formatCode="0">
                  <c:v>-1654.5944065438382</c:v>
                </c:pt>
                <c:pt idx="121" formatCode="0">
                  <c:v>-1675.4244478713692</c:v>
                </c:pt>
                <c:pt idx="122" formatCode="0">
                  <c:v>-1696.0131545069569</c:v>
                </c:pt>
                <c:pt idx="123" formatCode="0">
                  <c:v>-1716.3633225292367</c:v>
                </c:pt>
                <c:pt idx="124" formatCode="0">
                  <c:v>-1736.4777156217683</c:v>
                </c:pt>
                <c:pt idx="125" formatCode="0">
                  <c:v>-1756.3590654483608</c:v>
                </c:pt>
                <c:pt idx="126" formatCode="0">
                  <c:v>-1776.0100720240505</c:v>
                </c:pt>
                <c:pt idx="127" formatCode="0">
                  <c:v>-1795.4334040817807</c:v>
                </c:pt>
                <c:pt idx="128" formatCode="0">
                  <c:v>-1814.6316994348324</c:v>
                </c:pt>
                <c:pt idx="129" formatCode="0">
                  <c:v>-1833.6075653350558</c:v>
                </c:pt>
                <c:pt idx="130" formatCode="0">
                  <c:v>-1852.3635788269532</c:v>
                </c:pt>
                <c:pt idx="131" formatCode="0">
                  <c:v>-1870.9022870976569</c:v>
                </c:pt>
                <c:pt idx="132" formatCode="0">
                  <c:v>-1889.2262078228541</c:v>
                </c:pt>
                <c:pt idx="133" formatCode="0">
                  <c:v>-1907.3378295087034</c:v>
                </c:pt>
                <c:pt idx="134" formatCode="0">
                  <c:v>-1925.23961182979</c:v>
                </c:pt>
                <c:pt idx="135" formatCode="0">
                  <c:v>-1942.933985963165</c:v>
                </c:pt>
                <c:pt idx="136" formatCode="0">
                  <c:v>-1960.4233549185155</c:v>
                </c:pt>
                <c:pt idx="137" formatCode="0">
                  <c:v>-1977.7100938645081</c:v>
                </c:pt>
                <c:pt idx="138" formatCode="0">
                  <c:v>-1994.7965504513522</c:v>
                </c:pt>
                <c:pt idx="139" formatCode="0">
                  <c:v>-2011.6850451296264</c:v>
                </c:pt>
                <c:pt idx="140" formatCode="0">
                  <c:v>-2028.3778714654097</c:v>
                </c:pt>
                <c:pt idx="141" formatCode="0">
                  <c:v>-2044.8772964517639</c:v>
                </c:pt>
                <c:pt idx="142" formatCode="0">
                  <c:v>-2061.1855608166043</c:v>
                </c:pt>
                <c:pt idx="143" formatCode="0">
                  <c:v>-2077.3048793270063</c:v>
                </c:pt>
                <c:pt idx="144" formatCode="0">
                  <c:v>-2093.2374410899838</c:v>
                </c:pt>
                <c:pt idx="145" formatCode="0">
                  <c:v>-2108.9854098497849</c:v>
                </c:pt>
                <c:pt idx="146" formatCode="0">
                  <c:v>-2124.550924281742</c:v>
                </c:pt>
                <c:pt idx="147" formatCode="0">
                  <c:v>-2139.936098282717</c:v>
                </c:pt>
                <c:pt idx="148" formatCode="0">
                  <c:v>-2155.1430212581831</c:v>
                </c:pt>
                <c:pt idx="149" formatCode="0">
                  <c:v>-2170.1737584059792</c:v>
                </c:pt>
                <c:pt idx="150" formatCode="0">
                  <c:v>-2185.0303509967771</c:v>
                </c:pt>
                <c:pt idx="151" formatCode="0">
                  <c:v>-2199.714816651298</c:v>
                </c:pt>
                <c:pt idx="152" formatCode="0">
                  <c:v>-2214.2291496143198</c:v>
                </c:pt>
                <c:pt idx="153" formatCode="0">
                  <c:v>-2228.5753210255079</c:v>
                </c:pt>
                <c:pt idx="154" formatCode="0">
                  <c:v>-2242.755279187109</c:v>
                </c:pt>
                <c:pt idx="155" formatCode="0">
                  <c:v>-2256.7709498285417</c:v>
                </c:pt>
                <c:pt idx="156" formatCode="0">
                  <c:v>-2270.6242363679248</c:v>
                </c:pt>
                <c:pt idx="157" formatCode="0">
                  <c:v>-2284.3170201705721</c:v>
                </c:pt>
                <c:pt idx="158" formatCode="0">
                  <c:v>-2297.8511608044951</c:v>
                </c:pt>
                <c:pt idx="159" formatCode="0">
                  <c:v>-2311.2284962929434</c:v>
                </c:pt>
                <c:pt idx="160" formatCode="0">
                  <c:v>-2324.4508433640203</c:v>
                </c:pt>
                <c:pt idx="161" formatCode="0">
                  <c:v>-2337.5199976974072</c:v>
                </c:pt>
                <c:pt idx="162" formatCode="0">
                  <c:v>-2350.4377341682266</c:v>
                </c:pt>
                <c:pt idx="163" formatCode="0">
                  <c:v>-2363.2058070880826</c:v>
                </c:pt>
                <c:pt idx="164" formatCode="0">
                  <c:v>-2375.8259504433076</c:v>
                </c:pt>
                <c:pt idx="165" formatCode="0">
                  <c:v>-2388.2998781304491</c:v>
                </c:pt>
                <c:pt idx="166" formatCode="0">
                  <c:v>-2400.6292841890267</c:v>
                </c:pt>
                <c:pt idx="167" formatCode="0">
                  <c:v>-2412.8158430315953</c:v>
                </c:pt>
                <c:pt idx="168" formatCode="0">
                  <c:v>-2424.8612096711395</c:v>
                </c:pt>
                <c:pt idx="169" formatCode="0">
                  <c:v>-2436.7670199458357</c:v>
                </c:pt>
                <c:pt idx="170" formatCode="0">
                  <c:v>-2448.5348907412099</c:v>
                </c:pt>
                <c:pt idx="171" formatCode="0">
                  <c:v>-2460.1664202097199</c:v>
                </c:pt>
                <c:pt idx="172" formatCode="0">
                  <c:v>-2471.6631879877955</c:v>
                </c:pt>
                <c:pt idx="173" formatCode="0">
                  <c:v>-2483.0267554103634</c:v>
                </c:pt>
                <c:pt idx="174" formatCode="0">
                  <c:v>-2494.2586657228862</c:v>
                </c:pt>
                <c:pt idx="175" formatCode="0">
                  <c:v>-2505.360444290945</c:v>
                </c:pt>
                <c:pt idx="176" formatCode="0">
                  <c:v>-2516.3335988073941</c:v>
                </c:pt>
                <c:pt idx="177" formatCode="0">
                  <c:v>-2527.1796194971148</c:v>
                </c:pt>
                <c:pt idx="178" formatCode="0">
                  <c:v>-2537.8999793193989</c:v>
                </c:pt>
                <c:pt idx="179" formatCode="0">
                  <c:v>-2548.4961341679837</c:v>
                </c:pt>
                <c:pt idx="180" formatCode="0">
                  <c:v>-2558.9695230687744</c:v>
                </c:pt>
                <c:pt idx="181" formatCode="0">
                  <c:v>-2569.321568375271</c:v>
                </c:pt>
                <c:pt idx="182" formatCode="0">
                  <c:v>-2579.5536759617339</c:v>
                </c:pt>
                <c:pt idx="183" formatCode="0">
                  <c:v>-2589.667235414111</c:v>
                </c:pt>
                <c:pt idx="184" formatCode="0">
                  <c:v>-2599.6636202187519</c:v>
                </c:pt>
                <c:pt idx="185" formatCode="0">
                  <c:v>-2609.5441879489354</c:v>
                </c:pt>
                <c:pt idx="186" formatCode="0">
                  <c:v>-2619.3102804492382</c:v>
                </c:pt>
                <c:pt idx="187" formatCode="0">
                  <c:v>-2628.9632240177657</c:v>
                </c:pt>
                <c:pt idx="188" formatCode="0">
                  <c:v>-2638.5043295862706</c:v>
                </c:pt>
                <c:pt idx="189" formatCode="0">
                  <c:v>-2647.9348928981872</c:v>
                </c:pt>
                <c:pt idx="190" formatCode="0">
                  <c:v>-2657.2561946846008</c:v>
                </c:pt>
                <c:pt idx="191" formatCode="0">
                  <c:v>-2666.46950083818</c:v>
                </c:pt>
                <c:pt idx="192" formatCode="0">
                  <c:v>-2675.5760625850921</c:v>
                </c:pt>
                <c:pt idx="193" formatCode="0">
                  <c:v>-2684.5771166549289</c:v>
                </c:pt>
                <c:pt idx="194" formatCode="0">
                  <c:v>-2693.4738854486609</c:v>
                </c:pt>
                <c:pt idx="195" formatCode="0">
                  <c:v>-2702.2675772046491</c:v>
                </c:pt>
                <c:pt idx="196" formatCode="0">
                  <c:v>-2710.9593861627295</c:v>
                </c:pt>
                <c:pt idx="197" formatCode="0">
                  <c:v>-2719.5504927264005</c:v>
                </c:pt>
                <c:pt idx="198" formatCode="0">
                  <c:v>-2728.0420636231283</c:v>
                </c:pt>
                <c:pt idx="199" formatCode="0">
                  <c:v>-2736.4352520627954</c:v>
                </c:pt>
                <c:pt idx="200" formatCode="0">
                  <c:v>-2744.7311978943148</c:v>
                </c:pt>
                <c:pt idx="201" formatCode="0">
                  <c:v>-2752.9310277604291</c:v>
                </c:pt>
                <c:pt idx="202" formatCode="0">
                  <c:v>-2761.0358552507146</c:v>
                </c:pt>
                <c:pt idx="203" formatCode="0">
                  <c:v>-2769.0467810528148</c:v>
                </c:pt>
                <c:pt idx="204" formatCode="0">
                  <c:v>-2776.964893101921</c:v>
                </c:pt>
                <c:pt idx="205" formatCode="0">
                  <c:v>-2784.79126672852</c:v>
                </c:pt>
                <c:pt idx="206" formatCode="0">
                  <c:v>-2792.5269648044318</c:v>
                </c:pt>
                <c:pt idx="207" formatCode="0">
                  <c:v>-2800.1730378871539</c:v>
                </c:pt>
                <c:pt idx="208" formatCode="0">
                  <c:v>-2807.7305243625342</c:v>
                </c:pt>
                <c:pt idx="209" formatCode="0">
                  <c:v>-2815.2004505857903</c:v>
                </c:pt>
                <c:pt idx="210" formatCode="0">
                  <c:v>-2822.5838310208942</c:v>
                </c:pt>
                <c:pt idx="211" formatCode="0">
                  <c:v>-2829.8816683783448</c:v>
                </c:pt>
                <c:pt idx="212" formatCode="0">
                  <c:v>-2837.0949537513407</c:v>
                </c:pt>
                <c:pt idx="213" formatCode="0">
                  <c:v>-2844.2246667503782</c:v>
                </c:pt>
                <c:pt idx="214" formatCode="0">
                  <c:v>-2851.2717756362881</c:v>
                </c:pt>
                <c:pt idx="215" formatCode="0">
                  <c:v>-2858.2372374517327</c:v>
                </c:pt>
                <c:pt idx="216" formatCode="0">
                  <c:v>-2865.1219981511763</c:v>
                </c:pt>
                <c:pt idx="217" formatCode="0">
                  <c:v>-2871.926992729354</c:v>
                </c:pt>
                <c:pt idx="218" formatCode="0">
                  <c:v>-2878.6531453482489</c:v>
                </c:pt>
                <c:pt idx="219" formatCode="0">
                  <c:v>-2885.3013694626002</c:v>
                </c:pt>
                <c:pt idx="220" formatCode="0">
                  <c:v>-2891.872567943954</c:v>
                </c:pt>
                <c:pt idx="221" formatCode="0">
                  <c:v>-2898.3676332032819</c:v>
                </c:pt>
                <c:pt idx="222" formatCode="0">
                  <c:v>-2904.7874473121747</c:v>
                </c:pt>
                <c:pt idx="223" formatCode="0">
                  <c:v>-2911.132882122633</c:v>
                </c:pt>
                <c:pt idx="224" formatCode="0">
                  <c:v>-2917.4047993854711</c:v>
                </c:pt>
                <c:pt idx="225" formatCode="0">
                  <c:v>-2923.6040508673477</c:v>
                </c:pt>
                <c:pt idx="226" formatCode="0">
                  <c:v>-2929.7314784664422</c:v>
                </c:pt>
                <c:pt idx="227" formatCode="0">
                  <c:v>-2935.7879143267887</c:v>
                </c:pt>
                <c:pt idx="228" formatCode="0">
                  <c:v>-2941.7741809512872</c:v>
                </c:pt>
                <c:pt idx="229" formatCode="0">
                  <c:v>-2947.6910913134052</c:v>
                </c:pt>
                <c:pt idx="230" formatCode="0">
                  <c:v>-2953.5394489675832</c:v>
                </c:pt>
                <c:pt idx="231" formatCode="0">
                  <c:v>-2959.3200481583644</c:v>
                </c:pt>
                <c:pt idx="232" formatCode="0">
                  <c:v>-2965.033673928257</c:v>
                </c:pt>
                <c:pt idx="233" formatCode="0">
                  <c:v>-2970.6811022243483</c:v>
                </c:pt>
                <c:pt idx="234" formatCode="0">
                  <c:v>-2976.2631000036836</c:v>
                </c:pt>
                <c:pt idx="235" formatCode="0">
                  <c:v>-2981.7804253374234</c:v>
                </c:pt>
                <c:pt idx="236" formatCode="0">
                  <c:v>-2987.2338275137949</c:v>
                </c:pt>
                <c:pt idx="237" formatCode="0">
                  <c:v>-2992.6240471398496</c:v>
                </c:pt>
                <c:pt idx="238" formatCode="0">
                  <c:v>-2997.9518162420427</c:v>
                </c:pt>
                <c:pt idx="239" formatCode="0">
                  <c:v>-3003.2178583656473</c:v>
                </c:pt>
                <c:pt idx="240" formatCode="0">
                  <c:v>-3008.4228886730161</c:v>
                </c:pt>
                <c:pt idx="241" formatCode="0">
                  <c:v>-3013.5676140407049</c:v>
                </c:pt>
                <c:pt idx="242" formatCode="0">
                  <c:v>-3018.6527331554721</c:v>
                </c:pt>
                <c:pt idx="243" formatCode="0">
                  <c:v>-3023.678936609163</c:v>
                </c:pt>
                <c:pt idx="244" formatCode="0">
                  <c:v>-3028.6469069924979</c:v>
                </c:pt>
                <c:pt idx="245" formatCode="0">
                  <c:v>-3033.5573189877723</c:v>
                </c:pt>
                <c:pt idx="246" formatCode="0">
                  <c:v>-3038.4108394604827</c:v>
                </c:pt>
                <c:pt idx="247" formatCode="0">
                  <c:v>-3043.2081275498913</c:v>
                </c:pt>
                <c:pt idx="248" formatCode="0">
                  <c:v>-3047.9498347585413</c:v>
                </c:pt>
                <c:pt idx="249" formatCode="0">
                  <c:v>-3052.636605040735</c:v>
                </c:pt>
                <c:pt idx="250" formatCode="0">
                  <c:v>-3057.2690748899881</c:v>
                </c:pt>
                <c:pt idx="251" formatCode="0">
                  <c:v>-3061.8478734254677</c:v>
                </c:pt>
                <c:pt idx="252" formatCode="0">
                  <c:v>-3066.3736224774316</c:v>
                </c:pt>
                <c:pt idx="253" formatCode="0">
                  <c:v>-3070.8469366716777</c:v>
                </c:pt>
                <c:pt idx="254" formatCode="0">
                  <c:v>-3075.2684235130127</c:v>
                </c:pt>
                <c:pt idx="255" formatCode="0">
                  <c:v>-3079.638683467756</c:v>
                </c:pt>
                <c:pt idx="256" formatCode="0">
                  <c:v>-3083.9583100452865</c:v>
                </c:pt>
                <c:pt idx="257" formatCode="0">
                  <c:v>-3088.2278898786458</c:v>
                </c:pt>
                <c:pt idx="258" formatCode="0">
                  <c:v>-3092.4480028042053</c:v>
                </c:pt>
                <c:pt idx="259" formatCode="0">
                  <c:v>-3096.6192219404129</c:v>
                </c:pt>
                <c:pt idx="260" formatCode="0">
                  <c:v>-3100.7421137656261</c:v>
                </c:pt>
                <c:pt idx="261" formatCode="0">
                  <c:v>-3104.8172381950426</c:v>
                </c:pt>
                <c:pt idx="262" formatCode="0">
                  <c:v>-3108.845148656741</c:v>
                </c:pt>
                <c:pt idx="263" formatCode="0">
                  <c:v>-3112.8263921668399</c:v>
                </c:pt>
                <c:pt idx="264" formatCode="0">
                  <c:v>-3116.7615094037856</c:v>
                </c:pt>
                <c:pt idx="265" formatCode="0">
                  <c:v>-3120.6510347817807</c:v>
                </c:pt>
                <c:pt idx="266" formatCode="0">
                  <c:v>-3124.4954965233605</c:v>
                </c:pt>
                <c:pt idx="267" formatCode="0">
                  <c:v>-3128.2954167311286</c:v>
                </c:pt>
                <c:pt idx="268" formatCode="0">
                  <c:v>-3132.051311458662</c:v>
                </c:pt>
                <c:pt idx="269" formatCode="0">
                  <c:v>-3135.763690780595</c:v>
                </c:pt>
                <c:pt idx="270" formatCode="0">
                  <c:v>-3139.43305886189</c:v>
                </c:pt>
                <c:pt idx="271" formatCode="0">
                  <c:v>-3143.0599140263066</c:v>
                </c:pt>
                <c:pt idx="272" formatCode="0">
                  <c:v>-3146.6447488240779</c:v>
                </c:pt>
                <c:pt idx="273" formatCode="0">
                  <c:v>-3150.1880500988</c:v>
                </c:pt>
                <c:pt idx="274" formatCode="0">
                  <c:v>-3153.6902990535505</c:v>
                </c:pt>
                <c:pt idx="275" formatCode="0">
                  <c:v>-3157.1519713162384</c:v>
                </c:pt>
                <c:pt idx="276" formatCode="0">
                  <c:v>-3160.5735370041962</c:v>
                </c:pt>
                <c:pt idx="277" formatCode="0">
                  <c:v>-3163.9554607880273</c:v>
                </c:pt>
                <c:pt idx="278" formatCode="0">
                  <c:v>-3167.2982019547085</c:v>
                </c:pt>
                <c:pt idx="279" formatCode="0">
                  <c:v>-3170.6022144699664</c:v>
                </c:pt>
                <c:pt idx="280" formatCode="0">
                  <c:v>-3173.8679470399275</c:v>
                </c:pt>
                <c:pt idx="281" formatCode="0">
                  <c:v>-3177.095843172056</c:v>
                </c:pt>
                <c:pt idx="282" formatCode="0">
                  <c:v>-3180.2863412353845</c:v>
                </c:pt>
                <c:pt idx="283" formatCode="0">
                  <c:v>-3183.4398745200479</c:v>
                </c:pt>
                <c:pt idx="284" formatCode="0">
                  <c:v>-3186.5568712961262</c:v>
                </c:pt>
                <c:pt idx="285" formatCode="0">
                  <c:v>-3189.6377548718074</c:v>
                </c:pt>
                <c:pt idx="286" formatCode="0">
                  <c:v>-3192.6829436508747</c:v>
                </c:pt>
                <c:pt idx="287" formatCode="0">
                  <c:v>-3195.692851189528</c:v>
                </c:pt>
                <c:pt idx="288" formatCode="0">
                  <c:v>-3198.6678862525487</c:v>
                </c:pt>
                <c:pt idx="289" formatCode="0">
                  <c:v>-3201.608452868812</c:v>
                </c:pt>
                <c:pt idx="290" formatCode="0">
                  <c:v>-3204.5149503861562</c:v>
                </c:pt>
                <c:pt idx="291" formatCode="0">
                  <c:v>-3207.3877735256174</c:v>
                </c:pt>
                <c:pt idx="292" formatCode="0">
                  <c:v>-3210.2273124350345</c:v>
                </c:pt>
                <c:pt idx="293" formatCode="0">
                  <c:v>-3213.0339527420347</c:v>
                </c:pt>
                <c:pt idx="294" formatCode="0">
                  <c:v>-3215.8080756064032</c:v>
                </c:pt>
                <c:pt idx="295" formatCode="0">
                  <c:v>-3218.5500577718476</c:v>
                </c:pt>
                <c:pt idx="296" formatCode="0">
                  <c:v>-3221.2602716171618</c:v>
                </c:pt>
                <c:pt idx="297" formatCode="0">
                  <c:v>-3223.9390852067986</c:v>
                </c:pt>
                <c:pt idx="298" formatCode="0">
                  <c:v>-3226.5868623408537</c:v>
                </c:pt>
                <c:pt idx="299" formatCode="0">
                  <c:v>-3229.2039626044725</c:v>
                </c:pt>
                <c:pt idx="300" formatCode="0">
                  <c:v>-3231.7907414166853</c:v>
                </c:pt>
                <c:pt idx="301" formatCode="0">
                  <c:v>-3234.3475500786731</c:v>
                </c:pt>
                <c:pt idx="302" formatCode="0">
                  <c:v>-3236.8747358214791</c:v>
                </c:pt>
                <c:pt idx="303" formatCode="0">
                  <c:v>-3239.3726418531637</c:v>
                </c:pt>
                <c:pt idx="304" formatCode="0">
                  <c:v>-3241.8416074054135</c:v>
                </c:pt>
                <c:pt idx="305" formatCode="0">
                  <c:v>-3244.2819677796128</c:v>
                </c:pt>
                <c:pt idx="306" formatCode="0">
                  <c:v>-3246.6940543923793</c:v>
                </c:pt>
                <c:pt idx="307" formatCode="0">
                  <c:v>-3249.0781948205708</c:v>
                </c:pt>
                <c:pt idx="308" formatCode="0">
                  <c:v>-3251.4347128457757</c:v>
                </c:pt>
                <c:pt idx="309" formatCode="0">
                  <c:v>-3253.7639284982806</c:v>
                </c:pt>
                <c:pt idx="310" formatCode="0">
                  <c:v>-3256.0661581005361</c:v>
                </c:pt>
                <c:pt idx="311" formatCode="0">
                  <c:v>-3258.3417143101128</c:v>
                </c:pt>
                <c:pt idx="312" formatCode="0">
                  <c:v>-3260.5909061621637</c:v>
                </c:pt>
                <c:pt idx="313" formatCode="0">
                  <c:v>-3262.8140391113925</c:v>
                </c:pt>
                <c:pt idx="314" formatCode="0">
                  <c:v>-3265.0114150735362</c:v>
                </c:pt>
                <c:pt idx="315" formatCode="0">
                  <c:v>-3267.183332466368</c:v>
                </c:pt>
                <c:pt idx="316" formatCode="0">
                  <c:v>-3269.3300862502233</c:v>
                </c:pt>
                <c:pt idx="317" formatCode="0">
                  <c:v>-3271.4519679680584</c:v>
                </c:pt>
                <c:pt idx="318" formatCode="0">
                  <c:v>-3273.5492657850427</c:v>
                </c:pt>
                <c:pt idx="319" formatCode="0">
                  <c:v>-3275.6222645276939</c:v>
                </c:pt>
                <c:pt idx="320" formatCode="0">
                  <c:v>-3277.6712457225599</c:v>
                </c:pt>
                <c:pt idx="321" formatCode="0">
                  <c:v>-3279.6964876344505</c:v>
                </c:pt>
                <c:pt idx="322" formatCode="0">
                  <c:v>-3281.6982653042287</c:v>
                </c:pt>
                <c:pt idx="323" formatCode="0">
                  <c:v>-3283.6768505861633</c:v>
                </c:pt>
                <c:pt idx="324" formatCode="0">
                  <c:v>-3285.6325121848467</c:v>
                </c:pt>
                <c:pt idx="325" formatCode="0">
                  <c:v>-3287.5655156916882</c:v>
                </c:pt>
                <c:pt idx="326" formatCode="0">
                  <c:v>-3289.4761236209833</c:v>
                </c:pt>
                <c:pt idx="327" formatCode="0">
                  <c:v>-3291.3645954455637</c:v>
                </c:pt>
                <c:pt idx="328" formatCode="0">
                  <c:v>-3293.2311876320355</c:v>
                </c:pt>
                <c:pt idx="329" formatCode="0">
                  <c:v>-3295.0761536756099</c:v>
                </c:pt>
                <c:pt idx="330" formatCode="0">
                  <c:v>-3296.8997441345291</c:v>
                </c:pt>
                <c:pt idx="331" formatCode="0">
                  <c:v>-3298.702206664093</c:v>
                </c:pt>
                <c:pt idx="332" formatCode="0">
                  <c:v>-3300.4837860502935</c:v>
                </c:pt>
                <c:pt idx="333" formatCode="0">
                  <c:v>-3302.2447242430567</c:v>
                </c:pt>
                <c:pt idx="334" formatCode="0">
                  <c:v>-3303.9852603891031</c:v>
                </c:pt>
                <c:pt idx="335" formatCode="0">
                  <c:v>-3305.7056308644233</c:v>
                </c:pt>
                <c:pt idx="336" formatCode="0">
                  <c:v>-3307.4060693063807</c:v>
                </c:pt>
                <c:pt idx="337" formatCode="0">
                  <c:v>-3309.0868066454404</c:v>
                </c:pt>
                <c:pt idx="338" formatCode="0">
                  <c:v>-3310.7480711365311</c:v>
                </c:pt>
                <c:pt idx="339" formatCode="0">
                  <c:v>-3312.3900883900433</c:v>
                </c:pt>
                <c:pt idx="340" formatCode="0">
                  <c:v>-3314.0130814024701</c:v>
                </c:pt>
                <c:pt idx="341" formatCode="0">
                  <c:v>-3315.6172705866893</c:v>
                </c:pt>
                <c:pt idx="342" formatCode="0">
                  <c:v>-3317.202873801898</c:v>
                </c:pt>
                <c:pt idx="343" formatCode="0">
                  <c:v>-3318.7701063832005</c:v>
                </c:pt>
                <c:pt idx="344" formatCode="0">
                  <c:v>-3320.3191811708498</c:v>
                </c:pt>
                <c:pt idx="345" formatCode="0">
                  <c:v>-3321.850308539154</c:v>
                </c:pt>
                <c:pt idx="346" formatCode="0">
                  <c:v>-3323.3636964250472</c:v>
                </c:pt>
                <c:pt idx="347" formatCode="0">
                  <c:v>-3324.859550356327</c:v>
                </c:pt>
                <c:pt idx="348" formatCode="0">
                  <c:v>-3326.3380734795674</c:v>
                </c:pt>
                <c:pt idx="349" formatCode="0">
                  <c:v>-3327.7994665877077</c:v>
                </c:pt>
                <c:pt idx="350" formatCode="0">
                  <c:v>-3329.2439281473207</c:v>
                </c:pt>
                <c:pt idx="351" formatCode="0">
                  <c:v>-3330.6716543255666</c:v>
                </c:pt>
                <c:pt idx="352" formatCode="0">
                  <c:v>-3332.0828390168326</c:v>
                </c:pt>
                <c:pt idx="353" formatCode="0">
                  <c:v>-3333.4776738690662</c:v>
                </c:pt>
                <c:pt idx="354" formatCode="0">
                  <c:v>-3334.8563483098014</c:v>
                </c:pt>
                <c:pt idx="355" formatCode="0">
                  <c:v>-3336.2190495718851</c:v>
                </c:pt>
                <c:pt idx="356" formatCode="0">
                  <c:v>-3337.5659627189034</c:v>
                </c:pt>
                <c:pt idx="357" formatCode="0">
                  <c:v>-3338.8972706703153</c:v>
                </c:pt>
                <c:pt idx="358" formatCode="0">
                  <c:v>-3340.2131542262932</c:v>
                </c:pt>
                <c:pt idx="359" formatCode="0">
                  <c:v>-3341.5137920922784</c:v>
                </c:pt>
                <c:pt idx="360" formatCode="0">
                  <c:v>-3342.7993609032492</c:v>
                </c:pt>
                <c:pt idx="361" formatCode="0">
                  <c:v>-3344.0700352477097</c:v>
                </c:pt>
                <c:pt idx="362" formatCode="0">
                  <c:v>-3345.325987691399</c:v>
                </c:pt>
                <c:pt idx="363" formatCode="0">
                  <c:v>-3346.5673888007282</c:v>
                </c:pt>
                <c:pt idx="364" formatCode="#,##0">
                  <c:v>-3347.7944071659431</c:v>
                </c:pt>
              </c:numCache>
            </c:numRef>
          </c:yVal>
          <c:smooth val="1"/>
          <c:extLst>
            <c:ext xmlns:c16="http://schemas.microsoft.com/office/drawing/2014/chart" uri="{C3380CC4-5D6E-409C-BE32-E72D297353CC}">
              <c16:uniqueId val="{00000006-776B-423E-97FB-48CC1A0C935B}"/>
            </c:ext>
          </c:extLst>
        </c:ser>
        <c:dLbls>
          <c:showLegendKey val="0"/>
          <c:showVal val="0"/>
          <c:showCatName val="0"/>
          <c:showSerName val="0"/>
          <c:showPercent val="0"/>
          <c:showBubbleSize val="0"/>
        </c:dLbls>
        <c:axId val="541032520"/>
        <c:axId val="541034872"/>
      </c:scatterChart>
      <c:valAx>
        <c:axId val="541036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138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1043496"/>
        <c:crosses val="autoZero"/>
        <c:crossBetween val="midCat"/>
      </c:valAx>
      <c:valAx>
        <c:axId val="541043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accent1"/>
                    </a:solidFill>
                    <a:latin typeface="+mn-lt"/>
                    <a:ea typeface="+mn-ea"/>
                    <a:cs typeface="+mn-cs"/>
                  </a:defRPr>
                </a:pPr>
                <a:r>
                  <a:rPr lang="en-US" sz="1200" b="1">
                    <a:solidFill>
                      <a:schemeClr val="accent1"/>
                    </a:solidFill>
                  </a:rPr>
                  <a:t>Oil rate (bopd)</a:t>
                </a:r>
              </a:p>
            </c:rich>
          </c:tx>
          <c:layout>
            <c:manualLayout>
              <c:xMode val="edge"/>
              <c:yMode val="edge"/>
              <c:x val="1.5779092702169626E-2"/>
              <c:y val="0.28633574519401295"/>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accent1"/>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1036048"/>
        <c:crosses val="autoZero"/>
        <c:crossBetween val="midCat"/>
      </c:valAx>
      <c:valAx>
        <c:axId val="541034872"/>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accent2"/>
                    </a:solidFill>
                    <a:latin typeface="+mn-lt"/>
                    <a:ea typeface="+mn-ea"/>
                    <a:cs typeface="+mn-cs"/>
                  </a:defRPr>
                </a:pPr>
                <a:r>
                  <a:rPr lang="en-US" sz="1200" b="1">
                    <a:solidFill>
                      <a:schemeClr val="accent2"/>
                    </a:solidFill>
                  </a:rPr>
                  <a:t>Cum oil (bbls)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1032520"/>
        <c:crosses val="max"/>
        <c:crossBetween val="midCat"/>
      </c:valAx>
      <c:valAx>
        <c:axId val="541032520"/>
        <c:scaling>
          <c:orientation val="minMax"/>
        </c:scaling>
        <c:delete val="1"/>
        <c:axPos val="b"/>
        <c:numFmt formatCode="#,##0" sourceLinked="1"/>
        <c:majorTickMark val="out"/>
        <c:minorTickMark val="none"/>
        <c:tickLblPos val="nextTo"/>
        <c:crossAx val="541034872"/>
        <c:crosses val="autoZero"/>
        <c:crossBetween val="midCat"/>
      </c:valAx>
      <c:spPr>
        <a:noFill/>
        <a:ln>
          <a:noFill/>
        </a:ln>
        <a:effectLst/>
      </c:spPr>
    </c:plotArea>
    <c:legend>
      <c:legendPos val="r"/>
      <c:layout>
        <c:manualLayout>
          <c:xMode val="edge"/>
          <c:yMode val="edge"/>
          <c:x val="0.41176349997670408"/>
          <c:y val="0.73714762006100587"/>
          <c:w val="0.36060527936966458"/>
          <c:h val="7.09470100021281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ZZ</a:t>
            </a:r>
          </a:p>
        </c:rich>
      </c:tx>
      <c:layout>
        <c:manualLayout>
          <c:xMode val="edge"/>
          <c:yMode val="edge"/>
          <c:x val="0.39223809523809539"/>
          <c:y val="0"/>
        </c:manualLayout>
      </c:layout>
      <c:overlay val="1"/>
    </c:title>
    <c:autoTitleDeleted val="0"/>
    <c:plotArea>
      <c:layout>
        <c:manualLayout>
          <c:layoutTarget val="inner"/>
          <c:xMode val="edge"/>
          <c:yMode val="edge"/>
          <c:x val="9.4087274566443682E-2"/>
          <c:y val="0.12620994699393534"/>
          <c:w val="0.81303119805321244"/>
          <c:h val="0.66640625474411319"/>
        </c:manualLayout>
      </c:layout>
      <c:scatterChart>
        <c:scatterStyle val="lineMarker"/>
        <c:varyColors val="0"/>
        <c:ser>
          <c:idx val="0"/>
          <c:order val="0"/>
          <c:tx>
            <c:v>Oil</c:v>
          </c:tx>
          <c:spPr>
            <a:ln w="19050">
              <a:solidFill>
                <a:srgbClr val="006600"/>
              </a:solidFill>
            </a:ln>
          </c:spPr>
          <c:marker>
            <c:symbol val="diamond"/>
            <c:size val="3"/>
            <c:spPr>
              <a:solidFill>
                <a:srgbClr val="006600"/>
              </a:solidFill>
              <a:ln w="19050">
                <a:solidFill>
                  <a:srgbClr val="006600"/>
                </a:solidFill>
              </a:ln>
            </c:spPr>
          </c:marker>
          <c:dLbls>
            <c:dLbl>
              <c:idx val="155"/>
              <c:layout>
                <c:manualLayout>
                  <c:x val="-0.18778985706715326"/>
                  <c:y val="-0.44718767112571384"/>
                </c:manualLayout>
              </c:layout>
              <c:tx>
                <c:rich>
                  <a:bodyPr/>
                  <a:lstStyle/>
                  <a:p>
                    <a:r>
                      <a:rPr lang="en-US"/>
                      <a:t>Nov 2020</a:t>
                    </a:r>
                  </a:p>
                  <a:p>
                    <a:r>
                      <a:rPr lang="en-US"/>
                      <a:t>Wax cleanup,</a:t>
                    </a:r>
                    <a:r>
                      <a:rPr lang="en-US" baseline="0"/>
                      <a:t> need GIC to kick off</a:t>
                    </a:r>
                    <a:endParaRPr lang="en-US"/>
                  </a:p>
                </c:rich>
              </c:tx>
              <c:showLegendKey val="0"/>
              <c:showVal val="1"/>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2547-4A59-BA5D-9C597E9A7037}"/>
                </c:ext>
              </c:extLst>
            </c:dLbl>
            <c:dLbl>
              <c:idx val="160"/>
              <c:layout>
                <c:manualLayout>
                  <c:x val="2.5389164685717204E-2"/>
                  <c:y val="-0.42116207578931508"/>
                </c:manualLayout>
              </c:layout>
              <c:tx>
                <c:rich>
                  <a:bodyPr/>
                  <a:lstStyle/>
                  <a:p>
                    <a:r>
                      <a:rPr lang="en-US"/>
                      <a:t>Feb 2021</a:t>
                    </a:r>
                  </a:p>
                  <a:p>
                    <a:r>
                      <a:rPr lang="en-US"/>
                      <a:t>Wax Cleanup, kick off by GIC but then load up again</a:t>
                    </a:r>
                  </a:p>
                </c:rich>
              </c:tx>
              <c:showLegendKey val="0"/>
              <c:showVal val="1"/>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2547-4A59-BA5D-9C597E9A7037}"/>
                </c:ext>
              </c:extLst>
            </c:dLbl>
            <c:dLbl>
              <c:idx val="178"/>
              <c:layout>
                <c:manualLayout>
                  <c:x val="5.8590380043962781E-3"/>
                  <c:y val="-0.1287879446371194"/>
                </c:manualLayout>
              </c:layout>
              <c:tx>
                <c:rich>
                  <a:bodyPr wrap="square" lIns="38100" tIns="19050" rIns="38100" bIns="19050" anchor="ctr">
                    <a:spAutoFit/>
                  </a:bodyPr>
                  <a:lstStyle/>
                  <a:p>
                    <a:pPr>
                      <a:defRPr/>
                    </a:pPr>
                    <a:r>
                      <a:rPr lang="en-US"/>
                      <a:t>June 2022</a:t>
                    </a:r>
                  </a:p>
                  <a:p>
                    <a:pPr>
                      <a:defRPr/>
                    </a:pPr>
                    <a:r>
                      <a:rPr lang="en-US"/>
                      <a:t>GLVCO GLM#2</a:t>
                    </a:r>
                  </a:p>
                </c:rich>
              </c:tx>
              <c:spPr>
                <a:noFill/>
                <a:ln>
                  <a:noFill/>
                </a:ln>
                <a:effectLst/>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2547-4A59-BA5D-9C597E9A7037}"/>
                </c:ext>
              </c:extLst>
            </c:dLbl>
            <c:spPr>
              <a:solidFill>
                <a:sysClr val="window" lastClr="FFFFFF"/>
              </a:solid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showLeaderLines val="1"/>
              </c:ext>
            </c:extLst>
          </c:dLbls>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'ZZ(3)'!$J$26:$J$212</c:f>
              <c:numCache>
                <c:formatCode>General</c:formatCode>
                <c:ptCount val="187"/>
                <c:pt idx="0">
                  <c:v>2267.25</c:v>
                </c:pt>
                <c:pt idx="1">
                  <c:v>1660.5</c:v>
                </c:pt>
                <c:pt idx="2">
                  <c:v>1547.25</c:v>
                </c:pt>
                <c:pt idx="3">
                  <c:v>1965.75</c:v>
                </c:pt>
                <c:pt idx="4">
                  <c:v>1362.75</c:v>
                </c:pt>
                <c:pt idx="5">
                  <c:v>1161</c:v>
                </c:pt>
                <c:pt idx="6">
                  <c:v>1221</c:v>
                </c:pt>
                <c:pt idx="7">
                  <c:v>1056</c:v>
                </c:pt>
                <c:pt idx="8">
                  <c:v>1026</c:v>
                </c:pt>
                <c:pt idx="9">
                  <c:v>775.5</c:v>
                </c:pt>
                <c:pt idx="10">
                  <c:v>247.5</c:v>
                </c:pt>
                <c:pt idx="11">
                  <c:v>226.5</c:v>
                </c:pt>
                <c:pt idx="12">
                  <c:v>309</c:v>
                </c:pt>
                <c:pt idx="13">
                  <c:v>519.75</c:v>
                </c:pt>
                <c:pt idx="14">
                  <c:v>572.66999999999996</c:v>
                </c:pt>
                <c:pt idx="15">
                  <c:v>449.45</c:v>
                </c:pt>
                <c:pt idx="16">
                  <c:v>595.69000000000005</c:v>
                </c:pt>
                <c:pt idx="17">
                  <c:v>494</c:v>
                </c:pt>
                <c:pt idx="18">
                  <c:v>121</c:v>
                </c:pt>
                <c:pt idx="19">
                  <c:v>572</c:v>
                </c:pt>
                <c:pt idx="20">
                  <c:v>21</c:v>
                </c:pt>
                <c:pt idx="21">
                  <c:v>103</c:v>
                </c:pt>
                <c:pt idx="22">
                  <c:v>1</c:v>
                </c:pt>
                <c:pt idx="23">
                  <c:v>1</c:v>
                </c:pt>
                <c:pt idx="24">
                  <c:v>1</c:v>
                </c:pt>
                <c:pt idx="25">
                  <c:v>2</c:v>
                </c:pt>
                <c:pt idx="26">
                  <c:v>2</c:v>
                </c:pt>
                <c:pt idx="27">
                  <c:v>2</c:v>
                </c:pt>
                <c:pt idx="28">
                  <c:v>2</c:v>
                </c:pt>
                <c:pt idx="29">
                  <c:v>3</c:v>
                </c:pt>
                <c:pt idx="30">
                  <c:v>0</c:v>
                </c:pt>
                <c:pt idx="31">
                  <c:v>31</c:v>
                </c:pt>
                <c:pt idx="32">
                  <c:v>5.73</c:v>
                </c:pt>
                <c:pt idx="33">
                  <c:v>4.9000000000000004</c:v>
                </c:pt>
                <c:pt idx="34">
                  <c:v>7</c:v>
                </c:pt>
                <c:pt idx="35">
                  <c:v>5.79</c:v>
                </c:pt>
                <c:pt idx="36">
                  <c:v>3.52</c:v>
                </c:pt>
                <c:pt idx="37">
                  <c:v>98.28</c:v>
                </c:pt>
                <c:pt idx="38">
                  <c:v>49.32</c:v>
                </c:pt>
                <c:pt idx="39">
                  <c:v>1.35</c:v>
                </c:pt>
                <c:pt idx="40">
                  <c:v>3.2</c:v>
                </c:pt>
                <c:pt idx="41">
                  <c:v>4.82</c:v>
                </c:pt>
                <c:pt idx="42">
                  <c:v>0</c:v>
                </c:pt>
                <c:pt idx="43">
                  <c:v>3.26</c:v>
                </c:pt>
                <c:pt idx="44">
                  <c:v>3.91</c:v>
                </c:pt>
                <c:pt idx="45">
                  <c:v>4.84</c:v>
                </c:pt>
                <c:pt idx="46">
                  <c:v>2.84</c:v>
                </c:pt>
                <c:pt idx="47">
                  <c:v>8.91</c:v>
                </c:pt>
                <c:pt idx="48">
                  <c:v>2.5299999999999998</c:v>
                </c:pt>
                <c:pt idx="49">
                  <c:v>3.2</c:v>
                </c:pt>
                <c:pt idx="50">
                  <c:v>12.77</c:v>
                </c:pt>
                <c:pt idx="51">
                  <c:v>138.13</c:v>
                </c:pt>
                <c:pt idx="52">
                  <c:v>109</c:v>
                </c:pt>
                <c:pt idx="53">
                  <c:v>243.59</c:v>
                </c:pt>
                <c:pt idx="54">
                  <c:v>183.45</c:v>
                </c:pt>
                <c:pt idx="55">
                  <c:v>183.42</c:v>
                </c:pt>
                <c:pt idx="56">
                  <c:v>200.93</c:v>
                </c:pt>
                <c:pt idx="57">
                  <c:v>205.01</c:v>
                </c:pt>
                <c:pt idx="58">
                  <c:v>218.58</c:v>
                </c:pt>
                <c:pt idx="59">
                  <c:v>248.37</c:v>
                </c:pt>
                <c:pt idx="60">
                  <c:v>213.63</c:v>
                </c:pt>
                <c:pt idx="61">
                  <c:v>197.45</c:v>
                </c:pt>
                <c:pt idx="62">
                  <c:v>196.4</c:v>
                </c:pt>
                <c:pt idx="63">
                  <c:v>129.68</c:v>
                </c:pt>
                <c:pt idx="64">
                  <c:v>140.75</c:v>
                </c:pt>
                <c:pt idx="65">
                  <c:v>107.49</c:v>
                </c:pt>
                <c:pt idx="66">
                  <c:v>100.83</c:v>
                </c:pt>
                <c:pt idx="67">
                  <c:v>96.12</c:v>
                </c:pt>
                <c:pt idx="68">
                  <c:v>74.44</c:v>
                </c:pt>
                <c:pt idx="69">
                  <c:v>78.52</c:v>
                </c:pt>
                <c:pt idx="70">
                  <c:v>109.42</c:v>
                </c:pt>
                <c:pt idx="71">
                  <c:v>125.22</c:v>
                </c:pt>
                <c:pt idx="72">
                  <c:v>68.98</c:v>
                </c:pt>
                <c:pt idx="73">
                  <c:v>87.14</c:v>
                </c:pt>
                <c:pt idx="74">
                  <c:v>78.92</c:v>
                </c:pt>
                <c:pt idx="75">
                  <c:v>68.37</c:v>
                </c:pt>
                <c:pt idx="76">
                  <c:v>77.78</c:v>
                </c:pt>
                <c:pt idx="77">
                  <c:v>72.459999999999994</c:v>
                </c:pt>
                <c:pt idx="78">
                  <c:v>10.28</c:v>
                </c:pt>
                <c:pt idx="79">
                  <c:v>145.77000000000001</c:v>
                </c:pt>
                <c:pt idx="80">
                  <c:v>126.24</c:v>
                </c:pt>
                <c:pt idx="81">
                  <c:v>58</c:v>
                </c:pt>
                <c:pt idx="82">
                  <c:v>73.63</c:v>
                </c:pt>
                <c:pt idx="83">
                  <c:v>295.57</c:v>
                </c:pt>
                <c:pt idx="84">
                  <c:v>55.71</c:v>
                </c:pt>
                <c:pt idx="85">
                  <c:v>109</c:v>
                </c:pt>
                <c:pt idx="86">
                  <c:v>99.6</c:v>
                </c:pt>
                <c:pt idx="87">
                  <c:v>89.6</c:v>
                </c:pt>
                <c:pt idx="88">
                  <c:v>79.53</c:v>
                </c:pt>
                <c:pt idx="89">
                  <c:v>153.87</c:v>
                </c:pt>
                <c:pt idx="90">
                  <c:v>148.97</c:v>
                </c:pt>
                <c:pt idx="91">
                  <c:v>131.69999999999999</c:v>
                </c:pt>
                <c:pt idx="92">
                  <c:v>150.1</c:v>
                </c:pt>
                <c:pt idx="93">
                  <c:v>141</c:v>
                </c:pt>
                <c:pt idx="94">
                  <c:v>163.1</c:v>
                </c:pt>
                <c:pt idx="95">
                  <c:v>141.26</c:v>
                </c:pt>
                <c:pt idx="96">
                  <c:v>128.4</c:v>
                </c:pt>
                <c:pt idx="97">
                  <c:v>140.5</c:v>
                </c:pt>
                <c:pt idx="98">
                  <c:v>151.69999999999999</c:v>
                </c:pt>
                <c:pt idx="99">
                  <c:v>100.42</c:v>
                </c:pt>
                <c:pt idx="100">
                  <c:v>145.65</c:v>
                </c:pt>
                <c:pt idx="101">
                  <c:v>128.4</c:v>
                </c:pt>
                <c:pt idx="102">
                  <c:v>105.6</c:v>
                </c:pt>
                <c:pt idx="103">
                  <c:v>102.23</c:v>
                </c:pt>
                <c:pt idx="104">
                  <c:v>117.72</c:v>
                </c:pt>
                <c:pt idx="105">
                  <c:v>105.1</c:v>
                </c:pt>
                <c:pt idx="106">
                  <c:v>101.1</c:v>
                </c:pt>
                <c:pt idx="107">
                  <c:v>122.6</c:v>
                </c:pt>
                <c:pt idx="108">
                  <c:v>0</c:v>
                </c:pt>
                <c:pt idx="109">
                  <c:v>193.1</c:v>
                </c:pt>
                <c:pt idx="110">
                  <c:v>134.9</c:v>
                </c:pt>
                <c:pt idx="111">
                  <c:v>62.3</c:v>
                </c:pt>
                <c:pt idx="112">
                  <c:v>126.12</c:v>
                </c:pt>
                <c:pt idx="113">
                  <c:v>104.43</c:v>
                </c:pt>
                <c:pt idx="114">
                  <c:v>96.49</c:v>
                </c:pt>
                <c:pt idx="115">
                  <c:v>102.7</c:v>
                </c:pt>
                <c:pt idx="116">
                  <c:v>62.9</c:v>
                </c:pt>
                <c:pt idx="117">
                  <c:v>63.7</c:v>
                </c:pt>
                <c:pt idx="118">
                  <c:v>18.97</c:v>
                </c:pt>
                <c:pt idx="119">
                  <c:v>109</c:v>
                </c:pt>
                <c:pt idx="120">
                  <c:v>74</c:v>
                </c:pt>
                <c:pt idx="121">
                  <c:v>53.6</c:v>
                </c:pt>
                <c:pt idx="122">
                  <c:v>152.19999999999999</c:v>
                </c:pt>
                <c:pt idx="123">
                  <c:v>99.7</c:v>
                </c:pt>
                <c:pt idx="124">
                  <c:v>75.3</c:v>
                </c:pt>
                <c:pt idx="125">
                  <c:v>75.900000000000006</c:v>
                </c:pt>
                <c:pt idx="126">
                  <c:v>92.4</c:v>
                </c:pt>
                <c:pt idx="127">
                  <c:v>82.4</c:v>
                </c:pt>
                <c:pt idx="128">
                  <c:v>29.7</c:v>
                </c:pt>
                <c:pt idx="129">
                  <c:v>64.599999999999994</c:v>
                </c:pt>
                <c:pt idx="130">
                  <c:v>62.8</c:v>
                </c:pt>
                <c:pt idx="131">
                  <c:v>0</c:v>
                </c:pt>
                <c:pt idx="132">
                  <c:v>13.3</c:v>
                </c:pt>
                <c:pt idx="133">
                  <c:v>50.4</c:v>
                </c:pt>
                <c:pt idx="134">
                  <c:v>160.4</c:v>
                </c:pt>
                <c:pt idx="135">
                  <c:v>62.4</c:v>
                </c:pt>
                <c:pt idx="136">
                  <c:v>61.4</c:v>
                </c:pt>
                <c:pt idx="137">
                  <c:v>35.1</c:v>
                </c:pt>
                <c:pt idx="138">
                  <c:v>31</c:v>
                </c:pt>
                <c:pt idx="139">
                  <c:v>96.1</c:v>
                </c:pt>
                <c:pt idx="140">
                  <c:v>46.6</c:v>
                </c:pt>
                <c:pt idx="141">
                  <c:v>1.7</c:v>
                </c:pt>
                <c:pt idx="142">
                  <c:v>7</c:v>
                </c:pt>
                <c:pt idx="143">
                  <c:v>0</c:v>
                </c:pt>
                <c:pt idx="144">
                  <c:v>1.72</c:v>
                </c:pt>
                <c:pt idx="145">
                  <c:v>70.599999999999994</c:v>
                </c:pt>
                <c:pt idx="146">
                  <c:v>132.30000000000001</c:v>
                </c:pt>
                <c:pt idx="147">
                  <c:v>37</c:v>
                </c:pt>
                <c:pt idx="148">
                  <c:v>1</c:v>
                </c:pt>
                <c:pt idx="149">
                  <c:v>92</c:v>
                </c:pt>
                <c:pt idx="150">
                  <c:v>0.1</c:v>
                </c:pt>
                <c:pt idx="151">
                  <c:v>0</c:v>
                </c:pt>
                <c:pt idx="152">
                  <c:v>70</c:v>
                </c:pt>
                <c:pt idx="153">
                  <c:v>0</c:v>
                </c:pt>
                <c:pt idx="154">
                  <c:v>4</c:v>
                </c:pt>
                <c:pt idx="155">
                  <c:v>75</c:v>
                </c:pt>
                <c:pt idx="156">
                  <c:v>82</c:v>
                </c:pt>
                <c:pt idx="157">
                  <c:v>74</c:v>
                </c:pt>
                <c:pt idx="158">
                  <c:v>14</c:v>
                </c:pt>
                <c:pt idx="159">
                  <c:v>0</c:v>
                </c:pt>
                <c:pt idx="160">
                  <c:v>65</c:v>
                </c:pt>
                <c:pt idx="161">
                  <c:v>365</c:v>
                </c:pt>
                <c:pt idx="162">
                  <c:v>1</c:v>
                </c:pt>
                <c:pt idx="163">
                  <c:v>0</c:v>
                </c:pt>
                <c:pt idx="164">
                  <c:v>2</c:v>
                </c:pt>
                <c:pt idx="165">
                  <c:v>3.39</c:v>
                </c:pt>
                <c:pt idx="166">
                  <c:v>80</c:v>
                </c:pt>
                <c:pt idx="167">
                  <c:v>51</c:v>
                </c:pt>
                <c:pt idx="168">
                  <c:v>54</c:v>
                </c:pt>
                <c:pt idx="169">
                  <c:v>12.9</c:v>
                </c:pt>
                <c:pt idx="170">
                  <c:v>23.8</c:v>
                </c:pt>
                <c:pt idx="171">
                  <c:v>5</c:v>
                </c:pt>
                <c:pt idx="172">
                  <c:v>11</c:v>
                </c:pt>
                <c:pt idx="173">
                  <c:v>5</c:v>
                </c:pt>
                <c:pt idx="174">
                  <c:v>13.08</c:v>
                </c:pt>
                <c:pt idx="175">
                  <c:v>8</c:v>
                </c:pt>
                <c:pt idx="176">
                  <c:v>2.8</c:v>
                </c:pt>
                <c:pt idx="177">
                  <c:v>14</c:v>
                </c:pt>
                <c:pt idx="178">
                  <c:v>124.2</c:v>
                </c:pt>
                <c:pt idx="179">
                  <c:v>103</c:v>
                </c:pt>
                <c:pt idx="180">
                  <c:v>99</c:v>
                </c:pt>
                <c:pt idx="181">
                  <c:v>86</c:v>
                </c:pt>
                <c:pt idx="182">
                  <c:v>58</c:v>
                </c:pt>
                <c:pt idx="183">
                  <c:v>113</c:v>
                </c:pt>
                <c:pt idx="184">
                  <c:v>85.724999999999994</c:v>
                </c:pt>
              </c:numCache>
            </c:numRef>
          </c:yVal>
          <c:smooth val="0"/>
          <c:extLst>
            <c:ext xmlns:c16="http://schemas.microsoft.com/office/drawing/2014/chart" uri="{C3380CC4-5D6E-409C-BE32-E72D297353CC}">
              <c16:uniqueId val="{00000003-2547-4A59-BA5D-9C597E9A7037}"/>
            </c:ext>
          </c:extLst>
        </c:ser>
        <c:ser>
          <c:idx val="1"/>
          <c:order val="1"/>
          <c:tx>
            <c:v>Water</c:v>
          </c:tx>
          <c:spPr>
            <a:ln w="19050">
              <a:solidFill>
                <a:srgbClr val="0066FF"/>
              </a:solidFill>
            </a:ln>
          </c:spPr>
          <c:marker>
            <c:symbol val="diamond"/>
            <c:size val="4"/>
            <c:spPr>
              <a:solidFill>
                <a:srgbClr val="0066FF"/>
              </a:solidFill>
              <a:ln>
                <a:solidFill>
                  <a:srgbClr val="0066FF"/>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'ZZ(3)'!$K$26:$K$212</c:f>
              <c:numCache>
                <c:formatCode>General</c:formatCode>
                <c:ptCount val="187"/>
                <c:pt idx="0">
                  <c:v>0</c:v>
                </c:pt>
                <c:pt idx="1">
                  <c:v>0</c:v>
                </c:pt>
                <c:pt idx="2">
                  <c:v>12</c:v>
                </c:pt>
                <c:pt idx="3">
                  <c:v>15.21</c:v>
                </c:pt>
                <c:pt idx="4">
                  <c:v>26</c:v>
                </c:pt>
                <c:pt idx="5">
                  <c:v>37</c:v>
                </c:pt>
                <c:pt idx="6">
                  <c:v>19</c:v>
                </c:pt>
                <c:pt idx="7">
                  <c:v>19</c:v>
                </c:pt>
                <c:pt idx="8">
                  <c:v>0</c:v>
                </c:pt>
                <c:pt idx="9">
                  <c:v>30</c:v>
                </c:pt>
                <c:pt idx="10">
                  <c:v>112</c:v>
                </c:pt>
                <c:pt idx="11">
                  <c:v>49</c:v>
                </c:pt>
                <c:pt idx="12">
                  <c:v>66</c:v>
                </c:pt>
                <c:pt idx="13">
                  <c:v>47</c:v>
                </c:pt>
                <c:pt idx="14">
                  <c:v>0</c:v>
                </c:pt>
                <c:pt idx="15">
                  <c:v>87.86</c:v>
                </c:pt>
                <c:pt idx="16">
                  <c:v>55.5</c:v>
                </c:pt>
                <c:pt idx="17">
                  <c:v>0</c:v>
                </c:pt>
                <c:pt idx="18">
                  <c:v>36</c:v>
                </c:pt>
                <c:pt idx="19">
                  <c:v>49.39</c:v>
                </c:pt>
                <c:pt idx="20">
                  <c:v>39.93</c:v>
                </c:pt>
                <c:pt idx="21">
                  <c:v>0</c:v>
                </c:pt>
                <c:pt idx="22">
                  <c:v>0</c:v>
                </c:pt>
                <c:pt idx="23">
                  <c:v>3.87</c:v>
                </c:pt>
                <c:pt idx="24">
                  <c:v>0</c:v>
                </c:pt>
                <c:pt idx="25">
                  <c:v>5</c:v>
                </c:pt>
                <c:pt idx="26">
                  <c:v>15</c:v>
                </c:pt>
                <c:pt idx="27">
                  <c:v>83</c:v>
                </c:pt>
                <c:pt idx="28">
                  <c:v>0.61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18.835999999999999</c:v>
                </c:pt>
                <c:pt idx="52">
                  <c:v>15</c:v>
                </c:pt>
                <c:pt idx="53">
                  <c:v>33.216000000000001</c:v>
                </c:pt>
                <c:pt idx="54">
                  <c:v>25.02</c:v>
                </c:pt>
                <c:pt idx="55">
                  <c:v>25.010999999999999</c:v>
                </c:pt>
                <c:pt idx="56">
                  <c:v>19.388000000000002</c:v>
                </c:pt>
                <c:pt idx="57">
                  <c:v>19.780999999999999</c:v>
                </c:pt>
                <c:pt idx="58">
                  <c:v>13.952</c:v>
                </c:pt>
                <c:pt idx="59">
                  <c:v>15.853</c:v>
                </c:pt>
                <c:pt idx="60">
                  <c:v>13.635999999999999</c:v>
                </c:pt>
                <c:pt idx="61">
                  <c:v>26.67</c:v>
                </c:pt>
                <c:pt idx="62">
                  <c:v>14.782999999999999</c:v>
                </c:pt>
                <c:pt idx="63">
                  <c:v>9.7609999999999992</c:v>
                </c:pt>
                <c:pt idx="64">
                  <c:v>10.593999999999999</c:v>
                </c:pt>
                <c:pt idx="65">
                  <c:v>14.519</c:v>
                </c:pt>
                <c:pt idx="66">
                  <c:v>13.619</c:v>
                </c:pt>
                <c:pt idx="67">
                  <c:v>12.983000000000001</c:v>
                </c:pt>
                <c:pt idx="68">
                  <c:v>2.302</c:v>
                </c:pt>
                <c:pt idx="69">
                  <c:v>1.931</c:v>
                </c:pt>
                <c:pt idx="70">
                  <c:v>2.69</c:v>
                </c:pt>
                <c:pt idx="71">
                  <c:v>3.0790000000000002</c:v>
                </c:pt>
                <c:pt idx="72">
                  <c:v>9.7000000000000003E-2</c:v>
                </c:pt>
                <c:pt idx="73">
                  <c:v>0.122</c:v>
                </c:pt>
                <c:pt idx="74">
                  <c:v>0.111</c:v>
                </c:pt>
                <c:pt idx="75">
                  <c:v>0.1</c:v>
                </c:pt>
                <c:pt idx="76">
                  <c:v>24.295000000000002</c:v>
                </c:pt>
                <c:pt idx="77">
                  <c:v>11.8</c:v>
                </c:pt>
                <c:pt idx="78">
                  <c:v>1.67</c:v>
                </c:pt>
                <c:pt idx="79">
                  <c:v>1.47</c:v>
                </c:pt>
                <c:pt idx="80">
                  <c:v>1.28</c:v>
                </c:pt>
                <c:pt idx="81">
                  <c:v>0.59</c:v>
                </c:pt>
                <c:pt idx="82">
                  <c:v>0.74</c:v>
                </c:pt>
                <c:pt idx="83">
                  <c:v>2.99</c:v>
                </c:pt>
                <c:pt idx="84">
                  <c:v>0</c:v>
                </c:pt>
                <c:pt idx="85">
                  <c:v>0</c:v>
                </c:pt>
                <c:pt idx="86">
                  <c:v>0</c:v>
                </c:pt>
                <c:pt idx="87">
                  <c:v>0</c:v>
                </c:pt>
                <c:pt idx="88">
                  <c:v>0</c:v>
                </c:pt>
                <c:pt idx="89">
                  <c:v>0</c:v>
                </c:pt>
                <c:pt idx="90">
                  <c:v>0</c:v>
                </c:pt>
                <c:pt idx="91">
                  <c:v>0</c:v>
                </c:pt>
                <c:pt idx="92">
                  <c:v>0</c:v>
                </c:pt>
                <c:pt idx="93">
                  <c:v>15.7</c:v>
                </c:pt>
                <c:pt idx="94">
                  <c:v>18.100000000000001</c:v>
                </c:pt>
                <c:pt idx="95">
                  <c:v>15.7</c:v>
                </c:pt>
                <c:pt idx="96">
                  <c:v>14.3</c:v>
                </c:pt>
                <c:pt idx="97">
                  <c:v>12.2</c:v>
                </c:pt>
                <c:pt idx="98">
                  <c:v>13.2</c:v>
                </c:pt>
                <c:pt idx="99">
                  <c:v>8.73</c:v>
                </c:pt>
                <c:pt idx="100">
                  <c:v>1.47</c:v>
                </c:pt>
                <c:pt idx="101">
                  <c:v>1.3</c:v>
                </c:pt>
                <c:pt idx="102">
                  <c:v>1.1000000000000001</c:v>
                </c:pt>
                <c:pt idx="103">
                  <c:v>1.03</c:v>
                </c:pt>
                <c:pt idx="104">
                  <c:v>1.19</c:v>
                </c:pt>
                <c:pt idx="105">
                  <c:v>1.1000000000000001</c:v>
                </c:pt>
                <c:pt idx="106">
                  <c:v>1</c:v>
                </c:pt>
                <c:pt idx="107">
                  <c:v>1.2</c:v>
                </c:pt>
                <c:pt idx="108">
                  <c:v>0</c:v>
                </c:pt>
                <c:pt idx="109">
                  <c:v>2</c:v>
                </c:pt>
                <c:pt idx="110">
                  <c:v>1.4</c:v>
                </c:pt>
                <c:pt idx="111">
                  <c:v>0.6</c:v>
                </c:pt>
                <c:pt idx="112">
                  <c:v>6.2</c:v>
                </c:pt>
                <c:pt idx="113">
                  <c:v>4.3499999999999996</c:v>
                </c:pt>
                <c:pt idx="114">
                  <c:v>4.82</c:v>
                </c:pt>
                <c:pt idx="115">
                  <c:v>4.3</c:v>
                </c:pt>
                <c:pt idx="116">
                  <c:v>2.6</c:v>
                </c:pt>
                <c:pt idx="117">
                  <c:v>2.7</c:v>
                </c:pt>
                <c:pt idx="118">
                  <c:v>17.510000000000002</c:v>
                </c:pt>
                <c:pt idx="119">
                  <c:v>19.2</c:v>
                </c:pt>
                <c:pt idx="120">
                  <c:v>111</c:v>
                </c:pt>
                <c:pt idx="121">
                  <c:v>80.400000000000006</c:v>
                </c:pt>
                <c:pt idx="122">
                  <c:v>26.9</c:v>
                </c:pt>
                <c:pt idx="123">
                  <c:v>17.600000000000001</c:v>
                </c:pt>
                <c:pt idx="124">
                  <c:v>13.3</c:v>
                </c:pt>
                <c:pt idx="125">
                  <c:v>13.4</c:v>
                </c:pt>
                <c:pt idx="126">
                  <c:v>4.9000000000000004</c:v>
                </c:pt>
                <c:pt idx="127">
                  <c:v>4.3</c:v>
                </c:pt>
                <c:pt idx="128">
                  <c:v>1.6</c:v>
                </c:pt>
                <c:pt idx="129">
                  <c:v>3.4</c:v>
                </c:pt>
                <c:pt idx="130">
                  <c:v>3.3</c:v>
                </c:pt>
                <c:pt idx="131">
                  <c:v>0</c:v>
                </c:pt>
                <c:pt idx="132">
                  <c:v>0.7</c:v>
                </c:pt>
                <c:pt idx="133">
                  <c:v>2.7</c:v>
                </c:pt>
                <c:pt idx="134">
                  <c:v>1.6</c:v>
                </c:pt>
                <c:pt idx="135">
                  <c:v>0.6</c:v>
                </c:pt>
                <c:pt idx="136">
                  <c:v>0.6</c:v>
                </c:pt>
                <c:pt idx="137">
                  <c:v>0.4</c:v>
                </c:pt>
                <c:pt idx="138">
                  <c:v>2</c:v>
                </c:pt>
                <c:pt idx="139">
                  <c:v>1</c:v>
                </c:pt>
                <c:pt idx="140">
                  <c:v>15.5</c:v>
                </c:pt>
                <c:pt idx="141">
                  <c:v>0.6</c:v>
                </c:pt>
                <c:pt idx="142">
                  <c:v>0</c:v>
                </c:pt>
                <c:pt idx="143">
                  <c:v>0</c:v>
                </c:pt>
                <c:pt idx="144">
                  <c:v>0</c:v>
                </c:pt>
                <c:pt idx="145">
                  <c:v>1.4</c:v>
                </c:pt>
                <c:pt idx="146">
                  <c:v>2.7</c:v>
                </c:pt>
                <c:pt idx="147">
                  <c:v>1</c:v>
                </c:pt>
                <c:pt idx="148">
                  <c:v>1</c:v>
                </c:pt>
                <c:pt idx="149">
                  <c:v>1</c:v>
                </c:pt>
                <c:pt idx="150">
                  <c:v>0</c:v>
                </c:pt>
                <c:pt idx="151">
                  <c:v>0</c:v>
                </c:pt>
                <c:pt idx="152">
                  <c:v>0</c:v>
                </c:pt>
                <c:pt idx="153">
                  <c:v>0</c:v>
                </c:pt>
                <c:pt idx="154">
                  <c:v>0</c:v>
                </c:pt>
                <c:pt idx="155">
                  <c:v>1</c:v>
                </c:pt>
                <c:pt idx="156">
                  <c:v>0</c:v>
                </c:pt>
                <c:pt idx="157">
                  <c:v>0</c:v>
                </c:pt>
                <c:pt idx="158">
                  <c:v>5</c:v>
                </c:pt>
                <c:pt idx="159">
                  <c:v>0</c:v>
                </c:pt>
                <c:pt idx="160">
                  <c:v>2</c:v>
                </c:pt>
                <c:pt idx="161">
                  <c:v>8</c:v>
                </c:pt>
                <c:pt idx="162">
                  <c:v>0</c:v>
                </c:pt>
                <c:pt idx="163">
                  <c:v>0</c:v>
                </c:pt>
                <c:pt idx="164">
                  <c:v>0</c:v>
                </c:pt>
                <c:pt idx="165">
                  <c:v>0.04</c:v>
                </c:pt>
                <c:pt idx="166">
                  <c:v>1</c:v>
                </c:pt>
                <c:pt idx="167">
                  <c:v>1</c:v>
                </c:pt>
                <c:pt idx="168">
                  <c:v>1</c:v>
                </c:pt>
                <c:pt idx="169">
                  <c:v>0.3</c:v>
                </c:pt>
                <c:pt idx="170">
                  <c:v>0.5</c:v>
                </c:pt>
                <c:pt idx="171">
                  <c:v>0</c:v>
                </c:pt>
                <c:pt idx="172">
                  <c:v>0</c:v>
                </c:pt>
                <c:pt idx="173">
                  <c:v>0</c:v>
                </c:pt>
                <c:pt idx="174">
                  <c:v>14.75</c:v>
                </c:pt>
                <c:pt idx="175">
                  <c:v>0</c:v>
                </c:pt>
                <c:pt idx="176">
                  <c:v>0.15</c:v>
                </c:pt>
                <c:pt idx="177">
                  <c:v>1</c:v>
                </c:pt>
                <c:pt idx="178">
                  <c:v>13.8</c:v>
                </c:pt>
                <c:pt idx="179">
                  <c:v>15</c:v>
                </c:pt>
                <c:pt idx="180">
                  <c:v>11</c:v>
                </c:pt>
                <c:pt idx="181">
                  <c:v>10</c:v>
                </c:pt>
                <c:pt idx="182">
                  <c:v>6</c:v>
                </c:pt>
                <c:pt idx="183">
                  <c:v>13</c:v>
                </c:pt>
                <c:pt idx="184">
                  <c:v>9.5250000000000004</c:v>
                </c:pt>
              </c:numCache>
            </c:numRef>
          </c:yVal>
          <c:smooth val="0"/>
          <c:extLst>
            <c:ext xmlns:c16="http://schemas.microsoft.com/office/drawing/2014/chart" uri="{C3380CC4-5D6E-409C-BE32-E72D297353CC}">
              <c16:uniqueId val="{00000004-2547-4A59-BA5D-9C597E9A7037}"/>
            </c:ext>
          </c:extLst>
        </c:ser>
        <c:ser>
          <c:idx val="4"/>
          <c:order val="4"/>
          <c:tx>
            <c:strRef>
              <c:f>'ZZ(3)'!$G$25</c:f>
              <c:strCache>
                <c:ptCount val="1"/>
                <c:pt idx="0">
                  <c:v>THP</c:v>
                </c:pt>
              </c:strCache>
            </c:strRef>
          </c:tx>
          <c:spPr>
            <a:ln>
              <a:solidFill>
                <a:schemeClr val="tx1"/>
              </a:solidFill>
            </a:ln>
          </c:spPr>
          <c:marker>
            <c:symbol val="star"/>
            <c:size val="2"/>
            <c:spPr>
              <a:solidFill>
                <a:schemeClr val="tx1"/>
              </a:solidFill>
              <a:ln>
                <a:solidFill>
                  <a:schemeClr val="tx1"/>
                </a:solidFill>
              </a:ln>
            </c:spPr>
          </c:marker>
          <c:xVal>
            <c:numRef>
              <c:f>'ZZ(3)'!$B$26:$B$211</c:f>
              <c:numCache>
                <c:formatCode>m/d/yyyy\ h:mm</c:formatCode>
                <c:ptCount val="185"/>
                <c:pt idx="0">
                  <c:v>38422</c:v>
                </c:pt>
                <c:pt idx="1">
                  <c:v>38426</c:v>
                </c:pt>
                <c:pt idx="2">
                  <c:v>38431</c:v>
                </c:pt>
                <c:pt idx="3">
                  <c:v>38438</c:v>
                </c:pt>
                <c:pt idx="4">
                  <c:v>38442</c:v>
                </c:pt>
                <c:pt idx="5">
                  <c:v>38447</c:v>
                </c:pt>
                <c:pt idx="6">
                  <c:v>38448</c:v>
                </c:pt>
                <c:pt idx="7">
                  <c:v>38450</c:v>
                </c:pt>
                <c:pt idx="8">
                  <c:v>38477</c:v>
                </c:pt>
                <c:pt idx="9">
                  <c:v>38493</c:v>
                </c:pt>
                <c:pt idx="10">
                  <c:v>38510</c:v>
                </c:pt>
                <c:pt idx="11">
                  <c:v>38520</c:v>
                </c:pt>
                <c:pt idx="12">
                  <c:v>38521</c:v>
                </c:pt>
                <c:pt idx="13">
                  <c:v>38522</c:v>
                </c:pt>
                <c:pt idx="14">
                  <c:v>38558</c:v>
                </c:pt>
                <c:pt idx="15">
                  <c:v>38562</c:v>
                </c:pt>
                <c:pt idx="16">
                  <c:v>38563</c:v>
                </c:pt>
                <c:pt idx="17">
                  <c:v>38596</c:v>
                </c:pt>
                <c:pt idx="18">
                  <c:v>38597</c:v>
                </c:pt>
                <c:pt idx="19">
                  <c:v>38598</c:v>
                </c:pt>
                <c:pt idx="20">
                  <c:v>38599</c:v>
                </c:pt>
                <c:pt idx="21">
                  <c:v>38692</c:v>
                </c:pt>
                <c:pt idx="22">
                  <c:v>38705</c:v>
                </c:pt>
                <c:pt idx="23">
                  <c:v>38705</c:v>
                </c:pt>
                <c:pt idx="24">
                  <c:v>38706</c:v>
                </c:pt>
                <c:pt idx="25">
                  <c:v>38849</c:v>
                </c:pt>
                <c:pt idx="26">
                  <c:v>38874</c:v>
                </c:pt>
                <c:pt idx="27">
                  <c:v>39115</c:v>
                </c:pt>
                <c:pt idx="28">
                  <c:v>39133</c:v>
                </c:pt>
                <c:pt idx="29">
                  <c:v>39143</c:v>
                </c:pt>
                <c:pt idx="30">
                  <c:v>40295</c:v>
                </c:pt>
                <c:pt idx="31">
                  <c:v>41475</c:v>
                </c:pt>
                <c:pt idx="32">
                  <c:v>41500</c:v>
                </c:pt>
                <c:pt idx="33">
                  <c:v>41526</c:v>
                </c:pt>
                <c:pt idx="34">
                  <c:v>41561</c:v>
                </c:pt>
                <c:pt idx="35">
                  <c:v>41582</c:v>
                </c:pt>
                <c:pt idx="36">
                  <c:v>41645</c:v>
                </c:pt>
                <c:pt idx="37">
                  <c:v>41784</c:v>
                </c:pt>
                <c:pt idx="38">
                  <c:v>41785</c:v>
                </c:pt>
                <c:pt idx="39">
                  <c:v>41796</c:v>
                </c:pt>
                <c:pt idx="40">
                  <c:v>41918</c:v>
                </c:pt>
                <c:pt idx="41">
                  <c:v>41931</c:v>
                </c:pt>
                <c:pt idx="42">
                  <c:v>41935</c:v>
                </c:pt>
                <c:pt idx="43">
                  <c:v>41975</c:v>
                </c:pt>
                <c:pt idx="44">
                  <c:v>42030</c:v>
                </c:pt>
                <c:pt idx="45">
                  <c:v>42142</c:v>
                </c:pt>
                <c:pt idx="46">
                  <c:v>42151</c:v>
                </c:pt>
                <c:pt idx="47">
                  <c:v>42163</c:v>
                </c:pt>
                <c:pt idx="48">
                  <c:v>42170</c:v>
                </c:pt>
                <c:pt idx="49">
                  <c:v>42186</c:v>
                </c:pt>
                <c:pt idx="50">
                  <c:v>42187</c:v>
                </c:pt>
                <c:pt idx="51">
                  <c:v>42284</c:v>
                </c:pt>
                <c:pt idx="52">
                  <c:v>42286</c:v>
                </c:pt>
                <c:pt idx="53">
                  <c:v>42320</c:v>
                </c:pt>
                <c:pt idx="54">
                  <c:v>42321</c:v>
                </c:pt>
                <c:pt idx="55">
                  <c:v>42327</c:v>
                </c:pt>
                <c:pt idx="56">
                  <c:v>42331</c:v>
                </c:pt>
                <c:pt idx="57">
                  <c:v>42341</c:v>
                </c:pt>
                <c:pt idx="58">
                  <c:v>42361</c:v>
                </c:pt>
                <c:pt idx="59">
                  <c:v>42383</c:v>
                </c:pt>
                <c:pt idx="60">
                  <c:v>42416</c:v>
                </c:pt>
                <c:pt idx="61">
                  <c:v>42428</c:v>
                </c:pt>
                <c:pt idx="62">
                  <c:v>42441</c:v>
                </c:pt>
                <c:pt idx="63">
                  <c:v>42456</c:v>
                </c:pt>
                <c:pt idx="64">
                  <c:v>42478</c:v>
                </c:pt>
                <c:pt idx="65">
                  <c:v>42489</c:v>
                </c:pt>
                <c:pt idx="66">
                  <c:v>42511</c:v>
                </c:pt>
                <c:pt idx="67">
                  <c:v>42549</c:v>
                </c:pt>
                <c:pt idx="68">
                  <c:v>42562</c:v>
                </c:pt>
                <c:pt idx="69">
                  <c:v>42577</c:v>
                </c:pt>
                <c:pt idx="70">
                  <c:v>42594</c:v>
                </c:pt>
                <c:pt idx="71">
                  <c:v>42628</c:v>
                </c:pt>
                <c:pt idx="72">
                  <c:v>42634</c:v>
                </c:pt>
                <c:pt idx="73">
                  <c:v>42687</c:v>
                </c:pt>
                <c:pt idx="74">
                  <c:v>42700</c:v>
                </c:pt>
                <c:pt idx="75">
                  <c:v>42718</c:v>
                </c:pt>
                <c:pt idx="76">
                  <c:v>42746</c:v>
                </c:pt>
                <c:pt idx="77">
                  <c:v>42799</c:v>
                </c:pt>
                <c:pt idx="78">
                  <c:v>42842</c:v>
                </c:pt>
                <c:pt idx="79">
                  <c:v>42867</c:v>
                </c:pt>
                <c:pt idx="80">
                  <c:v>42872</c:v>
                </c:pt>
                <c:pt idx="81">
                  <c:v>42884</c:v>
                </c:pt>
                <c:pt idx="82">
                  <c:v>42901</c:v>
                </c:pt>
                <c:pt idx="83">
                  <c:v>42915</c:v>
                </c:pt>
                <c:pt idx="84">
                  <c:v>42925</c:v>
                </c:pt>
                <c:pt idx="85">
                  <c:v>42928</c:v>
                </c:pt>
                <c:pt idx="86">
                  <c:v>42931</c:v>
                </c:pt>
                <c:pt idx="87">
                  <c:v>42946</c:v>
                </c:pt>
                <c:pt idx="88">
                  <c:v>42956</c:v>
                </c:pt>
                <c:pt idx="89">
                  <c:v>42963</c:v>
                </c:pt>
                <c:pt idx="90">
                  <c:v>42965</c:v>
                </c:pt>
                <c:pt idx="91">
                  <c:v>42965</c:v>
                </c:pt>
                <c:pt idx="92">
                  <c:v>43004</c:v>
                </c:pt>
                <c:pt idx="93">
                  <c:v>43055</c:v>
                </c:pt>
                <c:pt idx="94">
                  <c:v>43092</c:v>
                </c:pt>
                <c:pt idx="95">
                  <c:v>43098</c:v>
                </c:pt>
                <c:pt idx="96">
                  <c:v>43104</c:v>
                </c:pt>
                <c:pt idx="97">
                  <c:v>43152</c:v>
                </c:pt>
                <c:pt idx="98">
                  <c:v>43154</c:v>
                </c:pt>
                <c:pt idx="99">
                  <c:v>43192</c:v>
                </c:pt>
                <c:pt idx="100">
                  <c:v>43194</c:v>
                </c:pt>
                <c:pt idx="101">
                  <c:v>43196</c:v>
                </c:pt>
                <c:pt idx="102">
                  <c:v>43239</c:v>
                </c:pt>
                <c:pt idx="103">
                  <c:v>43248</c:v>
                </c:pt>
                <c:pt idx="104">
                  <c:v>43249</c:v>
                </c:pt>
                <c:pt idx="105">
                  <c:v>43258</c:v>
                </c:pt>
                <c:pt idx="106">
                  <c:v>43279</c:v>
                </c:pt>
                <c:pt idx="107">
                  <c:v>43280</c:v>
                </c:pt>
                <c:pt idx="108">
                  <c:v>43292</c:v>
                </c:pt>
                <c:pt idx="109">
                  <c:v>43295</c:v>
                </c:pt>
                <c:pt idx="110">
                  <c:v>43298</c:v>
                </c:pt>
                <c:pt idx="111">
                  <c:v>43310</c:v>
                </c:pt>
                <c:pt idx="112">
                  <c:v>43325</c:v>
                </c:pt>
                <c:pt idx="113">
                  <c:v>43325</c:v>
                </c:pt>
                <c:pt idx="114">
                  <c:v>43328</c:v>
                </c:pt>
                <c:pt idx="115">
                  <c:v>43347</c:v>
                </c:pt>
                <c:pt idx="116">
                  <c:v>43359</c:v>
                </c:pt>
                <c:pt idx="117">
                  <c:v>43362</c:v>
                </c:pt>
                <c:pt idx="118">
                  <c:v>43386</c:v>
                </c:pt>
                <c:pt idx="119">
                  <c:v>43408</c:v>
                </c:pt>
                <c:pt idx="120">
                  <c:v>43414</c:v>
                </c:pt>
                <c:pt idx="121">
                  <c:v>43415</c:v>
                </c:pt>
                <c:pt idx="122">
                  <c:v>43415</c:v>
                </c:pt>
                <c:pt idx="123">
                  <c:v>43427</c:v>
                </c:pt>
                <c:pt idx="124">
                  <c:v>43428</c:v>
                </c:pt>
                <c:pt idx="125">
                  <c:v>43450</c:v>
                </c:pt>
                <c:pt idx="126">
                  <c:v>43464</c:v>
                </c:pt>
                <c:pt idx="127">
                  <c:v>43504</c:v>
                </c:pt>
                <c:pt idx="128">
                  <c:v>43539</c:v>
                </c:pt>
                <c:pt idx="129">
                  <c:v>43571</c:v>
                </c:pt>
                <c:pt idx="130">
                  <c:v>43584</c:v>
                </c:pt>
                <c:pt idx="131">
                  <c:v>43627</c:v>
                </c:pt>
                <c:pt idx="132">
                  <c:v>43638</c:v>
                </c:pt>
                <c:pt idx="133">
                  <c:v>43676</c:v>
                </c:pt>
                <c:pt idx="134">
                  <c:v>43681</c:v>
                </c:pt>
                <c:pt idx="135">
                  <c:v>43690</c:v>
                </c:pt>
                <c:pt idx="136">
                  <c:v>43719</c:v>
                </c:pt>
                <c:pt idx="137">
                  <c:v>43728</c:v>
                </c:pt>
                <c:pt idx="138">
                  <c:v>43754</c:v>
                </c:pt>
                <c:pt idx="139">
                  <c:v>43838</c:v>
                </c:pt>
                <c:pt idx="140">
                  <c:v>43879</c:v>
                </c:pt>
                <c:pt idx="141">
                  <c:v>43921</c:v>
                </c:pt>
                <c:pt idx="142">
                  <c:v>43947</c:v>
                </c:pt>
                <c:pt idx="143">
                  <c:v>43978</c:v>
                </c:pt>
                <c:pt idx="144">
                  <c:v>44029</c:v>
                </c:pt>
                <c:pt idx="145">
                  <c:v>44033</c:v>
                </c:pt>
                <c:pt idx="146">
                  <c:v>44034</c:v>
                </c:pt>
                <c:pt idx="147">
                  <c:v>44045</c:v>
                </c:pt>
                <c:pt idx="148">
                  <c:v>44101</c:v>
                </c:pt>
                <c:pt idx="149">
                  <c:v>44102</c:v>
                </c:pt>
                <c:pt idx="150">
                  <c:v>44128</c:v>
                </c:pt>
                <c:pt idx="151">
                  <c:v>44141</c:v>
                </c:pt>
                <c:pt idx="152">
                  <c:v>44154</c:v>
                </c:pt>
                <c:pt idx="153">
                  <c:v>44155</c:v>
                </c:pt>
                <c:pt idx="154">
                  <c:v>44159</c:v>
                </c:pt>
                <c:pt idx="155">
                  <c:v>44161</c:v>
                </c:pt>
                <c:pt idx="156">
                  <c:v>44176</c:v>
                </c:pt>
                <c:pt idx="157">
                  <c:v>44192</c:v>
                </c:pt>
                <c:pt idx="158">
                  <c:v>44225</c:v>
                </c:pt>
                <c:pt idx="159">
                  <c:v>44246</c:v>
                </c:pt>
                <c:pt idx="160">
                  <c:v>44254</c:v>
                </c:pt>
                <c:pt idx="161">
                  <c:v>44255</c:v>
                </c:pt>
                <c:pt idx="162">
                  <c:v>44256</c:v>
                </c:pt>
                <c:pt idx="163">
                  <c:v>44265</c:v>
                </c:pt>
                <c:pt idx="164">
                  <c:v>44290</c:v>
                </c:pt>
                <c:pt idx="165">
                  <c:v>44294</c:v>
                </c:pt>
                <c:pt idx="166">
                  <c:v>44330</c:v>
                </c:pt>
                <c:pt idx="167">
                  <c:v>44338</c:v>
                </c:pt>
                <c:pt idx="168">
                  <c:v>44361</c:v>
                </c:pt>
                <c:pt idx="169">
                  <c:v>44369</c:v>
                </c:pt>
                <c:pt idx="170">
                  <c:v>44373</c:v>
                </c:pt>
                <c:pt idx="171">
                  <c:v>44386</c:v>
                </c:pt>
                <c:pt idx="172">
                  <c:v>44391</c:v>
                </c:pt>
                <c:pt idx="173">
                  <c:v>44514</c:v>
                </c:pt>
                <c:pt idx="174">
                  <c:v>44585</c:v>
                </c:pt>
                <c:pt idx="175">
                  <c:v>44608</c:v>
                </c:pt>
                <c:pt idx="176">
                  <c:v>44690</c:v>
                </c:pt>
                <c:pt idx="177">
                  <c:v>44722</c:v>
                </c:pt>
                <c:pt idx="178" formatCode="m/d/yyyy">
                  <c:v>44723</c:v>
                </c:pt>
                <c:pt idx="179" formatCode="m/d/yyyy">
                  <c:v>44726</c:v>
                </c:pt>
                <c:pt idx="180" formatCode="m/d/yyyy">
                  <c:v>44742</c:v>
                </c:pt>
                <c:pt idx="181" formatCode="m/d/yyyy">
                  <c:v>44743</c:v>
                </c:pt>
                <c:pt idx="182" formatCode="m/d/yyyy">
                  <c:v>44744</c:v>
                </c:pt>
                <c:pt idx="183" formatCode="m/d/yyyy">
                  <c:v>44750</c:v>
                </c:pt>
                <c:pt idx="184" formatCode="m/d/yyyy">
                  <c:v>44755</c:v>
                </c:pt>
              </c:numCache>
            </c:numRef>
          </c:xVal>
          <c:yVal>
            <c:numRef>
              <c:f>'ZZ(3)'!$G$26:$G$211</c:f>
              <c:numCache>
                <c:formatCode>General</c:formatCode>
                <c:ptCount val="185"/>
                <c:pt idx="0">
                  <c:v>665</c:v>
                </c:pt>
                <c:pt idx="1">
                  <c:v>662</c:v>
                </c:pt>
                <c:pt idx="2">
                  <c:v>688</c:v>
                </c:pt>
                <c:pt idx="3">
                  <c:v>727</c:v>
                </c:pt>
                <c:pt idx="4">
                  <c:v>713</c:v>
                </c:pt>
                <c:pt idx="5">
                  <c:v>735</c:v>
                </c:pt>
                <c:pt idx="6">
                  <c:v>741</c:v>
                </c:pt>
                <c:pt idx="7">
                  <c:v>758</c:v>
                </c:pt>
                <c:pt idx="8">
                  <c:v>759</c:v>
                </c:pt>
                <c:pt idx="9">
                  <c:v>820</c:v>
                </c:pt>
                <c:pt idx="10">
                  <c:v>791</c:v>
                </c:pt>
                <c:pt idx="11">
                  <c:v>829</c:v>
                </c:pt>
                <c:pt idx="12">
                  <c:v>698</c:v>
                </c:pt>
                <c:pt idx="13">
                  <c:v>658</c:v>
                </c:pt>
                <c:pt idx="14">
                  <c:v>617</c:v>
                </c:pt>
                <c:pt idx="15">
                  <c:v>623</c:v>
                </c:pt>
                <c:pt idx="16">
                  <c:v>731.13</c:v>
                </c:pt>
                <c:pt idx="17">
                  <c:v>530</c:v>
                </c:pt>
                <c:pt idx="18">
                  <c:v>527</c:v>
                </c:pt>
                <c:pt idx="19">
                  <c:v>532</c:v>
                </c:pt>
                <c:pt idx="20">
                  <c:v>269</c:v>
                </c:pt>
                <c:pt idx="21">
                  <c:v>548</c:v>
                </c:pt>
                <c:pt idx="22">
                  <c:v>497</c:v>
                </c:pt>
                <c:pt idx="23">
                  <c:v>497</c:v>
                </c:pt>
                <c:pt idx="24">
                  <c:v>511</c:v>
                </c:pt>
                <c:pt idx="25">
                  <c:v>633</c:v>
                </c:pt>
                <c:pt idx="26">
                  <c:v>683</c:v>
                </c:pt>
                <c:pt idx="27">
                  <c:v>595</c:v>
                </c:pt>
                <c:pt idx="28">
                  <c:v>546</c:v>
                </c:pt>
                <c:pt idx="29">
                  <c:v>523</c:v>
                </c:pt>
                <c:pt idx="31">
                  <c:v>209</c:v>
                </c:pt>
                <c:pt idx="32">
                  <c:v>158.30000000000001</c:v>
                </c:pt>
                <c:pt idx="33">
                  <c:v>213</c:v>
                </c:pt>
                <c:pt idx="34">
                  <c:v>166.4</c:v>
                </c:pt>
                <c:pt idx="35">
                  <c:v>200</c:v>
                </c:pt>
                <c:pt idx="36">
                  <c:v>203.96</c:v>
                </c:pt>
                <c:pt idx="37">
                  <c:v>179.23</c:v>
                </c:pt>
                <c:pt idx="38">
                  <c:v>175.3</c:v>
                </c:pt>
                <c:pt idx="39">
                  <c:v>215</c:v>
                </c:pt>
                <c:pt idx="40">
                  <c:v>247</c:v>
                </c:pt>
                <c:pt idx="41">
                  <c:v>268.8</c:v>
                </c:pt>
                <c:pt idx="42">
                  <c:v>278.3</c:v>
                </c:pt>
                <c:pt idx="43">
                  <c:v>214</c:v>
                </c:pt>
                <c:pt idx="44">
                  <c:v>191.7</c:v>
                </c:pt>
                <c:pt idx="45">
                  <c:v>178</c:v>
                </c:pt>
                <c:pt idx="46">
                  <c:v>231.18</c:v>
                </c:pt>
                <c:pt idx="47">
                  <c:v>254.58</c:v>
                </c:pt>
                <c:pt idx="48">
                  <c:v>247</c:v>
                </c:pt>
                <c:pt idx="49">
                  <c:v>249.39</c:v>
                </c:pt>
                <c:pt idx="50">
                  <c:v>247.83</c:v>
                </c:pt>
                <c:pt idx="51">
                  <c:v>206</c:v>
                </c:pt>
                <c:pt idx="52">
                  <c:v>206</c:v>
                </c:pt>
                <c:pt idx="53">
                  <c:v>214</c:v>
                </c:pt>
                <c:pt idx="54">
                  <c:v>214</c:v>
                </c:pt>
                <c:pt idx="55">
                  <c:v>203.38</c:v>
                </c:pt>
                <c:pt idx="56">
                  <c:v>197</c:v>
                </c:pt>
                <c:pt idx="57">
                  <c:v>209</c:v>
                </c:pt>
                <c:pt idx="58">
                  <c:v>209.95</c:v>
                </c:pt>
                <c:pt idx="59">
                  <c:v>208.47</c:v>
                </c:pt>
                <c:pt idx="60">
                  <c:v>193.93</c:v>
                </c:pt>
                <c:pt idx="61">
                  <c:v>193.63</c:v>
                </c:pt>
                <c:pt idx="62">
                  <c:v>152</c:v>
                </c:pt>
                <c:pt idx="63">
                  <c:v>151.97999999999999</c:v>
                </c:pt>
                <c:pt idx="64">
                  <c:v>169</c:v>
                </c:pt>
                <c:pt idx="65">
                  <c:v>165.7</c:v>
                </c:pt>
                <c:pt idx="66">
                  <c:v>200</c:v>
                </c:pt>
                <c:pt idx="67">
                  <c:v>149.97999999999999</c:v>
                </c:pt>
                <c:pt idx="68">
                  <c:v>151</c:v>
                </c:pt>
                <c:pt idx="69">
                  <c:v>191.7</c:v>
                </c:pt>
                <c:pt idx="70">
                  <c:v>217</c:v>
                </c:pt>
                <c:pt idx="71">
                  <c:v>202.84</c:v>
                </c:pt>
                <c:pt idx="72">
                  <c:v>203.5</c:v>
                </c:pt>
                <c:pt idx="73">
                  <c:v>196</c:v>
                </c:pt>
                <c:pt idx="74">
                  <c:v>180.66</c:v>
                </c:pt>
                <c:pt idx="75">
                  <c:v>183</c:v>
                </c:pt>
                <c:pt idx="76">
                  <c:v>188.7</c:v>
                </c:pt>
                <c:pt idx="77">
                  <c:v>210</c:v>
                </c:pt>
                <c:pt idx="78">
                  <c:v>197.25</c:v>
                </c:pt>
                <c:pt idx="79">
                  <c:v>243</c:v>
                </c:pt>
                <c:pt idx="80">
                  <c:v>252</c:v>
                </c:pt>
                <c:pt idx="81">
                  <c:v>191</c:v>
                </c:pt>
                <c:pt idx="82">
                  <c:v>205</c:v>
                </c:pt>
                <c:pt idx="83">
                  <c:v>236</c:v>
                </c:pt>
                <c:pt idx="84">
                  <c:v>193</c:v>
                </c:pt>
                <c:pt idx="85">
                  <c:v>196</c:v>
                </c:pt>
                <c:pt idx="86">
                  <c:v>190</c:v>
                </c:pt>
                <c:pt idx="87">
                  <c:v>189</c:v>
                </c:pt>
                <c:pt idx="88">
                  <c:v>192</c:v>
                </c:pt>
                <c:pt idx="89">
                  <c:v>200.5</c:v>
                </c:pt>
                <c:pt idx="90">
                  <c:v>195</c:v>
                </c:pt>
                <c:pt idx="91">
                  <c:v>201</c:v>
                </c:pt>
                <c:pt idx="92">
                  <c:v>210</c:v>
                </c:pt>
                <c:pt idx="93">
                  <c:v>185.26</c:v>
                </c:pt>
                <c:pt idx="94">
                  <c:v>187</c:v>
                </c:pt>
                <c:pt idx="95">
                  <c:v>197</c:v>
                </c:pt>
                <c:pt idx="96">
                  <c:v>190</c:v>
                </c:pt>
                <c:pt idx="97">
                  <c:v>236.25</c:v>
                </c:pt>
                <c:pt idx="98">
                  <c:v>214.99</c:v>
                </c:pt>
                <c:pt idx="99">
                  <c:v>204.8</c:v>
                </c:pt>
                <c:pt idx="100">
                  <c:v>226.54</c:v>
                </c:pt>
                <c:pt idx="101">
                  <c:v>212.55</c:v>
                </c:pt>
                <c:pt idx="102">
                  <c:v>222.71</c:v>
                </c:pt>
                <c:pt idx="103">
                  <c:v>178</c:v>
                </c:pt>
                <c:pt idx="104">
                  <c:v>172.26</c:v>
                </c:pt>
                <c:pt idx="105">
                  <c:v>193.9</c:v>
                </c:pt>
                <c:pt idx="106">
                  <c:v>185.88</c:v>
                </c:pt>
                <c:pt idx="107">
                  <c:v>185.83</c:v>
                </c:pt>
                <c:pt idx="108">
                  <c:v>196.3</c:v>
                </c:pt>
                <c:pt idx="109">
                  <c:v>184</c:v>
                </c:pt>
                <c:pt idx="110">
                  <c:v>181</c:v>
                </c:pt>
                <c:pt idx="111">
                  <c:v>176.68</c:v>
                </c:pt>
                <c:pt idx="112">
                  <c:v>230.2</c:v>
                </c:pt>
                <c:pt idx="113">
                  <c:v>232.11</c:v>
                </c:pt>
                <c:pt idx="114">
                  <c:v>237.5</c:v>
                </c:pt>
                <c:pt idx="115">
                  <c:v>201.45</c:v>
                </c:pt>
                <c:pt idx="116">
                  <c:v>183.59</c:v>
                </c:pt>
                <c:pt idx="117">
                  <c:v>184</c:v>
                </c:pt>
                <c:pt idx="118">
                  <c:v>183</c:v>
                </c:pt>
                <c:pt idx="119">
                  <c:v>200.73</c:v>
                </c:pt>
                <c:pt idx="120">
                  <c:v>202.57</c:v>
                </c:pt>
                <c:pt idx="121">
                  <c:v>206</c:v>
                </c:pt>
                <c:pt idx="122">
                  <c:v>203</c:v>
                </c:pt>
                <c:pt idx="123">
                  <c:v>208.51</c:v>
                </c:pt>
                <c:pt idx="124">
                  <c:v>208.45</c:v>
                </c:pt>
                <c:pt idx="125">
                  <c:v>229.68</c:v>
                </c:pt>
                <c:pt idx="126">
                  <c:v>220.28</c:v>
                </c:pt>
                <c:pt idx="127">
                  <c:v>199.6</c:v>
                </c:pt>
                <c:pt idx="128">
                  <c:v>193.39</c:v>
                </c:pt>
                <c:pt idx="129">
                  <c:v>205</c:v>
                </c:pt>
                <c:pt idx="130">
                  <c:v>212</c:v>
                </c:pt>
                <c:pt idx="131">
                  <c:v>201</c:v>
                </c:pt>
                <c:pt idx="132">
                  <c:v>201</c:v>
                </c:pt>
                <c:pt idx="133">
                  <c:v>199.12</c:v>
                </c:pt>
                <c:pt idx="134">
                  <c:v>196.24</c:v>
                </c:pt>
                <c:pt idx="135">
                  <c:v>195</c:v>
                </c:pt>
                <c:pt idx="136">
                  <c:v>208</c:v>
                </c:pt>
                <c:pt idx="137">
                  <c:v>204.5</c:v>
                </c:pt>
                <c:pt idx="138">
                  <c:v>208.9</c:v>
                </c:pt>
                <c:pt idx="139">
                  <c:v>209</c:v>
                </c:pt>
                <c:pt idx="140">
                  <c:v>205</c:v>
                </c:pt>
                <c:pt idx="141">
                  <c:v>97</c:v>
                </c:pt>
                <c:pt idx="142">
                  <c:v>189</c:v>
                </c:pt>
                <c:pt idx="143">
                  <c:v>189</c:v>
                </c:pt>
                <c:pt idx="144">
                  <c:v>191</c:v>
                </c:pt>
                <c:pt idx="145">
                  <c:v>191</c:v>
                </c:pt>
                <c:pt idx="146">
                  <c:v>193</c:v>
                </c:pt>
                <c:pt idx="147">
                  <c:v>204</c:v>
                </c:pt>
                <c:pt idx="148">
                  <c:v>207</c:v>
                </c:pt>
                <c:pt idx="149">
                  <c:v>212</c:v>
                </c:pt>
                <c:pt idx="150">
                  <c:v>200</c:v>
                </c:pt>
                <c:pt idx="151">
                  <c:v>197.58</c:v>
                </c:pt>
                <c:pt idx="152">
                  <c:v>201</c:v>
                </c:pt>
                <c:pt idx="153">
                  <c:v>199</c:v>
                </c:pt>
                <c:pt idx="154">
                  <c:v>213</c:v>
                </c:pt>
                <c:pt idx="155">
                  <c:v>207</c:v>
                </c:pt>
                <c:pt idx="156">
                  <c:v>208</c:v>
                </c:pt>
                <c:pt idx="157">
                  <c:v>211</c:v>
                </c:pt>
                <c:pt idx="158">
                  <c:v>217</c:v>
                </c:pt>
                <c:pt idx="159">
                  <c:v>211</c:v>
                </c:pt>
                <c:pt idx="160">
                  <c:v>219</c:v>
                </c:pt>
                <c:pt idx="161">
                  <c:v>223</c:v>
                </c:pt>
                <c:pt idx="162">
                  <c:v>224</c:v>
                </c:pt>
                <c:pt idx="163">
                  <c:v>233</c:v>
                </c:pt>
                <c:pt idx="164">
                  <c:v>217</c:v>
                </c:pt>
                <c:pt idx="165">
                  <c:v>217.72</c:v>
                </c:pt>
                <c:pt idx="166">
                  <c:v>206</c:v>
                </c:pt>
                <c:pt idx="167">
                  <c:v>216</c:v>
                </c:pt>
                <c:pt idx="168">
                  <c:v>230</c:v>
                </c:pt>
                <c:pt idx="169">
                  <c:v>221</c:v>
                </c:pt>
                <c:pt idx="170">
                  <c:v>225</c:v>
                </c:pt>
                <c:pt idx="171">
                  <c:v>207</c:v>
                </c:pt>
                <c:pt idx="172">
                  <c:v>192</c:v>
                </c:pt>
                <c:pt idx="173">
                  <c:v>191</c:v>
                </c:pt>
                <c:pt idx="174">
                  <c:v>244</c:v>
                </c:pt>
                <c:pt idx="175">
                  <c:v>264</c:v>
                </c:pt>
                <c:pt idx="176">
                  <c:v>234</c:v>
                </c:pt>
                <c:pt idx="177">
                  <c:v>227</c:v>
                </c:pt>
                <c:pt idx="178">
                  <c:v>247</c:v>
                </c:pt>
                <c:pt idx="179">
                  <c:v>235</c:v>
                </c:pt>
                <c:pt idx="180">
                  <c:v>207</c:v>
                </c:pt>
                <c:pt idx="181">
                  <c:v>208</c:v>
                </c:pt>
                <c:pt idx="182">
                  <c:v>208</c:v>
                </c:pt>
                <c:pt idx="183">
                  <c:v>206</c:v>
                </c:pt>
                <c:pt idx="184">
                  <c:v>203</c:v>
                </c:pt>
              </c:numCache>
            </c:numRef>
          </c:yVal>
          <c:smooth val="0"/>
          <c:extLst>
            <c:ext xmlns:c16="http://schemas.microsoft.com/office/drawing/2014/chart" uri="{C3380CC4-5D6E-409C-BE32-E72D297353CC}">
              <c16:uniqueId val="{00000005-2547-4A59-BA5D-9C597E9A7037}"/>
            </c:ext>
          </c:extLst>
        </c:ser>
        <c:dLbls>
          <c:showLegendKey val="0"/>
          <c:showVal val="0"/>
          <c:showCatName val="0"/>
          <c:showSerName val="0"/>
          <c:showPercent val="0"/>
          <c:showBubbleSize val="0"/>
        </c:dLbls>
        <c:axId val="541040752"/>
        <c:axId val="541036440"/>
      </c:scatterChart>
      <c:scatterChart>
        <c:scatterStyle val="lineMarker"/>
        <c:varyColors val="0"/>
        <c:ser>
          <c:idx val="3"/>
          <c:order val="2"/>
          <c:tx>
            <c:strRef>
              <c:f>'ZZ(3)'!$N$25</c:f>
              <c:strCache>
                <c:ptCount val="1"/>
                <c:pt idx="0">
                  <c:v>GAS</c:v>
                </c:pt>
              </c:strCache>
            </c:strRef>
          </c:tx>
          <c:spPr>
            <a:ln w="19050">
              <a:solidFill>
                <a:srgbClr val="FF0000"/>
              </a:solidFill>
            </a:ln>
          </c:spPr>
          <c:marker>
            <c:symbol val="circle"/>
            <c:size val="3"/>
            <c:spPr>
              <a:solidFill>
                <a:srgbClr val="FF0000"/>
              </a:solidFill>
              <a:ln>
                <a:solidFill>
                  <a:srgbClr val="FF0000"/>
                </a:solidFill>
              </a:ln>
            </c:spPr>
          </c:marker>
          <c:dLbls>
            <c:dLbl>
              <c:idx val="113"/>
              <c:layout>
                <c:manualLayout>
                  <c:x val="-0.32130691285567631"/>
                  <c:y val="-0.12174887527979486"/>
                </c:manualLayout>
              </c:layout>
              <c:tx>
                <c:rich>
                  <a:bodyPr wrap="square" lIns="38100" tIns="19050" rIns="38100" bIns="19050" anchor="ctr">
                    <a:noAutofit/>
                  </a:bodyPr>
                  <a:lstStyle/>
                  <a:p>
                    <a:pPr>
                      <a:defRPr>
                        <a:solidFill>
                          <a:srgbClr val="FF0000"/>
                        </a:solidFill>
                      </a:defRPr>
                    </a:pPr>
                    <a:r>
                      <a:rPr lang="en-US" sz="800">
                        <a:solidFill>
                          <a:srgbClr val="FF0000"/>
                        </a:solidFill>
                      </a:rPr>
                      <a:t>Aug 2018: </a:t>
                    </a:r>
                    <a:r>
                      <a:rPr lang="en-US" sz="800" baseline="0">
                        <a:solidFill>
                          <a:srgbClr val="FF0000"/>
                        </a:solidFill>
                      </a:rPr>
                      <a:t>Natural FLow 0.8 MM</a:t>
                    </a:r>
                    <a:endParaRPr lang="en-US" sz="800">
                      <a:solidFill>
                        <a:srgbClr val="FF0000"/>
                      </a:solidFill>
                    </a:endParaRPr>
                  </a:p>
                </c:rich>
              </c:tx>
              <c:spPr>
                <a:solidFill>
                  <a:sysClr val="window" lastClr="FFFFFF"/>
                </a:solidFill>
                <a:ln>
                  <a:noFill/>
                </a:ln>
                <a:effectLst/>
              </c:sp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0.15083192848209837"/>
                      <c:h val="7.1070162574060278E-2"/>
                    </c:manualLayout>
                  </c15:layout>
                  <c15:showDataLabelsRange val="0"/>
                </c:ext>
                <c:ext xmlns:c16="http://schemas.microsoft.com/office/drawing/2014/chart" uri="{C3380CC4-5D6E-409C-BE32-E72D297353CC}">
                  <c16:uniqueId val="{00000006-2547-4A59-BA5D-9C597E9A7037}"/>
                </c:ext>
              </c:extLst>
            </c:dLbl>
            <c:spPr>
              <a:solidFill>
                <a:sysClr val="window" lastClr="FFFFFF"/>
              </a:solid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showLeaderLines val="1"/>
              </c:ext>
            </c:extLst>
          </c:dLbls>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'ZZ(3)'!$N$26:$N$212</c:f>
              <c:numCache>
                <c:formatCode>General</c:formatCode>
                <c:ptCount val="187"/>
                <c:pt idx="0">
                  <c:v>1.48</c:v>
                </c:pt>
                <c:pt idx="1">
                  <c:v>2.4</c:v>
                </c:pt>
                <c:pt idx="2">
                  <c:v>3.07</c:v>
                </c:pt>
                <c:pt idx="3">
                  <c:v>4.12</c:v>
                </c:pt>
                <c:pt idx="4">
                  <c:v>4.1399999999999997</c:v>
                </c:pt>
                <c:pt idx="5">
                  <c:v>5</c:v>
                </c:pt>
                <c:pt idx="6">
                  <c:v>4.92</c:v>
                </c:pt>
                <c:pt idx="7">
                  <c:v>5.22</c:v>
                </c:pt>
                <c:pt idx="8">
                  <c:v>6.63</c:v>
                </c:pt>
                <c:pt idx="9">
                  <c:v>7.42</c:v>
                </c:pt>
                <c:pt idx="10">
                  <c:v>7.85</c:v>
                </c:pt>
                <c:pt idx="11">
                  <c:v>7.61</c:v>
                </c:pt>
                <c:pt idx="12">
                  <c:v>8.09</c:v>
                </c:pt>
                <c:pt idx="13">
                  <c:v>8.2100000000000009</c:v>
                </c:pt>
                <c:pt idx="14">
                  <c:v>7.54</c:v>
                </c:pt>
                <c:pt idx="15">
                  <c:v>7.7</c:v>
                </c:pt>
                <c:pt idx="16">
                  <c:v>7.39</c:v>
                </c:pt>
                <c:pt idx="17">
                  <c:v>2.33</c:v>
                </c:pt>
                <c:pt idx="18">
                  <c:v>3.58</c:v>
                </c:pt>
                <c:pt idx="19">
                  <c:v>3.74</c:v>
                </c:pt>
                <c:pt idx="20">
                  <c:v>4.4000000000000004</c:v>
                </c:pt>
                <c:pt idx="21">
                  <c:v>0.05</c:v>
                </c:pt>
                <c:pt idx="22">
                  <c:v>0</c:v>
                </c:pt>
                <c:pt idx="23">
                  <c:v>0</c:v>
                </c:pt>
                <c:pt idx="24">
                  <c:v>0</c:v>
                </c:pt>
                <c:pt idx="25">
                  <c:v>4.59</c:v>
                </c:pt>
                <c:pt idx="26">
                  <c:v>0</c:v>
                </c:pt>
                <c:pt idx="27">
                  <c:v>0.34</c:v>
                </c:pt>
                <c:pt idx="28">
                  <c:v>2.06</c:v>
                </c:pt>
                <c:pt idx="29">
                  <c:v>0.8</c:v>
                </c:pt>
                <c:pt idx="30">
                  <c:v>0</c:v>
                </c:pt>
                <c:pt idx="31">
                  <c:v>1.8599999999999998E-2</c:v>
                </c:pt>
                <c:pt idx="32">
                  <c:v>0.21099999999999999</c:v>
                </c:pt>
                <c:pt idx="33">
                  <c:v>0.4</c:v>
                </c:pt>
                <c:pt idx="34">
                  <c:v>0.25</c:v>
                </c:pt>
                <c:pt idx="35">
                  <c:v>0.34</c:v>
                </c:pt>
                <c:pt idx="36">
                  <c:v>0</c:v>
                </c:pt>
                <c:pt idx="37">
                  <c:v>0.26</c:v>
                </c:pt>
                <c:pt idx="38">
                  <c:v>0.22</c:v>
                </c:pt>
                <c:pt idx="39">
                  <c:v>0.03</c:v>
                </c:pt>
                <c:pt idx="40">
                  <c:v>0.09</c:v>
                </c:pt>
                <c:pt idx="41">
                  <c:v>0.3</c:v>
                </c:pt>
                <c:pt idx="42">
                  <c:v>0.31</c:v>
                </c:pt>
                <c:pt idx="43">
                  <c:v>0.35</c:v>
                </c:pt>
                <c:pt idx="44">
                  <c:v>4.0000000000000001E-3</c:v>
                </c:pt>
                <c:pt idx="45">
                  <c:v>5.0000000000000001E-3</c:v>
                </c:pt>
                <c:pt idx="46">
                  <c:v>3.0000000000000001E-3</c:v>
                </c:pt>
                <c:pt idx="47">
                  <c:v>8.9999999999999993E-3</c:v>
                </c:pt>
                <c:pt idx="48">
                  <c:v>3.0000000000000001E-3</c:v>
                </c:pt>
                <c:pt idx="49">
                  <c:v>3.0000000000000001E-3</c:v>
                </c:pt>
                <c:pt idx="50">
                  <c:v>1.2999999999999999E-2</c:v>
                </c:pt>
                <c:pt idx="51">
                  <c:v>0.1381</c:v>
                </c:pt>
                <c:pt idx="52">
                  <c:v>0.109</c:v>
                </c:pt>
                <c:pt idx="53">
                  <c:v>0.24360000000000001</c:v>
                </c:pt>
                <c:pt idx="54">
                  <c:v>0.1835</c:v>
                </c:pt>
                <c:pt idx="55">
                  <c:v>0.18340000000000001</c:v>
                </c:pt>
                <c:pt idx="56">
                  <c:v>0.20100000000000001</c:v>
                </c:pt>
                <c:pt idx="57">
                  <c:v>0.20499999999999999</c:v>
                </c:pt>
                <c:pt idx="58">
                  <c:v>0.21859999999999999</c:v>
                </c:pt>
                <c:pt idx="59">
                  <c:v>0.62</c:v>
                </c:pt>
                <c:pt idx="60">
                  <c:v>0.98</c:v>
                </c:pt>
                <c:pt idx="61">
                  <c:v>0.85</c:v>
                </c:pt>
                <c:pt idx="62">
                  <c:v>1.0046999999999999</c:v>
                </c:pt>
                <c:pt idx="63">
                  <c:v>0.69899999999999995</c:v>
                </c:pt>
                <c:pt idx="64">
                  <c:v>0.34</c:v>
                </c:pt>
                <c:pt idx="65">
                  <c:v>0.37</c:v>
                </c:pt>
                <c:pt idx="66">
                  <c:v>0.17</c:v>
                </c:pt>
                <c:pt idx="67">
                  <c:v>0.35</c:v>
                </c:pt>
                <c:pt idx="68">
                  <c:v>0.45</c:v>
                </c:pt>
                <c:pt idx="69">
                  <c:v>0.39700000000000002</c:v>
                </c:pt>
                <c:pt idx="70">
                  <c:v>0.24</c:v>
                </c:pt>
                <c:pt idx="71">
                  <c:v>0.1</c:v>
                </c:pt>
                <c:pt idx="72">
                  <c:v>0.13489999999999999</c:v>
                </c:pt>
                <c:pt idx="73">
                  <c:v>3.4000000000000002E-2</c:v>
                </c:pt>
                <c:pt idx="74">
                  <c:v>3.2000000000000001E-2</c:v>
                </c:pt>
                <c:pt idx="75">
                  <c:v>0.15429999999999999</c:v>
                </c:pt>
                <c:pt idx="76">
                  <c:v>3.1E-2</c:v>
                </c:pt>
                <c:pt idx="77">
                  <c:v>2.9000000000000001E-2</c:v>
                </c:pt>
                <c:pt idx="78">
                  <c:v>4.0000000000000001E-3</c:v>
                </c:pt>
                <c:pt idx="79">
                  <c:v>5.8000000000000003E-2</c:v>
                </c:pt>
                <c:pt idx="80">
                  <c:v>0.05</c:v>
                </c:pt>
                <c:pt idx="81">
                  <c:v>2.3E-2</c:v>
                </c:pt>
                <c:pt idx="82">
                  <c:v>2.9000000000000001E-2</c:v>
                </c:pt>
                <c:pt idx="83">
                  <c:v>0.11799999999999999</c:v>
                </c:pt>
                <c:pt idx="84">
                  <c:v>2.1999999999999999E-2</c:v>
                </c:pt>
                <c:pt idx="85">
                  <c:v>4.3999999999999997E-2</c:v>
                </c:pt>
                <c:pt idx="86">
                  <c:v>0.04</c:v>
                </c:pt>
                <c:pt idx="87">
                  <c:v>3.5999999999999997E-2</c:v>
                </c:pt>
                <c:pt idx="88">
                  <c:v>3.2000000000000001E-2</c:v>
                </c:pt>
                <c:pt idx="89">
                  <c:v>6.2E-2</c:v>
                </c:pt>
                <c:pt idx="90">
                  <c:v>0.06</c:v>
                </c:pt>
                <c:pt idx="91">
                  <c:v>5.2999999999999999E-2</c:v>
                </c:pt>
                <c:pt idx="92">
                  <c:v>0.06</c:v>
                </c:pt>
                <c:pt idx="93">
                  <c:v>0.06</c:v>
                </c:pt>
                <c:pt idx="94">
                  <c:v>7.0000000000000007E-2</c:v>
                </c:pt>
                <c:pt idx="95">
                  <c:v>5.7000000000000002E-2</c:v>
                </c:pt>
                <c:pt idx="96">
                  <c:v>0.05</c:v>
                </c:pt>
                <c:pt idx="97">
                  <c:v>0.06</c:v>
                </c:pt>
                <c:pt idx="98">
                  <c:v>0.06</c:v>
                </c:pt>
                <c:pt idx="99">
                  <c:v>0.04</c:v>
                </c:pt>
                <c:pt idx="100">
                  <c:v>5.8000000000000003E-2</c:v>
                </c:pt>
                <c:pt idx="101">
                  <c:v>0.05</c:v>
                </c:pt>
                <c:pt idx="102">
                  <c:v>0.04</c:v>
                </c:pt>
                <c:pt idx="103">
                  <c:v>4.1000000000000002E-2</c:v>
                </c:pt>
                <c:pt idx="104">
                  <c:v>4.7E-2</c:v>
                </c:pt>
                <c:pt idx="105">
                  <c:v>0.04</c:v>
                </c:pt>
                <c:pt idx="106">
                  <c:v>0.04</c:v>
                </c:pt>
                <c:pt idx="107">
                  <c:v>0.05</c:v>
                </c:pt>
                <c:pt idx="108">
                  <c:v>0</c:v>
                </c:pt>
                <c:pt idx="109">
                  <c:v>0.08</c:v>
                </c:pt>
                <c:pt idx="110">
                  <c:v>0.05</c:v>
                </c:pt>
                <c:pt idx="111">
                  <c:v>0.02</c:v>
                </c:pt>
                <c:pt idx="112">
                  <c:v>0.87</c:v>
                </c:pt>
                <c:pt idx="113">
                  <c:v>0.83</c:v>
                </c:pt>
                <c:pt idx="114">
                  <c:v>0.04</c:v>
                </c:pt>
                <c:pt idx="115">
                  <c:v>0.04</c:v>
                </c:pt>
                <c:pt idx="116">
                  <c:v>0.03</c:v>
                </c:pt>
                <c:pt idx="117">
                  <c:v>0.96</c:v>
                </c:pt>
                <c:pt idx="118">
                  <c:v>0.6</c:v>
                </c:pt>
                <c:pt idx="119">
                  <c:v>0.11</c:v>
                </c:pt>
                <c:pt idx="120">
                  <c:v>1.31</c:v>
                </c:pt>
                <c:pt idx="121">
                  <c:v>0.05</c:v>
                </c:pt>
                <c:pt idx="122">
                  <c:v>0.15</c:v>
                </c:pt>
                <c:pt idx="123">
                  <c:v>0.1</c:v>
                </c:pt>
                <c:pt idx="124">
                  <c:v>0.08</c:v>
                </c:pt>
                <c:pt idx="125">
                  <c:v>0.14000000000000001</c:v>
                </c:pt>
                <c:pt idx="126">
                  <c:v>0.09</c:v>
                </c:pt>
                <c:pt idx="127">
                  <c:v>0.08</c:v>
                </c:pt>
                <c:pt idx="128">
                  <c:v>0.03</c:v>
                </c:pt>
                <c:pt idx="129">
                  <c:v>0.06</c:v>
                </c:pt>
                <c:pt idx="130">
                  <c:v>0.06</c:v>
                </c:pt>
                <c:pt idx="131">
                  <c:v>0</c:v>
                </c:pt>
                <c:pt idx="132">
                  <c:v>0.01</c:v>
                </c:pt>
                <c:pt idx="133">
                  <c:v>0.05</c:v>
                </c:pt>
                <c:pt idx="134">
                  <c:v>0.16</c:v>
                </c:pt>
                <c:pt idx="135">
                  <c:v>0.06</c:v>
                </c:pt>
                <c:pt idx="136">
                  <c:v>0.24</c:v>
                </c:pt>
                <c:pt idx="137">
                  <c:v>0.14000000000000001</c:v>
                </c:pt>
                <c:pt idx="138">
                  <c:v>3.1E-2</c:v>
                </c:pt>
                <c:pt idx="139">
                  <c:v>0.38</c:v>
                </c:pt>
                <c:pt idx="140">
                  <c:v>0.28999999999999998</c:v>
                </c:pt>
                <c:pt idx="141">
                  <c:v>0.01</c:v>
                </c:pt>
                <c:pt idx="142">
                  <c:v>7.1999999999999998E-3</c:v>
                </c:pt>
                <c:pt idx="143">
                  <c:v>0</c:v>
                </c:pt>
                <c:pt idx="144">
                  <c:v>0</c:v>
                </c:pt>
                <c:pt idx="145">
                  <c:v>0.28000000000000003</c:v>
                </c:pt>
                <c:pt idx="146">
                  <c:v>0.11</c:v>
                </c:pt>
                <c:pt idx="147">
                  <c:v>0.03</c:v>
                </c:pt>
                <c:pt idx="148">
                  <c:v>1E-3</c:v>
                </c:pt>
                <c:pt idx="149">
                  <c:v>7.3999999999999996E-2</c:v>
                </c:pt>
                <c:pt idx="150">
                  <c:v>8.0000000000000007E-5</c:v>
                </c:pt>
                <c:pt idx="151">
                  <c:v>0</c:v>
                </c:pt>
                <c:pt idx="152">
                  <c:v>0.33710000000000001</c:v>
                </c:pt>
                <c:pt idx="153">
                  <c:v>0</c:v>
                </c:pt>
                <c:pt idx="154">
                  <c:v>1.6000000000000001E-3</c:v>
                </c:pt>
                <c:pt idx="155">
                  <c:v>0.03</c:v>
                </c:pt>
                <c:pt idx="156">
                  <c:v>3.3000000000000002E-2</c:v>
                </c:pt>
                <c:pt idx="157">
                  <c:v>2.9000000000000001E-2</c:v>
                </c:pt>
                <c:pt idx="158">
                  <c:v>5.5999999999999999E-3</c:v>
                </c:pt>
                <c:pt idx="159">
                  <c:v>0</c:v>
                </c:pt>
                <c:pt idx="160">
                  <c:v>0.03</c:v>
                </c:pt>
                <c:pt idx="161">
                  <c:v>0.15</c:v>
                </c:pt>
                <c:pt idx="162">
                  <c:v>0</c:v>
                </c:pt>
                <c:pt idx="163">
                  <c:v>0</c:v>
                </c:pt>
                <c:pt idx="164">
                  <c:v>8.9999999999999998E-4</c:v>
                </c:pt>
                <c:pt idx="165">
                  <c:v>1.5E-3</c:v>
                </c:pt>
                <c:pt idx="166">
                  <c:v>3.2000000000000001E-2</c:v>
                </c:pt>
                <c:pt idx="167">
                  <c:v>2.0400000000000001E-2</c:v>
                </c:pt>
                <c:pt idx="168">
                  <c:v>0.02</c:v>
                </c:pt>
                <c:pt idx="169">
                  <c:v>0.01</c:v>
                </c:pt>
                <c:pt idx="170">
                  <c:v>0.01</c:v>
                </c:pt>
                <c:pt idx="171">
                  <c:v>1.8E-3</c:v>
                </c:pt>
                <c:pt idx="172">
                  <c:v>4.4999999999999997E-3</c:v>
                </c:pt>
                <c:pt idx="173">
                  <c:v>0</c:v>
                </c:pt>
                <c:pt idx="174">
                  <c:v>0</c:v>
                </c:pt>
                <c:pt idx="175">
                  <c:v>0</c:v>
                </c:pt>
                <c:pt idx="176">
                  <c:v>0</c:v>
                </c:pt>
                <c:pt idx="177">
                  <c:v>0</c:v>
                </c:pt>
                <c:pt idx="178">
                  <c:v>4.82E-2</c:v>
                </c:pt>
                <c:pt idx="179">
                  <c:v>4.02E-2</c:v>
                </c:pt>
                <c:pt idx="180">
                  <c:v>3.95E-2</c:v>
                </c:pt>
                <c:pt idx="181">
                  <c:v>3.4299999999999997E-2</c:v>
                </c:pt>
                <c:pt idx="182">
                  <c:v>2.3300000000000001E-2</c:v>
                </c:pt>
                <c:pt idx="183">
                  <c:v>0.04</c:v>
                </c:pt>
                <c:pt idx="184">
                  <c:v>3.4290000000000001E-2</c:v>
                </c:pt>
              </c:numCache>
            </c:numRef>
          </c:yVal>
          <c:smooth val="0"/>
          <c:extLst>
            <c:ext xmlns:c16="http://schemas.microsoft.com/office/drawing/2014/chart" uri="{C3380CC4-5D6E-409C-BE32-E72D297353CC}">
              <c16:uniqueId val="{00000007-2547-4A59-BA5D-9C597E9A7037}"/>
            </c:ext>
          </c:extLst>
        </c:ser>
        <c:ser>
          <c:idx val="2"/>
          <c:order val="3"/>
          <c:tx>
            <c:strRef>
              <c:f>'ZZ(3)'!$P$25</c:f>
              <c:strCache>
                <c:ptCount val="1"/>
                <c:pt idx="0">
                  <c:v>GAS_LIFT_RATE</c:v>
                </c:pt>
              </c:strCache>
            </c:strRef>
          </c:tx>
          <c:spPr>
            <a:ln w="12700">
              <a:solidFill>
                <a:srgbClr val="00FF00"/>
              </a:solidFill>
            </a:ln>
          </c:spPr>
          <c:marker>
            <c:symbol val="triangle"/>
            <c:size val="3"/>
            <c:spPr>
              <a:solidFill>
                <a:srgbClr val="00FF00"/>
              </a:solidFill>
              <a:ln>
                <a:solidFill>
                  <a:srgbClr val="00FF00"/>
                </a:solidFill>
              </a:ln>
            </c:spPr>
          </c:marker>
          <c:dLbls>
            <c:dLbl>
              <c:idx val="53"/>
              <c:layout>
                <c:manualLayout>
                  <c:x val="-0.27315650716491757"/>
                  <c:y val="-5.5194840692340083E-2"/>
                </c:manualLayout>
              </c:layout>
              <c:tx>
                <c:rich>
                  <a:bodyPr/>
                  <a:lstStyle/>
                  <a:p>
                    <a:r>
                      <a:rPr lang="en-US"/>
                      <a:t>Nov 2015</a:t>
                    </a:r>
                  </a:p>
                  <a:p>
                    <a:r>
                      <a:rPr lang="en-US"/>
                      <a:t>GLPO</a:t>
                    </a:r>
                  </a:p>
                </c:rich>
              </c:tx>
              <c:showLegendKey val="0"/>
              <c:showVal val="1"/>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2547-4A59-BA5D-9C597E9A7037}"/>
                </c:ext>
              </c:extLst>
            </c:dLbl>
            <c:dLbl>
              <c:idx val="97"/>
              <c:layout>
                <c:manualLayout>
                  <c:x val="-0.26021084373231229"/>
                  <c:y val="-0.41307172353675564"/>
                </c:manualLayout>
              </c:layout>
              <c:tx>
                <c:rich>
                  <a:bodyPr/>
                  <a:lstStyle/>
                  <a:p>
                    <a:r>
                      <a:rPr lang="en-US"/>
                      <a:t>Apr 2018: Wax clean up</a:t>
                    </a:r>
                  </a:p>
                </c:rich>
              </c:tx>
              <c:showLegendKey val="0"/>
              <c:showVal val="1"/>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2547-4A59-BA5D-9C597E9A7037}"/>
                </c:ext>
              </c:extLst>
            </c:dLbl>
            <c:dLbl>
              <c:idx val="117"/>
              <c:layout>
                <c:manualLayout>
                  <c:x val="-9.7526298957266611E-2"/>
                  <c:y val="-0.44676413010556493"/>
                </c:manualLayout>
              </c:layout>
              <c:tx>
                <c:rich>
                  <a:bodyPr wrap="square" lIns="38100" tIns="19050" rIns="38100" bIns="19050" anchor="ctr">
                    <a:spAutoFit/>
                  </a:bodyPr>
                  <a:lstStyle/>
                  <a:p>
                    <a:pPr>
                      <a:defRPr/>
                    </a:pPr>
                    <a:r>
                      <a:rPr lang="en-US"/>
                      <a:t>Nov</a:t>
                    </a:r>
                    <a:r>
                      <a:rPr lang="en-US" baseline="0"/>
                      <a:t> 2018 Wax clean up</a:t>
                    </a:r>
                    <a:endParaRPr lang="en-US"/>
                  </a:p>
                </c:rich>
              </c:tx>
              <c:spPr>
                <a:solidFill>
                  <a:sysClr val="window" lastClr="FFFFFF"/>
                </a:solidFill>
                <a:ln w="9525" cap="flat" cmpd="sng" algn="ctr">
                  <a:noFill/>
                  <a:prstDash val="solid"/>
                  <a:round/>
                  <a:headEnd type="none" w="med" len="med"/>
                  <a:tailEnd type="none" w="med" len="med"/>
                </a:ln>
                <a:effectLst/>
              </c:sp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248"/>
                        <a:gd name="adj2" fmla="val 424408"/>
                      </a:avLst>
                    </a:prstGeom>
                  </c15:spPr>
                  <c15:showDataLabelsRange val="0"/>
                </c:ext>
                <c:ext xmlns:c16="http://schemas.microsoft.com/office/drawing/2014/chart" uri="{C3380CC4-5D6E-409C-BE32-E72D297353CC}">
                  <c16:uniqueId val="{0000000A-2547-4A59-BA5D-9C597E9A7037}"/>
                </c:ext>
              </c:extLst>
            </c:dLbl>
            <c:spPr>
              <a:solidFill>
                <a:sysClr val="window" lastClr="FFFFFF"/>
              </a:solid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showLeaderLines val="1"/>
              </c:ext>
            </c:extLst>
          </c:dLbls>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'ZZ(3)'!$P$26:$P$212</c:f>
              <c:numCache>
                <c:formatCode>General</c:formatCode>
                <c:ptCount val="187"/>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1.64</c:v>
                </c:pt>
                <c:pt idx="52">
                  <c:v>1.65</c:v>
                </c:pt>
                <c:pt idx="53">
                  <c:v>3.31</c:v>
                </c:pt>
                <c:pt idx="54">
                  <c:v>3.47</c:v>
                </c:pt>
                <c:pt idx="55">
                  <c:v>2.61</c:v>
                </c:pt>
                <c:pt idx="56">
                  <c:v>2.9</c:v>
                </c:pt>
                <c:pt idx="57">
                  <c:v>2.56</c:v>
                </c:pt>
                <c:pt idx="58">
                  <c:v>1.06</c:v>
                </c:pt>
                <c:pt idx="59">
                  <c:v>1.74</c:v>
                </c:pt>
                <c:pt idx="60">
                  <c:v>1.76</c:v>
                </c:pt>
                <c:pt idx="61">
                  <c:v>1.92</c:v>
                </c:pt>
                <c:pt idx="62">
                  <c:v>1.97</c:v>
                </c:pt>
                <c:pt idx="63">
                  <c:v>1.54</c:v>
                </c:pt>
                <c:pt idx="64">
                  <c:v>2.44</c:v>
                </c:pt>
                <c:pt idx="65">
                  <c:v>2.33</c:v>
                </c:pt>
                <c:pt idx="66">
                  <c:v>0.87</c:v>
                </c:pt>
                <c:pt idx="67">
                  <c:v>2.21</c:v>
                </c:pt>
                <c:pt idx="68">
                  <c:v>0.28999999999999998</c:v>
                </c:pt>
                <c:pt idx="69">
                  <c:v>0.22700000000000001</c:v>
                </c:pt>
                <c:pt idx="70">
                  <c:v>1.8</c:v>
                </c:pt>
                <c:pt idx="71">
                  <c:v>1.952</c:v>
                </c:pt>
                <c:pt idx="72">
                  <c:v>0.85699999999999998</c:v>
                </c:pt>
                <c:pt idx="73">
                  <c:v>1.1180000000000001</c:v>
                </c:pt>
                <c:pt idx="74">
                  <c:v>0.19500000000000001</c:v>
                </c:pt>
                <c:pt idx="75">
                  <c:v>1.044</c:v>
                </c:pt>
                <c:pt idx="76">
                  <c:v>0.54300000000000004</c:v>
                </c:pt>
                <c:pt idx="77">
                  <c:v>1.23</c:v>
                </c:pt>
                <c:pt idx="78">
                  <c:v>0.52</c:v>
                </c:pt>
                <c:pt idx="79">
                  <c:v>1.6</c:v>
                </c:pt>
                <c:pt idx="80">
                  <c:v>0.75</c:v>
                </c:pt>
                <c:pt idx="81">
                  <c:v>0.8</c:v>
                </c:pt>
                <c:pt idx="82">
                  <c:v>0.87</c:v>
                </c:pt>
                <c:pt idx="83">
                  <c:v>0.88</c:v>
                </c:pt>
                <c:pt idx="84">
                  <c:v>0.85</c:v>
                </c:pt>
                <c:pt idx="85">
                  <c:v>1.04</c:v>
                </c:pt>
                <c:pt idx="86">
                  <c:v>1.48</c:v>
                </c:pt>
                <c:pt idx="87">
                  <c:v>0.77</c:v>
                </c:pt>
                <c:pt idx="88">
                  <c:v>0.83</c:v>
                </c:pt>
                <c:pt idx="89">
                  <c:v>4.79</c:v>
                </c:pt>
                <c:pt idx="90">
                  <c:v>3.87</c:v>
                </c:pt>
                <c:pt idx="91">
                  <c:v>5.71</c:v>
                </c:pt>
                <c:pt idx="92">
                  <c:v>3.97</c:v>
                </c:pt>
                <c:pt idx="93">
                  <c:v>1.31</c:v>
                </c:pt>
                <c:pt idx="94">
                  <c:v>3.76</c:v>
                </c:pt>
                <c:pt idx="95">
                  <c:v>4</c:v>
                </c:pt>
                <c:pt idx="96">
                  <c:v>4.04</c:v>
                </c:pt>
                <c:pt idx="97">
                  <c:v>1.25</c:v>
                </c:pt>
                <c:pt idx="98">
                  <c:v>3.44</c:v>
                </c:pt>
                <c:pt idx="99">
                  <c:v>3.62</c:v>
                </c:pt>
                <c:pt idx="100">
                  <c:v>2.58</c:v>
                </c:pt>
                <c:pt idx="101">
                  <c:v>2.96</c:v>
                </c:pt>
                <c:pt idx="102">
                  <c:v>0.98</c:v>
                </c:pt>
                <c:pt idx="103">
                  <c:v>1.06</c:v>
                </c:pt>
                <c:pt idx="104">
                  <c:v>1.1299999999999999</c:v>
                </c:pt>
                <c:pt idx="105">
                  <c:v>4.3499999999999996</c:v>
                </c:pt>
                <c:pt idx="106">
                  <c:v>3.84</c:v>
                </c:pt>
                <c:pt idx="107">
                  <c:v>2.5499999999999998</c:v>
                </c:pt>
                <c:pt idx="108">
                  <c:v>0.96</c:v>
                </c:pt>
                <c:pt idx="109">
                  <c:v>2.78</c:v>
                </c:pt>
                <c:pt idx="110">
                  <c:v>2.35</c:v>
                </c:pt>
                <c:pt idx="111">
                  <c:v>0.8</c:v>
                </c:pt>
                <c:pt idx="112">
                  <c:v>0</c:v>
                </c:pt>
                <c:pt idx="113">
                  <c:v>0</c:v>
                </c:pt>
                <c:pt idx="114">
                  <c:v>1.157</c:v>
                </c:pt>
                <c:pt idx="115">
                  <c:v>2.27</c:v>
                </c:pt>
                <c:pt idx="116">
                  <c:v>1.36</c:v>
                </c:pt>
                <c:pt idx="117">
                  <c:v>0</c:v>
                </c:pt>
                <c:pt idx="118">
                  <c:v>0.14000000000000001</c:v>
                </c:pt>
                <c:pt idx="119">
                  <c:v>4.99</c:v>
                </c:pt>
                <c:pt idx="120">
                  <c:v>0</c:v>
                </c:pt>
                <c:pt idx="121">
                  <c:v>6.22</c:v>
                </c:pt>
                <c:pt idx="122">
                  <c:v>3.7</c:v>
                </c:pt>
                <c:pt idx="123">
                  <c:v>1.19</c:v>
                </c:pt>
                <c:pt idx="124">
                  <c:v>1.1299999999999999</c:v>
                </c:pt>
                <c:pt idx="125">
                  <c:v>1.1499999999999999</c:v>
                </c:pt>
                <c:pt idx="126">
                  <c:v>1.34</c:v>
                </c:pt>
                <c:pt idx="127">
                  <c:v>4.46</c:v>
                </c:pt>
                <c:pt idx="128">
                  <c:v>0.41</c:v>
                </c:pt>
                <c:pt idx="129">
                  <c:v>0.66</c:v>
                </c:pt>
                <c:pt idx="130">
                  <c:v>1.04</c:v>
                </c:pt>
                <c:pt idx="131">
                  <c:v>0.1</c:v>
                </c:pt>
                <c:pt idx="132">
                  <c:v>0</c:v>
                </c:pt>
                <c:pt idx="133">
                  <c:v>0.18</c:v>
                </c:pt>
                <c:pt idx="134">
                  <c:v>1.08</c:v>
                </c:pt>
                <c:pt idx="135">
                  <c:v>0.88</c:v>
                </c:pt>
                <c:pt idx="136">
                  <c:v>0.66</c:v>
                </c:pt>
                <c:pt idx="137">
                  <c:v>0.01</c:v>
                </c:pt>
                <c:pt idx="138">
                  <c:v>1.2999999999999999E-2</c:v>
                </c:pt>
                <c:pt idx="139">
                  <c:v>2.3199999999999998</c:v>
                </c:pt>
                <c:pt idx="140">
                  <c:v>0.22</c:v>
                </c:pt>
                <c:pt idx="141">
                  <c:v>0</c:v>
                </c:pt>
                <c:pt idx="142">
                  <c:v>0</c:v>
                </c:pt>
                <c:pt idx="143">
                  <c:v>0</c:v>
                </c:pt>
                <c:pt idx="144">
                  <c:v>0</c:v>
                </c:pt>
                <c:pt idx="145">
                  <c:v>4.1500000000000004</c:v>
                </c:pt>
                <c:pt idx="146">
                  <c:v>2.29</c:v>
                </c:pt>
                <c:pt idx="147">
                  <c:v>1.982</c:v>
                </c:pt>
                <c:pt idx="148">
                  <c:v>0.86899999999999999</c:v>
                </c:pt>
                <c:pt idx="149">
                  <c:v>0.91800000000000004</c:v>
                </c:pt>
                <c:pt idx="150">
                  <c:v>0.1</c:v>
                </c:pt>
                <c:pt idx="151">
                  <c:v>0.28000000000000003</c:v>
                </c:pt>
                <c:pt idx="152">
                  <c:v>0.25</c:v>
                </c:pt>
                <c:pt idx="153">
                  <c:v>0.91500000000000004</c:v>
                </c:pt>
                <c:pt idx="154">
                  <c:v>1.2E-2</c:v>
                </c:pt>
                <c:pt idx="155">
                  <c:v>2.1589999999999998</c:v>
                </c:pt>
                <c:pt idx="156">
                  <c:v>1.56</c:v>
                </c:pt>
                <c:pt idx="157">
                  <c:v>1.17</c:v>
                </c:pt>
                <c:pt idx="158">
                  <c:v>6.9000000000000006E-2</c:v>
                </c:pt>
                <c:pt idx="159">
                  <c:v>0.7</c:v>
                </c:pt>
                <c:pt idx="160">
                  <c:v>0.02</c:v>
                </c:pt>
                <c:pt idx="161">
                  <c:v>1.35</c:v>
                </c:pt>
                <c:pt idx="162">
                  <c:v>7.0000000000000007E-2</c:v>
                </c:pt>
                <c:pt idx="163">
                  <c:v>1.4E-2</c:v>
                </c:pt>
                <c:pt idx="164">
                  <c:v>1.4999999999999999E-2</c:v>
                </c:pt>
                <c:pt idx="165">
                  <c:v>1.7999999999999999E-2</c:v>
                </c:pt>
                <c:pt idx="166">
                  <c:v>2.0230000000000001</c:v>
                </c:pt>
                <c:pt idx="167">
                  <c:v>2.9489999999999998</c:v>
                </c:pt>
                <c:pt idx="168">
                  <c:v>0.44</c:v>
                </c:pt>
                <c:pt idx="169">
                  <c:v>0.12</c:v>
                </c:pt>
                <c:pt idx="170">
                  <c:v>0.08</c:v>
                </c:pt>
                <c:pt idx="171">
                  <c:v>1E-3</c:v>
                </c:pt>
                <c:pt idx="172">
                  <c:v>4.4999999999999997E-3</c:v>
                </c:pt>
                <c:pt idx="173">
                  <c:v>0</c:v>
                </c:pt>
                <c:pt idx="174">
                  <c:v>0</c:v>
                </c:pt>
                <c:pt idx="175">
                  <c:v>0.01</c:v>
                </c:pt>
                <c:pt idx="176">
                  <c:v>0.04</c:v>
                </c:pt>
                <c:pt idx="177">
                  <c:v>4.2999999999999997E-2</c:v>
                </c:pt>
                <c:pt idx="178">
                  <c:v>4.7939999999999996</c:v>
                </c:pt>
                <c:pt idx="179">
                  <c:v>2.677</c:v>
                </c:pt>
                <c:pt idx="180">
                  <c:v>2.5150000000000001</c:v>
                </c:pt>
                <c:pt idx="181">
                  <c:v>2.4670000000000001</c:v>
                </c:pt>
                <c:pt idx="182">
                  <c:v>2.4769999999999999</c:v>
                </c:pt>
                <c:pt idx="183">
                  <c:v>2.44</c:v>
                </c:pt>
                <c:pt idx="184">
                  <c:v>2.2557100000000001</c:v>
                </c:pt>
              </c:numCache>
            </c:numRef>
          </c:yVal>
          <c:smooth val="0"/>
          <c:extLst>
            <c:ext xmlns:c16="http://schemas.microsoft.com/office/drawing/2014/chart" uri="{C3380CC4-5D6E-409C-BE32-E72D297353CC}">
              <c16:uniqueId val="{0000000B-2547-4A59-BA5D-9C597E9A7037}"/>
            </c:ext>
          </c:extLst>
        </c:ser>
        <c:dLbls>
          <c:showLegendKey val="0"/>
          <c:showVal val="0"/>
          <c:showCatName val="0"/>
          <c:showSerName val="0"/>
          <c:showPercent val="0"/>
          <c:showBubbleSize val="0"/>
        </c:dLbls>
        <c:axId val="541039184"/>
        <c:axId val="541041536"/>
      </c:scatterChart>
      <c:valAx>
        <c:axId val="541040752"/>
        <c:scaling>
          <c:orientation val="minMax"/>
          <c:max val="44896"/>
          <c:min val="44682"/>
        </c:scaling>
        <c:delete val="0"/>
        <c:axPos val="b"/>
        <c:numFmt formatCode="[$-409]d\-mmm\-yy;@" sourceLinked="0"/>
        <c:majorTickMark val="out"/>
        <c:minorTickMark val="none"/>
        <c:tickLblPos val="nextTo"/>
        <c:txPr>
          <a:bodyPr rot="-5400000" vert="horz"/>
          <a:lstStyle/>
          <a:p>
            <a:pPr>
              <a:defRPr sz="1050" b="0"/>
            </a:pPr>
            <a:endParaRPr lang="en-US"/>
          </a:p>
        </c:txPr>
        <c:crossAx val="541036440"/>
        <c:crosses val="autoZero"/>
        <c:crossBetween val="midCat"/>
      </c:valAx>
      <c:valAx>
        <c:axId val="541036440"/>
        <c:scaling>
          <c:orientation val="minMax"/>
          <c:max val="500"/>
          <c:min val="0"/>
        </c:scaling>
        <c:delete val="0"/>
        <c:axPos val="l"/>
        <c:majorGridlines>
          <c:spPr>
            <a:ln>
              <a:solidFill>
                <a:schemeClr val="bg1">
                  <a:lumMod val="75000"/>
                </a:schemeClr>
              </a:solidFill>
              <a:prstDash val="dash"/>
            </a:ln>
          </c:spPr>
        </c:majorGridlines>
        <c:title>
          <c:tx>
            <c:rich>
              <a:bodyPr rot="-5400000" vert="horz"/>
              <a:lstStyle/>
              <a:p>
                <a:pPr>
                  <a:defRPr sz="1100"/>
                </a:pPr>
                <a:r>
                  <a:rPr lang="en-US" sz="1100" b="1" i="0" kern="1200" baseline="0">
                    <a:solidFill>
                      <a:srgbClr val="000000"/>
                    </a:solidFill>
                    <a:effectLst/>
                  </a:rPr>
                  <a:t>Oil, BPD, Water (BPD),  THP (psig)</a:t>
                </a:r>
                <a:endParaRPr lang="en-US" sz="1100">
                  <a:effectLst/>
                </a:endParaRPr>
              </a:p>
            </c:rich>
          </c:tx>
          <c:layout>
            <c:manualLayout>
              <c:xMode val="edge"/>
              <c:yMode val="edge"/>
              <c:x val="7.858643625827921E-3"/>
              <c:y val="0.32936318519929558"/>
            </c:manualLayout>
          </c:layout>
          <c:overlay val="0"/>
        </c:title>
        <c:numFmt formatCode="General" sourceLinked="1"/>
        <c:majorTickMark val="out"/>
        <c:minorTickMark val="none"/>
        <c:tickLblPos val="nextTo"/>
        <c:txPr>
          <a:bodyPr/>
          <a:lstStyle/>
          <a:p>
            <a:pPr>
              <a:defRPr sz="1050" b="1"/>
            </a:pPr>
            <a:endParaRPr lang="en-US"/>
          </a:p>
        </c:txPr>
        <c:crossAx val="541040752"/>
        <c:crosses val="autoZero"/>
        <c:crossBetween val="midCat"/>
        <c:majorUnit val="100"/>
      </c:valAx>
      <c:valAx>
        <c:axId val="541041536"/>
        <c:scaling>
          <c:orientation val="minMax"/>
          <c:max val="10"/>
        </c:scaling>
        <c:delete val="0"/>
        <c:axPos val="r"/>
        <c:majorGridlines>
          <c:spPr>
            <a:ln>
              <a:solidFill>
                <a:schemeClr val="bg1">
                  <a:lumMod val="75000"/>
                </a:schemeClr>
              </a:solidFill>
              <a:prstDash val="dash"/>
            </a:ln>
          </c:spPr>
        </c:majorGridlines>
        <c:title>
          <c:tx>
            <c:rich>
              <a:bodyPr rot="-5400000" vert="horz"/>
              <a:lstStyle/>
              <a:p>
                <a:pPr>
                  <a:defRPr sz="1100"/>
                </a:pPr>
                <a:r>
                  <a:rPr lang="en-US" sz="1100"/>
                  <a:t>Gas , GL rate  (MMscfd)</a:t>
                </a:r>
              </a:p>
            </c:rich>
          </c:tx>
          <c:layout>
            <c:manualLayout>
              <c:xMode val="edge"/>
              <c:yMode val="edge"/>
              <c:x val="0.95600985258203253"/>
              <c:y val="0.26729364312942994"/>
            </c:manualLayout>
          </c:layout>
          <c:overlay val="0"/>
        </c:title>
        <c:numFmt formatCode="General" sourceLinked="1"/>
        <c:majorTickMark val="out"/>
        <c:minorTickMark val="none"/>
        <c:tickLblPos val="nextTo"/>
        <c:txPr>
          <a:bodyPr/>
          <a:lstStyle/>
          <a:p>
            <a:pPr>
              <a:defRPr sz="1050" b="1"/>
            </a:pPr>
            <a:endParaRPr lang="en-US"/>
          </a:p>
        </c:txPr>
        <c:crossAx val="541039184"/>
        <c:crosses val="max"/>
        <c:crossBetween val="midCat"/>
        <c:majorUnit val="1"/>
      </c:valAx>
      <c:valAx>
        <c:axId val="541039184"/>
        <c:scaling>
          <c:orientation val="minMax"/>
        </c:scaling>
        <c:delete val="1"/>
        <c:axPos val="b"/>
        <c:numFmt formatCode="m/d/yyyy\ h:mm" sourceLinked="1"/>
        <c:majorTickMark val="out"/>
        <c:minorTickMark val="none"/>
        <c:tickLblPos val="none"/>
        <c:crossAx val="541041536"/>
        <c:crosses val="autoZero"/>
        <c:crossBetween val="midCat"/>
      </c:valAx>
    </c:plotArea>
    <c:legend>
      <c:legendPos val="r"/>
      <c:layout>
        <c:manualLayout>
          <c:xMode val="edge"/>
          <c:yMode val="edge"/>
          <c:x val="0.1339743157105362"/>
          <c:y val="6.0189043025643492E-2"/>
          <c:w val="0.73441514786520756"/>
          <c:h val="0.10646409979362846"/>
        </c:manualLayout>
      </c:layout>
      <c:overlay val="0"/>
      <c:txPr>
        <a:bodyPr/>
        <a:lstStyle/>
        <a:p>
          <a:pPr>
            <a:defRPr sz="9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OA-11</a:t>
            </a:r>
          </a:p>
        </c:rich>
      </c:tx>
      <c:layout>
        <c:manualLayout>
          <c:xMode val="edge"/>
          <c:yMode val="edge"/>
          <c:x val="0.38474770879673287"/>
          <c:y val="1.5091550996645527E-4"/>
        </c:manualLayout>
      </c:layout>
      <c:overlay val="1"/>
    </c:title>
    <c:autoTitleDeleted val="0"/>
    <c:plotArea>
      <c:layout>
        <c:manualLayout>
          <c:layoutTarget val="inner"/>
          <c:xMode val="edge"/>
          <c:yMode val="edge"/>
          <c:x val="0.1257407979898969"/>
          <c:y val="0.15057091528317071"/>
          <c:w val="0.82389123288710586"/>
          <c:h val="0.62572719452573189"/>
        </c:manualLayout>
      </c:layout>
      <c:scatterChart>
        <c:scatterStyle val="lineMarker"/>
        <c:varyColors val="0"/>
        <c:ser>
          <c:idx val="3"/>
          <c:order val="0"/>
          <c:tx>
            <c:strRef>
              <c:f>'ZZ(3)'!$J$25</c:f>
              <c:strCache>
                <c:ptCount val="1"/>
                <c:pt idx="0">
                  <c:v>OIL</c:v>
                </c:pt>
              </c:strCache>
            </c:strRef>
          </c:tx>
          <c:spPr>
            <a:ln w="25400">
              <a:solidFill>
                <a:srgbClr val="006600"/>
              </a:solidFill>
            </a:ln>
          </c:spPr>
          <c:marker>
            <c:symbol val="circle"/>
            <c:size val="4"/>
            <c:spPr>
              <a:solidFill>
                <a:srgbClr val="006600"/>
              </a:solidFill>
              <a:ln>
                <a:solidFill>
                  <a:srgbClr val="006600"/>
                </a:solidFill>
              </a:ln>
            </c:spPr>
          </c:marker>
          <c:xVal>
            <c:strRef>
              <c:f>'ZZ(3)'!$B$26:$B$212</c:f>
              <c:strCache>
                <c:ptCount val="18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strCache>
            </c:strRef>
          </c:xVal>
          <c:yVal>
            <c:numRef>
              <c:f>'ZZ(3)'!$J$26:$J$212</c:f>
              <c:numCache>
                <c:formatCode>General</c:formatCode>
                <c:ptCount val="187"/>
                <c:pt idx="0">
                  <c:v>2267.25</c:v>
                </c:pt>
                <c:pt idx="1">
                  <c:v>1660.5</c:v>
                </c:pt>
                <c:pt idx="2">
                  <c:v>1547.25</c:v>
                </c:pt>
                <c:pt idx="3">
                  <c:v>1965.75</c:v>
                </c:pt>
                <c:pt idx="4">
                  <c:v>1362.75</c:v>
                </c:pt>
                <c:pt idx="5">
                  <c:v>1161</c:v>
                </c:pt>
                <c:pt idx="6">
                  <c:v>1221</c:v>
                </c:pt>
                <c:pt idx="7">
                  <c:v>1056</c:v>
                </c:pt>
                <c:pt idx="8">
                  <c:v>1026</c:v>
                </c:pt>
                <c:pt idx="9">
                  <c:v>775.5</c:v>
                </c:pt>
                <c:pt idx="10">
                  <c:v>247.5</c:v>
                </c:pt>
                <c:pt idx="11">
                  <c:v>226.5</c:v>
                </c:pt>
                <c:pt idx="12">
                  <c:v>309</c:v>
                </c:pt>
                <c:pt idx="13">
                  <c:v>519.75</c:v>
                </c:pt>
                <c:pt idx="14">
                  <c:v>572.66999999999996</c:v>
                </c:pt>
                <c:pt idx="15">
                  <c:v>449.45</c:v>
                </c:pt>
                <c:pt idx="16">
                  <c:v>595.69000000000005</c:v>
                </c:pt>
                <c:pt idx="17">
                  <c:v>494</c:v>
                </c:pt>
                <c:pt idx="18">
                  <c:v>121</c:v>
                </c:pt>
                <c:pt idx="19">
                  <c:v>572</c:v>
                </c:pt>
                <c:pt idx="20">
                  <c:v>21</c:v>
                </c:pt>
                <c:pt idx="21">
                  <c:v>103</c:v>
                </c:pt>
                <c:pt idx="22">
                  <c:v>1</c:v>
                </c:pt>
                <c:pt idx="23">
                  <c:v>1</c:v>
                </c:pt>
                <c:pt idx="24">
                  <c:v>1</c:v>
                </c:pt>
                <c:pt idx="25">
                  <c:v>2</c:v>
                </c:pt>
                <c:pt idx="26">
                  <c:v>2</c:v>
                </c:pt>
                <c:pt idx="27">
                  <c:v>2</c:v>
                </c:pt>
                <c:pt idx="28">
                  <c:v>2</c:v>
                </c:pt>
                <c:pt idx="29">
                  <c:v>3</c:v>
                </c:pt>
                <c:pt idx="30">
                  <c:v>0</c:v>
                </c:pt>
                <c:pt idx="31">
                  <c:v>31</c:v>
                </c:pt>
                <c:pt idx="32">
                  <c:v>5.73</c:v>
                </c:pt>
                <c:pt idx="33">
                  <c:v>4.9000000000000004</c:v>
                </c:pt>
                <c:pt idx="34">
                  <c:v>7</c:v>
                </c:pt>
                <c:pt idx="35">
                  <c:v>5.79</c:v>
                </c:pt>
                <c:pt idx="36">
                  <c:v>3.52</c:v>
                </c:pt>
                <c:pt idx="37">
                  <c:v>98.28</c:v>
                </c:pt>
                <c:pt idx="38">
                  <c:v>49.32</c:v>
                </c:pt>
                <c:pt idx="39">
                  <c:v>1.35</c:v>
                </c:pt>
                <c:pt idx="40">
                  <c:v>3.2</c:v>
                </c:pt>
                <c:pt idx="41">
                  <c:v>4.82</c:v>
                </c:pt>
                <c:pt idx="42">
                  <c:v>0</c:v>
                </c:pt>
                <c:pt idx="43">
                  <c:v>3.26</c:v>
                </c:pt>
                <c:pt idx="44">
                  <c:v>3.91</c:v>
                </c:pt>
                <c:pt idx="45">
                  <c:v>4.84</c:v>
                </c:pt>
                <c:pt idx="46">
                  <c:v>2.84</c:v>
                </c:pt>
                <c:pt idx="47">
                  <c:v>8.91</c:v>
                </c:pt>
                <c:pt idx="48">
                  <c:v>2.5299999999999998</c:v>
                </c:pt>
                <c:pt idx="49">
                  <c:v>3.2</c:v>
                </c:pt>
                <c:pt idx="50">
                  <c:v>12.77</c:v>
                </c:pt>
                <c:pt idx="51">
                  <c:v>138.13</c:v>
                </c:pt>
                <c:pt idx="52">
                  <c:v>109</c:v>
                </c:pt>
                <c:pt idx="53">
                  <c:v>243.59</c:v>
                </c:pt>
                <c:pt idx="54">
                  <c:v>183.45</c:v>
                </c:pt>
                <c:pt idx="55">
                  <c:v>183.42</c:v>
                </c:pt>
                <c:pt idx="56">
                  <c:v>200.93</c:v>
                </c:pt>
                <c:pt idx="57">
                  <c:v>205.01</c:v>
                </c:pt>
                <c:pt idx="58">
                  <c:v>218.58</c:v>
                </c:pt>
                <c:pt idx="59">
                  <c:v>248.37</c:v>
                </c:pt>
                <c:pt idx="60">
                  <c:v>213.63</c:v>
                </c:pt>
                <c:pt idx="61">
                  <c:v>197.45</c:v>
                </c:pt>
                <c:pt idx="62">
                  <c:v>196.4</c:v>
                </c:pt>
                <c:pt idx="63">
                  <c:v>129.68</c:v>
                </c:pt>
                <c:pt idx="64">
                  <c:v>140.75</c:v>
                </c:pt>
                <c:pt idx="65">
                  <c:v>107.49</c:v>
                </c:pt>
                <c:pt idx="66">
                  <c:v>100.83</c:v>
                </c:pt>
                <c:pt idx="67">
                  <c:v>96.12</c:v>
                </c:pt>
                <c:pt idx="68">
                  <c:v>74.44</c:v>
                </c:pt>
                <c:pt idx="69">
                  <c:v>78.52</c:v>
                </c:pt>
                <c:pt idx="70">
                  <c:v>109.42</c:v>
                </c:pt>
                <c:pt idx="71">
                  <c:v>125.22</c:v>
                </c:pt>
                <c:pt idx="72">
                  <c:v>68.98</c:v>
                </c:pt>
                <c:pt idx="73">
                  <c:v>87.14</c:v>
                </c:pt>
                <c:pt idx="74">
                  <c:v>78.92</c:v>
                </c:pt>
                <c:pt idx="75">
                  <c:v>68.37</c:v>
                </c:pt>
                <c:pt idx="76">
                  <c:v>77.78</c:v>
                </c:pt>
                <c:pt idx="77">
                  <c:v>72.459999999999994</c:v>
                </c:pt>
                <c:pt idx="78">
                  <c:v>10.28</c:v>
                </c:pt>
                <c:pt idx="79">
                  <c:v>145.77000000000001</c:v>
                </c:pt>
                <c:pt idx="80">
                  <c:v>126.24</c:v>
                </c:pt>
                <c:pt idx="81">
                  <c:v>58</c:v>
                </c:pt>
                <c:pt idx="82">
                  <c:v>73.63</c:v>
                </c:pt>
                <c:pt idx="83">
                  <c:v>295.57</c:v>
                </c:pt>
                <c:pt idx="84">
                  <c:v>55.71</c:v>
                </c:pt>
                <c:pt idx="85">
                  <c:v>109</c:v>
                </c:pt>
                <c:pt idx="86">
                  <c:v>99.6</c:v>
                </c:pt>
                <c:pt idx="87">
                  <c:v>89.6</c:v>
                </c:pt>
                <c:pt idx="88">
                  <c:v>79.53</c:v>
                </c:pt>
                <c:pt idx="89">
                  <c:v>153.87</c:v>
                </c:pt>
                <c:pt idx="90">
                  <c:v>148.97</c:v>
                </c:pt>
                <c:pt idx="91">
                  <c:v>131.69999999999999</c:v>
                </c:pt>
                <c:pt idx="92">
                  <c:v>150.1</c:v>
                </c:pt>
                <c:pt idx="93">
                  <c:v>141</c:v>
                </c:pt>
                <c:pt idx="94">
                  <c:v>163.1</c:v>
                </c:pt>
                <c:pt idx="95">
                  <c:v>141.26</c:v>
                </c:pt>
                <c:pt idx="96">
                  <c:v>128.4</c:v>
                </c:pt>
                <c:pt idx="97">
                  <c:v>140.5</c:v>
                </c:pt>
                <c:pt idx="98">
                  <c:v>151.69999999999999</c:v>
                </c:pt>
                <c:pt idx="99">
                  <c:v>100.42</c:v>
                </c:pt>
                <c:pt idx="100">
                  <c:v>145.65</c:v>
                </c:pt>
                <c:pt idx="101">
                  <c:v>128.4</c:v>
                </c:pt>
                <c:pt idx="102">
                  <c:v>105.6</c:v>
                </c:pt>
                <c:pt idx="103">
                  <c:v>102.23</c:v>
                </c:pt>
                <c:pt idx="104">
                  <c:v>117.72</c:v>
                </c:pt>
                <c:pt idx="105">
                  <c:v>105.1</c:v>
                </c:pt>
                <c:pt idx="106">
                  <c:v>101.1</c:v>
                </c:pt>
                <c:pt idx="107">
                  <c:v>122.6</c:v>
                </c:pt>
                <c:pt idx="108">
                  <c:v>0</c:v>
                </c:pt>
                <c:pt idx="109">
                  <c:v>193.1</c:v>
                </c:pt>
                <c:pt idx="110">
                  <c:v>134.9</c:v>
                </c:pt>
                <c:pt idx="111">
                  <c:v>62.3</c:v>
                </c:pt>
                <c:pt idx="112">
                  <c:v>126.12</c:v>
                </c:pt>
                <c:pt idx="113">
                  <c:v>104.43</c:v>
                </c:pt>
                <c:pt idx="114">
                  <c:v>96.49</c:v>
                </c:pt>
                <c:pt idx="115">
                  <c:v>102.7</c:v>
                </c:pt>
                <c:pt idx="116">
                  <c:v>62.9</c:v>
                </c:pt>
                <c:pt idx="117">
                  <c:v>63.7</c:v>
                </c:pt>
                <c:pt idx="118">
                  <c:v>18.97</c:v>
                </c:pt>
                <c:pt idx="119">
                  <c:v>109</c:v>
                </c:pt>
                <c:pt idx="120">
                  <c:v>74</c:v>
                </c:pt>
                <c:pt idx="121">
                  <c:v>53.6</c:v>
                </c:pt>
                <c:pt idx="122">
                  <c:v>152.19999999999999</c:v>
                </c:pt>
                <c:pt idx="123">
                  <c:v>99.7</c:v>
                </c:pt>
                <c:pt idx="124">
                  <c:v>75.3</c:v>
                </c:pt>
                <c:pt idx="125">
                  <c:v>75.900000000000006</c:v>
                </c:pt>
                <c:pt idx="126">
                  <c:v>92.4</c:v>
                </c:pt>
                <c:pt idx="127">
                  <c:v>82.4</c:v>
                </c:pt>
                <c:pt idx="128">
                  <c:v>29.7</c:v>
                </c:pt>
                <c:pt idx="129">
                  <c:v>64.599999999999994</c:v>
                </c:pt>
                <c:pt idx="130">
                  <c:v>62.8</c:v>
                </c:pt>
                <c:pt idx="131">
                  <c:v>0</c:v>
                </c:pt>
                <c:pt idx="132">
                  <c:v>13.3</c:v>
                </c:pt>
                <c:pt idx="133">
                  <c:v>50.4</c:v>
                </c:pt>
                <c:pt idx="134">
                  <c:v>160.4</c:v>
                </c:pt>
                <c:pt idx="135">
                  <c:v>62.4</c:v>
                </c:pt>
                <c:pt idx="136">
                  <c:v>61.4</c:v>
                </c:pt>
                <c:pt idx="137">
                  <c:v>35.1</c:v>
                </c:pt>
                <c:pt idx="138">
                  <c:v>31</c:v>
                </c:pt>
                <c:pt idx="139">
                  <c:v>96.1</c:v>
                </c:pt>
                <c:pt idx="140">
                  <c:v>46.6</c:v>
                </c:pt>
                <c:pt idx="141">
                  <c:v>1.7</c:v>
                </c:pt>
                <c:pt idx="142">
                  <c:v>7</c:v>
                </c:pt>
                <c:pt idx="143">
                  <c:v>0</c:v>
                </c:pt>
                <c:pt idx="144">
                  <c:v>1.72</c:v>
                </c:pt>
                <c:pt idx="145">
                  <c:v>70.599999999999994</c:v>
                </c:pt>
                <c:pt idx="146">
                  <c:v>132.30000000000001</c:v>
                </c:pt>
                <c:pt idx="147">
                  <c:v>37</c:v>
                </c:pt>
                <c:pt idx="148">
                  <c:v>1</c:v>
                </c:pt>
                <c:pt idx="149">
                  <c:v>92</c:v>
                </c:pt>
                <c:pt idx="150">
                  <c:v>0.1</c:v>
                </c:pt>
                <c:pt idx="151">
                  <c:v>0</c:v>
                </c:pt>
                <c:pt idx="152">
                  <c:v>70</c:v>
                </c:pt>
                <c:pt idx="153">
                  <c:v>0</c:v>
                </c:pt>
                <c:pt idx="154">
                  <c:v>4</c:v>
                </c:pt>
                <c:pt idx="155">
                  <c:v>75</c:v>
                </c:pt>
                <c:pt idx="156">
                  <c:v>82</c:v>
                </c:pt>
                <c:pt idx="157">
                  <c:v>74</c:v>
                </c:pt>
                <c:pt idx="158">
                  <c:v>14</c:v>
                </c:pt>
                <c:pt idx="159">
                  <c:v>0</c:v>
                </c:pt>
                <c:pt idx="160">
                  <c:v>65</c:v>
                </c:pt>
                <c:pt idx="161">
                  <c:v>365</c:v>
                </c:pt>
                <c:pt idx="162">
                  <c:v>1</c:v>
                </c:pt>
                <c:pt idx="163">
                  <c:v>0</c:v>
                </c:pt>
                <c:pt idx="164">
                  <c:v>2</c:v>
                </c:pt>
                <c:pt idx="165">
                  <c:v>3.39</c:v>
                </c:pt>
                <c:pt idx="166">
                  <c:v>80</c:v>
                </c:pt>
                <c:pt idx="167">
                  <c:v>51</c:v>
                </c:pt>
                <c:pt idx="168">
                  <c:v>54</c:v>
                </c:pt>
                <c:pt idx="169">
                  <c:v>12.9</c:v>
                </c:pt>
                <c:pt idx="170">
                  <c:v>23.8</c:v>
                </c:pt>
                <c:pt idx="171">
                  <c:v>5</c:v>
                </c:pt>
                <c:pt idx="172">
                  <c:v>11</c:v>
                </c:pt>
                <c:pt idx="173">
                  <c:v>5</c:v>
                </c:pt>
                <c:pt idx="174">
                  <c:v>13.08</c:v>
                </c:pt>
                <c:pt idx="175">
                  <c:v>8</c:v>
                </c:pt>
                <c:pt idx="176">
                  <c:v>2.8</c:v>
                </c:pt>
                <c:pt idx="177">
                  <c:v>14</c:v>
                </c:pt>
                <c:pt idx="178">
                  <c:v>124.2</c:v>
                </c:pt>
                <c:pt idx="179">
                  <c:v>103</c:v>
                </c:pt>
                <c:pt idx="180">
                  <c:v>99</c:v>
                </c:pt>
                <c:pt idx="181">
                  <c:v>86</c:v>
                </c:pt>
                <c:pt idx="182">
                  <c:v>58</c:v>
                </c:pt>
                <c:pt idx="183">
                  <c:v>113</c:v>
                </c:pt>
                <c:pt idx="184">
                  <c:v>85.724999999999994</c:v>
                </c:pt>
              </c:numCache>
            </c:numRef>
          </c:yVal>
          <c:smooth val="0"/>
          <c:extLst>
            <c:ext xmlns:c16="http://schemas.microsoft.com/office/drawing/2014/chart" uri="{C3380CC4-5D6E-409C-BE32-E72D297353CC}">
              <c16:uniqueId val="{00000000-7EBF-4C52-9C9C-BC01EB22226E}"/>
            </c:ext>
          </c:extLst>
        </c:ser>
        <c:ser>
          <c:idx val="0"/>
          <c:order val="1"/>
          <c:tx>
            <c:strRef>
              <c:f>'ZZ(3)'!$AE$25</c:f>
              <c:strCache>
                <c:ptCount val="1"/>
                <c:pt idx="0">
                  <c:v>Q Oil Exponential</c:v>
                </c:pt>
              </c:strCache>
            </c:strRef>
          </c:tx>
          <c:spPr>
            <a:ln w="9525">
              <a:solidFill>
                <a:srgbClr val="00FFFF"/>
              </a:solidFill>
            </a:ln>
          </c:spPr>
          <c:marker>
            <c:symbol val="square"/>
            <c:size val="2"/>
            <c:spPr>
              <a:solidFill>
                <a:srgbClr val="00FFFF"/>
              </a:solidFill>
              <a:ln>
                <a:solidFill>
                  <a:srgbClr val="00FFFF"/>
                </a:solidFill>
              </a:ln>
            </c:spPr>
          </c:marker>
          <c:xVal>
            <c:strRef>
              <c:f>'ZZ(3)'!$B$26:$B$2542</c:f>
              <c:strCache>
                <c:ptCount val="602"/>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pt idx="187">
                  <c:v>9/2/2022 0:00</c:v>
                </c:pt>
                <c:pt idx="188">
                  <c:v>9/3/2022 0:00</c:v>
                </c:pt>
                <c:pt idx="189">
                  <c:v>9/4/2022 0:00</c:v>
                </c:pt>
                <c:pt idx="190">
                  <c:v>9/5/2022 0:00</c:v>
                </c:pt>
                <c:pt idx="191">
                  <c:v>9/6/2022 0:00</c:v>
                </c:pt>
                <c:pt idx="192">
                  <c:v>9/7/2022 0:00</c:v>
                </c:pt>
                <c:pt idx="193">
                  <c:v>9/8/2022 0:00</c:v>
                </c:pt>
                <c:pt idx="194">
                  <c:v>9/9/2022 0:00</c:v>
                </c:pt>
                <c:pt idx="195">
                  <c:v>9/10/2022 0:00</c:v>
                </c:pt>
                <c:pt idx="196">
                  <c:v>9/11/2022 0:00</c:v>
                </c:pt>
                <c:pt idx="197">
                  <c:v>9/12/2022 0:00</c:v>
                </c:pt>
                <c:pt idx="198">
                  <c:v>9/13/2022 0:00</c:v>
                </c:pt>
                <c:pt idx="199">
                  <c:v>9/14/2022 0:00</c:v>
                </c:pt>
                <c:pt idx="200">
                  <c:v>9/15/2022 0:00</c:v>
                </c:pt>
                <c:pt idx="201">
                  <c:v>9/16/2022 0:00</c:v>
                </c:pt>
                <c:pt idx="202">
                  <c:v>9/17/2022 0:00</c:v>
                </c:pt>
                <c:pt idx="203">
                  <c:v>9/18/2022 0:00</c:v>
                </c:pt>
                <c:pt idx="204">
                  <c:v>9/19/2022 0:00</c:v>
                </c:pt>
                <c:pt idx="205">
                  <c:v>9/20/2022 0:00</c:v>
                </c:pt>
                <c:pt idx="206">
                  <c:v>9/21/2022 0:00</c:v>
                </c:pt>
                <c:pt idx="207">
                  <c:v>9/22/2022 0:00</c:v>
                </c:pt>
                <c:pt idx="208">
                  <c:v>9/23/2022 0:00</c:v>
                </c:pt>
                <c:pt idx="209">
                  <c:v>9/24/2022 0:00</c:v>
                </c:pt>
                <c:pt idx="210">
                  <c:v>9/25/2022 0:00</c:v>
                </c:pt>
                <c:pt idx="211">
                  <c:v>9/26/2022 0:00</c:v>
                </c:pt>
                <c:pt idx="212">
                  <c:v>9/27/2022 0:00</c:v>
                </c:pt>
                <c:pt idx="213">
                  <c:v>9/28/2022 0:00</c:v>
                </c:pt>
                <c:pt idx="214">
                  <c:v>9/29/2022 0:00</c:v>
                </c:pt>
                <c:pt idx="215">
                  <c:v>9/30/2022 0:00</c:v>
                </c:pt>
                <c:pt idx="216">
                  <c:v>10/1/2022 0:00</c:v>
                </c:pt>
                <c:pt idx="217">
                  <c:v>10/2/2022 0:00</c:v>
                </c:pt>
                <c:pt idx="218">
                  <c:v>10/3/2022 0:00</c:v>
                </c:pt>
                <c:pt idx="219">
                  <c:v>10/4/2022 0:00</c:v>
                </c:pt>
                <c:pt idx="220">
                  <c:v>10/5/2022 0:00</c:v>
                </c:pt>
                <c:pt idx="221">
                  <c:v>10/6/2022 0:00</c:v>
                </c:pt>
                <c:pt idx="222">
                  <c:v>10/7/2022 0:00</c:v>
                </c:pt>
                <c:pt idx="223">
                  <c:v>10/8/2022 0:00</c:v>
                </c:pt>
                <c:pt idx="224">
                  <c:v>10/9/2022 0:00</c:v>
                </c:pt>
                <c:pt idx="225">
                  <c:v>10/10/2022 0:00</c:v>
                </c:pt>
                <c:pt idx="226">
                  <c:v>10/11/2022 0:00</c:v>
                </c:pt>
                <c:pt idx="227">
                  <c:v>10/12/2022 0:00</c:v>
                </c:pt>
                <c:pt idx="228">
                  <c:v>10/13/2022 0:00</c:v>
                </c:pt>
                <c:pt idx="229">
                  <c:v>10/14/2022 0:00</c:v>
                </c:pt>
                <c:pt idx="230">
                  <c:v>10/15/2022 0:00</c:v>
                </c:pt>
                <c:pt idx="231">
                  <c:v>10/16/2022 0:00</c:v>
                </c:pt>
                <c:pt idx="232">
                  <c:v>10/17/2022 0:00</c:v>
                </c:pt>
                <c:pt idx="233">
                  <c:v>10/18/2022 0:00</c:v>
                </c:pt>
                <c:pt idx="234">
                  <c:v>10/19/2022 0:00</c:v>
                </c:pt>
                <c:pt idx="235">
                  <c:v>10/20/2022 0:00</c:v>
                </c:pt>
                <c:pt idx="236">
                  <c:v>10/21/2022 0:00</c:v>
                </c:pt>
                <c:pt idx="237">
                  <c:v>10/22/2022 0:00</c:v>
                </c:pt>
                <c:pt idx="238">
                  <c:v>10/23/2022 0:00</c:v>
                </c:pt>
                <c:pt idx="239">
                  <c:v>10/24/2022 0:00</c:v>
                </c:pt>
                <c:pt idx="240">
                  <c:v>10/25/2022 0:00</c:v>
                </c:pt>
                <c:pt idx="241">
                  <c:v>10/26/2022 0:00</c:v>
                </c:pt>
                <c:pt idx="242">
                  <c:v>10/27/2022 0:00</c:v>
                </c:pt>
                <c:pt idx="243">
                  <c:v>10/28/2022 0:00</c:v>
                </c:pt>
                <c:pt idx="244">
                  <c:v>10/29/2022 0:00</c:v>
                </c:pt>
                <c:pt idx="245">
                  <c:v>10/30/2022 0:00</c:v>
                </c:pt>
                <c:pt idx="246">
                  <c:v>10/31/2022 0:00</c:v>
                </c:pt>
                <c:pt idx="247">
                  <c:v>11/1/2022 0:00</c:v>
                </c:pt>
                <c:pt idx="248">
                  <c:v>11/2/2022 0:00</c:v>
                </c:pt>
                <c:pt idx="249">
                  <c:v>11/3/2022 0:00</c:v>
                </c:pt>
                <c:pt idx="250">
                  <c:v>11/4/2022 0:00</c:v>
                </c:pt>
                <c:pt idx="251">
                  <c:v>11/5/2022 0:00</c:v>
                </c:pt>
                <c:pt idx="252">
                  <c:v>11/6/2022 0:00</c:v>
                </c:pt>
                <c:pt idx="253">
                  <c:v>11/7/2022 0:00</c:v>
                </c:pt>
                <c:pt idx="254">
                  <c:v>11/8/2022 0:00</c:v>
                </c:pt>
                <c:pt idx="255">
                  <c:v>11/9/2022 0:00</c:v>
                </c:pt>
                <c:pt idx="256">
                  <c:v>11/10/2022 0:00</c:v>
                </c:pt>
                <c:pt idx="257">
                  <c:v>11/11/2022 0:00</c:v>
                </c:pt>
                <c:pt idx="258">
                  <c:v>11/12/2022 0:00</c:v>
                </c:pt>
                <c:pt idx="259">
                  <c:v>11/13/2022 0:00</c:v>
                </c:pt>
                <c:pt idx="260">
                  <c:v>11/14/2022 0:00</c:v>
                </c:pt>
                <c:pt idx="261">
                  <c:v>11/15/2022 0:00</c:v>
                </c:pt>
                <c:pt idx="262">
                  <c:v>11/16/2022 0:00</c:v>
                </c:pt>
                <c:pt idx="263">
                  <c:v>11/17/2022 0:00</c:v>
                </c:pt>
                <c:pt idx="264">
                  <c:v>11/18/2022 0:00</c:v>
                </c:pt>
                <c:pt idx="265">
                  <c:v>11/19/2022 0:00</c:v>
                </c:pt>
                <c:pt idx="266">
                  <c:v>11/20/2022 0:00</c:v>
                </c:pt>
                <c:pt idx="267">
                  <c:v>11/21/2022 0:00</c:v>
                </c:pt>
                <c:pt idx="268">
                  <c:v>11/22/2022 0:00</c:v>
                </c:pt>
                <c:pt idx="269">
                  <c:v>11/23/2022 0:00</c:v>
                </c:pt>
                <c:pt idx="270">
                  <c:v>11/24/2022 0:00</c:v>
                </c:pt>
                <c:pt idx="271">
                  <c:v>11/25/2022 0:00</c:v>
                </c:pt>
                <c:pt idx="272">
                  <c:v>11/26/2022 0:00</c:v>
                </c:pt>
                <c:pt idx="273">
                  <c:v>11/27/2022 0:00</c:v>
                </c:pt>
                <c:pt idx="274">
                  <c:v>11/28/2022 0:00</c:v>
                </c:pt>
                <c:pt idx="275">
                  <c:v>11/29/2022 0:00</c:v>
                </c:pt>
                <c:pt idx="276">
                  <c:v>11/30/2022 0:00</c:v>
                </c:pt>
                <c:pt idx="277">
                  <c:v>12/1/2022 0:00</c:v>
                </c:pt>
                <c:pt idx="278">
                  <c:v>12/2/2022 0:00</c:v>
                </c:pt>
                <c:pt idx="279">
                  <c:v>12/3/2022 0:00</c:v>
                </c:pt>
                <c:pt idx="280">
                  <c:v>12/4/2022 0:00</c:v>
                </c:pt>
                <c:pt idx="281">
                  <c:v>12/5/2022 0:00</c:v>
                </c:pt>
                <c:pt idx="282">
                  <c:v>12/6/2022 0:00</c:v>
                </c:pt>
                <c:pt idx="283">
                  <c:v>12/7/2022 0:00</c:v>
                </c:pt>
                <c:pt idx="284">
                  <c:v>12/8/2022 0:00</c:v>
                </c:pt>
                <c:pt idx="285">
                  <c:v>12/9/2022 0:00</c:v>
                </c:pt>
                <c:pt idx="286">
                  <c:v>12/10/2022 0:00</c:v>
                </c:pt>
                <c:pt idx="287">
                  <c:v>12/11/2022 0:00</c:v>
                </c:pt>
                <c:pt idx="288">
                  <c:v>12/12/2022 0:00</c:v>
                </c:pt>
                <c:pt idx="289">
                  <c:v>12/13/2022 0:00</c:v>
                </c:pt>
                <c:pt idx="290">
                  <c:v>12/14/2022 0:00</c:v>
                </c:pt>
                <c:pt idx="291">
                  <c:v>12/15/2022 0:00</c:v>
                </c:pt>
                <c:pt idx="292">
                  <c:v>12/16/2022 0:00</c:v>
                </c:pt>
                <c:pt idx="293">
                  <c:v>12/17/2022 0:00</c:v>
                </c:pt>
                <c:pt idx="294">
                  <c:v>12/18/2022 0:00</c:v>
                </c:pt>
                <c:pt idx="295">
                  <c:v>12/19/2022 0:00</c:v>
                </c:pt>
                <c:pt idx="296">
                  <c:v>12/20/2022 0:00</c:v>
                </c:pt>
                <c:pt idx="297">
                  <c:v>12/21/2022 0:00</c:v>
                </c:pt>
                <c:pt idx="298">
                  <c:v>12/22/2022 0:00</c:v>
                </c:pt>
                <c:pt idx="299">
                  <c:v>12/23/2022 0:00</c:v>
                </c:pt>
                <c:pt idx="300">
                  <c:v>12/24/2022 0:00</c:v>
                </c:pt>
                <c:pt idx="301">
                  <c:v>12/25/2022 0:00</c:v>
                </c:pt>
                <c:pt idx="302">
                  <c:v>12/26/2022 0:00</c:v>
                </c:pt>
                <c:pt idx="303">
                  <c:v>12/27/2022 0:00</c:v>
                </c:pt>
                <c:pt idx="304">
                  <c:v>12/28/2022 0:00</c:v>
                </c:pt>
                <c:pt idx="305">
                  <c:v>12/29/2022 0:00</c:v>
                </c:pt>
                <c:pt idx="306">
                  <c:v>12/30/2022 0:00</c:v>
                </c:pt>
                <c:pt idx="307">
                  <c:v>12/31/2022 0:00</c:v>
                </c:pt>
                <c:pt idx="308">
                  <c:v>1/1/2023 0:00</c:v>
                </c:pt>
                <c:pt idx="309">
                  <c:v>1/2/2023 0:00</c:v>
                </c:pt>
                <c:pt idx="310">
                  <c:v>1/3/2023 0:00</c:v>
                </c:pt>
                <c:pt idx="311">
                  <c:v>1/4/2023 0:00</c:v>
                </c:pt>
                <c:pt idx="312">
                  <c:v>1/5/2023 0:00</c:v>
                </c:pt>
                <c:pt idx="313">
                  <c:v>1/6/2023 0:00</c:v>
                </c:pt>
                <c:pt idx="314">
                  <c:v>1/7/2023 0:00</c:v>
                </c:pt>
                <c:pt idx="315">
                  <c:v>1/8/2023 0:00</c:v>
                </c:pt>
                <c:pt idx="316">
                  <c:v>1/9/2023 0:00</c:v>
                </c:pt>
                <c:pt idx="317">
                  <c:v>1/10/2023 0:00</c:v>
                </c:pt>
                <c:pt idx="318">
                  <c:v>1/11/2023 0:00</c:v>
                </c:pt>
                <c:pt idx="319">
                  <c:v>1/12/2023 0:00</c:v>
                </c:pt>
                <c:pt idx="320">
                  <c:v>1/13/2023 0:00</c:v>
                </c:pt>
                <c:pt idx="321">
                  <c:v>1/14/2023 0:00</c:v>
                </c:pt>
                <c:pt idx="322">
                  <c:v>1/15/2023 0:00</c:v>
                </c:pt>
                <c:pt idx="323">
                  <c:v>1/16/2023 0:00</c:v>
                </c:pt>
                <c:pt idx="324">
                  <c:v>1/17/2023 0:00</c:v>
                </c:pt>
                <c:pt idx="325">
                  <c:v>1/18/2023 0:00</c:v>
                </c:pt>
                <c:pt idx="326">
                  <c:v>1/19/2023 0:00</c:v>
                </c:pt>
                <c:pt idx="327">
                  <c:v>1/20/2023 0:00</c:v>
                </c:pt>
                <c:pt idx="328">
                  <c:v>1/21/2023 0:00</c:v>
                </c:pt>
                <c:pt idx="329">
                  <c:v>1/22/2023 0:00</c:v>
                </c:pt>
                <c:pt idx="330">
                  <c:v>1/23/2023 0:00</c:v>
                </c:pt>
                <c:pt idx="331">
                  <c:v>1/24/2023 0:00</c:v>
                </c:pt>
                <c:pt idx="332">
                  <c:v>1/25/2023 0:00</c:v>
                </c:pt>
                <c:pt idx="333">
                  <c:v>1/26/2023 0:00</c:v>
                </c:pt>
                <c:pt idx="334">
                  <c:v>1/27/2023 0:00</c:v>
                </c:pt>
                <c:pt idx="335">
                  <c:v>1/28/2023 0:00</c:v>
                </c:pt>
                <c:pt idx="336">
                  <c:v>1/29/2023 0:00</c:v>
                </c:pt>
                <c:pt idx="337">
                  <c:v>1/30/2023 0:00</c:v>
                </c:pt>
                <c:pt idx="338">
                  <c:v>1/31/2023 0:00</c:v>
                </c:pt>
                <c:pt idx="339">
                  <c:v>2/1/2023 0:00</c:v>
                </c:pt>
                <c:pt idx="340">
                  <c:v>2/2/2023 0:00</c:v>
                </c:pt>
                <c:pt idx="341">
                  <c:v>2/3/2023 0:00</c:v>
                </c:pt>
                <c:pt idx="342">
                  <c:v>2/4/2023 0:00</c:v>
                </c:pt>
                <c:pt idx="343">
                  <c:v>2/5/2023 0:00</c:v>
                </c:pt>
                <c:pt idx="344">
                  <c:v>2/6/2023 0:00</c:v>
                </c:pt>
                <c:pt idx="345">
                  <c:v>2/7/2023 0:00</c:v>
                </c:pt>
                <c:pt idx="346">
                  <c:v>2/8/2023 0:00</c:v>
                </c:pt>
                <c:pt idx="347">
                  <c:v>2/9/2023 0:00</c:v>
                </c:pt>
                <c:pt idx="348">
                  <c:v>2/10/2023 0:00</c:v>
                </c:pt>
                <c:pt idx="349">
                  <c:v>2/11/2023 0:00</c:v>
                </c:pt>
                <c:pt idx="350">
                  <c:v>2/12/2023 0:00</c:v>
                </c:pt>
                <c:pt idx="351">
                  <c:v>2/13/2023 0:00</c:v>
                </c:pt>
                <c:pt idx="352">
                  <c:v>2/14/2023 0:00</c:v>
                </c:pt>
                <c:pt idx="353">
                  <c:v>2/15/2023 0:00</c:v>
                </c:pt>
                <c:pt idx="354">
                  <c:v>2/16/2023 0:00</c:v>
                </c:pt>
                <c:pt idx="355">
                  <c:v>2/17/2023 0:00</c:v>
                </c:pt>
                <c:pt idx="356">
                  <c:v>2/18/2023 0:00</c:v>
                </c:pt>
                <c:pt idx="357">
                  <c:v>2/19/2023 0:00</c:v>
                </c:pt>
                <c:pt idx="358">
                  <c:v>2/20/2023 0:00</c:v>
                </c:pt>
                <c:pt idx="359">
                  <c:v>2/21/2023 0:00</c:v>
                </c:pt>
                <c:pt idx="360">
                  <c:v>2/22/2023 0:00</c:v>
                </c:pt>
                <c:pt idx="361">
                  <c:v>2/23/2023 0:00</c:v>
                </c:pt>
                <c:pt idx="362">
                  <c:v>2/24/2023 0:00</c:v>
                </c:pt>
                <c:pt idx="363">
                  <c:v>2/25/2023 0:00</c:v>
                </c:pt>
                <c:pt idx="364">
                  <c:v>2/26/2023 0:00</c:v>
                </c:pt>
                <c:pt idx="365">
                  <c:v>2/27/2023 0:00</c:v>
                </c:pt>
                <c:pt idx="366">
                  <c:v>2/28/2023 0:00</c:v>
                </c:pt>
                <c:pt idx="367">
                  <c:v>3/1/2023 0:00</c:v>
                </c:pt>
                <c:pt idx="368">
                  <c:v>3/2/2023 0:00</c:v>
                </c:pt>
                <c:pt idx="369">
                  <c:v>3/3/2023 0:00</c:v>
                </c:pt>
                <c:pt idx="370">
                  <c:v>3/4/2023 0:00</c:v>
                </c:pt>
                <c:pt idx="371">
                  <c:v>3/5/2023 0:00</c:v>
                </c:pt>
                <c:pt idx="372">
                  <c:v>3/6/2023 0:00</c:v>
                </c:pt>
                <c:pt idx="373">
                  <c:v>3/7/2023 0:00</c:v>
                </c:pt>
                <c:pt idx="374">
                  <c:v>3/8/2023 0:00</c:v>
                </c:pt>
                <c:pt idx="375">
                  <c:v>3/9/2023 0:00</c:v>
                </c:pt>
                <c:pt idx="376">
                  <c:v>3/10/2023 0:00</c:v>
                </c:pt>
                <c:pt idx="377">
                  <c:v>3/11/2023 0:00</c:v>
                </c:pt>
                <c:pt idx="378">
                  <c:v>3/12/2023 0:00</c:v>
                </c:pt>
                <c:pt idx="379">
                  <c:v>3/13/2023 0:00</c:v>
                </c:pt>
                <c:pt idx="380">
                  <c:v>3/14/2023 0:00</c:v>
                </c:pt>
                <c:pt idx="381">
                  <c:v>3/15/2023 0:00</c:v>
                </c:pt>
                <c:pt idx="382">
                  <c:v>3/16/2023 0:00</c:v>
                </c:pt>
                <c:pt idx="383">
                  <c:v>3/17/2023 0:00</c:v>
                </c:pt>
                <c:pt idx="384">
                  <c:v>3/18/2023 0:00</c:v>
                </c:pt>
                <c:pt idx="385">
                  <c:v>3/19/2023 0:00</c:v>
                </c:pt>
                <c:pt idx="386">
                  <c:v>3/20/2023 0:00</c:v>
                </c:pt>
                <c:pt idx="387">
                  <c:v>3/21/2023 0:00</c:v>
                </c:pt>
                <c:pt idx="388">
                  <c:v>3/22/2023 0:00</c:v>
                </c:pt>
                <c:pt idx="389">
                  <c:v>3/23/2023 0:00</c:v>
                </c:pt>
                <c:pt idx="390">
                  <c:v>3/24/2023 0:00</c:v>
                </c:pt>
                <c:pt idx="391">
                  <c:v>3/25/2023 0:00</c:v>
                </c:pt>
                <c:pt idx="392">
                  <c:v>3/26/2023 0:00</c:v>
                </c:pt>
                <c:pt idx="393">
                  <c:v>3/27/2023 0:00</c:v>
                </c:pt>
                <c:pt idx="394">
                  <c:v>3/28/2023 0:00</c:v>
                </c:pt>
                <c:pt idx="395">
                  <c:v>3/29/2023 0:00</c:v>
                </c:pt>
                <c:pt idx="396">
                  <c:v>3/30/2023 0:00</c:v>
                </c:pt>
                <c:pt idx="397">
                  <c:v>3/31/2023 0:00</c:v>
                </c:pt>
                <c:pt idx="398">
                  <c:v>4/1/2023 0:00</c:v>
                </c:pt>
                <c:pt idx="399">
                  <c:v>4/2/2023 0:00</c:v>
                </c:pt>
                <c:pt idx="400">
                  <c:v>4/3/2023 0:00</c:v>
                </c:pt>
                <c:pt idx="401">
                  <c:v>4/4/2023 0:00</c:v>
                </c:pt>
                <c:pt idx="402">
                  <c:v>4/5/2023 0:00</c:v>
                </c:pt>
                <c:pt idx="403">
                  <c:v>4/6/2023 0:00</c:v>
                </c:pt>
                <c:pt idx="404">
                  <c:v>4/7/2023 0:00</c:v>
                </c:pt>
                <c:pt idx="405">
                  <c:v>4/8/2023 0:00</c:v>
                </c:pt>
                <c:pt idx="406">
                  <c:v>4/9/2023 0:00</c:v>
                </c:pt>
                <c:pt idx="407">
                  <c:v>4/10/2023 0:00</c:v>
                </c:pt>
                <c:pt idx="408">
                  <c:v>4/11/2023 0:00</c:v>
                </c:pt>
                <c:pt idx="409">
                  <c:v>4/12/2023 0:00</c:v>
                </c:pt>
                <c:pt idx="410">
                  <c:v>4/13/2023 0:00</c:v>
                </c:pt>
                <c:pt idx="411">
                  <c:v>4/14/2023 0:00</c:v>
                </c:pt>
                <c:pt idx="412">
                  <c:v>4/15/2023 0:00</c:v>
                </c:pt>
                <c:pt idx="413">
                  <c:v>4/16/2023 0:00</c:v>
                </c:pt>
                <c:pt idx="414">
                  <c:v>4/17/2023 0:00</c:v>
                </c:pt>
                <c:pt idx="415">
                  <c:v>4/18/2023 0:00</c:v>
                </c:pt>
                <c:pt idx="416">
                  <c:v>4/19/2023 0:00</c:v>
                </c:pt>
                <c:pt idx="417">
                  <c:v>4/20/2023 0:00</c:v>
                </c:pt>
                <c:pt idx="418">
                  <c:v>4/21/2023 0:00</c:v>
                </c:pt>
                <c:pt idx="419">
                  <c:v>4/22/2023 0:00</c:v>
                </c:pt>
                <c:pt idx="420">
                  <c:v>4/23/2023 0:00</c:v>
                </c:pt>
                <c:pt idx="421">
                  <c:v>4/24/2023 0:00</c:v>
                </c:pt>
                <c:pt idx="422">
                  <c:v>4/25/2023 0:00</c:v>
                </c:pt>
                <c:pt idx="423">
                  <c:v>4/26/2023 0:00</c:v>
                </c:pt>
                <c:pt idx="424">
                  <c:v>4/27/2023 0:00</c:v>
                </c:pt>
                <c:pt idx="425">
                  <c:v>4/28/2023 0:00</c:v>
                </c:pt>
                <c:pt idx="426">
                  <c:v>4/29/2023 0:00</c:v>
                </c:pt>
                <c:pt idx="427">
                  <c:v>4/30/2023 0:00</c:v>
                </c:pt>
                <c:pt idx="428">
                  <c:v>5/1/2023 0:00</c:v>
                </c:pt>
                <c:pt idx="429">
                  <c:v>5/2/2023 0:00</c:v>
                </c:pt>
                <c:pt idx="430">
                  <c:v>5/3/2023 0:00</c:v>
                </c:pt>
                <c:pt idx="431">
                  <c:v>5/4/2023 0:00</c:v>
                </c:pt>
                <c:pt idx="432">
                  <c:v>5/5/2023 0:00</c:v>
                </c:pt>
                <c:pt idx="433">
                  <c:v>5/6/2023 0:00</c:v>
                </c:pt>
                <c:pt idx="434">
                  <c:v>5/7/2023 0:00</c:v>
                </c:pt>
                <c:pt idx="435">
                  <c:v>5/8/2023 0:00</c:v>
                </c:pt>
                <c:pt idx="436">
                  <c:v>5/9/2023 0:00</c:v>
                </c:pt>
                <c:pt idx="437">
                  <c:v>5/10/2023 0:00</c:v>
                </c:pt>
                <c:pt idx="438">
                  <c:v>5/11/2023 0:00</c:v>
                </c:pt>
                <c:pt idx="439">
                  <c:v>5/12/2023 0:00</c:v>
                </c:pt>
                <c:pt idx="440">
                  <c:v>5/13/2023 0:00</c:v>
                </c:pt>
                <c:pt idx="441">
                  <c:v>5/14/2023 0:00</c:v>
                </c:pt>
                <c:pt idx="442">
                  <c:v>5/15/2023 0:00</c:v>
                </c:pt>
                <c:pt idx="443">
                  <c:v>5/16/2023 0:00</c:v>
                </c:pt>
                <c:pt idx="444">
                  <c:v>5/17/2023 0:00</c:v>
                </c:pt>
                <c:pt idx="445">
                  <c:v>5/18/2023 0:00</c:v>
                </c:pt>
                <c:pt idx="446">
                  <c:v>5/19/2023 0:00</c:v>
                </c:pt>
                <c:pt idx="447">
                  <c:v>5/20/2023 0:00</c:v>
                </c:pt>
                <c:pt idx="448">
                  <c:v>5/21/2023 0:00</c:v>
                </c:pt>
                <c:pt idx="449">
                  <c:v>5/22/2023 0:00</c:v>
                </c:pt>
                <c:pt idx="450">
                  <c:v>5/23/2023 0:00</c:v>
                </c:pt>
                <c:pt idx="451">
                  <c:v>5/24/2023 0:00</c:v>
                </c:pt>
                <c:pt idx="452">
                  <c:v>5/25/2023 0:00</c:v>
                </c:pt>
                <c:pt idx="453">
                  <c:v>5/26/2023 0:00</c:v>
                </c:pt>
                <c:pt idx="454">
                  <c:v>5/27/2023 0:00</c:v>
                </c:pt>
                <c:pt idx="455">
                  <c:v>5/28/2023 0:00</c:v>
                </c:pt>
                <c:pt idx="456">
                  <c:v>5/29/2023 0:00</c:v>
                </c:pt>
                <c:pt idx="457">
                  <c:v>5/30/2023 0:00</c:v>
                </c:pt>
                <c:pt idx="458">
                  <c:v>5/31/2023 0:00</c:v>
                </c:pt>
                <c:pt idx="459">
                  <c:v>6/1/2023 0:00</c:v>
                </c:pt>
                <c:pt idx="460">
                  <c:v>6/2/2023 0:00</c:v>
                </c:pt>
                <c:pt idx="461">
                  <c:v>6/3/2023 0:00</c:v>
                </c:pt>
                <c:pt idx="462">
                  <c:v>6/4/2023 0:00</c:v>
                </c:pt>
                <c:pt idx="463">
                  <c:v>6/5/2023 0:00</c:v>
                </c:pt>
                <c:pt idx="464">
                  <c:v>6/6/2023 0:00</c:v>
                </c:pt>
                <c:pt idx="465">
                  <c:v>6/7/2023 0:00</c:v>
                </c:pt>
                <c:pt idx="466">
                  <c:v>6/8/2023 0:00</c:v>
                </c:pt>
                <c:pt idx="467">
                  <c:v>6/9/2023 0:00</c:v>
                </c:pt>
                <c:pt idx="468">
                  <c:v>6/10/2023 0:00</c:v>
                </c:pt>
                <c:pt idx="469">
                  <c:v>6/11/2023 0:00</c:v>
                </c:pt>
                <c:pt idx="470">
                  <c:v>6/12/2023 0:00</c:v>
                </c:pt>
                <c:pt idx="471">
                  <c:v>6/13/2023 0:00</c:v>
                </c:pt>
                <c:pt idx="472">
                  <c:v>6/14/2023 0:00</c:v>
                </c:pt>
                <c:pt idx="473">
                  <c:v>6/15/2023 0:00</c:v>
                </c:pt>
                <c:pt idx="474">
                  <c:v>6/16/2023 0:00</c:v>
                </c:pt>
                <c:pt idx="475">
                  <c:v>6/17/2023 0:00</c:v>
                </c:pt>
                <c:pt idx="476">
                  <c:v>6/18/2023 0:00</c:v>
                </c:pt>
                <c:pt idx="477">
                  <c:v>6/19/2023 0:00</c:v>
                </c:pt>
                <c:pt idx="478">
                  <c:v>6/20/2023 0:00</c:v>
                </c:pt>
                <c:pt idx="479">
                  <c:v>6/21/2023 0:00</c:v>
                </c:pt>
                <c:pt idx="480">
                  <c:v>6/22/2023 0:00</c:v>
                </c:pt>
                <c:pt idx="481">
                  <c:v>6/23/2023 0:00</c:v>
                </c:pt>
                <c:pt idx="482">
                  <c:v>6/24/2023 0:00</c:v>
                </c:pt>
                <c:pt idx="483">
                  <c:v>6/25/2023 0:00</c:v>
                </c:pt>
                <c:pt idx="484">
                  <c:v>6/26/2023 0:00</c:v>
                </c:pt>
                <c:pt idx="485">
                  <c:v>6/27/2023 0:00</c:v>
                </c:pt>
                <c:pt idx="486">
                  <c:v>6/28/2023 0:00</c:v>
                </c:pt>
                <c:pt idx="487">
                  <c:v>6/29/2023 0:00</c:v>
                </c:pt>
                <c:pt idx="488">
                  <c:v>6/30/2023 0:00</c:v>
                </c:pt>
                <c:pt idx="489">
                  <c:v>7/1/2023 0:00</c:v>
                </c:pt>
                <c:pt idx="490">
                  <c:v>7/2/2023 0:00</c:v>
                </c:pt>
                <c:pt idx="491">
                  <c:v>7/3/2023 0:00</c:v>
                </c:pt>
                <c:pt idx="492">
                  <c:v>7/4/2023 0:00</c:v>
                </c:pt>
                <c:pt idx="493">
                  <c:v>7/5/2023 0:00</c:v>
                </c:pt>
                <c:pt idx="494">
                  <c:v>7/6/2023 0:00</c:v>
                </c:pt>
                <c:pt idx="495">
                  <c:v>7/7/2023 0:00</c:v>
                </c:pt>
                <c:pt idx="496">
                  <c:v>7/8/2023 0:00</c:v>
                </c:pt>
                <c:pt idx="497">
                  <c:v>7/9/2023 0:00</c:v>
                </c:pt>
                <c:pt idx="498">
                  <c:v>7/10/2023 0:00</c:v>
                </c:pt>
                <c:pt idx="499">
                  <c:v>7/11/2023 0:00</c:v>
                </c:pt>
                <c:pt idx="500">
                  <c:v>7/12/2023 0:00</c:v>
                </c:pt>
                <c:pt idx="501">
                  <c:v>7/13/2023 0:00</c:v>
                </c:pt>
                <c:pt idx="502">
                  <c:v>7/14/2023 0:00</c:v>
                </c:pt>
                <c:pt idx="503">
                  <c:v>7/15/2023 0:00</c:v>
                </c:pt>
                <c:pt idx="504">
                  <c:v>7/16/2023 0:00</c:v>
                </c:pt>
                <c:pt idx="505">
                  <c:v>7/17/2023 0:00</c:v>
                </c:pt>
                <c:pt idx="506">
                  <c:v>7/18/2023 0:00</c:v>
                </c:pt>
                <c:pt idx="507">
                  <c:v>7/19/2023 0:00</c:v>
                </c:pt>
                <c:pt idx="508">
                  <c:v>7/20/2023 0:00</c:v>
                </c:pt>
                <c:pt idx="509">
                  <c:v>7/21/2023 0:00</c:v>
                </c:pt>
                <c:pt idx="510">
                  <c:v>7/22/2023 0:00</c:v>
                </c:pt>
                <c:pt idx="511">
                  <c:v>7/23/2023 0:00</c:v>
                </c:pt>
                <c:pt idx="512">
                  <c:v>7/24/2023 0:00</c:v>
                </c:pt>
                <c:pt idx="513">
                  <c:v>7/25/2023 0:00</c:v>
                </c:pt>
                <c:pt idx="514">
                  <c:v>7/26/2023 0:00</c:v>
                </c:pt>
                <c:pt idx="515">
                  <c:v>7/27/2023 0:00</c:v>
                </c:pt>
                <c:pt idx="516">
                  <c:v>7/28/2023 0:00</c:v>
                </c:pt>
                <c:pt idx="517">
                  <c:v>7/29/2023 0:00</c:v>
                </c:pt>
                <c:pt idx="518">
                  <c:v>7/30/2023 0:00</c:v>
                </c:pt>
                <c:pt idx="519">
                  <c:v>7/31/2023 0:00</c:v>
                </c:pt>
                <c:pt idx="520">
                  <c:v>8/1/2023 0:00</c:v>
                </c:pt>
                <c:pt idx="521">
                  <c:v>8/2/2023 0:00</c:v>
                </c:pt>
                <c:pt idx="522">
                  <c:v>8/3/2023 0:00</c:v>
                </c:pt>
                <c:pt idx="523">
                  <c:v>8/4/2023 0:00</c:v>
                </c:pt>
                <c:pt idx="524">
                  <c:v>8/5/2023 0:00</c:v>
                </c:pt>
                <c:pt idx="525">
                  <c:v>8/6/2023 0:00</c:v>
                </c:pt>
                <c:pt idx="526">
                  <c:v>8/7/2023 0:00</c:v>
                </c:pt>
                <c:pt idx="527">
                  <c:v>8/8/2023 0:00</c:v>
                </c:pt>
                <c:pt idx="528">
                  <c:v>8/9/2023 0:00</c:v>
                </c:pt>
                <c:pt idx="529">
                  <c:v>8/10/2023 0:00</c:v>
                </c:pt>
                <c:pt idx="530">
                  <c:v>8/11/2023 0:00</c:v>
                </c:pt>
                <c:pt idx="531">
                  <c:v>8/12/2023 0:00</c:v>
                </c:pt>
                <c:pt idx="532">
                  <c:v>8/13/2023 0:00</c:v>
                </c:pt>
                <c:pt idx="533">
                  <c:v>8/14/2023 0:00</c:v>
                </c:pt>
                <c:pt idx="534">
                  <c:v>8/15/2023 0:00</c:v>
                </c:pt>
                <c:pt idx="535">
                  <c:v>8/16/2023 0:00</c:v>
                </c:pt>
                <c:pt idx="536">
                  <c:v>8/17/2023 0:00</c:v>
                </c:pt>
                <c:pt idx="537">
                  <c:v>8/18/2023 0:00</c:v>
                </c:pt>
                <c:pt idx="538">
                  <c:v>8/19/2023 0:00</c:v>
                </c:pt>
                <c:pt idx="539">
                  <c:v>8/20/2023 0:00</c:v>
                </c:pt>
                <c:pt idx="540">
                  <c:v>8/21/2023 0:00</c:v>
                </c:pt>
                <c:pt idx="541">
                  <c:v>8/22/2023 0:00</c:v>
                </c:pt>
                <c:pt idx="542">
                  <c:v>8/23/2023 0:00</c:v>
                </c:pt>
                <c:pt idx="543">
                  <c:v>8/24/2023 0:00</c:v>
                </c:pt>
                <c:pt idx="544">
                  <c:v>8/25/2023 0:00</c:v>
                </c:pt>
                <c:pt idx="545">
                  <c:v>8/26/2023 0:00</c:v>
                </c:pt>
                <c:pt idx="546">
                  <c:v>8/27/2023 0:00</c:v>
                </c:pt>
                <c:pt idx="547">
                  <c:v>8/28/2023 0:00</c:v>
                </c:pt>
                <c:pt idx="548">
                  <c:v>8/29/2023 0:00</c:v>
                </c:pt>
                <c:pt idx="549">
                  <c:v>8/30/2023 0:00</c:v>
                </c:pt>
                <c:pt idx="550">
                  <c:v>8/31/2023 0:00</c:v>
                </c:pt>
                <c:pt idx="551">
                  <c:v>9/1/2023 0:00</c:v>
                </c:pt>
                <c:pt idx="552">
                  <c:v>9/2/2023 0:00</c:v>
                </c:pt>
                <c:pt idx="553">
                  <c:v>9/3/2023 0:00</c:v>
                </c:pt>
                <c:pt idx="554">
                  <c:v>9/4/2023 0:00</c:v>
                </c:pt>
                <c:pt idx="555">
                  <c:v>9/5/2023 0:00</c:v>
                </c:pt>
                <c:pt idx="556">
                  <c:v>9/6/2023 0:00</c:v>
                </c:pt>
                <c:pt idx="557">
                  <c:v>9/7/2023 0:00</c:v>
                </c:pt>
                <c:pt idx="558">
                  <c:v>9/8/2023 0:00</c:v>
                </c:pt>
                <c:pt idx="559">
                  <c:v>9/9/2023 0:00</c:v>
                </c:pt>
                <c:pt idx="560">
                  <c:v>9/10/2023 0:00</c:v>
                </c:pt>
                <c:pt idx="561">
                  <c:v>9/11/2023 0:00</c:v>
                </c:pt>
                <c:pt idx="562">
                  <c:v>9/12/2023 0:00</c:v>
                </c:pt>
                <c:pt idx="563">
                  <c:v>9/13/2023 0:00</c:v>
                </c:pt>
                <c:pt idx="564">
                  <c:v>9/14/2023 0:00</c:v>
                </c:pt>
                <c:pt idx="565">
                  <c:v>9/15/2023 0:00</c:v>
                </c:pt>
                <c:pt idx="566">
                  <c:v>9/16/2023 0:00</c:v>
                </c:pt>
                <c:pt idx="567">
                  <c:v>9/17/2023 0:00</c:v>
                </c:pt>
                <c:pt idx="568">
                  <c:v>9/18/2023 0:00</c:v>
                </c:pt>
                <c:pt idx="569">
                  <c:v>9/19/2023 0:00</c:v>
                </c:pt>
                <c:pt idx="570">
                  <c:v>9/20/2023 0:00</c:v>
                </c:pt>
                <c:pt idx="571">
                  <c:v>9/21/2023 0:00</c:v>
                </c:pt>
                <c:pt idx="572">
                  <c:v>9/22/2023 0:00</c:v>
                </c:pt>
                <c:pt idx="573">
                  <c:v>9/23/2023 0:00</c:v>
                </c:pt>
                <c:pt idx="574">
                  <c:v>9/24/2023 0:00</c:v>
                </c:pt>
                <c:pt idx="575">
                  <c:v>9/25/2023 0:00</c:v>
                </c:pt>
                <c:pt idx="576">
                  <c:v>9/26/2023 0:00</c:v>
                </c:pt>
                <c:pt idx="577">
                  <c:v>9/27/2023 0:00</c:v>
                </c:pt>
                <c:pt idx="578">
                  <c:v>9/28/2023 0:00</c:v>
                </c:pt>
                <c:pt idx="579">
                  <c:v>9/29/2023 0:00</c:v>
                </c:pt>
                <c:pt idx="580">
                  <c:v>9/30/2023 0:00</c:v>
                </c:pt>
                <c:pt idx="581">
                  <c:v>12/29/2023 0:00</c:v>
                </c:pt>
                <c:pt idx="582">
                  <c:v>3/28/2024 0:00</c:v>
                </c:pt>
                <c:pt idx="583">
                  <c:v>6/26/2024 0:00</c:v>
                </c:pt>
                <c:pt idx="584">
                  <c:v>9/24/2024 0:00</c:v>
                </c:pt>
                <c:pt idx="585">
                  <c:v>12/23/2024 0:00</c:v>
                </c:pt>
                <c:pt idx="586">
                  <c:v>3/23/2025 0:00</c:v>
                </c:pt>
                <c:pt idx="587">
                  <c:v>6/21/2025 0:00</c:v>
                </c:pt>
                <c:pt idx="588">
                  <c:v>9/19/2025 0:00</c:v>
                </c:pt>
                <c:pt idx="589">
                  <c:v>12/18/2025 0:00</c:v>
                </c:pt>
                <c:pt idx="590">
                  <c:v>3/18/2026 0:00</c:v>
                </c:pt>
                <c:pt idx="591">
                  <c:v>6/16/2026 0:00</c:v>
                </c:pt>
                <c:pt idx="592">
                  <c:v>9/14/2026 0:00</c:v>
                </c:pt>
                <c:pt idx="593">
                  <c:v>12/13/2026 0:00</c:v>
                </c:pt>
                <c:pt idx="594">
                  <c:v>3/13/2027 0:00</c:v>
                </c:pt>
                <c:pt idx="595">
                  <c:v>6/11/2027 0:00</c:v>
                </c:pt>
                <c:pt idx="596">
                  <c:v>9/9/2027 0:00</c:v>
                </c:pt>
                <c:pt idx="597">
                  <c:v>12/8/2027 0:00</c:v>
                </c:pt>
                <c:pt idx="598">
                  <c:v>3/7/2028 0:00</c:v>
                </c:pt>
                <c:pt idx="599">
                  <c:v>6/5/2028 0:00</c:v>
                </c:pt>
                <c:pt idx="600">
                  <c:v>9/3/2028 0:00</c:v>
                </c:pt>
                <c:pt idx="601">
                  <c:v>12/2/2028 0:00</c:v>
                </c:pt>
              </c:strCache>
            </c:strRef>
          </c:xVal>
          <c:yVal>
            <c:numRef>
              <c:f>'ZZ(3)'!$AF$26:$AF$542</c:f>
              <c:numCache>
                <c:formatCode>0.0</c:formatCode>
                <c:ptCount val="517"/>
                <c:pt idx="178">
                  <c:v>124.2</c:v>
                </c:pt>
                <c:pt idx="179">
                  <c:v>119.11665868836764</c:v>
                </c:pt>
                <c:pt idx="180">
                  <c:v>97.773948919449907</c:v>
                </c:pt>
                <c:pt idx="181">
                  <c:v>96.69115989897027</c:v>
                </c:pt>
                <c:pt idx="182">
                  <c:v>95.632090699461955</c:v>
                </c:pt>
                <c:pt idx="183">
                  <c:v>89.734835917778582</c:v>
                </c:pt>
                <c:pt idx="184">
                  <c:v>85.348893843251588</c:v>
                </c:pt>
                <c:pt idx="185">
                  <c:v>34.882554145931167</c:v>
                </c:pt>
                <c:pt idx="186" formatCode="#,##0">
                  <c:v>47.76548298566258</c:v>
                </c:pt>
                <c:pt idx="187" formatCode="#,##0">
                  <c:v>47.212077068669103</c:v>
                </c:pt>
                <c:pt idx="188" formatCode="#,##0">
                  <c:v>46.665082855061009</c:v>
                </c:pt>
                <c:pt idx="189" formatCode="#,##0">
                  <c:v>46.124426059509851</c:v>
                </c:pt>
                <c:pt idx="190" formatCode="#,##0">
                  <c:v>45.590033257349283</c:v>
                </c:pt>
                <c:pt idx="191" formatCode="#,##0">
                  <c:v>45.061831874603527</c:v>
                </c:pt>
                <c:pt idx="192" formatCode="#,##0">
                  <c:v>44.539750178131278</c:v>
                </c:pt>
                <c:pt idx="193" formatCode="#,##0">
                  <c:v>44.023717265884009</c:v>
                </c:pt>
                <c:pt idx="194" formatCode="#,##0">
                  <c:v>43.513663057276908</c:v>
                </c:pt>
                <c:pt idx="195" formatCode="#,##0">
                  <c:v>43.009518283671554</c:v>
                </c:pt>
                <c:pt idx="196" formatCode="#,##0">
                  <c:v>42.511214478968739</c:v>
                </c:pt>
                <c:pt idx="197" formatCode="#,##0">
                  <c:v>42.018683970310398</c:v>
                </c:pt>
                <c:pt idx="198" formatCode="#,##0">
                  <c:v>41.531859868889114</c:v>
                </c:pt>
                <c:pt idx="199" formatCode="#,##0">
                  <c:v>41.050676060864269</c:v>
                </c:pt>
                <c:pt idx="200" formatCode="#,##0">
                  <c:v>40.575067198383316</c:v>
                </c:pt>
                <c:pt idx="201" formatCode="#,##0">
                  <c:v>40.104968690707103</c:v>
                </c:pt>
                <c:pt idx="202" formatCode="#,##0">
                  <c:v>39.640316695438116</c:v>
                </c:pt>
                <c:pt idx="203" formatCode="#,##0">
                  <c:v>39.181048109850153</c:v>
                </c:pt>
                <c:pt idx="204" formatCode="#,##0">
                  <c:v>38.727100562318704</c:v>
                </c:pt>
                <c:pt idx="205" formatCode="#,##0">
                  <c:v>38.278412403850346</c:v>
                </c:pt>
                <c:pt idx="206" formatCode="#,##0">
                  <c:v>37.834922699710532</c:v>
                </c:pt>
                <c:pt idx="207" formatCode="#,##0">
                  <c:v>37.396571221148157</c:v>
                </c:pt>
                <c:pt idx="208" formatCode="#,##0">
                  <c:v>36.963298437216238</c:v>
                </c:pt>
                <c:pt idx="209" formatCode="#,##0">
                  <c:v>36.535045506687062</c:v>
                </c:pt>
                <c:pt idx="210" formatCode="#,##0">
                  <c:v>36.111754270061333</c:v>
                </c:pt>
                <c:pt idx="211" formatCode="#,##0">
                  <c:v>35.69336724166962</c:v>
                </c:pt>
                <c:pt idx="212" formatCode="#,##0">
                  <c:v>35.279827601865492</c:v>
                </c:pt>
                <c:pt idx="213" formatCode="#,##0">
                  <c:v>34.871079189309036</c:v>
                </c:pt>
                <c:pt idx="214" formatCode="#,##0">
                  <c:v>34.467066493339772</c:v>
                </c:pt>
                <c:pt idx="215" formatCode="#,##0">
                  <c:v>34.067734646437955</c:v>
                </c:pt>
                <c:pt idx="216" formatCode="#,##0.00">
                  <c:v>33.673029416773232</c:v>
                </c:pt>
                <c:pt idx="217" formatCode="#,##0">
                  <c:v>33.282897200839578</c:v>
                </c:pt>
                <c:pt idx="218" formatCode="#,##0">
                  <c:v>32.897285016175637</c:v>
                </c:pt>
                <c:pt idx="219" formatCode="#,##0">
                  <c:v>32.516140494169285</c:v>
                </c:pt>
                <c:pt idx="220" formatCode="#,##0">
                  <c:v>32.139411872945765</c:v>
                </c:pt>
                <c:pt idx="221" formatCode="#,##0">
                  <c:v>31.767047990337954</c:v>
                </c:pt>
                <c:pt idx="222" formatCode="#,##0">
                  <c:v>31.398998276938311</c:v>
                </c:pt>
                <c:pt idx="223" formatCode="#,##0">
                  <c:v>31.035212749231171</c:v>
                </c:pt>
                <c:pt idx="224" formatCode="#,##0">
                  <c:v>30.675642002804697</c:v>
                </c:pt>
                <c:pt idx="225" formatCode="#,##0">
                  <c:v>30.320237205641412</c:v>
                </c:pt>
                <c:pt idx="226" formatCode="#,##0">
                  <c:v>29.96895009148653</c:v>
                </c:pt>
                <c:pt idx="227" formatCode="#,##0">
                  <c:v>29.621732953293051</c:v>
                </c:pt>
                <c:pt idx="228" formatCode="#,##0">
                  <c:v>29.278538636742894</c:v>
                </c:pt>
                <c:pt idx="229" formatCode="#,##0">
                  <c:v>28.939320533842956</c:v>
                </c:pt>
                <c:pt idx="230" formatCode="#,##0">
                  <c:v>28.604032576595532</c:v>
                </c:pt>
                <c:pt idx="231" formatCode="#,##0">
                  <c:v>28.27262923074192</c:v>
                </c:pt>
                <c:pt idx="232" formatCode="#,##0">
                  <c:v>27.945065489578631</c:v>
                </c:pt>
                <c:pt idx="233" formatCode="#,##0">
                  <c:v>27.621296867845135</c:v>
                </c:pt>
                <c:pt idx="234" formatCode="#,##0">
                  <c:v>27.301279395682503</c:v>
                </c:pt>
                <c:pt idx="235" formatCode="#,##0">
                  <c:v>26.984969612662038</c:v>
                </c:pt>
                <c:pt idx="236" formatCode="#,##0">
                  <c:v>26.672324561883027</c:v>
                </c:pt>
                <c:pt idx="237" formatCode="#,##0">
                  <c:v>26.363301784138965</c:v>
                </c:pt>
                <c:pt idx="238" formatCode="#,##0">
                  <c:v>26.057859312151262</c:v>
                </c:pt>
                <c:pt idx="239" formatCode="#,##0">
                  <c:v>25.755955664869891</c:v>
                </c:pt>
                <c:pt idx="240" formatCode="#,##0">
                  <c:v>25.457549841839917</c:v>
                </c:pt>
                <c:pt idx="241" formatCode="#,##0">
                  <c:v>25.162601317633449</c:v>
                </c:pt>
                <c:pt idx="242" formatCode="#,##0">
                  <c:v>24.871070036345955</c:v>
                </c:pt>
                <c:pt idx="243" formatCode="#,##0">
                  <c:v>24.582916406156468</c:v>
                </c:pt>
                <c:pt idx="244" formatCode="#,##0">
                  <c:v>24.298101293950719</c:v>
                </c:pt>
                <c:pt idx="245" formatCode="#,##0">
                  <c:v>24.016586020006663</c:v>
                </c:pt>
                <c:pt idx="246" formatCode="#,##0">
                  <c:v>23.738332352741452</c:v>
                </c:pt>
                <c:pt idx="247" formatCode="#,##0">
                  <c:v>23.463302503519415</c:v>
                </c:pt>
                <c:pt idx="248" formatCode="#,##0">
                  <c:v>23.191459121520051</c:v>
                </c:pt>
                <c:pt idx="249" formatCode="#,##0">
                  <c:v>22.922765288665609</c:v>
                </c:pt>
                <c:pt idx="250" formatCode="#,##0">
                  <c:v>22.657184514607319</c:v>
                </c:pt>
                <c:pt idx="251" formatCode="#,##0">
                  <c:v>22.394680731769824</c:v>
                </c:pt>
                <c:pt idx="252" formatCode="#,##0">
                  <c:v>22.135218290452915</c:v>
                </c:pt>
                <c:pt idx="253" formatCode="#,##0">
                  <c:v>21.878761953990125</c:v>
                </c:pt>
                <c:pt idx="254" formatCode="#,##0">
                  <c:v>21.625276893963321</c:v>
                </c:pt>
                <c:pt idx="255" formatCode="#,##0">
                  <c:v>21.374728685472814</c:v>
                </c:pt>
                <c:pt idx="256" formatCode="#,##0">
                  <c:v>21.127083302462214</c:v>
                </c:pt>
                <c:pt idx="257" formatCode="#,##0">
                  <c:v>20.882307113097479</c:v>
                </c:pt>
                <c:pt idx="258" formatCode="#,##0">
                  <c:v>20.640366875199494</c:v>
                </c:pt>
                <c:pt idx="259" formatCode="#,##0">
                  <c:v>20.401229731729597</c:v>
                </c:pt>
                <c:pt idx="260" formatCode="#,##0">
                  <c:v>20.164863206327325</c:v>
                </c:pt>
                <c:pt idx="261" formatCode="#,##0">
                  <c:v>19.931235198899973</c:v>
                </c:pt>
                <c:pt idx="262" formatCode="#,##0">
                  <c:v>19.700313981263154</c:v>
                </c:pt>
                <c:pt idx="263" formatCode="#,##0">
                  <c:v>19.472068192831941</c:v>
                </c:pt>
                <c:pt idx="264" formatCode="#,##0">
                  <c:v>19.246466836361865</c:v>
                </c:pt>
                <c:pt idx="265" formatCode="#,##0">
                  <c:v>19.023479273739326</c:v>
                </c:pt>
                <c:pt idx="266" formatCode="#,##0">
                  <c:v>18.803075221820706</c:v>
                </c:pt>
                <c:pt idx="267" formatCode="#,##0">
                  <c:v>18.585224748319739</c:v>
                </c:pt>
                <c:pt idx="268" formatCode="#,##0">
                  <c:v>18.369898267742521</c:v>
                </c:pt>
                <c:pt idx="269" formatCode="#,##0">
                  <c:v>18.157066537369598</c:v>
                </c:pt>
                <c:pt idx="270" formatCode="#,##0">
                  <c:v>17.946700653284626</c:v>
                </c:pt>
                <c:pt idx="271" formatCode="#,##0">
                  <c:v>17.738772046449029</c:v>
                </c:pt>
                <c:pt idx="272" formatCode="#,##0">
                  <c:v>17.533252478822131</c:v>
                </c:pt>
                <c:pt idx="273" formatCode="#,##0">
                  <c:v>17.330114039526265</c:v>
                </c:pt>
                <c:pt idx="274" formatCode="#,##0">
                  <c:v>17.129329141056292</c:v>
                </c:pt>
                <c:pt idx="275" formatCode="#,##0">
                  <c:v>16.93087051553303</c:v>
                </c:pt>
                <c:pt idx="276" formatCode="#,##0">
                  <c:v>16.734711211000114</c:v>
                </c:pt>
                <c:pt idx="277" formatCode="#,##0">
                  <c:v>16.540824587763748</c:v>
                </c:pt>
                <c:pt idx="278" formatCode="#,##0">
                  <c:v>16.349184314774831</c:v>
                </c:pt>
                <c:pt idx="279" formatCode="#,##0">
                  <c:v>16.159764366053089</c:v>
                </c:pt>
                <c:pt idx="280" formatCode="#,##0">
                  <c:v>15.972539017152538</c:v>
                </c:pt>
                <c:pt idx="281" formatCode="#,##0">
                  <c:v>15.787482841667943</c:v>
                </c:pt>
                <c:pt idx="282" formatCode="#,##0">
                  <c:v>15.604570707781752</c:v>
                </c:pt>
                <c:pt idx="283" formatCode="#,##0">
                  <c:v>15.42377777485105</c:v>
                </c:pt>
                <c:pt idx="284" formatCode="#,##0">
                  <c:v>15.245079490034016</c:v>
                </c:pt>
                <c:pt idx="285" formatCode="#,##0">
                  <c:v>15.068451584955513</c:v>
                </c:pt>
                <c:pt idx="286" formatCode="#,##0">
                  <c:v>14.893870072411252</c:v>
                </c:pt>
                <c:pt idx="287" formatCode="#,##0">
                  <c:v>14.721311243110216</c:v>
                </c:pt>
                <c:pt idx="288" formatCode="#,##0">
                  <c:v>14.550751662454763</c:v>
                </c:pt>
                <c:pt idx="289" formatCode="#,##0">
                  <c:v>14.382168167358063</c:v>
                </c:pt>
                <c:pt idx="290" formatCode="#,##0">
                  <c:v>14.215537863098389</c:v>
                </c:pt>
                <c:pt idx="291" formatCode="#,##0">
                  <c:v>14.050838120209892</c:v>
                </c:pt>
                <c:pt idx="292" formatCode="#,##0">
                  <c:v>13.888046571409356</c:v>
                </c:pt>
                <c:pt idx="293" formatCode="#,##0">
                  <c:v>13.727141108558584</c:v>
                </c:pt>
                <c:pt idx="294" formatCode="#,##0">
                  <c:v>13.568099879661956</c:v>
                </c:pt>
                <c:pt idx="295" formatCode="#,##0">
                  <c:v>13.410901285898815</c:v>
                </c:pt>
                <c:pt idx="296" formatCode="#,##0">
                  <c:v>13.25552397869019</c:v>
                </c:pt>
                <c:pt idx="297" formatCode="#,##0">
                  <c:v>13.101946856799515</c:v>
                </c:pt>
                <c:pt idx="298" formatCode="#,##0">
                  <c:v>12.950149063466965</c:v>
                </c:pt>
                <c:pt idx="299" formatCode="#,##0">
                  <c:v>12.800109983576968</c:v>
                </c:pt>
                <c:pt idx="300" formatCode="#,##0">
                  <c:v>12.651809240858533</c:v>
                </c:pt>
                <c:pt idx="301" formatCode="#,##0">
                  <c:v>12.505226695118013</c:v>
                </c:pt>
                <c:pt idx="302" formatCode="#,##0">
                  <c:v>12.360342439503967</c:v>
                </c:pt>
                <c:pt idx="303" formatCode="#,##0">
                  <c:v>12.217136797803654</c:v>
                </c:pt>
                <c:pt idx="304" formatCode="#,##0">
                  <c:v>12.075590321770898</c:v>
                </c:pt>
                <c:pt idx="305" formatCode="#,##0">
                  <c:v>11.935683788484862</c:v>
                </c:pt>
                <c:pt idx="306" formatCode="#,##0">
                  <c:v>11.797398197739485</c:v>
                </c:pt>
                <c:pt idx="307" formatCode="#,##0">
                  <c:v>11.660714769463109</c:v>
                </c:pt>
                <c:pt idx="308" formatCode="#,##0">
                  <c:v>11.525614941168042</c:v>
                </c:pt>
                <c:pt idx="309" formatCode="#,##0">
                  <c:v>11.39208036542963</c:v>
                </c:pt>
                <c:pt idx="310" formatCode="#,##0">
                  <c:v>11.260092907394581</c:v>
                </c:pt>
                <c:pt idx="311" formatCode="#,##0">
                  <c:v>11.129634642318125</c:v>
                </c:pt>
                <c:pt idx="312" formatCode="#,##0">
                  <c:v>11.000687853129728</c:v>
                </c:pt>
                <c:pt idx="313" formatCode="#,##0">
                  <c:v>10.873235028026972</c:v>
                </c:pt>
                <c:pt idx="314" formatCode="#,##0">
                  <c:v>10.747258858097378</c:v>
                </c:pt>
                <c:pt idx="315" formatCode="#,##0">
                  <c:v>10.622742234967724</c:v>
                </c:pt>
                <c:pt idx="316" formatCode="#,##0">
                  <c:v>10.499668248480619</c:v>
                </c:pt>
                <c:pt idx="317" formatCode="#,##0">
                  <c:v>10.378020184397988</c:v>
                </c:pt>
                <c:pt idx="318" formatCode="#,##0">
                  <c:v>10.257781522131189</c:v>
                </c:pt>
                <c:pt idx="319" formatCode="#,##0">
                  <c:v>10.1389359324974</c:v>
                </c:pt>
                <c:pt idx="320" formatCode="#,##0">
                  <c:v>10.021467275502015</c:v>
                </c:pt>
                <c:pt idx="321" formatCode="#,##0">
                  <c:v>9.9053595981467151</c:v>
                </c:pt>
                <c:pt idx="322" formatCode="#,##0">
                  <c:v>9.7905971322629757</c:v>
                </c:pt>
                <c:pt idx="323" formatCode="#,##0">
                  <c:v>9.6771642923706196</c:v>
                </c:pt>
                <c:pt idx="324" formatCode="#,##0">
                  <c:v>9.565045673561233</c:v>
                </c:pt>
                <c:pt idx="325" formatCode="#,##0">
                  <c:v>9.4542260494060546</c:v>
                </c:pt>
                <c:pt idx="326" formatCode="#,##0">
                  <c:v>9.3446903698881556</c:v>
                </c:pt>
                <c:pt idx="327" formatCode="#,##0">
                  <c:v>9.2364237593585319</c:v>
                </c:pt>
                <c:pt idx="328" formatCode="#,##0">
                  <c:v>9.1294115145159065</c:v>
                </c:pt>
                <c:pt idx="329" formatCode="#,##0">
                  <c:v>9.0236391024099092</c:v>
                </c:pt>
                <c:pt idx="330" formatCode="#,##0">
                  <c:v>8.9190921584674321</c:v>
                </c:pt>
                <c:pt idx="331" formatCode="#,##0">
                  <c:v>8.8157564845418186</c:v>
                </c:pt>
                <c:pt idx="332" formatCode="#,##0">
                  <c:v>8.7136180469846511</c:v>
                </c:pt>
                <c:pt idx="333" formatCode="#,##0">
                  <c:v>8.6126629747399122</c:v>
                </c:pt>
                <c:pt idx="334" formatCode="#,##0">
                  <c:v>8.5128775574601896</c:v>
                </c:pt>
                <c:pt idx="335" formatCode="#,##0">
                  <c:v>8.4142482436447441</c:v>
                </c:pt>
                <c:pt idx="336" formatCode="#,##0">
                  <c:v>8.3167616387990915</c:v>
                </c:pt>
                <c:pt idx="337" formatCode="#,##0">
                  <c:v>8.2204045036159865</c:v>
                </c:pt>
                <c:pt idx="338" formatCode="#,##0">
                  <c:v>8.1251637521774125</c:v>
                </c:pt>
                <c:pt idx="339" formatCode="#,##0">
                  <c:v>8.0310264501774427</c:v>
                </c:pt>
                <c:pt idx="340" formatCode="#,##0">
                  <c:v>7.9379798131656614</c:v>
                </c:pt>
                <c:pt idx="341" formatCode="#,##0">
                  <c:v>7.8460112048109778</c:v>
                </c:pt>
                <c:pt idx="342" formatCode="#,##0">
                  <c:v>7.7551081351855151</c:v>
                </c:pt>
                <c:pt idx="343" formatCode="#,##0">
                  <c:v>7.6652582590684037</c:v>
                </c:pt>
                <c:pt idx="344" formatCode="#,##0">
                  <c:v>7.5764493742692087</c:v>
                </c:pt>
                <c:pt idx="345" formatCode="#,##0">
                  <c:v>7.4886694199708161</c:v>
                </c:pt>
                <c:pt idx="346" formatCode="#,##0">
                  <c:v>7.4019064750914785</c:v>
                </c:pt>
                <c:pt idx="347" formatCode="#,##0">
                  <c:v>7.3161487566658661</c:v>
                </c:pt>
                <c:pt idx="348" formatCode="#,##0">
                  <c:v>7.2313846182448502</c:v>
                </c:pt>
                <c:pt idx="349" formatCode="#,##0">
                  <c:v>7.1476025483138592</c:v>
                </c:pt>
                <c:pt idx="350" formatCode="#,##0">
                  <c:v>7.0647911687295295</c:v>
                </c:pt>
                <c:pt idx="351" formatCode="#,##0">
                  <c:v>6.9829392331744851</c:v>
                </c:pt>
                <c:pt idx="352" formatCode="#,##0">
                  <c:v>6.9020356256300026</c:v>
                </c:pt>
                <c:pt idx="353" formatCode="#,##0">
                  <c:v>6.8220693588664076</c:v>
                </c:pt>
                <c:pt idx="354" formatCode="#,##0">
                  <c:v>6.7430295729509213</c:v>
                </c:pt>
                <c:pt idx="355" formatCode="#,##0">
                  <c:v>6.664905533772818</c:v>
                </c:pt>
                <c:pt idx="356" formatCode="#,##0">
                  <c:v>6.5876866315856555</c:v>
                </c:pt>
                <c:pt idx="357" formatCode="#,##0">
                  <c:v>6.5113623795664166</c:v>
                </c:pt>
                <c:pt idx="358" formatCode="#,##0">
                  <c:v>6.4359224123913243</c:v>
                </c:pt>
                <c:pt idx="359" formatCode="#,##0">
                  <c:v>6.3613564848281667</c:v>
                </c:pt>
                <c:pt idx="360" formatCode="#,##0">
                  <c:v>6.2876544703449166</c:v>
                </c:pt>
                <c:pt idx="361" formatCode="#,##0">
                  <c:v>6.2148063597345029</c:v>
                </c:pt>
                <c:pt idx="362" formatCode="#,##0">
                  <c:v>6.1428022597554861</c:v>
                </c:pt>
                <c:pt idx="363" formatCode="#,##0">
                  <c:v>6.0716323917884862</c:v>
                </c:pt>
                <c:pt idx="364" formatCode="#,##0">
                  <c:v>6.0012870905081952</c:v>
                </c:pt>
                <c:pt idx="365" formatCode="#,##0">
                  <c:v>5.9317568025707601</c:v>
                </c:pt>
                <c:pt idx="366" formatCode="#,##0">
                  <c:v>5.8630320853163731</c:v>
                </c:pt>
                <c:pt idx="367" formatCode="#,##0">
                  <c:v>5.795103605486899</c:v>
                </c:pt>
                <c:pt idx="368" formatCode="#,##0">
                  <c:v>5.7279621379583627</c:v>
                </c:pt>
                <c:pt idx="369" formatCode="#,##0">
                  <c:v>5.6615985644881164</c:v>
                </c:pt>
                <c:pt idx="370" formatCode="#,##0">
                  <c:v>5.5960038724765262</c:v>
                </c:pt>
                <c:pt idx="371" formatCode="#,##0">
                  <c:v>5.5311691537429901</c:v>
                </c:pt>
                <c:pt idx="372" formatCode="#,##0">
                  <c:v>5.4670856033161694</c:v>
                </c:pt>
                <c:pt idx="373" formatCode="#,##0">
                  <c:v>5.4037445182382022</c:v>
                </c:pt>
                <c:pt idx="374" formatCode="#,##0">
                  <c:v>5.3411372963827963</c:v>
                </c:pt>
                <c:pt idx="375" formatCode="#,##0">
                  <c:v>5.2792554352869914</c:v>
                </c:pt>
                <c:pt idx="376" formatCode="#,##0">
                  <c:v>5.218090530996486</c:v>
                </c:pt>
                <c:pt idx="377" formatCode="#,##0">
                  <c:v>5.1576342769243162</c:v>
                </c:pt>
                <c:pt idx="378" formatCode="#,##0">
                  <c:v>5.0978784627227745</c:v>
                </c:pt>
                <c:pt idx="379" formatCode="#,##0">
                  <c:v>5.0388149731683765</c:v>
                </c:pt>
                <c:pt idx="380" formatCode="#,##0">
                  <c:v>4.9804357870597862</c:v>
                </c:pt>
                <c:pt idx="381" formatCode="#,##0">
                  <c:v>4.9227329761284642</c:v>
                </c:pt>
                <c:pt idx="382" formatCode="#,##0">
                  <c:v>4.8656987039619706</c:v>
                </c:pt>
                <c:pt idx="383" formatCode="#,##0">
                  <c:v>4.8093252249397169</c:v>
                </c:pt>
                <c:pt idx="384" formatCode="#,##0">
                  <c:v>4.7536048831810769</c:v>
                </c:pt>
                <c:pt idx="385" formatCode="#,##0">
                  <c:v>4.698530111505657</c:v>
                </c:pt>
                <c:pt idx="386" formatCode="#,##0">
                  <c:v>4.6440934304056318</c:v>
                </c:pt>
                <c:pt idx="387" formatCode="#,##0">
                  <c:v>4.5902874470299704</c:v>
                </c:pt>
                <c:pt idx="388" formatCode="#,##0">
                  <c:v>4.5371048541804484</c:v>
                </c:pt>
                <c:pt idx="389" formatCode="#,##0">
                  <c:v>4.4845384293192785</c:v>
                </c:pt>
                <c:pt idx="390" formatCode="#,##0">
                  <c:v>4.4325810335882485</c:v>
                </c:pt>
                <c:pt idx="391" formatCode="#,##0">
                  <c:v>4.3812256108392083</c:v>
                </c:pt>
                <c:pt idx="392" formatCode="#,##0">
                  <c:v>4.3304651866758102</c:v>
                </c:pt>
                <c:pt idx="393" formatCode="#,##0">
                  <c:v>4.2802928675063399</c:v>
                </c:pt>
                <c:pt idx="394" formatCode="#,##0">
                  <c:v>4.2307018396075113</c:v>
                </c:pt>
                <c:pt idx="395" formatCode="#,##0">
                  <c:v>4.1816853681991359</c:v>
                </c:pt>
                <c:pt idx="396" formatCode="#,##0">
                  <c:v>4.1332367965294825</c:v>
                </c:pt>
                <c:pt idx="397" formatCode="#,##0">
                  <c:v>4.0853495449712574</c:v>
                </c:pt>
                <c:pt idx="398" formatCode="#,##0">
                  <c:v>4.03801711012804</c:v>
                </c:pt>
                <c:pt idx="399" formatCode="#,##0">
                  <c:v>3.991233063951086</c:v>
                </c:pt>
                <c:pt idx="400" formatCode="#,##0">
                  <c:v>3.9449910528663539</c:v>
                </c:pt>
                <c:pt idx="401" formatCode="#,##0">
                  <c:v>3.899284796911656</c:v>
                </c:pt>
                <c:pt idx="402" formatCode="#,##0">
                  <c:v>3.8541080888837822</c:v>
                </c:pt>
                <c:pt idx="403" formatCode="#,##0">
                  <c:v>3.8094547934955427</c:v>
                </c:pt>
                <c:pt idx="404" formatCode="#,##0">
                  <c:v>3.7653188465425433</c:v>
                </c:pt>
                <c:pt idx="405" formatCode="#,##0">
                  <c:v>3.7216942540796323</c:v>
                </c:pt>
                <c:pt idx="406" formatCode="#,##0">
                  <c:v>3.6785750916068798</c:v>
                </c:pt>
                <c:pt idx="407" formatCode="#,##0">
                  <c:v>3.6359555032649977</c:v>
                </c:pt>
                <c:pt idx="408" formatCode="#,##0">
                  <c:v>3.593829701040077</c:v>
                </c:pt>
                <c:pt idx="409" formatCode="#,##0">
                  <c:v>3.5521919639775335</c:v>
                </c:pt>
                <c:pt idx="410" formatCode="#,##0">
                  <c:v>3.5110366374051649</c:v>
                </c:pt>
                <c:pt idx="411" formatCode="#,##0">
                  <c:v>3.4703581321652175</c:v>
                </c:pt>
                <c:pt idx="412" formatCode="#,##0">
                  <c:v>3.4301509238553347</c:v>
                </c:pt>
                <c:pt idx="413" formatCode="#,##0">
                  <c:v>3.3904095520783155</c:v>
                </c:pt>
                <c:pt idx="414" formatCode="#,##0">
                  <c:v>3.3511286197005452</c:v>
                </c:pt>
                <c:pt idx="415" formatCode="#,##0">
                  <c:v>3.3123027921190431</c:v>
                </c:pt>
                <c:pt idx="416" formatCode="#,##0">
                  <c:v>3.2739267965369843</c:v>
                </c:pt>
                <c:pt idx="417" formatCode="#,##0">
                  <c:v>3.2359954212476185</c:v>
                </c:pt>
                <c:pt idx="418" formatCode="#,##0">
                  <c:v>3.1985035149264829</c:v>
                </c:pt>
                <c:pt idx="419" formatCode="#,##0">
                  <c:v>3.1614459859318305</c:v>
                </c:pt>
                <c:pt idx="420" formatCode="#,##0">
                  <c:v>3.1248178016131436</c:v>
                </c:pt>
                <c:pt idx="421" formatCode="#,##0">
                  <c:v>3.0886139876276704</c:v>
                </c:pt>
                <c:pt idx="422" formatCode="#,##0">
                  <c:v>3.0528296272648738</c:v>
                </c:pt>
                <c:pt idx="423" formatCode="#,##0">
                  <c:v>3.0174598607787173</c:v>
                </c:pt>
                <c:pt idx="424" formatCode="#,##0">
                  <c:v>2.982499884727674</c:v>
                </c:pt>
                <c:pt idx="425" formatCode="#,##0">
                  <c:v>2.9479449513223939</c:v>
                </c:pt>
                <c:pt idx="426" formatCode="#,##0">
                  <c:v>2.9137903677809156</c:v>
                </c:pt>
                <c:pt idx="427" formatCode="#,##0">
                  <c:v>2.880031495691366</c:v>
                </c:pt>
                <c:pt idx="428" formatCode="#,##0">
                  <c:v>2.8466637503820271</c:v>
                </c:pt>
                <c:pt idx="429" formatCode="#,##0">
                  <c:v>2.8136826002987103</c:v>
                </c:pt>
                <c:pt idx="430" formatCode="#,##0">
                  <c:v>2.7810835663893432</c:v>
                </c:pt>
                <c:pt idx="431" formatCode="#,##0">
                  <c:v>2.7488622214956853</c:v>
                </c:pt>
                <c:pt idx="432" formatCode="#,##0">
                  <c:v>2.7170141897520907</c:v>
                </c:pt>
                <c:pt idx="433" formatCode="#,##0">
                  <c:v>2.6855351459912358</c:v>
                </c:pt>
                <c:pt idx="434" formatCode="#,##0">
                  <c:v>2.6544208151567377</c:v>
                </c:pt>
                <c:pt idx="435" formatCode="#,##0">
                  <c:v>2.6236669717225714</c:v>
                </c:pt>
                <c:pt idx="436" formatCode="#,##0">
                  <c:v>2.5932694391192181</c:v>
                </c:pt>
                <c:pt idx="437" formatCode="#,##0">
                  <c:v>2.5632240891664564</c:v>
                </c:pt>
                <c:pt idx="438" formatCode="#,##0">
                  <c:v>2.5335268415127326</c:v>
                </c:pt>
                <c:pt idx="439" formatCode="#,##0">
                  <c:v>2.5041736630810227</c:v>
                </c:pt>
                <c:pt idx="440" formatCode="#,##0">
                  <c:v>2.4751605675211144</c:v>
                </c:pt>
                <c:pt idx="441" formatCode="#,##0">
                  <c:v>2.4464836146682294</c:v>
                </c:pt>
                <c:pt idx="442" formatCode="#,##0">
                  <c:v>2.4181389100079334</c:v>
                </c:pt>
                <c:pt idx="443" formatCode="#,##0">
                  <c:v>2.3901226041472299</c:v>
                </c:pt>
                <c:pt idx="444" formatCode="#,##0">
                  <c:v>2.3624308922917896</c:v>
                </c:pt>
                <c:pt idx="445" formatCode="#,##0">
                  <c:v>2.3350600137292323</c:v>
                </c:pt>
                <c:pt idx="446" formatCode="#,##0">
                  <c:v>2.3080062513184032</c:v>
                </c:pt>
                <c:pt idx="447" formatCode="#,##0">
                  <c:v>2.281265930984556</c:v>
                </c:pt>
                <c:pt idx="448" formatCode="#,##0">
                  <c:v>2.2548354212203936</c:v>
                </c:pt>
                <c:pt idx="449" formatCode="#,##0">
                  <c:v>2.2287111325928834</c:v>
                </c:pt>
                <c:pt idx="450" formatCode="#,##0">
                  <c:v>2.2028895172557945</c:v>
                </c:pt>
                <c:pt idx="451" formatCode="#,##0">
                  <c:v>2.1773670684678654</c:v>
                </c:pt>
                <c:pt idx="452" formatCode="#,##0">
                  <c:v>2.152140320116581</c:v>
                </c:pt>
                <c:pt idx="453" formatCode="#,##0">
                  <c:v>2.1272058462474432</c:v>
                </c:pt>
                <c:pt idx="454" formatCode="#,##0">
                  <c:v>2.1025602605987057</c:v>
                </c:pt>
                <c:pt idx="455" formatCode="#,##0">
                  <c:v>2.0782002161414996</c:v>
                </c:pt>
                <c:pt idx="456" formatCode="#,##0">
                  <c:v>2.0541224046252831</c:v>
                </c:pt>
                <c:pt idx="457" formatCode="#,##0">
                  <c:v>2.0303235561285633</c:v>
                </c:pt>
                <c:pt idx="458" formatCode="#,##0">
                  <c:v>2.0068004386148126</c:v>
                </c:pt>
                <c:pt idx="459" formatCode="#,##0">
                  <c:v>1.983549857493548</c:v>
                </c:pt>
                <c:pt idx="460" formatCode="#,##0">
                  <c:v>1.9605686551864763</c:v>
                </c:pt>
                <c:pt idx="461" formatCode="#,##0">
                  <c:v>1.9378537106986788</c:v>
                </c:pt>
                <c:pt idx="462" formatCode="#,##0">
                  <c:v>1.9154019391947601</c:v>
                </c:pt>
                <c:pt idx="463" formatCode="#,##0">
                  <c:v>1.8932102915799052</c:v>
                </c:pt>
                <c:pt idx="464" formatCode="#,##0">
                  <c:v>1.8712757540857956</c:v>
                </c:pt>
                <c:pt idx="465" formatCode="#,##0">
                  <c:v>1.8495953478613201</c:v>
                </c:pt>
                <c:pt idx="466" formatCode="#,##0">
                  <c:v>1.828166128568022</c:v>
                </c:pt>
                <c:pt idx="467" formatCode="#,##0">
                  <c:v>1.8069851859802482</c:v>
                </c:pt>
                <c:pt idx="468" formatCode="#,##0">
                  <c:v>1.7860496435899158</c:v>
                </c:pt>
                <c:pt idx="469" formatCode="#,##0">
                  <c:v>1.7653566582158657</c:v>
                </c:pt>
                <c:pt idx="470" formatCode="#,##0">
                  <c:v>1.7449034196177395</c:v>
                </c:pt>
                <c:pt idx="471" formatCode="#,##0">
                  <c:v>1.7246871501143313</c:v>
                </c:pt>
                <c:pt idx="472" formatCode="#,##0">
                  <c:v>1.7047051042063608</c:v>
                </c:pt>
                <c:pt idx="473" formatCode="#,##0">
                  <c:v>1.6849545682036182</c:v>
                </c:pt>
                <c:pt idx="474" formatCode="#,##0">
                  <c:v>1.6654328598564219</c:v>
                </c:pt>
                <c:pt idx="475" formatCode="#,##0">
                  <c:v>1.64613732799136</c:v>
                </c:pt>
                <c:pt idx="476" formatCode="#,##0">
                  <c:v>1.6270653521512393</c:v>
                </c:pt>
                <c:pt idx="477" formatCode="#,##0">
                  <c:v>1.6082143422392103</c:v>
                </c:pt>
                <c:pt idx="478" formatCode="#,##0">
                  <c:v>1.5895817381670165</c:v>
                </c:pt>
                <c:pt idx="479" formatCode="#,##0">
                  <c:v>1.571165009507318</c:v>
                </c:pt>
                <c:pt idx="480" formatCode="#,##0">
                  <c:v>1.5529616551500416</c:v>
                </c:pt>
                <c:pt idx="481" formatCode="#,##0">
                  <c:v>1.534969202962718</c:v>
                </c:pt>
                <c:pt idx="482" formatCode="#,##0">
                  <c:v>1.5171852094547424</c:v>
                </c:pt>
                <c:pt idx="483" formatCode="#,##0">
                  <c:v>1.4996072594455427</c:v>
                </c:pt>
                <c:pt idx="484" formatCode="#,##0">
                  <c:v>1.4822329657365765</c:v>
                </c:pt>
                <c:pt idx="485" formatCode="#,##0">
                  <c:v>1.4650599687871344</c:v>
                </c:pt>
                <c:pt idx="486" formatCode="#,##0">
                  <c:v>1.4480859363939007</c:v>
                </c:pt>
                <c:pt idx="487" formatCode="#,##0">
                  <c:v>1.4313085633742251</c:v>
                </c:pt>
                <c:pt idx="488" formatCode="#,##0">
                  <c:v>1.4147255712530646</c:v>
                </c:pt>
                <c:pt idx="489" formatCode="#,##0">
                  <c:v>1.3983347079535469</c:v>
                </c:pt>
                <c:pt idx="490" formatCode="#,##0">
                  <c:v>1.3821337474911326</c:v>
                </c:pt>
                <c:pt idx="491" formatCode="#,##0">
                  <c:v>1.3661204896713059</c:v>
                </c:pt>
                <c:pt idx="492" formatCode="#,##0">
                  <c:v>1.3502927597907757</c:v>
                </c:pt>
                <c:pt idx="493" formatCode="#,##0">
                  <c:v>1.334648408342137</c:v>
                </c:pt>
                <c:pt idx="494" formatCode="#,##0">
                  <c:v>1.3191853107219544</c:v>
                </c:pt>
                <c:pt idx="495" formatCode="#,##0">
                  <c:v>1.3039013669422268</c:v>
                </c:pt>
                <c:pt idx="496" formatCode="#,##0">
                  <c:v>1.288794501345196</c:v>
                </c:pt>
                <c:pt idx="497" formatCode="#,##0">
                  <c:v>1.2738626623214564</c:v>
                </c:pt>
                <c:pt idx="498" formatCode="#,##0">
                  <c:v>1.2591038220313377</c:v>
                </c:pt>
                <c:pt idx="499" formatCode="#,##0">
                  <c:v>1.2445159761295097</c:v>
                </c:pt>
                <c:pt idx="500" formatCode="#,##0">
                  <c:v>1.2300971434927765</c:v>
                </c:pt>
                <c:pt idx="501" formatCode="#,##0">
                  <c:v>1.2158453659510313</c:v>
                </c:pt>
                <c:pt idx="502" formatCode="#,##0">
                  <c:v>1.2017587080213215</c:v>
                </c:pt>
                <c:pt idx="503" formatCode="#,##0">
                  <c:v>1.1878352566449988</c:v>
                </c:pt>
                <c:pt idx="504" formatCode="#,##0">
                  <c:v>1.1740731209279147</c:v>
                </c:pt>
                <c:pt idx="505" formatCode="#,##0">
                  <c:v>1.1604704318836203</c:v>
                </c:pt>
                <c:pt idx="506" formatCode="#,##0">
                  <c:v>1.147025342179552</c:v>
                </c:pt>
                <c:pt idx="507" formatCode="#,##0">
                  <c:v>1.1337360258861489</c:v>
                </c:pt>
                <c:pt idx="508" formatCode="#,##0">
                  <c:v>1.1206006782288795</c:v>
                </c:pt>
                <c:pt idx="509" formatCode="#,##0">
                  <c:v>1.1076175153431422</c:v>
                </c:pt>
                <c:pt idx="510" formatCode="#,##0">
                  <c:v>1.0947847740320056</c:v>
                </c:pt>
                <c:pt idx="511" formatCode="#,##0">
                  <c:v>1.0821007115267538</c:v>
                </c:pt>
                <c:pt idx="512" formatCode="#,##0">
                  <c:v>1.0695636052502095</c:v>
                </c:pt>
                <c:pt idx="513" formatCode="#,##0">
                  <c:v>1.0571717525827924</c:v>
                </c:pt>
                <c:pt idx="514" formatCode="#,##0">
                  <c:v>1.0449234706312984</c:v>
                </c:pt>
                <c:pt idx="515" formatCode="#,##0">
                  <c:v>1.032817096000348</c:v>
                </c:pt>
                <c:pt idx="516" formatCode="#,##0">
                  <c:v>1.0208509845664873</c:v>
                </c:pt>
              </c:numCache>
            </c:numRef>
          </c:yVal>
          <c:smooth val="0"/>
          <c:extLst>
            <c:ext xmlns:c16="http://schemas.microsoft.com/office/drawing/2014/chart" uri="{C3380CC4-5D6E-409C-BE32-E72D297353CC}">
              <c16:uniqueId val="{00000001-7EBF-4C52-9C9C-BC01EB22226E}"/>
            </c:ext>
          </c:extLst>
        </c:ser>
        <c:ser>
          <c:idx val="1"/>
          <c:order val="2"/>
          <c:tx>
            <c:strRef>
              <c:f>'ZZ(3)'!$AF$25</c:f>
              <c:strCache>
                <c:ptCount val="1"/>
                <c:pt idx="0">
                  <c:v>Q Oil Harmonic</c:v>
                </c:pt>
              </c:strCache>
            </c:strRef>
          </c:tx>
          <c:spPr>
            <a:ln w="25400">
              <a:solidFill>
                <a:srgbClr val="7030A0"/>
              </a:solidFill>
            </a:ln>
          </c:spPr>
          <c:marker>
            <c:symbol val="triangle"/>
            <c:size val="3"/>
            <c:spPr>
              <a:solidFill>
                <a:srgbClr val="7030A0"/>
              </a:solidFill>
              <a:ln>
                <a:solidFill>
                  <a:srgbClr val="7030A0"/>
                </a:solidFill>
              </a:ln>
            </c:spPr>
          </c:marker>
          <c:xVal>
            <c:strRef>
              <c:f>'ZZ(3)'!$B$26:$B$242</c:f>
              <c:strCache>
                <c:ptCount val="217"/>
                <c:pt idx="0">
                  <c:v>3/11/2005 0:00</c:v>
                </c:pt>
                <c:pt idx="1">
                  <c:v>3/15/2005 0:00</c:v>
                </c:pt>
                <c:pt idx="2">
                  <c:v>3/20/2005 0:00</c:v>
                </c:pt>
                <c:pt idx="3">
                  <c:v>3/27/2005 0:00</c:v>
                </c:pt>
                <c:pt idx="4">
                  <c:v>3/31/2005 0:00</c:v>
                </c:pt>
                <c:pt idx="5">
                  <c:v>4/5/2005 0:00</c:v>
                </c:pt>
                <c:pt idx="6">
                  <c:v>4/6/2005 0:00</c:v>
                </c:pt>
                <c:pt idx="7">
                  <c:v>4/8/2005 0:00</c:v>
                </c:pt>
                <c:pt idx="8">
                  <c:v>5/5/2005 0:00</c:v>
                </c:pt>
                <c:pt idx="9">
                  <c:v>5/21/2005 0:00</c:v>
                </c:pt>
                <c:pt idx="10">
                  <c:v>6/7/2005 0:00</c:v>
                </c:pt>
                <c:pt idx="11">
                  <c:v>6/17/2005 0:00</c:v>
                </c:pt>
                <c:pt idx="12">
                  <c:v>6/18/2005 0:00</c:v>
                </c:pt>
                <c:pt idx="13">
                  <c:v>6/19/2005 0:00</c:v>
                </c:pt>
                <c:pt idx="14">
                  <c:v>7/25/2005 0:00</c:v>
                </c:pt>
                <c:pt idx="15">
                  <c:v>7/29/2005 0:00</c:v>
                </c:pt>
                <c:pt idx="16">
                  <c:v>7/30/2005 0:00</c:v>
                </c:pt>
                <c:pt idx="17">
                  <c:v>9/1/2005 0:00</c:v>
                </c:pt>
                <c:pt idx="18">
                  <c:v>9/2/2005 0:00</c:v>
                </c:pt>
                <c:pt idx="19">
                  <c:v>9/3/2005 0:00</c:v>
                </c:pt>
                <c:pt idx="20">
                  <c:v>9/4/2005 0:00</c:v>
                </c:pt>
                <c:pt idx="21">
                  <c:v>12/6/2005 0:00</c:v>
                </c:pt>
                <c:pt idx="22">
                  <c:v>12/19/2005 0:00</c:v>
                </c:pt>
                <c:pt idx="23">
                  <c:v>12/19/2005 0:00</c:v>
                </c:pt>
                <c:pt idx="24">
                  <c:v>12/20/2005 0:00</c:v>
                </c:pt>
                <c:pt idx="25">
                  <c:v>5/12/2006 0:00</c:v>
                </c:pt>
                <c:pt idx="26">
                  <c:v>6/6/2006 0:00</c:v>
                </c:pt>
                <c:pt idx="27">
                  <c:v>2/2/2007 0:00</c:v>
                </c:pt>
                <c:pt idx="28">
                  <c:v>2/20/2007 0:00</c:v>
                </c:pt>
                <c:pt idx="29">
                  <c:v>3/2/2007 0:00</c:v>
                </c:pt>
                <c:pt idx="30">
                  <c:v>4/27/2010 0:00</c:v>
                </c:pt>
                <c:pt idx="31">
                  <c:v>7/20/2013 0:00</c:v>
                </c:pt>
                <c:pt idx="32">
                  <c:v>8/14/2013 0:00</c:v>
                </c:pt>
                <c:pt idx="33">
                  <c:v>9/9/2013 0:00</c:v>
                </c:pt>
                <c:pt idx="34">
                  <c:v>10/14/2013 0:00</c:v>
                </c:pt>
                <c:pt idx="35">
                  <c:v>11/4/2013 0:00</c:v>
                </c:pt>
                <c:pt idx="36">
                  <c:v>1/6/2014 0:00</c:v>
                </c:pt>
                <c:pt idx="37">
                  <c:v>5/25/2014 0:00</c:v>
                </c:pt>
                <c:pt idx="38">
                  <c:v>5/26/2014 0:00</c:v>
                </c:pt>
                <c:pt idx="39">
                  <c:v>6/6/2014 0:00</c:v>
                </c:pt>
                <c:pt idx="40">
                  <c:v>10/6/2014 0:00</c:v>
                </c:pt>
                <c:pt idx="41">
                  <c:v>10/19/2014 0:00</c:v>
                </c:pt>
                <c:pt idx="42">
                  <c:v>10/23/2014 0:00</c:v>
                </c:pt>
                <c:pt idx="43">
                  <c:v>12/2/2014 0:00</c:v>
                </c:pt>
                <c:pt idx="44">
                  <c:v>1/26/2015 0:00</c:v>
                </c:pt>
                <c:pt idx="45">
                  <c:v>5/18/2015 0:00</c:v>
                </c:pt>
                <c:pt idx="46">
                  <c:v>5/27/2015 0:00</c:v>
                </c:pt>
                <c:pt idx="47">
                  <c:v>6/8/2015 0:00</c:v>
                </c:pt>
                <c:pt idx="48">
                  <c:v>6/15/2015 0:00</c:v>
                </c:pt>
                <c:pt idx="49">
                  <c:v>7/1/2015 0:00</c:v>
                </c:pt>
                <c:pt idx="50">
                  <c:v>7/2/2015 0:00</c:v>
                </c:pt>
                <c:pt idx="51">
                  <c:v>10/7/2015 0:00</c:v>
                </c:pt>
                <c:pt idx="52">
                  <c:v>10/9/2015 0:00</c:v>
                </c:pt>
                <c:pt idx="53">
                  <c:v>11/12/2015 0:00</c:v>
                </c:pt>
                <c:pt idx="54">
                  <c:v>11/13/2015 0:00</c:v>
                </c:pt>
                <c:pt idx="55">
                  <c:v>11/19/2015 0:00</c:v>
                </c:pt>
                <c:pt idx="56">
                  <c:v>11/23/2015 0:00</c:v>
                </c:pt>
                <c:pt idx="57">
                  <c:v>12/3/2015 0:00</c:v>
                </c:pt>
                <c:pt idx="58">
                  <c:v>12/23/2015 0:00</c:v>
                </c:pt>
                <c:pt idx="59">
                  <c:v>1/14/2016 0:00</c:v>
                </c:pt>
                <c:pt idx="60">
                  <c:v>2/16/2016 0:00</c:v>
                </c:pt>
                <c:pt idx="61">
                  <c:v>2/28/2016 0:00</c:v>
                </c:pt>
                <c:pt idx="62">
                  <c:v>3/12/2016 0:00</c:v>
                </c:pt>
                <c:pt idx="63">
                  <c:v>3/27/2016 0:00</c:v>
                </c:pt>
                <c:pt idx="64">
                  <c:v>4/18/2016 0:00</c:v>
                </c:pt>
                <c:pt idx="65">
                  <c:v>4/29/2016 0:00</c:v>
                </c:pt>
                <c:pt idx="66">
                  <c:v>5/21/2016 0:00</c:v>
                </c:pt>
                <c:pt idx="67">
                  <c:v>6/28/2016 0:00</c:v>
                </c:pt>
                <c:pt idx="68">
                  <c:v>7/11/2016 0:00</c:v>
                </c:pt>
                <c:pt idx="69">
                  <c:v>7/26/2016 0:00</c:v>
                </c:pt>
                <c:pt idx="70">
                  <c:v>8/12/2016 0:00</c:v>
                </c:pt>
                <c:pt idx="71">
                  <c:v>9/15/2016 0:00</c:v>
                </c:pt>
                <c:pt idx="72">
                  <c:v>9/21/2016 0:00</c:v>
                </c:pt>
                <c:pt idx="73">
                  <c:v>11/13/2016 0:00</c:v>
                </c:pt>
                <c:pt idx="74">
                  <c:v>11/26/2016 0:00</c:v>
                </c:pt>
                <c:pt idx="75">
                  <c:v>12/14/2016 0:00</c:v>
                </c:pt>
                <c:pt idx="76">
                  <c:v>1/11/2017 0:00</c:v>
                </c:pt>
                <c:pt idx="77">
                  <c:v>3/5/2017 0:00</c:v>
                </c:pt>
                <c:pt idx="78">
                  <c:v>4/17/2017 0:00</c:v>
                </c:pt>
                <c:pt idx="79">
                  <c:v>5/12/2017 0:00</c:v>
                </c:pt>
                <c:pt idx="80">
                  <c:v>5/17/2017 0:00</c:v>
                </c:pt>
                <c:pt idx="81">
                  <c:v>5/29/2017 0:00</c:v>
                </c:pt>
                <c:pt idx="82">
                  <c:v>6/15/2017 0:00</c:v>
                </c:pt>
                <c:pt idx="83">
                  <c:v>6/29/2017 0:00</c:v>
                </c:pt>
                <c:pt idx="84">
                  <c:v>7/9/2017 0:00</c:v>
                </c:pt>
                <c:pt idx="85">
                  <c:v>7/12/2017 0:00</c:v>
                </c:pt>
                <c:pt idx="86">
                  <c:v>7/15/2017 0:00</c:v>
                </c:pt>
                <c:pt idx="87">
                  <c:v>7/30/2017 0:00</c:v>
                </c:pt>
                <c:pt idx="88">
                  <c:v>8/9/2017 0:00</c:v>
                </c:pt>
                <c:pt idx="89">
                  <c:v>8/16/2017 0:00</c:v>
                </c:pt>
                <c:pt idx="90">
                  <c:v>8/18/2017 0:00</c:v>
                </c:pt>
                <c:pt idx="91">
                  <c:v>8/18/2017 0:00</c:v>
                </c:pt>
                <c:pt idx="92">
                  <c:v>9/26/2017 0:00</c:v>
                </c:pt>
                <c:pt idx="93">
                  <c:v>11/16/2017 0:00</c:v>
                </c:pt>
                <c:pt idx="94">
                  <c:v>12/23/2017 0:00</c:v>
                </c:pt>
                <c:pt idx="95">
                  <c:v>12/29/2017 0:00</c:v>
                </c:pt>
                <c:pt idx="96">
                  <c:v>1/4/2018 0:00</c:v>
                </c:pt>
                <c:pt idx="97">
                  <c:v>2/21/2018 0:00</c:v>
                </c:pt>
                <c:pt idx="98">
                  <c:v>2/23/2018 0:00</c:v>
                </c:pt>
                <c:pt idx="99">
                  <c:v>4/2/2018 0:00</c:v>
                </c:pt>
                <c:pt idx="100">
                  <c:v>4/4/2018 0:00</c:v>
                </c:pt>
                <c:pt idx="101">
                  <c:v>4/6/2018 0:00</c:v>
                </c:pt>
                <c:pt idx="102">
                  <c:v>5/19/2018 0:00</c:v>
                </c:pt>
                <c:pt idx="103">
                  <c:v>5/28/2018 0:00</c:v>
                </c:pt>
                <c:pt idx="104">
                  <c:v>5/29/2018 0:00</c:v>
                </c:pt>
                <c:pt idx="105">
                  <c:v>6/7/2018 0:00</c:v>
                </c:pt>
                <c:pt idx="106">
                  <c:v>6/28/2018 0:00</c:v>
                </c:pt>
                <c:pt idx="107">
                  <c:v>6/29/2018 0:00</c:v>
                </c:pt>
                <c:pt idx="108">
                  <c:v>7/11/2018 0:00</c:v>
                </c:pt>
                <c:pt idx="109">
                  <c:v>7/14/2018 0:00</c:v>
                </c:pt>
                <c:pt idx="110">
                  <c:v>7/17/2018 0:00</c:v>
                </c:pt>
                <c:pt idx="111">
                  <c:v>7/29/2018 0:00</c:v>
                </c:pt>
                <c:pt idx="112">
                  <c:v>8/13/2018 0:00</c:v>
                </c:pt>
                <c:pt idx="113">
                  <c:v>8/13/2018 0:00</c:v>
                </c:pt>
                <c:pt idx="114">
                  <c:v>8/16/2018 0:00</c:v>
                </c:pt>
                <c:pt idx="115">
                  <c:v>9/4/2018 0:00</c:v>
                </c:pt>
                <c:pt idx="116">
                  <c:v>9/16/2018 0:00</c:v>
                </c:pt>
                <c:pt idx="117">
                  <c:v>9/19/2018 0:00</c:v>
                </c:pt>
                <c:pt idx="118">
                  <c:v>10/13/2018 0:00</c:v>
                </c:pt>
                <c:pt idx="119">
                  <c:v>11/4/2018 0:00</c:v>
                </c:pt>
                <c:pt idx="120">
                  <c:v>11/10/2018 0:00</c:v>
                </c:pt>
                <c:pt idx="121">
                  <c:v>11/11/2018 0:00</c:v>
                </c:pt>
                <c:pt idx="122">
                  <c:v>11/11/2018 0:00</c:v>
                </c:pt>
                <c:pt idx="123">
                  <c:v>11/23/2018 0:00</c:v>
                </c:pt>
                <c:pt idx="124">
                  <c:v>11/24/2018 0:00</c:v>
                </c:pt>
                <c:pt idx="125">
                  <c:v>12/16/2018 0:00</c:v>
                </c:pt>
                <c:pt idx="126">
                  <c:v>12/30/2018 0:00</c:v>
                </c:pt>
                <c:pt idx="127">
                  <c:v>2/8/2019 0:00</c:v>
                </c:pt>
                <c:pt idx="128">
                  <c:v>3/15/2019 0:00</c:v>
                </c:pt>
                <c:pt idx="129">
                  <c:v>4/16/2019 0:00</c:v>
                </c:pt>
                <c:pt idx="130">
                  <c:v>4/29/2019 0:00</c:v>
                </c:pt>
                <c:pt idx="131">
                  <c:v>6/11/2019 0:00</c:v>
                </c:pt>
                <c:pt idx="132">
                  <c:v>6/22/2019 0:00</c:v>
                </c:pt>
                <c:pt idx="133">
                  <c:v>7/30/2019 0:00</c:v>
                </c:pt>
                <c:pt idx="134">
                  <c:v>8/4/2019 0:00</c:v>
                </c:pt>
                <c:pt idx="135">
                  <c:v>8/13/2019 0:00</c:v>
                </c:pt>
                <c:pt idx="136">
                  <c:v>9/11/2019 0:00</c:v>
                </c:pt>
                <c:pt idx="137">
                  <c:v>9/20/2019 0:00</c:v>
                </c:pt>
                <c:pt idx="138">
                  <c:v>10/16/2019 0:00</c:v>
                </c:pt>
                <c:pt idx="139">
                  <c:v>1/8/2020 0:00</c:v>
                </c:pt>
                <c:pt idx="140">
                  <c:v>2/18/2020 0:00</c:v>
                </c:pt>
                <c:pt idx="141">
                  <c:v>3/31/2020 0:00</c:v>
                </c:pt>
                <c:pt idx="142">
                  <c:v>4/26/2020 0:00</c:v>
                </c:pt>
                <c:pt idx="143">
                  <c:v>5/27/2020 0:00</c:v>
                </c:pt>
                <c:pt idx="144">
                  <c:v>7/17/2020 0:00</c:v>
                </c:pt>
                <c:pt idx="145">
                  <c:v>7/21/2020 0:00</c:v>
                </c:pt>
                <c:pt idx="146">
                  <c:v>7/22/2020 0:00</c:v>
                </c:pt>
                <c:pt idx="147">
                  <c:v>8/2/2020 0:00</c:v>
                </c:pt>
                <c:pt idx="148">
                  <c:v>9/27/2020 0:00</c:v>
                </c:pt>
                <c:pt idx="149">
                  <c:v>9/28/2020 0:00</c:v>
                </c:pt>
                <c:pt idx="150">
                  <c:v>10/24/2020 0:00</c:v>
                </c:pt>
                <c:pt idx="151">
                  <c:v>11/6/2020 0:00</c:v>
                </c:pt>
                <c:pt idx="152">
                  <c:v>11/19/2020 0:00</c:v>
                </c:pt>
                <c:pt idx="153">
                  <c:v>11/20/2020 0:00</c:v>
                </c:pt>
                <c:pt idx="154">
                  <c:v>11/24/2020 0:00</c:v>
                </c:pt>
                <c:pt idx="155">
                  <c:v>11/26/2020 0:00</c:v>
                </c:pt>
                <c:pt idx="156">
                  <c:v>12/11/2020 0:00</c:v>
                </c:pt>
                <c:pt idx="157">
                  <c:v>12/27/2020 0:00</c:v>
                </c:pt>
                <c:pt idx="158">
                  <c:v>1/29/2021 0:00</c:v>
                </c:pt>
                <c:pt idx="159">
                  <c:v>2/19/2021 0:00</c:v>
                </c:pt>
                <c:pt idx="160">
                  <c:v>2/27/2021 0:00</c:v>
                </c:pt>
                <c:pt idx="161">
                  <c:v>2/28/2021 0:00</c:v>
                </c:pt>
                <c:pt idx="162">
                  <c:v>3/1/2021 0:00</c:v>
                </c:pt>
                <c:pt idx="163">
                  <c:v>3/10/2021 0:00</c:v>
                </c:pt>
                <c:pt idx="164">
                  <c:v>4/4/2021 0:00</c:v>
                </c:pt>
                <c:pt idx="165">
                  <c:v>4/8/2021 0:00</c:v>
                </c:pt>
                <c:pt idx="166">
                  <c:v>5/14/2021 0:00</c:v>
                </c:pt>
                <c:pt idx="167">
                  <c:v>5/22/2021 0:00</c:v>
                </c:pt>
                <c:pt idx="168">
                  <c:v>6/14/2021 0:00</c:v>
                </c:pt>
                <c:pt idx="169">
                  <c:v>6/22/2021 0:00</c:v>
                </c:pt>
                <c:pt idx="170">
                  <c:v>6/26/2021 0:00</c:v>
                </c:pt>
                <c:pt idx="171">
                  <c:v>7/9/2021 0:00</c:v>
                </c:pt>
                <c:pt idx="172">
                  <c:v>7/14/2021 0:00</c:v>
                </c:pt>
                <c:pt idx="173">
                  <c:v>11/14/2021 0:00</c:v>
                </c:pt>
                <c:pt idx="174">
                  <c:v>1/24/2022 0:00</c:v>
                </c:pt>
                <c:pt idx="175">
                  <c:v>2/16/2022 0:00</c:v>
                </c:pt>
                <c:pt idx="176">
                  <c:v>5/9/2022 0:00</c:v>
                </c:pt>
                <c:pt idx="177">
                  <c:v>6/10/2022 0:00</c:v>
                </c:pt>
                <c:pt idx="178">
                  <c:v>6/11/2022</c:v>
                </c:pt>
                <c:pt idx="179">
                  <c:v>6/14/2022</c:v>
                </c:pt>
                <c:pt idx="180">
                  <c:v>6/30/2022</c:v>
                </c:pt>
                <c:pt idx="181">
                  <c:v>7/1/2022</c:v>
                </c:pt>
                <c:pt idx="182">
                  <c:v>7/2/2022</c:v>
                </c:pt>
                <c:pt idx="183">
                  <c:v>7/8/2022</c:v>
                </c:pt>
                <c:pt idx="184">
                  <c:v>7/13/2022</c:v>
                </c:pt>
                <c:pt idx="185">
                  <c:v>12/08/2022 00:00</c:v>
                </c:pt>
                <c:pt idx="186">
                  <c:v>9/1/2022 0:00</c:v>
                </c:pt>
                <c:pt idx="187">
                  <c:v>9/2/2022 0:00</c:v>
                </c:pt>
                <c:pt idx="188">
                  <c:v>9/3/2022 0:00</c:v>
                </c:pt>
                <c:pt idx="189">
                  <c:v>9/4/2022 0:00</c:v>
                </c:pt>
                <c:pt idx="190">
                  <c:v>9/5/2022 0:00</c:v>
                </c:pt>
                <c:pt idx="191">
                  <c:v>9/6/2022 0:00</c:v>
                </c:pt>
                <c:pt idx="192">
                  <c:v>9/7/2022 0:00</c:v>
                </c:pt>
                <c:pt idx="193">
                  <c:v>9/8/2022 0:00</c:v>
                </c:pt>
                <c:pt idx="194">
                  <c:v>9/9/2022 0:00</c:v>
                </c:pt>
                <c:pt idx="195">
                  <c:v>9/10/2022 0:00</c:v>
                </c:pt>
                <c:pt idx="196">
                  <c:v>9/11/2022 0:00</c:v>
                </c:pt>
                <c:pt idx="197">
                  <c:v>9/12/2022 0:00</c:v>
                </c:pt>
                <c:pt idx="198">
                  <c:v>9/13/2022 0:00</c:v>
                </c:pt>
                <c:pt idx="199">
                  <c:v>9/14/2022 0:00</c:v>
                </c:pt>
                <c:pt idx="200">
                  <c:v>9/15/2022 0:00</c:v>
                </c:pt>
                <c:pt idx="201">
                  <c:v>9/16/2022 0:00</c:v>
                </c:pt>
                <c:pt idx="202">
                  <c:v>9/17/2022 0:00</c:v>
                </c:pt>
                <c:pt idx="203">
                  <c:v>9/18/2022 0:00</c:v>
                </c:pt>
                <c:pt idx="204">
                  <c:v>9/19/2022 0:00</c:v>
                </c:pt>
                <c:pt idx="205">
                  <c:v>9/20/2022 0:00</c:v>
                </c:pt>
                <c:pt idx="206">
                  <c:v>9/21/2022 0:00</c:v>
                </c:pt>
                <c:pt idx="207">
                  <c:v>9/22/2022 0:00</c:v>
                </c:pt>
                <c:pt idx="208">
                  <c:v>9/23/2022 0:00</c:v>
                </c:pt>
                <c:pt idx="209">
                  <c:v>9/24/2022 0:00</c:v>
                </c:pt>
                <c:pt idx="210">
                  <c:v>9/25/2022 0:00</c:v>
                </c:pt>
                <c:pt idx="211">
                  <c:v>9/26/2022 0:00</c:v>
                </c:pt>
                <c:pt idx="212">
                  <c:v>9/27/2022 0:00</c:v>
                </c:pt>
                <c:pt idx="213">
                  <c:v>9/28/2022 0:00</c:v>
                </c:pt>
                <c:pt idx="214">
                  <c:v>9/29/2022 0:00</c:v>
                </c:pt>
                <c:pt idx="215">
                  <c:v>9/30/2022 0:00</c:v>
                </c:pt>
                <c:pt idx="216">
                  <c:v>10/1/2022 0:00</c:v>
                </c:pt>
              </c:strCache>
            </c:strRef>
          </c:xVal>
          <c:yVal>
            <c:numRef>
              <c:f>'ZZ(3)'!$AG$26:$AG$242</c:f>
              <c:numCache>
                <c:formatCode>0.0</c:formatCode>
                <c:ptCount val="217"/>
                <c:pt idx="181">
                  <c:v>0</c:v>
                </c:pt>
                <c:pt idx="182">
                  <c:v>30</c:v>
                </c:pt>
                <c:pt idx="186">
                  <c:v>57.328579656721573</c:v>
                </c:pt>
                <c:pt idx="187">
                  <c:v>56.954612039368278</c:v>
                </c:pt>
                <c:pt idx="188">
                  <c:v>56.585491756679936</c:v>
                </c:pt>
                <c:pt idx="189">
                  <c:v>56.221125169453224</c:v>
                </c:pt>
                <c:pt idx="190">
                  <c:v>55.861421034908517</c:v>
                </c:pt>
                <c:pt idx="191">
                  <c:v>55.506290430515271</c:v>
                </c:pt>
                <c:pt idx="192">
                  <c:v>55.155646680704855</c:v>
                </c:pt>
                <c:pt idx="193">
                  <c:v>54.809405286343605</c:v>
                </c:pt>
                <c:pt idx="194">
                  <c:v>54.467483856845789</c:v>
                </c:pt>
                <c:pt idx="195">
                  <c:v>54.129802044811832</c:v>
                </c:pt>
                <c:pt idx="196">
                  <c:v>53.7962814830829</c:v>
                </c:pt>
                <c:pt idx="197">
                  <c:v>53.466845724108289</c:v>
                </c:pt>
                <c:pt idx="198">
                  <c:v>53.141420181526954</c:v>
                </c:pt>
                <c:pt idx="199">
                  <c:v>52.819932073869658</c:v>
                </c:pt>
                <c:pt idx="200">
                  <c:v>52.502310370292221</c:v>
                </c:pt>
                <c:pt idx="201">
                  <c:v>52.188485738255032</c:v>
                </c:pt>
                <c:pt idx="202">
                  <c:v>51.878390493067862</c:v>
                </c:pt>
                <c:pt idx="203">
                  <c:v>51.571958549222799</c:v>
                </c:pt>
                <c:pt idx="204">
                  <c:v>51.269125373441838</c:v>
                </c:pt>
                <c:pt idx="205">
                  <c:v>50.969827939369111</c:v>
                </c:pt>
                <c:pt idx="206">
                  <c:v>50.674004683840742</c:v>
                </c:pt>
                <c:pt idx="207">
                  <c:v>50.381595464668955</c:v>
                </c:pt>
                <c:pt idx="208">
                  <c:v>50.092541519879212</c:v>
                </c:pt>
                <c:pt idx="209">
                  <c:v>49.806785428342671</c:v>
                </c:pt>
                <c:pt idx="210">
                  <c:v>49.52427107174843</c:v>
                </c:pt>
                <c:pt idx="211">
                  <c:v>49.244943597862651</c:v>
                </c:pt>
                <c:pt idx="212">
                  <c:v>48.968749385024104</c:v>
                </c:pt>
                <c:pt idx="213">
                  <c:v>48.69563600782778</c:v>
                </c:pt>
                <c:pt idx="214">
                  <c:v>48.425552203950559</c:v>
                </c:pt>
                <c:pt idx="215">
                  <c:v>48.1584478420747</c:v>
                </c:pt>
                <c:pt idx="216">
                  <c:v>47.89427389086709</c:v>
                </c:pt>
              </c:numCache>
            </c:numRef>
          </c:yVal>
          <c:smooth val="0"/>
          <c:extLst>
            <c:ext xmlns:c16="http://schemas.microsoft.com/office/drawing/2014/chart" uri="{C3380CC4-5D6E-409C-BE32-E72D297353CC}">
              <c16:uniqueId val="{00000002-7EBF-4C52-9C9C-BC01EB22226E}"/>
            </c:ext>
          </c:extLst>
        </c:ser>
        <c:ser>
          <c:idx val="2"/>
          <c:order val="3"/>
          <c:tx>
            <c:strRef>
              <c:f>'ZZ(3)'!$AI$25</c:f>
              <c:strCache>
                <c:ptCount val="1"/>
                <c:pt idx="0">
                  <c:v>Q Oil Exponential #2</c:v>
                </c:pt>
              </c:strCache>
            </c:strRef>
          </c:tx>
          <c:spPr>
            <a:ln>
              <a:solidFill>
                <a:srgbClr val="FF0000"/>
              </a:solidFill>
            </a:ln>
          </c:spPr>
          <c:marker>
            <c:symbol val="none"/>
          </c:marker>
          <c:xVal>
            <c:strRef>
              <c:f>'ZZ(3)'!$B$204:$B$641</c:f>
              <c:strCache>
                <c:ptCount val="424"/>
                <c:pt idx="0">
                  <c:v>6/11/2022</c:v>
                </c:pt>
                <c:pt idx="1">
                  <c:v>6/14/2022</c:v>
                </c:pt>
                <c:pt idx="2">
                  <c:v>6/30/2022</c:v>
                </c:pt>
                <c:pt idx="3">
                  <c:v>7/1/2022</c:v>
                </c:pt>
                <c:pt idx="4">
                  <c:v>7/2/2022</c:v>
                </c:pt>
                <c:pt idx="5">
                  <c:v>7/8/2022</c:v>
                </c:pt>
                <c:pt idx="6">
                  <c:v>7/13/2022</c:v>
                </c:pt>
                <c:pt idx="7">
                  <c:v>12/08/2022 00:00</c:v>
                </c:pt>
                <c:pt idx="8">
                  <c:v>9/1/2022 0:00</c:v>
                </c:pt>
                <c:pt idx="9">
                  <c:v>9/2/2022 0:00</c:v>
                </c:pt>
                <c:pt idx="10">
                  <c:v>9/3/2022 0:00</c:v>
                </c:pt>
                <c:pt idx="11">
                  <c:v>9/4/2022 0:00</c:v>
                </c:pt>
                <c:pt idx="12">
                  <c:v>9/5/2022 0:00</c:v>
                </c:pt>
                <c:pt idx="13">
                  <c:v>9/6/2022 0:00</c:v>
                </c:pt>
                <c:pt idx="14">
                  <c:v>9/7/2022 0:00</c:v>
                </c:pt>
                <c:pt idx="15">
                  <c:v>9/8/2022 0:00</c:v>
                </c:pt>
                <c:pt idx="16">
                  <c:v>9/9/2022 0:00</c:v>
                </c:pt>
                <c:pt idx="17">
                  <c:v>9/10/2022 0:00</c:v>
                </c:pt>
                <c:pt idx="18">
                  <c:v>9/11/2022 0:00</c:v>
                </c:pt>
                <c:pt idx="19">
                  <c:v>9/12/2022 0:00</c:v>
                </c:pt>
                <c:pt idx="20">
                  <c:v>9/13/2022 0:00</c:v>
                </c:pt>
                <c:pt idx="21">
                  <c:v>9/14/2022 0:00</c:v>
                </c:pt>
                <c:pt idx="22">
                  <c:v>9/15/2022 0:00</c:v>
                </c:pt>
                <c:pt idx="23">
                  <c:v>9/16/2022 0:00</c:v>
                </c:pt>
                <c:pt idx="24">
                  <c:v>9/17/2022 0:00</c:v>
                </c:pt>
                <c:pt idx="25">
                  <c:v>9/18/2022 0:00</c:v>
                </c:pt>
                <c:pt idx="26">
                  <c:v>9/19/2022 0:00</c:v>
                </c:pt>
                <c:pt idx="27">
                  <c:v>9/20/2022 0:00</c:v>
                </c:pt>
                <c:pt idx="28">
                  <c:v>9/21/2022 0:00</c:v>
                </c:pt>
                <c:pt idx="29">
                  <c:v>9/22/2022 0:00</c:v>
                </c:pt>
                <c:pt idx="30">
                  <c:v>9/23/2022 0:00</c:v>
                </c:pt>
                <c:pt idx="31">
                  <c:v>9/24/2022 0:00</c:v>
                </c:pt>
                <c:pt idx="32">
                  <c:v>9/25/2022 0:00</c:v>
                </c:pt>
                <c:pt idx="33">
                  <c:v>9/26/2022 0:00</c:v>
                </c:pt>
                <c:pt idx="34">
                  <c:v>9/27/2022 0:00</c:v>
                </c:pt>
                <c:pt idx="35">
                  <c:v>9/28/2022 0:00</c:v>
                </c:pt>
                <c:pt idx="36">
                  <c:v>9/29/2022 0:00</c:v>
                </c:pt>
                <c:pt idx="37">
                  <c:v>9/30/2022 0:00</c:v>
                </c:pt>
                <c:pt idx="38">
                  <c:v>10/1/2022 0:00</c:v>
                </c:pt>
                <c:pt idx="39">
                  <c:v>10/2/2022 0:00</c:v>
                </c:pt>
                <c:pt idx="40">
                  <c:v>10/3/2022 0:00</c:v>
                </c:pt>
                <c:pt idx="41">
                  <c:v>10/4/2022 0:00</c:v>
                </c:pt>
                <c:pt idx="42">
                  <c:v>10/5/2022 0:00</c:v>
                </c:pt>
                <c:pt idx="43">
                  <c:v>10/6/2022 0:00</c:v>
                </c:pt>
                <c:pt idx="44">
                  <c:v>10/7/2022 0:00</c:v>
                </c:pt>
                <c:pt idx="45">
                  <c:v>10/8/2022 0:00</c:v>
                </c:pt>
                <c:pt idx="46">
                  <c:v>10/9/2022 0:00</c:v>
                </c:pt>
                <c:pt idx="47">
                  <c:v>10/10/2022 0:00</c:v>
                </c:pt>
                <c:pt idx="48">
                  <c:v>10/11/2022 0:00</c:v>
                </c:pt>
                <c:pt idx="49">
                  <c:v>10/12/2022 0:00</c:v>
                </c:pt>
                <c:pt idx="50">
                  <c:v>10/13/2022 0:00</c:v>
                </c:pt>
                <c:pt idx="51">
                  <c:v>10/14/2022 0:00</c:v>
                </c:pt>
                <c:pt idx="52">
                  <c:v>10/15/2022 0:00</c:v>
                </c:pt>
                <c:pt idx="53">
                  <c:v>10/16/2022 0:00</c:v>
                </c:pt>
                <c:pt idx="54">
                  <c:v>10/17/2022 0:00</c:v>
                </c:pt>
                <c:pt idx="55">
                  <c:v>10/18/2022 0:00</c:v>
                </c:pt>
                <c:pt idx="56">
                  <c:v>10/19/2022 0:00</c:v>
                </c:pt>
                <c:pt idx="57">
                  <c:v>10/20/2022 0:00</c:v>
                </c:pt>
                <c:pt idx="58">
                  <c:v>10/21/2022 0:00</c:v>
                </c:pt>
                <c:pt idx="59">
                  <c:v>10/22/2022 0:00</c:v>
                </c:pt>
                <c:pt idx="60">
                  <c:v>10/23/2022 0:00</c:v>
                </c:pt>
                <c:pt idx="61">
                  <c:v>10/24/2022 0:00</c:v>
                </c:pt>
                <c:pt idx="62">
                  <c:v>10/25/2022 0:00</c:v>
                </c:pt>
                <c:pt idx="63">
                  <c:v>10/26/2022 0:00</c:v>
                </c:pt>
                <c:pt idx="64">
                  <c:v>10/27/2022 0:00</c:v>
                </c:pt>
                <c:pt idx="65">
                  <c:v>10/28/2022 0:00</c:v>
                </c:pt>
                <c:pt idx="66">
                  <c:v>10/29/2022 0:00</c:v>
                </c:pt>
                <c:pt idx="67">
                  <c:v>10/30/2022 0:00</c:v>
                </c:pt>
                <c:pt idx="68">
                  <c:v>10/31/2022 0:00</c:v>
                </c:pt>
                <c:pt idx="69">
                  <c:v>11/1/2022 0:00</c:v>
                </c:pt>
                <c:pt idx="70">
                  <c:v>11/2/2022 0:00</c:v>
                </c:pt>
                <c:pt idx="71">
                  <c:v>11/3/2022 0:00</c:v>
                </c:pt>
                <c:pt idx="72">
                  <c:v>11/4/2022 0:00</c:v>
                </c:pt>
                <c:pt idx="73">
                  <c:v>11/5/2022 0:00</c:v>
                </c:pt>
                <c:pt idx="74">
                  <c:v>11/6/2022 0:00</c:v>
                </c:pt>
                <c:pt idx="75">
                  <c:v>11/7/2022 0:00</c:v>
                </c:pt>
                <c:pt idx="76">
                  <c:v>11/8/2022 0:00</c:v>
                </c:pt>
                <c:pt idx="77">
                  <c:v>11/9/2022 0:00</c:v>
                </c:pt>
                <c:pt idx="78">
                  <c:v>11/10/2022 0:00</c:v>
                </c:pt>
                <c:pt idx="79">
                  <c:v>11/11/2022 0:00</c:v>
                </c:pt>
                <c:pt idx="80">
                  <c:v>11/12/2022 0:00</c:v>
                </c:pt>
                <c:pt idx="81">
                  <c:v>11/13/2022 0:00</c:v>
                </c:pt>
                <c:pt idx="82">
                  <c:v>11/14/2022 0:00</c:v>
                </c:pt>
                <c:pt idx="83">
                  <c:v>11/15/2022 0:00</c:v>
                </c:pt>
                <c:pt idx="84">
                  <c:v>11/16/2022 0:00</c:v>
                </c:pt>
                <c:pt idx="85">
                  <c:v>11/17/2022 0:00</c:v>
                </c:pt>
                <c:pt idx="86">
                  <c:v>11/18/2022 0:00</c:v>
                </c:pt>
                <c:pt idx="87">
                  <c:v>11/19/2022 0:00</c:v>
                </c:pt>
                <c:pt idx="88">
                  <c:v>11/20/2022 0:00</c:v>
                </c:pt>
                <c:pt idx="89">
                  <c:v>11/21/2022 0:00</c:v>
                </c:pt>
                <c:pt idx="90">
                  <c:v>11/22/2022 0:00</c:v>
                </c:pt>
                <c:pt idx="91">
                  <c:v>11/23/2022 0:00</c:v>
                </c:pt>
                <c:pt idx="92">
                  <c:v>11/24/2022 0:00</c:v>
                </c:pt>
                <c:pt idx="93">
                  <c:v>11/25/2022 0:00</c:v>
                </c:pt>
                <c:pt idx="94">
                  <c:v>11/26/2022 0:00</c:v>
                </c:pt>
                <c:pt idx="95">
                  <c:v>11/27/2022 0:00</c:v>
                </c:pt>
                <c:pt idx="96">
                  <c:v>11/28/2022 0:00</c:v>
                </c:pt>
                <c:pt idx="97">
                  <c:v>11/29/2022 0:00</c:v>
                </c:pt>
                <c:pt idx="98">
                  <c:v>11/30/2022 0:00</c:v>
                </c:pt>
                <c:pt idx="99">
                  <c:v>12/1/2022 0:00</c:v>
                </c:pt>
                <c:pt idx="100">
                  <c:v>12/2/2022 0:00</c:v>
                </c:pt>
                <c:pt idx="101">
                  <c:v>12/3/2022 0:00</c:v>
                </c:pt>
                <c:pt idx="102">
                  <c:v>12/4/2022 0:00</c:v>
                </c:pt>
                <c:pt idx="103">
                  <c:v>12/5/2022 0:00</c:v>
                </c:pt>
                <c:pt idx="104">
                  <c:v>12/6/2022 0:00</c:v>
                </c:pt>
                <c:pt idx="105">
                  <c:v>12/7/2022 0:00</c:v>
                </c:pt>
                <c:pt idx="106">
                  <c:v>12/8/2022 0:00</c:v>
                </c:pt>
                <c:pt idx="107">
                  <c:v>12/9/2022 0:00</c:v>
                </c:pt>
                <c:pt idx="108">
                  <c:v>12/10/2022 0:00</c:v>
                </c:pt>
                <c:pt idx="109">
                  <c:v>12/11/2022 0:00</c:v>
                </c:pt>
                <c:pt idx="110">
                  <c:v>12/12/2022 0:00</c:v>
                </c:pt>
                <c:pt idx="111">
                  <c:v>12/13/2022 0:00</c:v>
                </c:pt>
                <c:pt idx="112">
                  <c:v>12/14/2022 0:00</c:v>
                </c:pt>
                <c:pt idx="113">
                  <c:v>12/15/2022 0:00</c:v>
                </c:pt>
                <c:pt idx="114">
                  <c:v>12/16/2022 0:00</c:v>
                </c:pt>
                <c:pt idx="115">
                  <c:v>12/17/2022 0:00</c:v>
                </c:pt>
                <c:pt idx="116">
                  <c:v>12/18/2022 0:00</c:v>
                </c:pt>
                <c:pt idx="117">
                  <c:v>12/19/2022 0:00</c:v>
                </c:pt>
                <c:pt idx="118">
                  <c:v>12/20/2022 0:00</c:v>
                </c:pt>
                <c:pt idx="119">
                  <c:v>12/21/2022 0:00</c:v>
                </c:pt>
                <c:pt idx="120">
                  <c:v>12/22/2022 0:00</c:v>
                </c:pt>
                <c:pt idx="121">
                  <c:v>12/23/2022 0:00</c:v>
                </c:pt>
                <c:pt idx="122">
                  <c:v>12/24/2022 0:00</c:v>
                </c:pt>
                <c:pt idx="123">
                  <c:v>12/25/2022 0:00</c:v>
                </c:pt>
                <c:pt idx="124">
                  <c:v>12/26/2022 0:00</c:v>
                </c:pt>
                <c:pt idx="125">
                  <c:v>12/27/2022 0:00</c:v>
                </c:pt>
                <c:pt idx="126">
                  <c:v>12/28/2022 0:00</c:v>
                </c:pt>
                <c:pt idx="127">
                  <c:v>12/29/2022 0:00</c:v>
                </c:pt>
                <c:pt idx="128">
                  <c:v>12/30/2022 0:00</c:v>
                </c:pt>
                <c:pt idx="129">
                  <c:v>12/31/2022 0:00</c:v>
                </c:pt>
                <c:pt idx="130">
                  <c:v>1/1/2023 0:00</c:v>
                </c:pt>
                <c:pt idx="131">
                  <c:v>1/2/2023 0:00</c:v>
                </c:pt>
                <c:pt idx="132">
                  <c:v>1/3/2023 0:00</c:v>
                </c:pt>
                <c:pt idx="133">
                  <c:v>1/4/2023 0:00</c:v>
                </c:pt>
                <c:pt idx="134">
                  <c:v>1/5/2023 0:00</c:v>
                </c:pt>
                <c:pt idx="135">
                  <c:v>1/6/2023 0:00</c:v>
                </c:pt>
                <c:pt idx="136">
                  <c:v>1/7/2023 0:00</c:v>
                </c:pt>
                <c:pt idx="137">
                  <c:v>1/8/2023 0:00</c:v>
                </c:pt>
                <c:pt idx="138">
                  <c:v>1/9/2023 0:00</c:v>
                </c:pt>
                <c:pt idx="139">
                  <c:v>1/10/2023 0:00</c:v>
                </c:pt>
                <c:pt idx="140">
                  <c:v>1/11/2023 0:00</c:v>
                </c:pt>
                <c:pt idx="141">
                  <c:v>1/12/2023 0:00</c:v>
                </c:pt>
                <c:pt idx="142">
                  <c:v>1/13/2023 0:00</c:v>
                </c:pt>
                <c:pt idx="143">
                  <c:v>1/14/2023 0:00</c:v>
                </c:pt>
                <c:pt idx="144">
                  <c:v>1/15/2023 0:00</c:v>
                </c:pt>
                <c:pt idx="145">
                  <c:v>1/16/2023 0:00</c:v>
                </c:pt>
                <c:pt idx="146">
                  <c:v>1/17/2023 0:00</c:v>
                </c:pt>
                <c:pt idx="147">
                  <c:v>1/18/2023 0:00</c:v>
                </c:pt>
                <c:pt idx="148">
                  <c:v>1/19/2023 0:00</c:v>
                </c:pt>
                <c:pt idx="149">
                  <c:v>1/20/2023 0:00</c:v>
                </c:pt>
                <c:pt idx="150">
                  <c:v>1/21/2023 0:00</c:v>
                </c:pt>
                <c:pt idx="151">
                  <c:v>1/22/2023 0:00</c:v>
                </c:pt>
                <c:pt idx="152">
                  <c:v>1/23/2023 0:00</c:v>
                </c:pt>
                <c:pt idx="153">
                  <c:v>1/24/2023 0:00</c:v>
                </c:pt>
                <c:pt idx="154">
                  <c:v>1/25/2023 0:00</c:v>
                </c:pt>
                <c:pt idx="155">
                  <c:v>1/26/2023 0:00</c:v>
                </c:pt>
                <c:pt idx="156">
                  <c:v>1/27/2023 0:00</c:v>
                </c:pt>
                <c:pt idx="157">
                  <c:v>1/28/2023 0:00</c:v>
                </c:pt>
                <c:pt idx="158">
                  <c:v>1/29/2023 0:00</c:v>
                </c:pt>
                <c:pt idx="159">
                  <c:v>1/30/2023 0:00</c:v>
                </c:pt>
                <c:pt idx="160">
                  <c:v>1/31/2023 0:00</c:v>
                </c:pt>
                <c:pt idx="161">
                  <c:v>2/1/2023 0:00</c:v>
                </c:pt>
                <c:pt idx="162">
                  <c:v>2/2/2023 0:00</c:v>
                </c:pt>
                <c:pt idx="163">
                  <c:v>2/3/2023 0:00</c:v>
                </c:pt>
                <c:pt idx="164">
                  <c:v>2/4/2023 0:00</c:v>
                </c:pt>
                <c:pt idx="165">
                  <c:v>2/5/2023 0:00</c:v>
                </c:pt>
                <c:pt idx="166">
                  <c:v>2/6/2023 0:00</c:v>
                </c:pt>
                <c:pt idx="167">
                  <c:v>2/7/2023 0:00</c:v>
                </c:pt>
                <c:pt idx="168">
                  <c:v>2/8/2023 0:00</c:v>
                </c:pt>
                <c:pt idx="169">
                  <c:v>2/9/2023 0:00</c:v>
                </c:pt>
                <c:pt idx="170">
                  <c:v>2/10/2023 0:00</c:v>
                </c:pt>
                <c:pt idx="171">
                  <c:v>2/11/2023 0:00</c:v>
                </c:pt>
                <c:pt idx="172">
                  <c:v>2/12/2023 0:00</c:v>
                </c:pt>
                <c:pt idx="173">
                  <c:v>2/13/2023 0:00</c:v>
                </c:pt>
                <c:pt idx="174">
                  <c:v>2/14/2023 0:00</c:v>
                </c:pt>
                <c:pt idx="175">
                  <c:v>2/15/2023 0:00</c:v>
                </c:pt>
                <c:pt idx="176">
                  <c:v>2/16/2023 0:00</c:v>
                </c:pt>
                <c:pt idx="177">
                  <c:v>2/17/2023 0:00</c:v>
                </c:pt>
                <c:pt idx="178">
                  <c:v>2/18/2023 0:00</c:v>
                </c:pt>
                <c:pt idx="179">
                  <c:v>2/19/2023 0:00</c:v>
                </c:pt>
                <c:pt idx="180">
                  <c:v>2/20/2023 0:00</c:v>
                </c:pt>
                <c:pt idx="181">
                  <c:v>2/21/2023 0:00</c:v>
                </c:pt>
                <c:pt idx="182">
                  <c:v>2/22/2023 0:00</c:v>
                </c:pt>
                <c:pt idx="183">
                  <c:v>2/23/2023 0:00</c:v>
                </c:pt>
                <c:pt idx="184">
                  <c:v>2/24/2023 0:00</c:v>
                </c:pt>
                <c:pt idx="185">
                  <c:v>2/25/2023 0:00</c:v>
                </c:pt>
                <c:pt idx="186">
                  <c:v>2/26/2023 0:00</c:v>
                </c:pt>
                <c:pt idx="187">
                  <c:v>2/27/2023 0:00</c:v>
                </c:pt>
                <c:pt idx="188">
                  <c:v>2/28/2023 0:00</c:v>
                </c:pt>
                <c:pt idx="189">
                  <c:v>3/1/2023 0:00</c:v>
                </c:pt>
                <c:pt idx="190">
                  <c:v>3/2/2023 0:00</c:v>
                </c:pt>
                <c:pt idx="191">
                  <c:v>3/3/2023 0:00</c:v>
                </c:pt>
                <c:pt idx="192">
                  <c:v>3/4/2023 0:00</c:v>
                </c:pt>
                <c:pt idx="193">
                  <c:v>3/5/2023 0:00</c:v>
                </c:pt>
                <c:pt idx="194">
                  <c:v>3/6/2023 0:00</c:v>
                </c:pt>
                <c:pt idx="195">
                  <c:v>3/7/2023 0:00</c:v>
                </c:pt>
                <c:pt idx="196">
                  <c:v>3/8/2023 0:00</c:v>
                </c:pt>
                <c:pt idx="197">
                  <c:v>3/9/2023 0:00</c:v>
                </c:pt>
                <c:pt idx="198">
                  <c:v>3/10/2023 0:00</c:v>
                </c:pt>
                <c:pt idx="199">
                  <c:v>3/11/2023 0:00</c:v>
                </c:pt>
                <c:pt idx="200">
                  <c:v>3/12/2023 0:00</c:v>
                </c:pt>
                <c:pt idx="201">
                  <c:v>3/13/2023 0:00</c:v>
                </c:pt>
                <c:pt idx="202">
                  <c:v>3/14/2023 0:00</c:v>
                </c:pt>
                <c:pt idx="203">
                  <c:v>3/15/2023 0:00</c:v>
                </c:pt>
                <c:pt idx="204">
                  <c:v>3/16/2023 0:00</c:v>
                </c:pt>
                <c:pt idx="205">
                  <c:v>3/17/2023 0:00</c:v>
                </c:pt>
                <c:pt idx="206">
                  <c:v>3/18/2023 0:00</c:v>
                </c:pt>
                <c:pt idx="207">
                  <c:v>3/19/2023 0:00</c:v>
                </c:pt>
                <c:pt idx="208">
                  <c:v>3/20/2023 0:00</c:v>
                </c:pt>
                <c:pt idx="209">
                  <c:v>3/21/2023 0:00</c:v>
                </c:pt>
                <c:pt idx="210">
                  <c:v>3/22/2023 0:00</c:v>
                </c:pt>
                <c:pt idx="211">
                  <c:v>3/23/2023 0:00</c:v>
                </c:pt>
                <c:pt idx="212">
                  <c:v>3/24/2023 0:00</c:v>
                </c:pt>
                <c:pt idx="213">
                  <c:v>3/25/2023 0:00</c:v>
                </c:pt>
                <c:pt idx="214">
                  <c:v>3/26/2023 0:00</c:v>
                </c:pt>
                <c:pt idx="215">
                  <c:v>3/27/2023 0:00</c:v>
                </c:pt>
                <c:pt idx="216">
                  <c:v>3/28/2023 0:00</c:v>
                </c:pt>
                <c:pt idx="217">
                  <c:v>3/29/2023 0:00</c:v>
                </c:pt>
                <c:pt idx="218">
                  <c:v>3/30/2023 0:00</c:v>
                </c:pt>
                <c:pt idx="219">
                  <c:v>3/31/2023 0:00</c:v>
                </c:pt>
                <c:pt idx="220">
                  <c:v>4/1/2023 0:00</c:v>
                </c:pt>
                <c:pt idx="221">
                  <c:v>4/2/2023 0:00</c:v>
                </c:pt>
                <c:pt idx="222">
                  <c:v>4/3/2023 0:00</c:v>
                </c:pt>
                <c:pt idx="223">
                  <c:v>4/4/2023 0:00</c:v>
                </c:pt>
                <c:pt idx="224">
                  <c:v>4/5/2023 0:00</c:v>
                </c:pt>
                <c:pt idx="225">
                  <c:v>4/6/2023 0:00</c:v>
                </c:pt>
                <c:pt idx="226">
                  <c:v>4/7/2023 0:00</c:v>
                </c:pt>
                <c:pt idx="227">
                  <c:v>4/8/2023 0:00</c:v>
                </c:pt>
                <c:pt idx="228">
                  <c:v>4/9/2023 0:00</c:v>
                </c:pt>
                <c:pt idx="229">
                  <c:v>4/10/2023 0:00</c:v>
                </c:pt>
                <c:pt idx="230">
                  <c:v>4/11/2023 0:00</c:v>
                </c:pt>
                <c:pt idx="231">
                  <c:v>4/12/2023 0:00</c:v>
                </c:pt>
                <c:pt idx="232">
                  <c:v>4/13/2023 0:00</c:v>
                </c:pt>
                <c:pt idx="233">
                  <c:v>4/14/2023 0:00</c:v>
                </c:pt>
                <c:pt idx="234">
                  <c:v>4/15/2023 0:00</c:v>
                </c:pt>
                <c:pt idx="235">
                  <c:v>4/16/2023 0:00</c:v>
                </c:pt>
                <c:pt idx="236">
                  <c:v>4/17/2023 0:00</c:v>
                </c:pt>
                <c:pt idx="237">
                  <c:v>4/18/2023 0:00</c:v>
                </c:pt>
                <c:pt idx="238">
                  <c:v>4/19/2023 0:00</c:v>
                </c:pt>
                <c:pt idx="239">
                  <c:v>4/20/2023 0:00</c:v>
                </c:pt>
                <c:pt idx="240">
                  <c:v>4/21/2023 0:00</c:v>
                </c:pt>
                <c:pt idx="241">
                  <c:v>4/22/2023 0:00</c:v>
                </c:pt>
                <c:pt idx="242">
                  <c:v>4/23/2023 0:00</c:v>
                </c:pt>
                <c:pt idx="243">
                  <c:v>4/24/2023 0:00</c:v>
                </c:pt>
                <c:pt idx="244">
                  <c:v>4/25/2023 0:00</c:v>
                </c:pt>
                <c:pt idx="245">
                  <c:v>4/26/2023 0:00</c:v>
                </c:pt>
                <c:pt idx="246">
                  <c:v>4/27/2023 0:00</c:v>
                </c:pt>
                <c:pt idx="247">
                  <c:v>4/28/2023 0:00</c:v>
                </c:pt>
                <c:pt idx="248">
                  <c:v>4/29/2023 0:00</c:v>
                </c:pt>
                <c:pt idx="249">
                  <c:v>4/30/2023 0:00</c:v>
                </c:pt>
                <c:pt idx="250">
                  <c:v>5/1/2023 0:00</c:v>
                </c:pt>
                <c:pt idx="251">
                  <c:v>5/2/2023 0:00</c:v>
                </c:pt>
                <c:pt idx="252">
                  <c:v>5/3/2023 0:00</c:v>
                </c:pt>
                <c:pt idx="253">
                  <c:v>5/4/2023 0:00</c:v>
                </c:pt>
                <c:pt idx="254">
                  <c:v>5/5/2023 0:00</c:v>
                </c:pt>
                <c:pt idx="255">
                  <c:v>5/6/2023 0:00</c:v>
                </c:pt>
                <c:pt idx="256">
                  <c:v>5/7/2023 0:00</c:v>
                </c:pt>
                <c:pt idx="257">
                  <c:v>5/8/2023 0:00</c:v>
                </c:pt>
                <c:pt idx="258">
                  <c:v>5/9/2023 0:00</c:v>
                </c:pt>
                <c:pt idx="259">
                  <c:v>5/10/2023 0:00</c:v>
                </c:pt>
                <c:pt idx="260">
                  <c:v>5/11/2023 0:00</c:v>
                </c:pt>
                <c:pt idx="261">
                  <c:v>5/12/2023 0:00</c:v>
                </c:pt>
                <c:pt idx="262">
                  <c:v>5/13/2023 0:00</c:v>
                </c:pt>
                <c:pt idx="263">
                  <c:v>5/14/2023 0:00</c:v>
                </c:pt>
                <c:pt idx="264">
                  <c:v>5/15/2023 0:00</c:v>
                </c:pt>
                <c:pt idx="265">
                  <c:v>5/16/2023 0:00</c:v>
                </c:pt>
                <c:pt idx="266">
                  <c:v>5/17/2023 0:00</c:v>
                </c:pt>
                <c:pt idx="267">
                  <c:v>5/18/2023 0:00</c:v>
                </c:pt>
                <c:pt idx="268">
                  <c:v>5/19/2023 0:00</c:v>
                </c:pt>
                <c:pt idx="269">
                  <c:v>5/20/2023 0:00</c:v>
                </c:pt>
                <c:pt idx="270">
                  <c:v>5/21/2023 0:00</c:v>
                </c:pt>
                <c:pt idx="271">
                  <c:v>5/22/2023 0:00</c:v>
                </c:pt>
                <c:pt idx="272">
                  <c:v>5/23/2023 0:00</c:v>
                </c:pt>
                <c:pt idx="273">
                  <c:v>5/24/2023 0:00</c:v>
                </c:pt>
                <c:pt idx="274">
                  <c:v>5/25/2023 0:00</c:v>
                </c:pt>
                <c:pt idx="275">
                  <c:v>5/26/2023 0:00</c:v>
                </c:pt>
                <c:pt idx="276">
                  <c:v>5/27/2023 0:00</c:v>
                </c:pt>
                <c:pt idx="277">
                  <c:v>5/28/2023 0:00</c:v>
                </c:pt>
                <c:pt idx="278">
                  <c:v>5/29/2023 0:00</c:v>
                </c:pt>
                <c:pt idx="279">
                  <c:v>5/30/2023 0:00</c:v>
                </c:pt>
                <c:pt idx="280">
                  <c:v>5/31/2023 0:00</c:v>
                </c:pt>
                <c:pt idx="281">
                  <c:v>6/1/2023 0:00</c:v>
                </c:pt>
                <c:pt idx="282">
                  <c:v>6/2/2023 0:00</c:v>
                </c:pt>
                <c:pt idx="283">
                  <c:v>6/3/2023 0:00</c:v>
                </c:pt>
                <c:pt idx="284">
                  <c:v>6/4/2023 0:00</c:v>
                </c:pt>
                <c:pt idx="285">
                  <c:v>6/5/2023 0:00</c:v>
                </c:pt>
                <c:pt idx="286">
                  <c:v>6/6/2023 0:00</c:v>
                </c:pt>
                <c:pt idx="287">
                  <c:v>6/7/2023 0:00</c:v>
                </c:pt>
                <c:pt idx="288">
                  <c:v>6/8/2023 0:00</c:v>
                </c:pt>
                <c:pt idx="289">
                  <c:v>6/9/2023 0:00</c:v>
                </c:pt>
                <c:pt idx="290">
                  <c:v>6/10/2023 0:00</c:v>
                </c:pt>
                <c:pt idx="291">
                  <c:v>6/11/2023 0:00</c:v>
                </c:pt>
                <c:pt idx="292">
                  <c:v>6/12/2023 0:00</c:v>
                </c:pt>
                <c:pt idx="293">
                  <c:v>6/13/2023 0:00</c:v>
                </c:pt>
                <c:pt idx="294">
                  <c:v>6/14/2023 0:00</c:v>
                </c:pt>
                <c:pt idx="295">
                  <c:v>6/15/2023 0:00</c:v>
                </c:pt>
                <c:pt idx="296">
                  <c:v>6/16/2023 0:00</c:v>
                </c:pt>
                <c:pt idx="297">
                  <c:v>6/17/2023 0:00</c:v>
                </c:pt>
                <c:pt idx="298">
                  <c:v>6/18/2023 0:00</c:v>
                </c:pt>
                <c:pt idx="299">
                  <c:v>6/19/2023 0:00</c:v>
                </c:pt>
                <c:pt idx="300">
                  <c:v>6/20/2023 0:00</c:v>
                </c:pt>
                <c:pt idx="301">
                  <c:v>6/21/2023 0:00</c:v>
                </c:pt>
                <c:pt idx="302">
                  <c:v>6/22/2023 0:00</c:v>
                </c:pt>
                <c:pt idx="303">
                  <c:v>6/23/2023 0:00</c:v>
                </c:pt>
                <c:pt idx="304">
                  <c:v>6/24/2023 0:00</c:v>
                </c:pt>
                <c:pt idx="305">
                  <c:v>6/25/2023 0:00</c:v>
                </c:pt>
                <c:pt idx="306">
                  <c:v>6/26/2023 0:00</c:v>
                </c:pt>
                <c:pt idx="307">
                  <c:v>6/27/2023 0:00</c:v>
                </c:pt>
                <c:pt idx="308">
                  <c:v>6/28/2023 0:00</c:v>
                </c:pt>
                <c:pt idx="309">
                  <c:v>6/29/2023 0:00</c:v>
                </c:pt>
                <c:pt idx="310">
                  <c:v>6/30/2023 0:00</c:v>
                </c:pt>
                <c:pt idx="311">
                  <c:v>7/1/2023 0:00</c:v>
                </c:pt>
                <c:pt idx="312">
                  <c:v>7/2/2023 0:00</c:v>
                </c:pt>
                <c:pt idx="313">
                  <c:v>7/3/2023 0:00</c:v>
                </c:pt>
                <c:pt idx="314">
                  <c:v>7/4/2023 0:00</c:v>
                </c:pt>
                <c:pt idx="315">
                  <c:v>7/5/2023 0:00</c:v>
                </c:pt>
                <c:pt idx="316">
                  <c:v>7/6/2023 0:00</c:v>
                </c:pt>
                <c:pt idx="317">
                  <c:v>7/7/2023 0:00</c:v>
                </c:pt>
                <c:pt idx="318">
                  <c:v>7/8/2023 0:00</c:v>
                </c:pt>
                <c:pt idx="319">
                  <c:v>7/9/2023 0:00</c:v>
                </c:pt>
                <c:pt idx="320">
                  <c:v>7/10/2023 0:00</c:v>
                </c:pt>
                <c:pt idx="321">
                  <c:v>7/11/2023 0:00</c:v>
                </c:pt>
                <c:pt idx="322">
                  <c:v>7/12/2023 0:00</c:v>
                </c:pt>
                <c:pt idx="323">
                  <c:v>7/13/2023 0:00</c:v>
                </c:pt>
                <c:pt idx="324">
                  <c:v>7/14/2023 0:00</c:v>
                </c:pt>
                <c:pt idx="325">
                  <c:v>7/15/2023 0:00</c:v>
                </c:pt>
                <c:pt idx="326">
                  <c:v>7/16/2023 0:00</c:v>
                </c:pt>
                <c:pt idx="327">
                  <c:v>7/17/2023 0:00</c:v>
                </c:pt>
                <c:pt idx="328">
                  <c:v>7/18/2023 0:00</c:v>
                </c:pt>
                <c:pt idx="329">
                  <c:v>7/19/2023 0:00</c:v>
                </c:pt>
                <c:pt idx="330">
                  <c:v>7/20/2023 0:00</c:v>
                </c:pt>
                <c:pt idx="331">
                  <c:v>7/21/2023 0:00</c:v>
                </c:pt>
                <c:pt idx="332">
                  <c:v>7/22/2023 0:00</c:v>
                </c:pt>
                <c:pt idx="333">
                  <c:v>7/23/2023 0:00</c:v>
                </c:pt>
                <c:pt idx="334">
                  <c:v>7/24/2023 0:00</c:v>
                </c:pt>
                <c:pt idx="335">
                  <c:v>7/25/2023 0:00</c:v>
                </c:pt>
                <c:pt idx="336">
                  <c:v>7/26/2023 0:00</c:v>
                </c:pt>
                <c:pt idx="337">
                  <c:v>7/27/2023 0:00</c:v>
                </c:pt>
                <c:pt idx="338">
                  <c:v>7/28/2023 0:00</c:v>
                </c:pt>
                <c:pt idx="339">
                  <c:v>7/29/2023 0:00</c:v>
                </c:pt>
                <c:pt idx="340">
                  <c:v>7/30/2023 0:00</c:v>
                </c:pt>
                <c:pt idx="341">
                  <c:v>7/31/2023 0:00</c:v>
                </c:pt>
                <c:pt idx="342">
                  <c:v>8/1/2023 0:00</c:v>
                </c:pt>
                <c:pt idx="343">
                  <c:v>8/2/2023 0:00</c:v>
                </c:pt>
                <c:pt idx="344">
                  <c:v>8/3/2023 0:00</c:v>
                </c:pt>
                <c:pt idx="345">
                  <c:v>8/4/2023 0:00</c:v>
                </c:pt>
                <c:pt idx="346">
                  <c:v>8/5/2023 0:00</c:v>
                </c:pt>
                <c:pt idx="347">
                  <c:v>8/6/2023 0:00</c:v>
                </c:pt>
                <c:pt idx="348">
                  <c:v>8/7/2023 0:00</c:v>
                </c:pt>
                <c:pt idx="349">
                  <c:v>8/8/2023 0:00</c:v>
                </c:pt>
                <c:pt idx="350">
                  <c:v>8/9/2023 0:00</c:v>
                </c:pt>
                <c:pt idx="351">
                  <c:v>8/10/2023 0:00</c:v>
                </c:pt>
                <c:pt idx="352">
                  <c:v>8/11/2023 0:00</c:v>
                </c:pt>
                <c:pt idx="353">
                  <c:v>8/12/2023 0:00</c:v>
                </c:pt>
                <c:pt idx="354">
                  <c:v>8/13/2023 0:00</c:v>
                </c:pt>
                <c:pt idx="355">
                  <c:v>8/14/2023 0:00</c:v>
                </c:pt>
                <c:pt idx="356">
                  <c:v>8/15/2023 0:00</c:v>
                </c:pt>
                <c:pt idx="357">
                  <c:v>8/16/2023 0:00</c:v>
                </c:pt>
                <c:pt idx="358">
                  <c:v>8/17/2023 0:00</c:v>
                </c:pt>
                <c:pt idx="359">
                  <c:v>8/18/2023 0:00</c:v>
                </c:pt>
                <c:pt idx="360">
                  <c:v>8/19/2023 0:00</c:v>
                </c:pt>
                <c:pt idx="361">
                  <c:v>8/20/2023 0:00</c:v>
                </c:pt>
                <c:pt idx="362">
                  <c:v>8/21/2023 0:00</c:v>
                </c:pt>
                <c:pt idx="363">
                  <c:v>8/22/2023 0:00</c:v>
                </c:pt>
                <c:pt idx="364">
                  <c:v>8/23/2023 0:00</c:v>
                </c:pt>
                <c:pt idx="365">
                  <c:v>8/24/2023 0:00</c:v>
                </c:pt>
                <c:pt idx="366">
                  <c:v>8/25/2023 0:00</c:v>
                </c:pt>
                <c:pt idx="367">
                  <c:v>8/26/2023 0:00</c:v>
                </c:pt>
                <c:pt idx="368">
                  <c:v>8/27/2023 0:00</c:v>
                </c:pt>
                <c:pt idx="369">
                  <c:v>8/28/2023 0:00</c:v>
                </c:pt>
                <c:pt idx="370">
                  <c:v>8/29/2023 0:00</c:v>
                </c:pt>
                <c:pt idx="371">
                  <c:v>8/30/2023 0:00</c:v>
                </c:pt>
                <c:pt idx="372">
                  <c:v>8/31/2023 0:00</c:v>
                </c:pt>
                <c:pt idx="373">
                  <c:v>9/1/2023 0:00</c:v>
                </c:pt>
                <c:pt idx="374">
                  <c:v>9/2/2023 0:00</c:v>
                </c:pt>
                <c:pt idx="375">
                  <c:v>9/3/2023 0:00</c:v>
                </c:pt>
                <c:pt idx="376">
                  <c:v>9/4/2023 0:00</c:v>
                </c:pt>
                <c:pt idx="377">
                  <c:v>9/5/2023 0:00</c:v>
                </c:pt>
                <c:pt idx="378">
                  <c:v>9/6/2023 0:00</c:v>
                </c:pt>
                <c:pt idx="379">
                  <c:v>9/7/2023 0:00</c:v>
                </c:pt>
                <c:pt idx="380">
                  <c:v>9/8/2023 0:00</c:v>
                </c:pt>
                <c:pt idx="381">
                  <c:v>9/9/2023 0:00</c:v>
                </c:pt>
                <c:pt idx="382">
                  <c:v>9/10/2023 0:00</c:v>
                </c:pt>
                <c:pt idx="383">
                  <c:v>9/11/2023 0:00</c:v>
                </c:pt>
                <c:pt idx="384">
                  <c:v>9/12/2023 0:00</c:v>
                </c:pt>
                <c:pt idx="385">
                  <c:v>9/13/2023 0:00</c:v>
                </c:pt>
                <c:pt idx="386">
                  <c:v>9/14/2023 0:00</c:v>
                </c:pt>
                <c:pt idx="387">
                  <c:v>9/15/2023 0:00</c:v>
                </c:pt>
                <c:pt idx="388">
                  <c:v>9/16/2023 0:00</c:v>
                </c:pt>
                <c:pt idx="389">
                  <c:v>9/17/2023 0:00</c:v>
                </c:pt>
                <c:pt idx="390">
                  <c:v>9/18/2023 0:00</c:v>
                </c:pt>
                <c:pt idx="391">
                  <c:v>9/19/2023 0:00</c:v>
                </c:pt>
                <c:pt idx="392">
                  <c:v>9/20/2023 0:00</c:v>
                </c:pt>
                <c:pt idx="393">
                  <c:v>9/21/2023 0:00</c:v>
                </c:pt>
                <c:pt idx="394">
                  <c:v>9/22/2023 0:00</c:v>
                </c:pt>
                <c:pt idx="395">
                  <c:v>9/23/2023 0:00</c:v>
                </c:pt>
                <c:pt idx="396">
                  <c:v>9/24/2023 0:00</c:v>
                </c:pt>
                <c:pt idx="397">
                  <c:v>9/25/2023 0:00</c:v>
                </c:pt>
                <c:pt idx="398">
                  <c:v>9/26/2023 0:00</c:v>
                </c:pt>
                <c:pt idx="399">
                  <c:v>9/27/2023 0:00</c:v>
                </c:pt>
                <c:pt idx="400">
                  <c:v>9/28/2023 0:00</c:v>
                </c:pt>
                <c:pt idx="401">
                  <c:v>9/29/2023 0:00</c:v>
                </c:pt>
                <c:pt idx="402">
                  <c:v>9/30/2023 0:00</c:v>
                </c:pt>
                <c:pt idx="403">
                  <c:v>12/29/2023 0:00</c:v>
                </c:pt>
                <c:pt idx="404">
                  <c:v>3/28/2024 0:00</c:v>
                </c:pt>
                <c:pt idx="405">
                  <c:v>6/26/2024 0:00</c:v>
                </c:pt>
                <c:pt idx="406">
                  <c:v>9/24/2024 0:00</c:v>
                </c:pt>
                <c:pt idx="407">
                  <c:v>12/23/2024 0:00</c:v>
                </c:pt>
                <c:pt idx="408">
                  <c:v>3/23/2025 0:00</c:v>
                </c:pt>
                <c:pt idx="409">
                  <c:v>6/21/2025 0:00</c:v>
                </c:pt>
                <c:pt idx="410">
                  <c:v>9/19/2025 0:00</c:v>
                </c:pt>
                <c:pt idx="411">
                  <c:v>12/18/2025 0:00</c:v>
                </c:pt>
                <c:pt idx="412">
                  <c:v>3/18/2026 0:00</c:v>
                </c:pt>
                <c:pt idx="413">
                  <c:v>6/16/2026 0:00</c:v>
                </c:pt>
                <c:pt idx="414">
                  <c:v>9/14/2026 0:00</c:v>
                </c:pt>
                <c:pt idx="415">
                  <c:v>12/13/2026 0:00</c:v>
                </c:pt>
                <c:pt idx="416">
                  <c:v>3/13/2027 0:00</c:v>
                </c:pt>
                <c:pt idx="417">
                  <c:v>6/11/2027 0:00</c:v>
                </c:pt>
                <c:pt idx="418">
                  <c:v>9/9/2027 0:00</c:v>
                </c:pt>
                <c:pt idx="419">
                  <c:v>12/8/2027 0:00</c:v>
                </c:pt>
                <c:pt idx="420">
                  <c:v>3/7/2028 0:00</c:v>
                </c:pt>
                <c:pt idx="421">
                  <c:v>6/5/2028 0:00</c:v>
                </c:pt>
                <c:pt idx="422">
                  <c:v>9/3/2028 0:00</c:v>
                </c:pt>
                <c:pt idx="423">
                  <c:v>12/2/2028 0:00</c:v>
                </c:pt>
              </c:strCache>
            </c:strRef>
          </c:xVal>
          <c:yVal>
            <c:numRef>
              <c:f>'ZZ(3)'!$AJ$204:$AJ$641</c:f>
              <c:numCache>
                <c:formatCode>0.0</c:formatCode>
                <c:ptCount val="438"/>
                <c:pt idx="38" formatCode="0.00">
                  <c:v>90</c:v>
                </c:pt>
                <c:pt idx="39" formatCode="0.00">
                  <c:v>88.957269362389511</c:v>
                </c:pt>
                <c:pt idx="40" formatCode="0.00">
                  <c:v>87.92661969347472</c:v>
                </c:pt>
                <c:pt idx="41" formatCode="0.00">
                  <c:v>86.907911024409032</c:v>
                </c:pt>
                <c:pt idx="42" formatCode="0.00">
                  <c:v>85.901005008010387</c:v>
                </c:pt>
                <c:pt idx="43" formatCode="0.00">
                  <c:v>84.905764899972795</c:v>
                </c:pt>
                <c:pt idx="44" formatCode="0.00">
                  <c:v>83.922055540295517</c:v>
                </c:pt>
                <c:pt idx="45" formatCode="0.00">
                  <c:v>82.949743334927575</c:v>
                </c:pt>
                <c:pt idx="46" formatCode="0.00">
                  <c:v>81.988696237624737</c:v>
                </c:pt>
                <c:pt idx="47" formatCode="0.00">
                  <c:v>81.038783732016839</c:v>
                </c:pt>
                <c:pt idx="48" formatCode="0.00">
                  <c:v>80.099876813882801</c:v>
                </c:pt>
                <c:pt idx="49" formatCode="0.00">
                  <c:v>79.171847973631003</c:v>
                </c:pt>
                <c:pt idx="50" formatCode="0.00">
                  <c:v>78.254571178982729</c:v>
                </c:pt>
                <c:pt idx="51" formatCode="0.00">
                  <c:v>77.347921857856107</c:v>
                </c:pt>
                <c:pt idx="52" formatCode="0.00">
                  <c:v>76.451776881448467</c:v>
                </c:pt>
                <c:pt idx="53" formatCode="0.00">
                  <c:v>75.566014547514612</c:v>
                </c:pt>
                <c:pt idx="54" formatCode="0.00">
                  <c:v>74.690514563838903</c:v>
                </c:pt>
                <c:pt idx="55" formatCode="0.00">
                  <c:v>73.825158031898823</c:v>
                </c:pt>
                <c:pt idx="56" formatCode="0.00">
                  <c:v>72.969827430717743</c:v>
                </c:pt>
                <c:pt idx="57" formatCode="0.00">
                  <c:v>72.124406600904877</c:v>
                </c:pt>
                <c:pt idx="58" formatCode="0.00">
                  <c:v>71.288780728879985</c:v>
                </c:pt>
                <c:pt idx="59" formatCode="0.00">
                  <c:v>70.46283633128111</c:v>
                </c:pt>
                <c:pt idx="60" formatCode="0.00">
                  <c:v>69.646461239552664</c:v>
                </c:pt>
                <c:pt idx="61" formatCode="0.00">
                  <c:v>68.8395445847123</c:v>
                </c:pt>
                <c:pt idx="62" formatCode="0.00">
                  <c:v>68.041976782294171</c:v>
                </c:pt>
                <c:pt idx="63" formatCode="0.00">
                  <c:v>67.253649517466613</c:v>
                </c:pt>
                <c:pt idx="64" formatCode="0.00">
                  <c:v>66.47445573032239</c:v>
                </c:pt>
                <c:pt idx="65" formatCode="0.00">
                  <c:v>65.704289601339184</c:v>
                </c:pt>
                <c:pt idx="66" formatCode="0.00">
                  <c:v>64.943046537008641</c:v>
                </c:pt>
                <c:pt idx="67" formatCode="0.00">
                  <c:v>64.19062315563194</c:v>
                </c:pt>
                <c:pt idx="68" formatCode="0.00">
                  <c:v>63.446917273279873</c:v>
                </c:pt>
                <c:pt idx="69" formatCode="0.00">
                  <c:v>62.711827889915575</c:v>
                </c:pt>
                <c:pt idx="70" formatCode="0.00">
                  <c:v>61.985255175678127</c:v>
                </c:pt>
                <c:pt idx="71" formatCode="0.00">
                  <c:v>61.267100457324972</c:v>
                </c:pt>
                <c:pt idx="72" formatCode="0.00">
                  <c:v>60.557266204831507</c:v>
                </c:pt>
                <c:pt idx="73" formatCode="0.00">
                  <c:v>59.855656018145822</c:v>
                </c:pt>
                <c:pt idx="74" formatCode="0.00">
                  <c:v>59.162174614096983</c:v>
                </c:pt>
                <c:pt idx="75" formatCode="0.00">
                  <c:v>58.476727813454985</c:v>
                </c:pt>
                <c:pt idx="76" formatCode="0.00">
                  <c:v>57.799222528140547</c:v>
                </c:pt>
                <c:pt idx="77" formatCode="0.00">
                  <c:v>57.129566748583237</c:v>
                </c:pt>
                <c:pt idx="78" formatCode="0.00">
                  <c:v>56.467669531225894</c:v>
                </c:pt>
                <c:pt idx="79" formatCode="0.00">
                  <c:v>55.813440986173973</c:v>
                </c:pt>
                <c:pt idx="80" formatCode="0.00">
                  <c:v>55.166792264987876</c:v>
                </c:pt>
                <c:pt idx="81" formatCode="0.00">
                  <c:v>54.527635548616807</c:v>
                </c:pt>
                <c:pt idx="82" formatCode="0.00">
                  <c:v>53.895884035472349</c:v>
                </c:pt>
                <c:pt idx="83" formatCode="0.00">
                  <c:v>53.27145192964025</c:v>
                </c:pt>
                <c:pt idx="84" formatCode="0.00">
                  <c:v>52.654254429228807</c:v>
                </c:pt>
                <c:pt idx="85" formatCode="0.00">
                  <c:v>52.044207714852199</c:v>
                </c:pt>
                <c:pt idx="86" formatCode="0.00">
                  <c:v>51.441228938247306</c:v>
                </c:pt>
                <c:pt idx="87" formatCode="0.00">
                  <c:v>50.845236211022367</c:v>
                </c:pt>
                <c:pt idx="88" formatCode="0.00">
                  <c:v>50.256148593535976</c:v>
                </c:pt>
                <c:pt idx="89" formatCode="0.00">
                  <c:v>49.673886083905025</c:v>
                </c:pt>
                <c:pt idx="90" formatCode="0.00">
                  <c:v>49.098369607139901</c:v>
                </c:pt>
                <c:pt idx="91" formatCode="0.00">
                  <c:v>48.529521004405595</c:v>
                </c:pt>
                <c:pt idx="92" formatCode="0.00">
                  <c:v>47.967263022407195</c:v>
                </c:pt>
                <c:pt idx="93" formatCode="0.00">
                  <c:v>47.411519302898483</c:v>
                </c:pt>
                <c:pt idx="94" formatCode="0.00">
                  <c:v>46.86221437231189</c:v>
                </c:pt>
                <c:pt idx="95" formatCode="0.00">
                  <c:v>46.319273631508779</c:v>
                </c:pt>
                <c:pt idx="96" formatCode="0.00">
                  <c:v>45.782623345648368</c:v>
                </c:pt>
                <c:pt idx="97" formatCode="0.00">
                  <c:v>45.252190634174042</c:v>
                </c:pt>
                <c:pt idx="98" formatCode="0.00">
                  <c:v>44.727903460915783</c:v>
                </c:pt>
                <c:pt idx="99" formatCode="0.00">
                  <c:v>44.209690624307107</c:v>
                </c:pt>
                <c:pt idx="100" formatCode="0.00">
                  <c:v>43.697481747715479</c:v>
                </c:pt>
                <c:pt idx="101" formatCode="0.00">
                  <c:v>43.191207269884728</c:v>
                </c:pt>
                <c:pt idx="102" formatCode="0.00">
                  <c:v>42.690798435488134</c:v>
                </c:pt>
                <c:pt idx="103" formatCode="0.00">
                  <c:v>42.196187285791055</c:v>
                </c:pt>
                <c:pt idx="104" formatCode="0.00">
                  <c:v>41.707306649421668</c:v>
                </c:pt>
                <c:pt idx="105" formatCode="0.00">
                  <c:v>41.224090133248694</c:v>
                </c:pt>
                <c:pt idx="106" formatCode="0.00">
                  <c:v>40.74647211336476</c:v>
                </c:pt>
                <c:pt idx="107" formatCode="0.00">
                  <c:v>40.27438772617424</c:v>
                </c:pt>
                <c:pt idx="108" formatCode="0.00">
                  <c:v>39.807772859584404</c:v>
                </c:pt>
                <c:pt idx="109" formatCode="0.00">
                  <c:v>39.346564144298533</c:v>
                </c:pt>
                <c:pt idx="110" formatCode="0.00">
                  <c:v>38.890698945210019</c:v>
                </c:pt>
                <c:pt idx="111" formatCode="0.00">
                  <c:v>38.440115352896065</c:v>
                </c:pt>
                <c:pt idx="112" formatCode="0.00">
                  <c:v>37.994752175209996</c:v>
                </c:pt>
                <c:pt idx="113" formatCode="0.00">
                  <c:v>37.554548928971009</c:v>
                </c:pt>
                <c:pt idx="114" formatCode="0.00">
                  <c:v>37.119445831750113</c:v>
                </c:pt>
                <c:pt idx="115" formatCode="0.00">
                  <c:v>36.689383793751354</c:v>
                </c:pt>
                <c:pt idx="116" formatCode="0.00">
                  <c:v>36.264304409786973</c:v>
                </c:pt>
                <c:pt idx="117" formatCode="0.00">
                  <c:v>35.844149951345663</c:v>
                </c:pt>
                <c:pt idx="118" formatCode="0.00">
                  <c:v>35.428863358752636</c:v>
                </c:pt>
                <c:pt idx="119" formatCode="0.00">
                  <c:v>35.018388233420566</c:v>
                </c:pt>
                <c:pt idx="120" formatCode="0.00">
                  <c:v>34.612668830190273</c:v>
                </c:pt>
                <c:pt idx="121" formatCode="0.00">
                  <c:v>34.211650049760216</c:v>
                </c:pt>
                <c:pt idx="122" formatCode="0.00">
                  <c:v>33.815277431203626</c:v>
                </c:pt>
                <c:pt idx="123" formatCode="0.00">
                  <c:v>33.423497144572352</c:v>
                </c:pt>
                <c:pt idx="124" formatCode="0.00">
                  <c:v>33.036255983586436</c:v>
                </c:pt>
                <c:pt idx="125" formatCode="0.00">
                  <c:v>32.653501358408349</c:v>
                </c:pt>
                <c:pt idx="126" formatCode="0.00">
                  <c:v>32.275181288500924</c:v>
                </c:pt>
                <c:pt idx="127" formatCode="0.00">
                  <c:v>31.901244395568121</c:v>
                </c:pt>
                <c:pt idx="128" formatCode="0.00">
                  <c:v>31.531639896577467</c:v>
                </c:pt>
                <c:pt idx="129" formatCode="0.00">
                  <c:v>31.16631759686344</c:v>
                </c:pt>
                <c:pt idx="130" formatCode="0.00">
                  <c:v>30.805227883310678</c:v>
                </c:pt>
                <c:pt idx="131" formatCode="0.00">
                  <c:v>30.448321717616228</c:v>
                </c:pt>
                <c:pt idx="132" formatCode="0.00">
                  <c:v>30.095550629629795</c:v>
                </c:pt>
                <c:pt idx="133" formatCode="0.00">
                  <c:v>29.746866710771211</c:v>
                </c:pt>
                <c:pt idx="134" formatCode="0.00">
                  <c:v>29.402222607524141</c:v>
                </c:pt>
                <c:pt idx="135" formatCode="0.00">
                  <c:v>29.061571515005149</c:v>
                </c:pt>
                <c:pt idx="136" formatCode="0.00">
                  <c:v>28.724867170607329</c:v>
                </c:pt>
                <c:pt idx="137" formatCode="0.00">
                  <c:v>28.392063847717502</c:v>
                </c:pt>
                <c:pt idx="138" formatCode="0.00">
                  <c:v>28.063116349506309</c:v>
                </c:pt>
                <c:pt idx="139" formatCode="0.00">
                  <c:v>27.737980002790106</c:v>
                </c:pt>
                <c:pt idx="140" formatCode="0.00">
                  <c:v>27.416610651964152</c:v>
                </c:pt>
                <c:pt idx="141" formatCode="0.00">
                  <c:v>27.098964653005911</c:v>
                </c:pt>
                <c:pt idx="142" formatCode="0.00">
                  <c:v>26.784998867547998</c:v>
                </c:pt>
                <c:pt idx="143" formatCode="0.00">
                  <c:v>26.474670657019608</c:v>
                </c:pt>
                <c:pt idx="144" formatCode="0.00">
                  <c:v>26.16793787685604</c:v>
                </c:pt>
                <c:pt idx="145" formatCode="0.00">
                  <c:v>25.864758870775084</c:v>
                </c:pt>
                <c:pt idx="146" formatCode="0.00">
                  <c:v>25.565092465119921</c:v>
                </c:pt>
                <c:pt idx="147" formatCode="0.00">
                  <c:v>25.268897963267417</c:v>
                </c:pt>
                <c:pt idx="148" formatCode="0.00">
                  <c:v>24.976135140101285</c:v>
                </c:pt>
                <c:pt idx="149" formatCode="0.00">
                  <c:v>24.686764236549241</c:v>
                </c:pt>
                <c:pt idx="150" formatCode="0.00">
                  <c:v>24.400745954183499</c:v>
                </c:pt>
                <c:pt idx="151" formatCode="0.00">
                  <c:v>24.118041449883755</c:v>
                </c:pt>
                <c:pt idx="152" formatCode="0.00">
                  <c:v>23.838612330562054</c:v>
                </c:pt>
                <c:pt idx="153" formatCode="0.00">
                  <c:v>23.562420647948755</c:v>
                </c:pt>
                <c:pt idx="154" formatCode="0.00">
                  <c:v>23.289428893438956</c:v>
                </c:pt>
                <c:pt idx="155" formatCode="0.00">
                  <c:v>23.019599992998518</c:v>
                </c:pt>
                <c:pt idx="156" formatCode="0.00">
                  <c:v>22.752897302129213</c:v>
                </c:pt>
                <c:pt idx="157" formatCode="0.00">
                  <c:v>22.489284600892155</c:v>
                </c:pt>
                <c:pt idx="158" formatCode="0.00">
                  <c:v>22.22872608898891</c:v>
                </c:pt>
                <c:pt idx="159" formatCode="0.00">
                  <c:v>21.971186380899574</c:v>
                </c:pt>
                <c:pt idx="160" formatCode="0.00">
                  <c:v>21.716630501077194</c:v>
                </c:pt>
                <c:pt idx="161" formatCode="0.00">
                  <c:v>21.465023879197862</c:v>
                </c:pt>
                <c:pt idx="162" formatCode="0.00">
                  <c:v>21.216332345465865</c:v>
                </c:pt>
                <c:pt idx="163" formatCode="0.00">
                  <c:v>20.970522125973154</c:v>
                </c:pt>
                <c:pt idx="164" formatCode="0.00">
                  <c:v>20.727559838112704</c:v>
                </c:pt>
                <c:pt idx="165" formatCode="0.00">
                  <c:v>20.487412486044871</c:v>
                </c:pt>
                <c:pt idx="166" formatCode="0.00">
                  <c:v>20.2500474562164</c:v>
                </c:pt>
                <c:pt idx="167" formatCode="0.00">
                  <c:v>20.015432512931255</c:v>
                </c:pt>
                <c:pt idx="168" formatCode="0.00">
                  <c:v>19.783535793972828</c:v>
                </c:pt>
                <c:pt idx="169" formatCode="0.00">
                  <c:v>19.554325806276839</c:v>
                </c:pt>
                <c:pt idx="170" formatCode="0.00">
                  <c:v>19.327771421654365</c:v>
                </c:pt>
                <c:pt idx="171" formatCode="0.00">
                  <c:v>19.103841872564466</c:v>
                </c:pt>
                <c:pt idx="172" formatCode="0.00">
                  <c:v>18.882506747935697</c:v>
                </c:pt>
                <c:pt idx="173" formatCode="0.00">
                  <c:v>18.663735989036152</c:v>
                </c:pt>
                <c:pt idx="174" formatCode="0.00">
                  <c:v>18.447499885391245</c:v>
                </c:pt>
                <c:pt idx="175" formatCode="0.00">
                  <c:v>18.233769070748878</c:v>
                </c:pt>
                <c:pt idx="176" formatCode="0.00">
                  <c:v>18.022514519091271</c:v>
                </c:pt>
                <c:pt idx="177" formatCode="0.00">
                  <c:v>17.813707540693091</c:v>
                </c:pt>
                <c:pt idx="178" formatCode="0.00">
                  <c:v>17.607319778225158</c:v>
                </c:pt>
                <c:pt idx="179" formatCode="0.00">
                  <c:v>17.40332320290338</c:v>
                </c:pt>
                <c:pt idx="180" formatCode="0.00">
                  <c:v>17.201690110682211</c:v>
                </c:pt>
                <c:pt idx="181" formatCode="0.00">
                  <c:v>17.002393118492328</c:v>
                </c:pt>
                <c:pt idx="182" formatCode="0.00">
                  <c:v>16.805405160521776</c:v>
                </c:pt>
                <c:pt idx="183" formatCode="0.00">
                  <c:v>16.610699484540294</c:v>
                </c:pt>
                <c:pt idx="184" formatCode="0.00">
                  <c:v>16.418249648266173</c:v>
                </c:pt>
                <c:pt idx="185" formatCode="0.00">
                  <c:v>16.228029515775233</c:v>
                </c:pt>
                <c:pt idx="186" formatCode="0.00">
                  <c:v>16.040013253951386</c:v>
                </c:pt>
                <c:pt idx="187" formatCode="0.00">
                  <c:v>15.854175328978352</c:v>
                </c:pt>
                <c:pt idx="188" formatCode="0.00">
                  <c:v>15.670490502871971</c:v>
                </c:pt>
                <c:pt idx="189" formatCode="0.00">
                  <c:v>15.488933830052764</c:v>
                </c:pt>
                <c:pt idx="190" formatCode="0.00">
                  <c:v>15.309480653958126</c:v>
                </c:pt>
                <c:pt idx="191" formatCode="0.00">
                  <c:v>15.132106603693824</c:v>
                </c:pt>
                <c:pt idx="192" formatCode="0.00">
                  <c:v>14.956787590724272</c:v>
                </c:pt>
                <c:pt idx="193" formatCode="0.00">
                  <c:v>14.783499805601158</c:v>
                </c:pt>
                <c:pt idx="194" formatCode="0.00">
                  <c:v>14.612219714729946</c:v>
                </c:pt>
                <c:pt idx="195" formatCode="0.00">
                  <c:v>14.442924057173892</c:v>
                </c:pt>
                <c:pt idx="196" formatCode="0.00">
                  <c:v>14.275589841495037</c:v>
                </c:pt>
                <c:pt idx="197" formatCode="0.00">
                  <c:v>14.110194342631841</c:v>
                </c:pt>
                <c:pt idx="198" formatCode="0.00">
                  <c:v>13.946715098812946</c:v>
                </c:pt>
                <c:pt idx="199" formatCode="0.00">
                  <c:v>13.785129908506757</c:v>
                </c:pt>
                <c:pt idx="200" formatCode="0.00">
                  <c:v>13.625416827406308</c:v>
                </c:pt>
                <c:pt idx="201" formatCode="0.00">
                  <c:v>13.467554165449085</c:v>
                </c:pt>
                <c:pt idx="202" formatCode="0.00">
                  <c:v>13.311520483871393</c:v>
                </c:pt>
                <c:pt idx="203" formatCode="0.00">
                  <c:v>13.157294592296809</c:v>
                </c:pt>
                <c:pt idx="204" formatCode="0.00">
                  <c:v>13.004855545858426</c:v>
                </c:pt>
                <c:pt idx="205" formatCode="0.00">
                  <c:v>12.854182642354367</c:v>
                </c:pt>
                <c:pt idx="206" formatCode="0.00">
                  <c:v>12.705255419436327</c:v>
                </c:pt>
                <c:pt idx="207" formatCode="0.00">
                  <c:v>12.558053651830626</c:v>
                </c:pt>
                <c:pt idx="208" formatCode="0.00">
                  <c:v>12.412557348591514</c:v>
                </c:pt>
                <c:pt idx="209" formatCode="0.00">
                  <c:v>12.268746750386255</c:v>
                </c:pt>
                <c:pt idx="210" formatCode="0.00">
                  <c:v>12.126602326811676</c:v>
                </c:pt>
                <c:pt idx="211" formatCode="0.00">
                  <c:v>11.986104773741845</c:v>
                </c:pt>
                <c:pt idx="212" formatCode="0.00">
                  <c:v>11.847235010706399</c:v>
                </c:pt>
                <c:pt idx="213" formatCode="0.00">
                  <c:v>11.709974178299341</c:v>
                </c:pt>
                <c:pt idx="214" formatCode="0.00">
                  <c:v>11.574303635617781</c:v>
                </c:pt>
                <c:pt idx="215" formatCode="0.00">
                  <c:v>11.440204957730394</c:v>
                </c:pt>
                <c:pt idx="216" formatCode="0.00">
                  <c:v>11.307659933175183</c:v>
                </c:pt>
                <c:pt idx="217" formatCode="0.00">
                  <c:v>11.176650561486268</c:v>
                </c:pt>
                <c:pt idx="218" formatCode="0.00">
                  <c:v>11.047159050749286</c:v>
                </c:pt>
                <c:pt idx="219" formatCode="0.00">
                  <c:v>10.919167815185155</c:v>
                </c:pt>
                <c:pt idx="220" formatCode="0.00">
                  <c:v>10.792659472761777</c:v>
                </c:pt>
                <c:pt idx="221" formatCode="0.00">
                  <c:v>10.667616842833489</c:v>
                </c:pt>
                <c:pt idx="222" formatCode="0.00">
                  <c:v>10.544022943807798</c:v>
                </c:pt>
                <c:pt idx="223" formatCode="0.00">
                  <c:v>10.421860990839177</c:v>
                </c:pt>
                <c:pt idx="224" formatCode="0.00">
                  <c:v>10.301114393549557</c:v>
                </c:pt>
                <c:pt idx="225" formatCode="0.00">
                  <c:v>10.181766753775284</c:v>
                </c:pt>
                <c:pt idx="226" formatCode="0.00">
                  <c:v>10.063801863340112</c:v>
                </c:pt>
                <c:pt idx="227" formatCode="0.00">
                  <c:v>9.9472037018540469</c:v>
                </c:pt>
                <c:pt idx="228" formatCode="0.00">
                  <c:v>9.8319564345376484</c:v>
                </c:pt>
                <c:pt idx="229" formatCode="0.00">
                  <c:v>9.7180444100716041</c:v>
                </c:pt>
                <c:pt idx="230" formatCode="0.00">
                  <c:v>9.6054521584711523</c:v>
                </c:pt>
                <c:pt idx="231" formatCode="0.00">
                  <c:v>9.4941643889851548</c:v>
                </c:pt>
                <c:pt idx="232" formatCode="0.00">
                  <c:v>9.3841659880195394</c:v>
                </c:pt>
                <c:pt idx="233" formatCode="0.00">
                  <c:v>9.2754420170847585</c:v>
                </c:pt>
                <c:pt idx="234" formatCode="0.00">
                  <c:v>9.1679777107670528</c:v>
                </c:pt>
                <c:pt idx="235" formatCode="0.00">
                  <c:v>9.061758474723197</c:v>
                </c:pt>
                <c:pt idx="236" formatCode="0.00">
                  <c:v>8.9567698836985254</c:v>
                </c:pt>
                <c:pt idx="237" formatCode="0.00">
                  <c:v>8.8529976795678653</c:v>
                </c:pt>
                <c:pt idx="238" formatCode="0.00">
                  <c:v>8.7504277693992023</c:v>
                </c:pt>
                <c:pt idx="239" formatCode="0.00">
                  <c:v>8.6490462235397558</c:v>
                </c:pt>
                <c:pt idx="240" formatCode="0.00">
                  <c:v>8.5488392737242638</c:v>
                </c:pt>
                <c:pt idx="241" formatCode="0.00">
                  <c:v>8.449793311205152</c:v>
                </c:pt>
                <c:pt idx="242" formatCode="0.00">
                  <c:v>8.3518948849043788</c:v>
                </c:pt>
                <c:pt idx="243" formatCode="0.00">
                  <c:v>8.2551306995866884</c:v>
                </c:pt>
                <c:pt idx="244" formatCode="0.00">
                  <c:v>8.1594876140540435</c:v>
                </c:pt>
                <c:pt idx="245" formatCode="0.00">
                  <c:v>8.0649526393609605</c:v>
                </c:pt>
                <c:pt idx="246" formatCode="0.00">
                  <c:v>7.9715129370505267</c:v>
                </c:pt>
                <c:pt idx="247" formatCode="0.00">
                  <c:v>7.8791558174108483</c:v>
                </c:pt>
                <c:pt idx="248" formatCode="0.00">
                  <c:v>7.7878687377517233</c:v>
                </c:pt>
                <c:pt idx="249" formatCode="0.00">
                  <c:v>7.6976393007012494</c:v>
                </c:pt>
                <c:pt idx="250" formatCode="0.00">
                  <c:v>7.6084552525221882</c:v>
                </c:pt>
                <c:pt idx="251" formatCode="0.00">
                  <c:v>7.520304481447817</c:v>
                </c:pt>
                <c:pt idx="252" formatCode="0.00">
                  <c:v>7.4331750160370929</c:v>
                </c:pt>
                <c:pt idx="253" formatCode="0.00">
                  <c:v>7.3470550235488403</c:v>
                </c:pt>
                <c:pt idx="254" formatCode="0.00">
                  <c:v>7.2619328083347936</c:v>
                </c:pt>
                <c:pt idx="255" formatCode="0.00">
                  <c:v>7.1777968102512428</c:v>
                </c:pt>
                <c:pt idx="256" formatCode="0.00">
                  <c:v>7.0946356030891122</c:v>
                </c:pt>
                <c:pt idx="257" formatCode="0.00">
                  <c:v>7.012437893022188</c:v>
                </c:pt>
                <c:pt idx="258" formatCode="0.00">
                  <c:v>6.9311925170733568</c:v>
                </c:pt>
                <c:pt idx="259" formatCode="0.00">
                  <c:v>6.85088844159859</c:v>
                </c:pt>
                <c:pt idx="260" formatCode="0.00">
                  <c:v>6.7715147607885182</c:v>
                </c:pt>
                <c:pt idx="261" formatCode="0.00">
                  <c:v>6.6930606951873424</c:v>
                </c:pt>
                <c:pt idx="262" formatCode="0.00">
                  <c:v>6.6155155902289167</c:v>
                </c:pt>
                <c:pt idx="263" formatCode="0.00">
                  <c:v>6.5388689147897887</c:v>
                </c:pt>
                <c:pt idx="264" formatCode="0.00">
                  <c:v>6.4631102597590084</c:v>
                </c:pt>
                <c:pt idx="265" formatCode="0.00">
                  <c:v>6.388229336624506</c:v>
                </c:pt>
                <c:pt idx="266" formatCode="0.00">
                  <c:v>6.3142159760758334</c:v>
                </c:pt>
                <c:pt idx="267" formatCode="0.00">
                  <c:v>6.2410601266231245</c:v>
                </c:pt>
                <c:pt idx="268" formatCode="0.00">
                  <c:v>6.1687518532320214</c:v>
                </c:pt>
                <c:pt idx="269" formatCode="0.00">
                  <c:v>6.0972813359744515</c:v>
                </c:pt>
                <c:pt idx="270" formatCode="0.00">
                  <c:v>6.0266388686949934</c:v>
                </c:pt>
                <c:pt idx="271" formatCode="0.00">
                  <c:v>5.956814857692744</c:v>
                </c:pt>
                <c:pt idx="272" formatCode="0.00">
                  <c:v>5.8877998204184143</c:v>
                </c:pt>
                <c:pt idx="273" formatCode="0.00">
                  <c:v>5.8195843841865527</c:v>
                </c:pt>
                <c:pt idx="274" formatCode="0.00">
                  <c:v>5.7521592849026533</c:v>
                </c:pt>
                <c:pt idx="275" formatCode="0.00">
                  <c:v>5.6855153658050561</c:v>
                </c:pt>
                <c:pt idx="276" formatCode="0.00">
                  <c:v>5.6196435762213879</c:v>
                </c:pt>
                <c:pt idx="277" formatCode="0.00">
                  <c:v>5.5545349703394225</c:v>
                </c:pt>
                <c:pt idx="278" formatCode="0.00">
                  <c:v>5.4901807059921808</c:v>
                </c:pt>
                <c:pt idx="279" formatCode="0.00">
                  <c:v>5.4265720434571127</c:v>
                </c:pt>
                <c:pt idx="280" formatCode="0.00">
                  <c:v>5.3637003442691871</c:v>
                </c:pt>
                <c:pt idx="281" formatCode="0.00">
                  <c:v>5.3015570700477292</c:v>
                </c:pt>
                <c:pt idx="282" formatCode="0.00">
                  <c:v>5.2401337813368478</c:v>
                </c:pt>
                <c:pt idx="283" formatCode="0.00">
                  <c:v>5.1794221364593183</c:v>
                </c:pt>
                <c:pt idx="284" formatCode="0.00">
                  <c:v>5.1194138903837167</c:v>
                </c:pt>
                <c:pt idx="285" formatCode="0.00">
                  <c:v>5.0601008936046989</c:v>
                </c:pt>
                <c:pt idx="286" formatCode="0.00">
                  <c:v>5.0014750910362338</c:v>
                </c:pt>
                <c:pt idx="287" formatCode="0.00">
                  <c:v>4.9435285209176865</c:v>
                </c:pt>
                <c:pt idx="288" formatCode="0.00">
                  <c:v>4.8862533137325519</c:v>
                </c:pt>
                <c:pt idx="289" formatCode="0.00">
                  <c:v>4.8296416911397229</c:v>
                </c:pt>
                <c:pt idx="290" formatCode="0.00">
                  <c:v>4.7736859649171413</c:v>
                </c:pt>
                <c:pt idx="291" formatCode="0.00">
                  <c:v>4.7183785359176929</c:v>
                </c:pt>
                <c:pt idx="292" formatCode="0.00">
                  <c:v>4.6637118930371919</c:v>
                </c:pt>
                <c:pt idx="293" formatCode="0.00">
                  <c:v>4.6096786121943234</c:v>
                </c:pt>
                <c:pt idx="294" formatCode="0.00">
                  <c:v>4.5562713553224032</c:v>
                </c:pt>
                <c:pt idx="295" formatCode="0.00">
                  <c:v>4.5034828693728279</c:v>
                </c:pt>
                <c:pt idx="296" formatCode="0.00">
                  <c:v>4.4513059853300625</c:v>
                </c:pt>
                <c:pt idx="297" formatCode="0.00">
                  <c:v>4.3997336172380335</c:v>
                </c:pt>
                <c:pt idx="298" formatCode="0.00">
                  <c:v>4.3487587612378222</c:v>
                </c:pt>
                <c:pt idx="299" formatCode="0.00">
                  <c:v>4.2983744946164926</c:v>
                </c:pt>
                <c:pt idx="300" formatCode="0.00">
                  <c:v>4.2485739748669369</c:v>
                </c:pt>
                <c:pt idx="301" formatCode="0.00">
                  <c:v>4.1993504387586222</c:v>
                </c:pt>
                <c:pt idx="302" formatCode="0.00">
                  <c:v>4.1506972014191028</c:v>
                </c:pt>
                <c:pt idx="303" formatCode="0.00">
                  <c:v>4.102607655426171</c:v>
                </c:pt>
                <c:pt idx="304" formatCode="0.00">
                  <c:v>4.0550752699105264</c:v>
                </c:pt>
                <c:pt idx="305" formatCode="0.00">
                  <c:v>4.0080935896688334</c:v>
                </c:pt>
                <c:pt idx="306" formatCode="0.00">
                  <c:v>3.9616562342870791</c:v>
                </c:pt>
                <c:pt idx="307" formatCode="0.00">
                  <c:v>3.9157568972740595</c:v>
                </c:pt>
                <c:pt idx="308" formatCode="0.00">
                  <c:v>3.8703893452049249</c:v>
                </c:pt>
                <c:pt idx="309" formatCode="0.00">
                  <c:v>3.8255474168746315</c:v>
                </c:pt>
                <c:pt idx="310" formatCode="0.00">
                  <c:v>3.7812250224612218</c:v>
                </c:pt>
                <c:pt idx="311" formatCode="0.00">
                  <c:v>3.73741614269878</c:v>
                </c:pt>
                <c:pt idx="312" formatCode="0.00">
                  <c:v>3.6941148280599814</c:v>
                </c:pt>
                <c:pt idx="313" formatCode="0.00">
                  <c:v>3.6513151979480991</c:v>
                </c:pt>
                <c:pt idx="314" formatCode="0.00">
                  <c:v>3.6090114398983957</c:v>
                </c:pt>
                <c:pt idx="315" formatCode="0.00">
                  <c:v>3.5671978087887419</c:v>
                </c:pt>
                <c:pt idx="316" formatCode="0.00">
                  <c:v>3.5258686260593985</c:v>
                </c:pt>
                <c:pt idx="317" formatCode="0.00">
                  <c:v>3.4850182789418236</c:v>
                </c:pt>
                <c:pt idx="318" formatCode="0.00">
                  <c:v>3.4446412196964324</c:v>
                </c:pt>
                <c:pt idx="319" formatCode="0.00">
                  <c:v>3.4047319648591716</c:v>
                </c:pt>
                <c:pt idx="320" formatCode="0.00">
                  <c:v>3.3652850944968344</c:v>
                </c:pt>
                <c:pt idx="321" formatCode="0.00">
                  <c:v>3.3262952514709929</c:v>
                </c:pt>
                <c:pt idx="322" formatCode="0.00">
                  <c:v>3.2877571407104695</c:v>
                </c:pt>
                <c:pt idx="323" formatCode="0.00">
                  <c:v>3.2496655284922307</c:v>
                </c:pt>
                <c:pt idx="324" formatCode="0.00">
                  <c:v>3.2120152417306151</c:v>
                </c:pt>
                <c:pt idx="325" formatCode="0.00">
                  <c:v>3.1748011672747887</c:v>
                </c:pt>
                <c:pt idx="326" formatCode="0.00">
                  <c:v>3.1380182512143553</c:v>
                </c:pt>
                <c:pt idx="327" formatCode="0.00">
                  <c:v>3.1016614981929997</c:v>
                </c:pt>
                <c:pt idx="328" formatCode="0.00">
                  <c:v>3.0657259707300804</c:v>
                </c:pt>
                <c:pt idx="329" formatCode="0.00">
                  <c:v>3.0302067885500983</c:v>
                </c:pt>
                <c:pt idx="330" formatCode="0.00">
                  <c:v>2.9950991279199148</c:v>
                </c:pt>
                <c:pt idx="331" formatCode="0.00">
                  <c:v>2.9603982209936648</c:v>
                </c:pt>
                <c:pt idx="332" formatCode="0.00">
                  <c:v>2.9260993551652459</c:v>
                </c:pt>
                <c:pt idx="333" formatCode="0.00">
                  <c:v>2.8921978724283233</c:v>
                </c:pt>
                <c:pt idx="334" formatCode="0.00">
                  <c:v>2.8586891687437346</c:v>
                </c:pt>
                <c:pt idx="335" formatCode="0.00">
                  <c:v>2.8255686934142434</c:v>
                </c:pt>
                <c:pt idx="336" formatCode="0.00">
                  <c:v>2.792831948466509</c:v>
                </c:pt>
                <c:pt idx="337" formatCode="0.00">
                  <c:v>2.7604744880402485</c:v>
                </c:pt>
                <c:pt idx="338" formatCode="0.00">
                  <c:v>2.7284919177844515</c:v>
                </c:pt>
                <c:pt idx="339" formatCode="0.00">
                  <c:v>2.6968798942606029</c:v>
                </c:pt>
                <c:pt idx="340" formatCode="0.00">
                  <c:v>2.6656341243528114</c:v>
                </c:pt>
                <c:pt idx="341" formatCode="0.00">
                  <c:v>2.634750364684781</c:v>
                </c:pt>
                <c:pt idx="342" formatCode="0.00">
                  <c:v>2.6042244210435337</c:v>
                </c:pt>
                <c:pt idx="343" formatCode="0.00">
                  <c:v>2.5740521478098071</c:v>
                </c:pt>
                <c:pt idx="344" formatCode="0.00">
                  <c:v>2.5442294473950469</c:v>
                </c:pt>
                <c:pt idx="345" formatCode="0.00">
                  <c:v>2.5147522696849398</c:v>
                </c:pt>
                <c:pt idx="346" formatCode="0.00">
                  <c:v>2.4856166114893727</c:v>
                </c:pt>
                <c:pt idx="347" formatCode="0.00">
                  <c:v>2.4568185159987794</c:v>
                </c:pt>
                <c:pt idx="348" formatCode="0.00">
                  <c:v>2.4283540722467718</c:v>
                </c:pt>
                <c:pt idx="349" formatCode="0.00">
                  <c:v>2.4002194145790168</c:v>
                </c:pt>
                <c:pt idx="350" formatCode="0.00">
                  <c:v>2.3724107221282495</c:v>
                </c:pt>
                <c:pt idx="351" formatCode="0.00">
                  <c:v>2.3449242182953753</c:v>
                </c:pt>
                <c:pt idx="352" formatCode="0.00">
                  <c:v>2.3177561702365814</c:v>
                </c:pt>
                <c:pt idx="353" formatCode="0.00">
                  <c:v>2.2909028883563991</c:v>
                </c:pt>
                <c:pt idx="354" formatCode="0.00">
                  <c:v>2.2643607258066258</c:v>
                </c:pt>
                <c:pt idx="355" formatCode="0.00">
                  <c:v>2.2381260779910654</c:v>
                </c:pt>
                <c:pt idx="356" formatCode="0.00">
                  <c:v>2.2121953820759952</c:v>
                </c:pt>
                <c:pt idx="357" formatCode="0.00">
                  <c:v>2.1865651165063169</c:v>
                </c:pt>
                <c:pt idx="358" formatCode="0.00">
                  <c:v>2.1612318005272999</c:v>
                </c:pt>
                <c:pt idx="359" formatCode="0.00">
                  <c:v>2.1361919937118796</c:v>
                </c:pt>
                <c:pt idx="360" formatCode="0.00">
                  <c:v>2.1114422954934171</c:v>
                </c:pt>
                <c:pt idx="361" formatCode="0.00">
                  <c:v>2.086979344703888</c:v>
                </c:pt>
                <c:pt idx="362" formatCode="0.00">
                  <c:v>2.0627998191174108</c:v>
                </c:pt>
                <c:pt idx="363" formatCode="0.00">
                  <c:v>2.0389004349990651</c:v>
                </c:pt>
                <c:pt idx="364" formatCode="0.00">
                  <c:v>2.0152779466589443</c:v>
                </c:pt>
                <c:pt idx="365" formatCode="0.00">
                  <c:v>1.9919291460113659</c:v>
                </c:pt>
                <c:pt idx="366" formatCode="0.00">
                  <c:v>1.9688508621391962</c:v>
                </c:pt>
                <c:pt idx="367" formatCode="0.00">
                  <c:v>1.9460399608632142</c:v>
                </c:pt>
                <c:pt idx="368" formatCode="0.00">
                  <c:v>1.9234933443164763</c:v>
                </c:pt>
                <c:pt idx="369" formatCode="0.00">
                  <c:v>1.9012079505236024</c:v>
                </c:pt>
                <c:pt idx="370" formatCode="0.00">
                  <c:v>1.8791807529849407</c:v>
                </c:pt>
                <c:pt idx="371" formatCode="0.00">
                  <c:v>1.857408760265548</c:v>
                </c:pt>
                <c:pt idx="372" formatCode="0.00">
                  <c:v>1.8358890155889365</c:v>
                </c:pt>
                <c:pt idx="373" formatCode="0.00">
                  <c:v>1.8146185964355239</c:v>
                </c:pt>
                <c:pt idx="374" formatCode="0.00">
                  <c:v>1.7935946141457348</c:v>
                </c:pt>
                <c:pt idx="375" formatCode="0.00">
                  <c:v>1.7728142135277025</c:v>
                </c:pt>
                <c:pt idx="376" formatCode="0.00">
                  <c:v>1.7522745724695168</c:v>
                </c:pt>
                <c:pt idx="377" formatCode="0.00">
                  <c:v>1.7319729015559637</c:v>
                </c:pt>
                <c:pt idx="378" formatCode="0.00">
                  <c:v>1.7119064436897027</c:v>
                </c:pt>
                <c:pt idx="379" formatCode="0.00">
                  <c:v>1.6920724737168351</c:v>
                </c:pt>
                <c:pt idx="380" formatCode="0.00">
                  <c:v>1.6724682980568137</c:v>
                </c:pt>
                <c:pt idx="381" formatCode="0.00">
                  <c:v>1.6530912543366347</c:v>
                </c:pt>
                <c:pt idx="382" formatCode="0.00">
                  <c:v>1.6339387110292707</c:v>
                </c:pt>
                <c:pt idx="383" formatCode="0.00">
                  <c:v>1.6150080670962925</c:v>
                </c:pt>
                <c:pt idx="384" formatCode="0.00">
                  <c:v>1.5962967516346338</c:v>
                </c:pt>
                <c:pt idx="385" formatCode="0.00">
                  <c:v>1.5778022235274387</c:v>
                </c:pt>
                <c:pt idx="386" formatCode="0.00">
                  <c:v>1.5595219710989718</c:v>
                </c:pt>
                <c:pt idx="387" formatCode="0.00">
                  <c:v>1.5414535117735098</c:v>
                </c:pt>
                <c:pt idx="388" formatCode="0.00">
                  <c:v>1.5235943917381927</c:v>
                </c:pt>
                <c:pt idx="389" formatCode="0.00">
                  <c:v>1.5059421856097821</c:v>
                </c:pt>
                <c:pt idx="390" formatCode="0.00">
                  <c:v>1.4884944961052775</c:v>
                </c:pt>
                <c:pt idx="391" formatCode="0.00">
                  <c:v>1.4712489537163502</c:v>
                </c:pt>
                <c:pt idx="392" formatCode="0.00">
                  <c:v>1.4542032163875453</c:v>
                </c:pt>
                <c:pt idx="393" formatCode="0.00">
                  <c:v>1.437354969198223</c:v>
                </c:pt>
                <c:pt idx="394" formatCode="0.00">
                  <c:v>1.4207019240481711</c:v>
                </c:pt>
                <c:pt idx="395" formatCode="0.00">
                  <c:v>1.4042418193468686</c:v>
                </c:pt>
                <c:pt idx="396" formatCode="0.00">
                  <c:v>1.3879724197063479</c:v>
                </c:pt>
                <c:pt idx="397" formatCode="0.00">
                  <c:v>1.3718915156376124</c:v>
                </c:pt>
                <c:pt idx="398" formatCode="0.00">
                  <c:v>1.3559969232505766</c:v>
                </c:pt>
                <c:pt idx="399" formatCode="0.00">
                  <c:v>1.3402864839574784</c:v>
                </c:pt>
                <c:pt idx="400" formatCode="0.00">
                  <c:v>1.3247580641797261</c:v>
                </c:pt>
                <c:pt idx="401" formatCode="0.00">
                  <c:v>1.3094095550581508</c:v>
                </c:pt>
                <c:pt idx="402" formatCode="0.00">
                  <c:v>1.2942388721666056</c:v>
                </c:pt>
                <c:pt idx="403" formatCode="0.00">
                  <c:v>0.4534386006367776</c:v>
                </c:pt>
                <c:pt idx="404" formatCode="0.00">
                  <c:v>0.15886291856096518</c:v>
                </c:pt>
                <c:pt idx="405" formatCode="0.00">
                  <c:v>5.5657870455374098E-2</c:v>
                </c:pt>
                <c:pt idx="406" formatCode="0.00">
                  <c:v>1.9499821428991277E-2</c:v>
                </c:pt>
                <c:pt idx="407" formatCode="0.00">
                  <c:v>6.8317927482946308E-3</c:v>
                </c:pt>
                <c:pt idx="408" formatCode="0.00">
                  <c:v>2.3935292087475077E-3</c:v>
                </c:pt>
                <c:pt idx="409" formatCode="0.00">
                  <c:v>8.3857667880184942E-4</c:v>
                </c:pt>
                <c:pt idx="410" formatCode="0.00">
                  <c:v>2.9379664290719816E-4</c:v>
                </c:pt>
                <c:pt idx="411" formatCode="0.00">
                  <c:v>1.0293211052192375E-4</c:v>
                </c:pt>
                <c:pt idx="412" formatCode="0.00">
                  <c:v>3.6062424919688975E-5</c:v>
                </c:pt>
                <c:pt idx="413" formatCode="0.00">
                  <c:v>1.263452662627772E-5</c:v>
                </c:pt>
                <c:pt idx="414" formatCode="0.00">
                  <c:v>4.4265260427056633E-6</c:v>
                </c:pt>
                <c:pt idx="415" formatCode="0.00">
                  <c:v>1.5508402796824097E-6</c:v>
                </c:pt>
                <c:pt idx="416" formatCode="0.00">
                  <c:v>5.4333930262281295E-7</c:v>
                </c:pt>
                <c:pt idx="417" formatCode="0.00">
                  <c:v>1.9035976924400116E-7</c:v>
                </c:pt>
                <c:pt idx="418" formatCode="0.00">
                  <c:v>6.6692841051082432E-8</c:v>
                </c:pt>
              </c:numCache>
            </c:numRef>
          </c:yVal>
          <c:smooth val="0"/>
          <c:extLst>
            <c:ext xmlns:c16="http://schemas.microsoft.com/office/drawing/2014/chart" uri="{C3380CC4-5D6E-409C-BE32-E72D297353CC}">
              <c16:uniqueId val="{00000003-7EBF-4C52-9C9C-BC01EB22226E}"/>
            </c:ext>
          </c:extLst>
        </c:ser>
        <c:ser>
          <c:idx val="4"/>
          <c:order val="4"/>
          <c:tx>
            <c:strRef>
              <c:f>'ZZ(3)'!$AJ$25</c:f>
              <c:strCache>
                <c:ptCount val="1"/>
                <c:pt idx="0">
                  <c:v>Q Oil Harmonic #2</c:v>
                </c:pt>
              </c:strCache>
            </c:strRef>
          </c:tx>
          <c:spPr>
            <a:ln>
              <a:solidFill>
                <a:srgbClr val="7030A0"/>
              </a:solidFill>
            </a:ln>
          </c:spPr>
          <c:marker>
            <c:symbol val="none"/>
          </c:marker>
          <c:xVal>
            <c:strRef>
              <c:f>'ZZ(3)'!$B$204:$B$646</c:f>
              <c:strCache>
                <c:ptCount val="424"/>
                <c:pt idx="0">
                  <c:v>6/11/2022</c:v>
                </c:pt>
                <c:pt idx="1">
                  <c:v>6/14/2022</c:v>
                </c:pt>
                <c:pt idx="2">
                  <c:v>6/30/2022</c:v>
                </c:pt>
                <c:pt idx="3">
                  <c:v>7/1/2022</c:v>
                </c:pt>
                <c:pt idx="4">
                  <c:v>7/2/2022</c:v>
                </c:pt>
                <c:pt idx="5">
                  <c:v>7/8/2022</c:v>
                </c:pt>
                <c:pt idx="6">
                  <c:v>7/13/2022</c:v>
                </c:pt>
                <c:pt idx="7">
                  <c:v>12/08/2022 00:00</c:v>
                </c:pt>
                <c:pt idx="8">
                  <c:v>9/1/2022 0:00</c:v>
                </c:pt>
                <c:pt idx="9">
                  <c:v>9/2/2022 0:00</c:v>
                </c:pt>
                <c:pt idx="10">
                  <c:v>9/3/2022 0:00</c:v>
                </c:pt>
                <c:pt idx="11">
                  <c:v>9/4/2022 0:00</c:v>
                </c:pt>
                <c:pt idx="12">
                  <c:v>9/5/2022 0:00</c:v>
                </c:pt>
                <c:pt idx="13">
                  <c:v>9/6/2022 0:00</c:v>
                </c:pt>
                <c:pt idx="14">
                  <c:v>9/7/2022 0:00</c:v>
                </c:pt>
                <c:pt idx="15">
                  <c:v>9/8/2022 0:00</c:v>
                </c:pt>
                <c:pt idx="16">
                  <c:v>9/9/2022 0:00</c:v>
                </c:pt>
                <c:pt idx="17">
                  <c:v>9/10/2022 0:00</c:v>
                </c:pt>
                <c:pt idx="18">
                  <c:v>9/11/2022 0:00</c:v>
                </c:pt>
                <c:pt idx="19">
                  <c:v>9/12/2022 0:00</c:v>
                </c:pt>
                <c:pt idx="20">
                  <c:v>9/13/2022 0:00</c:v>
                </c:pt>
                <c:pt idx="21">
                  <c:v>9/14/2022 0:00</c:v>
                </c:pt>
                <c:pt idx="22">
                  <c:v>9/15/2022 0:00</c:v>
                </c:pt>
                <c:pt idx="23">
                  <c:v>9/16/2022 0:00</c:v>
                </c:pt>
                <c:pt idx="24">
                  <c:v>9/17/2022 0:00</c:v>
                </c:pt>
                <c:pt idx="25">
                  <c:v>9/18/2022 0:00</c:v>
                </c:pt>
                <c:pt idx="26">
                  <c:v>9/19/2022 0:00</c:v>
                </c:pt>
                <c:pt idx="27">
                  <c:v>9/20/2022 0:00</c:v>
                </c:pt>
                <c:pt idx="28">
                  <c:v>9/21/2022 0:00</c:v>
                </c:pt>
                <c:pt idx="29">
                  <c:v>9/22/2022 0:00</c:v>
                </c:pt>
                <c:pt idx="30">
                  <c:v>9/23/2022 0:00</c:v>
                </c:pt>
                <c:pt idx="31">
                  <c:v>9/24/2022 0:00</c:v>
                </c:pt>
                <c:pt idx="32">
                  <c:v>9/25/2022 0:00</c:v>
                </c:pt>
                <c:pt idx="33">
                  <c:v>9/26/2022 0:00</c:v>
                </c:pt>
                <c:pt idx="34">
                  <c:v>9/27/2022 0:00</c:v>
                </c:pt>
                <c:pt idx="35">
                  <c:v>9/28/2022 0:00</c:v>
                </c:pt>
                <c:pt idx="36">
                  <c:v>9/29/2022 0:00</c:v>
                </c:pt>
                <c:pt idx="37">
                  <c:v>9/30/2022 0:00</c:v>
                </c:pt>
                <c:pt idx="38">
                  <c:v>10/1/2022 0:00</c:v>
                </c:pt>
                <c:pt idx="39">
                  <c:v>10/2/2022 0:00</c:v>
                </c:pt>
                <c:pt idx="40">
                  <c:v>10/3/2022 0:00</c:v>
                </c:pt>
                <c:pt idx="41">
                  <c:v>10/4/2022 0:00</c:v>
                </c:pt>
                <c:pt idx="42">
                  <c:v>10/5/2022 0:00</c:v>
                </c:pt>
                <c:pt idx="43">
                  <c:v>10/6/2022 0:00</c:v>
                </c:pt>
                <c:pt idx="44">
                  <c:v>10/7/2022 0:00</c:v>
                </c:pt>
                <c:pt idx="45">
                  <c:v>10/8/2022 0:00</c:v>
                </c:pt>
                <c:pt idx="46">
                  <c:v>10/9/2022 0:00</c:v>
                </c:pt>
                <c:pt idx="47">
                  <c:v>10/10/2022 0:00</c:v>
                </c:pt>
                <c:pt idx="48">
                  <c:v>10/11/2022 0:00</c:v>
                </c:pt>
                <c:pt idx="49">
                  <c:v>10/12/2022 0:00</c:v>
                </c:pt>
                <c:pt idx="50">
                  <c:v>10/13/2022 0:00</c:v>
                </c:pt>
                <c:pt idx="51">
                  <c:v>10/14/2022 0:00</c:v>
                </c:pt>
                <c:pt idx="52">
                  <c:v>10/15/2022 0:00</c:v>
                </c:pt>
                <c:pt idx="53">
                  <c:v>10/16/2022 0:00</c:v>
                </c:pt>
                <c:pt idx="54">
                  <c:v>10/17/2022 0:00</c:v>
                </c:pt>
                <c:pt idx="55">
                  <c:v>10/18/2022 0:00</c:v>
                </c:pt>
                <c:pt idx="56">
                  <c:v>10/19/2022 0:00</c:v>
                </c:pt>
                <c:pt idx="57">
                  <c:v>10/20/2022 0:00</c:v>
                </c:pt>
                <c:pt idx="58">
                  <c:v>10/21/2022 0:00</c:v>
                </c:pt>
                <c:pt idx="59">
                  <c:v>10/22/2022 0:00</c:v>
                </c:pt>
                <c:pt idx="60">
                  <c:v>10/23/2022 0:00</c:v>
                </c:pt>
                <c:pt idx="61">
                  <c:v>10/24/2022 0:00</c:v>
                </c:pt>
                <c:pt idx="62">
                  <c:v>10/25/2022 0:00</c:v>
                </c:pt>
                <c:pt idx="63">
                  <c:v>10/26/2022 0:00</c:v>
                </c:pt>
                <c:pt idx="64">
                  <c:v>10/27/2022 0:00</c:v>
                </c:pt>
                <c:pt idx="65">
                  <c:v>10/28/2022 0:00</c:v>
                </c:pt>
                <c:pt idx="66">
                  <c:v>10/29/2022 0:00</c:v>
                </c:pt>
                <c:pt idx="67">
                  <c:v>10/30/2022 0:00</c:v>
                </c:pt>
                <c:pt idx="68">
                  <c:v>10/31/2022 0:00</c:v>
                </c:pt>
                <c:pt idx="69">
                  <c:v>11/1/2022 0:00</c:v>
                </c:pt>
                <c:pt idx="70">
                  <c:v>11/2/2022 0:00</c:v>
                </c:pt>
                <c:pt idx="71">
                  <c:v>11/3/2022 0:00</c:v>
                </c:pt>
                <c:pt idx="72">
                  <c:v>11/4/2022 0:00</c:v>
                </c:pt>
                <c:pt idx="73">
                  <c:v>11/5/2022 0:00</c:v>
                </c:pt>
                <c:pt idx="74">
                  <c:v>11/6/2022 0:00</c:v>
                </c:pt>
                <c:pt idx="75">
                  <c:v>11/7/2022 0:00</c:v>
                </c:pt>
                <c:pt idx="76">
                  <c:v>11/8/2022 0:00</c:v>
                </c:pt>
                <c:pt idx="77">
                  <c:v>11/9/2022 0:00</c:v>
                </c:pt>
                <c:pt idx="78">
                  <c:v>11/10/2022 0:00</c:v>
                </c:pt>
                <c:pt idx="79">
                  <c:v>11/11/2022 0:00</c:v>
                </c:pt>
                <c:pt idx="80">
                  <c:v>11/12/2022 0:00</c:v>
                </c:pt>
                <c:pt idx="81">
                  <c:v>11/13/2022 0:00</c:v>
                </c:pt>
                <c:pt idx="82">
                  <c:v>11/14/2022 0:00</c:v>
                </c:pt>
                <c:pt idx="83">
                  <c:v>11/15/2022 0:00</c:v>
                </c:pt>
                <c:pt idx="84">
                  <c:v>11/16/2022 0:00</c:v>
                </c:pt>
                <c:pt idx="85">
                  <c:v>11/17/2022 0:00</c:v>
                </c:pt>
                <c:pt idx="86">
                  <c:v>11/18/2022 0:00</c:v>
                </c:pt>
                <c:pt idx="87">
                  <c:v>11/19/2022 0:00</c:v>
                </c:pt>
                <c:pt idx="88">
                  <c:v>11/20/2022 0:00</c:v>
                </c:pt>
                <c:pt idx="89">
                  <c:v>11/21/2022 0:00</c:v>
                </c:pt>
                <c:pt idx="90">
                  <c:v>11/22/2022 0:00</c:v>
                </c:pt>
                <c:pt idx="91">
                  <c:v>11/23/2022 0:00</c:v>
                </c:pt>
                <c:pt idx="92">
                  <c:v>11/24/2022 0:00</c:v>
                </c:pt>
                <c:pt idx="93">
                  <c:v>11/25/2022 0:00</c:v>
                </c:pt>
                <c:pt idx="94">
                  <c:v>11/26/2022 0:00</c:v>
                </c:pt>
                <c:pt idx="95">
                  <c:v>11/27/2022 0:00</c:v>
                </c:pt>
                <c:pt idx="96">
                  <c:v>11/28/2022 0:00</c:v>
                </c:pt>
                <c:pt idx="97">
                  <c:v>11/29/2022 0:00</c:v>
                </c:pt>
                <c:pt idx="98">
                  <c:v>11/30/2022 0:00</c:v>
                </c:pt>
                <c:pt idx="99">
                  <c:v>12/1/2022 0:00</c:v>
                </c:pt>
                <c:pt idx="100">
                  <c:v>12/2/2022 0:00</c:v>
                </c:pt>
                <c:pt idx="101">
                  <c:v>12/3/2022 0:00</c:v>
                </c:pt>
                <c:pt idx="102">
                  <c:v>12/4/2022 0:00</c:v>
                </c:pt>
                <c:pt idx="103">
                  <c:v>12/5/2022 0:00</c:v>
                </c:pt>
                <c:pt idx="104">
                  <c:v>12/6/2022 0:00</c:v>
                </c:pt>
                <c:pt idx="105">
                  <c:v>12/7/2022 0:00</c:v>
                </c:pt>
                <c:pt idx="106">
                  <c:v>12/8/2022 0:00</c:v>
                </c:pt>
                <c:pt idx="107">
                  <c:v>12/9/2022 0:00</c:v>
                </c:pt>
                <c:pt idx="108">
                  <c:v>12/10/2022 0:00</c:v>
                </c:pt>
                <c:pt idx="109">
                  <c:v>12/11/2022 0:00</c:v>
                </c:pt>
                <c:pt idx="110">
                  <c:v>12/12/2022 0:00</c:v>
                </c:pt>
                <c:pt idx="111">
                  <c:v>12/13/2022 0:00</c:v>
                </c:pt>
                <c:pt idx="112">
                  <c:v>12/14/2022 0:00</c:v>
                </c:pt>
                <c:pt idx="113">
                  <c:v>12/15/2022 0:00</c:v>
                </c:pt>
                <c:pt idx="114">
                  <c:v>12/16/2022 0:00</c:v>
                </c:pt>
                <c:pt idx="115">
                  <c:v>12/17/2022 0:00</c:v>
                </c:pt>
                <c:pt idx="116">
                  <c:v>12/18/2022 0:00</c:v>
                </c:pt>
                <c:pt idx="117">
                  <c:v>12/19/2022 0:00</c:v>
                </c:pt>
                <c:pt idx="118">
                  <c:v>12/20/2022 0:00</c:v>
                </c:pt>
                <c:pt idx="119">
                  <c:v>12/21/2022 0:00</c:v>
                </c:pt>
                <c:pt idx="120">
                  <c:v>12/22/2022 0:00</c:v>
                </c:pt>
                <c:pt idx="121">
                  <c:v>12/23/2022 0:00</c:v>
                </c:pt>
                <c:pt idx="122">
                  <c:v>12/24/2022 0:00</c:v>
                </c:pt>
                <c:pt idx="123">
                  <c:v>12/25/2022 0:00</c:v>
                </c:pt>
                <c:pt idx="124">
                  <c:v>12/26/2022 0:00</c:v>
                </c:pt>
                <c:pt idx="125">
                  <c:v>12/27/2022 0:00</c:v>
                </c:pt>
                <c:pt idx="126">
                  <c:v>12/28/2022 0:00</c:v>
                </c:pt>
                <c:pt idx="127">
                  <c:v>12/29/2022 0:00</c:v>
                </c:pt>
                <c:pt idx="128">
                  <c:v>12/30/2022 0:00</c:v>
                </c:pt>
                <c:pt idx="129">
                  <c:v>12/31/2022 0:00</c:v>
                </c:pt>
                <c:pt idx="130">
                  <c:v>1/1/2023 0:00</c:v>
                </c:pt>
                <c:pt idx="131">
                  <c:v>1/2/2023 0:00</c:v>
                </c:pt>
                <c:pt idx="132">
                  <c:v>1/3/2023 0:00</c:v>
                </c:pt>
                <c:pt idx="133">
                  <c:v>1/4/2023 0:00</c:v>
                </c:pt>
                <c:pt idx="134">
                  <c:v>1/5/2023 0:00</c:v>
                </c:pt>
                <c:pt idx="135">
                  <c:v>1/6/2023 0:00</c:v>
                </c:pt>
                <c:pt idx="136">
                  <c:v>1/7/2023 0:00</c:v>
                </c:pt>
                <c:pt idx="137">
                  <c:v>1/8/2023 0:00</c:v>
                </c:pt>
                <c:pt idx="138">
                  <c:v>1/9/2023 0:00</c:v>
                </c:pt>
                <c:pt idx="139">
                  <c:v>1/10/2023 0:00</c:v>
                </c:pt>
                <c:pt idx="140">
                  <c:v>1/11/2023 0:00</c:v>
                </c:pt>
                <c:pt idx="141">
                  <c:v>1/12/2023 0:00</c:v>
                </c:pt>
                <c:pt idx="142">
                  <c:v>1/13/2023 0:00</c:v>
                </c:pt>
                <c:pt idx="143">
                  <c:v>1/14/2023 0:00</c:v>
                </c:pt>
                <c:pt idx="144">
                  <c:v>1/15/2023 0:00</c:v>
                </c:pt>
                <c:pt idx="145">
                  <c:v>1/16/2023 0:00</c:v>
                </c:pt>
                <c:pt idx="146">
                  <c:v>1/17/2023 0:00</c:v>
                </c:pt>
                <c:pt idx="147">
                  <c:v>1/18/2023 0:00</c:v>
                </c:pt>
                <c:pt idx="148">
                  <c:v>1/19/2023 0:00</c:v>
                </c:pt>
                <c:pt idx="149">
                  <c:v>1/20/2023 0:00</c:v>
                </c:pt>
                <c:pt idx="150">
                  <c:v>1/21/2023 0:00</c:v>
                </c:pt>
                <c:pt idx="151">
                  <c:v>1/22/2023 0:00</c:v>
                </c:pt>
                <c:pt idx="152">
                  <c:v>1/23/2023 0:00</c:v>
                </c:pt>
                <c:pt idx="153">
                  <c:v>1/24/2023 0:00</c:v>
                </c:pt>
                <c:pt idx="154">
                  <c:v>1/25/2023 0:00</c:v>
                </c:pt>
                <c:pt idx="155">
                  <c:v>1/26/2023 0:00</c:v>
                </c:pt>
                <c:pt idx="156">
                  <c:v>1/27/2023 0:00</c:v>
                </c:pt>
                <c:pt idx="157">
                  <c:v>1/28/2023 0:00</c:v>
                </c:pt>
                <c:pt idx="158">
                  <c:v>1/29/2023 0:00</c:v>
                </c:pt>
                <c:pt idx="159">
                  <c:v>1/30/2023 0:00</c:v>
                </c:pt>
                <c:pt idx="160">
                  <c:v>1/31/2023 0:00</c:v>
                </c:pt>
                <c:pt idx="161">
                  <c:v>2/1/2023 0:00</c:v>
                </c:pt>
                <c:pt idx="162">
                  <c:v>2/2/2023 0:00</c:v>
                </c:pt>
                <c:pt idx="163">
                  <c:v>2/3/2023 0:00</c:v>
                </c:pt>
                <c:pt idx="164">
                  <c:v>2/4/2023 0:00</c:v>
                </c:pt>
                <c:pt idx="165">
                  <c:v>2/5/2023 0:00</c:v>
                </c:pt>
                <c:pt idx="166">
                  <c:v>2/6/2023 0:00</c:v>
                </c:pt>
                <c:pt idx="167">
                  <c:v>2/7/2023 0:00</c:v>
                </c:pt>
                <c:pt idx="168">
                  <c:v>2/8/2023 0:00</c:v>
                </c:pt>
                <c:pt idx="169">
                  <c:v>2/9/2023 0:00</c:v>
                </c:pt>
                <c:pt idx="170">
                  <c:v>2/10/2023 0:00</c:v>
                </c:pt>
                <c:pt idx="171">
                  <c:v>2/11/2023 0:00</c:v>
                </c:pt>
                <c:pt idx="172">
                  <c:v>2/12/2023 0:00</c:v>
                </c:pt>
                <c:pt idx="173">
                  <c:v>2/13/2023 0:00</c:v>
                </c:pt>
                <c:pt idx="174">
                  <c:v>2/14/2023 0:00</c:v>
                </c:pt>
                <c:pt idx="175">
                  <c:v>2/15/2023 0:00</c:v>
                </c:pt>
                <c:pt idx="176">
                  <c:v>2/16/2023 0:00</c:v>
                </c:pt>
                <c:pt idx="177">
                  <c:v>2/17/2023 0:00</c:v>
                </c:pt>
                <c:pt idx="178">
                  <c:v>2/18/2023 0:00</c:v>
                </c:pt>
                <c:pt idx="179">
                  <c:v>2/19/2023 0:00</c:v>
                </c:pt>
                <c:pt idx="180">
                  <c:v>2/20/2023 0:00</c:v>
                </c:pt>
                <c:pt idx="181">
                  <c:v>2/21/2023 0:00</c:v>
                </c:pt>
                <c:pt idx="182">
                  <c:v>2/22/2023 0:00</c:v>
                </c:pt>
                <c:pt idx="183">
                  <c:v>2/23/2023 0:00</c:v>
                </c:pt>
                <c:pt idx="184">
                  <c:v>2/24/2023 0:00</c:v>
                </c:pt>
                <c:pt idx="185">
                  <c:v>2/25/2023 0:00</c:v>
                </c:pt>
                <c:pt idx="186">
                  <c:v>2/26/2023 0:00</c:v>
                </c:pt>
                <c:pt idx="187">
                  <c:v>2/27/2023 0:00</c:v>
                </c:pt>
                <c:pt idx="188">
                  <c:v>2/28/2023 0:00</c:v>
                </c:pt>
                <c:pt idx="189">
                  <c:v>3/1/2023 0:00</c:v>
                </c:pt>
                <c:pt idx="190">
                  <c:v>3/2/2023 0:00</c:v>
                </c:pt>
                <c:pt idx="191">
                  <c:v>3/3/2023 0:00</c:v>
                </c:pt>
                <c:pt idx="192">
                  <c:v>3/4/2023 0:00</c:v>
                </c:pt>
                <c:pt idx="193">
                  <c:v>3/5/2023 0:00</c:v>
                </c:pt>
                <c:pt idx="194">
                  <c:v>3/6/2023 0:00</c:v>
                </c:pt>
                <c:pt idx="195">
                  <c:v>3/7/2023 0:00</c:v>
                </c:pt>
                <c:pt idx="196">
                  <c:v>3/8/2023 0:00</c:v>
                </c:pt>
                <c:pt idx="197">
                  <c:v>3/9/2023 0:00</c:v>
                </c:pt>
                <c:pt idx="198">
                  <c:v>3/10/2023 0:00</c:v>
                </c:pt>
                <c:pt idx="199">
                  <c:v>3/11/2023 0:00</c:v>
                </c:pt>
                <c:pt idx="200">
                  <c:v>3/12/2023 0:00</c:v>
                </c:pt>
                <c:pt idx="201">
                  <c:v>3/13/2023 0:00</c:v>
                </c:pt>
                <c:pt idx="202">
                  <c:v>3/14/2023 0:00</c:v>
                </c:pt>
                <c:pt idx="203">
                  <c:v>3/15/2023 0:00</c:v>
                </c:pt>
                <c:pt idx="204">
                  <c:v>3/16/2023 0:00</c:v>
                </c:pt>
                <c:pt idx="205">
                  <c:v>3/17/2023 0:00</c:v>
                </c:pt>
                <c:pt idx="206">
                  <c:v>3/18/2023 0:00</c:v>
                </c:pt>
                <c:pt idx="207">
                  <c:v>3/19/2023 0:00</c:v>
                </c:pt>
                <c:pt idx="208">
                  <c:v>3/20/2023 0:00</c:v>
                </c:pt>
                <c:pt idx="209">
                  <c:v>3/21/2023 0:00</c:v>
                </c:pt>
                <c:pt idx="210">
                  <c:v>3/22/2023 0:00</c:v>
                </c:pt>
                <c:pt idx="211">
                  <c:v>3/23/2023 0:00</c:v>
                </c:pt>
                <c:pt idx="212">
                  <c:v>3/24/2023 0:00</c:v>
                </c:pt>
                <c:pt idx="213">
                  <c:v>3/25/2023 0:00</c:v>
                </c:pt>
                <c:pt idx="214">
                  <c:v>3/26/2023 0:00</c:v>
                </c:pt>
                <c:pt idx="215">
                  <c:v>3/27/2023 0:00</c:v>
                </c:pt>
                <c:pt idx="216">
                  <c:v>3/28/2023 0:00</c:v>
                </c:pt>
                <c:pt idx="217">
                  <c:v>3/29/2023 0:00</c:v>
                </c:pt>
                <c:pt idx="218">
                  <c:v>3/30/2023 0:00</c:v>
                </c:pt>
                <c:pt idx="219">
                  <c:v>3/31/2023 0:00</c:v>
                </c:pt>
                <c:pt idx="220">
                  <c:v>4/1/2023 0:00</c:v>
                </c:pt>
                <c:pt idx="221">
                  <c:v>4/2/2023 0:00</c:v>
                </c:pt>
                <c:pt idx="222">
                  <c:v>4/3/2023 0:00</c:v>
                </c:pt>
                <c:pt idx="223">
                  <c:v>4/4/2023 0:00</c:v>
                </c:pt>
                <c:pt idx="224">
                  <c:v>4/5/2023 0:00</c:v>
                </c:pt>
                <c:pt idx="225">
                  <c:v>4/6/2023 0:00</c:v>
                </c:pt>
                <c:pt idx="226">
                  <c:v>4/7/2023 0:00</c:v>
                </c:pt>
                <c:pt idx="227">
                  <c:v>4/8/2023 0:00</c:v>
                </c:pt>
                <c:pt idx="228">
                  <c:v>4/9/2023 0:00</c:v>
                </c:pt>
                <c:pt idx="229">
                  <c:v>4/10/2023 0:00</c:v>
                </c:pt>
                <c:pt idx="230">
                  <c:v>4/11/2023 0:00</c:v>
                </c:pt>
                <c:pt idx="231">
                  <c:v>4/12/2023 0:00</c:v>
                </c:pt>
                <c:pt idx="232">
                  <c:v>4/13/2023 0:00</c:v>
                </c:pt>
                <c:pt idx="233">
                  <c:v>4/14/2023 0:00</c:v>
                </c:pt>
                <c:pt idx="234">
                  <c:v>4/15/2023 0:00</c:v>
                </c:pt>
                <c:pt idx="235">
                  <c:v>4/16/2023 0:00</c:v>
                </c:pt>
                <c:pt idx="236">
                  <c:v>4/17/2023 0:00</c:v>
                </c:pt>
                <c:pt idx="237">
                  <c:v>4/18/2023 0:00</c:v>
                </c:pt>
                <c:pt idx="238">
                  <c:v>4/19/2023 0:00</c:v>
                </c:pt>
                <c:pt idx="239">
                  <c:v>4/20/2023 0:00</c:v>
                </c:pt>
                <c:pt idx="240">
                  <c:v>4/21/2023 0:00</c:v>
                </c:pt>
                <c:pt idx="241">
                  <c:v>4/22/2023 0:00</c:v>
                </c:pt>
                <c:pt idx="242">
                  <c:v>4/23/2023 0:00</c:v>
                </c:pt>
                <c:pt idx="243">
                  <c:v>4/24/2023 0:00</c:v>
                </c:pt>
                <c:pt idx="244">
                  <c:v>4/25/2023 0:00</c:v>
                </c:pt>
                <c:pt idx="245">
                  <c:v>4/26/2023 0:00</c:v>
                </c:pt>
                <c:pt idx="246">
                  <c:v>4/27/2023 0:00</c:v>
                </c:pt>
                <c:pt idx="247">
                  <c:v>4/28/2023 0:00</c:v>
                </c:pt>
                <c:pt idx="248">
                  <c:v>4/29/2023 0:00</c:v>
                </c:pt>
                <c:pt idx="249">
                  <c:v>4/30/2023 0:00</c:v>
                </c:pt>
                <c:pt idx="250">
                  <c:v>5/1/2023 0:00</c:v>
                </c:pt>
                <c:pt idx="251">
                  <c:v>5/2/2023 0:00</c:v>
                </c:pt>
                <c:pt idx="252">
                  <c:v>5/3/2023 0:00</c:v>
                </c:pt>
                <c:pt idx="253">
                  <c:v>5/4/2023 0:00</c:v>
                </c:pt>
                <c:pt idx="254">
                  <c:v>5/5/2023 0:00</c:v>
                </c:pt>
                <c:pt idx="255">
                  <c:v>5/6/2023 0:00</c:v>
                </c:pt>
                <c:pt idx="256">
                  <c:v>5/7/2023 0:00</c:v>
                </c:pt>
                <c:pt idx="257">
                  <c:v>5/8/2023 0:00</c:v>
                </c:pt>
                <c:pt idx="258">
                  <c:v>5/9/2023 0:00</c:v>
                </c:pt>
                <c:pt idx="259">
                  <c:v>5/10/2023 0:00</c:v>
                </c:pt>
                <c:pt idx="260">
                  <c:v>5/11/2023 0:00</c:v>
                </c:pt>
                <c:pt idx="261">
                  <c:v>5/12/2023 0:00</c:v>
                </c:pt>
                <c:pt idx="262">
                  <c:v>5/13/2023 0:00</c:v>
                </c:pt>
                <c:pt idx="263">
                  <c:v>5/14/2023 0:00</c:v>
                </c:pt>
                <c:pt idx="264">
                  <c:v>5/15/2023 0:00</c:v>
                </c:pt>
                <c:pt idx="265">
                  <c:v>5/16/2023 0:00</c:v>
                </c:pt>
                <c:pt idx="266">
                  <c:v>5/17/2023 0:00</c:v>
                </c:pt>
                <c:pt idx="267">
                  <c:v>5/18/2023 0:00</c:v>
                </c:pt>
                <c:pt idx="268">
                  <c:v>5/19/2023 0:00</c:v>
                </c:pt>
                <c:pt idx="269">
                  <c:v>5/20/2023 0:00</c:v>
                </c:pt>
                <c:pt idx="270">
                  <c:v>5/21/2023 0:00</c:v>
                </c:pt>
                <c:pt idx="271">
                  <c:v>5/22/2023 0:00</c:v>
                </c:pt>
                <c:pt idx="272">
                  <c:v>5/23/2023 0:00</c:v>
                </c:pt>
                <c:pt idx="273">
                  <c:v>5/24/2023 0:00</c:v>
                </c:pt>
                <c:pt idx="274">
                  <c:v>5/25/2023 0:00</c:v>
                </c:pt>
                <c:pt idx="275">
                  <c:v>5/26/2023 0:00</c:v>
                </c:pt>
                <c:pt idx="276">
                  <c:v>5/27/2023 0:00</c:v>
                </c:pt>
                <c:pt idx="277">
                  <c:v>5/28/2023 0:00</c:v>
                </c:pt>
                <c:pt idx="278">
                  <c:v>5/29/2023 0:00</c:v>
                </c:pt>
                <c:pt idx="279">
                  <c:v>5/30/2023 0:00</c:v>
                </c:pt>
                <c:pt idx="280">
                  <c:v>5/31/2023 0:00</c:v>
                </c:pt>
                <c:pt idx="281">
                  <c:v>6/1/2023 0:00</c:v>
                </c:pt>
                <c:pt idx="282">
                  <c:v>6/2/2023 0:00</c:v>
                </c:pt>
                <c:pt idx="283">
                  <c:v>6/3/2023 0:00</c:v>
                </c:pt>
                <c:pt idx="284">
                  <c:v>6/4/2023 0:00</c:v>
                </c:pt>
                <c:pt idx="285">
                  <c:v>6/5/2023 0:00</c:v>
                </c:pt>
                <c:pt idx="286">
                  <c:v>6/6/2023 0:00</c:v>
                </c:pt>
                <c:pt idx="287">
                  <c:v>6/7/2023 0:00</c:v>
                </c:pt>
                <c:pt idx="288">
                  <c:v>6/8/2023 0:00</c:v>
                </c:pt>
                <c:pt idx="289">
                  <c:v>6/9/2023 0:00</c:v>
                </c:pt>
                <c:pt idx="290">
                  <c:v>6/10/2023 0:00</c:v>
                </c:pt>
                <c:pt idx="291">
                  <c:v>6/11/2023 0:00</c:v>
                </c:pt>
                <c:pt idx="292">
                  <c:v>6/12/2023 0:00</c:v>
                </c:pt>
                <c:pt idx="293">
                  <c:v>6/13/2023 0:00</c:v>
                </c:pt>
                <c:pt idx="294">
                  <c:v>6/14/2023 0:00</c:v>
                </c:pt>
                <c:pt idx="295">
                  <c:v>6/15/2023 0:00</c:v>
                </c:pt>
                <c:pt idx="296">
                  <c:v>6/16/2023 0:00</c:v>
                </c:pt>
                <c:pt idx="297">
                  <c:v>6/17/2023 0:00</c:v>
                </c:pt>
                <c:pt idx="298">
                  <c:v>6/18/2023 0:00</c:v>
                </c:pt>
                <c:pt idx="299">
                  <c:v>6/19/2023 0:00</c:v>
                </c:pt>
                <c:pt idx="300">
                  <c:v>6/20/2023 0:00</c:v>
                </c:pt>
                <c:pt idx="301">
                  <c:v>6/21/2023 0:00</c:v>
                </c:pt>
                <c:pt idx="302">
                  <c:v>6/22/2023 0:00</c:v>
                </c:pt>
                <c:pt idx="303">
                  <c:v>6/23/2023 0:00</c:v>
                </c:pt>
                <c:pt idx="304">
                  <c:v>6/24/2023 0:00</c:v>
                </c:pt>
                <c:pt idx="305">
                  <c:v>6/25/2023 0:00</c:v>
                </c:pt>
                <c:pt idx="306">
                  <c:v>6/26/2023 0:00</c:v>
                </c:pt>
                <c:pt idx="307">
                  <c:v>6/27/2023 0:00</c:v>
                </c:pt>
                <c:pt idx="308">
                  <c:v>6/28/2023 0:00</c:v>
                </c:pt>
                <c:pt idx="309">
                  <c:v>6/29/2023 0:00</c:v>
                </c:pt>
                <c:pt idx="310">
                  <c:v>6/30/2023 0:00</c:v>
                </c:pt>
                <c:pt idx="311">
                  <c:v>7/1/2023 0:00</c:v>
                </c:pt>
                <c:pt idx="312">
                  <c:v>7/2/2023 0:00</c:v>
                </c:pt>
                <c:pt idx="313">
                  <c:v>7/3/2023 0:00</c:v>
                </c:pt>
                <c:pt idx="314">
                  <c:v>7/4/2023 0:00</c:v>
                </c:pt>
                <c:pt idx="315">
                  <c:v>7/5/2023 0:00</c:v>
                </c:pt>
                <c:pt idx="316">
                  <c:v>7/6/2023 0:00</c:v>
                </c:pt>
                <c:pt idx="317">
                  <c:v>7/7/2023 0:00</c:v>
                </c:pt>
                <c:pt idx="318">
                  <c:v>7/8/2023 0:00</c:v>
                </c:pt>
                <c:pt idx="319">
                  <c:v>7/9/2023 0:00</c:v>
                </c:pt>
                <c:pt idx="320">
                  <c:v>7/10/2023 0:00</c:v>
                </c:pt>
                <c:pt idx="321">
                  <c:v>7/11/2023 0:00</c:v>
                </c:pt>
                <c:pt idx="322">
                  <c:v>7/12/2023 0:00</c:v>
                </c:pt>
                <c:pt idx="323">
                  <c:v>7/13/2023 0:00</c:v>
                </c:pt>
                <c:pt idx="324">
                  <c:v>7/14/2023 0:00</c:v>
                </c:pt>
                <c:pt idx="325">
                  <c:v>7/15/2023 0:00</c:v>
                </c:pt>
                <c:pt idx="326">
                  <c:v>7/16/2023 0:00</c:v>
                </c:pt>
                <c:pt idx="327">
                  <c:v>7/17/2023 0:00</c:v>
                </c:pt>
                <c:pt idx="328">
                  <c:v>7/18/2023 0:00</c:v>
                </c:pt>
                <c:pt idx="329">
                  <c:v>7/19/2023 0:00</c:v>
                </c:pt>
                <c:pt idx="330">
                  <c:v>7/20/2023 0:00</c:v>
                </c:pt>
                <c:pt idx="331">
                  <c:v>7/21/2023 0:00</c:v>
                </c:pt>
                <c:pt idx="332">
                  <c:v>7/22/2023 0:00</c:v>
                </c:pt>
                <c:pt idx="333">
                  <c:v>7/23/2023 0:00</c:v>
                </c:pt>
                <c:pt idx="334">
                  <c:v>7/24/2023 0:00</c:v>
                </c:pt>
                <c:pt idx="335">
                  <c:v>7/25/2023 0:00</c:v>
                </c:pt>
                <c:pt idx="336">
                  <c:v>7/26/2023 0:00</c:v>
                </c:pt>
                <c:pt idx="337">
                  <c:v>7/27/2023 0:00</c:v>
                </c:pt>
                <c:pt idx="338">
                  <c:v>7/28/2023 0:00</c:v>
                </c:pt>
                <c:pt idx="339">
                  <c:v>7/29/2023 0:00</c:v>
                </c:pt>
                <c:pt idx="340">
                  <c:v>7/30/2023 0:00</c:v>
                </c:pt>
                <c:pt idx="341">
                  <c:v>7/31/2023 0:00</c:v>
                </c:pt>
                <c:pt idx="342">
                  <c:v>8/1/2023 0:00</c:v>
                </c:pt>
                <c:pt idx="343">
                  <c:v>8/2/2023 0:00</c:v>
                </c:pt>
                <c:pt idx="344">
                  <c:v>8/3/2023 0:00</c:v>
                </c:pt>
                <c:pt idx="345">
                  <c:v>8/4/2023 0:00</c:v>
                </c:pt>
                <c:pt idx="346">
                  <c:v>8/5/2023 0:00</c:v>
                </c:pt>
                <c:pt idx="347">
                  <c:v>8/6/2023 0:00</c:v>
                </c:pt>
                <c:pt idx="348">
                  <c:v>8/7/2023 0:00</c:v>
                </c:pt>
                <c:pt idx="349">
                  <c:v>8/8/2023 0:00</c:v>
                </c:pt>
                <c:pt idx="350">
                  <c:v>8/9/2023 0:00</c:v>
                </c:pt>
                <c:pt idx="351">
                  <c:v>8/10/2023 0:00</c:v>
                </c:pt>
                <c:pt idx="352">
                  <c:v>8/11/2023 0:00</c:v>
                </c:pt>
                <c:pt idx="353">
                  <c:v>8/12/2023 0:00</c:v>
                </c:pt>
                <c:pt idx="354">
                  <c:v>8/13/2023 0:00</c:v>
                </c:pt>
                <c:pt idx="355">
                  <c:v>8/14/2023 0:00</c:v>
                </c:pt>
                <c:pt idx="356">
                  <c:v>8/15/2023 0:00</c:v>
                </c:pt>
                <c:pt idx="357">
                  <c:v>8/16/2023 0:00</c:v>
                </c:pt>
                <c:pt idx="358">
                  <c:v>8/17/2023 0:00</c:v>
                </c:pt>
                <c:pt idx="359">
                  <c:v>8/18/2023 0:00</c:v>
                </c:pt>
                <c:pt idx="360">
                  <c:v>8/19/2023 0:00</c:v>
                </c:pt>
                <c:pt idx="361">
                  <c:v>8/20/2023 0:00</c:v>
                </c:pt>
                <c:pt idx="362">
                  <c:v>8/21/2023 0:00</c:v>
                </c:pt>
                <c:pt idx="363">
                  <c:v>8/22/2023 0:00</c:v>
                </c:pt>
                <c:pt idx="364">
                  <c:v>8/23/2023 0:00</c:v>
                </c:pt>
                <c:pt idx="365">
                  <c:v>8/24/2023 0:00</c:v>
                </c:pt>
                <c:pt idx="366">
                  <c:v>8/25/2023 0:00</c:v>
                </c:pt>
                <c:pt idx="367">
                  <c:v>8/26/2023 0:00</c:v>
                </c:pt>
                <c:pt idx="368">
                  <c:v>8/27/2023 0:00</c:v>
                </c:pt>
                <c:pt idx="369">
                  <c:v>8/28/2023 0:00</c:v>
                </c:pt>
                <c:pt idx="370">
                  <c:v>8/29/2023 0:00</c:v>
                </c:pt>
                <c:pt idx="371">
                  <c:v>8/30/2023 0:00</c:v>
                </c:pt>
                <c:pt idx="372">
                  <c:v>8/31/2023 0:00</c:v>
                </c:pt>
                <c:pt idx="373">
                  <c:v>9/1/2023 0:00</c:v>
                </c:pt>
                <c:pt idx="374">
                  <c:v>9/2/2023 0:00</c:v>
                </c:pt>
                <c:pt idx="375">
                  <c:v>9/3/2023 0:00</c:v>
                </c:pt>
                <c:pt idx="376">
                  <c:v>9/4/2023 0:00</c:v>
                </c:pt>
                <c:pt idx="377">
                  <c:v>9/5/2023 0:00</c:v>
                </c:pt>
                <c:pt idx="378">
                  <c:v>9/6/2023 0:00</c:v>
                </c:pt>
                <c:pt idx="379">
                  <c:v>9/7/2023 0:00</c:v>
                </c:pt>
                <c:pt idx="380">
                  <c:v>9/8/2023 0:00</c:v>
                </c:pt>
                <c:pt idx="381">
                  <c:v>9/9/2023 0:00</c:v>
                </c:pt>
                <c:pt idx="382">
                  <c:v>9/10/2023 0:00</c:v>
                </c:pt>
                <c:pt idx="383">
                  <c:v>9/11/2023 0:00</c:v>
                </c:pt>
                <c:pt idx="384">
                  <c:v>9/12/2023 0:00</c:v>
                </c:pt>
                <c:pt idx="385">
                  <c:v>9/13/2023 0:00</c:v>
                </c:pt>
                <c:pt idx="386">
                  <c:v>9/14/2023 0:00</c:v>
                </c:pt>
                <c:pt idx="387">
                  <c:v>9/15/2023 0:00</c:v>
                </c:pt>
                <c:pt idx="388">
                  <c:v>9/16/2023 0:00</c:v>
                </c:pt>
                <c:pt idx="389">
                  <c:v>9/17/2023 0:00</c:v>
                </c:pt>
                <c:pt idx="390">
                  <c:v>9/18/2023 0:00</c:v>
                </c:pt>
                <c:pt idx="391">
                  <c:v>9/19/2023 0:00</c:v>
                </c:pt>
                <c:pt idx="392">
                  <c:v>9/20/2023 0:00</c:v>
                </c:pt>
                <c:pt idx="393">
                  <c:v>9/21/2023 0:00</c:v>
                </c:pt>
                <c:pt idx="394">
                  <c:v>9/22/2023 0:00</c:v>
                </c:pt>
                <c:pt idx="395">
                  <c:v>9/23/2023 0:00</c:v>
                </c:pt>
                <c:pt idx="396">
                  <c:v>9/24/2023 0:00</c:v>
                </c:pt>
                <c:pt idx="397">
                  <c:v>9/25/2023 0:00</c:v>
                </c:pt>
                <c:pt idx="398">
                  <c:v>9/26/2023 0:00</c:v>
                </c:pt>
                <c:pt idx="399">
                  <c:v>9/27/2023 0:00</c:v>
                </c:pt>
                <c:pt idx="400">
                  <c:v>9/28/2023 0:00</c:v>
                </c:pt>
                <c:pt idx="401">
                  <c:v>9/29/2023 0:00</c:v>
                </c:pt>
                <c:pt idx="402">
                  <c:v>9/30/2023 0:00</c:v>
                </c:pt>
                <c:pt idx="403">
                  <c:v>12/29/2023 0:00</c:v>
                </c:pt>
                <c:pt idx="404">
                  <c:v>3/28/2024 0:00</c:v>
                </c:pt>
                <c:pt idx="405">
                  <c:v>6/26/2024 0:00</c:v>
                </c:pt>
                <c:pt idx="406">
                  <c:v>9/24/2024 0:00</c:v>
                </c:pt>
                <c:pt idx="407">
                  <c:v>12/23/2024 0:00</c:v>
                </c:pt>
                <c:pt idx="408">
                  <c:v>3/23/2025 0:00</c:v>
                </c:pt>
                <c:pt idx="409">
                  <c:v>6/21/2025 0:00</c:v>
                </c:pt>
                <c:pt idx="410">
                  <c:v>9/19/2025 0:00</c:v>
                </c:pt>
                <c:pt idx="411">
                  <c:v>12/18/2025 0:00</c:v>
                </c:pt>
                <c:pt idx="412">
                  <c:v>3/18/2026 0:00</c:v>
                </c:pt>
                <c:pt idx="413">
                  <c:v>6/16/2026 0:00</c:v>
                </c:pt>
                <c:pt idx="414">
                  <c:v>9/14/2026 0:00</c:v>
                </c:pt>
                <c:pt idx="415">
                  <c:v>12/13/2026 0:00</c:v>
                </c:pt>
                <c:pt idx="416">
                  <c:v>3/13/2027 0:00</c:v>
                </c:pt>
                <c:pt idx="417">
                  <c:v>6/11/2027 0:00</c:v>
                </c:pt>
                <c:pt idx="418">
                  <c:v>9/9/2027 0:00</c:v>
                </c:pt>
                <c:pt idx="419">
                  <c:v>12/8/2027 0:00</c:v>
                </c:pt>
                <c:pt idx="420">
                  <c:v>3/7/2028 0:00</c:v>
                </c:pt>
                <c:pt idx="421">
                  <c:v>6/5/2028 0:00</c:v>
                </c:pt>
                <c:pt idx="422">
                  <c:v>9/3/2028 0:00</c:v>
                </c:pt>
                <c:pt idx="423">
                  <c:v>12/2/2028 0:00</c:v>
                </c:pt>
              </c:strCache>
            </c:strRef>
          </c:xVal>
          <c:yVal>
            <c:numRef>
              <c:f>'ZZ(3)'!$AK$204:$AK$641</c:f>
              <c:numCache>
                <c:formatCode>0.0</c:formatCode>
                <c:ptCount val="438"/>
                <c:pt idx="38">
                  <c:v>90</c:v>
                </c:pt>
                <c:pt idx="39">
                  <c:v>88.737696850393689</c:v>
                </c:pt>
                <c:pt idx="40">
                  <c:v>87.51031303081777</c:v>
                </c:pt>
                <c:pt idx="41">
                  <c:v>86.31641933939683</c:v>
                </c:pt>
                <c:pt idx="42">
                  <c:v>85.154663518299884</c:v>
                </c:pt>
                <c:pt idx="43">
                  <c:v>84.023765144454799</c:v>
                </c:pt>
                <c:pt idx="44">
                  <c:v>82.922510922051046</c:v>
                </c:pt>
                <c:pt idx="45">
                  <c:v>81.849750340444842</c:v>
                </c:pt>
                <c:pt idx="46">
                  <c:v>80.804391664799468</c:v>
                </c:pt>
                <c:pt idx="47">
                  <c:v>79.785398230088489</c:v>
                </c:pt>
                <c:pt idx="48">
                  <c:v>78.791785012016604</c:v>
                </c:pt>
                <c:pt idx="49">
                  <c:v>77.822615451014244</c:v>
                </c:pt>
                <c:pt idx="50">
                  <c:v>76.876998507780868</c:v>
                </c:pt>
                <c:pt idx="51">
                  <c:v>75.954085930918282</c:v>
                </c:pt>
                <c:pt idx="52">
                  <c:v>75.053069719042654</c:v>
                </c:pt>
                <c:pt idx="53">
                  <c:v>74.173179761415057</c:v>
                </c:pt>
                <c:pt idx="54">
                  <c:v>73.313681642610277</c:v>
                </c:pt>
                <c:pt idx="55">
                  <c:v>72.473874598070736</c:v>
                </c:pt>
                <c:pt idx="56">
                  <c:v>71.653089608583343</c:v>
                </c:pt>
                <c:pt idx="57">
                  <c:v>70.850687622789778</c:v>
                </c:pt>
                <c:pt idx="58">
                  <c:v>70.066057897804541</c:v>
                </c:pt>
                <c:pt idx="59">
                  <c:v>69.298616448885468</c:v>
                </c:pt>
                <c:pt idx="60">
                  <c:v>68.54780459988595</c:v>
                </c:pt>
                <c:pt idx="61">
                  <c:v>67.813087626927413</c:v>
                </c:pt>
                <c:pt idx="62">
                  <c:v>67.093953488372094</c:v>
                </c:pt>
                <c:pt idx="63">
                  <c:v>66.389911634756984</c:v>
                </c:pt>
                <c:pt idx="64">
                  <c:v>65.700491892876656</c:v>
                </c:pt>
                <c:pt idx="65">
                  <c:v>65.025243418680134</c:v>
                </c:pt>
                <c:pt idx="66">
                  <c:v>64.363733714081746</c:v>
                </c:pt>
                <c:pt idx="67">
                  <c:v>63.715547703180206</c:v>
                </c:pt>
                <c:pt idx="68">
                  <c:v>63.080286863739722</c:v>
                </c:pt>
                <c:pt idx="69">
                  <c:v>62.457568410114298</c:v>
                </c:pt>
                <c:pt idx="70">
                  <c:v>61.847024524095353</c:v>
                </c:pt>
                <c:pt idx="71">
                  <c:v>61.248301630434774</c:v>
                </c:pt>
                <c:pt idx="72">
                  <c:v>60.661059714045415</c:v>
                </c:pt>
                <c:pt idx="73">
                  <c:v>60.084971676107962</c:v>
                </c:pt>
                <c:pt idx="74">
                  <c:v>59.519722726522517</c:v>
                </c:pt>
                <c:pt idx="75">
                  <c:v>58.965009810333548</c:v>
                </c:pt>
                <c:pt idx="76">
                  <c:v>58.420541065932284</c:v>
                </c:pt>
                <c:pt idx="77">
                  <c:v>57.886035313001599</c:v>
                </c:pt>
                <c:pt idx="78">
                  <c:v>57.361221568315564</c:v>
                </c:pt>
                <c:pt idx="79">
                  <c:v>56.845838587641865</c:v>
                </c:pt>
                <c:pt idx="80">
                  <c:v>56.339634432119979</c:v>
                </c:pt>
                <c:pt idx="81">
                  <c:v>55.842366057602973</c:v>
                </c:pt>
                <c:pt idx="82">
                  <c:v>55.353798925556404</c:v>
                </c:pt>
                <c:pt idx="83">
                  <c:v>54.873706634205718</c:v>
                </c:pt>
                <c:pt idx="84">
                  <c:v>54.401870568713221</c:v>
                </c:pt>
                <c:pt idx="85">
                  <c:v>53.938079569249169</c:v>
                </c:pt>
                <c:pt idx="86">
                  <c:v>53.482129615897961</c:v>
                </c:pt>
                <c:pt idx="87">
                  <c:v>53.033823529411762</c:v>
                </c:pt>
                <c:pt idx="88">
                  <c:v>52.592970686889309</c:v>
                </c:pt>
                <c:pt idx="89">
                  <c:v>52.159386751518653</c:v>
                </c:pt>
                <c:pt idx="90">
                  <c:v>51.732893415578822</c:v>
                </c:pt>
                <c:pt idx="91">
                  <c:v>51.313318155947634</c:v>
                </c:pt>
                <c:pt idx="92">
                  <c:v>50.900494001411431</c:v>
                </c:pt>
                <c:pt idx="93">
                  <c:v>50.494259311117325</c:v>
                </c:pt>
                <c:pt idx="94">
                  <c:v>50.094457563550492</c:v>
                </c:pt>
                <c:pt idx="95">
                  <c:v>49.700937155457552</c:v>
                </c:pt>
                <c:pt idx="96">
                  <c:v>49.313551210173657</c:v>
                </c:pt>
                <c:pt idx="97">
                  <c:v>48.932157394843955</c:v>
                </c:pt>
                <c:pt idx="98">
                  <c:v>48.556617746061661</c:v>
                </c:pt>
                <c:pt idx="99">
                  <c:v>48.186798503474073</c:v>
                </c:pt>
                <c:pt idx="100">
                  <c:v>47.822569950934884</c:v>
                </c:pt>
                <c:pt idx="101">
                  <c:v>47.463806264806522</c:v>
                </c:pt>
                <c:pt idx="102">
                  <c:v>47.11038536903984</c:v>
                </c:pt>
                <c:pt idx="103">
                  <c:v>46.762188796680491</c:v>
                </c:pt>
                <c:pt idx="104">
                  <c:v>46.419101557471997</c:v>
                </c:pt>
                <c:pt idx="105">
                  <c:v>46.081012011244567</c:v>
                </c:pt>
                <c:pt idx="106">
                  <c:v>45.747811746796906</c:v>
                </c:pt>
                <c:pt idx="107">
                  <c:v>45.41939546599496</c:v>
                </c:pt>
                <c:pt idx="108">
                  <c:v>45.095660872827303</c:v>
                </c:pt>
                <c:pt idx="109">
                  <c:v>44.776508567171589</c:v>
                </c:pt>
                <c:pt idx="110">
                  <c:v>44.461841943040305</c:v>
                </c:pt>
                <c:pt idx="111">
                  <c:v>44.151567091087159</c:v>
                </c:pt>
                <c:pt idx="112">
                  <c:v>43.845592705167171</c:v>
                </c:pt>
                <c:pt idx="113">
                  <c:v>43.54382999275537</c:v>
                </c:pt>
                <c:pt idx="114">
                  <c:v>43.246192589039453</c:v>
                </c:pt>
                <c:pt idx="115">
                  <c:v>42.952596474511665</c:v>
                </c:pt>
                <c:pt idx="116">
                  <c:v>42.662959895894943</c:v>
                </c:pt>
                <c:pt idx="117">
                  <c:v>42.377203290246761</c:v>
                </c:pt>
                <c:pt idx="118">
                  <c:v>42.095249212092909</c:v>
                </c:pt>
                <c:pt idx="119">
                  <c:v>41.817022263450831</c:v>
                </c:pt>
                <c:pt idx="120">
                  <c:v>41.542449026609837</c:v>
                </c:pt>
                <c:pt idx="121">
                  <c:v>41.271457999542228</c:v>
                </c:pt>
                <c:pt idx="122">
                  <c:v>41.00397953382604</c:v>
                </c:pt>
                <c:pt idx="123">
                  <c:v>40.739945774966102</c:v>
                </c:pt>
                <c:pt idx="124">
                  <c:v>40.47929060500617</c:v>
                </c:pt>
                <c:pt idx="125">
                  <c:v>40.221949587329902</c:v>
                </c:pt>
                <c:pt idx="126">
                  <c:v>39.967859913554243</c:v>
                </c:pt>
                <c:pt idx="127">
                  <c:v>39.716960352422902</c:v>
                </c:pt>
                <c:pt idx="128">
                  <c:v>39.46919120061289</c:v>
                </c:pt>
                <c:pt idx="129">
                  <c:v>39.224494235370891</c:v>
                </c:pt>
                <c:pt idx="130">
                  <c:v>38.982812668900657</c:v>
                </c:pt>
                <c:pt idx="131">
                  <c:v>38.744091104426296</c:v>
                </c:pt>
                <c:pt idx="132">
                  <c:v>38.508275493860111</c:v>
                </c:pt>
                <c:pt idx="133">
                  <c:v>38.275313097007</c:v>
                </c:pt>
                <c:pt idx="134">
                  <c:v>38.045152442240735</c:v>
                </c:pt>
                <c:pt idx="135">
                  <c:v>37.817743288590599</c:v>
                </c:pt>
                <c:pt idx="136">
                  <c:v>37.593036589179611</c:v>
                </c:pt>
                <c:pt idx="137">
                  <c:v>37.370984455958549</c:v>
                </c:pt>
                <c:pt idx="138">
                  <c:v>37.151540125682494</c:v>
                </c:pt>
                <c:pt idx="139">
                  <c:v>36.934657927079066</c:v>
                </c:pt>
                <c:pt idx="140">
                  <c:v>36.720293249159958</c:v>
                </c:pt>
                <c:pt idx="141">
                  <c:v>36.508402510629679</c:v>
                </c:pt>
                <c:pt idx="142">
                  <c:v>36.298943130347254</c:v>
                </c:pt>
                <c:pt idx="143">
                  <c:v>36.091873498799039</c:v>
                </c:pt>
                <c:pt idx="144">
                  <c:v>35.887152950542344</c:v>
                </c:pt>
                <c:pt idx="145">
                  <c:v>35.684741737581632</c:v>
                </c:pt>
                <c:pt idx="146">
                  <c:v>35.484601003640655</c:v>
                </c:pt>
                <c:pt idx="147">
                  <c:v>35.286692759295491</c:v>
                </c:pt>
                <c:pt idx="148">
                  <c:v>35.090979857935189</c:v>
                </c:pt>
                <c:pt idx="149">
                  <c:v>34.897425972517901</c:v>
                </c:pt>
                <c:pt idx="150">
                  <c:v>34.705995573092096</c:v>
                </c:pt>
                <c:pt idx="151">
                  <c:v>34.516653905053595</c:v>
                </c:pt>
                <c:pt idx="152">
                  <c:v>34.329366968110421</c:v>
                </c:pt>
                <c:pt idx="153">
                  <c:v>34.144101495928794</c:v>
                </c:pt>
                <c:pt idx="154">
                  <c:v>33.960824936434683</c:v>
                </c:pt>
                <c:pt idx="155">
                  <c:v>33.77950543274634</c:v>
                </c:pt>
                <c:pt idx="156">
                  <c:v>33.60011180471443</c:v>
                </c:pt>
                <c:pt idx="157">
                  <c:v>33.422613531047261</c:v>
                </c:pt>
                <c:pt idx="158">
                  <c:v>33.246980731999628</c:v>
                </c:pt>
                <c:pt idx="159">
                  <c:v>33.073184152604547</c:v>
                </c:pt>
                <c:pt idx="160">
                  <c:v>32.901195146428243</c:v>
                </c:pt>
                <c:pt idx="161">
                  <c:v>32.730985659829365</c:v>
                </c:pt>
                <c:pt idx="162">
                  <c:v>32.56252821670428</c:v>
                </c:pt>
                <c:pt idx="163">
                  <c:v>32.395795903701035</c:v>
                </c:pt>
                <c:pt idx="164">
                  <c:v>32.23076235588524</c:v>
                </c:pt>
                <c:pt idx="165">
                  <c:v>32.067401742841895</c:v>
                </c:pt>
                <c:pt idx="166">
                  <c:v>31.905688755197733</c:v>
                </c:pt>
                <c:pt idx="167">
                  <c:v>31.745598591549292</c:v>
                </c:pt>
                <c:pt idx="168">
                  <c:v>31.587106945782601</c:v>
                </c:pt>
                <c:pt idx="169">
                  <c:v>31.430189994770778</c:v>
                </c:pt>
                <c:pt idx="170">
                  <c:v>31.274824386436556</c:v>
                </c:pt>
                <c:pt idx="171">
                  <c:v>31.120987228167063</c:v>
                </c:pt>
                <c:pt idx="172">
                  <c:v>30.968656075568912</c:v>
                </c:pt>
                <c:pt idx="173">
                  <c:v>30.817808921551869</c:v>
                </c:pt>
                <c:pt idx="174">
                  <c:v>30.668424185730078</c:v>
                </c:pt>
                <c:pt idx="175">
                  <c:v>30.520480704129991</c:v>
                </c:pt>
                <c:pt idx="176">
                  <c:v>30.373957719194809</c:v>
                </c:pt>
                <c:pt idx="177">
                  <c:v>30.228834870075435</c:v>
                </c:pt>
                <c:pt idx="178">
                  <c:v>30.085092183198459</c:v>
                </c:pt>
                <c:pt idx="179">
                  <c:v>29.942710063101956</c:v>
                </c:pt>
                <c:pt idx="180">
                  <c:v>29.801669283530284</c:v>
                </c:pt>
                <c:pt idx="181">
                  <c:v>29.661950978779398</c:v>
                </c:pt>
                <c:pt idx="182">
                  <c:v>29.523536635284483</c:v>
                </c:pt>
                <c:pt idx="183">
                  <c:v>29.386408083441978</c:v>
                </c:pt>
                <c:pt idx="184">
                  <c:v>29.250547489658526</c:v>
                </c:pt>
                <c:pt idx="185">
                  <c:v>29.115937348619404</c:v>
                </c:pt>
                <c:pt idx="186">
                  <c:v>28.982560475769503</c:v>
                </c:pt>
                <c:pt idx="187">
                  <c:v>28.850399999999997</c:v>
                </c:pt>
                <c:pt idx="188">
                  <c:v>28.719439356534203</c:v>
                </c:pt>
                <c:pt idx="189">
                  <c:v>28.589662280006337</c:v>
                </c:pt>
                <c:pt idx="190">
                  <c:v>28.461052797727088</c:v>
                </c:pt>
                <c:pt idx="191">
                  <c:v>28.333595223130104</c:v>
                </c:pt>
                <c:pt idx="192">
                  <c:v>28.207274149393815</c:v>
                </c:pt>
                <c:pt idx="193">
                  <c:v>28.082074443233136</c:v>
                </c:pt>
                <c:pt idx="194">
                  <c:v>27.957981238855723</c:v>
                </c:pt>
                <c:pt idx="195">
                  <c:v>27.8349799320778</c:v>
                </c:pt>
                <c:pt idx="196">
                  <c:v>27.71305617459463</c:v>
                </c:pt>
                <c:pt idx="197">
                  <c:v>27.592195868400914</c:v>
                </c:pt>
                <c:pt idx="198">
                  <c:v>27.472385160356513</c:v>
                </c:pt>
                <c:pt idx="199">
                  <c:v>27.353610436893202</c:v>
                </c:pt>
                <c:pt idx="200">
                  <c:v>27.235858318858089</c:v>
                </c:pt>
                <c:pt idx="201">
                  <c:v>27.119115656489694</c:v>
                </c:pt>
                <c:pt idx="202">
                  <c:v>27.003369524522647</c:v>
                </c:pt>
                <c:pt idx="203">
                  <c:v>26.888607217417235</c:v>
                </c:pt>
                <c:pt idx="204">
                  <c:v>26.77481624471007</c:v>
                </c:pt>
                <c:pt idx="205">
                  <c:v>26.661984326482326</c:v>
                </c:pt>
                <c:pt idx="206">
                  <c:v>26.550099388942058</c:v>
                </c:pt>
                <c:pt idx="207">
                  <c:v>26.439149560117297</c:v>
                </c:pt>
                <c:pt idx="208">
                  <c:v>26.329123165656711</c:v>
                </c:pt>
                <c:pt idx="209">
                  <c:v>26.220008724734619</c:v>
                </c:pt>
                <c:pt idx="210">
                  <c:v>26.11179494605749</c:v>
                </c:pt>
                <c:pt idx="211">
                  <c:v>26.004470723968844</c:v>
                </c:pt>
                <c:pt idx="212">
                  <c:v>25.898025134649906</c:v>
                </c:pt>
                <c:pt idx="213">
                  <c:v>25.792447432413098</c:v>
                </c:pt>
                <c:pt idx="214">
                  <c:v>25.6877270460859</c:v>
                </c:pt>
                <c:pt idx="215">
                  <c:v>25.583853575482401</c:v>
                </c:pt>
                <c:pt idx="216">
                  <c:v>25.480816787960148</c:v>
                </c:pt>
                <c:pt idx="217">
                  <c:v>25.378606615059816</c:v>
                </c:pt>
                <c:pt idx="218">
                  <c:v>25.277213149225481</c:v>
                </c:pt>
                <c:pt idx="219">
                  <c:v>25.176626640603178</c:v>
                </c:pt>
                <c:pt idx="220">
                  <c:v>25.07683749391558</c:v>
                </c:pt>
                <c:pt idx="221">
                  <c:v>24.977836265410719</c:v>
                </c:pt>
                <c:pt idx="222">
                  <c:v>24.879613659882715</c:v>
                </c:pt>
                <c:pt idx="223">
                  <c:v>24.782160527762503</c:v>
                </c:pt>
                <c:pt idx="224">
                  <c:v>24.685467862276674</c:v>
                </c:pt>
                <c:pt idx="225">
                  <c:v>24.589526796672573</c:v>
                </c:pt>
                <c:pt idx="226">
                  <c:v>24.494328601507842</c:v>
                </c:pt>
                <c:pt idx="227">
                  <c:v>24.399864682002704</c:v>
                </c:pt>
                <c:pt idx="228">
                  <c:v>24.306126575453256</c:v>
                </c:pt>
                <c:pt idx="229">
                  <c:v>24.213105948704175</c:v>
                </c:pt>
                <c:pt idx="230">
                  <c:v>24.120794595679214</c:v>
                </c:pt>
                <c:pt idx="231">
                  <c:v>24.029184434968013</c:v>
                </c:pt>
                <c:pt idx="232">
                  <c:v>23.938267507467639</c:v>
                </c:pt>
                <c:pt idx="233">
                  <c:v>23.848035974077497</c:v>
                </c:pt>
                <c:pt idx="234">
                  <c:v>23.758482113446206</c:v>
                </c:pt>
                <c:pt idx="235">
                  <c:v>23.669598319768966</c:v>
                </c:pt>
                <c:pt idx="236">
                  <c:v>23.581377100634274</c:v>
                </c:pt>
                <c:pt idx="237">
                  <c:v>23.493811074918561</c:v>
                </c:pt>
                <c:pt idx="238">
                  <c:v>23.406892970727586</c:v>
                </c:pt>
                <c:pt idx="239">
                  <c:v>23.32061562338334</c:v>
                </c:pt>
                <c:pt idx="240">
                  <c:v>23.234971973455316</c:v>
                </c:pt>
                <c:pt idx="241">
                  <c:v>23.149955064835019</c:v>
                </c:pt>
                <c:pt idx="242">
                  <c:v>23.065558042852572</c:v>
                </c:pt>
                <c:pt idx="243">
                  <c:v>22.981774152434358</c:v>
                </c:pt>
                <c:pt idx="244">
                  <c:v>22.898596736300714</c:v>
                </c:pt>
                <c:pt idx="245">
                  <c:v>22.816019233202578</c:v>
                </c:pt>
                <c:pt idx="246">
                  <c:v>22.734035176196176</c:v>
                </c:pt>
                <c:pt idx="247">
                  <c:v>22.652638190954772</c:v>
                </c:pt>
                <c:pt idx="248">
                  <c:v>22.57182199411654</c:v>
                </c:pt>
                <c:pt idx="249">
                  <c:v>22.491580391667704</c:v>
                </c:pt>
                <c:pt idx="250">
                  <c:v>22.411907277360015</c:v>
                </c:pt>
                <c:pt idx="251">
                  <c:v>22.332796631161756</c:v>
                </c:pt>
                <c:pt idx="252">
                  <c:v>22.254242517741435</c:v>
                </c:pt>
                <c:pt idx="253">
                  <c:v>22.176239084983393</c:v>
                </c:pt>
                <c:pt idx="254">
                  <c:v>22.098780562534465</c:v>
                </c:pt>
                <c:pt idx="255">
                  <c:v>22.021861260381044</c:v>
                </c:pt>
                <c:pt idx="256">
                  <c:v>21.945475567455723</c:v>
                </c:pt>
                <c:pt idx="257">
                  <c:v>21.869617950272886</c:v>
                </c:pt>
                <c:pt idx="258">
                  <c:v>21.794282951592429</c:v>
                </c:pt>
                <c:pt idx="259">
                  <c:v>21.719465189111052</c:v>
                </c:pt>
                <c:pt idx="260">
                  <c:v>21.645159354180418</c:v>
                </c:pt>
                <c:pt idx="261">
                  <c:v>21.5713602105515</c:v>
                </c:pt>
                <c:pt idx="262">
                  <c:v>21.498062593144557</c:v>
                </c:pt>
                <c:pt idx="263">
                  <c:v>21.425261406844104</c:v>
                </c:pt>
                <c:pt idx="264">
                  <c:v>21.352951625318255</c:v>
                </c:pt>
                <c:pt idx="265">
                  <c:v>21.281128289861915</c:v>
                </c:pt>
                <c:pt idx="266">
                  <c:v>21.20978650826325</c:v>
                </c:pt>
                <c:pt idx="267">
                  <c:v>21.138921453692845</c:v>
                </c:pt>
                <c:pt idx="268">
                  <c:v>21.068528363615115</c:v>
                </c:pt>
                <c:pt idx="269">
                  <c:v>20.998602538721322</c:v>
                </c:pt>
                <c:pt idx="270">
                  <c:v>20.929139341883808</c:v>
                </c:pt>
                <c:pt idx="271">
                  <c:v>20.860134197130954</c:v>
                </c:pt>
                <c:pt idx="272">
                  <c:v>20.791582588642257</c:v>
                </c:pt>
                <c:pt idx="273">
                  <c:v>20.72348005976324</c:v>
                </c:pt>
                <c:pt idx="274">
                  <c:v>20.655822212039631</c:v>
                </c:pt>
                <c:pt idx="275">
                  <c:v>20.588604704270377</c:v>
                </c:pt>
                <c:pt idx="276">
                  <c:v>20.521823251579125</c:v>
                </c:pt>
                <c:pt idx="277">
                  <c:v>20.455473624503686</c:v>
                </c:pt>
                <c:pt idx="278">
                  <c:v>20.389551648103126</c:v>
                </c:pt>
                <c:pt idx="279">
                  <c:v>20.324053201082055</c:v>
                </c:pt>
                <c:pt idx="280">
                  <c:v>20.258974214931744</c:v>
                </c:pt>
                <c:pt idx="281">
                  <c:v>20.194310673087692</c:v>
                </c:pt>
                <c:pt idx="282">
                  <c:v>20.130058610103262</c:v>
                </c:pt>
                <c:pt idx="283">
                  <c:v>20.066214110839081</c:v>
                </c:pt>
                <c:pt idx="284">
                  <c:v>20.002773309667756</c:v>
                </c:pt>
                <c:pt idx="285">
                  <c:v>19.939732389693681</c:v>
                </c:pt>
                <c:pt idx="286">
                  <c:v>19.877087581987539</c:v>
                </c:pt>
                <c:pt idx="287">
                  <c:v>19.814835164835159</c:v>
                </c:pt>
                <c:pt idx="288">
                  <c:v>19.752971463000488</c:v>
                </c:pt>
                <c:pt idx="289">
                  <c:v>19.691492847002291</c:v>
                </c:pt>
                <c:pt idx="290">
                  <c:v>19.630395732404331</c:v>
                </c:pt>
                <c:pt idx="291">
                  <c:v>19.569676579118731</c:v>
                </c:pt>
                <c:pt idx="292">
                  <c:v>19.509331890722205</c:v>
                </c:pt>
                <c:pt idx="293">
                  <c:v>19.449358213784919</c:v>
                </c:pt>
                <c:pt idx="294">
                  <c:v>19.389752137211676</c:v>
                </c:pt>
                <c:pt idx="295">
                  <c:v>19.330510291595196</c:v>
                </c:pt>
                <c:pt idx="296">
                  <c:v>19.271629348581197</c:v>
                </c:pt>
                <c:pt idx="297">
                  <c:v>19.213106020245068</c:v>
                </c:pt>
                <c:pt idx="298">
                  <c:v>19.154937058479842</c:v>
                </c:pt>
                <c:pt idx="299">
                  <c:v>19.097119254395253</c:v>
                </c:pt>
                <c:pt idx="300">
                  <c:v>19.039649437727675</c:v>
                </c:pt>
                <c:pt idx="301">
                  <c:v>18.982524476260654</c:v>
                </c:pt>
                <c:pt idx="302">
                  <c:v>18.925741275255834</c:v>
                </c:pt>
                <c:pt idx="303">
                  <c:v>18.869296776894092</c:v>
                </c:pt>
                <c:pt idx="304">
                  <c:v>18.813187959726637</c:v>
                </c:pt>
                <c:pt idx="305">
                  <c:v>18.757411838135855</c:v>
                </c:pt>
                <c:pt idx="306">
                  <c:v>18.701965461805734</c:v>
                </c:pt>
                <c:pt idx="307">
                  <c:v>18.646845915201652</c:v>
                </c:pt>
                <c:pt idx="308">
                  <c:v>18.592050317059339</c:v>
                </c:pt>
                <c:pt idx="309">
                  <c:v>18.5375758198828</c:v>
                </c:pt>
                <c:pt idx="310">
                  <c:v>18.483419609451079</c:v>
                </c:pt>
                <c:pt idx="311">
                  <c:v>18.429578904333603</c:v>
                </c:pt>
                <c:pt idx="312">
                  <c:v>18.376050955414009</c:v>
                </c:pt>
                <c:pt idx="313">
                  <c:v>18.322833045422211</c:v>
                </c:pt>
                <c:pt idx="314">
                  <c:v>18.269922488474592</c:v>
                </c:pt>
                <c:pt idx="315">
                  <c:v>18.21731662962214</c:v>
                </c:pt>
                <c:pt idx="316">
                  <c:v>18.165012844406384</c:v>
                </c:pt>
                <c:pt idx="317">
                  <c:v>18.1130085384229</c:v>
                </c:pt>
                <c:pt idx="318">
                  <c:v>18.061301146892369</c:v>
                </c:pt>
                <c:pt idx="319">
                  <c:v>18.00988813423891</c:v>
                </c:pt>
                <c:pt idx="320">
                  <c:v>17.95876699367561</c:v>
                </c:pt>
                <c:pt idx="321">
                  <c:v>17.907935246797098</c:v>
                </c:pt>
                <c:pt idx="322">
                  <c:v>17.857390443179003</c:v>
                </c:pt>
                <c:pt idx="323">
                  <c:v>17.807130159984197</c:v>
                </c:pt>
                <c:pt idx="324">
                  <c:v>17.757152001575651</c:v>
                </c:pt>
                <c:pt idx="325">
                  <c:v>17.70745359913581</c:v>
                </c:pt>
                <c:pt idx="326">
                  <c:v>17.658032610292313</c:v>
                </c:pt>
                <c:pt idx="327">
                  <c:v>17.608886718749996</c:v>
                </c:pt>
                <c:pt idx="328">
                  <c:v>17.560013633929003</c:v>
                </c:pt>
                <c:pt idx="329">
                  <c:v>17.511411090608913</c:v>
                </c:pt>
                <c:pt idx="330">
                  <c:v>17.463076848578758</c:v>
                </c:pt>
                <c:pt idx="331">
                  <c:v>17.415008692292833</c:v>
                </c:pt>
                <c:pt idx="332">
                  <c:v>17.367204430532141</c:v>
                </c:pt>
                <c:pt idx="333">
                  <c:v>17.319661896071459</c:v>
                </c:pt>
                <c:pt idx="334">
                  <c:v>17.272378945351786</c:v>
                </c:pt>
                <c:pt idx="335">
                  <c:v>17.225353458158192</c:v>
                </c:pt>
                <c:pt idx="336">
                  <c:v>17.178583337302907</c:v>
                </c:pt>
                <c:pt idx="337">
                  <c:v>17.132066508313539</c:v>
                </c:pt>
                <c:pt idx="338">
                  <c:v>17.085800919126356</c:v>
                </c:pt>
                <c:pt idx="339">
                  <c:v>17.039784539784534</c:v>
                </c:pt>
                <c:pt idx="340">
                  <c:v>16.994015362141273</c:v>
                </c:pt>
                <c:pt idx="341">
                  <c:v>16.948491399567626</c:v>
                </c:pt>
                <c:pt idx="342">
                  <c:v>16.903210686665101</c:v>
                </c:pt>
                <c:pt idx="343">
                  <c:v>16.858171278982795</c:v>
                </c:pt>
                <c:pt idx="344">
                  <c:v>16.813371252739053</c:v>
                </c:pt>
                <c:pt idx="345">
                  <c:v>16.768808704547567</c:v>
                </c:pt>
                <c:pt idx="346">
                  <c:v>16.724481751147795</c:v>
                </c:pt>
                <c:pt idx="347">
                  <c:v>16.68038852913968</c:v>
                </c:pt>
                <c:pt idx="348">
                  <c:v>16.636527194722515</c:v>
                </c:pt>
                <c:pt idx="349">
                  <c:v>16.592895923437929</c:v>
                </c:pt>
                <c:pt idx="350">
                  <c:v>16.549492909916935</c:v>
                </c:pt>
                <c:pt idx="351">
                  <c:v>16.506316367630902</c:v>
                </c:pt>
                <c:pt idx="352">
                  <c:v>16.463364528646427</c:v>
                </c:pt>
                <c:pt idx="353">
                  <c:v>16.420635643384024</c:v>
                </c:pt>
                <c:pt idx="354">
                  <c:v>16.378127980380576</c:v>
                </c:pt>
                <c:pt idx="355">
                  <c:v>16.335839826055441</c:v>
                </c:pt>
                <c:pt idx="356">
                  <c:v>16.293769484480187</c:v>
                </c:pt>
                <c:pt idx="357">
                  <c:v>16.251915277151866</c:v>
                </c:pt>
                <c:pt idx="358">
                  <c:v>16.210275542769811</c:v>
                </c:pt>
                <c:pt idx="359">
                  <c:v>16.168848637015781</c:v>
                </c:pt>
                <c:pt idx="360">
                  <c:v>16.127632932337551</c:v>
                </c:pt>
                <c:pt idx="361">
                  <c:v>16.086626817735745</c:v>
                </c:pt>
                <c:pt idx="362">
                  <c:v>16.045828698553944</c:v>
                </c:pt>
                <c:pt idx="363">
                  <c:v>16.005236996271965</c:v>
                </c:pt>
                <c:pt idx="364">
                  <c:v>15.964850148302268</c:v>
                </c:pt>
                <c:pt idx="365">
                  <c:v>15.924666607789453</c:v>
                </c:pt>
                <c:pt idx="366">
                  <c:v>15.884684843412764</c:v>
                </c:pt>
                <c:pt idx="367">
                  <c:v>15.844903339191562</c:v>
                </c:pt>
                <c:pt idx="368">
                  <c:v>15.805320594293727</c:v>
                </c:pt>
                <c:pt idx="369">
                  <c:v>15.765935122846898</c:v>
                </c:pt>
                <c:pt idx="370">
                  <c:v>15.726745453752558</c:v>
                </c:pt>
                <c:pt idx="371">
                  <c:v>15.687750130502868</c:v>
                </c:pt>
                <c:pt idx="372">
                  <c:v>15.648947711000215</c:v>
                </c:pt>
                <c:pt idx="373">
                  <c:v>15.610336767379446</c:v>
                </c:pt>
                <c:pt idx="374">
                  <c:v>15.57191588583272</c:v>
                </c:pt>
                <c:pt idx="375">
                  <c:v>15.533683666436939</c:v>
                </c:pt>
                <c:pt idx="376">
                  <c:v>15.495638722983712</c:v>
                </c:pt>
                <c:pt idx="377">
                  <c:v>15.457779682811827</c:v>
                </c:pt>
                <c:pt idx="378">
                  <c:v>15.420105186642148</c:v>
                </c:pt>
                <c:pt idx="379">
                  <c:v>15.382613888414944</c:v>
                </c:pt>
                <c:pt idx="380">
                  <c:v>15.345304455129567</c:v>
                </c:pt>
                <c:pt idx="381">
                  <c:v>15.308175566686474</c:v>
                </c:pt>
                <c:pt idx="382">
                  <c:v>15.271225915731526</c:v>
                </c:pt>
                <c:pt idx="383">
                  <c:v>15.234454207502534</c:v>
                </c:pt>
                <c:pt idx="384">
                  <c:v>15.197859159678028</c:v>
                </c:pt>
                <c:pt idx="385">
                  <c:v>15.161439502228198</c:v>
                </c:pt>
                <c:pt idx="386">
                  <c:v>15.125193977267958</c:v>
                </c:pt>
                <c:pt idx="387">
                  <c:v>15.089121338912131</c:v>
                </c:pt>
                <c:pt idx="388">
                  <c:v>15.053220353132694</c:v>
                </c:pt>
                <c:pt idx="389">
                  <c:v>15.017489797618055</c:v>
                </c:pt>
                <c:pt idx="390">
                  <c:v>14.981928461634331</c:v>
                </c:pt>
                <c:pt idx="391">
                  <c:v>14.946535145888591</c:v>
                </c:pt>
                <c:pt idx="392">
                  <c:v>14.911308662394044</c:v>
                </c:pt>
                <c:pt idx="393">
                  <c:v>14.876247834337098</c:v>
                </c:pt>
                <c:pt idx="394">
                  <c:v>14.841351495946332</c:v>
                </c:pt>
                <c:pt idx="395">
                  <c:v>14.806618492363276</c:v>
                </c:pt>
                <c:pt idx="396">
                  <c:v>14.77204767951501</c:v>
                </c:pt>
                <c:pt idx="397">
                  <c:v>14.737637923988556</c:v>
                </c:pt>
                <c:pt idx="398">
                  <c:v>14.703388102906997</c:v>
                </c:pt>
                <c:pt idx="399">
                  <c:v>14.669297103807351</c:v>
                </c:pt>
                <c:pt idx="400">
                  <c:v>14.635363824520105</c:v>
                </c:pt>
                <c:pt idx="401">
                  <c:v>14.601587173050447</c:v>
                </c:pt>
                <c:pt idx="402">
                  <c:v>14.567966067461116</c:v>
                </c:pt>
                <c:pt idx="403">
                  <c:v>12.067257821649655</c:v>
                </c:pt>
                <c:pt idx="404">
                  <c:v>10.299300299871483</c:v>
                </c:pt>
                <c:pt idx="405">
                  <c:v>8.9831859509278846</c:v>
                </c:pt>
                <c:pt idx="406">
                  <c:v>7.965323025952511</c:v>
                </c:pt>
                <c:pt idx="407">
                  <c:v>7.1546473564130526</c:v>
                </c:pt>
                <c:pt idx="408">
                  <c:v>6.4937426847933724</c:v>
                </c:pt>
                <c:pt idx="409">
                  <c:v>5.9446138630182137</c:v>
                </c:pt>
                <c:pt idx="410">
                  <c:v>5.481115586290751</c:v>
                </c:pt>
                <c:pt idx="411">
                  <c:v>5.0846669016566786</c:v>
                </c:pt>
                <c:pt idx="412">
                  <c:v>4.7417000854644655</c:v>
                </c:pt>
                <c:pt idx="413">
                  <c:v>4.4420767383137267</c:v>
                </c:pt>
                <c:pt idx="414">
                  <c:v>4.1780687018478817</c:v>
                </c:pt>
                <c:pt idx="415">
                  <c:v>3.9436819946415871</c:v>
                </c:pt>
                <c:pt idx="416">
                  <c:v>3.7341962205539727</c:v>
                </c:pt>
                <c:pt idx="417">
                  <c:v>3.5458433705324213</c:v>
                </c:pt>
                <c:pt idx="418">
                  <c:v>3.375579164131604</c:v>
                </c:pt>
              </c:numCache>
            </c:numRef>
          </c:yVal>
          <c:smooth val="0"/>
          <c:extLst>
            <c:ext xmlns:c16="http://schemas.microsoft.com/office/drawing/2014/chart" uri="{C3380CC4-5D6E-409C-BE32-E72D297353CC}">
              <c16:uniqueId val="{00000004-7EBF-4C52-9C9C-BC01EB22226E}"/>
            </c:ext>
          </c:extLst>
        </c:ser>
        <c:ser>
          <c:idx val="6"/>
          <c:order val="5"/>
          <c:tx>
            <c:v>Cut Off</c:v>
          </c:tx>
          <c:xVal>
            <c:numRef>
              <c:f>'ZZ(3)'!$AG$207:$AG$208</c:f>
              <c:numCache>
                <c:formatCode>0.0</c:formatCode>
                <c:ptCount val="2"/>
                <c:pt idx="0">
                  <c:v>0</c:v>
                </c:pt>
                <c:pt idx="1">
                  <c:v>30</c:v>
                </c:pt>
              </c:numCache>
            </c:numRef>
          </c:xVal>
          <c:yVal>
            <c:numRef>
              <c:f>'ZZ(3)'!$AH$207:$AH$208</c:f>
              <c:numCache>
                <c:formatCode>0.0</c:formatCode>
                <c:ptCount val="2"/>
                <c:pt idx="0">
                  <c:v>44896</c:v>
                </c:pt>
                <c:pt idx="1">
                  <c:v>44896</c:v>
                </c:pt>
              </c:numCache>
            </c:numRef>
          </c:yVal>
          <c:smooth val="0"/>
          <c:extLst>
            <c:ext xmlns:c16="http://schemas.microsoft.com/office/drawing/2014/chart" uri="{C3380CC4-5D6E-409C-BE32-E72D297353CC}">
              <c16:uniqueId val="{00000005-7EBF-4C52-9C9C-BC01EB22226E}"/>
            </c:ext>
          </c:extLst>
        </c:ser>
        <c:dLbls>
          <c:showLegendKey val="0"/>
          <c:showVal val="0"/>
          <c:showCatName val="0"/>
          <c:showSerName val="0"/>
          <c:showPercent val="0"/>
          <c:showBubbleSize val="0"/>
        </c:dLbls>
        <c:axId val="541037616"/>
        <c:axId val="541040360"/>
      </c:scatterChart>
      <c:valAx>
        <c:axId val="541037616"/>
        <c:scaling>
          <c:orientation val="minMax"/>
          <c:max val="45261"/>
          <c:min val="44562"/>
        </c:scaling>
        <c:delete val="0"/>
        <c:axPos val="b"/>
        <c:numFmt formatCode="[$-409]d\-mmm\-yy;@" sourceLinked="0"/>
        <c:majorTickMark val="out"/>
        <c:minorTickMark val="none"/>
        <c:tickLblPos val="nextTo"/>
        <c:txPr>
          <a:bodyPr rot="-5400000" vert="horz"/>
          <a:lstStyle/>
          <a:p>
            <a:pPr>
              <a:defRPr sz="1000" b="0"/>
            </a:pPr>
            <a:endParaRPr lang="en-US"/>
          </a:p>
        </c:txPr>
        <c:crossAx val="541040360"/>
        <c:crosses val="autoZero"/>
        <c:crossBetween val="midCat"/>
        <c:majorUnit val="50"/>
      </c:valAx>
      <c:valAx>
        <c:axId val="541040360"/>
        <c:scaling>
          <c:orientation val="minMax"/>
          <c:max val="500"/>
          <c:min val="0"/>
        </c:scaling>
        <c:delete val="0"/>
        <c:axPos val="l"/>
        <c:majorGridlines>
          <c:spPr>
            <a:ln>
              <a:solidFill>
                <a:schemeClr val="bg1">
                  <a:lumMod val="75000"/>
                </a:schemeClr>
              </a:solidFill>
              <a:prstDash val="dash"/>
            </a:ln>
          </c:spPr>
        </c:majorGridlines>
        <c:title>
          <c:tx>
            <c:rich>
              <a:bodyPr rot="-5400000" vert="horz"/>
              <a:lstStyle/>
              <a:p>
                <a:pPr>
                  <a:defRPr sz="1200"/>
                </a:pPr>
                <a:r>
                  <a:rPr lang="en-US" sz="1200" b="1" i="0" kern="1200" baseline="0">
                    <a:solidFill>
                      <a:srgbClr val="000000"/>
                    </a:solidFill>
                    <a:effectLst/>
                  </a:rPr>
                  <a:t>Oil, BPD, Water (BPD), THP (psi), </a:t>
                </a:r>
                <a:endParaRPr lang="en-US" sz="1200">
                  <a:effectLst/>
                </a:endParaRPr>
              </a:p>
            </c:rich>
          </c:tx>
          <c:layout>
            <c:manualLayout>
              <c:xMode val="edge"/>
              <c:yMode val="edge"/>
              <c:x val="6.4119724794780061E-3"/>
              <c:y val="0.16287336983173561"/>
            </c:manualLayout>
          </c:layout>
          <c:overlay val="0"/>
        </c:title>
        <c:numFmt formatCode="General" sourceLinked="1"/>
        <c:majorTickMark val="out"/>
        <c:minorTickMark val="none"/>
        <c:tickLblPos val="nextTo"/>
        <c:txPr>
          <a:bodyPr/>
          <a:lstStyle/>
          <a:p>
            <a:pPr>
              <a:defRPr sz="1000" b="0"/>
            </a:pPr>
            <a:endParaRPr lang="en-US"/>
          </a:p>
        </c:txPr>
        <c:crossAx val="541037616"/>
        <c:crosses val="autoZero"/>
        <c:crossBetween val="midCat"/>
      </c:valAx>
    </c:plotArea>
    <c:legend>
      <c:legendPos val="r"/>
      <c:layout>
        <c:manualLayout>
          <c:xMode val="edge"/>
          <c:yMode val="edge"/>
          <c:x val="0.12445041767986557"/>
          <c:y val="0.11854505547259032"/>
          <c:w val="0.19605091414681208"/>
          <c:h val="0.34320103065680885"/>
        </c:manualLayout>
      </c:layout>
      <c:overlay val="0"/>
      <c:txPr>
        <a:bodyPr/>
        <a:lstStyle/>
        <a:p>
          <a:pPr>
            <a:defRPr sz="900" b="0"/>
          </a:pPr>
          <a:endParaRPr lang="en-US"/>
        </a:p>
      </c:txPr>
    </c:legend>
    <c:plotVisOnly val="1"/>
    <c:dispBlanksAs val="gap"/>
    <c:showDLblsOverMax val="0"/>
  </c:chart>
  <c:printSettings>
    <c:headerFooter/>
    <c:pageMargins b="0.75000000000000022" l="0.70000000000000018" r="0.70000000000000018" t="0.75000000000000022" header="0.3000000000000001" footer="0.3000000000000001"/>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Oil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260143537794535E-2"/>
          <c:y val="0.11912545116858733"/>
          <c:w val="0.70125788624378038"/>
          <c:h val="0.60978848690599508"/>
        </c:manualLayout>
      </c:layout>
      <c:scatterChart>
        <c:scatterStyle val="smoothMarker"/>
        <c:varyColors val="0"/>
        <c:ser>
          <c:idx val="0"/>
          <c:order val="0"/>
          <c:tx>
            <c:v>Production</c:v>
          </c:tx>
          <c:spPr>
            <a:ln w="19050" cap="rnd">
              <a:solidFill>
                <a:srgbClr val="FF0000"/>
              </a:solidFill>
              <a:round/>
            </a:ln>
            <a:effectLst/>
          </c:spPr>
          <c:marker>
            <c:symbol val="circle"/>
            <c:size val="5"/>
            <c:spPr>
              <a:solidFill>
                <a:schemeClr val="accent1"/>
              </a:solidFill>
              <a:ln w="9525">
                <a:solidFill>
                  <a:schemeClr val="accent1"/>
                </a:solidFill>
              </a:ln>
              <a:effectLst/>
            </c:spPr>
          </c:marker>
          <c:xVal>
            <c:numRef>
              <c:f>'ZZ(3)'!$B$204:$B$210</c:f>
              <c:numCache>
                <c:formatCode>m/d/yyyy</c:formatCode>
                <c:ptCount val="7"/>
                <c:pt idx="0">
                  <c:v>44723</c:v>
                </c:pt>
                <c:pt idx="1">
                  <c:v>44726</c:v>
                </c:pt>
                <c:pt idx="2">
                  <c:v>44742</c:v>
                </c:pt>
                <c:pt idx="3">
                  <c:v>44743</c:v>
                </c:pt>
                <c:pt idx="4">
                  <c:v>44744</c:v>
                </c:pt>
                <c:pt idx="5">
                  <c:v>44750</c:v>
                </c:pt>
                <c:pt idx="6">
                  <c:v>44755</c:v>
                </c:pt>
              </c:numCache>
            </c:numRef>
          </c:xVal>
          <c:yVal>
            <c:numRef>
              <c:f>'ZZ(3)'!$L$204:$L$210</c:f>
              <c:numCache>
                <c:formatCode>General</c:formatCode>
                <c:ptCount val="7"/>
                <c:pt idx="0">
                  <c:v>138</c:v>
                </c:pt>
                <c:pt idx="1">
                  <c:v>118</c:v>
                </c:pt>
                <c:pt idx="2">
                  <c:v>110</c:v>
                </c:pt>
                <c:pt idx="3">
                  <c:v>96</c:v>
                </c:pt>
                <c:pt idx="4">
                  <c:v>64</c:v>
                </c:pt>
                <c:pt idx="5">
                  <c:v>126</c:v>
                </c:pt>
                <c:pt idx="6">
                  <c:v>95.25</c:v>
                </c:pt>
              </c:numCache>
            </c:numRef>
          </c:yVal>
          <c:smooth val="1"/>
          <c:extLst>
            <c:ext xmlns:c16="http://schemas.microsoft.com/office/drawing/2014/chart" uri="{C3380CC4-5D6E-409C-BE32-E72D297353CC}">
              <c16:uniqueId val="{00000000-74E3-4388-878A-1C4335D7111E}"/>
            </c:ext>
          </c:extLst>
        </c:ser>
        <c:dLbls>
          <c:showLegendKey val="0"/>
          <c:showVal val="0"/>
          <c:showCatName val="0"/>
          <c:showSerName val="0"/>
          <c:showPercent val="0"/>
          <c:showBubbleSize val="0"/>
        </c:dLbls>
        <c:axId val="649113344"/>
        <c:axId val="649114984"/>
      </c:scatterChart>
      <c:valAx>
        <c:axId val="649113344"/>
        <c:scaling>
          <c:orientation val="minMax"/>
          <c:max val="44755"/>
          <c:min val="4472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ID"/>
                  <a:t>Date</a:t>
                </a:r>
              </a:p>
            </c:rich>
          </c:tx>
          <c:layout>
            <c:manualLayout>
              <c:xMode val="edge"/>
              <c:yMode val="edge"/>
              <c:x val="0.44133197544643993"/>
              <c:y val="0.90780827078686344"/>
            </c:manualLayout>
          </c:layout>
          <c:overlay val="0"/>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low"/>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4984"/>
        <c:crosses val="autoZero"/>
        <c:crossBetween val="midCat"/>
        <c:majorUnit val="3"/>
      </c:valAx>
      <c:valAx>
        <c:axId val="649114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Oil</a:t>
                </a:r>
                <a:r>
                  <a:rPr lang="en-ID" baseline="0"/>
                  <a:t> Rate (BOPD)</a:t>
                </a:r>
                <a:endParaRPr lang="en-ID"/>
              </a:p>
            </c:rich>
          </c:tx>
          <c:layout>
            <c:manualLayout>
              <c:xMode val="edge"/>
              <c:yMode val="edge"/>
              <c:x val="7.5822842019227952E-3"/>
              <c:y val="0.305631312238684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3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Exponential Future</a:t>
            </a:r>
            <a:r>
              <a:rPr lang="en-ID" baseline="0"/>
              <a:t> </a:t>
            </a:r>
            <a:r>
              <a:rPr lang="en-ID"/>
              <a:t>Oil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260143537794535E-2"/>
          <c:y val="0.11912545116858733"/>
          <c:w val="0.70125788624378038"/>
          <c:h val="0.60978848690599508"/>
        </c:manualLayout>
      </c:layout>
      <c:scatterChart>
        <c:scatterStyle val="smoothMarker"/>
        <c:varyColors val="0"/>
        <c:ser>
          <c:idx val="0"/>
          <c:order val="0"/>
          <c:tx>
            <c:v>Wax Removal</c:v>
          </c:tx>
          <c:spPr>
            <a:ln w="19050" cap="rnd">
              <a:solidFill>
                <a:schemeClr val="accent1"/>
              </a:solidFill>
              <a:round/>
            </a:ln>
            <a:effectLst/>
          </c:spPr>
          <c:marker>
            <c:symbol val="none"/>
          </c:marker>
          <c:xVal>
            <c:numRef>
              <c:f>Gain!$H$5:$H$369</c:f>
              <c:numCache>
                <c:formatCode>m/d/yyyy</c:formatCode>
                <c:ptCount val="365"/>
                <c:pt idx="0">
                  <c:v>44835</c:v>
                </c:pt>
                <c:pt idx="1">
                  <c:v>44836</c:v>
                </c:pt>
                <c:pt idx="2">
                  <c:v>44837</c:v>
                </c:pt>
                <c:pt idx="3">
                  <c:v>44838</c:v>
                </c:pt>
                <c:pt idx="4">
                  <c:v>44839</c:v>
                </c:pt>
                <c:pt idx="5">
                  <c:v>44840</c:v>
                </c:pt>
                <c:pt idx="6">
                  <c:v>44841</c:v>
                </c:pt>
                <c:pt idx="7">
                  <c:v>44842</c:v>
                </c:pt>
                <c:pt idx="8">
                  <c:v>44843</c:v>
                </c:pt>
                <c:pt idx="9">
                  <c:v>44844</c:v>
                </c:pt>
                <c:pt idx="10">
                  <c:v>44845</c:v>
                </c:pt>
                <c:pt idx="11">
                  <c:v>44846</c:v>
                </c:pt>
                <c:pt idx="12">
                  <c:v>44847</c:v>
                </c:pt>
                <c:pt idx="13">
                  <c:v>44848</c:v>
                </c:pt>
                <c:pt idx="14">
                  <c:v>44849</c:v>
                </c:pt>
                <c:pt idx="15">
                  <c:v>44850</c:v>
                </c:pt>
                <c:pt idx="16">
                  <c:v>44851</c:v>
                </c:pt>
                <c:pt idx="17">
                  <c:v>44852</c:v>
                </c:pt>
                <c:pt idx="18">
                  <c:v>44853</c:v>
                </c:pt>
                <c:pt idx="19">
                  <c:v>44854</c:v>
                </c:pt>
                <c:pt idx="20">
                  <c:v>44855</c:v>
                </c:pt>
                <c:pt idx="21">
                  <c:v>44856</c:v>
                </c:pt>
                <c:pt idx="22">
                  <c:v>44857</c:v>
                </c:pt>
                <c:pt idx="23">
                  <c:v>44858</c:v>
                </c:pt>
                <c:pt idx="24">
                  <c:v>44859</c:v>
                </c:pt>
                <c:pt idx="25">
                  <c:v>44860</c:v>
                </c:pt>
                <c:pt idx="26">
                  <c:v>44861</c:v>
                </c:pt>
                <c:pt idx="27">
                  <c:v>44862</c:v>
                </c:pt>
                <c:pt idx="28">
                  <c:v>44863</c:v>
                </c:pt>
                <c:pt idx="29">
                  <c:v>44864</c:v>
                </c:pt>
                <c:pt idx="30">
                  <c:v>44865</c:v>
                </c:pt>
                <c:pt idx="31">
                  <c:v>44866</c:v>
                </c:pt>
                <c:pt idx="32">
                  <c:v>44867</c:v>
                </c:pt>
                <c:pt idx="33">
                  <c:v>44868</c:v>
                </c:pt>
                <c:pt idx="34">
                  <c:v>44869</c:v>
                </c:pt>
                <c:pt idx="35">
                  <c:v>44870</c:v>
                </c:pt>
                <c:pt idx="36">
                  <c:v>44871</c:v>
                </c:pt>
                <c:pt idx="37">
                  <c:v>44872</c:v>
                </c:pt>
                <c:pt idx="38">
                  <c:v>44873</c:v>
                </c:pt>
                <c:pt idx="39">
                  <c:v>44874</c:v>
                </c:pt>
                <c:pt idx="40">
                  <c:v>44875</c:v>
                </c:pt>
                <c:pt idx="41">
                  <c:v>44876</c:v>
                </c:pt>
                <c:pt idx="42">
                  <c:v>44877</c:v>
                </c:pt>
                <c:pt idx="43">
                  <c:v>44878</c:v>
                </c:pt>
                <c:pt idx="44">
                  <c:v>44879</c:v>
                </c:pt>
                <c:pt idx="45">
                  <c:v>44880</c:v>
                </c:pt>
                <c:pt idx="46">
                  <c:v>44881</c:v>
                </c:pt>
                <c:pt idx="47">
                  <c:v>44882</c:v>
                </c:pt>
                <c:pt idx="48">
                  <c:v>44883</c:v>
                </c:pt>
                <c:pt idx="49">
                  <c:v>44884</c:v>
                </c:pt>
                <c:pt idx="50">
                  <c:v>44885</c:v>
                </c:pt>
                <c:pt idx="51">
                  <c:v>44886</c:v>
                </c:pt>
                <c:pt idx="52">
                  <c:v>44887</c:v>
                </c:pt>
                <c:pt idx="53">
                  <c:v>44888</c:v>
                </c:pt>
                <c:pt idx="54">
                  <c:v>44889</c:v>
                </c:pt>
                <c:pt idx="55">
                  <c:v>44890</c:v>
                </c:pt>
                <c:pt idx="56">
                  <c:v>44891</c:v>
                </c:pt>
                <c:pt idx="57">
                  <c:v>44892</c:v>
                </c:pt>
                <c:pt idx="58">
                  <c:v>44893</c:v>
                </c:pt>
                <c:pt idx="59">
                  <c:v>44894</c:v>
                </c:pt>
                <c:pt idx="60">
                  <c:v>44895</c:v>
                </c:pt>
                <c:pt idx="61">
                  <c:v>44896</c:v>
                </c:pt>
                <c:pt idx="62">
                  <c:v>44897</c:v>
                </c:pt>
                <c:pt idx="63">
                  <c:v>44898</c:v>
                </c:pt>
                <c:pt idx="64">
                  <c:v>44899</c:v>
                </c:pt>
                <c:pt idx="65">
                  <c:v>44900</c:v>
                </c:pt>
                <c:pt idx="66">
                  <c:v>44901</c:v>
                </c:pt>
                <c:pt idx="67">
                  <c:v>44902</c:v>
                </c:pt>
                <c:pt idx="68">
                  <c:v>44903</c:v>
                </c:pt>
                <c:pt idx="69">
                  <c:v>44904</c:v>
                </c:pt>
                <c:pt idx="70">
                  <c:v>44905</c:v>
                </c:pt>
                <c:pt idx="71">
                  <c:v>44906</c:v>
                </c:pt>
                <c:pt idx="72">
                  <c:v>44907</c:v>
                </c:pt>
                <c:pt idx="73">
                  <c:v>44908</c:v>
                </c:pt>
                <c:pt idx="74">
                  <c:v>44909</c:v>
                </c:pt>
                <c:pt idx="75">
                  <c:v>44910</c:v>
                </c:pt>
                <c:pt idx="76">
                  <c:v>44911</c:v>
                </c:pt>
                <c:pt idx="77">
                  <c:v>44912</c:v>
                </c:pt>
                <c:pt idx="78">
                  <c:v>44913</c:v>
                </c:pt>
                <c:pt idx="79">
                  <c:v>44914</c:v>
                </c:pt>
                <c:pt idx="80">
                  <c:v>44915</c:v>
                </c:pt>
                <c:pt idx="81">
                  <c:v>44916</c:v>
                </c:pt>
                <c:pt idx="82">
                  <c:v>44917</c:v>
                </c:pt>
                <c:pt idx="83">
                  <c:v>44918</c:v>
                </c:pt>
                <c:pt idx="84">
                  <c:v>44919</c:v>
                </c:pt>
                <c:pt idx="85">
                  <c:v>44920</c:v>
                </c:pt>
                <c:pt idx="86">
                  <c:v>44921</c:v>
                </c:pt>
                <c:pt idx="87">
                  <c:v>44922</c:v>
                </c:pt>
                <c:pt idx="88">
                  <c:v>44923</c:v>
                </c:pt>
                <c:pt idx="89">
                  <c:v>44924</c:v>
                </c:pt>
                <c:pt idx="90">
                  <c:v>44925</c:v>
                </c:pt>
                <c:pt idx="91">
                  <c:v>44926</c:v>
                </c:pt>
                <c:pt idx="92">
                  <c:v>44927</c:v>
                </c:pt>
                <c:pt idx="93">
                  <c:v>44928</c:v>
                </c:pt>
                <c:pt idx="94">
                  <c:v>44929</c:v>
                </c:pt>
                <c:pt idx="95">
                  <c:v>44930</c:v>
                </c:pt>
                <c:pt idx="96">
                  <c:v>44931</c:v>
                </c:pt>
                <c:pt idx="97">
                  <c:v>44932</c:v>
                </c:pt>
                <c:pt idx="98">
                  <c:v>44933</c:v>
                </c:pt>
                <c:pt idx="99">
                  <c:v>44934</c:v>
                </c:pt>
                <c:pt idx="100">
                  <c:v>44935</c:v>
                </c:pt>
                <c:pt idx="101">
                  <c:v>44936</c:v>
                </c:pt>
                <c:pt idx="102">
                  <c:v>44937</c:v>
                </c:pt>
                <c:pt idx="103">
                  <c:v>44938</c:v>
                </c:pt>
                <c:pt idx="104">
                  <c:v>44939</c:v>
                </c:pt>
                <c:pt idx="105">
                  <c:v>44940</c:v>
                </c:pt>
                <c:pt idx="106">
                  <c:v>44941</c:v>
                </c:pt>
                <c:pt idx="107">
                  <c:v>44942</c:v>
                </c:pt>
                <c:pt idx="108">
                  <c:v>44943</c:v>
                </c:pt>
                <c:pt idx="109">
                  <c:v>44944</c:v>
                </c:pt>
                <c:pt idx="110">
                  <c:v>44945</c:v>
                </c:pt>
                <c:pt idx="111">
                  <c:v>44946</c:v>
                </c:pt>
                <c:pt idx="112">
                  <c:v>44947</c:v>
                </c:pt>
                <c:pt idx="113">
                  <c:v>44948</c:v>
                </c:pt>
                <c:pt idx="114">
                  <c:v>44949</c:v>
                </c:pt>
                <c:pt idx="115">
                  <c:v>44950</c:v>
                </c:pt>
                <c:pt idx="116">
                  <c:v>44951</c:v>
                </c:pt>
                <c:pt idx="117">
                  <c:v>44952</c:v>
                </c:pt>
                <c:pt idx="118">
                  <c:v>44953</c:v>
                </c:pt>
                <c:pt idx="119">
                  <c:v>44954</c:v>
                </c:pt>
                <c:pt idx="120">
                  <c:v>44955</c:v>
                </c:pt>
                <c:pt idx="121">
                  <c:v>44956</c:v>
                </c:pt>
                <c:pt idx="122">
                  <c:v>44957</c:v>
                </c:pt>
                <c:pt idx="123">
                  <c:v>44958</c:v>
                </c:pt>
                <c:pt idx="124">
                  <c:v>44959</c:v>
                </c:pt>
                <c:pt idx="125">
                  <c:v>44960</c:v>
                </c:pt>
                <c:pt idx="126">
                  <c:v>44961</c:v>
                </c:pt>
                <c:pt idx="127">
                  <c:v>44962</c:v>
                </c:pt>
                <c:pt idx="128">
                  <c:v>44963</c:v>
                </c:pt>
                <c:pt idx="129">
                  <c:v>44964</c:v>
                </c:pt>
                <c:pt idx="130">
                  <c:v>44965</c:v>
                </c:pt>
                <c:pt idx="131">
                  <c:v>44966</c:v>
                </c:pt>
                <c:pt idx="132">
                  <c:v>44967</c:v>
                </c:pt>
                <c:pt idx="133">
                  <c:v>44968</c:v>
                </c:pt>
                <c:pt idx="134">
                  <c:v>44969</c:v>
                </c:pt>
                <c:pt idx="135">
                  <c:v>44970</c:v>
                </c:pt>
                <c:pt idx="136">
                  <c:v>44971</c:v>
                </c:pt>
                <c:pt idx="137">
                  <c:v>44972</c:v>
                </c:pt>
                <c:pt idx="138">
                  <c:v>44973</c:v>
                </c:pt>
                <c:pt idx="139">
                  <c:v>44974</c:v>
                </c:pt>
                <c:pt idx="140">
                  <c:v>44975</c:v>
                </c:pt>
                <c:pt idx="141">
                  <c:v>44976</c:v>
                </c:pt>
                <c:pt idx="142">
                  <c:v>44977</c:v>
                </c:pt>
                <c:pt idx="143">
                  <c:v>44978</c:v>
                </c:pt>
                <c:pt idx="144">
                  <c:v>44979</c:v>
                </c:pt>
                <c:pt idx="145">
                  <c:v>44980</c:v>
                </c:pt>
                <c:pt idx="146">
                  <c:v>44981</c:v>
                </c:pt>
                <c:pt idx="147">
                  <c:v>44982</c:v>
                </c:pt>
                <c:pt idx="148">
                  <c:v>44983</c:v>
                </c:pt>
                <c:pt idx="149">
                  <c:v>44984</c:v>
                </c:pt>
                <c:pt idx="150">
                  <c:v>44985</c:v>
                </c:pt>
                <c:pt idx="151">
                  <c:v>44986</c:v>
                </c:pt>
                <c:pt idx="152">
                  <c:v>44987</c:v>
                </c:pt>
                <c:pt idx="153">
                  <c:v>44988</c:v>
                </c:pt>
                <c:pt idx="154">
                  <c:v>44989</c:v>
                </c:pt>
                <c:pt idx="155">
                  <c:v>44990</c:v>
                </c:pt>
                <c:pt idx="156">
                  <c:v>44991</c:v>
                </c:pt>
                <c:pt idx="157">
                  <c:v>44992</c:v>
                </c:pt>
                <c:pt idx="158">
                  <c:v>44993</c:v>
                </c:pt>
                <c:pt idx="159">
                  <c:v>44994</c:v>
                </c:pt>
                <c:pt idx="160">
                  <c:v>44995</c:v>
                </c:pt>
                <c:pt idx="161">
                  <c:v>44996</c:v>
                </c:pt>
                <c:pt idx="162">
                  <c:v>44997</c:v>
                </c:pt>
                <c:pt idx="163">
                  <c:v>44998</c:v>
                </c:pt>
                <c:pt idx="164">
                  <c:v>44999</c:v>
                </c:pt>
                <c:pt idx="165">
                  <c:v>45000</c:v>
                </c:pt>
                <c:pt idx="166">
                  <c:v>45001</c:v>
                </c:pt>
                <c:pt idx="167">
                  <c:v>45002</c:v>
                </c:pt>
                <c:pt idx="168">
                  <c:v>45003</c:v>
                </c:pt>
                <c:pt idx="169">
                  <c:v>45004</c:v>
                </c:pt>
                <c:pt idx="170">
                  <c:v>45005</c:v>
                </c:pt>
                <c:pt idx="171">
                  <c:v>45006</c:v>
                </c:pt>
                <c:pt idx="172">
                  <c:v>45007</c:v>
                </c:pt>
                <c:pt idx="173">
                  <c:v>45008</c:v>
                </c:pt>
                <c:pt idx="174">
                  <c:v>45009</c:v>
                </c:pt>
                <c:pt idx="175">
                  <c:v>45010</c:v>
                </c:pt>
                <c:pt idx="176">
                  <c:v>45011</c:v>
                </c:pt>
                <c:pt idx="177">
                  <c:v>45012</c:v>
                </c:pt>
                <c:pt idx="178">
                  <c:v>45013</c:v>
                </c:pt>
                <c:pt idx="179">
                  <c:v>45014</c:v>
                </c:pt>
                <c:pt idx="180">
                  <c:v>45015</c:v>
                </c:pt>
                <c:pt idx="181">
                  <c:v>45016</c:v>
                </c:pt>
                <c:pt idx="182">
                  <c:v>45017</c:v>
                </c:pt>
                <c:pt idx="183">
                  <c:v>45018</c:v>
                </c:pt>
                <c:pt idx="184">
                  <c:v>45019</c:v>
                </c:pt>
                <c:pt idx="185">
                  <c:v>45020</c:v>
                </c:pt>
                <c:pt idx="186">
                  <c:v>45021</c:v>
                </c:pt>
                <c:pt idx="187">
                  <c:v>45022</c:v>
                </c:pt>
                <c:pt idx="188">
                  <c:v>45023</c:v>
                </c:pt>
                <c:pt idx="189">
                  <c:v>45024</c:v>
                </c:pt>
                <c:pt idx="190">
                  <c:v>45025</c:v>
                </c:pt>
                <c:pt idx="191">
                  <c:v>45026</c:v>
                </c:pt>
                <c:pt idx="192">
                  <c:v>45027</c:v>
                </c:pt>
                <c:pt idx="193">
                  <c:v>45028</c:v>
                </c:pt>
                <c:pt idx="194">
                  <c:v>45029</c:v>
                </c:pt>
                <c:pt idx="195">
                  <c:v>45030</c:v>
                </c:pt>
                <c:pt idx="196">
                  <c:v>45031</c:v>
                </c:pt>
                <c:pt idx="197">
                  <c:v>45032</c:v>
                </c:pt>
                <c:pt idx="198">
                  <c:v>45033</c:v>
                </c:pt>
                <c:pt idx="199">
                  <c:v>45034</c:v>
                </c:pt>
                <c:pt idx="200">
                  <c:v>45035</c:v>
                </c:pt>
                <c:pt idx="201">
                  <c:v>45036</c:v>
                </c:pt>
                <c:pt idx="202">
                  <c:v>45037</c:v>
                </c:pt>
                <c:pt idx="203">
                  <c:v>45038</c:v>
                </c:pt>
                <c:pt idx="204">
                  <c:v>45039</c:v>
                </c:pt>
                <c:pt idx="205">
                  <c:v>45040</c:v>
                </c:pt>
                <c:pt idx="206">
                  <c:v>45041</c:v>
                </c:pt>
                <c:pt idx="207">
                  <c:v>45042</c:v>
                </c:pt>
                <c:pt idx="208">
                  <c:v>45043</c:v>
                </c:pt>
                <c:pt idx="209">
                  <c:v>45044</c:v>
                </c:pt>
                <c:pt idx="210">
                  <c:v>45045</c:v>
                </c:pt>
                <c:pt idx="211">
                  <c:v>45046</c:v>
                </c:pt>
                <c:pt idx="212">
                  <c:v>45047</c:v>
                </c:pt>
                <c:pt idx="213">
                  <c:v>45048</c:v>
                </c:pt>
                <c:pt idx="214">
                  <c:v>45049</c:v>
                </c:pt>
                <c:pt idx="215">
                  <c:v>45050</c:v>
                </c:pt>
                <c:pt idx="216">
                  <c:v>45051</c:v>
                </c:pt>
                <c:pt idx="217">
                  <c:v>45052</c:v>
                </c:pt>
                <c:pt idx="218">
                  <c:v>45053</c:v>
                </c:pt>
                <c:pt idx="219">
                  <c:v>45054</c:v>
                </c:pt>
                <c:pt idx="220">
                  <c:v>45055</c:v>
                </c:pt>
                <c:pt idx="221">
                  <c:v>45056</c:v>
                </c:pt>
                <c:pt idx="222">
                  <c:v>45057</c:v>
                </c:pt>
                <c:pt idx="223">
                  <c:v>45058</c:v>
                </c:pt>
                <c:pt idx="224">
                  <c:v>45059</c:v>
                </c:pt>
                <c:pt idx="225">
                  <c:v>45060</c:v>
                </c:pt>
                <c:pt idx="226">
                  <c:v>45061</c:v>
                </c:pt>
                <c:pt idx="227">
                  <c:v>45062</c:v>
                </c:pt>
                <c:pt idx="228">
                  <c:v>45063</c:v>
                </c:pt>
                <c:pt idx="229">
                  <c:v>45064</c:v>
                </c:pt>
                <c:pt idx="230">
                  <c:v>45065</c:v>
                </c:pt>
                <c:pt idx="231">
                  <c:v>45066</c:v>
                </c:pt>
                <c:pt idx="232">
                  <c:v>45067</c:v>
                </c:pt>
                <c:pt idx="233">
                  <c:v>45068</c:v>
                </c:pt>
                <c:pt idx="234">
                  <c:v>45069</c:v>
                </c:pt>
                <c:pt idx="235">
                  <c:v>45070</c:v>
                </c:pt>
                <c:pt idx="236">
                  <c:v>45071</c:v>
                </c:pt>
                <c:pt idx="237">
                  <c:v>45072</c:v>
                </c:pt>
                <c:pt idx="238">
                  <c:v>45073</c:v>
                </c:pt>
                <c:pt idx="239">
                  <c:v>45074</c:v>
                </c:pt>
                <c:pt idx="240">
                  <c:v>45075</c:v>
                </c:pt>
                <c:pt idx="241">
                  <c:v>45076</c:v>
                </c:pt>
                <c:pt idx="242">
                  <c:v>45077</c:v>
                </c:pt>
                <c:pt idx="243">
                  <c:v>45078</c:v>
                </c:pt>
                <c:pt idx="244">
                  <c:v>45079</c:v>
                </c:pt>
                <c:pt idx="245">
                  <c:v>45080</c:v>
                </c:pt>
                <c:pt idx="246">
                  <c:v>45081</c:v>
                </c:pt>
                <c:pt idx="247">
                  <c:v>45082</c:v>
                </c:pt>
                <c:pt idx="248">
                  <c:v>45083</c:v>
                </c:pt>
                <c:pt idx="249">
                  <c:v>45084</c:v>
                </c:pt>
                <c:pt idx="250">
                  <c:v>45085</c:v>
                </c:pt>
                <c:pt idx="251">
                  <c:v>45086</c:v>
                </c:pt>
                <c:pt idx="252">
                  <c:v>45087</c:v>
                </c:pt>
                <c:pt idx="253">
                  <c:v>45088</c:v>
                </c:pt>
                <c:pt idx="254">
                  <c:v>45089</c:v>
                </c:pt>
                <c:pt idx="255">
                  <c:v>45090</c:v>
                </c:pt>
                <c:pt idx="256">
                  <c:v>45091</c:v>
                </c:pt>
                <c:pt idx="257">
                  <c:v>45092</c:v>
                </c:pt>
                <c:pt idx="258">
                  <c:v>45093</c:v>
                </c:pt>
                <c:pt idx="259">
                  <c:v>45094</c:v>
                </c:pt>
                <c:pt idx="260">
                  <c:v>45095</c:v>
                </c:pt>
                <c:pt idx="261">
                  <c:v>45096</c:v>
                </c:pt>
                <c:pt idx="262">
                  <c:v>45097</c:v>
                </c:pt>
                <c:pt idx="263">
                  <c:v>45098</c:v>
                </c:pt>
                <c:pt idx="264">
                  <c:v>45099</c:v>
                </c:pt>
                <c:pt idx="265">
                  <c:v>45100</c:v>
                </c:pt>
                <c:pt idx="266">
                  <c:v>45101</c:v>
                </c:pt>
                <c:pt idx="267">
                  <c:v>45102</c:v>
                </c:pt>
                <c:pt idx="268">
                  <c:v>45103</c:v>
                </c:pt>
                <c:pt idx="269">
                  <c:v>45104</c:v>
                </c:pt>
                <c:pt idx="270">
                  <c:v>45105</c:v>
                </c:pt>
                <c:pt idx="271">
                  <c:v>45106</c:v>
                </c:pt>
                <c:pt idx="272">
                  <c:v>45107</c:v>
                </c:pt>
                <c:pt idx="273">
                  <c:v>45108</c:v>
                </c:pt>
                <c:pt idx="274">
                  <c:v>45109</c:v>
                </c:pt>
                <c:pt idx="275">
                  <c:v>45110</c:v>
                </c:pt>
                <c:pt idx="276">
                  <c:v>45111</c:v>
                </c:pt>
                <c:pt idx="277">
                  <c:v>45112</c:v>
                </c:pt>
                <c:pt idx="278">
                  <c:v>45113</c:v>
                </c:pt>
                <c:pt idx="279">
                  <c:v>45114</c:v>
                </c:pt>
                <c:pt idx="280">
                  <c:v>45115</c:v>
                </c:pt>
                <c:pt idx="281">
                  <c:v>45116</c:v>
                </c:pt>
                <c:pt idx="282">
                  <c:v>45117</c:v>
                </c:pt>
                <c:pt idx="283">
                  <c:v>45118</c:v>
                </c:pt>
                <c:pt idx="284">
                  <c:v>45119</c:v>
                </c:pt>
                <c:pt idx="285">
                  <c:v>45120</c:v>
                </c:pt>
                <c:pt idx="286">
                  <c:v>45121</c:v>
                </c:pt>
                <c:pt idx="287">
                  <c:v>45122</c:v>
                </c:pt>
                <c:pt idx="288">
                  <c:v>45123</c:v>
                </c:pt>
                <c:pt idx="289">
                  <c:v>45124</c:v>
                </c:pt>
                <c:pt idx="290">
                  <c:v>45125</c:v>
                </c:pt>
                <c:pt idx="291">
                  <c:v>45126</c:v>
                </c:pt>
                <c:pt idx="292">
                  <c:v>45127</c:v>
                </c:pt>
                <c:pt idx="293">
                  <c:v>45128</c:v>
                </c:pt>
                <c:pt idx="294">
                  <c:v>45129</c:v>
                </c:pt>
                <c:pt idx="295">
                  <c:v>45130</c:v>
                </c:pt>
                <c:pt idx="296">
                  <c:v>45131</c:v>
                </c:pt>
                <c:pt idx="297">
                  <c:v>45132</c:v>
                </c:pt>
                <c:pt idx="298">
                  <c:v>45133</c:v>
                </c:pt>
                <c:pt idx="299">
                  <c:v>45134</c:v>
                </c:pt>
                <c:pt idx="300">
                  <c:v>45135</c:v>
                </c:pt>
                <c:pt idx="301">
                  <c:v>45136</c:v>
                </c:pt>
                <c:pt idx="302">
                  <c:v>45137</c:v>
                </c:pt>
                <c:pt idx="303">
                  <c:v>45138</c:v>
                </c:pt>
                <c:pt idx="304">
                  <c:v>45139</c:v>
                </c:pt>
                <c:pt idx="305">
                  <c:v>45140</c:v>
                </c:pt>
                <c:pt idx="306">
                  <c:v>45141</c:v>
                </c:pt>
                <c:pt idx="307">
                  <c:v>45142</c:v>
                </c:pt>
                <c:pt idx="308">
                  <c:v>45143</c:v>
                </c:pt>
                <c:pt idx="309">
                  <c:v>45144</c:v>
                </c:pt>
                <c:pt idx="310">
                  <c:v>45145</c:v>
                </c:pt>
                <c:pt idx="311">
                  <c:v>45146</c:v>
                </c:pt>
                <c:pt idx="312">
                  <c:v>45147</c:v>
                </c:pt>
                <c:pt idx="313">
                  <c:v>45148</c:v>
                </c:pt>
                <c:pt idx="314">
                  <c:v>45149</c:v>
                </c:pt>
                <c:pt idx="315">
                  <c:v>45150</c:v>
                </c:pt>
                <c:pt idx="316">
                  <c:v>45151</c:v>
                </c:pt>
                <c:pt idx="317">
                  <c:v>45152</c:v>
                </c:pt>
                <c:pt idx="318">
                  <c:v>45153</c:v>
                </c:pt>
                <c:pt idx="319">
                  <c:v>45154</c:v>
                </c:pt>
                <c:pt idx="320">
                  <c:v>45155</c:v>
                </c:pt>
                <c:pt idx="321">
                  <c:v>45156</c:v>
                </c:pt>
                <c:pt idx="322">
                  <c:v>45157</c:v>
                </c:pt>
                <c:pt idx="323">
                  <c:v>45158</c:v>
                </c:pt>
                <c:pt idx="324">
                  <c:v>45159</c:v>
                </c:pt>
                <c:pt idx="325">
                  <c:v>45160</c:v>
                </c:pt>
                <c:pt idx="326">
                  <c:v>45161</c:v>
                </c:pt>
                <c:pt idx="327">
                  <c:v>45162</c:v>
                </c:pt>
                <c:pt idx="328">
                  <c:v>45163</c:v>
                </c:pt>
                <c:pt idx="329">
                  <c:v>45164</c:v>
                </c:pt>
                <c:pt idx="330">
                  <c:v>45165</c:v>
                </c:pt>
                <c:pt idx="331">
                  <c:v>45166</c:v>
                </c:pt>
                <c:pt idx="332">
                  <c:v>45167</c:v>
                </c:pt>
                <c:pt idx="333">
                  <c:v>45168</c:v>
                </c:pt>
                <c:pt idx="334">
                  <c:v>45169</c:v>
                </c:pt>
                <c:pt idx="335">
                  <c:v>45170</c:v>
                </c:pt>
                <c:pt idx="336">
                  <c:v>45171</c:v>
                </c:pt>
                <c:pt idx="337">
                  <c:v>45172</c:v>
                </c:pt>
                <c:pt idx="338">
                  <c:v>45173</c:v>
                </c:pt>
                <c:pt idx="339">
                  <c:v>45174</c:v>
                </c:pt>
                <c:pt idx="340">
                  <c:v>45175</c:v>
                </c:pt>
                <c:pt idx="341">
                  <c:v>45176</c:v>
                </c:pt>
                <c:pt idx="342">
                  <c:v>45177</c:v>
                </c:pt>
                <c:pt idx="343">
                  <c:v>45178</c:v>
                </c:pt>
                <c:pt idx="344">
                  <c:v>45179</c:v>
                </c:pt>
                <c:pt idx="345">
                  <c:v>45180</c:v>
                </c:pt>
                <c:pt idx="346">
                  <c:v>45181</c:v>
                </c:pt>
                <c:pt idx="347">
                  <c:v>45182</c:v>
                </c:pt>
                <c:pt idx="348">
                  <c:v>45183</c:v>
                </c:pt>
                <c:pt idx="349">
                  <c:v>45184</c:v>
                </c:pt>
                <c:pt idx="350">
                  <c:v>45185</c:v>
                </c:pt>
                <c:pt idx="351">
                  <c:v>45186</c:v>
                </c:pt>
                <c:pt idx="352">
                  <c:v>45187</c:v>
                </c:pt>
                <c:pt idx="353">
                  <c:v>45188</c:v>
                </c:pt>
                <c:pt idx="354">
                  <c:v>45189</c:v>
                </c:pt>
                <c:pt idx="355">
                  <c:v>45190</c:v>
                </c:pt>
                <c:pt idx="356">
                  <c:v>45191</c:v>
                </c:pt>
                <c:pt idx="357">
                  <c:v>45192</c:v>
                </c:pt>
                <c:pt idx="358">
                  <c:v>45193</c:v>
                </c:pt>
                <c:pt idx="359">
                  <c:v>45194</c:v>
                </c:pt>
                <c:pt idx="360">
                  <c:v>45195</c:v>
                </c:pt>
                <c:pt idx="361">
                  <c:v>45196</c:v>
                </c:pt>
                <c:pt idx="362">
                  <c:v>45197</c:v>
                </c:pt>
                <c:pt idx="363">
                  <c:v>45198</c:v>
                </c:pt>
                <c:pt idx="364">
                  <c:v>45199</c:v>
                </c:pt>
              </c:numCache>
            </c:numRef>
          </c:xVal>
          <c:yVal>
            <c:numRef>
              <c:f>Gain!$K$5:$K$369</c:f>
              <c:numCache>
                <c:formatCode>General</c:formatCode>
                <c:ptCount val="365"/>
                <c:pt idx="0">
                  <c:v>90</c:v>
                </c:pt>
                <c:pt idx="1">
                  <c:v>88.957269362389511</c:v>
                </c:pt>
                <c:pt idx="2">
                  <c:v>87.92661969347472</c:v>
                </c:pt>
                <c:pt idx="3">
                  <c:v>86.907911024409032</c:v>
                </c:pt>
                <c:pt idx="4">
                  <c:v>85.901005008010387</c:v>
                </c:pt>
                <c:pt idx="5">
                  <c:v>84.905764899972795</c:v>
                </c:pt>
                <c:pt idx="6">
                  <c:v>83.922055540295517</c:v>
                </c:pt>
                <c:pt idx="7">
                  <c:v>82.949743334927575</c:v>
                </c:pt>
                <c:pt idx="8">
                  <c:v>81.988696237624737</c:v>
                </c:pt>
                <c:pt idx="9">
                  <c:v>81.038783732016839</c:v>
                </c:pt>
                <c:pt idx="10">
                  <c:v>80.099876813882801</c:v>
                </c:pt>
                <c:pt idx="11">
                  <c:v>79.171847973631003</c:v>
                </c:pt>
                <c:pt idx="12">
                  <c:v>78.254571178982729</c:v>
                </c:pt>
                <c:pt idx="13">
                  <c:v>77.347921857856107</c:v>
                </c:pt>
                <c:pt idx="14">
                  <c:v>76.451776881448467</c:v>
                </c:pt>
                <c:pt idx="15">
                  <c:v>75.566014547514612</c:v>
                </c:pt>
                <c:pt idx="16">
                  <c:v>74.690514563838903</c:v>
                </c:pt>
                <c:pt idx="17">
                  <c:v>73.825158031898823</c:v>
                </c:pt>
                <c:pt idx="18">
                  <c:v>72.969827430717743</c:v>
                </c:pt>
                <c:pt idx="19">
                  <c:v>72.124406600904877</c:v>
                </c:pt>
                <c:pt idx="20">
                  <c:v>71.288780728879985</c:v>
                </c:pt>
                <c:pt idx="21">
                  <c:v>70.46283633128111</c:v>
                </c:pt>
                <c:pt idx="22">
                  <c:v>69.646461239552664</c:v>
                </c:pt>
                <c:pt idx="23">
                  <c:v>68.8395445847123</c:v>
                </c:pt>
                <c:pt idx="24">
                  <c:v>68.041976782294171</c:v>
                </c:pt>
                <c:pt idx="25">
                  <c:v>67.253649517466613</c:v>
                </c:pt>
                <c:pt idx="26">
                  <c:v>66.47445573032239</c:v>
                </c:pt>
                <c:pt idx="27">
                  <c:v>65.704289601339184</c:v>
                </c:pt>
                <c:pt idx="28">
                  <c:v>64.943046537008641</c:v>
                </c:pt>
                <c:pt idx="29">
                  <c:v>64.19062315563194</c:v>
                </c:pt>
                <c:pt idx="30">
                  <c:v>63.446917273279873</c:v>
                </c:pt>
                <c:pt idx="31">
                  <c:v>62.711827889915575</c:v>
                </c:pt>
                <c:pt idx="32">
                  <c:v>61.985255175678127</c:v>
                </c:pt>
                <c:pt idx="33">
                  <c:v>61.267100457324972</c:v>
                </c:pt>
                <c:pt idx="34">
                  <c:v>60.557266204831507</c:v>
                </c:pt>
                <c:pt idx="35">
                  <c:v>59.855656018145822</c:v>
                </c:pt>
                <c:pt idx="36">
                  <c:v>59.162174614096983</c:v>
                </c:pt>
                <c:pt idx="37">
                  <c:v>58.476727813454985</c:v>
                </c:pt>
                <c:pt idx="38">
                  <c:v>57.799222528140547</c:v>
                </c:pt>
                <c:pt idx="39">
                  <c:v>57.129566748583237</c:v>
                </c:pt>
                <c:pt idx="40">
                  <c:v>56.467669531225894</c:v>
                </c:pt>
                <c:pt idx="41">
                  <c:v>55.813440986173973</c:v>
                </c:pt>
                <c:pt idx="42">
                  <c:v>55.166792264987876</c:v>
                </c:pt>
                <c:pt idx="43">
                  <c:v>54.527635548616807</c:v>
                </c:pt>
                <c:pt idx="44">
                  <c:v>53.895884035472349</c:v>
                </c:pt>
                <c:pt idx="45">
                  <c:v>53.27145192964025</c:v>
                </c:pt>
                <c:pt idx="46">
                  <c:v>52.654254429228807</c:v>
                </c:pt>
                <c:pt idx="47">
                  <c:v>52.044207714852199</c:v>
                </c:pt>
                <c:pt idx="48">
                  <c:v>51.441228938247306</c:v>
                </c:pt>
                <c:pt idx="49">
                  <c:v>50.845236211022367</c:v>
                </c:pt>
                <c:pt idx="50">
                  <c:v>50.256148593535976</c:v>
                </c:pt>
                <c:pt idx="51">
                  <c:v>49.673886083905025</c:v>
                </c:pt>
                <c:pt idx="52">
                  <c:v>49.098369607139901</c:v>
                </c:pt>
                <c:pt idx="53">
                  <c:v>48.529521004405595</c:v>
                </c:pt>
                <c:pt idx="54">
                  <c:v>47.967263022407195</c:v>
                </c:pt>
                <c:pt idx="55">
                  <c:v>47.411519302898483</c:v>
                </c:pt>
                <c:pt idx="56">
                  <c:v>46.86221437231189</c:v>
                </c:pt>
                <c:pt idx="57">
                  <c:v>46.319273631508779</c:v>
                </c:pt>
                <c:pt idx="58">
                  <c:v>45.782623345648368</c:v>
                </c:pt>
                <c:pt idx="59">
                  <c:v>45.252190634174042</c:v>
                </c:pt>
                <c:pt idx="60">
                  <c:v>44.727903460915783</c:v>
                </c:pt>
                <c:pt idx="61">
                  <c:v>44.209690624307107</c:v>
                </c:pt>
                <c:pt idx="62">
                  <c:v>43.697481747715479</c:v>
                </c:pt>
                <c:pt idx="63">
                  <c:v>43.191207269884728</c:v>
                </c:pt>
                <c:pt idx="64">
                  <c:v>42.690798435488134</c:v>
                </c:pt>
                <c:pt idx="65">
                  <c:v>42.196187285791055</c:v>
                </c:pt>
                <c:pt idx="66">
                  <c:v>41.707306649421668</c:v>
                </c:pt>
                <c:pt idx="67">
                  <c:v>41.224090133248694</c:v>
                </c:pt>
                <c:pt idx="68">
                  <c:v>40.74647211336476</c:v>
                </c:pt>
                <c:pt idx="69">
                  <c:v>40.27438772617424</c:v>
                </c:pt>
                <c:pt idx="70">
                  <c:v>39.807772859584404</c:v>
                </c:pt>
                <c:pt idx="71">
                  <c:v>39.346564144298533</c:v>
                </c:pt>
                <c:pt idx="72">
                  <c:v>38.890698945210019</c:v>
                </c:pt>
                <c:pt idx="73">
                  <c:v>38.440115352896065</c:v>
                </c:pt>
                <c:pt idx="74">
                  <c:v>37.994752175209996</c:v>
                </c:pt>
                <c:pt idx="75">
                  <c:v>37.554548928971009</c:v>
                </c:pt>
                <c:pt idx="76">
                  <c:v>37.119445831750113</c:v>
                </c:pt>
                <c:pt idx="77">
                  <c:v>36.689383793751354</c:v>
                </c:pt>
                <c:pt idx="78">
                  <c:v>36.264304409786973</c:v>
                </c:pt>
                <c:pt idx="79">
                  <c:v>35.844149951345663</c:v>
                </c:pt>
                <c:pt idx="80">
                  <c:v>35.428863358752636</c:v>
                </c:pt>
                <c:pt idx="81">
                  <c:v>35.018388233420566</c:v>
                </c:pt>
                <c:pt idx="82">
                  <c:v>34.612668830190273</c:v>
                </c:pt>
                <c:pt idx="83">
                  <c:v>34.211650049760216</c:v>
                </c:pt>
                <c:pt idx="84">
                  <c:v>33.815277431203626</c:v>
                </c:pt>
                <c:pt idx="85">
                  <c:v>33.423497144572352</c:v>
                </c:pt>
                <c:pt idx="86">
                  <c:v>33.036255983586436</c:v>
                </c:pt>
                <c:pt idx="87">
                  <c:v>32.653501358408349</c:v>
                </c:pt>
                <c:pt idx="88">
                  <c:v>32.275181288500924</c:v>
                </c:pt>
                <c:pt idx="89">
                  <c:v>31.901244395568121</c:v>
                </c:pt>
                <c:pt idx="90">
                  <c:v>31.531639896577467</c:v>
                </c:pt>
                <c:pt idx="91">
                  <c:v>31.16631759686344</c:v>
                </c:pt>
                <c:pt idx="92">
                  <c:v>30.805227883310678</c:v>
                </c:pt>
                <c:pt idx="93">
                  <c:v>30.448321717616228</c:v>
                </c:pt>
                <c:pt idx="94">
                  <c:v>30.095550629629795</c:v>
                </c:pt>
                <c:pt idx="95">
                  <c:v>29.746866710771211</c:v>
                </c:pt>
                <c:pt idx="96">
                  <c:v>29.402222607524141</c:v>
                </c:pt>
                <c:pt idx="97">
                  <c:v>29.061571515005149</c:v>
                </c:pt>
                <c:pt idx="98">
                  <c:v>28.724867170607329</c:v>
                </c:pt>
                <c:pt idx="99">
                  <c:v>28.392063847717502</c:v>
                </c:pt>
                <c:pt idx="100">
                  <c:v>28.063116349506309</c:v>
                </c:pt>
                <c:pt idx="101">
                  <c:v>27.737980002790106</c:v>
                </c:pt>
                <c:pt idx="102">
                  <c:v>27.416610651964152</c:v>
                </c:pt>
                <c:pt idx="103">
                  <c:v>27.098964653005911</c:v>
                </c:pt>
                <c:pt idx="104">
                  <c:v>26.784998867547998</c:v>
                </c:pt>
                <c:pt idx="105">
                  <c:v>26.474670657019608</c:v>
                </c:pt>
                <c:pt idx="106">
                  <c:v>26.16793787685604</c:v>
                </c:pt>
                <c:pt idx="107">
                  <c:v>25.864758870775084</c:v>
                </c:pt>
                <c:pt idx="108">
                  <c:v>25.565092465119921</c:v>
                </c:pt>
                <c:pt idx="109">
                  <c:v>25.268897963267417</c:v>
                </c:pt>
                <c:pt idx="110">
                  <c:v>24.976135140101285</c:v>
                </c:pt>
                <c:pt idx="111">
                  <c:v>24.686764236549241</c:v>
                </c:pt>
                <c:pt idx="112">
                  <c:v>24.400745954183499</c:v>
                </c:pt>
                <c:pt idx="113">
                  <c:v>24.118041449883755</c:v>
                </c:pt>
                <c:pt idx="114">
                  <c:v>23.838612330562054</c:v>
                </c:pt>
                <c:pt idx="115">
                  <c:v>23.562420647948755</c:v>
                </c:pt>
                <c:pt idx="116">
                  <c:v>23.289428893438956</c:v>
                </c:pt>
                <c:pt idx="117">
                  <c:v>23.019599992998518</c:v>
                </c:pt>
                <c:pt idx="118">
                  <c:v>22.752897302129213</c:v>
                </c:pt>
                <c:pt idx="119">
                  <c:v>22.489284600892155</c:v>
                </c:pt>
                <c:pt idx="120">
                  <c:v>22.22872608898891</c:v>
                </c:pt>
                <c:pt idx="121">
                  <c:v>21.971186380899574</c:v>
                </c:pt>
                <c:pt idx="122">
                  <c:v>21.716630501077194</c:v>
                </c:pt>
                <c:pt idx="123">
                  <c:v>21.465023879197862</c:v>
                </c:pt>
                <c:pt idx="124">
                  <c:v>21.216332345465865</c:v>
                </c:pt>
                <c:pt idx="125">
                  <c:v>20.970522125973154</c:v>
                </c:pt>
                <c:pt idx="126">
                  <c:v>20.727559838112704</c:v>
                </c:pt>
                <c:pt idx="127">
                  <c:v>20.487412486044871</c:v>
                </c:pt>
                <c:pt idx="128">
                  <c:v>20.2500474562164</c:v>
                </c:pt>
                <c:pt idx="129">
                  <c:v>20.015432512931255</c:v>
                </c:pt>
                <c:pt idx="130">
                  <c:v>19.783535793972828</c:v>
                </c:pt>
                <c:pt idx="131">
                  <c:v>19.554325806276839</c:v>
                </c:pt>
                <c:pt idx="132">
                  <c:v>19.327771421654365</c:v>
                </c:pt>
                <c:pt idx="133">
                  <c:v>19.103841872564466</c:v>
                </c:pt>
                <c:pt idx="134">
                  <c:v>18.882506747935697</c:v>
                </c:pt>
                <c:pt idx="135">
                  <c:v>18.663735989036152</c:v>
                </c:pt>
                <c:pt idx="136">
                  <c:v>18.447499885391245</c:v>
                </c:pt>
                <c:pt idx="137">
                  <c:v>18.233769070748878</c:v>
                </c:pt>
                <c:pt idx="138">
                  <c:v>18.022514519091271</c:v>
                </c:pt>
                <c:pt idx="139">
                  <c:v>17.813707540693091</c:v>
                </c:pt>
                <c:pt idx="140">
                  <c:v>17.607319778225158</c:v>
                </c:pt>
                <c:pt idx="141">
                  <c:v>17.40332320290338</c:v>
                </c:pt>
                <c:pt idx="142">
                  <c:v>17.201690110682211</c:v>
                </c:pt>
                <c:pt idx="143">
                  <c:v>17.002393118492328</c:v>
                </c:pt>
                <c:pt idx="144">
                  <c:v>16.805405160521776</c:v>
                </c:pt>
                <c:pt idx="145">
                  <c:v>16.610699484540294</c:v>
                </c:pt>
                <c:pt idx="146">
                  <c:v>16.418249648266173</c:v>
                </c:pt>
                <c:pt idx="147">
                  <c:v>16.228029515775233</c:v>
                </c:pt>
                <c:pt idx="148">
                  <c:v>16.040013253951386</c:v>
                </c:pt>
                <c:pt idx="149">
                  <c:v>15.854175328978352</c:v>
                </c:pt>
                <c:pt idx="150">
                  <c:v>15.670490502871971</c:v>
                </c:pt>
                <c:pt idx="151">
                  <c:v>15.488933830052764</c:v>
                </c:pt>
                <c:pt idx="152">
                  <c:v>15.309480653958126</c:v>
                </c:pt>
                <c:pt idx="153">
                  <c:v>15.132106603693824</c:v>
                </c:pt>
                <c:pt idx="154">
                  <c:v>14.956787590724272</c:v>
                </c:pt>
                <c:pt idx="155">
                  <c:v>14.783499805601158</c:v>
                </c:pt>
                <c:pt idx="156">
                  <c:v>14.612219714729946</c:v>
                </c:pt>
                <c:pt idx="157">
                  <c:v>14.442924057173892</c:v>
                </c:pt>
                <c:pt idx="158">
                  <c:v>14.275589841495037</c:v>
                </c:pt>
                <c:pt idx="159">
                  <c:v>14.110194342631841</c:v>
                </c:pt>
                <c:pt idx="160">
                  <c:v>13.946715098812946</c:v>
                </c:pt>
                <c:pt idx="161">
                  <c:v>13.785129908506757</c:v>
                </c:pt>
                <c:pt idx="162">
                  <c:v>13.625416827406308</c:v>
                </c:pt>
                <c:pt idx="163">
                  <c:v>13.467554165449085</c:v>
                </c:pt>
                <c:pt idx="164">
                  <c:v>13.311520483871393</c:v>
                </c:pt>
                <c:pt idx="165">
                  <c:v>13.157294592296809</c:v>
                </c:pt>
                <c:pt idx="166">
                  <c:v>13.004855545858426</c:v>
                </c:pt>
                <c:pt idx="167">
                  <c:v>12.854182642354367</c:v>
                </c:pt>
                <c:pt idx="168">
                  <c:v>12.705255419436327</c:v>
                </c:pt>
                <c:pt idx="169">
                  <c:v>12.558053651830626</c:v>
                </c:pt>
                <c:pt idx="170">
                  <c:v>12.412557348591514</c:v>
                </c:pt>
                <c:pt idx="171">
                  <c:v>12.268746750386255</c:v>
                </c:pt>
                <c:pt idx="172">
                  <c:v>12.126602326811676</c:v>
                </c:pt>
                <c:pt idx="173">
                  <c:v>11.986104773741845</c:v>
                </c:pt>
                <c:pt idx="174">
                  <c:v>11.847235010706399</c:v>
                </c:pt>
                <c:pt idx="175">
                  <c:v>11.709974178299341</c:v>
                </c:pt>
                <c:pt idx="176">
                  <c:v>11.574303635617781</c:v>
                </c:pt>
                <c:pt idx="177">
                  <c:v>11.440204957730394</c:v>
                </c:pt>
                <c:pt idx="178">
                  <c:v>11.307659933175183</c:v>
                </c:pt>
                <c:pt idx="179">
                  <c:v>11.176650561486268</c:v>
                </c:pt>
                <c:pt idx="180">
                  <c:v>11.047159050749286</c:v>
                </c:pt>
                <c:pt idx="181">
                  <c:v>10.919167815185155</c:v>
                </c:pt>
                <c:pt idx="182">
                  <c:v>10.792659472761777</c:v>
                </c:pt>
                <c:pt idx="183">
                  <c:v>10.667616842833489</c:v>
                </c:pt>
                <c:pt idx="184">
                  <c:v>10.544022943807798</c:v>
                </c:pt>
                <c:pt idx="185">
                  <c:v>10.421860990839177</c:v>
                </c:pt>
                <c:pt idx="186">
                  <c:v>10.301114393549557</c:v>
                </c:pt>
                <c:pt idx="187">
                  <c:v>10.181766753775284</c:v>
                </c:pt>
                <c:pt idx="188">
                  <c:v>10.063801863340112</c:v>
                </c:pt>
                <c:pt idx="189">
                  <c:v>9.9472037018540469</c:v>
                </c:pt>
                <c:pt idx="190">
                  <c:v>9.8319564345376484</c:v>
                </c:pt>
                <c:pt idx="191">
                  <c:v>9.7180444100716041</c:v>
                </c:pt>
                <c:pt idx="192">
                  <c:v>9.6054521584711523</c:v>
                </c:pt>
                <c:pt idx="193">
                  <c:v>9.4941643889851548</c:v>
                </c:pt>
                <c:pt idx="194">
                  <c:v>9.3841659880195394</c:v>
                </c:pt>
                <c:pt idx="195">
                  <c:v>9.2754420170847585</c:v>
                </c:pt>
                <c:pt idx="196">
                  <c:v>9.1679777107670528</c:v>
                </c:pt>
                <c:pt idx="197">
                  <c:v>9.061758474723197</c:v>
                </c:pt>
                <c:pt idx="198">
                  <c:v>8.9567698836985254</c:v>
                </c:pt>
                <c:pt idx="199">
                  <c:v>8.8529976795678653</c:v>
                </c:pt>
                <c:pt idx="200">
                  <c:v>8.7504277693992023</c:v>
                </c:pt>
                <c:pt idx="201">
                  <c:v>8.6490462235397558</c:v>
                </c:pt>
                <c:pt idx="202">
                  <c:v>8.5488392737242638</c:v>
                </c:pt>
                <c:pt idx="203">
                  <c:v>8.449793311205152</c:v>
                </c:pt>
                <c:pt idx="204">
                  <c:v>8.3518948849043788</c:v>
                </c:pt>
                <c:pt idx="205">
                  <c:v>8.2551306995866884</c:v>
                </c:pt>
                <c:pt idx="206">
                  <c:v>8.1594876140540435</c:v>
                </c:pt>
                <c:pt idx="207">
                  <c:v>8.0649526393609605</c:v>
                </c:pt>
                <c:pt idx="208">
                  <c:v>7.9715129370505267</c:v>
                </c:pt>
                <c:pt idx="209">
                  <c:v>7.8791558174108483</c:v>
                </c:pt>
                <c:pt idx="210">
                  <c:v>7.7878687377517233</c:v>
                </c:pt>
                <c:pt idx="211">
                  <c:v>7.6976393007012494</c:v>
                </c:pt>
                <c:pt idx="212">
                  <c:v>7.6084552525221882</c:v>
                </c:pt>
                <c:pt idx="213">
                  <c:v>7.520304481447817</c:v>
                </c:pt>
                <c:pt idx="214">
                  <c:v>7.4331750160370929</c:v>
                </c:pt>
                <c:pt idx="215">
                  <c:v>7.3470550235488403</c:v>
                </c:pt>
                <c:pt idx="216">
                  <c:v>7.2619328083347936</c:v>
                </c:pt>
                <c:pt idx="217">
                  <c:v>7.1777968102512428</c:v>
                </c:pt>
                <c:pt idx="218">
                  <c:v>7.0946356030891122</c:v>
                </c:pt>
                <c:pt idx="219">
                  <c:v>7.012437893022188</c:v>
                </c:pt>
                <c:pt idx="220">
                  <c:v>6.9311925170733568</c:v>
                </c:pt>
                <c:pt idx="221">
                  <c:v>6.85088844159859</c:v>
                </c:pt>
                <c:pt idx="222">
                  <c:v>6.7715147607885182</c:v>
                </c:pt>
                <c:pt idx="223">
                  <c:v>6.6930606951873424</c:v>
                </c:pt>
                <c:pt idx="224">
                  <c:v>6.6155155902289167</c:v>
                </c:pt>
                <c:pt idx="225">
                  <c:v>6.5388689147897887</c:v>
                </c:pt>
                <c:pt idx="226">
                  <c:v>6.4631102597590084</c:v>
                </c:pt>
                <c:pt idx="227">
                  <c:v>6.388229336624506</c:v>
                </c:pt>
                <c:pt idx="228">
                  <c:v>6.3142159760758334</c:v>
                </c:pt>
                <c:pt idx="229">
                  <c:v>6.2410601266231245</c:v>
                </c:pt>
                <c:pt idx="230">
                  <c:v>6.1687518532320214</c:v>
                </c:pt>
                <c:pt idx="231">
                  <c:v>6.0972813359744515</c:v>
                </c:pt>
                <c:pt idx="232">
                  <c:v>6.0266388686949934</c:v>
                </c:pt>
                <c:pt idx="233">
                  <c:v>5.956814857692744</c:v>
                </c:pt>
                <c:pt idx="234">
                  <c:v>5.8877998204184143</c:v>
                </c:pt>
                <c:pt idx="235">
                  <c:v>5.8195843841865527</c:v>
                </c:pt>
                <c:pt idx="236">
                  <c:v>5.7521592849026533</c:v>
                </c:pt>
                <c:pt idx="237">
                  <c:v>5.6855153658050561</c:v>
                </c:pt>
                <c:pt idx="238">
                  <c:v>5.6196435762213879</c:v>
                </c:pt>
                <c:pt idx="239">
                  <c:v>5.5545349703394225</c:v>
                </c:pt>
                <c:pt idx="240">
                  <c:v>5.4901807059921808</c:v>
                </c:pt>
                <c:pt idx="241">
                  <c:v>5.4265720434571127</c:v>
                </c:pt>
                <c:pt idx="242">
                  <c:v>5.3637003442691871</c:v>
                </c:pt>
                <c:pt idx="243">
                  <c:v>5.3015570700477292</c:v>
                </c:pt>
                <c:pt idx="244">
                  <c:v>5.2401337813368478</c:v>
                </c:pt>
                <c:pt idx="245">
                  <c:v>5.1794221364593183</c:v>
                </c:pt>
                <c:pt idx="246">
                  <c:v>5.1194138903837167</c:v>
                </c:pt>
                <c:pt idx="247">
                  <c:v>5.0601008936046989</c:v>
                </c:pt>
                <c:pt idx="248">
                  <c:v>5.0014750910362338</c:v>
                </c:pt>
                <c:pt idx="249">
                  <c:v>4.9435285209176865</c:v>
                </c:pt>
                <c:pt idx="250">
                  <c:v>4.8862533137325519</c:v>
                </c:pt>
                <c:pt idx="251">
                  <c:v>4.8296416911397229</c:v>
                </c:pt>
                <c:pt idx="252">
                  <c:v>4.7736859649171413</c:v>
                </c:pt>
                <c:pt idx="253">
                  <c:v>4.7183785359176929</c:v>
                </c:pt>
                <c:pt idx="254">
                  <c:v>4.6637118930371919</c:v>
                </c:pt>
                <c:pt idx="255">
                  <c:v>4.6096786121943234</c:v>
                </c:pt>
                <c:pt idx="256">
                  <c:v>4.5562713553224032</c:v>
                </c:pt>
                <c:pt idx="257">
                  <c:v>4.5034828693728279</c:v>
                </c:pt>
                <c:pt idx="258">
                  <c:v>4.4513059853300625</c:v>
                </c:pt>
                <c:pt idx="259">
                  <c:v>4.3997336172380335</c:v>
                </c:pt>
                <c:pt idx="260">
                  <c:v>4.3487587612378222</c:v>
                </c:pt>
                <c:pt idx="261">
                  <c:v>4.2983744946164926</c:v>
                </c:pt>
                <c:pt idx="262">
                  <c:v>4.2485739748669369</c:v>
                </c:pt>
                <c:pt idx="263">
                  <c:v>4.1993504387586222</c:v>
                </c:pt>
                <c:pt idx="264">
                  <c:v>4.1506972014191028</c:v>
                </c:pt>
                <c:pt idx="265">
                  <c:v>4.102607655426171</c:v>
                </c:pt>
                <c:pt idx="266">
                  <c:v>4.0550752699105264</c:v>
                </c:pt>
                <c:pt idx="267">
                  <c:v>4.0080935896688334</c:v>
                </c:pt>
                <c:pt idx="268">
                  <c:v>3.9616562342870791</c:v>
                </c:pt>
                <c:pt idx="269">
                  <c:v>3.9157568972740595</c:v>
                </c:pt>
                <c:pt idx="270">
                  <c:v>3.8703893452049249</c:v>
                </c:pt>
                <c:pt idx="271">
                  <c:v>3.8255474168746315</c:v>
                </c:pt>
                <c:pt idx="272">
                  <c:v>3.7812250224612218</c:v>
                </c:pt>
                <c:pt idx="273">
                  <c:v>3.73741614269878</c:v>
                </c:pt>
                <c:pt idx="274">
                  <c:v>3.6941148280599814</c:v>
                </c:pt>
                <c:pt idx="275">
                  <c:v>3.6513151979480991</c:v>
                </c:pt>
                <c:pt idx="276">
                  <c:v>3.6090114398983957</c:v>
                </c:pt>
                <c:pt idx="277">
                  <c:v>3.5671978087887419</c:v>
                </c:pt>
                <c:pt idx="278">
                  <c:v>3.5258686260593985</c:v>
                </c:pt>
                <c:pt idx="279">
                  <c:v>3.4850182789418236</c:v>
                </c:pt>
                <c:pt idx="280">
                  <c:v>3.4446412196964324</c:v>
                </c:pt>
                <c:pt idx="281">
                  <c:v>3.4047319648591716</c:v>
                </c:pt>
                <c:pt idx="282">
                  <c:v>3.3652850944968344</c:v>
                </c:pt>
                <c:pt idx="283">
                  <c:v>3.3262952514709929</c:v>
                </c:pt>
                <c:pt idx="284">
                  <c:v>3.2877571407104695</c:v>
                </c:pt>
                <c:pt idx="285">
                  <c:v>3.2496655284922307</c:v>
                </c:pt>
                <c:pt idx="286">
                  <c:v>3.2120152417306151</c:v>
                </c:pt>
                <c:pt idx="287">
                  <c:v>3.1748011672747887</c:v>
                </c:pt>
                <c:pt idx="288">
                  <c:v>3.1380182512143553</c:v>
                </c:pt>
                <c:pt idx="289">
                  <c:v>3.1016614981929997</c:v>
                </c:pt>
                <c:pt idx="290">
                  <c:v>3.0657259707300804</c:v>
                </c:pt>
                <c:pt idx="291">
                  <c:v>3.0302067885500983</c:v>
                </c:pt>
                <c:pt idx="292">
                  <c:v>2.9950991279199148</c:v>
                </c:pt>
                <c:pt idx="293">
                  <c:v>2.9603982209936648</c:v>
                </c:pt>
                <c:pt idx="294">
                  <c:v>2.9260993551652459</c:v>
                </c:pt>
                <c:pt idx="295">
                  <c:v>2.8921978724283233</c:v>
                </c:pt>
                <c:pt idx="296">
                  <c:v>2.8586891687437346</c:v>
                </c:pt>
                <c:pt idx="297">
                  <c:v>2.8255686934142434</c:v>
                </c:pt>
                <c:pt idx="298">
                  <c:v>2.792831948466509</c:v>
                </c:pt>
                <c:pt idx="299">
                  <c:v>2.7604744880402485</c:v>
                </c:pt>
                <c:pt idx="300">
                  <c:v>2.7284919177844515</c:v>
                </c:pt>
                <c:pt idx="301">
                  <c:v>2.6968798942606029</c:v>
                </c:pt>
                <c:pt idx="302">
                  <c:v>2.6656341243528114</c:v>
                </c:pt>
                <c:pt idx="303">
                  <c:v>2.634750364684781</c:v>
                </c:pt>
                <c:pt idx="304">
                  <c:v>2.6042244210435337</c:v>
                </c:pt>
                <c:pt idx="305">
                  <c:v>2.5740521478098071</c:v>
                </c:pt>
                <c:pt idx="306">
                  <c:v>2.5442294473950469</c:v>
                </c:pt>
                <c:pt idx="307">
                  <c:v>2.5147522696849398</c:v>
                </c:pt>
                <c:pt idx="308">
                  <c:v>2.4856166114893727</c:v>
                </c:pt>
                <c:pt idx="309">
                  <c:v>2.4568185159987794</c:v>
                </c:pt>
                <c:pt idx="310">
                  <c:v>2.4283540722467718</c:v>
                </c:pt>
                <c:pt idx="311">
                  <c:v>2.4002194145790168</c:v>
                </c:pt>
                <c:pt idx="312">
                  <c:v>2.3724107221282495</c:v>
                </c:pt>
                <c:pt idx="313">
                  <c:v>2.3449242182953753</c:v>
                </c:pt>
                <c:pt idx="314">
                  <c:v>2.3177561702365814</c:v>
                </c:pt>
                <c:pt idx="315">
                  <c:v>2.2909028883563991</c:v>
                </c:pt>
                <c:pt idx="316">
                  <c:v>2.2643607258066258</c:v>
                </c:pt>
                <c:pt idx="317">
                  <c:v>2.2381260779910654</c:v>
                </c:pt>
                <c:pt idx="318">
                  <c:v>2.2121953820759952</c:v>
                </c:pt>
                <c:pt idx="319">
                  <c:v>2.1865651165063169</c:v>
                </c:pt>
                <c:pt idx="320">
                  <c:v>2.1612318005272999</c:v>
                </c:pt>
                <c:pt idx="321">
                  <c:v>2.1361919937118796</c:v>
                </c:pt>
                <c:pt idx="322">
                  <c:v>2.1114422954934171</c:v>
                </c:pt>
                <c:pt idx="323">
                  <c:v>2.086979344703888</c:v>
                </c:pt>
                <c:pt idx="324">
                  <c:v>2.0627998191174108</c:v>
                </c:pt>
                <c:pt idx="325">
                  <c:v>2.0389004349990651</c:v>
                </c:pt>
                <c:pt idx="326">
                  <c:v>2.0152779466589443</c:v>
                </c:pt>
                <c:pt idx="327">
                  <c:v>1.9919291460113659</c:v>
                </c:pt>
                <c:pt idx="328">
                  <c:v>1.9688508621391962</c:v>
                </c:pt>
                <c:pt idx="329">
                  <c:v>1.9460399608632142</c:v>
                </c:pt>
                <c:pt idx="330">
                  <c:v>1.9234933443164763</c:v>
                </c:pt>
                <c:pt idx="331">
                  <c:v>1.9012079505236024</c:v>
                </c:pt>
                <c:pt idx="332">
                  <c:v>1.8791807529849407</c:v>
                </c:pt>
                <c:pt idx="333">
                  <c:v>1.857408760265548</c:v>
                </c:pt>
                <c:pt idx="334">
                  <c:v>1.8358890155889365</c:v>
                </c:pt>
                <c:pt idx="335">
                  <c:v>1.8146185964355239</c:v>
                </c:pt>
                <c:pt idx="336">
                  <c:v>1.7935946141457348</c:v>
                </c:pt>
                <c:pt idx="337">
                  <c:v>1.7728142135277025</c:v>
                </c:pt>
                <c:pt idx="338">
                  <c:v>1.7522745724695168</c:v>
                </c:pt>
                <c:pt idx="339">
                  <c:v>1.7319729015559637</c:v>
                </c:pt>
                <c:pt idx="340">
                  <c:v>1.7119064436897027</c:v>
                </c:pt>
                <c:pt idx="341">
                  <c:v>1.6920724737168351</c:v>
                </c:pt>
                <c:pt idx="342">
                  <c:v>1.6724682980568137</c:v>
                </c:pt>
                <c:pt idx="343">
                  <c:v>1.6530912543366347</c:v>
                </c:pt>
                <c:pt idx="344">
                  <c:v>1.6339387110292707</c:v>
                </c:pt>
                <c:pt idx="345">
                  <c:v>1.6150080670962925</c:v>
                </c:pt>
                <c:pt idx="346">
                  <c:v>1.5962967516346338</c:v>
                </c:pt>
                <c:pt idx="347">
                  <c:v>1.5778022235274387</c:v>
                </c:pt>
                <c:pt idx="348">
                  <c:v>1.5595219710989718</c:v>
                </c:pt>
                <c:pt idx="349">
                  <c:v>1.5414535117735098</c:v>
                </c:pt>
                <c:pt idx="350">
                  <c:v>1.5235943917381927</c:v>
                </c:pt>
                <c:pt idx="351">
                  <c:v>1.5059421856097821</c:v>
                </c:pt>
                <c:pt idx="352">
                  <c:v>1.4884944961052775</c:v>
                </c:pt>
                <c:pt idx="353">
                  <c:v>1.4712489537163502</c:v>
                </c:pt>
                <c:pt idx="354">
                  <c:v>1.4542032163875453</c:v>
                </c:pt>
                <c:pt idx="355">
                  <c:v>1.437354969198223</c:v>
                </c:pt>
                <c:pt idx="356">
                  <c:v>1.4207019240481711</c:v>
                </c:pt>
                <c:pt idx="357">
                  <c:v>1.4042418193468686</c:v>
                </c:pt>
                <c:pt idx="358">
                  <c:v>1.3879724197063479</c:v>
                </c:pt>
                <c:pt idx="359">
                  <c:v>1.3718915156376124</c:v>
                </c:pt>
                <c:pt idx="360">
                  <c:v>1.3559969232505766</c:v>
                </c:pt>
                <c:pt idx="361">
                  <c:v>1.3402864839574784</c:v>
                </c:pt>
                <c:pt idx="362">
                  <c:v>1.3247580641797261</c:v>
                </c:pt>
                <c:pt idx="363">
                  <c:v>1.3094095550581508</c:v>
                </c:pt>
                <c:pt idx="364">
                  <c:v>1.2942388721666056</c:v>
                </c:pt>
              </c:numCache>
            </c:numRef>
          </c:yVal>
          <c:smooth val="1"/>
          <c:extLst>
            <c:ext xmlns:c16="http://schemas.microsoft.com/office/drawing/2014/chart" uri="{C3380CC4-5D6E-409C-BE32-E72D297353CC}">
              <c16:uniqueId val="{00000000-CD3B-4C8F-9701-A38E96107100}"/>
            </c:ext>
          </c:extLst>
        </c:ser>
        <c:ser>
          <c:idx val="1"/>
          <c:order val="1"/>
          <c:tx>
            <c:v>No Wax Removal</c:v>
          </c:tx>
          <c:spPr>
            <a:ln w="19050" cap="rnd">
              <a:solidFill>
                <a:srgbClr val="FF0000"/>
              </a:solidFill>
              <a:round/>
            </a:ln>
            <a:effectLst/>
          </c:spPr>
          <c:marker>
            <c:symbol val="none"/>
          </c:marker>
          <c:xVal>
            <c:numRef>
              <c:f>Gain!$H$5:$H$369</c:f>
              <c:numCache>
                <c:formatCode>m/d/yyyy</c:formatCode>
                <c:ptCount val="365"/>
                <c:pt idx="0">
                  <c:v>44835</c:v>
                </c:pt>
                <c:pt idx="1">
                  <c:v>44836</c:v>
                </c:pt>
                <c:pt idx="2">
                  <c:v>44837</c:v>
                </c:pt>
                <c:pt idx="3">
                  <c:v>44838</c:v>
                </c:pt>
                <c:pt idx="4">
                  <c:v>44839</c:v>
                </c:pt>
                <c:pt idx="5">
                  <c:v>44840</c:v>
                </c:pt>
                <c:pt idx="6">
                  <c:v>44841</c:v>
                </c:pt>
                <c:pt idx="7">
                  <c:v>44842</c:v>
                </c:pt>
                <c:pt idx="8">
                  <c:v>44843</c:v>
                </c:pt>
                <c:pt idx="9">
                  <c:v>44844</c:v>
                </c:pt>
                <c:pt idx="10">
                  <c:v>44845</c:v>
                </c:pt>
                <c:pt idx="11">
                  <c:v>44846</c:v>
                </c:pt>
                <c:pt idx="12">
                  <c:v>44847</c:v>
                </c:pt>
                <c:pt idx="13">
                  <c:v>44848</c:v>
                </c:pt>
                <c:pt idx="14">
                  <c:v>44849</c:v>
                </c:pt>
                <c:pt idx="15">
                  <c:v>44850</c:v>
                </c:pt>
                <c:pt idx="16">
                  <c:v>44851</c:v>
                </c:pt>
                <c:pt idx="17">
                  <c:v>44852</c:v>
                </c:pt>
                <c:pt idx="18">
                  <c:v>44853</c:v>
                </c:pt>
                <c:pt idx="19">
                  <c:v>44854</c:v>
                </c:pt>
                <c:pt idx="20">
                  <c:v>44855</c:v>
                </c:pt>
                <c:pt idx="21">
                  <c:v>44856</c:v>
                </c:pt>
                <c:pt idx="22">
                  <c:v>44857</c:v>
                </c:pt>
                <c:pt idx="23">
                  <c:v>44858</c:v>
                </c:pt>
                <c:pt idx="24">
                  <c:v>44859</c:v>
                </c:pt>
                <c:pt idx="25">
                  <c:v>44860</c:v>
                </c:pt>
                <c:pt idx="26">
                  <c:v>44861</c:v>
                </c:pt>
                <c:pt idx="27">
                  <c:v>44862</c:v>
                </c:pt>
                <c:pt idx="28">
                  <c:v>44863</c:v>
                </c:pt>
                <c:pt idx="29">
                  <c:v>44864</c:v>
                </c:pt>
                <c:pt idx="30">
                  <c:v>44865</c:v>
                </c:pt>
                <c:pt idx="31">
                  <c:v>44866</c:v>
                </c:pt>
                <c:pt idx="32">
                  <c:v>44867</c:v>
                </c:pt>
                <c:pt idx="33">
                  <c:v>44868</c:v>
                </c:pt>
                <c:pt idx="34">
                  <c:v>44869</c:v>
                </c:pt>
                <c:pt idx="35">
                  <c:v>44870</c:v>
                </c:pt>
                <c:pt idx="36">
                  <c:v>44871</c:v>
                </c:pt>
                <c:pt idx="37">
                  <c:v>44872</c:v>
                </c:pt>
                <c:pt idx="38">
                  <c:v>44873</c:v>
                </c:pt>
                <c:pt idx="39">
                  <c:v>44874</c:v>
                </c:pt>
                <c:pt idx="40">
                  <c:v>44875</c:v>
                </c:pt>
                <c:pt idx="41">
                  <c:v>44876</c:v>
                </c:pt>
                <c:pt idx="42">
                  <c:v>44877</c:v>
                </c:pt>
                <c:pt idx="43">
                  <c:v>44878</c:v>
                </c:pt>
                <c:pt idx="44">
                  <c:v>44879</c:v>
                </c:pt>
                <c:pt idx="45">
                  <c:v>44880</c:v>
                </c:pt>
                <c:pt idx="46">
                  <c:v>44881</c:v>
                </c:pt>
                <c:pt idx="47">
                  <c:v>44882</c:v>
                </c:pt>
                <c:pt idx="48">
                  <c:v>44883</c:v>
                </c:pt>
                <c:pt idx="49">
                  <c:v>44884</c:v>
                </c:pt>
                <c:pt idx="50">
                  <c:v>44885</c:v>
                </c:pt>
                <c:pt idx="51">
                  <c:v>44886</c:v>
                </c:pt>
                <c:pt idx="52">
                  <c:v>44887</c:v>
                </c:pt>
                <c:pt idx="53">
                  <c:v>44888</c:v>
                </c:pt>
                <c:pt idx="54">
                  <c:v>44889</c:v>
                </c:pt>
                <c:pt idx="55">
                  <c:v>44890</c:v>
                </c:pt>
                <c:pt idx="56">
                  <c:v>44891</c:v>
                </c:pt>
                <c:pt idx="57">
                  <c:v>44892</c:v>
                </c:pt>
                <c:pt idx="58">
                  <c:v>44893</c:v>
                </c:pt>
                <c:pt idx="59">
                  <c:v>44894</c:v>
                </c:pt>
                <c:pt idx="60">
                  <c:v>44895</c:v>
                </c:pt>
                <c:pt idx="61">
                  <c:v>44896</c:v>
                </c:pt>
                <c:pt idx="62">
                  <c:v>44897</c:v>
                </c:pt>
                <c:pt idx="63">
                  <c:v>44898</c:v>
                </c:pt>
                <c:pt idx="64">
                  <c:v>44899</c:v>
                </c:pt>
                <c:pt idx="65">
                  <c:v>44900</c:v>
                </c:pt>
                <c:pt idx="66">
                  <c:v>44901</c:v>
                </c:pt>
                <c:pt idx="67">
                  <c:v>44902</c:v>
                </c:pt>
                <c:pt idx="68">
                  <c:v>44903</c:v>
                </c:pt>
                <c:pt idx="69">
                  <c:v>44904</c:v>
                </c:pt>
                <c:pt idx="70">
                  <c:v>44905</c:v>
                </c:pt>
                <c:pt idx="71">
                  <c:v>44906</c:v>
                </c:pt>
                <c:pt idx="72">
                  <c:v>44907</c:v>
                </c:pt>
                <c:pt idx="73">
                  <c:v>44908</c:v>
                </c:pt>
                <c:pt idx="74">
                  <c:v>44909</c:v>
                </c:pt>
                <c:pt idx="75">
                  <c:v>44910</c:v>
                </c:pt>
                <c:pt idx="76">
                  <c:v>44911</c:v>
                </c:pt>
                <c:pt idx="77">
                  <c:v>44912</c:v>
                </c:pt>
                <c:pt idx="78">
                  <c:v>44913</c:v>
                </c:pt>
                <c:pt idx="79">
                  <c:v>44914</c:v>
                </c:pt>
                <c:pt idx="80">
                  <c:v>44915</c:v>
                </c:pt>
                <c:pt idx="81">
                  <c:v>44916</c:v>
                </c:pt>
                <c:pt idx="82">
                  <c:v>44917</c:v>
                </c:pt>
                <c:pt idx="83">
                  <c:v>44918</c:v>
                </c:pt>
                <c:pt idx="84">
                  <c:v>44919</c:v>
                </c:pt>
                <c:pt idx="85">
                  <c:v>44920</c:v>
                </c:pt>
                <c:pt idx="86">
                  <c:v>44921</c:v>
                </c:pt>
                <c:pt idx="87">
                  <c:v>44922</c:v>
                </c:pt>
                <c:pt idx="88">
                  <c:v>44923</c:v>
                </c:pt>
                <c:pt idx="89">
                  <c:v>44924</c:v>
                </c:pt>
                <c:pt idx="90">
                  <c:v>44925</c:v>
                </c:pt>
                <c:pt idx="91">
                  <c:v>44926</c:v>
                </c:pt>
                <c:pt idx="92">
                  <c:v>44927</c:v>
                </c:pt>
                <c:pt idx="93">
                  <c:v>44928</c:v>
                </c:pt>
                <c:pt idx="94">
                  <c:v>44929</c:v>
                </c:pt>
                <c:pt idx="95">
                  <c:v>44930</c:v>
                </c:pt>
                <c:pt idx="96">
                  <c:v>44931</c:v>
                </c:pt>
                <c:pt idx="97">
                  <c:v>44932</c:v>
                </c:pt>
                <c:pt idx="98">
                  <c:v>44933</c:v>
                </c:pt>
                <c:pt idx="99">
                  <c:v>44934</c:v>
                </c:pt>
                <c:pt idx="100">
                  <c:v>44935</c:v>
                </c:pt>
                <c:pt idx="101">
                  <c:v>44936</c:v>
                </c:pt>
                <c:pt idx="102">
                  <c:v>44937</c:v>
                </c:pt>
                <c:pt idx="103">
                  <c:v>44938</c:v>
                </c:pt>
                <c:pt idx="104">
                  <c:v>44939</c:v>
                </c:pt>
                <c:pt idx="105">
                  <c:v>44940</c:v>
                </c:pt>
                <c:pt idx="106">
                  <c:v>44941</c:v>
                </c:pt>
                <c:pt idx="107">
                  <c:v>44942</c:v>
                </c:pt>
                <c:pt idx="108">
                  <c:v>44943</c:v>
                </c:pt>
                <c:pt idx="109">
                  <c:v>44944</c:v>
                </c:pt>
                <c:pt idx="110">
                  <c:v>44945</c:v>
                </c:pt>
                <c:pt idx="111">
                  <c:v>44946</c:v>
                </c:pt>
                <c:pt idx="112">
                  <c:v>44947</c:v>
                </c:pt>
                <c:pt idx="113">
                  <c:v>44948</c:v>
                </c:pt>
                <c:pt idx="114">
                  <c:v>44949</c:v>
                </c:pt>
                <c:pt idx="115">
                  <c:v>44950</c:v>
                </c:pt>
                <c:pt idx="116">
                  <c:v>44951</c:v>
                </c:pt>
                <c:pt idx="117">
                  <c:v>44952</c:v>
                </c:pt>
                <c:pt idx="118">
                  <c:v>44953</c:v>
                </c:pt>
                <c:pt idx="119">
                  <c:v>44954</c:v>
                </c:pt>
                <c:pt idx="120">
                  <c:v>44955</c:v>
                </c:pt>
                <c:pt idx="121">
                  <c:v>44956</c:v>
                </c:pt>
                <c:pt idx="122">
                  <c:v>44957</c:v>
                </c:pt>
                <c:pt idx="123">
                  <c:v>44958</c:v>
                </c:pt>
                <c:pt idx="124">
                  <c:v>44959</c:v>
                </c:pt>
                <c:pt idx="125">
                  <c:v>44960</c:v>
                </c:pt>
                <c:pt idx="126">
                  <c:v>44961</c:v>
                </c:pt>
                <c:pt idx="127">
                  <c:v>44962</c:v>
                </c:pt>
                <c:pt idx="128">
                  <c:v>44963</c:v>
                </c:pt>
                <c:pt idx="129">
                  <c:v>44964</c:v>
                </c:pt>
                <c:pt idx="130">
                  <c:v>44965</c:v>
                </c:pt>
                <c:pt idx="131">
                  <c:v>44966</c:v>
                </c:pt>
                <c:pt idx="132">
                  <c:v>44967</c:v>
                </c:pt>
                <c:pt idx="133">
                  <c:v>44968</c:v>
                </c:pt>
                <c:pt idx="134">
                  <c:v>44969</c:v>
                </c:pt>
                <c:pt idx="135">
                  <c:v>44970</c:v>
                </c:pt>
                <c:pt idx="136">
                  <c:v>44971</c:v>
                </c:pt>
                <c:pt idx="137">
                  <c:v>44972</c:v>
                </c:pt>
                <c:pt idx="138">
                  <c:v>44973</c:v>
                </c:pt>
                <c:pt idx="139">
                  <c:v>44974</c:v>
                </c:pt>
                <c:pt idx="140">
                  <c:v>44975</c:v>
                </c:pt>
                <c:pt idx="141">
                  <c:v>44976</c:v>
                </c:pt>
                <c:pt idx="142">
                  <c:v>44977</c:v>
                </c:pt>
                <c:pt idx="143">
                  <c:v>44978</c:v>
                </c:pt>
                <c:pt idx="144">
                  <c:v>44979</c:v>
                </c:pt>
                <c:pt idx="145">
                  <c:v>44980</c:v>
                </c:pt>
                <c:pt idx="146">
                  <c:v>44981</c:v>
                </c:pt>
                <c:pt idx="147">
                  <c:v>44982</c:v>
                </c:pt>
                <c:pt idx="148">
                  <c:v>44983</c:v>
                </c:pt>
                <c:pt idx="149">
                  <c:v>44984</c:v>
                </c:pt>
                <c:pt idx="150">
                  <c:v>44985</c:v>
                </c:pt>
                <c:pt idx="151">
                  <c:v>44986</c:v>
                </c:pt>
                <c:pt idx="152">
                  <c:v>44987</c:v>
                </c:pt>
                <c:pt idx="153">
                  <c:v>44988</c:v>
                </c:pt>
                <c:pt idx="154">
                  <c:v>44989</c:v>
                </c:pt>
                <c:pt idx="155">
                  <c:v>44990</c:v>
                </c:pt>
                <c:pt idx="156">
                  <c:v>44991</c:v>
                </c:pt>
                <c:pt idx="157">
                  <c:v>44992</c:v>
                </c:pt>
                <c:pt idx="158">
                  <c:v>44993</c:v>
                </c:pt>
                <c:pt idx="159">
                  <c:v>44994</c:v>
                </c:pt>
                <c:pt idx="160">
                  <c:v>44995</c:v>
                </c:pt>
                <c:pt idx="161">
                  <c:v>44996</c:v>
                </c:pt>
                <c:pt idx="162">
                  <c:v>44997</c:v>
                </c:pt>
                <c:pt idx="163">
                  <c:v>44998</c:v>
                </c:pt>
                <c:pt idx="164">
                  <c:v>44999</c:v>
                </c:pt>
                <c:pt idx="165">
                  <c:v>45000</c:v>
                </c:pt>
                <c:pt idx="166">
                  <c:v>45001</c:v>
                </c:pt>
                <c:pt idx="167">
                  <c:v>45002</c:v>
                </c:pt>
                <c:pt idx="168">
                  <c:v>45003</c:v>
                </c:pt>
                <c:pt idx="169">
                  <c:v>45004</c:v>
                </c:pt>
                <c:pt idx="170">
                  <c:v>45005</c:v>
                </c:pt>
                <c:pt idx="171">
                  <c:v>45006</c:v>
                </c:pt>
                <c:pt idx="172">
                  <c:v>45007</c:v>
                </c:pt>
                <c:pt idx="173">
                  <c:v>45008</c:v>
                </c:pt>
                <c:pt idx="174">
                  <c:v>45009</c:v>
                </c:pt>
                <c:pt idx="175">
                  <c:v>45010</c:v>
                </c:pt>
                <c:pt idx="176">
                  <c:v>45011</c:v>
                </c:pt>
                <c:pt idx="177">
                  <c:v>45012</c:v>
                </c:pt>
                <c:pt idx="178">
                  <c:v>45013</c:v>
                </c:pt>
                <c:pt idx="179">
                  <c:v>45014</c:v>
                </c:pt>
                <c:pt idx="180">
                  <c:v>45015</c:v>
                </c:pt>
                <c:pt idx="181">
                  <c:v>45016</c:v>
                </c:pt>
                <c:pt idx="182">
                  <c:v>45017</c:v>
                </c:pt>
                <c:pt idx="183">
                  <c:v>45018</c:v>
                </c:pt>
                <c:pt idx="184">
                  <c:v>45019</c:v>
                </c:pt>
                <c:pt idx="185">
                  <c:v>45020</c:v>
                </c:pt>
                <c:pt idx="186">
                  <c:v>45021</c:v>
                </c:pt>
                <c:pt idx="187">
                  <c:v>45022</c:v>
                </c:pt>
                <c:pt idx="188">
                  <c:v>45023</c:v>
                </c:pt>
                <c:pt idx="189">
                  <c:v>45024</c:v>
                </c:pt>
                <c:pt idx="190">
                  <c:v>45025</c:v>
                </c:pt>
                <c:pt idx="191">
                  <c:v>45026</c:v>
                </c:pt>
                <c:pt idx="192">
                  <c:v>45027</c:v>
                </c:pt>
                <c:pt idx="193">
                  <c:v>45028</c:v>
                </c:pt>
                <c:pt idx="194">
                  <c:v>45029</c:v>
                </c:pt>
                <c:pt idx="195">
                  <c:v>45030</c:v>
                </c:pt>
                <c:pt idx="196">
                  <c:v>45031</c:v>
                </c:pt>
                <c:pt idx="197">
                  <c:v>45032</c:v>
                </c:pt>
                <c:pt idx="198">
                  <c:v>45033</c:v>
                </c:pt>
                <c:pt idx="199">
                  <c:v>45034</c:v>
                </c:pt>
                <c:pt idx="200">
                  <c:v>45035</c:v>
                </c:pt>
                <c:pt idx="201">
                  <c:v>45036</c:v>
                </c:pt>
                <c:pt idx="202">
                  <c:v>45037</c:v>
                </c:pt>
                <c:pt idx="203">
                  <c:v>45038</c:v>
                </c:pt>
                <c:pt idx="204">
                  <c:v>45039</c:v>
                </c:pt>
                <c:pt idx="205">
                  <c:v>45040</c:v>
                </c:pt>
                <c:pt idx="206">
                  <c:v>45041</c:v>
                </c:pt>
                <c:pt idx="207">
                  <c:v>45042</c:v>
                </c:pt>
                <c:pt idx="208">
                  <c:v>45043</c:v>
                </c:pt>
                <c:pt idx="209">
                  <c:v>45044</c:v>
                </c:pt>
                <c:pt idx="210">
                  <c:v>45045</c:v>
                </c:pt>
                <c:pt idx="211">
                  <c:v>45046</c:v>
                </c:pt>
                <c:pt idx="212">
                  <c:v>45047</c:v>
                </c:pt>
                <c:pt idx="213">
                  <c:v>45048</c:v>
                </c:pt>
                <c:pt idx="214">
                  <c:v>45049</c:v>
                </c:pt>
                <c:pt idx="215">
                  <c:v>45050</c:v>
                </c:pt>
                <c:pt idx="216">
                  <c:v>45051</c:v>
                </c:pt>
                <c:pt idx="217">
                  <c:v>45052</c:v>
                </c:pt>
                <c:pt idx="218">
                  <c:v>45053</c:v>
                </c:pt>
                <c:pt idx="219">
                  <c:v>45054</c:v>
                </c:pt>
                <c:pt idx="220">
                  <c:v>45055</c:v>
                </c:pt>
                <c:pt idx="221">
                  <c:v>45056</c:v>
                </c:pt>
                <c:pt idx="222">
                  <c:v>45057</c:v>
                </c:pt>
                <c:pt idx="223">
                  <c:v>45058</c:v>
                </c:pt>
                <c:pt idx="224">
                  <c:v>45059</c:v>
                </c:pt>
                <c:pt idx="225">
                  <c:v>45060</c:v>
                </c:pt>
                <c:pt idx="226">
                  <c:v>45061</c:v>
                </c:pt>
                <c:pt idx="227">
                  <c:v>45062</c:v>
                </c:pt>
                <c:pt idx="228">
                  <c:v>45063</c:v>
                </c:pt>
                <c:pt idx="229">
                  <c:v>45064</c:v>
                </c:pt>
                <c:pt idx="230">
                  <c:v>45065</c:v>
                </c:pt>
                <c:pt idx="231">
                  <c:v>45066</c:v>
                </c:pt>
                <c:pt idx="232">
                  <c:v>45067</c:v>
                </c:pt>
                <c:pt idx="233">
                  <c:v>45068</c:v>
                </c:pt>
                <c:pt idx="234">
                  <c:v>45069</c:v>
                </c:pt>
                <c:pt idx="235">
                  <c:v>45070</c:v>
                </c:pt>
                <c:pt idx="236">
                  <c:v>45071</c:v>
                </c:pt>
                <c:pt idx="237">
                  <c:v>45072</c:v>
                </c:pt>
                <c:pt idx="238">
                  <c:v>45073</c:v>
                </c:pt>
                <c:pt idx="239">
                  <c:v>45074</c:v>
                </c:pt>
                <c:pt idx="240">
                  <c:v>45075</c:v>
                </c:pt>
                <c:pt idx="241">
                  <c:v>45076</c:v>
                </c:pt>
                <c:pt idx="242">
                  <c:v>45077</c:v>
                </c:pt>
                <c:pt idx="243">
                  <c:v>45078</c:v>
                </c:pt>
                <c:pt idx="244">
                  <c:v>45079</c:v>
                </c:pt>
                <c:pt idx="245">
                  <c:v>45080</c:v>
                </c:pt>
                <c:pt idx="246">
                  <c:v>45081</c:v>
                </c:pt>
                <c:pt idx="247">
                  <c:v>45082</c:v>
                </c:pt>
                <c:pt idx="248">
                  <c:v>45083</c:v>
                </c:pt>
                <c:pt idx="249">
                  <c:v>45084</c:v>
                </c:pt>
                <c:pt idx="250">
                  <c:v>45085</c:v>
                </c:pt>
                <c:pt idx="251">
                  <c:v>45086</c:v>
                </c:pt>
                <c:pt idx="252">
                  <c:v>45087</c:v>
                </c:pt>
                <c:pt idx="253">
                  <c:v>45088</c:v>
                </c:pt>
                <c:pt idx="254">
                  <c:v>45089</c:v>
                </c:pt>
                <c:pt idx="255">
                  <c:v>45090</c:v>
                </c:pt>
                <c:pt idx="256">
                  <c:v>45091</c:v>
                </c:pt>
                <c:pt idx="257">
                  <c:v>45092</c:v>
                </c:pt>
                <c:pt idx="258">
                  <c:v>45093</c:v>
                </c:pt>
                <c:pt idx="259">
                  <c:v>45094</c:v>
                </c:pt>
                <c:pt idx="260">
                  <c:v>45095</c:v>
                </c:pt>
                <c:pt idx="261">
                  <c:v>45096</c:v>
                </c:pt>
                <c:pt idx="262">
                  <c:v>45097</c:v>
                </c:pt>
                <c:pt idx="263">
                  <c:v>45098</c:v>
                </c:pt>
                <c:pt idx="264">
                  <c:v>45099</c:v>
                </c:pt>
                <c:pt idx="265">
                  <c:v>45100</c:v>
                </c:pt>
                <c:pt idx="266">
                  <c:v>45101</c:v>
                </c:pt>
                <c:pt idx="267">
                  <c:v>45102</c:v>
                </c:pt>
                <c:pt idx="268">
                  <c:v>45103</c:v>
                </c:pt>
                <c:pt idx="269">
                  <c:v>45104</c:v>
                </c:pt>
                <c:pt idx="270">
                  <c:v>45105</c:v>
                </c:pt>
                <c:pt idx="271">
                  <c:v>45106</c:v>
                </c:pt>
                <c:pt idx="272">
                  <c:v>45107</c:v>
                </c:pt>
                <c:pt idx="273">
                  <c:v>45108</c:v>
                </c:pt>
                <c:pt idx="274">
                  <c:v>45109</c:v>
                </c:pt>
                <c:pt idx="275">
                  <c:v>45110</c:v>
                </c:pt>
                <c:pt idx="276">
                  <c:v>45111</c:v>
                </c:pt>
                <c:pt idx="277">
                  <c:v>45112</c:v>
                </c:pt>
                <c:pt idx="278">
                  <c:v>45113</c:v>
                </c:pt>
                <c:pt idx="279">
                  <c:v>45114</c:v>
                </c:pt>
                <c:pt idx="280">
                  <c:v>45115</c:v>
                </c:pt>
                <c:pt idx="281">
                  <c:v>45116</c:v>
                </c:pt>
                <c:pt idx="282">
                  <c:v>45117</c:v>
                </c:pt>
                <c:pt idx="283">
                  <c:v>45118</c:v>
                </c:pt>
                <c:pt idx="284">
                  <c:v>45119</c:v>
                </c:pt>
                <c:pt idx="285">
                  <c:v>45120</c:v>
                </c:pt>
                <c:pt idx="286">
                  <c:v>45121</c:v>
                </c:pt>
                <c:pt idx="287">
                  <c:v>45122</c:v>
                </c:pt>
                <c:pt idx="288">
                  <c:v>45123</c:v>
                </c:pt>
                <c:pt idx="289">
                  <c:v>45124</c:v>
                </c:pt>
                <c:pt idx="290">
                  <c:v>45125</c:v>
                </c:pt>
                <c:pt idx="291">
                  <c:v>45126</c:v>
                </c:pt>
                <c:pt idx="292">
                  <c:v>45127</c:v>
                </c:pt>
                <c:pt idx="293">
                  <c:v>45128</c:v>
                </c:pt>
                <c:pt idx="294">
                  <c:v>45129</c:v>
                </c:pt>
                <c:pt idx="295">
                  <c:v>45130</c:v>
                </c:pt>
                <c:pt idx="296">
                  <c:v>45131</c:v>
                </c:pt>
                <c:pt idx="297">
                  <c:v>45132</c:v>
                </c:pt>
                <c:pt idx="298">
                  <c:v>45133</c:v>
                </c:pt>
                <c:pt idx="299">
                  <c:v>45134</c:v>
                </c:pt>
                <c:pt idx="300">
                  <c:v>45135</c:v>
                </c:pt>
                <c:pt idx="301">
                  <c:v>45136</c:v>
                </c:pt>
                <c:pt idx="302">
                  <c:v>45137</c:v>
                </c:pt>
                <c:pt idx="303">
                  <c:v>45138</c:v>
                </c:pt>
                <c:pt idx="304">
                  <c:v>45139</c:v>
                </c:pt>
                <c:pt idx="305">
                  <c:v>45140</c:v>
                </c:pt>
                <c:pt idx="306">
                  <c:v>45141</c:v>
                </c:pt>
                <c:pt idx="307">
                  <c:v>45142</c:v>
                </c:pt>
                <c:pt idx="308">
                  <c:v>45143</c:v>
                </c:pt>
                <c:pt idx="309">
                  <c:v>45144</c:v>
                </c:pt>
                <c:pt idx="310">
                  <c:v>45145</c:v>
                </c:pt>
                <c:pt idx="311">
                  <c:v>45146</c:v>
                </c:pt>
                <c:pt idx="312">
                  <c:v>45147</c:v>
                </c:pt>
                <c:pt idx="313">
                  <c:v>45148</c:v>
                </c:pt>
                <c:pt idx="314">
                  <c:v>45149</c:v>
                </c:pt>
                <c:pt idx="315">
                  <c:v>45150</c:v>
                </c:pt>
                <c:pt idx="316">
                  <c:v>45151</c:v>
                </c:pt>
                <c:pt idx="317">
                  <c:v>45152</c:v>
                </c:pt>
                <c:pt idx="318">
                  <c:v>45153</c:v>
                </c:pt>
                <c:pt idx="319">
                  <c:v>45154</c:v>
                </c:pt>
                <c:pt idx="320">
                  <c:v>45155</c:v>
                </c:pt>
                <c:pt idx="321">
                  <c:v>45156</c:v>
                </c:pt>
                <c:pt idx="322">
                  <c:v>45157</c:v>
                </c:pt>
                <c:pt idx="323">
                  <c:v>45158</c:v>
                </c:pt>
                <c:pt idx="324">
                  <c:v>45159</c:v>
                </c:pt>
                <c:pt idx="325">
                  <c:v>45160</c:v>
                </c:pt>
                <c:pt idx="326">
                  <c:v>45161</c:v>
                </c:pt>
                <c:pt idx="327">
                  <c:v>45162</c:v>
                </c:pt>
                <c:pt idx="328">
                  <c:v>45163</c:v>
                </c:pt>
                <c:pt idx="329">
                  <c:v>45164</c:v>
                </c:pt>
                <c:pt idx="330">
                  <c:v>45165</c:v>
                </c:pt>
                <c:pt idx="331">
                  <c:v>45166</c:v>
                </c:pt>
                <c:pt idx="332">
                  <c:v>45167</c:v>
                </c:pt>
                <c:pt idx="333">
                  <c:v>45168</c:v>
                </c:pt>
                <c:pt idx="334">
                  <c:v>45169</c:v>
                </c:pt>
                <c:pt idx="335">
                  <c:v>45170</c:v>
                </c:pt>
                <c:pt idx="336">
                  <c:v>45171</c:v>
                </c:pt>
                <c:pt idx="337">
                  <c:v>45172</c:v>
                </c:pt>
                <c:pt idx="338">
                  <c:v>45173</c:v>
                </c:pt>
                <c:pt idx="339">
                  <c:v>45174</c:v>
                </c:pt>
                <c:pt idx="340">
                  <c:v>45175</c:v>
                </c:pt>
                <c:pt idx="341">
                  <c:v>45176</c:v>
                </c:pt>
                <c:pt idx="342">
                  <c:v>45177</c:v>
                </c:pt>
                <c:pt idx="343">
                  <c:v>45178</c:v>
                </c:pt>
                <c:pt idx="344">
                  <c:v>45179</c:v>
                </c:pt>
                <c:pt idx="345">
                  <c:v>45180</c:v>
                </c:pt>
                <c:pt idx="346">
                  <c:v>45181</c:v>
                </c:pt>
                <c:pt idx="347">
                  <c:v>45182</c:v>
                </c:pt>
                <c:pt idx="348">
                  <c:v>45183</c:v>
                </c:pt>
                <c:pt idx="349">
                  <c:v>45184</c:v>
                </c:pt>
                <c:pt idx="350">
                  <c:v>45185</c:v>
                </c:pt>
                <c:pt idx="351">
                  <c:v>45186</c:v>
                </c:pt>
                <c:pt idx="352">
                  <c:v>45187</c:v>
                </c:pt>
                <c:pt idx="353">
                  <c:v>45188</c:v>
                </c:pt>
                <c:pt idx="354">
                  <c:v>45189</c:v>
                </c:pt>
                <c:pt idx="355">
                  <c:v>45190</c:v>
                </c:pt>
                <c:pt idx="356">
                  <c:v>45191</c:v>
                </c:pt>
                <c:pt idx="357">
                  <c:v>45192</c:v>
                </c:pt>
                <c:pt idx="358">
                  <c:v>45193</c:v>
                </c:pt>
                <c:pt idx="359">
                  <c:v>45194</c:v>
                </c:pt>
                <c:pt idx="360">
                  <c:v>45195</c:v>
                </c:pt>
                <c:pt idx="361">
                  <c:v>45196</c:v>
                </c:pt>
                <c:pt idx="362">
                  <c:v>45197</c:v>
                </c:pt>
                <c:pt idx="363">
                  <c:v>45198</c:v>
                </c:pt>
                <c:pt idx="364">
                  <c:v>45199</c:v>
                </c:pt>
              </c:numCache>
            </c:numRef>
          </c:xVal>
          <c:yVal>
            <c:numRef>
              <c:f>Gain!$I$5:$I$369</c:f>
              <c:numCache>
                <c:formatCode>General</c:formatCode>
                <c:ptCount val="365"/>
                <c:pt idx="0">
                  <c:v>33.673029416773232</c:v>
                </c:pt>
                <c:pt idx="1">
                  <c:v>33.282897200839578</c:v>
                </c:pt>
                <c:pt idx="2">
                  <c:v>32.897285016175637</c:v>
                </c:pt>
                <c:pt idx="3">
                  <c:v>32.516140494169285</c:v>
                </c:pt>
                <c:pt idx="4">
                  <c:v>32.139411872945765</c:v>
                </c:pt>
                <c:pt idx="5">
                  <c:v>31.767047990337954</c:v>
                </c:pt>
                <c:pt idx="6">
                  <c:v>31.398998276938311</c:v>
                </c:pt>
                <c:pt idx="7">
                  <c:v>31.035212749231171</c:v>
                </c:pt>
                <c:pt idx="8">
                  <c:v>30.675642002804697</c:v>
                </c:pt>
                <c:pt idx="9">
                  <c:v>30.320237205641412</c:v>
                </c:pt>
                <c:pt idx="10">
                  <c:v>29.96895009148653</c:v>
                </c:pt>
                <c:pt idx="11">
                  <c:v>29.621732953293051</c:v>
                </c:pt>
                <c:pt idx="12">
                  <c:v>29.278538636742894</c:v>
                </c:pt>
                <c:pt idx="13">
                  <c:v>28.939320533842956</c:v>
                </c:pt>
                <c:pt idx="14">
                  <c:v>28.604032576595532</c:v>
                </c:pt>
                <c:pt idx="15">
                  <c:v>28.27262923074192</c:v>
                </c:pt>
                <c:pt idx="16">
                  <c:v>27.945065489578631</c:v>
                </c:pt>
                <c:pt idx="17">
                  <c:v>27.621296867845135</c:v>
                </c:pt>
                <c:pt idx="18">
                  <c:v>27.301279395682503</c:v>
                </c:pt>
                <c:pt idx="19">
                  <c:v>26.984969612662038</c:v>
                </c:pt>
                <c:pt idx="20">
                  <c:v>26.672324561883027</c:v>
                </c:pt>
                <c:pt idx="21">
                  <c:v>26.363301784138965</c:v>
                </c:pt>
                <c:pt idx="22">
                  <c:v>26.057859312151262</c:v>
                </c:pt>
                <c:pt idx="23">
                  <c:v>25.755955664869891</c:v>
                </c:pt>
                <c:pt idx="24">
                  <c:v>25.457549841839917</c:v>
                </c:pt>
                <c:pt idx="25">
                  <c:v>25.162601317633449</c:v>
                </c:pt>
                <c:pt idx="26">
                  <c:v>24.871070036345955</c:v>
                </c:pt>
                <c:pt idx="27">
                  <c:v>24.582916406156468</c:v>
                </c:pt>
                <c:pt idx="28">
                  <c:v>24.298101293950719</c:v>
                </c:pt>
                <c:pt idx="29">
                  <c:v>24.016586020006663</c:v>
                </c:pt>
                <c:pt idx="30">
                  <c:v>23.738332352741452</c:v>
                </c:pt>
                <c:pt idx="31">
                  <c:v>23.463302503519415</c:v>
                </c:pt>
                <c:pt idx="32">
                  <c:v>23.191459121520051</c:v>
                </c:pt>
                <c:pt idx="33">
                  <c:v>22.922765288665609</c:v>
                </c:pt>
                <c:pt idx="34">
                  <c:v>22.657184514607319</c:v>
                </c:pt>
                <c:pt idx="35">
                  <c:v>22.394680731769824</c:v>
                </c:pt>
                <c:pt idx="36">
                  <c:v>22.135218290452915</c:v>
                </c:pt>
                <c:pt idx="37">
                  <c:v>21.878761953990125</c:v>
                </c:pt>
                <c:pt idx="38">
                  <c:v>21.625276893963321</c:v>
                </c:pt>
                <c:pt idx="39">
                  <c:v>21.374728685472814</c:v>
                </c:pt>
                <c:pt idx="40">
                  <c:v>21.127083302462214</c:v>
                </c:pt>
                <c:pt idx="41">
                  <c:v>20.882307113097479</c:v>
                </c:pt>
                <c:pt idx="42">
                  <c:v>20.640366875199494</c:v>
                </c:pt>
                <c:pt idx="43">
                  <c:v>20.401229731729597</c:v>
                </c:pt>
                <c:pt idx="44">
                  <c:v>20.164863206327325</c:v>
                </c:pt>
                <c:pt idx="45">
                  <c:v>19.931235198899973</c:v>
                </c:pt>
                <c:pt idx="46">
                  <c:v>19.700313981263154</c:v>
                </c:pt>
                <c:pt idx="47">
                  <c:v>19.472068192831941</c:v>
                </c:pt>
                <c:pt idx="48">
                  <c:v>19.246466836361865</c:v>
                </c:pt>
                <c:pt idx="49">
                  <c:v>19.023479273739326</c:v>
                </c:pt>
                <c:pt idx="50">
                  <c:v>18.803075221820706</c:v>
                </c:pt>
                <c:pt idx="51">
                  <c:v>18.585224748319739</c:v>
                </c:pt>
                <c:pt idx="52">
                  <c:v>18.369898267742521</c:v>
                </c:pt>
                <c:pt idx="53">
                  <c:v>18.157066537369598</c:v>
                </c:pt>
                <c:pt idx="54">
                  <c:v>17.946700653284626</c:v>
                </c:pt>
                <c:pt idx="55">
                  <c:v>17.738772046449029</c:v>
                </c:pt>
                <c:pt idx="56">
                  <c:v>17.533252478822131</c:v>
                </c:pt>
                <c:pt idx="57">
                  <c:v>17.330114039526265</c:v>
                </c:pt>
                <c:pt idx="58">
                  <c:v>17.129329141056292</c:v>
                </c:pt>
                <c:pt idx="59">
                  <c:v>16.93087051553303</c:v>
                </c:pt>
                <c:pt idx="60">
                  <c:v>16.734711211000114</c:v>
                </c:pt>
                <c:pt idx="61">
                  <c:v>16.540824587763748</c:v>
                </c:pt>
                <c:pt idx="62">
                  <c:v>16.349184314774831</c:v>
                </c:pt>
                <c:pt idx="63">
                  <c:v>16.159764366053089</c:v>
                </c:pt>
                <c:pt idx="64">
                  <c:v>15.972539017152538</c:v>
                </c:pt>
                <c:pt idx="65">
                  <c:v>15.787482841667943</c:v>
                </c:pt>
                <c:pt idx="66">
                  <c:v>15.604570707781752</c:v>
                </c:pt>
                <c:pt idx="67">
                  <c:v>15.42377777485105</c:v>
                </c:pt>
                <c:pt idx="68">
                  <c:v>15.245079490034016</c:v>
                </c:pt>
                <c:pt idx="69">
                  <c:v>15.068451584955513</c:v>
                </c:pt>
                <c:pt idx="70">
                  <c:v>14.893870072411252</c:v>
                </c:pt>
                <c:pt idx="71">
                  <c:v>14.721311243110216</c:v>
                </c:pt>
                <c:pt idx="72">
                  <c:v>14.550751662454763</c:v>
                </c:pt>
                <c:pt idx="73">
                  <c:v>14.382168167358063</c:v>
                </c:pt>
                <c:pt idx="74">
                  <c:v>14.215537863098389</c:v>
                </c:pt>
                <c:pt idx="75">
                  <c:v>14.050838120209892</c:v>
                </c:pt>
                <c:pt idx="76">
                  <c:v>13.888046571409356</c:v>
                </c:pt>
                <c:pt idx="77">
                  <c:v>13.727141108558584</c:v>
                </c:pt>
                <c:pt idx="78">
                  <c:v>13.568099879661956</c:v>
                </c:pt>
                <c:pt idx="79">
                  <c:v>13.410901285898815</c:v>
                </c:pt>
                <c:pt idx="80">
                  <c:v>13.25552397869019</c:v>
                </c:pt>
                <c:pt idx="81">
                  <c:v>13.101946856799515</c:v>
                </c:pt>
                <c:pt idx="82">
                  <c:v>12.950149063466965</c:v>
                </c:pt>
                <c:pt idx="83">
                  <c:v>12.800109983576968</c:v>
                </c:pt>
                <c:pt idx="84">
                  <c:v>12.651809240858533</c:v>
                </c:pt>
                <c:pt idx="85">
                  <c:v>12.505226695118013</c:v>
                </c:pt>
                <c:pt idx="86">
                  <c:v>12.360342439503967</c:v>
                </c:pt>
                <c:pt idx="87">
                  <c:v>12.217136797803654</c:v>
                </c:pt>
                <c:pt idx="88">
                  <c:v>12.075590321770898</c:v>
                </c:pt>
                <c:pt idx="89">
                  <c:v>11.935683788484862</c:v>
                </c:pt>
                <c:pt idx="90">
                  <c:v>11.797398197739485</c:v>
                </c:pt>
                <c:pt idx="91">
                  <c:v>11.660714769463109</c:v>
                </c:pt>
                <c:pt idx="92">
                  <c:v>11.525614941168042</c:v>
                </c:pt>
                <c:pt idx="93">
                  <c:v>11.39208036542963</c:v>
                </c:pt>
                <c:pt idx="94">
                  <c:v>11.260092907394581</c:v>
                </c:pt>
                <c:pt idx="95">
                  <c:v>11.129634642318125</c:v>
                </c:pt>
                <c:pt idx="96">
                  <c:v>11.000687853129728</c:v>
                </c:pt>
                <c:pt idx="97">
                  <c:v>10.873235028026972</c:v>
                </c:pt>
                <c:pt idx="98">
                  <c:v>10.747258858097378</c:v>
                </c:pt>
                <c:pt idx="99">
                  <c:v>10.622742234967724</c:v>
                </c:pt>
                <c:pt idx="100">
                  <c:v>10.499668248480619</c:v>
                </c:pt>
                <c:pt idx="101">
                  <c:v>10.378020184397988</c:v>
                </c:pt>
                <c:pt idx="102">
                  <c:v>10.257781522131189</c:v>
                </c:pt>
                <c:pt idx="103">
                  <c:v>10.1389359324974</c:v>
                </c:pt>
                <c:pt idx="104">
                  <c:v>10.021467275502015</c:v>
                </c:pt>
                <c:pt idx="105">
                  <c:v>9.9053595981467151</c:v>
                </c:pt>
                <c:pt idx="106">
                  <c:v>9.7905971322629757</c:v>
                </c:pt>
                <c:pt idx="107">
                  <c:v>9.6771642923706196</c:v>
                </c:pt>
                <c:pt idx="108">
                  <c:v>9.565045673561233</c:v>
                </c:pt>
                <c:pt idx="109">
                  <c:v>9.4542260494060546</c:v>
                </c:pt>
                <c:pt idx="110">
                  <c:v>9.3446903698881556</c:v>
                </c:pt>
                <c:pt idx="111">
                  <c:v>9.2364237593585319</c:v>
                </c:pt>
                <c:pt idx="112">
                  <c:v>9.1294115145159065</c:v>
                </c:pt>
                <c:pt idx="113">
                  <c:v>9.0236391024099092</c:v>
                </c:pt>
                <c:pt idx="114">
                  <c:v>8.9190921584674321</c:v>
                </c:pt>
                <c:pt idx="115">
                  <c:v>8.8157564845418186</c:v>
                </c:pt>
                <c:pt idx="116">
                  <c:v>8.7136180469846511</c:v>
                </c:pt>
                <c:pt idx="117">
                  <c:v>8.6126629747399122</c:v>
                </c:pt>
                <c:pt idx="118">
                  <c:v>8.5128775574601896</c:v>
                </c:pt>
                <c:pt idx="119">
                  <c:v>8.4142482436447441</c:v>
                </c:pt>
                <c:pt idx="120">
                  <c:v>8.3167616387990915</c:v>
                </c:pt>
                <c:pt idx="121">
                  <c:v>8.2204045036159865</c:v>
                </c:pt>
                <c:pt idx="122">
                  <c:v>8.1251637521774125</c:v>
                </c:pt>
                <c:pt idx="123">
                  <c:v>8.0310264501774427</c:v>
                </c:pt>
                <c:pt idx="124">
                  <c:v>7.9379798131656614</c:v>
                </c:pt>
                <c:pt idx="125">
                  <c:v>7.8460112048109778</c:v>
                </c:pt>
                <c:pt idx="126">
                  <c:v>7.7551081351855151</c:v>
                </c:pt>
                <c:pt idx="127">
                  <c:v>7.6652582590684037</c:v>
                </c:pt>
                <c:pt idx="128">
                  <c:v>7.5764493742692087</c:v>
                </c:pt>
                <c:pt idx="129">
                  <c:v>7.4886694199708161</c:v>
                </c:pt>
                <c:pt idx="130">
                  <c:v>7.4019064750914785</c:v>
                </c:pt>
                <c:pt idx="131">
                  <c:v>7.3161487566658661</c:v>
                </c:pt>
                <c:pt idx="132">
                  <c:v>7.2313846182448502</c:v>
                </c:pt>
                <c:pt idx="133">
                  <c:v>7.1476025483138592</c:v>
                </c:pt>
                <c:pt idx="134">
                  <c:v>7.0647911687295295</c:v>
                </c:pt>
                <c:pt idx="135">
                  <c:v>6.9829392331744851</c:v>
                </c:pt>
                <c:pt idx="136">
                  <c:v>6.9020356256300026</c:v>
                </c:pt>
                <c:pt idx="137">
                  <c:v>6.8220693588664076</c:v>
                </c:pt>
                <c:pt idx="138">
                  <c:v>6.7430295729509213</c:v>
                </c:pt>
                <c:pt idx="139">
                  <c:v>6.664905533772818</c:v>
                </c:pt>
                <c:pt idx="140">
                  <c:v>6.5876866315856555</c:v>
                </c:pt>
                <c:pt idx="141">
                  <c:v>6.5113623795664166</c:v>
                </c:pt>
                <c:pt idx="142">
                  <c:v>6.4359224123913243</c:v>
                </c:pt>
                <c:pt idx="143">
                  <c:v>6.3613564848281667</c:v>
                </c:pt>
                <c:pt idx="144">
                  <c:v>6.2876544703449166</c:v>
                </c:pt>
                <c:pt idx="145">
                  <c:v>6.2148063597345029</c:v>
                </c:pt>
                <c:pt idx="146">
                  <c:v>6.1428022597554861</c:v>
                </c:pt>
                <c:pt idx="147">
                  <c:v>6.0716323917884862</c:v>
                </c:pt>
                <c:pt idx="148">
                  <c:v>6.0012870905081952</c:v>
                </c:pt>
                <c:pt idx="149">
                  <c:v>5.9317568025707601</c:v>
                </c:pt>
                <c:pt idx="150">
                  <c:v>5.8630320853163731</c:v>
                </c:pt>
                <c:pt idx="151">
                  <c:v>5.795103605486899</c:v>
                </c:pt>
                <c:pt idx="152">
                  <c:v>5.7279621379583627</c:v>
                </c:pt>
                <c:pt idx="153">
                  <c:v>5.6615985644881164</c:v>
                </c:pt>
                <c:pt idx="154">
                  <c:v>5.5960038724765262</c:v>
                </c:pt>
                <c:pt idx="155">
                  <c:v>5.5311691537429901</c:v>
                </c:pt>
                <c:pt idx="156">
                  <c:v>5.4670856033161694</c:v>
                </c:pt>
                <c:pt idx="157">
                  <c:v>5.4037445182382022</c:v>
                </c:pt>
                <c:pt idx="158">
                  <c:v>5.3411372963827963</c:v>
                </c:pt>
                <c:pt idx="159">
                  <c:v>5.2792554352869914</c:v>
                </c:pt>
                <c:pt idx="160">
                  <c:v>5.218090530996486</c:v>
                </c:pt>
                <c:pt idx="161">
                  <c:v>5.1576342769243162</c:v>
                </c:pt>
                <c:pt idx="162">
                  <c:v>5.0978784627227745</c:v>
                </c:pt>
                <c:pt idx="163">
                  <c:v>5.0388149731683765</c:v>
                </c:pt>
                <c:pt idx="164">
                  <c:v>4.9804357870597862</c:v>
                </c:pt>
                <c:pt idx="165">
                  <c:v>4.9227329761284642</c:v>
                </c:pt>
                <c:pt idx="166">
                  <c:v>4.8656987039619706</c:v>
                </c:pt>
                <c:pt idx="167">
                  <c:v>4.8093252249397169</c:v>
                </c:pt>
                <c:pt idx="168">
                  <c:v>4.7536048831810769</c:v>
                </c:pt>
                <c:pt idx="169">
                  <c:v>4.698530111505657</c:v>
                </c:pt>
                <c:pt idx="170">
                  <c:v>4.6440934304056318</c:v>
                </c:pt>
                <c:pt idx="171">
                  <c:v>4.5902874470299704</c:v>
                </c:pt>
                <c:pt idx="172">
                  <c:v>4.5371048541804484</c:v>
                </c:pt>
                <c:pt idx="173">
                  <c:v>4.4845384293192785</c:v>
                </c:pt>
                <c:pt idx="174">
                  <c:v>4.4325810335882485</c:v>
                </c:pt>
                <c:pt idx="175">
                  <c:v>4.3812256108392083</c:v>
                </c:pt>
                <c:pt idx="176">
                  <c:v>4.3304651866758102</c:v>
                </c:pt>
                <c:pt idx="177">
                  <c:v>4.2802928675063399</c:v>
                </c:pt>
                <c:pt idx="178">
                  <c:v>4.2307018396075113</c:v>
                </c:pt>
                <c:pt idx="179">
                  <c:v>4.1816853681991359</c:v>
                </c:pt>
                <c:pt idx="180">
                  <c:v>4.1332367965294825</c:v>
                </c:pt>
                <c:pt idx="181">
                  <c:v>4.0853495449712574</c:v>
                </c:pt>
                <c:pt idx="182">
                  <c:v>4.03801711012804</c:v>
                </c:pt>
                <c:pt idx="183">
                  <c:v>3.991233063951086</c:v>
                </c:pt>
                <c:pt idx="184">
                  <c:v>3.9449910528663539</c:v>
                </c:pt>
                <c:pt idx="185">
                  <c:v>3.899284796911656</c:v>
                </c:pt>
                <c:pt idx="186">
                  <c:v>3.8541080888837822</c:v>
                </c:pt>
                <c:pt idx="187">
                  <c:v>3.8094547934955427</c:v>
                </c:pt>
                <c:pt idx="188">
                  <c:v>3.7653188465425433</c:v>
                </c:pt>
                <c:pt idx="189">
                  <c:v>3.7216942540796323</c:v>
                </c:pt>
                <c:pt idx="190">
                  <c:v>3.6785750916068798</c:v>
                </c:pt>
                <c:pt idx="191">
                  <c:v>3.6359555032649977</c:v>
                </c:pt>
                <c:pt idx="192">
                  <c:v>3.593829701040077</c:v>
                </c:pt>
                <c:pt idx="193">
                  <c:v>3.5521919639775335</c:v>
                </c:pt>
                <c:pt idx="194">
                  <c:v>3.5110366374051649</c:v>
                </c:pt>
                <c:pt idx="195">
                  <c:v>3.4703581321652175</c:v>
                </c:pt>
                <c:pt idx="196">
                  <c:v>3.4301509238553347</c:v>
                </c:pt>
                <c:pt idx="197">
                  <c:v>3.3904095520783155</c:v>
                </c:pt>
                <c:pt idx="198">
                  <c:v>3.3511286197005452</c:v>
                </c:pt>
                <c:pt idx="199">
                  <c:v>3.3123027921190431</c:v>
                </c:pt>
                <c:pt idx="200">
                  <c:v>3.2739267965369843</c:v>
                </c:pt>
                <c:pt idx="201">
                  <c:v>3.2359954212476185</c:v>
                </c:pt>
                <c:pt idx="202">
                  <c:v>3.1985035149264829</c:v>
                </c:pt>
                <c:pt idx="203">
                  <c:v>3.1614459859318305</c:v>
                </c:pt>
                <c:pt idx="204">
                  <c:v>3.1248178016131436</c:v>
                </c:pt>
                <c:pt idx="205">
                  <c:v>3.0886139876276704</c:v>
                </c:pt>
                <c:pt idx="206">
                  <c:v>3.0528296272648738</c:v>
                </c:pt>
                <c:pt idx="207">
                  <c:v>3.0174598607787173</c:v>
                </c:pt>
                <c:pt idx="208">
                  <c:v>2.982499884727674</c:v>
                </c:pt>
                <c:pt idx="209">
                  <c:v>2.9479449513223939</c:v>
                </c:pt>
                <c:pt idx="210">
                  <c:v>2.9137903677809156</c:v>
                </c:pt>
                <c:pt idx="211">
                  <c:v>2.880031495691366</c:v>
                </c:pt>
                <c:pt idx="212">
                  <c:v>2.8466637503820271</c:v>
                </c:pt>
                <c:pt idx="213">
                  <c:v>2.8136826002987103</c:v>
                </c:pt>
                <c:pt idx="214">
                  <c:v>2.7810835663893432</c:v>
                </c:pt>
                <c:pt idx="215">
                  <c:v>2.7488622214956853</c:v>
                </c:pt>
                <c:pt idx="216">
                  <c:v>2.7170141897520907</c:v>
                </c:pt>
                <c:pt idx="217">
                  <c:v>2.6855351459912358</c:v>
                </c:pt>
                <c:pt idx="218">
                  <c:v>2.6544208151567377</c:v>
                </c:pt>
                <c:pt idx="219">
                  <c:v>2.6236669717225714</c:v>
                </c:pt>
                <c:pt idx="220">
                  <c:v>2.5932694391192181</c:v>
                </c:pt>
                <c:pt idx="221">
                  <c:v>2.5632240891664564</c:v>
                </c:pt>
                <c:pt idx="222">
                  <c:v>2.5335268415127326</c:v>
                </c:pt>
                <c:pt idx="223">
                  <c:v>2.5041736630810227</c:v>
                </c:pt>
                <c:pt idx="224">
                  <c:v>2.4751605675211144</c:v>
                </c:pt>
                <c:pt idx="225">
                  <c:v>2.4464836146682294</c:v>
                </c:pt>
                <c:pt idx="226">
                  <c:v>2.4181389100079334</c:v>
                </c:pt>
                <c:pt idx="227">
                  <c:v>2.3901226041472299</c:v>
                </c:pt>
                <c:pt idx="228">
                  <c:v>2.3624308922917896</c:v>
                </c:pt>
                <c:pt idx="229">
                  <c:v>2.3350600137292323</c:v>
                </c:pt>
                <c:pt idx="230">
                  <c:v>2.3080062513184032</c:v>
                </c:pt>
                <c:pt idx="231">
                  <c:v>2.281265930984556</c:v>
                </c:pt>
                <c:pt idx="232">
                  <c:v>2.2548354212203936</c:v>
                </c:pt>
                <c:pt idx="233">
                  <c:v>2.2287111325928834</c:v>
                </c:pt>
                <c:pt idx="234">
                  <c:v>2.2028895172557945</c:v>
                </c:pt>
                <c:pt idx="235">
                  <c:v>2.1773670684678654</c:v>
                </c:pt>
                <c:pt idx="236">
                  <c:v>2.152140320116581</c:v>
                </c:pt>
                <c:pt idx="237">
                  <c:v>2.1272058462474432</c:v>
                </c:pt>
                <c:pt idx="238">
                  <c:v>2.1025602605987057</c:v>
                </c:pt>
                <c:pt idx="239">
                  <c:v>2.0782002161414996</c:v>
                </c:pt>
                <c:pt idx="240">
                  <c:v>2.0541224046252831</c:v>
                </c:pt>
                <c:pt idx="241">
                  <c:v>2.0303235561285633</c:v>
                </c:pt>
                <c:pt idx="242">
                  <c:v>2.0068004386148126</c:v>
                </c:pt>
                <c:pt idx="243">
                  <c:v>1.983549857493548</c:v>
                </c:pt>
                <c:pt idx="244">
                  <c:v>1.9605686551864763</c:v>
                </c:pt>
                <c:pt idx="245">
                  <c:v>1.9378537106986788</c:v>
                </c:pt>
                <c:pt idx="246">
                  <c:v>1.9154019391947601</c:v>
                </c:pt>
                <c:pt idx="247">
                  <c:v>1.8932102915799052</c:v>
                </c:pt>
                <c:pt idx="248">
                  <c:v>1.8712757540857956</c:v>
                </c:pt>
                <c:pt idx="249">
                  <c:v>1.8495953478613201</c:v>
                </c:pt>
                <c:pt idx="250">
                  <c:v>1.828166128568022</c:v>
                </c:pt>
                <c:pt idx="251">
                  <c:v>1.8069851859802482</c:v>
                </c:pt>
                <c:pt idx="252">
                  <c:v>1.7860496435899158</c:v>
                </c:pt>
                <c:pt idx="253">
                  <c:v>1.7653566582158657</c:v>
                </c:pt>
                <c:pt idx="254">
                  <c:v>1.7449034196177395</c:v>
                </c:pt>
                <c:pt idx="255">
                  <c:v>1.7246871501143313</c:v>
                </c:pt>
                <c:pt idx="256">
                  <c:v>1.7047051042063608</c:v>
                </c:pt>
                <c:pt idx="257">
                  <c:v>1.6849545682036182</c:v>
                </c:pt>
                <c:pt idx="258">
                  <c:v>1.6654328598564219</c:v>
                </c:pt>
                <c:pt idx="259">
                  <c:v>1.64613732799136</c:v>
                </c:pt>
                <c:pt idx="260">
                  <c:v>1.6270653521512393</c:v>
                </c:pt>
                <c:pt idx="261">
                  <c:v>1.6082143422392103</c:v>
                </c:pt>
                <c:pt idx="262">
                  <c:v>1.5895817381670165</c:v>
                </c:pt>
                <c:pt idx="263">
                  <c:v>1.571165009507318</c:v>
                </c:pt>
                <c:pt idx="264">
                  <c:v>1.5529616551500416</c:v>
                </c:pt>
                <c:pt idx="265">
                  <c:v>1.534969202962718</c:v>
                </c:pt>
                <c:pt idx="266">
                  <c:v>1.5171852094547424</c:v>
                </c:pt>
                <c:pt idx="267">
                  <c:v>1.4996072594455427</c:v>
                </c:pt>
                <c:pt idx="268">
                  <c:v>1.4822329657365765</c:v>
                </c:pt>
                <c:pt idx="269">
                  <c:v>1.4650599687871344</c:v>
                </c:pt>
                <c:pt idx="270">
                  <c:v>1.4480859363939007</c:v>
                </c:pt>
                <c:pt idx="271">
                  <c:v>1.4313085633742251</c:v>
                </c:pt>
                <c:pt idx="272">
                  <c:v>1.4147255712530646</c:v>
                </c:pt>
                <c:pt idx="273">
                  <c:v>1.3983347079535469</c:v>
                </c:pt>
                <c:pt idx="274">
                  <c:v>1.3821337474911326</c:v>
                </c:pt>
                <c:pt idx="275">
                  <c:v>1.3661204896713059</c:v>
                </c:pt>
                <c:pt idx="276">
                  <c:v>1.3502927597907757</c:v>
                </c:pt>
                <c:pt idx="277">
                  <c:v>1.334648408342137</c:v>
                </c:pt>
                <c:pt idx="278">
                  <c:v>1.3191853107219544</c:v>
                </c:pt>
                <c:pt idx="279">
                  <c:v>1.3039013669422268</c:v>
                </c:pt>
                <c:pt idx="280">
                  <c:v>1.288794501345196</c:v>
                </c:pt>
                <c:pt idx="281">
                  <c:v>1.2738626623214564</c:v>
                </c:pt>
                <c:pt idx="282">
                  <c:v>1.2591038220313377</c:v>
                </c:pt>
                <c:pt idx="283">
                  <c:v>1.2445159761295097</c:v>
                </c:pt>
                <c:pt idx="284">
                  <c:v>1.2300971434927765</c:v>
                </c:pt>
                <c:pt idx="285">
                  <c:v>1.2158453659510313</c:v>
                </c:pt>
                <c:pt idx="286">
                  <c:v>1.2017587080213215</c:v>
                </c:pt>
                <c:pt idx="287">
                  <c:v>1.1878352566449988</c:v>
                </c:pt>
                <c:pt idx="288">
                  <c:v>1.1740731209279147</c:v>
                </c:pt>
                <c:pt idx="289">
                  <c:v>1.1604704318836203</c:v>
                </c:pt>
                <c:pt idx="290">
                  <c:v>1.147025342179552</c:v>
                </c:pt>
                <c:pt idx="291">
                  <c:v>1.1337360258861489</c:v>
                </c:pt>
                <c:pt idx="292">
                  <c:v>1.1206006782288795</c:v>
                </c:pt>
                <c:pt idx="293">
                  <c:v>1.1076175153431422</c:v>
                </c:pt>
                <c:pt idx="294">
                  <c:v>1.0947847740320056</c:v>
                </c:pt>
                <c:pt idx="295">
                  <c:v>1.0821007115267538</c:v>
                </c:pt>
                <c:pt idx="296">
                  <c:v>1.0695636052502095</c:v>
                </c:pt>
                <c:pt idx="297">
                  <c:v>1.0571717525827924</c:v>
                </c:pt>
                <c:pt idx="298">
                  <c:v>1.0449234706312984</c:v>
                </c:pt>
                <c:pt idx="299">
                  <c:v>1.032817096000348</c:v>
                </c:pt>
                <c:pt idx="300">
                  <c:v>1.0208509845664873</c:v>
                </c:pt>
                <c:pt idx="301">
                  <c:v>1.009023511254906</c:v>
                </c:pt>
                <c:pt idx="302">
                  <c:v>0.99733306981874137</c:v>
                </c:pt>
                <c:pt idx="303">
                  <c:v>0.98577807262094008</c:v>
                </c:pt>
                <c:pt idx="304">
                  <c:v>0.97435695041864678</c:v>
                </c:pt>
                <c:pt idx="305">
                  <c:v>0.96306815215008834</c:v>
                </c:pt>
                <c:pt idx="306">
                  <c:v>0.95191014472393476</c:v>
                </c:pt>
                <c:pt idx="307">
                  <c:v>0.94088141281109161</c:v>
                </c:pt>
                <c:pt idx="308">
                  <c:v>0.92998045863890966</c:v>
                </c:pt>
                <c:pt idx="309">
                  <c:v>0.919205801787778</c:v>
                </c:pt>
                <c:pt idx="310">
                  <c:v>0.90855597899007312</c:v>
                </c:pt>
                <c:pt idx="311">
                  <c:v>0.89802954393143886</c:v>
                </c:pt>
                <c:pt idx="312">
                  <c:v>0.88762506705436461</c:v>
                </c:pt>
                <c:pt idx="313">
                  <c:v>0.87734113536404623</c:v>
                </c:pt>
                <c:pt idx="314">
                  <c:v>0.86717635223648992</c:v>
                </c:pt>
                <c:pt idx="315">
                  <c:v>0.8571293372288421</c:v>
                </c:pt>
                <c:pt idx="316">
                  <c:v>0.84719872589191669</c:v>
                </c:pt>
                <c:pt idx="317">
                  <c:v>0.83738316958489356</c:v>
                </c:pt>
                <c:pt idx="318">
                  <c:v>0.82768133529216514</c:v>
                </c:pt>
                <c:pt idx="319">
                  <c:v>0.8180919054423047</c:v>
                </c:pt>
                <c:pt idx="320">
                  <c:v>0.80861357772912879</c:v>
                </c:pt>
                <c:pt idx="321">
                  <c:v>0.79924506493483993</c:v>
                </c:pt>
                <c:pt idx="322">
                  <c:v>0.7899850947552115</c:v>
                </c:pt>
                <c:pt idx="323">
                  <c:v>0.78083240962680178</c:v>
                </c:pt>
                <c:pt idx="324">
                  <c:v>0.77178576655616737</c:v>
                </c:pt>
                <c:pt idx="325">
                  <c:v>0.76284393695105823</c:v>
                </c:pt>
                <c:pt idx="326">
                  <c:v>0.75400570645356635</c:v>
                </c:pt>
                <c:pt idx="327">
                  <c:v>0.74526987477520834</c:v>
                </c:pt>
                <c:pt idx="328">
                  <c:v>0.73663525553391662</c:v>
                </c:pt>
                <c:pt idx="329">
                  <c:v>0.72810067609292495</c:v>
                </c:pt>
                <c:pt idx="330">
                  <c:v>0.71966497740151369</c:v>
                </c:pt>
                <c:pt idx="331">
                  <c:v>0.71132701383760466</c:v>
                </c:pt>
                <c:pt idx="332">
                  <c:v>0.7030856530521773</c:v>
                </c:pt>
                <c:pt idx="333">
                  <c:v>0.6949397758154896</c:v>
                </c:pt>
                <c:pt idx="334">
                  <c:v>0.68688827586507883</c:v>
                </c:pt>
                <c:pt idx="335">
                  <c:v>0.67893005975552423</c:v>
                </c:pt>
                <c:pt idx="336">
                  <c:v>0.67106404670994846</c:v>
                </c:pt>
                <c:pt idx="337">
                  <c:v>0.66328916847324471</c:v>
                </c:pt>
                <c:pt idx="338">
                  <c:v>0.6556043691669976</c:v>
                </c:pt>
                <c:pt idx="339">
                  <c:v>0.64800860514608949</c:v>
                </c:pt>
                <c:pt idx="340">
                  <c:v>0.64050084485696657</c:v>
                </c:pt>
                <c:pt idx="341">
                  <c:v>0.63308006869754685</c:v>
                </c:pt>
                <c:pt idx="342">
                  <c:v>0.62574526887875315</c:v>
                </c:pt>
                <c:pt idx="343">
                  <c:v>0.61849544928764533</c:v>
                </c:pt>
                <c:pt idx="344">
                  <c:v>0.61132962535214652</c:v>
                </c:pt>
                <c:pt idx="345">
                  <c:v>0.60424682390732853</c:v>
                </c:pt>
                <c:pt idx="346">
                  <c:v>0.59724608306325055</c:v>
                </c:pt>
                <c:pt idx="347">
                  <c:v>0.59032645207432932</c:v>
                </c:pt>
                <c:pt idx="348">
                  <c:v>0.5834869912102203</c:v>
                </c:pt>
                <c:pt idx="349">
                  <c:v>0.57672677162819741</c:v>
                </c:pt>
                <c:pt idx="350">
                  <c:v>0.57004487524701009</c:v>
                </c:pt>
                <c:pt idx="351">
                  <c:v>0.56344039462219997</c:v>
                </c:pt>
                <c:pt idx="352">
                  <c:v>0.55691243282286751</c:v>
                </c:pt>
                <c:pt idx="353">
                  <c:v>0.55046010330986095</c:v>
                </c:pt>
                <c:pt idx="354">
                  <c:v>0.5440825298153783</c:v>
                </c:pt>
                <c:pt idx="355">
                  <c:v>0.53777884622396588</c:v>
                </c:pt>
                <c:pt idx="356">
                  <c:v>0.53154819645489304</c:v>
                </c:pt>
                <c:pt idx="357">
                  <c:v>0.52538973434589176</c:v>
                </c:pt>
                <c:pt idx="358">
                  <c:v>0.51930262353824219</c:v>
                </c:pt>
                <c:pt idx="359">
                  <c:v>0.51328603736318845</c:v>
                </c:pt>
                <c:pt idx="360">
                  <c:v>0.50733915872967428</c:v>
                </c:pt>
                <c:pt idx="361">
                  <c:v>0.5014611800133747</c:v>
                </c:pt>
                <c:pt idx="362">
                  <c:v>0.4956513029470162</c:v>
                </c:pt>
                <c:pt idx="363">
                  <c:v>0.48990873851196715</c:v>
                </c:pt>
                <c:pt idx="364">
                  <c:v>0.48423270683108338</c:v>
                </c:pt>
              </c:numCache>
            </c:numRef>
          </c:yVal>
          <c:smooth val="1"/>
          <c:extLst>
            <c:ext xmlns:c16="http://schemas.microsoft.com/office/drawing/2014/chart" uri="{C3380CC4-5D6E-409C-BE32-E72D297353CC}">
              <c16:uniqueId val="{00000001-CD3B-4C8F-9701-A38E96107100}"/>
            </c:ext>
          </c:extLst>
        </c:ser>
        <c:dLbls>
          <c:showLegendKey val="0"/>
          <c:showVal val="0"/>
          <c:showCatName val="0"/>
          <c:showSerName val="0"/>
          <c:showPercent val="0"/>
          <c:showBubbleSize val="0"/>
        </c:dLbls>
        <c:axId val="649113344"/>
        <c:axId val="649114984"/>
      </c:scatterChart>
      <c:valAx>
        <c:axId val="649113344"/>
        <c:scaling>
          <c:orientation val="minMax"/>
          <c:max val="45209"/>
          <c:min val="44834"/>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ID"/>
                  <a:t>Date</a:t>
                </a:r>
              </a:p>
            </c:rich>
          </c:tx>
          <c:layout>
            <c:manualLayout>
              <c:xMode val="edge"/>
              <c:yMode val="edge"/>
              <c:x val="0.44133197544643993"/>
              <c:y val="0.90780827078686344"/>
            </c:manualLayout>
          </c:layout>
          <c:overlay val="0"/>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low"/>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4984"/>
        <c:crosses val="autoZero"/>
        <c:crossBetween val="midCat"/>
      </c:valAx>
      <c:valAx>
        <c:axId val="649114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Oil</a:t>
                </a:r>
                <a:r>
                  <a:rPr lang="en-ID" baseline="0"/>
                  <a:t> Rate (BOPD)</a:t>
                </a:r>
                <a:endParaRPr lang="en-ID"/>
              </a:p>
            </c:rich>
          </c:tx>
          <c:layout>
            <c:manualLayout>
              <c:xMode val="edge"/>
              <c:yMode val="edge"/>
              <c:x val="7.5822842019227952E-3"/>
              <c:y val="0.305631312238684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3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Cummulative Gain</a:t>
            </a:r>
            <a:r>
              <a:rPr lang="en-ID" baseline="0"/>
              <a:t> &amp; Production</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32649043563651"/>
          <c:y val="0.11912545116858733"/>
          <c:w val="0.66919157782863858"/>
          <c:h val="0.58676700688441685"/>
        </c:manualLayout>
      </c:layout>
      <c:scatterChart>
        <c:scatterStyle val="smoothMarker"/>
        <c:varyColors val="0"/>
        <c:ser>
          <c:idx val="0"/>
          <c:order val="0"/>
          <c:tx>
            <c:v>Cum Gain</c:v>
          </c:tx>
          <c:spPr>
            <a:ln w="19050" cap="rnd">
              <a:solidFill>
                <a:schemeClr val="accent1"/>
              </a:solidFill>
              <a:round/>
            </a:ln>
            <a:effectLst/>
          </c:spPr>
          <c:marker>
            <c:symbol val="none"/>
          </c:marker>
          <c:xVal>
            <c:numRef>
              <c:f>Gain!$H$5:$H$369</c:f>
              <c:numCache>
                <c:formatCode>m/d/yyyy</c:formatCode>
                <c:ptCount val="365"/>
                <c:pt idx="0">
                  <c:v>44835</c:v>
                </c:pt>
                <c:pt idx="1">
                  <c:v>44836</c:v>
                </c:pt>
                <c:pt idx="2">
                  <c:v>44837</c:v>
                </c:pt>
                <c:pt idx="3">
                  <c:v>44838</c:v>
                </c:pt>
                <c:pt idx="4">
                  <c:v>44839</c:v>
                </c:pt>
                <c:pt idx="5">
                  <c:v>44840</c:v>
                </c:pt>
                <c:pt idx="6">
                  <c:v>44841</c:v>
                </c:pt>
                <c:pt idx="7">
                  <c:v>44842</c:v>
                </c:pt>
                <c:pt idx="8">
                  <c:v>44843</c:v>
                </c:pt>
                <c:pt idx="9">
                  <c:v>44844</c:v>
                </c:pt>
                <c:pt idx="10">
                  <c:v>44845</c:v>
                </c:pt>
                <c:pt idx="11">
                  <c:v>44846</c:v>
                </c:pt>
                <c:pt idx="12">
                  <c:v>44847</c:v>
                </c:pt>
                <c:pt idx="13">
                  <c:v>44848</c:v>
                </c:pt>
                <c:pt idx="14">
                  <c:v>44849</c:v>
                </c:pt>
                <c:pt idx="15">
                  <c:v>44850</c:v>
                </c:pt>
                <c:pt idx="16">
                  <c:v>44851</c:v>
                </c:pt>
                <c:pt idx="17">
                  <c:v>44852</c:v>
                </c:pt>
                <c:pt idx="18">
                  <c:v>44853</c:v>
                </c:pt>
                <c:pt idx="19">
                  <c:v>44854</c:v>
                </c:pt>
                <c:pt idx="20">
                  <c:v>44855</c:v>
                </c:pt>
                <c:pt idx="21">
                  <c:v>44856</c:v>
                </c:pt>
                <c:pt idx="22">
                  <c:v>44857</c:v>
                </c:pt>
                <c:pt idx="23">
                  <c:v>44858</c:v>
                </c:pt>
                <c:pt idx="24">
                  <c:v>44859</c:v>
                </c:pt>
                <c:pt idx="25">
                  <c:v>44860</c:v>
                </c:pt>
                <c:pt idx="26">
                  <c:v>44861</c:v>
                </c:pt>
                <c:pt idx="27">
                  <c:v>44862</c:v>
                </c:pt>
                <c:pt idx="28">
                  <c:v>44863</c:v>
                </c:pt>
                <c:pt idx="29">
                  <c:v>44864</c:v>
                </c:pt>
                <c:pt idx="30">
                  <c:v>44865</c:v>
                </c:pt>
                <c:pt idx="31">
                  <c:v>44866</c:v>
                </c:pt>
                <c:pt idx="32">
                  <c:v>44867</c:v>
                </c:pt>
                <c:pt idx="33">
                  <c:v>44868</c:v>
                </c:pt>
                <c:pt idx="34">
                  <c:v>44869</c:v>
                </c:pt>
                <c:pt idx="35">
                  <c:v>44870</c:v>
                </c:pt>
                <c:pt idx="36">
                  <c:v>44871</c:v>
                </c:pt>
                <c:pt idx="37">
                  <c:v>44872</c:v>
                </c:pt>
                <c:pt idx="38">
                  <c:v>44873</c:v>
                </c:pt>
                <c:pt idx="39">
                  <c:v>44874</c:v>
                </c:pt>
                <c:pt idx="40">
                  <c:v>44875</c:v>
                </c:pt>
                <c:pt idx="41">
                  <c:v>44876</c:v>
                </c:pt>
                <c:pt idx="42">
                  <c:v>44877</c:v>
                </c:pt>
                <c:pt idx="43">
                  <c:v>44878</c:v>
                </c:pt>
                <c:pt idx="44">
                  <c:v>44879</c:v>
                </c:pt>
                <c:pt idx="45">
                  <c:v>44880</c:v>
                </c:pt>
                <c:pt idx="46">
                  <c:v>44881</c:v>
                </c:pt>
                <c:pt idx="47">
                  <c:v>44882</c:v>
                </c:pt>
                <c:pt idx="48">
                  <c:v>44883</c:v>
                </c:pt>
                <c:pt idx="49">
                  <c:v>44884</c:v>
                </c:pt>
                <c:pt idx="50">
                  <c:v>44885</c:v>
                </c:pt>
                <c:pt idx="51">
                  <c:v>44886</c:v>
                </c:pt>
                <c:pt idx="52">
                  <c:v>44887</c:v>
                </c:pt>
                <c:pt idx="53">
                  <c:v>44888</c:v>
                </c:pt>
                <c:pt idx="54">
                  <c:v>44889</c:v>
                </c:pt>
                <c:pt idx="55">
                  <c:v>44890</c:v>
                </c:pt>
                <c:pt idx="56">
                  <c:v>44891</c:v>
                </c:pt>
                <c:pt idx="57">
                  <c:v>44892</c:v>
                </c:pt>
                <c:pt idx="58">
                  <c:v>44893</c:v>
                </c:pt>
                <c:pt idx="59">
                  <c:v>44894</c:v>
                </c:pt>
                <c:pt idx="60">
                  <c:v>44895</c:v>
                </c:pt>
                <c:pt idx="61">
                  <c:v>44896</c:v>
                </c:pt>
                <c:pt idx="62">
                  <c:v>44897</c:v>
                </c:pt>
                <c:pt idx="63">
                  <c:v>44898</c:v>
                </c:pt>
                <c:pt idx="64">
                  <c:v>44899</c:v>
                </c:pt>
                <c:pt idx="65">
                  <c:v>44900</c:v>
                </c:pt>
                <c:pt idx="66">
                  <c:v>44901</c:v>
                </c:pt>
                <c:pt idx="67">
                  <c:v>44902</c:v>
                </c:pt>
                <c:pt idx="68">
                  <c:v>44903</c:v>
                </c:pt>
                <c:pt idx="69">
                  <c:v>44904</c:v>
                </c:pt>
                <c:pt idx="70">
                  <c:v>44905</c:v>
                </c:pt>
                <c:pt idx="71">
                  <c:v>44906</c:v>
                </c:pt>
                <c:pt idx="72">
                  <c:v>44907</c:v>
                </c:pt>
                <c:pt idx="73">
                  <c:v>44908</c:v>
                </c:pt>
                <c:pt idx="74">
                  <c:v>44909</c:v>
                </c:pt>
                <c:pt idx="75">
                  <c:v>44910</c:v>
                </c:pt>
                <c:pt idx="76">
                  <c:v>44911</c:v>
                </c:pt>
                <c:pt idx="77">
                  <c:v>44912</c:v>
                </c:pt>
                <c:pt idx="78">
                  <c:v>44913</c:v>
                </c:pt>
                <c:pt idx="79">
                  <c:v>44914</c:v>
                </c:pt>
                <c:pt idx="80">
                  <c:v>44915</c:v>
                </c:pt>
                <c:pt idx="81">
                  <c:v>44916</c:v>
                </c:pt>
                <c:pt idx="82">
                  <c:v>44917</c:v>
                </c:pt>
                <c:pt idx="83">
                  <c:v>44918</c:v>
                </c:pt>
                <c:pt idx="84">
                  <c:v>44919</c:v>
                </c:pt>
                <c:pt idx="85">
                  <c:v>44920</c:v>
                </c:pt>
                <c:pt idx="86">
                  <c:v>44921</c:v>
                </c:pt>
                <c:pt idx="87">
                  <c:v>44922</c:v>
                </c:pt>
                <c:pt idx="88">
                  <c:v>44923</c:v>
                </c:pt>
                <c:pt idx="89">
                  <c:v>44924</c:v>
                </c:pt>
                <c:pt idx="90">
                  <c:v>44925</c:v>
                </c:pt>
                <c:pt idx="91">
                  <c:v>44926</c:v>
                </c:pt>
                <c:pt idx="92">
                  <c:v>44927</c:v>
                </c:pt>
                <c:pt idx="93">
                  <c:v>44928</c:v>
                </c:pt>
                <c:pt idx="94">
                  <c:v>44929</c:v>
                </c:pt>
                <c:pt idx="95">
                  <c:v>44930</c:v>
                </c:pt>
                <c:pt idx="96">
                  <c:v>44931</c:v>
                </c:pt>
                <c:pt idx="97">
                  <c:v>44932</c:v>
                </c:pt>
                <c:pt idx="98">
                  <c:v>44933</c:v>
                </c:pt>
                <c:pt idx="99">
                  <c:v>44934</c:v>
                </c:pt>
                <c:pt idx="100">
                  <c:v>44935</c:v>
                </c:pt>
                <c:pt idx="101">
                  <c:v>44936</c:v>
                </c:pt>
                <c:pt idx="102">
                  <c:v>44937</c:v>
                </c:pt>
                <c:pt idx="103">
                  <c:v>44938</c:v>
                </c:pt>
                <c:pt idx="104">
                  <c:v>44939</c:v>
                </c:pt>
                <c:pt idx="105">
                  <c:v>44940</c:v>
                </c:pt>
                <c:pt idx="106">
                  <c:v>44941</c:v>
                </c:pt>
                <c:pt idx="107">
                  <c:v>44942</c:v>
                </c:pt>
                <c:pt idx="108">
                  <c:v>44943</c:v>
                </c:pt>
                <c:pt idx="109">
                  <c:v>44944</c:v>
                </c:pt>
                <c:pt idx="110">
                  <c:v>44945</c:v>
                </c:pt>
                <c:pt idx="111">
                  <c:v>44946</c:v>
                </c:pt>
                <c:pt idx="112">
                  <c:v>44947</c:v>
                </c:pt>
                <c:pt idx="113">
                  <c:v>44948</c:v>
                </c:pt>
                <c:pt idx="114">
                  <c:v>44949</c:v>
                </c:pt>
                <c:pt idx="115">
                  <c:v>44950</c:v>
                </c:pt>
                <c:pt idx="116">
                  <c:v>44951</c:v>
                </c:pt>
                <c:pt idx="117">
                  <c:v>44952</c:v>
                </c:pt>
                <c:pt idx="118">
                  <c:v>44953</c:v>
                </c:pt>
                <c:pt idx="119">
                  <c:v>44954</c:v>
                </c:pt>
                <c:pt idx="120">
                  <c:v>44955</c:v>
                </c:pt>
                <c:pt idx="121">
                  <c:v>44956</c:v>
                </c:pt>
                <c:pt idx="122">
                  <c:v>44957</c:v>
                </c:pt>
                <c:pt idx="123">
                  <c:v>44958</c:v>
                </c:pt>
                <c:pt idx="124">
                  <c:v>44959</c:v>
                </c:pt>
                <c:pt idx="125">
                  <c:v>44960</c:v>
                </c:pt>
                <c:pt idx="126">
                  <c:v>44961</c:v>
                </c:pt>
                <c:pt idx="127">
                  <c:v>44962</c:v>
                </c:pt>
                <c:pt idx="128">
                  <c:v>44963</c:v>
                </c:pt>
                <c:pt idx="129">
                  <c:v>44964</c:v>
                </c:pt>
                <c:pt idx="130">
                  <c:v>44965</c:v>
                </c:pt>
                <c:pt idx="131">
                  <c:v>44966</c:v>
                </c:pt>
                <c:pt idx="132">
                  <c:v>44967</c:v>
                </c:pt>
                <c:pt idx="133">
                  <c:v>44968</c:v>
                </c:pt>
                <c:pt idx="134">
                  <c:v>44969</c:v>
                </c:pt>
                <c:pt idx="135">
                  <c:v>44970</c:v>
                </c:pt>
                <c:pt idx="136">
                  <c:v>44971</c:v>
                </c:pt>
                <c:pt idx="137">
                  <c:v>44972</c:v>
                </c:pt>
                <c:pt idx="138">
                  <c:v>44973</c:v>
                </c:pt>
                <c:pt idx="139">
                  <c:v>44974</c:v>
                </c:pt>
                <c:pt idx="140">
                  <c:v>44975</c:v>
                </c:pt>
                <c:pt idx="141">
                  <c:v>44976</c:v>
                </c:pt>
                <c:pt idx="142">
                  <c:v>44977</c:v>
                </c:pt>
                <c:pt idx="143">
                  <c:v>44978</c:v>
                </c:pt>
                <c:pt idx="144">
                  <c:v>44979</c:v>
                </c:pt>
                <c:pt idx="145">
                  <c:v>44980</c:v>
                </c:pt>
                <c:pt idx="146">
                  <c:v>44981</c:v>
                </c:pt>
                <c:pt idx="147">
                  <c:v>44982</c:v>
                </c:pt>
                <c:pt idx="148">
                  <c:v>44983</c:v>
                </c:pt>
                <c:pt idx="149">
                  <c:v>44984</c:v>
                </c:pt>
                <c:pt idx="150">
                  <c:v>44985</c:v>
                </c:pt>
                <c:pt idx="151">
                  <c:v>44986</c:v>
                </c:pt>
                <c:pt idx="152">
                  <c:v>44987</c:v>
                </c:pt>
                <c:pt idx="153">
                  <c:v>44988</c:v>
                </c:pt>
                <c:pt idx="154">
                  <c:v>44989</c:v>
                </c:pt>
                <c:pt idx="155">
                  <c:v>44990</c:v>
                </c:pt>
                <c:pt idx="156">
                  <c:v>44991</c:v>
                </c:pt>
                <c:pt idx="157">
                  <c:v>44992</c:v>
                </c:pt>
                <c:pt idx="158">
                  <c:v>44993</c:v>
                </c:pt>
                <c:pt idx="159">
                  <c:v>44994</c:v>
                </c:pt>
                <c:pt idx="160">
                  <c:v>44995</c:v>
                </c:pt>
                <c:pt idx="161">
                  <c:v>44996</c:v>
                </c:pt>
                <c:pt idx="162">
                  <c:v>44997</c:v>
                </c:pt>
                <c:pt idx="163">
                  <c:v>44998</c:v>
                </c:pt>
                <c:pt idx="164">
                  <c:v>44999</c:v>
                </c:pt>
                <c:pt idx="165">
                  <c:v>45000</c:v>
                </c:pt>
                <c:pt idx="166">
                  <c:v>45001</c:v>
                </c:pt>
                <c:pt idx="167">
                  <c:v>45002</c:v>
                </c:pt>
                <c:pt idx="168">
                  <c:v>45003</c:v>
                </c:pt>
                <c:pt idx="169">
                  <c:v>45004</c:v>
                </c:pt>
                <c:pt idx="170">
                  <c:v>45005</c:v>
                </c:pt>
                <c:pt idx="171">
                  <c:v>45006</c:v>
                </c:pt>
                <c:pt idx="172">
                  <c:v>45007</c:v>
                </c:pt>
                <c:pt idx="173">
                  <c:v>45008</c:v>
                </c:pt>
                <c:pt idx="174">
                  <c:v>45009</c:v>
                </c:pt>
                <c:pt idx="175">
                  <c:v>45010</c:v>
                </c:pt>
                <c:pt idx="176">
                  <c:v>45011</c:v>
                </c:pt>
                <c:pt idx="177">
                  <c:v>45012</c:v>
                </c:pt>
                <c:pt idx="178">
                  <c:v>45013</c:v>
                </c:pt>
                <c:pt idx="179">
                  <c:v>45014</c:v>
                </c:pt>
                <c:pt idx="180">
                  <c:v>45015</c:v>
                </c:pt>
                <c:pt idx="181">
                  <c:v>45016</c:v>
                </c:pt>
                <c:pt idx="182">
                  <c:v>45017</c:v>
                </c:pt>
                <c:pt idx="183">
                  <c:v>45018</c:v>
                </c:pt>
                <c:pt idx="184">
                  <c:v>45019</c:v>
                </c:pt>
                <c:pt idx="185">
                  <c:v>45020</c:v>
                </c:pt>
                <c:pt idx="186">
                  <c:v>45021</c:v>
                </c:pt>
                <c:pt idx="187">
                  <c:v>45022</c:v>
                </c:pt>
                <c:pt idx="188">
                  <c:v>45023</c:v>
                </c:pt>
                <c:pt idx="189">
                  <c:v>45024</c:v>
                </c:pt>
                <c:pt idx="190">
                  <c:v>45025</c:v>
                </c:pt>
                <c:pt idx="191">
                  <c:v>45026</c:v>
                </c:pt>
                <c:pt idx="192">
                  <c:v>45027</c:v>
                </c:pt>
                <c:pt idx="193">
                  <c:v>45028</c:v>
                </c:pt>
                <c:pt idx="194">
                  <c:v>45029</c:v>
                </c:pt>
                <c:pt idx="195">
                  <c:v>45030</c:v>
                </c:pt>
                <c:pt idx="196">
                  <c:v>45031</c:v>
                </c:pt>
                <c:pt idx="197">
                  <c:v>45032</c:v>
                </c:pt>
                <c:pt idx="198">
                  <c:v>45033</c:v>
                </c:pt>
                <c:pt idx="199">
                  <c:v>45034</c:v>
                </c:pt>
                <c:pt idx="200">
                  <c:v>45035</c:v>
                </c:pt>
                <c:pt idx="201">
                  <c:v>45036</c:v>
                </c:pt>
                <c:pt idx="202">
                  <c:v>45037</c:v>
                </c:pt>
                <c:pt idx="203">
                  <c:v>45038</c:v>
                </c:pt>
                <c:pt idx="204">
                  <c:v>45039</c:v>
                </c:pt>
                <c:pt idx="205">
                  <c:v>45040</c:v>
                </c:pt>
                <c:pt idx="206">
                  <c:v>45041</c:v>
                </c:pt>
                <c:pt idx="207">
                  <c:v>45042</c:v>
                </c:pt>
                <c:pt idx="208">
                  <c:v>45043</c:v>
                </c:pt>
                <c:pt idx="209">
                  <c:v>45044</c:v>
                </c:pt>
                <c:pt idx="210">
                  <c:v>45045</c:v>
                </c:pt>
                <c:pt idx="211">
                  <c:v>45046</c:v>
                </c:pt>
                <c:pt idx="212">
                  <c:v>45047</c:v>
                </c:pt>
                <c:pt idx="213">
                  <c:v>45048</c:v>
                </c:pt>
                <c:pt idx="214">
                  <c:v>45049</c:v>
                </c:pt>
                <c:pt idx="215">
                  <c:v>45050</c:v>
                </c:pt>
                <c:pt idx="216">
                  <c:v>45051</c:v>
                </c:pt>
                <c:pt idx="217">
                  <c:v>45052</c:v>
                </c:pt>
                <c:pt idx="218">
                  <c:v>45053</c:v>
                </c:pt>
                <c:pt idx="219">
                  <c:v>45054</c:v>
                </c:pt>
                <c:pt idx="220">
                  <c:v>45055</c:v>
                </c:pt>
                <c:pt idx="221">
                  <c:v>45056</c:v>
                </c:pt>
                <c:pt idx="222">
                  <c:v>45057</c:v>
                </c:pt>
                <c:pt idx="223">
                  <c:v>45058</c:v>
                </c:pt>
                <c:pt idx="224">
                  <c:v>45059</c:v>
                </c:pt>
                <c:pt idx="225">
                  <c:v>45060</c:v>
                </c:pt>
                <c:pt idx="226">
                  <c:v>45061</c:v>
                </c:pt>
                <c:pt idx="227">
                  <c:v>45062</c:v>
                </c:pt>
                <c:pt idx="228">
                  <c:v>45063</c:v>
                </c:pt>
                <c:pt idx="229">
                  <c:v>45064</c:v>
                </c:pt>
                <c:pt idx="230">
                  <c:v>45065</c:v>
                </c:pt>
                <c:pt idx="231">
                  <c:v>45066</c:v>
                </c:pt>
                <c:pt idx="232">
                  <c:v>45067</c:v>
                </c:pt>
                <c:pt idx="233">
                  <c:v>45068</c:v>
                </c:pt>
                <c:pt idx="234">
                  <c:v>45069</c:v>
                </c:pt>
                <c:pt idx="235">
                  <c:v>45070</c:v>
                </c:pt>
                <c:pt idx="236">
                  <c:v>45071</c:v>
                </c:pt>
                <c:pt idx="237">
                  <c:v>45072</c:v>
                </c:pt>
                <c:pt idx="238">
                  <c:v>45073</c:v>
                </c:pt>
                <c:pt idx="239">
                  <c:v>45074</c:v>
                </c:pt>
                <c:pt idx="240">
                  <c:v>45075</c:v>
                </c:pt>
                <c:pt idx="241">
                  <c:v>45076</c:v>
                </c:pt>
                <c:pt idx="242">
                  <c:v>45077</c:v>
                </c:pt>
                <c:pt idx="243">
                  <c:v>45078</c:v>
                </c:pt>
                <c:pt idx="244">
                  <c:v>45079</c:v>
                </c:pt>
                <c:pt idx="245">
                  <c:v>45080</c:v>
                </c:pt>
                <c:pt idx="246">
                  <c:v>45081</c:v>
                </c:pt>
                <c:pt idx="247">
                  <c:v>45082</c:v>
                </c:pt>
                <c:pt idx="248">
                  <c:v>45083</c:v>
                </c:pt>
                <c:pt idx="249">
                  <c:v>45084</c:v>
                </c:pt>
                <c:pt idx="250">
                  <c:v>45085</c:v>
                </c:pt>
                <c:pt idx="251">
                  <c:v>45086</c:v>
                </c:pt>
                <c:pt idx="252">
                  <c:v>45087</c:v>
                </c:pt>
                <c:pt idx="253">
                  <c:v>45088</c:v>
                </c:pt>
                <c:pt idx="254">
                  <c:v>45089</c:v>
                </c:pt>
                <c:pt idx="255">
                  <c:v>45090</c:v>
                </c:pt>
                <c:pt idx="256">
                  <c:v>45091</c:v>
                </c:pt>
                <c:pt idx="257">
                  <c:v>45092</c:v>
                </c:pt>
                <c:pt idx="258">
                  <c:v>45093</c:v>
                </c:pt>
                <c:pt idx="259">
                  <c:v>45094</c:v>
                </c:pt>
                <c:pt idx="260">
                  <c:v>45095</c:v>
                </c:pt>
                <c:pt idx="261">
                  <c:v>45096</c:v>
                </c:pt>
                <c:pt idx="262">
                  <c:v>45097</c:v>
                </c:pt>
                <c:pt idx="263">
                  <c:v>45098</c:v>
                </c:pt>
                <c:pt idx="264">
                  <c:v>45099</c:v>
                </c:pt>
                <c:pt idx="265">
                  <c:v>45100</c:v>
                </c:pt>
                <c:pt idx="266">
                  <c:v>45101</c:v>
                </c:pt>
                <c:pt idx="267">
                  <c:v>45102</c:v>
                </c:pt>
                <c:pt idx="268">
                  <c:v>45103</c:v>
                </c:pt>
                <c:pt idx="269">
                  <c:v>45104</c:v>
                </c:pt>
                <c:pt idx="270">
                  <c:v>45105</c:v>
                </c:pt>
                <c:pt idx="271">
                  <c:v>45106</c:v>
                </c:pt>
                <c:pt idx="272">
                  <c:v>45107</c:v>
                </c:pt>
                <c:pt idx="273">
                  <c:v>45108</c:v>
                </c:pt>
                <c:pt idx="274">
                  <c:v>45109</c:v>
                </c:pt>
                <c:pt idx="275">
                  <c:v>45110</c:v>
                </c:pt>
                <c:pt idx="276">
                  <c:v>45111</c:v>
                </c:pt>
                <c:pt idx="277">
                  <c:v>45112</c:v>
                </c:pt>
                <c:pt idx="278">
                  <c:v>45113</c:v>
                </c:pt>
                <c:pt idx="279">
                  <c:v>45114</c:v>
                </c:pt>
                <c:pt idx="280">
                  <c:v>45115</c:v>
                </c:pt>
                <c:pt idx="281">
                  <c:v>45116</c:v>
                </c:pt>
                <c:pt idx="282">
                  <c:v>45117</c:v>
                </c:pt>
                <c:pt idx="283">
                  <c:v>45118</c:v>
                </c:pt>
                <c:pt idx="284">
                  <c:v>45119</c:v>
                </c:pt>
                <c:pt idx="285">
                  <c:v>45120</c:v>
                </c:pt>
                <c:pt idx="286">
                  <c:v>45121</c:v>
                </c:pt>
                <c:pt idx="287">
                  <c:v>45122</c:v>
                </c:pt>
                <c:pt idx="288">
                  <c:v>45123</c:v>
                </c:pt>
                <c:pt idx="289">
                  <c:v>45124</c:v>
                </c:pt>
                <c:pt idx="290">
                  <c:v>45125</c:v>
                </c:pt>
                <c:pt idx="291">
                  <c:v>45126</c:v>
                </c:pt>
                <c:pt idx="292">
                  <c:v>45127</c:v>
                </c:pt>
                <c:pt idx="293">
                  <c:v>45128</c:v>
                </c:pt>
                <c:pt idx="294">
                  <c:v>45129</c:v>
                </c:pt>
                <c:pt idx="295">
                  <c:v>45130</c:v>
                </c:pt>
                <c:pt idx="296">
                  <c:v>45131</c:v>
                </c:pt>
                <c:pt idx="297">
                  <c:v>45132</c:v>
                </c:pt>
                <c:pt idx="298">
                  <c:v>45133</c:v>
                </c:pt>
                <c:pt idx="299">
                  <c:v>45134</c:v>
                </c:pt>
                <c:pt idx="300">
                  <c:v>45135</c:v>
                </c:pt>
                <c:pt idx="301">
                  <c:v>45136</c:v>
                </c:pt>
                <c:pt idx="302">
                  <c:v>45137</c:v>
                </c:pt>
                <c:pt idx="303">
                  <c:v>45138</c:v>
                </c:pt>
                <c:pt idx="304">
                  <c:v>45139</c:v>
                </c:pt>
                <c:pt idx="305">
                  <c:v>45140</c:v>
                </c:pt>
                <c:pt idx="306">
                  <c:v>45141</c:v>
                </c:pt>
                <c:pt idx="307">
                  <c:v>45142</c:v>
                </c:pt>
                <c:pt idx="308">
                  <c:v>45143</c:v>
                </c:pt>
                <c:pt idx="309">
                  <c:v>45144</c:v>
                </c:pt>
                <c:pt idx="310">
                  <c:v>45145</c:v>
                </c:pt>
                <c:pt idx="311">
                  <c:v>45146</c:v>
                </c:pt>
                <c:pt idx="312">
                  <c:v>45147</c:v>
                </c:pt>
                <c:pt idx="313">
                  <c:v>45148</c:v>
                </c:pt>
                <c:pt idx="314">
                  <c:v>45149</c:v>
                </c:pt>
                <c:pt idx="315">
                  <c:v>45150</c:v>
                </c:pt>
                <c:pt idx="316">
                  <c:v>45151</c:v>
                </c:pt>
                <c:pt idx="317">
                  <c:v>45152</c:v>
                </c:pt>
                <c:pt idx="318">
                  <c:v>45153</c:v>
                </c:pt>
                <c:pt idx="319">
                  <c:v>45154</c:v>
                </c:pt>
                <c:pt idx="320">
                  <c:v>45155</c:v>
                </c:pt>
                <c:pt idx="321">
                  <c:v>45156</c:v>
                </c:pt>
                <c:pt idx="322">
                  <c:v>45157</c:v>
                </c:pt>
                <c:pt idx="323">
                  <c:v>45158</c:v>
                </c:pt>
                <c:pt idx="324">
                  <c:v>45159</c:v>
                </c:pt>
                <c:pt idx="325">
                  <c:v>45160</c:v>
                </c:pt>
                <c:pt idx="326">
                  <c:v>45161</c:v>
                </c:pt>
                <c:pt idx="327">
                  <c:v>45162</c:v>
                </c:pt>
                <c:pt idx="328">
                  <c:v>45163</c:v>
                </c:pt>
                <c:pt idx="329">
                  <c:v>45164</c:v>
                </c:pt>
                <c:pt idx="330">
                  <c:v>45165</c:v>
                </c:pt>
                <c:pt idx="331">
                  <c:v>45166</c:v>
                </c:pt>
                <c:pt idx="332">
                  <c:v>45167</c:v>
                </c:pt>
                <c:pt idx="333">
                  <c:v>45168</c:v>
                </c:pt>
                <c:pt idx="334">
                  <c:v>45169</c:v>
                </c:pt>
                <c:pt idx="335">
                  <c:v>45170</c:v>
                </c:pt>
                <c:pt idx="336">
                  <c:v>45171</c:v>
                </c:pt>
                <c:pt idx="337">
                  <c:v>45172</c:v>
                </c:pt>
                <c:pt idx="338">
                  <c:v>45173</c:v>
                </c:pt>
                <c:pt idx="339">
                  <c:v>45174</c:v>
                </c:pt>
                <c:pt idx="340">
                  <c:v>45175</c:v>
                </c:pt>
                <c:pt idx="341">
                  <c:v>45176</c:v>
                </c:pt>
                <c:pt idx="342">
                  <c:v>45177</c:v>
                </c:pt>
                <c:pt idx="343">
                  <c:v>45178</c:v>
                </c:pt>
                <c:pt idx="344">
                  <c:v>45179</c:v>
                </c:pt>
                <c:pt idx="345">
                  <c:v>45180</c:v>
                </c:pt>
                <c:pt idx="346">
                  <c:v>45181</c:v>
                </c:pt>
                <c:pt idx="347">
                  <c:v>45182</c:v>
                </c:pt>
                <c:pt idx="348">
                  <c:v>45183</c:v>
                </c:pt>
                <c:pt idx="349">
                  <c:v>45184</c:v>
                </c:pt>
                <c:pt idx="350">
                  <c:v>45185</c:v>
                </c:pt>
                <c:pt idx="351">
                  <c:v>45186</c:v>
                </c:pt>
                <c:pt idx="352">
                  <c:v>45187</c:v>
                </c:pt>
                <c:pt idx="353">
                  <c:v>45188</c:v>
                </c:pt>
                <c:pt idx="354">
                  <c:v>45189</c:v>
                </c:pt>
                <c:pt idx="355">
                  <c:v>45190</c:v>
                </c:pt>
                <c:pt idx="356">
                  <c:v>45191</c:v>
                </c:pt>
                <c:pt idx="357">
                  <c:v>45192</c:v>
                </c:pt>
                <c:pt idx="358">
                  <c:v>45193</c:v>
                </c:pt>
                <c:pt idx="359">
                  <c:v>45194</c:v>
                </c:pt>
                <c:pt idx="360">
                  <c:v>45195</c:v>
                </c:pt>
                <c:pt idx="361">
                  <c:v>45196</c:v>
                </c:pt>
                <c:pt idx="362">
                  <c:v>45197</c:v>
                </c:pt>
                <c:pt idx="363">
                  <c:v>45198</c:v>
                </c:pt>
                <c:pt idx="364">
                  <c:v>45199</c:v>
                </c:pt>
              </c:numCache>
            </c:numRef>
          </c:xVal>
          <c:yVal>
            <c:numRef>
              <c:f>Gain!$O$5:$O$369</c:f>
              <c:numCache>
                <c:formatCode>General</c:formatCode>
                <c:ptCount val="365"/>
                <c:pt idx="0">
                  <c:v>56.326970583226768</c:v>
                </c:pt>
                <c:pt idx="1">
                  <c:v>112.00134274477671</c:v>
                </c:pt>
                <c:pt idx="2">
                  <c:v>167.0306774220758</c:v>
                </c:pt>
                <c:pt idx="3">
                  <c:v>221.42244795231554</c:v>
                </c:pt>
                <c:pt idx="4">
                  <c:v>275.18404108738014</c:v>
                </c:pt>
                <c:pt idx="5">
                  <c:v>328.32275799701495</c:v>
                </c:pt>
                <c:pt idx="6">
                  <c:v>380.84581526037215</c:v>
                </c:pt>
                <c:pt idx="7">
                  <c:v>432.76034584606856</c:v>
                </c:pt>
                <c:pt idx="8">
                  <c:v>484.07340008088863</c:v>
                </c:pt>
                <c:pt idx="9">
                  <c:v>534.79194660726409</c:v>
                </c:pt>
                <c:pt idx="10">
                  <c:v>584.92287332966032</c:v>
                </c:pt>
                <c:pt idx="11">
                  <c:v>634.47298834999833</c:v>
                </c:pt>
                <c:pt idx="12">
                  <c:v>683.4490208922382</c:v>
                </c:pt>
                <c:pt idx="13">
                  <c:v>731.85762221625134</c:v>
                </c:pt>
                <c:pt idx="14">
                  <c:v>779.70536652110422</c:v>
                </c:pt>
                <c:pt idx="15">
                  <c:v>826.99875183787697</c:v>
                </c:pt>
                <c:pt idx="16">
                  <c:v>873.74420091213722</c:v>
                </c:pt>
                <c:pt idx="17">
                  <c:v>919.94806207619092</c:v>
                </c:pt>
                <c:pt idx="18">
                  <c:v>965.61661011122612</c:v>
                </c:pt>
                <c:pt idx="19">
                  <c:v>1010.756047099469</c:v>
                </c:pt>
                <c:pt idx="20">
                  <c:v>1055.3725032664661</c:v>
                </c:pt>
                <c:pt idx="21">
                  <c:v>1099.4720378136083</c:v>
                </c:pt>
                <c:pt idx="22">
                  <c:v>1143.0606397410097</c:v>
                </c:pt>
                <c:pt idx="23">
                  <c:v>1186.1442286608521</c:v>
                </c:pt>
                <c:pt idx="24">
                  <c:v>1228.7286556013064</c:v>
                </c:pt>
                <c:pt idx="25">
                  <c:v>1270.8197038011397</c:v>
                </c:pt>
                <c:pt idx="26">
                  <c:v>1312.4230894951161</c:v>
                </c:pt>
                <c:pt idx="27">
                  <c:v>1353.5444626902988</c:v>
                </c:pt>
                <c:pt idx="28">
                  <c:v>1394.1894079333567</c:v>
                </c:pt>
                <c:pt idx="29">
                  <c:v>1434.3634450689819</c:v>
                </c:pt>
                <c:pt idx="30">
                  <c:v>1474.0720299895204</c:v>
                </c:pt>
                <c:pt idx="31">
                  <c:v>1513.3205553759165</c:v>
                </c:pt>
                <c:pt idx="32">
                  <c:v>1552.1143514300745</c:v>
                </c:pt>
                <c:pt idx="33">
                  <c:v>1590.4586865987339</c:v>
                </c:pt>
                <c:pt idx="34">
                  <c:v>1628.3587682889581</c:v>
                </c:pt>
                <c:pt idx="35">
                  <c:v>1665.8197435753341</c:v>
                </c:pt>
                <c:pt idx="36">
                  <c:v>1702.8466998989782</c:v>
                </c:pt>
                <c:pt idx="37">
                  <c:v>1739.4446657584431</c:v>
                </c:pt>
                <c:pt idx="38">
                  <c:v>1775.6186113926203</c:v>
                </c:pt>
                <c:pt idx="39">
                  <c:v>1811.3734494557307</c:v>
                </c:pt>
                <c:pt idx="40">
                  <c:v>1846.7140356844943</c:v>
                </c:pt>
                <c:pt idx="41">
                  <c:v>1881.6451695575709</c:v>
                </c:pt>
                <c:pt idx="42">
                  <c:v>1916.1715949473592</c:v>
                </c:pt>
                <c:pt idx="43">
                  <c:v>1950.2980007642464</c:v>
                </c:pt>
                <c:pt idx="44">
                  <c:v>1984.0290215933915</c:v>
                </c:pt>
                <c:pt idx="45">
                  <c:v>2017.3692383241319</c:v>
                </c:pt>
                <c:pt idx="46">
                  <c:v>2050.3231787720974</c:v>
                </c:pt>
                <c:pt idx="47">
                  <c:v>2082.8953182941177</c:v>
                </c:pt>
                <c:pt idx="48">
                  <c:v>2115.090080396003</c:v>
                </c:pt>
                <c:pt idx="49">
                  <c:v>2146.9118373332863</c:v>
                </c:pt>
                <c:pt idx="50">
                  <c:v>2178.3649107050014</c:v>
                </c:pt>
                <c:pt idx="51">
                  <c:v>2209.4535720405866</c:v>
                </c:pt>
                <c:pt idx="52">
                  <c:v>2240.182043379984</c:v>
                </c:pt>
                <c:pt idx="53">
                  <c:v>2270.5544978470198</c:v>
                </c:pt>
                <c:pt idx="54">
                  <c:v>2300.5750602161424</c:v>
                </c:pt>
                <c:pt idx="55">
                  <c:v>2330.2478074725918</c:v>
                </c:pt>
                <c:pt idx="56">
                  <c:v>2359.5767693660814</c:v>
                </c:pt>
                <c:pt idx="57">
                  <c:v>2388.565928958064</c:v>
                </c:pt>
                <c:pt idx="58">
                  <c:v>2417.2192231626559</c:v>
                </c:pt>
                <c:pt idx="59">
                  <c:v>2445.5405432812968</c:v>
                </c:pt>
                <c:pt idx="60">
                  <c:v>2473.5337355312126</c:v>
                </c:pt>
                <c:pt idx="61">
                  <c:v>2501.2026015677561</c:v>
                </c:pt>
                <c:pt idx="62">
                  <c:v>2528.550899000697</c:v>
                </c:pt>
                <c:pt idx="63">
                  <c:v>2555.5823419045287</c:v>
                </c:pt>
                <c:pt idx="64">
                  <c:v>2582.3006013228642</c:v>
                </c:pt>
                <c:pt idx="65">
                  <c:v>2608.7093057669872</c:v>
                </c:pt>
                <c:pt idx="66">
                  <c:v>2634.812041708627</c:v>
                </c:pt>
                <c:pt idx="67">
                  <c:v>2660.6123540670246</c:v>
                </c:pt>
                <c:pt idx="68">
                  <c:v>2686.1137466903556</c:v>
                </c:pt>
                <c:pt idx="69">
                  <c:v>2711.3196828315745</c:v>
                </c:pt>
                <c:pt idx="70">
                  <c:v>2736.2335856187478</c:v>
                </c:pt>
                <c:pt idx="71">
                  <c:v>2760.8588385199359</c:v>
                </c:pt>
                <c:pt idx="72">
                  <c:v>2785.1987858026914</c:v>
                </c:pt>
                <c:pt idx="73">
                  <c:v>2809.2567329882295</c:v>
                </c:pt>
                <c:pt idx="74">
                  <c:v>2833.0359473003409</c:v>
                </c:pt>
                <c:pt idx="75">
                  <c:v>2856.5396581091022</c:v>
                </c:pt>
                <c:pt idx="76">
                  <c:v>2879.771057369443</c:v>
                </c:pt>
                <c:pt idx="77">
                  <c:v>2902.7333000546359</c:v>
                </c:pt>
                <c:pt idx="78">
                  <c:v>2925.4295045847612</c:v>
                </c:pt>
                <c:pt idx="79">
                  <c:v>2947.8627532502078</c:v>
                </c:pt>
                <c:pt idx="80">
                  <c:v>2970.0360926302701</c:v>
                </c:pt>
                <c:pt idx="81">
                  <c:v>2991.9525340068913</c:v>
                </c:pt>
                <c:pt idx="82">
                  <c:v>3013.6150537736144</c:v>
                </c:pt>
                <c:pt idx="83">
                  <c:v>3035.0265938397974</c:v>
                </c:pt>
                <c:pt idx="84">
                  <c:v>3056.1900620301426</c:v>
                </c:pt>
                <c:pt idx="85">
                  <c:v>3077.1083324795968</c:v>
                </c:pt>
                <c:pt idx="86">
                  <c:v>3097.7842460236793</c:v>
                </c:pt>
                <c:pt idx="87">
                  <c:v>3118.2206105842838</c:v>
                </c:pt>
                <c:pt idx="88">
                  <c:v>3138.4202015510136</c:v>
                </c:pt>
                <c:pt idx="89">
                  <c:v>3158.3857621580969</c:v>
                </c:pt>
                <c:pt idx="90">
                  <c:v>3178.120003856935</c:v>
                </c:pt>
                <c:pt idx="91">
                  <c:v>3197.6256066843353</c:v>
                </c:pt>
                <c:pt idx="92">
                  <c:v>3216.9052196264779</c:v>
                </c:pt>
                <c:pt idx="93">
                  <c:v>3235.9614609786645</c:v>
                </c:pt>
                <c:pt idx="94">
                  <c:v>3254.7969187008998</c:v>
                </c:pt>
                <c:pt idx="95">
                  <c:v>3273.414150769353</c:v>
                </c:pt>
                <c:pt idx="96">
                  <c:v>3291.8156855237476</c:v>
                </c:pt>
                <c:pt idx="97">
                  <c:v>3310.0040220107257</c:v>
                </c:pt>
                <c:pt idx="98">
                  <c:v>3327.9816303232355</c:v>
                </c:pt>
                <c:pt idx="99">
                  <c:v>3345.7509519359855</c:v>
                </c:pt>
                <c:pt idx="100">
                  <c:v>3363.3144000370112</c:v>
                </c:pt>
                <c:pt idx="101">
                  <c:v>3380.6743598554035</c:v>
                </c:pt>
                <c:pt idx="102">
                  <c:v>3397.8331889852366</c:v>
                </c:pt>
                <c:pt idx="103">
                  <c:v>3414.7932177057451</c:v>
                </c:pt>
                <c:pt idx="104">
                  <c:v>3431.5567492977912</c:v>
                </c:pt>
                <c:pt idx="105">
                  <c:v>3448.1260603566639</c:v>
                </c:pt>
                <c:pt idx="106">
                  <c:v>3464.5034011012567</c:v>
                </c:pt>
                <c:pt idx="107">
                  <c:v>3480.6909956796612</c:v>
                </c:pt>
                <c:pt idx="108">
                  <c:v>3496.69104247122</c:v>
                </c:pt>
                <c:pt idx="109">
                  <c:v>3512.5057143850813</c:v>
                </c:pt>
                <c:pt idx="110">
                  <c:v>3528.1371591552943</c:v>
                </c:pt>
                <c:pt idx="111">
                  <c:v>3543.5874996324851</c:v>
                </c:pt>
                <c:pt idx="112">
                  <c:v>3558.8588340721526</c:v>
                </c:pt>
                <c:pt idx="113">
                  <c:v>3573.9532364196266</c:v>
                </c:pt>
                <c:pt idx="114">
                  <c:v>3588.8727565917211</c:v>
                </c:pt>
                <c:pt idx="115">
                  <c:v>3603.619420755128</c:v>
                </c:pt>
                <c:pt idx="116">
                  <c:v>3618.1952316015822</c:v>
                </c:pt>
                <c:pt idx="117">
                  <c:v>3632.602168619841</c:v>
                </c:pt>
                <c:pt idx="118">
                  <c:v>3646.8421883645101</c:v>
                </c:pt>
                <c:pt idx="119">
                  <c:v>3660.9172247217575</c:v>
                </c:pt>
                <c:pt idx="120">
                  <c:v>3674.8291891719473</c:v>
                </c:pt>
                <c:pt idx="121">
                  <c:v>3688.5799710492311</c:v>
                </c:pt>
                <c:pt idx="122">
                  <c:v>3702.1714377981307</c:v>
                </c:pt>
                <c:pt idx="123">
                  <c:v>3715.6054352271512</c:v>
                </c:pt>
                <c:pt idx="124">
                  <c:v>3728.8837877594515</c:v>
                </c:pt>
                <c:pt idx="125">
                  <c:v>3742.0082986806137</c:v>
                </c:pt>
                <c:pt idx="126">
                  <c:v>3754.9807503835409</c:v>
                </c:pt>
                <c:pt idx="127">
                  <c:v>3767.8029046105175</c:v>
                </c:pt>
                <c:pt idx="128">
                  <c:v>3780.4765026924647</c:v>
                </c:pt>
                <c:pt idx="129">
                  <c:v>3793.0032657854254</c:v>
                </c:pt>
                <c:pt idx="130">
                  <c:v>3805.3848951043069</c:v>
                </c:pt>
                <c:pt idx="131">
                  <c:v>3817.6230721539177</c:v>
                </c:pt>
                <c:pt idx="132">
                  <c:v>3829.7194589573273</c:v>
                </c:pt>
                <c:pt idx="133">
                  <c:v>3841.6756982815778</c:v>
                </c:pt>
                <c:pt idx="134">
                  <c:v>3853.4934138607841</c:v>
                </c:pt>
                <c:pt idx="135">
                  <c:v>3865.1742106166457</c:v>
                </c:pt>
                <c:pt idx="136">
                  <c:v>3876.7196748764068</c:v>
                </c:pt>
                <c:pt idx="137">
                  <c:v>3888.1313745882894</c:v>
                </c:pt>
                <c:pt idx="138">
                  <c:v>3899.4108595344296</c:v>
                </c:pt>
                <c:pt idx="139">
                  <c:v>3910.5596615413497</c:v>
                </c:pt>
                <c:pt idx="140">
                  <c:v>3921.5792946879892</c:v>
                </c:pt>
                <c:pt idx="141">
                  <c:v>3932.471255511326</c:v>
                </c:pt>
                <c:pt idx="142">
                  <c:v>3943.2370232096168</c:v>
                </c:pt>
                <c:pt idx="143">
                  <c:v>3953.8780598432809</c:v>
                </c:pt>
                <c:pt idx="144">
                  <c:v>3964.3958105334577</c:v>
                </c:pt>
                <c:pt idx="145">
                  <c:v>3974.7917036582635</c:v>
                </c:pt>
                <c:pt idx="146">
                  <c:v>3985.0671510467741</c:v>
                </c:pt>
                <c:pt idx="147">
                  <c:v>3995.2235481707608</c:v>
                </c:pt>
                <c:pt idx="148">
                  <c:v>4005.262274334204</c:v>
                </c:pt>
                <c:pt idx="149">
                  <c:v>4015.1846928606114</c:v>
                </c:pt>
                <c:pt idx="150">
                  <c:v>4024.9921512781671</c:v>
                </c:pt>
                <c:pt idx="151">
                  <c:v>4034.6859815027328</c:v>
                </c:pt>
                <c:pt idx="152">
                  <c:v>4044.2675000187328</c:v>
                </c:pt>
                <c:pt idx="153">
                  <c:v>4053.7380080579387</c:v>
                </c:pt>
                <c:pt idx="154">
                  <c:v>4063.0987917761863</c:v>
                </c:pt>
                <c:pt idx="155">
                  <c:v>4072.3511224280446</c:v>
                </c:pt>
                <c:pt idx="156">
                  <c:v>4081.4962565394585</c:v>
                </c:pt>
                <c:pt idx="157">
                  <c:v>4090.535436078394</c:v>
                </c:pt>
                <c:pt idx="158">
                  <c:v>4099.4698886235064</c:v>
                </c:pt>
                <c:pt idx="159">
                  <c:v>4108.3008275308512</c:v>
                </c:pt>
                <c:pt idx="160">
                  <c:v>4117.0294520986672</c:v>
                </c:pt>
                <c:pt idx="161">
                  <c:v>4125.6569477302501</c:v>
                </c:pt>
                <c:pt idx="162">
                  <c:v>4134.1844860949332</c:v>
                </c:pt>
                <c:pt idx="163">
                  <c:v>4142.6132252872139</c:v>
                </c:pt>
                <c:pt idx="164">
                  <c:v>4150.9443099840255</c:v>
                </c:pt>
                <c:pt idx="165">
                  <c:v>4159.1788716001938</c:v>
                </c:pt>
                <c:pt idx="166">
                  <c:v>4167.3180284420905</c:v>
                </c:pt>
                <c:pt idx="167">
                  <c:v>4175.3628858595048</c:v>
                </c:pt>
                <c:pt idx="168">
                  <c:v>4183.3145363957601</c:v>
                </c:pt>
                <c:pt idx="169">
                  <c:v>4191.1740599360846</c:v>
                </c:pt>
                <c:pt idx="170">
                  <c:v>4198.9425238542708</c:v>
                </c:pt>
                <c:pt idx="171">
                  <c:v>4206.6209831576271</c:v>
                </c:pt>
                <c:pt idx="172">
                  <c:v>4214.2104806302586</c:v>
                </c:pt>
                <c:pt idx="173">
                  <c:v>4221.7120469746815</c:v>
                </c:pt>
                <c:pt idx="174">
                  <c:v>4229.1267009517996</c:v>
                </c:pt>
                <c:pt idx="175">
                  <c:v>4236.4554495192597</c:v>
                </c:pt>
                <c:pt idx="176">
                  <c:v>4243.699287968202</c:v>
                </c:pt>
                <c:pt idx="177">
                  <c:v>4250.8592000584258</c:v>
                </c:pt>
                <c:pt idx="178">
                  <c:v>4257.9361581519934</c:v>
                </c:pt>
                <c:pt idx="179">
                  <c:v>4264.9311233452809</c:v>
                </c:pt>
                <c:pt idx="180">
                  <c:v>4271.8450455995007</c:v>
                </c:pt>
                <c:pt idx="181">
                  <c:v>4278.6788638697144</c:v>
                </c:pt>
                <c:pt idx="182">
                  <c:v>4285.433506232348</c:v>
                </c:pt>
                <c:pt idx="183">
                  <c:v>4292.1098900112302</c:v>
                </c:pt>
                <c:pt idx="184">
                  <c:v>4298.7089219021718</c:v>
                </c:pt>
                <c:pt idx="185">
                  <c:v>4305.2314980960991</c:v>
                </c:pt>
                <c:pt idx="186">
                  <c:v>4311.6785044007647</c:v>
                </c:pt>
                <c:pt idx="187">
                  <c:v>4318.0508163610448</c:v>
                </c:pt>
                <c:pt idx="188">
                  <c:v>4324.3492993778427</c:v>
                </c:pt>
                <c:pt idx="189">
                  <c:v>4330.5748088256169</c:v>
                </c:pt>
                <c:pt idx="190">
                  <c:v>4336.7281901685474</c:v>
                </c:pt>
                <c:pt idx="191">
                  <c:v>4342.8102790753537</c:v>
                </c:pt>
                <c:pt idx="192">
                  <c:v>4348.821901532785</c:v>
                </c:pt>
                <c:pt idx="193">
                  <c:v>4354.7638739577924</c:v>
                </c:pt>
                <c:pt idx="194">
                  <c:v>4360.6370033084067</c:v>
                </c:pt>
                <c:pt idx="195">
                  <c:v>4366.4420871933262</c:v>
                </c:pt>
                <c:pt idx="196">
                  <c:v>4372.1799139802379</c:v>
                </c:pt>
                <c:pt idx="197">
                  <c:v>4377.8512629028828</c:v>
                </c:pt>
                <c:pt idx="198">
                  <c:v>4383.456904166881</c:v>
                </c:pt>
                <c:pt idx="199">
                  <c:v>4388.9975990543298</c:v>
                </c:pt>
                <c:pt idx="200">
                  <c:v>4394.4741000271924</c:v>
                </c:pt>
                <c:pt idx="201">
                  <c:v>4399.8871508294842</c:v>
                </c:pt>
                <c:pt idx="202">
                  <c:v>4405.2374865882821</c:v>
                </c:pt>
                <c:pt idx="203">
                  <c:v>4410.5258339135553</c:v>
                </c:pt>
                <c:pt idx="204">
                  <c:v>4415.7529109968464</c:v>
                </c:pt>
                <c:pt idx="205">
                  <c:v>4420.9194277088054</c:v>
                </c:pt>
                <c:pt idx="206">
                  <c:v>4426.0260856955947</c:v>
                </c:pt>
                <c:pt idx="207">
                  <c:v>4431.0735784741773</c:v>
                </c:pt>
                <c:pt idx="208">
                  <c:v>4436.0625915265</c:v>
                </c:pt>
                <c:pt idx="209">
                  <c:v>4440.9938023925888</c:v>
                </c:pt>
                <c:pt idx="210">
                  <c:v>4445.8678807625593</c:v>
                </c:pt>
                <c:pt idx="211">
                  <c:v>4450.6854885675693</c:v>
                </c:pt>
                <c:pt idx="212">
                  <c:v>4455.4472800697094</c:v>
                </c:pt>
                <c:pt idx="213">
                  <c:v>4460.1539019508582</c:v>
                </c:pt>
                <c:pt idx="214">
                  <c:v>4464.8059934005059</c:v>
                </c:pt>
                <c:pt idx="215">
                  <c:v>4469.4041862025588</c:v>
                </c:pt>
                <c:pt idx="216">
                  <c:v>4473.9491048211412</c:v>
                </c:pt>
                <c:pt idx="217">
                  <c:v>4478.441366485401</c:v>
                </c:pt>
                <c:pt idx="218">
                  <c:v>4482.8815812733337</c:v>
                </c:pt>
                <c:pt idx="219">
                  <c:v>4487.2703521946332</c:v>
                </c:pt>
                <c:pt idx="220">
                  <c:v>4491.608275272587</c:v>
                </c:pt>
                <c:pt idx="221">
                  <c:v>4495.8959396250193</c:v>
                </c:pt>
                <c:pt idx="222">
                  <c:v>4500.1339275442951</c:v>
                </c:pt>
                <c:pt idx="223">
                  <c:v>4504.3228145764015</c:v>
                </c:pt>
                <c:pt idx="224">
                  <c:v>4508.4631695991093</c:v>
                </c:pt>
                <c:pt idx="225">
                  <c:v>4512.5555548992306</c:v>
                </c:pt>
                <c:pt idx="226">
                  <c:v>4516.6005262489816</c:v>
                </c:pt>
                <c:pt idx="227">
                  <c:v>4520.5986329814586</c:v>
                </c:pt>
                <c:pt idx="228">
                  <c:v>4524.5504180652424</c:v>
                </c:pt>
                <c:pt idx="229">
                  <c:v>4528.4564181781361</c:v>
                </c:pt>
                <c:pt idx="230">
                  <c:v>4532.3171637800497</c:v>
                </c:pt>
                <c:pt idx="231">
                  <c:v>4536.1331791850398</c:v>
                </c:pt>
                <c:pt idx="232">
                  <c:v>4539.9049826325145</c:v>
                </c:pt>
                <c:pt idx="233">
                  <c:v>4543.633086357614</c:v>
                </c:pt>
                <c:pt idx="234">
                  <c:v>4547.3179966607768</c:v>
                </c:pt>
                <c:pt idx="235">
                  <c:v>4550.9602139764957</c:v>
                </c:pt>
                <c:pt idx="236">
                  <c:v>4554.5602329412814</c:v>
                </c:pt>
                <c:pt idx="237">
                  <c:v>4558.1185424608393</c:v>
                </c:pt>
                <c:pt idx="238">
                  <c:v>4561.6356257764619</c:v>
                </c:pt>
                <c:pt idx="239">
                  <c:v>4565.1119605306594</c:v>
                </c:pt>
                <c:pt idx="240">
                  <c:v>4568.5480188320262</c:v>
                </c:pt>
                <c:pt idx="241">
                  <c:v>4571.9442673193544</c:v>
                </c:pt>
                <c:pt idx="242">
                  <c:v>4575.3011672250086</c:v>
                </c:pt>
                <c:pt idx="243">
                  <c:v>4578.6191744375628</c:v>
                </c:pt>
                <c:pt idx="244">
                  <c:v>4581.8987395637132</c:v>
                </c:pt>
                <c:pt idx="245">
                  <c:v>4585.1403079894735</c:v>
                </c:pt>
                <c:pt idx="246">
                  <c:v>4588.3443199406629</c:v>
                </c:pt>
                <c:pt idx="247">
                  <c:v>4591.5112105426879</c:v>
                </c:pt>
                <c:pt idx="248">
                  <c:v>4594.6414098796386</c:v>
                </c:pt>
                <c:pt idx="249">
                  <c:v>4597.7353430526946</c:v>
                </c:pt>
                <c:pt idx="250">
                  <c:v>4600.793430237859</c:v>
                </c:pt>
                <c:pt idx="251">
                  <c:v>4603.8160867430188</c:v>
                </c:pt>
                <c:pt idx="252">
                  <c:v>4606.8037230643458</c:v>
                </c:pt>
                <c:pt idx="253">
                  <c:v>4609.7567449420476</c:v>
                </c:pt>
                <c:pt idx="254">
                  <c:v>4612.6755534154672</c:v>
                </c:pt>
                <c:pt idx="255">
                  <c:v>4615.5605448775468</c:v>
                </c:pt>
                <c:pt idx="256">
                  <c:v>4618.4121111286631</c:v>
                </c:pt>
                <c:pt idx="257">
                  <c:v>4621.2306394298321</c:v>
                </c:pt>
                <c:pt idx="258">
                  <c:v>4624.0165125553058</c:v>
                </c:pt>
                <c:pt idx="259">
                  <c:v>4626.7701088445529</c:v>
                </c:pt>
                <c:pt idx="260">
                  <c:v>4629.4918022536394</c:v>
                </c:pt>
                <c:pt idx="261">
                  <c:v>4632.1819624060163</c:v>
                </c:pt>
                <c:pt idx="262">
                  <c:v>4634.8409546427165</c:v>
                </c:pt>
                <c:pt idx="263">
                  <c:v>4637.4691400719676</c:v>
                </c:pt>
                <c:pt idx="264">
                  <c:v>4640.0668756182367</c:v>
                </c:pt>
                <c:pt idx="265">
                  <c:v>4642.6345140706999</c:v>
                </c:pt>
                <c:pt idx="266">
                  <c:v>4645.1724041311554</c:v>
                </c:pt>
                <c:pt idx="267">
                  <c:v>4647.680890461379</c:v>
                </c:pt>
                <c:pt idx="268">
                  <c:v>4650.1603137299298</c:v>
                </c:pt>
                <c:pt idx="269">
                  <c:v>4652.6110106584165</c:v>
                </c:pt>
                <c:pt idx="270">
                  <c:v>4655.0333140672274</c:v>
                </c:pt>
                <c:pt idx="271">
                  <c:v>4657.427552920728</c:v>
                </c:pt>
                <c:pt idx="272">
                  <c:v>4659.7940523719362</c:v>
                </c:pt>
                <c:pt idx="273">
                  <c:v>4662.1331338066811</c:v>
                </c:pt>
                <c:pt idx="274">
                  <c:v>4664.4451148872504</c:v>
                </c:pt>
                <c:pt idx="275">
                  <c:v>4666.7303095955276</c:v>
                </c:pt>
                <c:pt idx="276">
                  <c:v>4668.9890282756351</c:v>
                </c:pt>
                <c:pt idx="277">
                  <c:v>4671.2215776760813</c:v>
                </c:pt>
                <c:pt idx="278">
                  <c:v>4673.4282609914189</c:v>
                </c:pt>
                <c:pt idx="279">
                  <c:v>4675.6093779034181</c:v>
                </c:pt>
                <c:pt idx="280">
                  <c:v>4677.7652246217694</c:v>
                </c:pt>
                <c:pt idx="281">
                  <c:v>4679.896093924307</c:v>
                </c:pt>
                <c:pt idx="282">
                  <c:v>4682.0022751967726</c:v>
                </c:pt>
                <c:pt idx="283">
                  <c:v>4684.0840544721141</c:v>
                </c:pt>
                <c:pt idx="284">
                  <c:v>4686.1417144693314</c:v>
                </c:pt>
                <c:pt idx="285">
                  <c:v>4688.1755346318723</c:v>
                </c:pt>
                <c:pt idx="286">
                  <c:v>4690.1857911655816</c:v>
                </c:pt>
                <c:pt idx="287">
                  <c:v>4692.1727570762114</c:v>
                </c:pt>
                <c:pt idx="288">
                  <c:v>4694.1367022064978</c:v>
                </c:pt>
                <c:pt idx="289">
                  <c:v>4696.0778932728072</c:v>
                </c:pt>
                <c:pt idx="290">
                  <c:v>4697.9965939013573</c:v>
                </c:pt>
                <c:pt idx="291">
                  <c:v>4699.893064664021</c:v>
                </c:pt>
                <c:pt idx="292">
                  <c:v>4701.7675631137117</c:v>
                </c:pt>
                <c:pt idx="293">
                  <c:v>4703.6203438193625</c:v>
                </c:pt>
                <c:pt idx="294">
                  <c:v>4705.4516584004959</c:v>
                </c:pt>
                <c:pt idx="295">
                  <c:v>4707.2617555613979</c:v>
                </c:pt>
                <c:pt idx="296">
                  <c:v>4709.050881124891</c:v>
                </c:pt>
                <c:pt idx="297">
                  <c:v>4710.8192780657228</c:v>
                </c:pt>
                <c:pt idx="298">
                  <c:v>4712.5671865435579</c:v>
                </c:pt>
                <c:pt idx="299">
                  <c:v>4714.2948439355978</c:v>
                </c:pt>
                <c:pt idx="300">
                  <c:v>4716.0024848688154</c:v>
                </c:pt>
                <c:pt idx="301">
                  <c:v>4717.6903412518213</c:v>
                </c:pt>
                <c:pt idx="302">
                  <c:v>4719.3586423063553</c:v>
                </c:pt>
                <c:pt idx="303">
                  <c:v>4721.0076145984194</c:v>
                </c:pt>
                <c:pt idx="304">
                  <c:v>4722.6374820690444</c:v>
                </c:pt>
                <c:pt idx="305">
                  <c:v>4724.2484660647042</c:v>
                </c:pt>
                <c:pt idx="306">
                  <c:v>4725.8407853673752</c:v>
                </c:pt>
                <c:pt idx="307">
                  <c:v>4727.4146562242495</c:v>
                </c:pt>
                <c:pt idx="308">
                  <c:v>4728.9702923771001</c:v>
                </c:pt>
                <c:pt idx="309">
                  <c:v>4730.5079050913109</c:v>
                </c:pt>
                <c:pt idx="310">
                  <c:v>4732.0277031845681</c:v>
                </c:pt>
                <c:pt idx="311">
                  <c:v>4733.5298930552153</c:v>
                </c:pt>
                <c:pt idx="312">
                  <c:v>4735.0146787102894</c:v>
                </c:pt>
                <c:pt idx="313">
                  <c:v>4736.4822617932205</c:v>
                </c:pt>
                <c:pt idx="314">
                  <c:v>4737.9328416112203</c:v>
                </c:pt>
                <c:pt idx="315">
                  <c:v>4739.3666151623474</c:v>
                </c:pt>
                <c:pt idx="316">
                  <c:v>4740.7837771622626</c:v>
                </c:pt>
                <c:pt idx="317">
                  <c:v>4742.1845200706684</c:v>
                </c:pt>
                <c:pt idx="318">
                  <c:v>4743.5690341174522</c:v>
                </c:pt>
                <c:pt idx="319">
                  <c:v>4744.9375073285164</c:v>
                </c:pt>
                <c:pt idx="320">
                  <c:v>4746.2901255513143</c:v>
                </c:pt>
                <c:pt idx="321">
                  <c:v>4747.6270724800916</c:v>
                </c:pt>
                <c:pt idx="322">
                  <c:v>4748.9485296808298</c:v>
                </c:pt>
                <c:pt idx="323">
                  <c:v>4750.2546766159066</c:v>
                </c:pt>
                <c:pt idx="324">
                  <c:v>4751.5456906684676</c:v>
                </c:pt>
                <c:pt idx="325">
                  <c:v>4752.8217471665157</c:v>
                </c:pt>
                <c:pt idx="326">
                  <c:v>4754.0830194067212</c:v>
                </c:pt>
                <c:pt idx="327">
                  <c:v>4755.3296786779574</c:v>
                </c:pt>
                <c:pt idx="328">
                  <c:v>4756.5618942845631</c:v>
                </c:pt>
                <c:pt idx="329">
                  <c:v>4757.7798335693333</c:v>
                </c:pt>
                <c:pt idx="330">
                  <c:v>4758.9836619362486</c:v>
                </c:pt>
                <c:pt idx="331">
                  <c:v>4760.1735428729344</c:v>
                </c:pt>
                <c:pt idx="332">
                  <c:v>4761.3496379728667</c:v>
                </c:pt>
                <c:pt idx="333">
                  <c:v>4762.512106957317</c:v>
                </c:pt>
                <c:pt idx="334">
                  <c:v>4763.6611076970412</c:v>
                </c:pt>
                <c:pt idx="335">
                  <c:v>4764.7967962337216</c:v>
                </c:pt>
                <c:pt idx="336">
                  <c:v>4765.9193268011577</c:v>
                </c:pt>
                <c:pt idx="337">
                  <c:v>4767.0288518462121</c:v>
                </c:pt>
                <c:pt idx="338">
                  <c:v>4768.125522049515</c:v>
                </c:pt>
                <c:pt idx="339">
                  <c:v>4769.2094863459251</c:v>
                </c:pt>
                <c:pt idx="340">
                  <c:v>4770.280891944758</c:v>
                </c:pt>
                <c:pt idx="341">
                  <c:v>4771.3398843497771</c:v>
                </c:pt>
                <c:pt idx="342">
                  <c:v>4772.386607378955</c:v>
                </c:pt>
                <c:pt idx="343">
                  <c:v>4773.4212031840043</c:v>
                </c:pt>
                <c:pt idx="344">
                  <c:v>4774.4438122696811</c:v>
                </c:pt>
                <c:pt idx="345">
                  <c:v>4775.4545735128704</c:v>
                </c:pt>
                <c:pt idx="346">
                  <c:v>4776.4536241814421</c:v>
                </c:pt>
                <c:pt idx="347">
                  <c:v>4777.4410999528955</c:v>
                </c:pt>
                <c:pt idx="348">
                  <c:v>4778.4171349327844</c:v>
                </c:pt>
                <c:pt idx="349">
                  <c:v>4779.3818616729295</c:v>
                </c:pt>
                <c:pt idx="350">
                  <c:v>4780.3354111894205</c:v>
                </c:pt>
                <c:pt idx="351">
                  <c:v>4781.2779129804085</c:v>
                </c:pt>
                <c:pt idx="352">
                  <c:v>4782.2094950436913</c:v>
                </c:pt>
                <c:pt idx="353">
                  <c:v>4783.1302838940974</c:v>
                </c:pt>
                <c:pt idx="354">
                  <c:v>4784.0404045806699</c:v>
                </c:pt>
                <c:pt idx="355">
                  <c:v>4784.9399807036443</c:v>
                </c:pt>
                <c:pt idx="356">
                  <c:v>4785.8291344312374</c:v>
                </c:pt>
                <c:pt idx="357">
                  <c:v>4786.7079865162386</c:v>
                </c:pt>
                <c:pt idx="358">
                  <c:v>4787.5766563124071</c:v>
                </c:pt>
                <c:pt idx="359">
                  <c:v>4788.4352617906816</c:v>
                </c:pt>
                <c:pt idx="360">
                  <c:v>4789.2839195552024</c:v>
                </c:pt>
                <c:pt idx="361">
                  <c:v>4790.1227448591462</c:v>
                </c:pt>
                <c:pt idx="362">
                  <c:v>4790.9518516203789</c:v>
                </c:pt>
                <c:pt idx="363">
                  <c:v>4791.7713524369246</c:v>
                </c:pt>
                <c:pt idx="364">
                  <c:v>4792.5813586022605</c:v>
                </c:pt>
              </c:numCache>
            </c:numRef>
          </c:yVal>
          <c:smooth val="1"/>
          <c:extLst>
            <c:ext xmlns:c16="http://schemas.microsoft.com/office/drawing/2014/chart" uri="{C3380CC4-5D6E-409C-BE32-E72D297353CC}">
              <c16:uniqueId val="{00000000-FCAF-45DB-9266-057E9934B645}"/>
            </c:ext>
          </c:extLst>
        </c:ser>
        <c:ser>
          <c:idx val="1"/>
          <c:order val="1"/>
          <c:tx>
            <c:v>Cum. Prod.</c:v>
          </c:tx>
          <c:spPr>
            <a:ln w="19050" cap="rnd">
              <a:solidFill>
                <a:schemeClr val="accent2"/>
              </a:solidFill>
              <a:round/>
            </a:ln>
            <a:effectLst/>
          </c:spPr>
          <c:marker>
            <c:symbol val="none"/>
          </c:marker>
          <c:xVal>
            <c:numRef>
              <c:f>Gain!$H$5:$H$369</c:f>
              <c:numCache>
                <c:formatCode>m/d/yyyy</c:formatCode>
                <c:ptCount val="365"/>
                <c:pt idx="0">
                  <c:v>44835</c:v>
                </c:pt>
                <c:pt idx="1">
                  <c:v>44836</c:v>
                </c:pt>
                <c:pt idx="2">
                  <c:v>44837</c:v>
                </c:pt>
                <c:pt idx="3">
                  <c:v>44838</c:v>
                </c:pt>
                <c:pt idx="4">
                  <c:v>44839</c:v>
                </c:pt>
                <c:pt idx="5">
                  <c:v>44840</c:v>
                </c:pt>
                <c:pt idx="6">
                  <c:v>44841</c:v>
                </c:pt>
                <c:pt idx="7">
                  <c:v>44842</c:v>
                </c:pt>
                <c:pt idx="8">
                  <c:v>44843</c:v>
                </c:pt>
                <c:pt idx="9">
                  <c:v>44844</c:v>
                </c:pt>
                <c:pt idx="10">
                  <c:v>44845</c:v>
                </c:pt>
                <c:pt idx="11">
                  <c:v>44846</c:v>
                </c:pt>
                <c:pt idx="12">
                  <c:v>44847</c:v>
                </c:pt>
                <c:pt idx="13">
                  <c:v>44848</c:v>
                </c:pt>
                <c:pt idx="14">
                  <c:v>44849</c:v>
                </c:pt>
                <c:pt idx="15">
                  <c:v>44850</c:v>
                </c:pt>
                <c:pt idx="16">
                  <c:v>44851</c:v>
                </c:pt>
                <c:pt idx="17">
                  <c:v>44852</c:v>
                </c:pt>
                <c:pt idx="18">
                  <c:v>44853</c:v>
                </c:pt>
                <c:pt idx="19">
                  <c:v>44854</c:v>
                </c:pt>
                <c:pt idx="20">
                  <c:v>44855</c:v>
                </c:pt>
                <c:pt idx="21">
                  <c:v>44856</c:v>
                </c:pt>
                <c:pt idx="22">
                  <c:v>44857</c:v>
                </c:pt>
                <c:pt idx="23">
                  <c:v>44858</c:v>
                </c:pt>
                <c:pt idx="24">
                  <c:v>44859</c:v>
                </c:pt>
                <c:pt idx="25">
                  <c:v>44860</c:v>
                </c:pt>
                <c:pt idx="26">
                  <c:v>44861</c:v>
                </c:pt>
                <c:pt idx="27">
                  <c:v>44862</c:v>
                </c:pt>
                <c:pt idx="28">
                  <c:v>44863</c:v>
                </c:pt>
                <c:pt idx="29">
                  <c:v>44864</c:v>
                </c:pt>
                <c:pt idx="30">
                  <c:v>44865</c:v>
                </c:pt>
                <c:pt idx="31">
                  <c:v>44866</c:v>
                </c:pt>
                <c:pt idx="32">
                  <c:v>44867</c:v>
                </c:pt>
                <c:pt idx="33">
                  <c:v>44868</c:v>
                </c:pt>
                <c:pt idx="34">
                  <c:v>44869</c:v>
                </c:pt>
                <c:pt idx="35">
                  <c:v>44870</c:v>
                </c:pt>
                <c:pt idx="36">
                  <c:v>44871</c:v>
                </c:pt>
                <c:pt idx="37">
                  <c:v>44872</c:v>
                </c:pt>
                <c:pt idx="38">
                  <c:v>44873</c:v>
                </c:pt>
                <c:pt idx="39">
                  <c:v>44874</c:v>
                </c:pt>
                <c:pt idx="40">
                  <c:v>44875</c:v>
                </c:pt>
                <c:pt idx="41">
                  <c:v>44876</c:v>
                </c:pt>
                <c:pt idx="42">
                  <c:v>44877</c:v>
                </c:pt>
                <c:pt idx="43">
                  <c:v>44878</c:v>
                </c:pt>
                <c:pt idx="44">
                  <c:v>44879</c:v>
                </c:pt>
                <c:pt idx="45">
                  <c:v>44880</c:v>
                </c:pt>
                <c:pt idx="46">
                  <c:v>44881</c:v>
                </c:pt>
                <c:pt idx="47">
                  <c:v>44882</c:v>
                </c:pt>
                <c:pt idx="48">
                  <c:v>44883</c:v>
                </c:pt>
                <c:pt idx="49">
                  <c:v>44884</c:v>
                </c:pt>
                <c:pt idx="50">
                  <c:v>44885</c:v>
                </c:pt>
                <c:pt idx="51">
                  <c:v>44886</c:v>
                </c:pt>
                <c:pt idx="52">
                  <c:v>44887</c:v>
                </c:pt>
                <c:pt idx="53">
                  <c:v>44888</c:v>
                </c:pt>
                <c:pt idx="54">
                  <c:v>44889</c:v>
                </c:pt>
                <c:pt idx="55">
                  <c:v>44890</c:v>
                </c:pt>
                <c:pt idx="56">
                  <c:v>44891</c:v>
                </c:pt>
                <c:pt idx="57">
                  <c:v>44892</c:v>
                </c:pt>
                <c:pt idx="58">
                  <c:v>44893</c:v>
                </c:pt>
                <c:pt idx="59">
                  <c:v>44894</c:v>
                </c:pt>
                <c:pt idx="60">
                  <c:v>44895</c:v>
                </c:pt>
                <c:pt idx="61">
                  <c:v>44896</c:v>
                </c:pt>
                <c:pt idx="62">
                  <c:v>44897</c:v>
                </c:pt>
                <c:pt idx="63">
                  <c:v>44898</c:v>
                </c:pt>
                <c:pt idx="64">
                  <c:v>44899</c:v>
                </c:pt>
                <c:pt idx="65">
                  <c:v>44900</c:v>
                </c:pt>
                <c:pt idx="66">
                  <c:v>44901</c:v>
                </c:pt>
                <c:pt idx="67">
                  <c:v>44902</c:v>
                </c:pt>
                <c:pt idx="68">
                  <c:v>44903</c:v>
                </c:pt>
                <c:pt idx="69">
                  <c:v>44904</c:v>
                </c:pt>
                <c:pt idx="70">
                  <c:v>44905</c:v>
                </c:pt>
                <c:pt idx="71">
                  <c:v>44906</c:v>
                </c:pt>
                <c:pt idx="72">
                  <c:v>44907</c:v>
                </c:pt>
                <c:pt idx="73">
                  <c:v>44908</c:v>
                </c:pt>
                <c:pt idx="74">
                  <c:v>44909</c:v>
                </c:pt>
                <c:pt idx="75">
                  <c:v>44910</c:v>
                </c:pt>
                <c:pt idx="76">
                  <c:v>44911</c:v>
                </c:pt>
                <c:pt idx="77">
                  <c:v>44912</c:v>
                </c:pt>
                <c:pt idx="78">
                  <c:v>44913</c:v>
                </c:pt>
                <c:pt idx="79">
                  <c:v>44914</c:v>
                </c:pt>
                <c:pt idx="80">
                  <c:v>44915</c:v>
                </c:pt>
                <c:pt idx="81">
                  <c:v>44916</c:v>
                </c:pt>
                <c:pt idx="82">
                  <c:v>44917</c:v>
                </c:pt>
                <c:pt idx="83">
                  <c:v>44918</c:v>
                </c:pt>
                <c:pt idx="84">
                  <c:v>44919</c:v>
                </c:pt>
                <c:pt idx="85">
                  <c:v>44920</c:v>
                </c:pt>
                <c:pt idx="86">
                  <c:v>44921</c:v>
                </c:pt>
                <c:pt idx="87">
                  <c:v>44922</c:v>
                </c:pt>
                <c:pt idx="88">
                  <c:v>44923</c:v>
                </c:pt>
                <c:pt idx="89">
                  <c:v>44924</c:v>
                </c:pt>
                <c:pt idx="90">
                  <c:v>44925</c:v>
                </c:pt>
                <c:pt idx="91">
                  <c:v>44926</c:v>
                </c:pt>
                <c:pt idx="92">
                  <c:v>44927</c:v>
                </c:pt>
                <c:pt idx="93">
                  <c:v>44928</c:v>
                </c:pt>
                <c:pt idx="94">
                  <c:v>44929</c:v>
                </c:pt>
                <c:pt idx="95">
                  <c:v>44930</c:v>
                </c:pt>
                <c:pt idx="96">
                  <c:v>44931</c:v>
                </c:pt>
                <c:pt idx="97">
                  <c:v>44932</c:v>
                </c:pt>
                <c:pt idx="98">
                  <c:v>44933</c:v>
                </c:pt>
                <c:pt idx="99">
                  <c:v>44934</c:v>
                </c:pt>
                <c:pt idx="100">
                  <c:v>44935</c:v>
                </c:pt>
                <c:pt idx="101">
                  <c:v>44936</c:v>
                </c:pt>
                <c:pt idx="102">
                  <c:v>44937</c:v>
                </c:pt>
                <c:pt idx="103">
                  <c:v>44938</c:v>
                </c:pt>
                <c:pt idx="104">
                  <c:v>44939</c:v>
                </c:pt>
                <c:pt idx="105">
                  <c:v>44940</c:v>
                </c:pt>
                <c:pt idx="106">
                  <c:v>44941</c:v>
                </c:pt>
                <c:pt idx="107">
                  <c:v>44942</c:v>
                </c:pt>
                <c:pt idx="108">
                  <c:v>44943</c:v>
                </c:pt>
                <c:pt idx="109">
                  <c:v>44944</c:v>
                </c:pt>
                <c:pt idx="110">
                  <c:v>44945</c:v>
                </c:pt>
                <c:pt idx="111">
                  <c:v>44946</c:v>
                </c:pt>
                <c:pt idx="112">
                  <c:v>44947</c:v>
                </c:pt>
                <c:pt idx="113">
                  <c:v>44948</c:v>
                </c:pt>
                <c:pt idx="114">
                  <c:v>44949</c:v>
                </c:pt>
                <c:pt idx="115">
                  <c:v>44950</c:v>
                </c:pt>
                <c:pt idx="116">
                  <c:v>44951</c:v>
                </c:pt>
                <c:pt idx="117">
                  <c:v>44952</c:v>
                </c:pt>
                <c:pt idx="118">
                  <c:v>44953</c:v>
                </c:pt>
                <c:pt idx="119">
                  <c:v>44954</c:v>
                </c:pt>
                <c:pt idx="120">
                  <c:v>44955</c:v>
                </c:pt>
                <c:pt idx="121">
                  <c:v>44956</c:v>
                </c:pt>
                <c:pt idx="122">
                  <c:v>44957</c:v>
                </c:pt>
                <c:pt idx="123">
                  <c:v>44958</c:v>
                </c:pt>
                <c:pt idx="124">
                  <c:v>44959</c:v>
                </c:pt>
                <c:pt idx="125">
                  <c:v>44960</c:v>
                </c:pt>
                <c:pt idx="126">
                  <c:v>44961</c:v>
                </c:pt>
                <c:pt idx="127">
                  <c:v>44962</c:v>
                </c:pt>
                <c:pt idx="128">
                  <c:v>44963</c:v>
                </c:pt>
                <c:pt idx="129">
                  <c:v>44964</c:v>
                </c:pt>
                <c:pt idx="130">
                  <c:v>44965</c:v>
                </c:pt>
                <c:pt idx="131">
                  <c:v>44966</c:v>
                </c:pt>
                <c:pt idx="132">
                  <c:v>44967</c:v>
                </c:pt>
                <c:pt idx="133">
                  <c:v>44968</c:v>
                </c:pt>
                <c:pt idx="134">
                  <c:v>44969</c:v>
                </c:pt>
                <c:pt idx="135">
                  <c:v>44970</c:v>
                </c:pt>
                <c:pt idx="136">
                  <c:v>44971</c:v>
                </c:pt>
                <c:pt idx="137">
                  <c:v>44972</c:v>
                </c:pt>
                <c:pt idx="138">
                  <c:v>44973</c:v>
                </c:pt>
                <c:pt idx="139">
                  <c:v>44974</c:v>
                </c:pt>
                <c:pt idx="140">
                  <c:v>44975</c:v>
                </c:pt>
                <c:pt idx="141">
                  <c:v>44976</c:v>
                </c:pt>
                <c:pt idx="142">
                  <c:v>44977</c:v>
                </c:pt>
                <c:pt idx="143">
                  <c:v>44978</c:v>
                </c:pt>
                <c:pt idx="144">
                  <c:v>44979</c:v>
                </c:pt>
                <c:pt idx="145">
                  <c:v>44980</c:v>
                </c:pt>
                <c:pt idx="146">
                  <c:v>44981</c:v>
                </c:pt>
                <c:pt idx="147">
                  <c:v>44982</c:v>
                </c:pt>
                <c:pt idx="148">
                  <c:v>44983</c:v>
                </c:pt>
                <c:pt idx="149">
                  <c:v>44984</c:v>
                </c:pt>
                <c:pt idx="150">
                  <c:v>44985</c:v>
                </c:pt>
                <c:pt idx="151">
                  <c:v>44986</c:v>
                </c:pt>
                <c:pt idx="152">
                  <c:v>44987</c:v>
                </c:pt>
                <c:pt idx="153">
                  <c:v>44988</c:v>
                </c:pt>
                <c:pt idx="154">
                  <c:v>44989</c:v>
                </c:pt>
                <c:pt idx="155">
                  <c:v>44990</c:v>
                </c:pt>
                <c:pt idx="156">
                  <c:v>44991</c:v>
                </c:pt>
                <c:pt idx="157">
                  <c:v>44992</c:v>
                </c:pt>
                <c:pt idx="158">
                  <c:v>44993</c:v>
                </c:pt>
                <c:pt idx="159">
                  <c:v>44994</c:v>
                </c:pt>
                <c:pt idx="160">
                  <c:v>44995</c:v>
                </c:pt>
                <c:pt idx="161">
                  <c:v>44996</c:v>
                </c:pt>
                <c:pt idx="162">
                  <c:v>44997</c:v>
                </c:pt>
                <c:pt idx="163">
                  <c:v>44998</c:v>
                </c:pt>
                <c:pt idx="164">
                  <c:v>44999</c:v>
                </c:pt>
                <c:pt idx="165">
                  <c:v>45000</c:v>
                </c:pt>
                <c:pt idx="166">
                  <c:v>45001</c:v>
                </c:pt>
                <c:pt idx="167">
                  <c:v>45002</c:v>
                </c:pt>
                <c:pt idx="168">
                  <c:v>45003</c:v>
                </c:pt>
                <c:pt idx="169">
                  <c:v>45004</c:v>
                </c:pt>
                <c:pt idx="170">
                  <c:v>45005</c:v>
                </c:pt>
                <c:pt idx="171">
                  <c:v>45006</c:v>
                </c:pt>
                <c:pt idx="172">
                  <c:v>45007</c:v>
                </c:pt>
                <c:pt idx="173">
                  <c:v>45008</c:v>
                </c:pt>
                <c:pt idx="174">
                  <c:v>45009</c:v>
                </c:pt>
                <c:pt idx="175">
                  <c:v>45010</c:v>
                </c:pt>
                <c:pt idx="176">
                  <c:v>45011</c:v>
                </c:pt>
                <c:pt idx="177">
                  <c:v>45012</c:v>
                </c:pt>
                <c:pt idx="178">
                  <c:v>45013</c:v>
                </c:pt>
                <c:pt idx="179">
                  <c:v>45014</c:v>
                </c:pt>
                <c:pt idx="180">
                  <c:v>45015</c:v>
                </c:pt>
                <c:pt idx="181">
                  <c:v>45016</c:v>
                </c:pt>
                <c:pt idx="182">
                  <c:v>45017</c:v>
                </c:pt>
                <c:pt idx="183">
                  <c:v>45018</c:v>
                </c:pt>
                <c:pt idx="184">
                  <c:v>45019</c:v>
                </c:pt>
                <c:pt idx="185">
                  <c:v>45020</c:v>
                </c:pt>
                <c:pt idx="186">
                  <c:v>45021</c:v>
                </c:pt>
                <c:pt idx="187">
                  <c:v>45022</c:v>
                </c:pt>
                <c:pt idx="188">
                  <c:v>45023</c:v>
                </c:pt>
                <c:pt idx="189">
                  <c:v>45024</c:v>
                </c:pt>
                <c:pt idx="190">
                  <c:v>45025</c:v>
                </c:pt>
                <c:pt idx="191">
                  <c:v>45026</c:v>
                </c:pt>
                <c:pt idx="192">
                  <c:v>45027</c:v>
                </c:pt>
                <c:pt idx="193">
                  <c:v>45028</c:v>
                </c:pt>
                <c:pt idx="194">
                  <c:v>45029</c:v>
                </c:pt>
                <c:pt idx="195">
                  <c:v>45030</c:v>
                </c:pt>
                <c:pt idx="196">
                  <c:v>45031</c:v>
                </c:pt>
                <c:pt idx="197">
                  <c:v>45032</c:v>
                </c:pt>
                <c:pt idx="198">
                  <c:v>45033</c:v>
                </c:pt>
                <c:pt idx="199">
                  <c:v>45034</c:v>
                </c:pt>
                <c:pt idx="200">
                  <c:v>45035</c:v>
                </c:pt>
                <c:pt idx="201">
                  <c:v>45036</c:v>
                </c:pt>
                <c:pt idx="202">
                  <c:v>45037</c:v>
                </c:pt>
                <c:pt idx="203">
                  <c:v>45038</c:v>
                </c:pt>
                <c:pt idx="204">
                  <c:v>45039</c:v>
                </c:pt>
                <c:pt idx="205">
                  <c:v>45040</c:v>
                </c:pt>
                <c:pt idx="206">
                  <c:v>45041</c:v>
                </c:pt>
                <c:pt idx="207">
                  <c:v>45042</c:v>
                </c:pt>
                <c:pt idx="208">
                  <c:v>45043</c:v>
                </c:pt>
                <c:pt idx="209">
                  <c:v>45044</c:v>
                </c:pt>
                <c:pt idx="210">
                  <c:v>45045</c:v>
                </c:pt>
                <c:pt idx="211">
                  <c:v>45046</c:v>
                </c:pt>
                <c:pt idx="212">
                  <c:v>45047</c:v>
                </c:pt>
                <c:pt idx="213">
                  <c:v>45048</c:v>
                </c:pt>
                <c:pt idx="214">
                  <c:v>45049</c:v>
                </c:pt>
                <c:pt idx="215">
                  <c:v>45050</c:v>
                </c:pt>
                <c:pt idx="216">
                  <c:v>45051</c:v>
                </c:pt>
                <c:pt idx="217">
                  <c:v>45052</c:v>
                </c:pt>
                <c:pt idx="218">
                  <c:v>45053</c:v>
                </c:pt>
                <c:pt idx="219">
                  <c:v>45054</c:v>
                </c:pt>
                <c:pt idx="220">
                  <c:v>45055</c:v>
                </c:pt>
                <c:pt idx="221">
                  <c:v>45056</c:v>
                </c:pt>
                <c:pt idx="222">
                  <c:v>45057</c:v>
                </c:pt>
                <c:pt idx="223">
                  <c:v>45058</c:v>
                </c:pt>
                <c:pt idx="224">
                  <c:v>45059</c:v>
                </c:pt>
                <c:pt idx="225">
                  <c:v>45060</c:v>
                </c:pt>
                <c:pt idx="226">
                  <c:v>45061</c:v>
                </c:pt>
                <c:pt idx="227">
                  <c:v>45062</c:v>
                </c:pt>
                <c:pt idx="228">
                  <c:v>45063</c:v>
                </c:pt>
                <c:pt idx="229">
                  <c:v>45064</c:v>
                </c:pt>
                <c:pt idx="230">
                  <c:v>45065</c:v>
                </c:pt>
                <c:pt idx="231">
                  <c:v>45066</c:v>
                </c:pt>
                <c:pt idx="232">
                  <c:v>45067</c:v>
                </c:pt>
                <c:pt idx="233">
                  <c:v>45068</c:v>
                </c:pt>
                <c:pt idx="234">
                  <c:v>45069</c:v>
                </c:pt>
                <c:pt idx="235">
                  <c:v>45070</c:v>
                </c:pt>
                <c:pt idx="236">
                  <c:v>45071</c:v>
                </c:pt>
                <c:pt idx="237">
                  <c:v>45072</c:v>
                </c:pt>
                <c:pt idx="238">
                  <c:v>45073</c:v>
                </c:pt>
                <c:pt idx="239">
                  <c:v>45074</c:v>
                </c:pt>
                <c:pt idx="240">
                  <c:v>45075</c:v>
                </c:pt>
                <c:pt idx="241">
                  <c:v>45076</c:v>
                </c:pt>
                <c:pt idx="242">
                  <c:v>45077</c:v>
                </c:pt>
                <c:pt idx="243">
                  <c:v>45078</c:v>
                </c:pt>
                <c:pt idx="244">
                  <c:v>45079</c:v>
                </c:pt>
                <c:pt idx="245">
                  <c:v>45080</c:v>
                </c:pt>
                <c:pt idx="246">
                  <c:v>45081</c:v>
                </c:pt>
                <c:pt idx="247">
                  <c:v>45082</c:v>
                </c:pt>
                <c:pt idx="248">
                  <c:v>45083</c:v>
                </c:pt>
                <c:pt idx="249">
                  <c:v>45084</c:v>
                </c:pt>
                <c:pt idx="250">
                  <c:v>45085</c:v>
                </c:pt>
                <c:pt idx="251">
                  <c:v>45086</c:v>
                </c:pt>
                <c:pt idx="252">
                  <c:v>45087</c:v>
                </c:pt>
                <c:pt idx="253">
                  <c:v>45088</c:v>
                </c:pt>
                <c:pt idx="254">
                  <c:v>45089</c:v>
                </c:pt>
                <c:pt idx="255">
                  <c:v>45090</c:v>
                </c:pt>
                <c:pt idx="256">
                  <c:v>45091</c:v>
                </c:pt>
                <c:pt idx="257">
                  <c:v>45092</c:v>
                </c:pt>
                <c:pt idx="258">
                  <c:v>45093</c:v>
                </c:pt>
                <c:pt idx="259">
                  <c:v>45094</c:v>
                </c:pt>
                <c:pt idx="260">
                  <c:v>45095</c:v>
                </c:pt>
                <c:pt idx="261">
                  <c:v>45096</c:v>
                </c:pt>
                <c:pt idx="262">
                  <c:v>45097</c:v>
                </c:pt>
                <c:pt idx="263">
                  <c:v>45098</c:v>
                </c:pt>
                <c:pt idx="264">
                  <c:v>45099</c:v>
                </c:pt>
                <c:pt idx="265">
                  <c:v>45100</c:v>
                </c:pt>
                <c:pt idx="266">
                  <c:v>45101</c:v>
                </c:pt>
                <c:pt idx="267">
                  <c:v>45102</c:v>
                </c:pt>
                <c:pt idx="268">
                  <c:v>45103</c:v>
                </c:pt>
                <c:pt idx="269">
                  <c:v>45104</c:v>
                </c:pt>
                <c:pt idx="270">
                  <c:v>45105</c:v>
                </c:pt>
                <c:pt idx="271">
                  <c:v>45106</c:v>
                </c:pt>
                <c:pt idx="272">
                  <c:v>45107</c:v>
                </c:pt>
                <c:pt idx="273">
                  <c:v>45108</c:v>
                </c:pt>
                <c:pt idx="274">
                  <c:v>45109</c:v>
                </c:pt>
                <c:pt idx="275">
                  <c:v>45110</c:v>
                </c:pt>
                <c:pt idx="276">
                  <c:v>45111</c:v>
                </c:pt>
                <c:pt idx="277">
                  <c:v>45112</c:v>
                </c:pt>
                <c:pt idx="278">
                  <c:v>45113</c:v>
                </c:pt>
                <c:pt idx="279">
                  <c:v>45114</c:v>
                </c:pt>
                <c:pt idx="280">
                  <c:v>45115</c:v>
                </c:pt>
                <c:pt idx="281">
                  <c:v>45116</c:v>
                </c:pt>
                <c:pt idx="282">
                  <c:v>45117</c:v>
                </c:pt>
                <c:pt idx="283">
                  <c:v>45118</c:v>
                </c:pt>
                <c:pt idx="284">
                  <c:v>45119</c:v>
                </c:pt>
                <c:pt idx="285">
                  <c:v>45120</c:v>
                </c:pt>
                <c:pt idx="286">
                  <c:v>45121</c:v>
                </c:pt>
                <c:pt idx="287">
                  <c:v>45122</c:v>
                </c:pt>
                <c:pt idx="288">
                  <c:v>45123</c:v>
                </c:pt>
                <c:pt idx="289">
                  <c:v>45124</c:v>
                </c:pt>
                <c:pt idx="290">
                  <c:v>45125</c:v>
                </c:pt>
                <c:pt idx="291">
                  <c:v>45126</c:v>
                </c:pt>
                <c:pt idx="292">
                  <c:v>45127</c:v>
                </c:pt>
                <c:pt idx="293">
                  <c:v>45128</c:v>
                </c:pt>
                <c:pt idx="294">
                  <c:v>45129</c:v>
                </c:pt>
                <c:pt idx="295">
                  <c:v>45130</c:v>
                </c:pt>
                <c:pt idx="296">
                  <c:v>45131</c:v>
                </c:pt>
                <c:pt idx="297">
                  <c:v>45132</c:v>
                </c:pt>
                <c:pt idx="298">
                  <c:v>45133</c:v>
                </c:pt>
                <c:pt idx="299">
                  <c:v>45134</c:v>
                </c:pt>
                <c:pt idx="300">
                  <c:v>45135</c:v>
                </c:pt>
                <c:pt idx="301">
                  <c:v>45136</c:v>
                </c:pt>
                <c:pt idx="302">
                  <c:v>45137</c:v>
                </c:pt>
                <c:pt idx="303">
                  <c:v>45138</c:v>
                </c:pt>
                <c:pt idx="304">
                  <c:v>45139</c:v>
                </c:pt>
                <c:pt idx="305">
                  <c:v>45140</c:v>
                </c:pt>
                <c:pt idx="306">
                  <c:v>45141</c:v>
                </c:pt>
                <c:pt idx="307">
                  <c:v>45142</c:v>
                </c:pt>
                <c:pt idx="308">
                  <c:v>45143</c:v>
                </c:pt>
                <c:pt idx="309">
                  <c:v>45144</c:v>
                </c:pt>
                <c:pt idx="310">
                  <c:v>45145</c:v>
                </c:pt>
                <c:pt idx="311">
                  <c:v>45146</c:v>
                </c:pt>
                <c:pt idx="312">
                  <c:v>45147</c:v>
                </c:pt>
                <c:pt idx="313">
                  <c:v>45148</c:v>
                </c:pt>
                <c:pt idx="314">
                  <c:v>45149</c:v>
                </c:pt>
                <c:pt idx="315">
                  <c:v>45150</c:v>
                </c:pt>
                <c:pt idx="316">
                  <c:v>45151</c:v>
                </c:pt>
                <c:pt idx="317">
                  <c:v>45152</c:v>
                </c:pt>
                <c:pt idx="318">
                  <c:v>45153</c:v>
                </c:pt>
                <c:pt idx="319">
                  <c:v>45154</c:v>
                </c:pt>
                <c:pt idx="320">
                  <c:v>45155</c:v>
                </c:pt>
                <c:pt idx="321">
                  <c:v>45156</c:v>
                </c:pt>
                <c:pt idx="322">
                  <c:v>45157</c:v>
                </c:pt>
                <c:pt idx="323">
                  <c:v>45158</c:v>
                </c:pt>
                <c:pt idx="324">
                  <c:v>45159</c:v>
                </c:pt>
                <c:pt idx="325">
                  <c:v>45160</c:v>
                </c:pt>
                <c:pt idx="326">
                  <c:v>45161</c:v>
                </c:pt>
                <c:pt idx="327">
                  <c:v>45162</c:v>
                </c:pt>
                <c:pt idx="328">
                  <c:v>45163</c:v>
                </c:pt>
                <c:pt idx="329">
                  <c:v>45164</c:v>
                </c:pt>
                <c:pt idx="330">
                  <c:v>45165</c:v>
                </c:pt>
                <c:pt idx="331">
                  <c:v>45166</c:v>
                </c:pt>
                <c:pt idx="332">
                  <c:v>45167</c:v>
                </c:pt>
                <c:pt idx="333">
                  <c:v>45168</c:v>
                </c:pt>
                <c:pt idx="334">
                  <c:v>45169</c:v>
                </c:pt>
                <c:pt idx="335">
                  <c:v>45170</c:v>
                </c:pt>
                <c:pt idx="336">
                  <c:v>45171</c:v>
                </c:pt>
                <c:pt idx="337">
                  <c:v>45172</c:v>
                </c:pt>
                <c:pt idx="338">
                  <c:v>45173</c:v>
                </c:pt>
                <c:pt idx="339">
                  <c:v>45174</c:v>
                </c:pt>
                <c:pt idx="340">
                  <c:v>45175</c:v>
                </c:pt>
                <c:pt idx="341">
                  <c:v>45176</c:v>
                </c:pt>
                <c:pt idx="342">
                  <c:v>45177</c:v>
                </c:pt>
                <c:pt idx="343">
                  <c:v>45178</c:v>
                </c:pt>
                <c:pt idx="344">
                  <c:v>45179</c:v>
                </c:pt>
                <c:pt idx="345">
                  <c:v>45180</c:v>
                </c:pt>
                <c:pt idx="346">
                  <c:v>45181</c:v>
                </c:pt>
                <c:pt idx="347">
                  <c:v>45182</c:v>
                </c:pt>
                <c:pt idx="348">
                  <c:v>45183</c:v>
                </c:pt>
                <c:pt idx="349">
                  <c:v>45184</c:v>
                </c:pt>
                <c:pt idx="350">
                  <c:v>45185</c:v>
                </c:pt>
                <c:pt idx="351">
                  <c:v>45186</c:v>
                </c:pt>
                <c:pt idx="352">
                  <c:v>45187</c:v>
                </c:pt>
                <c:pt idx="353">
                  <c:v>45188</c:v>
                </c:pt>
                <c:pt idx="354">
                  <c:v>45189</c:v>
                </c:pt>
                <c:pt idx="355">
                  <c:v>45190</c:v>
                </c:pt>
                <c:pt idx="356">
                  <c:v>45191</c:v>
                </c:pt>
                <c:pt idx="357">
                  <c:v>45192</c:v>
                </c:pt>
                <c:pt idx="358">
                  <c:v>45193</c:v>
                </c:pt>
                <c:pt idx="359">
                  <c:v>45194</c:v>
                </c:pt>
                <c:pt idx="360">
                  <c:v>45195</c:v>
                </c:pt>
                <c:pt idx="361">
                  <c:v>45196</c:v>
                </c:pt>
                <c:pt idx="362">
                  <c:v>45197</c:v>
                </c:pt>
                <c:pt idx="363">
                  <c:v>45198</c:v>
                </c:pt>
                <c:pt idx="364">
                  <c:v>45199</c:v>
                </c:pt>
              </c:numCache>
            </c:numRef>
          </c:xVal>
          <c:yVal>
            <c:numRef>
              <c:f>Gain!$N$5:$N$369</c:f>
              <c:numCache>
                <c:formatCode>General</c:formatCode>
                <c:ptCount val="365"/>
                <c:pt idx="0">
                  <c:v>90</c:v>
                </c:pt>
                <c:pt idx="1">
                  <c:v>178.95726936238952</c:v>
                </c:pt>
                <c:pt idx="2">
                  <c:v>266.88388905586424</c:v>
                </c:pt>
                <c:pt idx="3">
                  <c:v>353.79180008027328</c:v>
                </c:pt>
                <c:pt idx="4">
                  <c:v>439.69280508828365</c:v>
                </c:pt>
                <c:pt idx="5">
                  <c:v>524.59856998825649</c:v>
                </c:pt>
                <c:pt idx="6">
                  <c:v>608.52062552855205</c:v>
                </c:pt>
                <c:pt idx="7">
                  <c:v>691.47036886347962</c:v>
                </c:pt>
                <c:pt idx="8">
                  <c:v>773.45906510110433</c:v>
                </c:pt>
                <c:pt idx="9">
                  <c:v>854.49784883312122</c:v>
                </c:pt>
                <c:pt idx="10">
                  <c:v>934.59772564700404</c:v>
                </c:pt>
                <c:pt idx="11">
                  <c:v>1013.769573620635</c:v>
                </c:pt>
                <c:pt idx="12">
                  <c:v>1092.0241447996177</c:v>
                </c:pt>
                <c:pt idx="13">
                  <c:v>1169.3720666574739</c:v>
                </c:pt>
                <c:pt idx="14">
                  <c:v>1245.8238435389223</c:v>
                </c:pt>
                <c:pt idx="15">
                  <c:v>1321.389858086437</c:v>
                </c:pt>
                <c:pt idx="16">
                  <c:v>1396.0803726502759</c:v>
                </c:pt>
                <c:pt idx="17">
                  <c:v>1469.9055306821747</c:v>
                </c:pt>
                <c:pt idx="18">
                  <c:v>1542.8753581128924</c:v>
                </c:pt>
                <c:pt idx="19">
                  <c:v>1614.9997647137973</c:v>
                </c:pt>
                <c:pt idx="20">
                  <c:v>1686.2885454426773</c:v>
                </c:pt>
                <c:pt idx="21">
                  <c:v>1756.7513817739584</c:v>
                </c:pt>
                <c:pt idx="22">
                  <c:v>1826.3978430135112</c:v>
                </c:pt>
                <c:pt idx="23">
                  <c:v>1895.2373875982234</c:v>
                </c:pt>
                <c:pt idx="24">
                  <c:v>1963.2793643805176</c:v>
                </c:pt>
                <c:pt idx="25">
                  <c:v>2030.5330138979841</c:v>
                </c:pt>
                <c:pt idx="26">
                  <c:v>2097.0074696283064</c:v>
                </c:pt>
                <c:pt idx="27">
                  <c:v>2162.7117592296454</c:v>
                </c:pt>
                <c:pt idx="28">
                  <c:v>2227.6548057666541</c:v>
                </c:pt>
                <c:pt idx="29">
                  <c:v>2291.8454289222859</c:v>
                </c:pt>
                <c:pt idx="30">
                  <c:v>2355.2923461955656</c:v>
                </c:pt>
                <c:pt idx="31">
                  <c:v>2418.0041740854813</c:v>
                </c:pt>
                <c:pt idx="32">
                  <c:v>2479.9894292611593</c:v>
                </c:pt>
                <c:pt idx="33">
                  <c:v>2541.2565297184842</c:v>
                </c:pt>
                <c:pt idx="34">
                  <c:v>2601.8137959233159</c:v>
                </c:pt>
                <c:pt idx="35">
                  <c:v>2661.6694519414618</c:v>
                </c:pt>
                <c:pt idx="36">
                  <c:v>2720.8316265555586</c:v>
                </c:pt>
                <c:pt idx="37">
                  <c:v>2779.3083543690136</c:v>
                </c:pt>
                <c:pt idx="38">
                  <c:v>2837.1075768971541</c:v>
                </c:pt>
                <c:pt idx="39">
                  <c:v>2894.2371436457374</c:v>
                </c:pt>
                <c:pt idx="40">
                  <c:v>2950.7048131769634</c:v>
                </c:pt>
                <c:pt idx="41">
                  <c:v>3006.5182541631375</c:v>
                </c:pt>
                <c:pt idx="42">
                  <c:v>3061.6850464281256</c:v>
                </c:pt>
                <c:pt idx="43">
                  <c:v>3116.2126819767423</c:v>
                </c:pt>
                <c:pt idx="44">
                  <c:v>3170.1085660122144</c:v>
                </c:pt>
                <c:pt idx="45">
                  <c:v>3223.3800179418545</c:v>
                </c:pt>
                <c:pt idx="46">
                  <c:v>3276.0342723710833</c:v>
                </c:pt>
                <c:pt idx="47">
                  <c:v>3328.0784800859356</c:v>
                </c:pt>
                <c:pt idx="48">
                  <c:v>3379.5197090241827</c:v>
                </c:pt>
                <c:pt idx="49">
                  <c:v>3430.3649452352051</c:v>
                </c:pt>
                <c:pt idx="50">
                  <c:v>3480.6210938287413</c:v>
                </c:pt>
                <c:pt idx="51">
                  <c:v>3530.2949799126463</c:v>
                </c:pt>
                <c:pt idx="52">
                  <c:v>3579.3933495197862</c:v>
                </c:pt>
                <c:pt idx="53">
                  <c:v>3627.9228705241917</c:v>
                </c:pt>
                <c:pt idx="54">
                  <c:v>3675.8901335465989</c:v>
                </c:pt>
                <c:pt idx="55">
                  <c:v>3723.3016528494973</c:v>
                </c:pt>
                <c:pt idx="56">
                  <c:v>3770.1638672218091</c:v>
                </c:pt>
                <c:pt idx="57">
                  <c:v>3816.4831408533178</c:v>
                </c:pt>
                <c:pt idx="58">
                  <c:v>3862.2657641989663</c:v>
                </c:pt>
                <c:pt idx="59">
                  <c:v>3907.5179548331403</c:v>
                </c:pt>
                <c:pt idx="60">
                  <c:v>3952.2458582940562</c:v>
                </c:pt>
                <c:pt idx="61">
                  <c:v>3996.4555489183635</c:v>
                </c:pt>
                <c:pt idx="62">
                  <c:v>4040.1530306660788</c:v>
                </c:pt>
                <c:pt idx="63">
                  <c:v>4083.3442379359635</c:v>
                </c:pt>
                <c:pt idx="64">
                  <c:v>4126.0350363714515</c:v>
                </c:pt>
                <c:pt idx="65">
                  <c:v>4168.2312236572425</c:v>
                </c:pt>
                <c:pt idx="66">
                  <c:v>4209.9385303066638</c:v>
                </c:pt>
                <c:pt idx="67">
                  <c:v>4251.1626204399126</c:v>
                </c:pt>
                <c:pt idx="68">
                  <c:v>4291.9090925532773</c:v>
                </c:pt>
                <c:pt idx="69">
                  <c:v>4332.1834802794519</c:v>
                </c:pt>
                <c:pt idx="70">
                  <c:v>4371.9912531390364</c:v>
                </c:pt>
                <c:pt idx="71">
                  <c:v>4411.3378172833345</c:v>
                </c:pt>
                <c:pt idx="72">
                  <c:v>4450.2285162285443</c:v>
                </c:pt>
                <c:pt idx="73">
                  <c:v>4488.6686315814404</c:v>
                </c:pt>
                <c:pt idx="74">
                  <c:v>4526.6633837566505</c:v>
                </c:pt>
                <c:pt idx="75">
                  <c:v>4564.2179326856212</c:v>
                </c:pt>
                <c:pt idx="76">
                  <c:v>4601.3373785173717</c:v>
                </c:pt>
                <c:pt idx="77">
                  <c:v>4638.0267623111231</c:v>
                </c:pt>
                <c:pt idx="78">
                  <c:v>4674.2910667209098</c:v>
                </c:pt>
                <c:pt idx="79">
                  <c:v>4710.1352166722554</c:v>
                </c:pt>
                <c:pt idx="80">
                  <c:v>4745.5640800310084</c:v>
                </c:pt>
                <c:pt idx="81">
                  <c:v>4780.5824682644288</c:v>
                </c:pt>
                <c:pt idx="82">
                  <c:v>4815.195137094619</c:v>
                </c:pt>
                <c:pt idx="83">
                  <c:v>4849.4067871443795</c:v>
                </c:pt>
                <c:pt idx="84">
                  <c:v>4883.2220645755833</c:v>
                </c:pt>
                <c:pt idx="85">
                  <c:v>4916.6455617201555</c:v>
                </c:pt>
                <c:pt idx="86">
                  <c:v>4949.6818177037421</c:v>
                </c:pt>
                <c:pt idx="87">
                  <c:v>4982.3353190621501</c:v>
                </c:pt>
                <c:pt idx="88">
                  <c:v>5014.6105003506509</c:v>
                </c:pt>
                <c:pt idx="89">
                  <c:v>5046.5117447462189</c:v>
                </c:pt>
                <c:pt idx="90">
                  <c:v>5078.0433846427968</c:v>
                </c:pt>
                <c:pt idx="91">
                  <c:v>5109.2097022396601</c:v>
                </c:pt>
                <c:pt idx="92">
                  <c:v>5140.0149301229712</c:v>
                </c:pt>
                <c:pt idx="93">
                  <c:v>5170.4632518405879</c:v>
                </c:pt>
                <c:pt idx="94">
                  <c:v>5200.5588024702174</c:v>
                </c:pt>
                <c:pt idx="95">
                  <c:v>5230.3056691809888</c:v>
                </c:pt>
                <c:pt idx="96">
                  <c:v>5259.7078917885128</c:v>
                </c:pt>
                <c:pt idx="97">
                  <c:v>5288.769463303518</c:v>
                </c:pt>
                <c:pt idx="98">
                  <c:v>5317.4943304741255</c:v>
                </c:pt>
                <c:pt idx="99">
                  <c:v>5345.886394321843</c:v>
                </c:pt>
                <c:pt idx="100">
                  <c:v>5373.9495106713493</c:v>
                </c:pt>
                <c:pt idx="101">
                  <c:v>5401.6874906741396</c:v>
                </c:pt>
                <c:pt idx="102">
                  <c:v>5429.1041013261038</c:v>
                </c:pt>
                <c:pt idx="103">
                  <c:v>5456.2030659791099</c:v>
                </c:pt>
                <c:pt idx="104">
                  <c:v>5482.9880648466578</c:v>
                </c:pt>
                <c:pt idx="105">
                  <c:v>5509.4627355036773</c:v>
                </c:pt>
                <c:pt idx="106">
                  <c:v>5535.6306733805332</c:v>
                </c:pt>
                <c:pt idx="107">
                  <c:v>5561.4954322513086</c:v>
                </c:pt>
                <c:pt idx="108">
                  <c:v>5587.0605247164285</c:v>
                </c:pt>
                <c:pt idx="109">
                  <c:v>5612.3294226796961</c:v>
                </c:pt>
                <c:pt idx="110">
                  <c:v>5637.3055578197973</c:v>
                </c:pt>
                <c:pt idx="111">
                  <c:v>5661.9923220563469</c:v>
                </c:pt>
                <c:pt idx="112">
                  <c:v>5686.3930680105304</c:v>
                </c:pt>
                <c:pt idx="113">
                  <c:v>5710.5111094604144</c:v>
                </c:pt>
                <c:pt idx="114">
                  <c:v>5734.3497217909762</c:v>
                </c:pt>
                <c:pt idx="115">
                  <c:v>5757.912142438925</c:v>
                </c:pt>
                <c:pt idx="116">
                  <c:v>5781.2015713323635</c:v>
                </c:pt>
                <c:pt idx="117">
                  <c:v>5804.2211713253619</c:v>
                </c:pt>
                <c:pt idx="118">
                  <c:v>5826.9740686274909</c:v>
                </c:pt>
                <c:pt idx="119">
                  <c:v>5849.4633532283833</c:v>
                </c:pt>
                <c:pt idx="120">
                  <c:v>5871.6920793173722</c:v>
                </c:pt>
                <c:pt idx="121">
                  <c:v>5893.663265698272</c:v>
                </c:pt>
                <c:pt idx="122">
                  <c:v>5915.3798961993489</c:v>
                </c:pt>
                <c:pt idx="123">
                  <c:v>5936.8449200785471</c:v>
                </c:pt>
                <c:pt idx="124">
                  <c:v>5958.0612524240132</c:v>
                </c:pt>
                <c:pt idx="125">
                  <c:v>5979.031774549986</c:v>
                </c:pt>
                <c:pt idx="126">
                  <c:v>5999.759334388099</c:v>
                </c:pt>
                <c:pt idx="127">
                  <c:v>6020.2467468741443</c:v>
                </c:pt>
                <c:pt idx="128">
                  <c:v>6040.4967943303609</c:v>
                </c:pt>
                <c:pt idx="129">
                  <c:v>6060.5122268432924</c:v>
                </c:pt>
                <c:pt idx="130">
                  <c:v>6080.2957626372654</c:v>
                </c:pt>
                <c:pt idx="131">
                  <c:v>6099.8500884435425</c:v>
                </c:pt>
                <c:pt idx="132">
                  <c:v>6119.1778598651972</c:v>
                </c:pt>
                <c:pt idx="133">
                  <c:v>6138.281701737762</c:v>
                </c:pt>
                <c:pt idx="134">
                  <c:v>6157.1642084856976</c:v>
                </c:pt>
                <c:pt idx="135">
                  <c:v>6175.8279444747341</c:v>
                </c:pt>
                <c:pt idx="136">
                  <c:v>6194.2754443601252</c:v>
                </c:pt>
                <c:pt idx="137">
                  <c:v>6212.5092134308743</c:v>
                </c:pt>
                <c:pt idx="138">
                  <c:v>6230.5317279499659</c:v>
                </c:pt>
                <c:pt idx="139">
                  <c:v>6248.3454354906589</c:v>
                </c:pt>
                <c:pt idx="140">
                  <c:v>6265.9527552688842</c:v>
                </c:pt>
                <c:pt idx="141">
                  <c:v>6283.3560784717874</c:v>
                </c:pt>
                <c:pt idx="142">
                  <c:v>6300.5577685824701</c:v>
                </c:pt>
                <c:pt idx="143">
                  <c:v>6317.5601617009625</c:v>
                </c:pt>
                <c:pt idx="144">
                  <c:v>6334.3655668614838</c:v>
                </c:pt>
                <c:pt idx="145">
                  <c:v>6350.9762663460242</c:v>
                </c:pt>
                <c:pt idx="146">
                  <c:v>6367.3945159942905</c:v>
                </c:pt>
                <c:pt idx="147">
                  <c:v>6383.6225455100657</c:v>
                </c:pt>
                <c:pt idx="148">
                  <c:v>6399.6625587640174</c:v>
                </c:pt>
                <c:pt idx="149">
                  <c:v>6415.5167340929956</c:v>
                </c:pt>
                <c:pt idx="150">
                  <c:v>6431.1872245958675</c:v>
                </c:pt>
                <c:pt idx="151">
                  <c:v>6446.6761584259202</c:v>
                </c:pt>
                <c:pt idx="152">
                  <c:v>6461.9856390798786</c:v>
                </c:pt>
                <c:pt idx="153">
                  <c:v>6477.1177456835721</c:v>
                </c:pt>
                <c:pt idx="154">
                  <c:v>6492.0745332742963</c:v>
                </c:pt>
                <c:pt idx="155">
                  <c:v>6506.8580330798977</c:v>
                </c:pt>
                <c:pt idx="156">
                  <c:v>6521.4702527946274</c:v>
                </c:pt>
                <c:pt idx="157">
                  <c:v>6535.9131768518009</c:v>
                </c:pt>
                <c:pt idx="158">
                  <c:v>6550.1887666932962</c:v>
                </c:pt>
                <c:pt idx="159">
                  <c:v>6564.2989610359282</c:v>
                </c:pt>
                <c:pt idx="160">
                  <c:v>6578.2456761347412</c:v>
                </c:pt>
                <c:pt idx="161">
                  <c:v>6592.030806043248</c:v>
                </c:pt>
                <c:pt idx="162">
                  <c:v>6605.6562228706543</c:v>
                </c:pt>
                <c:pt idx="163">
                  <c:v>6619.1237770361031</c:v>
                </c:pt>
                <c:pt idx="164">
                  <c:v>6632.4352975199745</c:v>
                </c:pt>
                <c:pt idx="165">
                  <c:v>6645.5925921122716</c:v>
                </c:pt>
                <c:pt idx="166">
                  <c:v>6658.5974476581305</c:v>
                </c:pt>
                <c:pt idx="167">
                  <c:v>6671.4516303004848</c:v>
                </c:pt>
                <c:pt idx="168">
                  <c:v>6684.1568857199209</c:v>
                </c:pt>
                <c:pt idx="169">
                  <c:v>6696.7149393717518</c:v>
                </c:pt>
                <c:pt idx="170">
                  <c:v>6709.1274967203435</c:v>
                </c:pt>
                <c:pt idx="171">
                  <c:v>6721.39624347073</c:v>
                </c:pt>
                <c:pt idx="172">
                  <c:v>6733.5228457975418</c:v>
                </c:pt>
                <c:pt idx="173">
                  <c:v>6745.508950571284</c:v>
                </c:pt>
                <c:pt idx="174">
                  <c:v>6757.3561855819908</c:v>
                </c:pt>
                <c:pt idx="175">
                  <c:v>6769.0661597602902</c:v>
                </c:pt>
                <c:pt idx="176">
                  <c:v>6780.6404633959082</c:v>
                </c:pt>
                <c:pt idx="177">
                  <c:v>6792.0806683536384</c:v>
                </c:pt>
                <c:pt idx="178">
                  <c:v>6803.3883282868137</c:v>
                </c:pt>
                <c:pt idx="179">
                  <c:v>6814.5649788482997</c:v>
                </c:pt>
                <c:pt idx="180">
                  <c:v>6825.6121378990492</c:v>
                </c:pt>
                <c:pt idx="181">
                  <c:v>6836.5313057142348</c:v>
                </c:pt>
                <c:pt idx="182">
                  <c:v>6847.3239651869962</c:v>
                </c:pt>
                <c:pt idx="183">
                  <c:v>6857.9915820298302</c:v>
                </c:pt>
                <c:pt idx="184">
                  <c:v>6868.5356049736383</c:v>
                </c:pt>
                <c:pt idx="185">
                  <c:v>6878.9574659644777</c:v>
                </c:pt>
                <c:pt idx="186">
                  <c:v>6889.2585803580268</c:v>
                </c:pt>
                <c:pt idx="187">
                  <c:v>6899.4403471118021</c:v>
                </c:pt>
                <c:pt idx="188">
                  <c:v>6909.504148975142</c:v>
                </c:pt>
                <c:pt idx="189">
                  <c:v>6919.4513526769961</c:v>
                </c:pt>
                <c:pt idx="190">
                  <c:v>6929.2833091115335</c:v>
                </c:pt>
                <c:pt idx="191">
                  <c:v>6939.0013535216049</c:v>
                </c:pt>
                <c:pt idx="192">
                  <c:v>6948.6068056800759</c:v>
                </c:pt>
                <c:pt idx="193">
                  <c:v>6958.1009700690611</c:v>
                </c:pt>
                <c:pt idx="194">
                  <c:v>6967.485136057081</c:v>
                </c:pt>
                <c:pt idx="195">
                  <c:v>6976.760578074166</c:v>
                </c:pt>
                <c:pt idx="196">
                  <c:v>6985.9285557849335</c:v>
                </c:pt>
                <c:pt idx="197">
                  <c:v>6994.9903142596568</c:v>
                </c:pt>
                <c:pt idx="198">
                  <c:v>7003.9470841433549</c:v>
                </c:pt>
                <c:pt idx="199">
                  <c:v>7012.8000818229229</c:v>
                </c:pt>
                <c:pt idx="200">
                  <c:v>7021.5505095923218</c:v>
                </c:pt>
                <c:pt idx="201">
                  <c:v>7030.1995558158615</c:v>
                </c:pt>
                <c:pt idx="202">
                  <c:v>7038.7483950895858</c:v>
                </c:pt>
                <c:pt idx="203">
                  <c:v>7047.198188400791</c:v>
                </c:pt>
                <c:pt idx="204">
                  <c:v>7055.5500832856951</c:v>
                </c:pt>
                <c:pt idx="205">
                  <c:v>7063.8052139852816</c:v>
                </c:pt>
                <c:pt idx="206">
                  <c:v>7071.964701599336</c:v>
                </c:pt>
                <c:pt idx="207">
                  <c:v>7080.0296542386968</c:v>
                </c:pt>
                <c:pt idx="208">
                  <c:v>7088.0011671757475</c:v>
                </c:pt>
                <c:pt idx="209">
                  <c:v>7095.8803229931582</c:v>
                </c:pt>
                <c:pt idx="210">
                  <c:v>7103.6681917309097</c:v>
                </c:pt>
                <c:pt idx="211">
                  <c:v>7111.3658310316114</c:v>
                </c:pt>
                <c:pt idx="212">
                  <c:v>7118.974286284134</c:v>
                </c:pt>
                <c:pt idx="213">
                  <c:v>7126.494590765582</c:v>
                </c:pt>
                <c:pt idx="214">
                  <c:v>7133.9277657816192</c:v>
                </c:pt>
                <c:pt idx="215">
                  <c:v>7141.274820805168</c:v>
                </c:pt>
                <c:pt idx="216">
                  <c:v>7148.5367536135027</c:v>
                </c:pt>
                <c:pt idx="217">
                  <c:v>7155.7145504237542</c:v>
                </c:pt>
                <c:pt idx="218">
                  <c:v>7162.8091860268432</c:v>
                </c:pt>
                <c:pt idx="219">
                  <c:v>7169.8216239198655</c:v>
                </c:pt>
                <c:pt idx="220">
                  <c:v>7176.7528164369387</c:v>
                </c:pt>
                <c:pt idx="221">
                  <c:v>7183.6037048785374</c:v>
                </c:pt>
                <c:pt idx="222">
                  <c:v>7190.3752196393261</c:v>
                </c:pt>
                <c:pt idx="223">
                  <c:v>7197.0682803345135</c:v>
                </c:pt>
                <c:pt idx="224">
                  <c:v>7203.6837959247423</c:v>
                </c:pt>
                <c:pt idx="225">
                  <c:v>7210.2226648395317</c:v>
                </c:pt>
                <c:pt idx="226">
                  <c:v>7216.6857750992904</c:v>
                </c:pt>
                <c:pt idx="227">
                  <c:v>7223.0740044359145</c:v>
                </c:pt>
                <c:pt idx="228">
                  <c:v>7229.38822041199</c:v>
                </c:pt>
                <c:pt idx="229">
                  <c:v>7235.6292805386129</c:v>
                </c:pt>
                <c:pt idx="230">
                  <c:v>7241.7980323918446</c:v>
                </c:pt>
                <c:pt idx="231">
                  <c:v>7247.8953137278186</c:v>
                </c:pt>
                <c:pt idx="232">
                  <c:v>7253.9219525965136</c:v>
                </c:pt>
                <c:pt idx="233">
                  <c:v>7259.8787674542064</c:v>
                </c:pt>
                <c:pt idx="234">
                  <c:v>7265.7665672746243</c:v>
                </c:pt>
                <c:pt idx="235">
                  <c:v>7271.5861516588111</c:v>
                </c:pt>
                <c:pt idx="236">
                  <c:v>7277.3383109437136</c:v>
                </c:pt>
                <c:pt idx="237">
                  <c:v>7283.0238263095189</c:v>
                </c:pt>
                <c:pt idx="238">
                  <c:v>7288.6434698857402</c:v>
                </c:pt>
                <c:pt idx="239">
                  <c:v>7294.1980048560799</c:v>
                </c:pt>
                <c:pt idx="240">
                  <c:v>7299.6881855620722</c:v>
                </c:pt>
                <c:pt idx="241">
                  <c:v>7305.1147576055291</c:v>
                </c:pt>
                <c:pt idx="242">
                  <c:v>7310.4784579497982</c:v>
                </c:pt>
                <c:pt idx="243">
                  <c:v>7315.7800150198464</c:v>
                </c:pt>
                <c:pt idx="244">
                  <c:v>7321.0201488011835</c:v>
                </c:pt>
                <c:pt idx="245">
                  <c:v>7326.1995709376424</c:v>
                </c:pt>
                <c:pt idx="246">
                  <c:v>7331.3189848280263</c:v>
                </c:pt>
                <c:pt idx="247">
                  <c:v>7336.3790857216309</c:v>
                </c:pt>
                <c:pt idx="248">
                  <c:v>7341.3805608126668</c:v>
                </c:pt>
                <c:pt idx="249">
                  <c:v>7346.3240893335842</c:v>
                </c:pt>
                <c:pt idx="250">
                  <c:v>7351.2103426473168</c:v>
                </c:pt>
                <c:pt idx="251">
                  <c:v>7356.0399843384566</c:v>
                </c:pt>
                <c:pt idx="252">
                  <c:v>7360.8136703033733</c:v>
                </c:pt>
                <c:pt idx="253">
                  <c:v>7365.5320488392908</c:v>
                </c:pt>
                <c:pt idx="254">
                  <c:v>7370.1957607323284</c:v>
                </c:pt>
                <c:pt idx="255">
                  <c:v>7374.8054393445227</c:v>
                </c:pt>
                <c:pt idx="256">
                  <c:v>7379.3617106998454</c:v>
                </c:pt>
                <c:pt idx="257">
                  <c:v>7383.8651935692178</c:v>
                </c:pt>
                <c:pt idx="258">
                  <c:v>7388.3164995545476</c:v>
                </c:pt>
                <c:pt idx="259">
                  <c:v>7392.7162331717855</c:v>
                </c:pt>
                <c:pt idx="260">
                  <c:v>7397.0649919330235</c:v>
                </c:pt>
                <c:pt idx="261">
                  <c:v>7401.3633664276404</c:v>
                </c:pt>
                <c:pt idx="262">
                  <c:v>7405.6119404025076</c:v>
                </c:pt>
                <c:pt idx="263">
                  <c:v>7409.8112908412659</c:v>
                </c:pt>
                <c:pt idx="264">
                  <c:v>7413.9619880426853</c:v>
                </c:pt>
                <c:pt idx="265">
                  <c:v>7418.0645956981116</c:v>
                </c:pt>
                <c:pt idx="266">
                  <c:v>7422.1196709680225</c:v>
                </c:pt>
                <c:pt idx="267">
                  <c:v>7426.1277645576911</c:v>
                </c:pt>
                <c:pt idx="268">
                  <c:v>7430.0894207919782</c:v>
                </c:pt>
                <c:pt idx="269">
                  <c:v>7434.0051776892524</c:v>
                </c:pt>
                <c:pt idx="270">
                  <c:v>7437.8755670344572</c:v>
                </c:pt>
                <c:pt idx="271">
                  <c:v>7441.7011144513317</c:v>
                </c:pt>
                <c:pt idx="272">
                  <c:v>7445.4823394737932</c:v>
                </c:pt>
                <c:pt idx="273">
                  <c:v>7449.219755616492</c:v>
                </c:pt>
                <c:pt idx="274">
                  <c:v>7452.9138704445522</c:v>
                </c:pt>
                <c:pt idx="275">
                  <c:v>7456.5651856425002</c:v>
                </c:pt>
                <c:pt idx="276">
                  <c:v>7460.1741970823987</c:v>
                </c:pt>
                <c:pt idx="277">
                  <c:v>7463.7413948911872</c:v>
                </c:pt>
                <c:pt idx="278">
                  <c:v>7467.2672635172466</c:v>
                </c:pt>
                <c:pt idx="279">
                  <c:v>7470.7522817961881</c:v>
                </c:pt>
                <c:pt idx="280">
                  <c:v>7474.1969230158847</c:v>
                </c:pt>
                <c:pt idx="281">
                  <c:v>7477.6016549807437</c:v>
                </c:pt>
                <c:pt idx="282">
                  <c:v>7480.9669400752409</c:v>
                </c:pt>
                <c:pt idx="283">
                  <c:v>7484.2932353267115</c:v>
                </c:pt>
                <c:pt idx="284">
                  <c:v>7487.5809924674222</c:v>
                </c:pt>
                <c:pt idx="285">
                  <c:v>7490.8306579959144</c:v>
                </c:pt>
                <c:pt idx="286">
                  <c:v>7494.0426732376454</c:v>
                </c:pt>
                <c:pt idx="287">
                  <c:v>7497.2174744049198</c:v>
                </c:pt>
                <c:pt idx="288">
                  <c:v>7500.3554926561337</c:v>
                </c:pt>
                <c:pt idx="289">
                  <c:v>7503.4571541543264</c:v>
                </c:pt>
                <c:pt idx="290">
                  <c:v>7506.5228801250569</c:v>
                </c:pt>
                <c:pt idx="291">
                  <c:v>7509.5530869136073</c:v>
                </c:pt>
                <c:pt idx="292">
                  <c:v>7512.5481860415275</c:v>
                </c:pt>
                <c:pt idx="293">
                  <c:v>7515.5085842625213</c:v>
                </c:pt>
                <c:pt idx="294">
                  <c:v>7518.4346836176865</c:v>
                </c:pt>
                <c:pt idx="295">
                  <c:v>7521.3268814901148</c:v>
                </c:pt>
                <c:pt idx="296">
                  <c:v>7524.1855706588585</c:v>
                </c:pt>
                <c:pt idx="297">
                  <c:v>7527.0111393522729</c:v>
                </c:pt>
                <c:pt idx="298">
                  <c:v>7529.8039713007392</c:v>
                </c:pt>
                <c:pt idx="299">
                  <c:v>7532.5644457887793</c:v>
                </c:pt>
                <c:pt idx="300">
                  <c:v>7535.2929377065639</c:v>
                </c:pt>
                <c:pt idx="301">
                  <c:v>7537.9898176008246</c:v>
                </c:pt>
                <c:pt idx="302">
                  <c:v>7540.655451725177</c:v>
                </c:pt>
                <c:pt idx="303">
                  <c:v>7543.2902020898619</c:v>
                </c:pt>
                <c:pt idx="304">
                  <c:v>7545.8944265109058</c:v>
                </c:pt>
                <c:pt idx="305">
                  <c:v>7548.4684786587159</c:v>
                </c:pt>
                <c:pt idx="306">
                  <c:v>7551.0127081061109</c:v>
                </c:pt>
                <c:pt idx="307">
                  <c:v>7553.5274603757962</c:v>
                </c:pt>
                <c:pt idx="308">
                  <c:v>7556.0130769872858</c:v>
                </c:pt>
                <c:pt idx="309">
                  <c:v>7558.4698955032845</c:v>
                </c:pt>
                <c:pt idx="310">
                  <c:v>7560.8982495755317</c:v>
                </c:pt>
                <c:pt idx="311">
                  <c:v>7563.2984689901105</c:v>
                </c:pt>
                <c:pt idx="312">
                  <c:v>7565.6708797122383</c:v>
                </c:pt>
                <c:pt idx="313">
                  <c:v>7568.0158039305334</c:v>
                </c:pt>
                <c:pt idx="314">
                  <c:v>7570.3335601007702</c:v>
                </c:pt>
                <c:pt idx="315">
                  <c:v>7572.6244629891262</c:v>
                </c:pt>
                <c:pt idx="316">
                  <c:v>7574.8888237149331</c:v>
                </c:pt>
                <c:pt idx="317">
                  <c:v>7577.1269497929243</c:v>
                </c:pt>
                <c:pt idx="318">
                  <c:v>7579.3391451750003</c:v>
                </c:pt>
                <c:pt idx="319">
                  <c:v>7581.5257102915066</c:v>
                </c:pt>
                <c:pt idx="320">
                  <c:v>7583.6869420920339</c:v>
                </c:pt>
                <c:pt idx="321">
                  <c:v>7585.8231340857456</c:v>
                </c:pt>
                <c:pt idx="322">
                  <c:v>7587.9345763812389</c:v>
                </c:pt>
                <c:pt idx="323">
                  <c:v>7590.0215557259426</c:v>
                </c:pt>
                <c:pt idx="324">
                  <c:v>7592.0843555450601</c:v>
                </c:pt>
                <c:pt idx="325">
                  <c:v>7594.1232559800592</c:v>
                </c:pt>
                <c:pt idx="326">
                  <c:v>7596.1385339267181</c:v>
                </c:pt>
                <c:pt idx="327">
                  <c:v>7598.1304630727291</c:v>
                </c:pt>
                <c:pt idx="328">
                  <c:v>7600.0993139348684</c:v>
                </c:pt>
                <c:pt idx="329">
                  <c:v>7602.0453538957318</c:v>
                </c:pt>
                <c:pt idx="330">
                  <c:v>7603.9688472400485</c:v>
                </c:pt>
                <c:pt idx="331">
                  <c:v>7605.8700551905722</c:v>
                </c:pt>
                <c:pt idx="332">
                  <c:v>7607.7492359435573</c:v>
                </c:pt>
                <c:pt idx="333">
                  <c:v>7609.6066447038229</c:v>
                </c:pt>
                <c:pt idx="334">
                  <c:v>7611.4425337194116</c:v>
                </c:pt>
                <c:pt idx="335">
                  <c:v>7613.2571523158467</c:v>
                </c:pt>
                <c:pt idx="336">
                  <c:v>7615.0507469299928</c:v>
                </c:pt>
                <c:pt idx="337">
                  <c:v>7616.8235611435202</c:v>
                </c:pt>
                <c:pt idx="338">
                  <c:v>7618.5758357159893</c:v>
                </c:pt>
                <c:pt idx="339">
                  <c:v>7620.3078086175456</c:v>
                </c:pt>
                <c:pt idx="340">
                  <c:v>7622.0197150612348</c:v>
                </c:pt>
                <c:pt idx="341">
                  <c:v>7623.7117875349513</c:v>
                </c:pt>
                <c:pt idx="342">
                  <c:v>7625.384255833008</c:v>
                </c:pt>
                <c:pt idx="343">
                  <c:v>7627.0373470873446</c:v>
                </c:pt>
                <c:pt idx="344">
                  <c:v>7628.6712857983739</c:v>
                </c:pt>
                <c:pt idx="345">
                  <c:v>7630.2862938654698</c:v>
                </c:pt>
                <c:pt idx="346">
                  <c:v>7631.8825906171041</c:v>
                </c:pt>
                <c:pt idx="347">
                  <c:v>7633.4603928406314</c:v>
                </c:pt>
                <c:pt idx="348">
                  <c:v>7635.0199148117299</c:v>
                </c:pt>
                <c:pt idx="349">
                  <c:v>7636.5613683235033</c:v>
                </c:pt>
                <c:pt idx="350">
                  <c:v>7638.0849627152411</c:v>
                </c:pt>
                <c:pt idx="351">
                  <c:v>7639.5909049008505</c:v>
                </c:pt>
                <c:pt idx="352">
                  <c:v>7641.0793993969555</c:v>
                </c:pt>
                <c:pt idx="353">
                  <c:v>7642.5506483506715</c:v>
                </c:pt>
                <c:pt idx="354">
                  <c:v>7644.0048515670587</c:v>
                </c:pt>
                <c:pt idx="355">
                  <c:v>7645.4422065362569</c:v>
                </c:pt>
                <c:pt idx="356">
                  <c:v>7646.8629084603053</c:v>
                </c:pt>
                <c:pt idx="357">
                  <c:v>7648.267150279652</c:v>
                </c:pt>
                <c:pt idx="358">
                  <c:v>7649.6551226993588</c:v>
                </c:pt>
                <c:pt idx="359">
                  <c:v>7651.0270142149966</c:v>
                </c:pt>
                <c:pt idx="360">
                  <c:v>7652.3830111382467</c:v>
                </c:pt>
                <c:pt idx="361">
                  <c:v>7653.723297622204</c:v>
                </c:pt>
                <c:pt idx="362">
                  <c:v>7655.048055686384</c:v>
                </c:pt>
                <c:pt idx="363">
                  <c:v>7656.3574652414418</c:v>
                </c:pt>
                <c:pt idx="364">
                  <c:v>7657.6517041136085</c:v>
                </c:pt>
              </c:numCache>
            </c:numRef>
          </c:yVal>
          <c:smooth val="1"/>
          <c:extLst>
            <c:ext xmlns:c16="http://schemas.microsoft.com/office/drawing/2014/chart" uri="{C3380CC4-5D6E-409C-BE32-E72D297353CC}">
              <c16:uniqueId val="{00000001-FCAF-45DB-9266-057E9934B645}"/>
            </c:ext>
          </c:extLst>
        </c:ser>
        <c:dLbls>
          <c:showLegendKey val="0"/>
          <c:showVal val="0"/>
          <c:showCatName val="0"/>
          <c:showSerName val="0"/>
          <c:showPercent val="0"/>
          <c:showBubbleSize val="0"/>
        </c:dLbls>
        <c:axId val="649113344"/>
        <c:axId val="649114984"/>
      </c:scatterChart>
      <c:valAx>
        <c:axId val="649113344"/>
        <c:scaling>
          <c:orientation val="minMax"/>
          <c:max val="45209"/>
          <c:min val="44834"/>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ID"/>
                  <a:t>Date</a:t>
                </a:r>
              </a:p>
            </c:rich>
          </c:tx>
          <c:layout>
            <c:manualLayout>
              <c:xMode val="edge"/>
              <c:yMode val="edge"/>
              <c:x val="0.44133197544643993"/>
              <c:y val="0.90780827078686344"/>
            </c:manualLayout>
          </c:layout>
          <c:overlay val="0"/>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low"/>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4984"/>
        <c:crosses val="autoZero"/>
        <c:crossBetween val="midCat"/>
      </c:valAx>
      <c:valAx>
        <c:axId val="649114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Oil</a:t>
                </a:r>
                <a:r>
                  <a:rPr lang="en-ID" baseline="0"/>
                  <a:t> Rate (BOPD)</a:t>
                </a:r>
                <a:endParaRPr lang="en-ID"/>
              </a:p>
            </c:rich>
          </c:tx>
          <c:layout>
            <c:manualLayout>
              <c:xMode val="edge"/>
              <c:yMode val="edge"/>
              <c:x val="7.5822842019227952E-3"/>
              <c:y val="0.305631312238684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13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image" Target="../media/image1.png"/><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1.png"/><Relationship Id="rId7" Type="http://schemas.openxmlformats.org/officeDocument/2006/relationships/chart" Target="../charts/chart16.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xdr:from>
      <xdr:col>0</xdr:col>
      <xdr:colOff>582707</xdr:colOff>
      <xdr:row>0</xdr:row>
      <xdr:rowOff>44823</xdr:rowOff>
    </xdr:from>
    <xdr:to>
      <xdr:col>9</xdr:col>
      <xdr:colOff>1</xdr:colOff>
      <xdr:row>23</xdr:row>
      <xdr:rowOff>44824</xdr:rowOff>
    </xdr:to>
    <xdr:graphicFrame macro="">
      <xdr:nvGraphicFramePr>
        <xdr:cNvPr id="2" name="Chart 1">
          <a:extLst>
            <a:ext uri="{FF2B5EF4-FFF2-40B4-BE49-F238E27FC236}">
              <a16:creationId xmlns:a16="http://schemas.microsoft.com/office/drawing/2014/main" id="{B9AA2F57-8BC5-40A2-AA89-2FD5A7540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61</xdr:col>
      <xdr:colOff>190500</xdr:colOff>
      <xdr:row>1</xdr:row>
      <xdr:rowOff>11207</xdr:rowOff>
    </xdr:from>
    <xdr:to>
      <xdr:col>80</xdr:col>
      <xdr:colOff>188505</xdr:colOff>
      <xdr:row>25</xdr:row>
      <xdr:rowOff>63395</xdr:rowOff>
    </xdr:to>
    <xdr:pic>
      <xdr:nvPicPr>
        <xdr:cNvPr id="3" name="Picture 2">
          <a:extLst>
            <a:ext uri="{FF2B5EF4-FFF2-40B4-BE49-F238E27FC236}">
              <a16:creationId xmlns:a16="http://schemas.microsoft.com/office/drawing/2014/main" id="{C15888ED-8C7A-444D-812E-DA510517D29B}"/>
            </a:ext>
          </a:extLst>
        </xdr:cNvPr>
        <xdr:cNvPicPr>
          <a:picLocks noChangeAspect="1"/>
        </xdr:cNvPicPr>
      </xdr:nvPicPr>
      <xdr:blipFill>
        <a:blip xmlns:r="http://schemas.openxmlformats.org/officeDocument/2006/relationships" r:embed="rId2"/>
        <a:stretch>
          <a:fillRect/>
        </a:stretch>
      </xdr:blipFill>
      <xdr:spPr>
        <a:xfrm>
          <a:off x="50152300" y="144557"/>
          <a:ext cx="12183654" cy="3519288"/>
        </a:xfrm>
        <a:prstGeom prst="rect">
          <a:avLst/>
        </a:prstGeom>
      </xdr:spPr>
    </xdr:pic>
    <xdr:clientData/>
  </xdr:twoCellAnchor>
  <xdr:twoCellAnchor>
    <xdr:from>
      <xdr:col>9</xdr:col>
      <xdr:colOff>363139</xdr:colOff>
      <xdr:row>0</xdr:row>
      <xdr:rowOff>57728</xdr:rowOff>
    </xdr:from>
    <xdr:to>
      <xdr:col>18</xdr:col>
      <xdr:colOff>1418173</xdr:colOff>
      <xdr:row>24</xdr:row>
      <xdr:rowOff>31238</xdr:rowOff>
    </xdr:to>
    <xdr:graphicFrame macro="">
      <xdr:nvGraphicFramePr>
        <xdr:cNvPr id="4" name="Chart 3">
          <a:extLst>
            <a:ext uri="{FF2B5EF4-FFF2-40B4-BE49-F238E27FC236}">
              <a16:creationId xmlns:a16="http://schemas.microsoft.com/office/drawing/2014/main" id="{57B58CB0-7791-4014-88BF-529B7876E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228600</xdr:colOff>
      <xdr:row>1</xdr:row>
      <xdr:rowOff>104774</xdr:rowOff>
    </xdr:from>
    <xdr:to>
      <xdr:col>45</xdr:col>
      <xdr:colOff>638175</xdr:colOff>
      <xdr:row>24</xdr:row>
      <xdr:rowOff>9524</xdr:rowOff>
    </xdr:to>
    <xdr:graphicFrame macro="">
      <xdr:nvGraphicFramePr>
        <xdr:cNvPr id="5" name="Chart 4">
          <a:extLst>
            <a:ext uri="{FF2B5EF4-FFF2-40B4-BE49-F238E27FC236}">
              <a16:creationId xmlns:a16="http://schemas.microsoft.com/office/drawing/2014/main" id="{2F84FF35-50F8-42D2-9847-2379F7CF2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214</xdr:row>
      <xdr:rowOff>0</xdr:rowOff>
    </xdr:from>
    <xdr:to>
      <xdr:col>11</xdr:col>
      <xdr:colOff>598548</xdr:colOff>
      <xdr:row>235</xdr:row>
      <xdr:rowOff>93851</xdr:rowOff>
    </xdr:to>
    <xdr:graphicFrame macro="">
      <xdr:nvGraphicFramePr>
        <xdr:cNvPr id="7" name="Chart 6">
          <a:extLst>
            <a:ext uri="{FF2B5EF4-FFF2-40B4-BE49-F238E27FC236}">
              <a16:creationId xmlns:a16="http://schemas.microsoft.com/office/drawing/2014/main" id="{40C6237A-73A0-4B5A-AFBB-FDB19249F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582706</xdr:colOff>
      <xdr:row>217</xdr:row>
      <xdr:rowOff>22411</xdr:rowOff>
    </xdr:from>
    <xdr:to>
      <xdr:col>6</xdr:col>
      <xdr:colOff>168088</xdr:colOff>
      <xdr:row>219</xdr:row>
      <xdr:rowOff>0</xdr:rowOff>
    </xdr:to>
    <xdr:sp macro="" textlink="">
      <xdr:nvSpPr>
        <xdr:cNvPr id="8" name="TextBox 7">
          <a:extLst>
            <a:ext uri="{FF2B5EF4-FFF2-40B4-BE49-F238E27FC236}">
              <a16:creationId xmlns:a16="http://schemas.microsoft.com/office/drawing/2014/main" id="{9120F0C6-290F-4338-AD02-33C71CA5CA3C}"/>
            </a:ext>
          </a:extLst>
        </xdr:cNvPr>
        <xdr:cNvSpPr txBox="1"/>
      </xdr:nvSpPr>
      <xdr:spPr>
        <a:xfrm>
          <a:off x="3618006" y="29994411"/>
          <a:ext cx="1064932" cy="2442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After GLVCO</a:t>
          </a:r>
        </a:p>
      </xdr:txBody>
    </xdr:sp>
    <xdr:clientData/>
  </xdr:twoCellAnchor>
  <xdr:twoCellAnchor>
    <xdr:from>
      <xdr:col>8</xdr:col>
      <xdr:colOff>298077</xdr:colOff>
      <xdr:row>216</xdr:row>
      <xdr:rowOff>141194</xdr:rowOff>
    </xdr:from>
    <xdr:to>
      <xdr:col>9</xdr:col>
      <xdr:colOff>537882</xdr:colOff>
      <xdr:row>218</xdr:row>
      <xdr:rowOff>118783</xdr:rowOff>
    </xdr:to>
    <xdr:sp macro="" textlink="">
      <xdr:nvSpPr>
        <xdr:cNvPr id="9" name="TextBox 8">
          <a:extLst>
            <a:ext uri="{FF2B5EF4-FFF2-40B4-BE49-F238E27FC236}">
              <a16:creationId xmlns:a16="http://schemas.microsoft.com/office/drawing/2014/main" id="{80EB5811-00C1-4F08-8132-E122DEDBF319}"/>
            </a:ext>
          </a:extLst>
        </xdr:cNvPr>
        <xdr:cNvSpPr txBox="1"/>
      </xdr:nvSpPr>
      <xdr:spPr>
        <a:xfrm>
          <a:off x="6095627" y="29973494"/>
          <a:ext cx="881155" cy="25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After FGS-2</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582707</xdr:colOff>
      <xdr:row>0</xdr:row>
      <xdr:rowOff>44823</xdr:rowOff>
    </xdr:from>
    <xdr:to>
      <xdr:col>9</xdr:col>
      <xdr:colOff>1</xdr:colOff>
      <xdr:row>23</xdr:row>
      <xdr:rowOff>44824</xdr:rowOff>
    </xdr:to>
    <xdr:graphicFrame macro="">
      <xdr:nvGraphicFramePr>
        <xdr:cNvPr id="2" name="Chart 1">
          <a:extLst>
            <a:ext uri="{FF2B5EF4-FFF2-40B4-BE49-F238E27FC236}">
              <a16:creationId xmlns:a16="http://schemas.microsoft.com/office/drawing/2014/main" id="{2FD57B21-CCD5-4D0D-BE88-C5EFCA96F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61</xdr:col>
      <xdr:colOff>190500</xdr:colOff>
      <xdr:row>1</xdr:row>
      <xdr:rowOff>11207</xdr:rowOff>
    </xdr:from>
    <xdr:to>
      <xdr:col>80</xdr:col>
      <xdr:colOff>188505</xdr:colOff>
      <xdr:row>25</xdr:row>
      <xdr:rowOff>63395</xdr:rowOff>
    </xdr:to>
    <xdr:pic>
      <xdr:nvPicPr>
        <xdr:cNvPr id="4" name="Picture 3">
          <a:extLst>
            <a:ext uri="{FF2B5EF4-FFF2-40B4-BE49-F238E27FC236}">
              <a16:creationId xmlns:a16="http://schemas.microsoft.com/office/drawing/2014/main" id="{4264FAAF-A5EA-4A19-B18A-224947398677}"/>
            </a:ext>
          </a:extLst>
        </xdr:cNvPr>
        <xdr:cNvPicPr>
          <a:picLocks noChangeAspect="1"/>
        </xdr:cNvPicPr>
      </xdr:nvPicPr>
      <xdr:blipFill>
        <a:blip xmlns:r="http://schemas.openxmlformats.org/officeDocument/2006/relationships" r:embed="rId2"/>
        <a:stretch>
          <a:fillRect/>
        </a:stretch>
      </xdr:blipFill>
      <xdr:spPr>
        <a:xfrm>
          <a:off x="50120550" y="144557"/>
          <a:ext cx="12183653" cy="3519288"/>
        </a:xfrm>
        <a:prstGeom prst="rect">
          <a:avLst/>
        </a:prstGeom>
      </xdr:spPr>
    </xdr:pic>
    <xdr:clientData/>
  </xdr:twoCellAnchor>
  <xdr:twoCellAnchor>
    <xdr:from>
      <xdr:col>20</xdr:col>
      <xdr:colOff>132230</xdr:colOff>
      <xdr:row>0</xdr:row>
      <xdr:rowOff>0</xdr:rowOff>
    </xdr:from>
    <xdr:to>
      <xdr:col>23</xdr:col>
      <xdr:colOff>44264</xdr:colOff>
      <xdr:row>23</xdr:row>
      <xdr:rowOff>112056</xdr:rowOff>
    </xdr:to>
    <xdr:graphicFrame macro="">
      <xdr:nvGraphicFramePr>
        <xdr:cNvPr id="5" name="Chart 4">
          <a:extLst>
            <a:ext uri="{FF2B5EF4-FFF2-40B4-BE49-F238E27FC236}">
              <a16:creationId xmlns:a16="http://schemas.microsoft.com/office/drawing/2014/main" id="{6F2B2D83-B6E0-47B9-A398-C90253018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228600</xdr:colOff>
      <xdr:row>1</xdr:row>
      <xdr:rowOff>104774</xdr:rowOff>
    </xdr:from>
    <xdr:to>
      <xdr:col>45</xdr:col>
      <xdr:colOff>638175</xdr:colOff>
      <xdr:row>24</xdr:row>
      <xdr:rowOff>9524</xdr:rowOff>
    </xdr:to>
    <xdr:graphicFrame macro="">
      <xdr:nvGraphicFramePr>
        <xdr:cNvPr id="6" name="Chart 5">
          <a:extLst>
            <a:ext uri="{FF2B5EF4-FFF2-40B4-BE49-F238E27FC236}">
              <a16:creationId xmlns:a16="http://schemas.microsoft.com/office/drawing/2014/main" id="{5C1DA584-3AE1-4A03-A2CE-ABCEB7D02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257468</xdr:colOff>
      <xdr:row>0</xdr:row>
      <xdr:rowOff>17964</xdr:rowOff>
    </xdr:from>
    <xdr:to>
      <xdr:col>20</xdr:col>
      <xdr:colOff>103948</xdr:colOff>
      <xdr:row>23</xdr:row>
      <xdr:rowOff>109210</xdr:rowOff>
    </xdr:to>
    <xdr:graphicFrame macro="">
      <xdr:nvGraphicFramePr>
        <xdr:cNvPr id="7" name="Chart 6">
          <a:extLst>
            <a:ext uri="{FF2B5EF4-FFF2-40B4-BE49-F238E27FC236}">
              <a16:creationId xmlns:a16="http://schemas.microsoft.com/office/drawing/2014/main" id="{F5A35954-FB13-454D-BCAE-D4278DB4B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214</xdr:row>
      <xdr:rowOff>0</xdr:rowOff>
    </xdr:from>
    <xdr:to>
      <xdr:col>11</xdr:col>
      <xdr:colOff>598548</xdr:colOff>
      <xdr:row>235</xdr:row>
      <xdr:rowOff>93851</xdr:rowOff>
    </xdr:to>
    <xdr:graphicFrame macro="">
      <xdr:nvGraphicFramePr>
        <xdr:cNvPr id="9" name="Chart 8">
          <a:extLst>
            <a:ext uri="{FF2B5EF4-FFF2-40B4-BE49-F238E27FC236}">
              <a16:creationId xmlns:a16="http://schemas.microsoft.com/office/drawing/2014/main" id="{9DC9FBFF-9D3B-4186-9D10-64019C58A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582706</xdr:colOff>
      <xdr:row>217</xdr:row>
      <xdr:rowOff>22411</xdr:rowOff>
    </xdr:from>
    <xdr:to>
      <xdr:col>6</xdr:col>
      <xdr:colOff>168088</xdr:colOff>
      <xdr:row>219</xdr:row>
      <xdr:rowOff>0</xdr:rowOff>
    </xdr:to>
    <xdr:sp macro="" textlink="">
      <xdr:nvSpPr>
        <xdr:cNvPr id="10" name="TextBox 9">
          <a:extLst>
            <a:ext uri="{FF2B5EF4-FFF2-40B4-BE49-F238E27FC236}">
              <a16:creationId xmlns:a16="http://schemas.microsoft.com/office/drawing/2014/main" id="{190C4222-D628-4E49-B265-EA29BF1CA79B}"/>
            </a:ext>
          </a:extLst>
        </xdr:cNvPr>
        <xdr:cNvSpPr txBox="1"/>
      </xdr:nvSpPr>
      <xdr:spPr>
        <a:xfrm>
          <a:off x="3618006" y="29994411"/>
          <a:ext cx="1033182" cy="2442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After GLVCO</a:t>
          </a:r>
        </a:p>
      </xdr:txBody>
    </xdr:sp>
    <xdr:clientData/>
  </xdr:twoCellAnchor>
  <xdr:twoCellAnchor>
    <xdr:from>
      <xdr:col>8</xdr:col>
      <xdr:colOff>298077</xdr:colOff>
      <xdr:row>216</xdr:row>
      <xdr:rowOff>141194</xdr:rowOff>
    </xdr:from>
    <xdr:to>
      <xdr:col>9</xdr:col>
      <xdr:colOff>537882</xdr:colOff>
      <xdr:row>218</xdr:row>
      <xdr:rowOff>118783</xdr:rowOff>
    </xdr:to>
    <xdr:sp macro="" textlink="">
      <xdr:nvSpPr>
        <xdr:cNvPr id="11" name="TextBox 10">
          <a:extLst>
            <a:ext uri="{FF2B5EF4-FFF2-40B4-BE49-F238E27FC236}">
              <a16:creationId xmlns:a16="http://schemas.microsoft.com/office/drawing/2014/main" id="{3A02D46F-9B3D-4C08-AC3D-052B999D5253}"/>
            </a:ext>
          </a:extLst>
        </xdr:cNvPr>
        <xdr:cNvSpPr txBox="1"/>
      </xdr:nvSpPr>
      <xdr:spPr>
        <a:xfrm>
          <a:off x="6063877" y="29973494"/>
          <a:ext cx="881155" cy="25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After FGS-2</a:t>
          </a:r>
        </a:p>
      </xdr:txBody>
    </xdr:sp>
    <xdr:clientData/>
  </xdr:twoCellAnchor>
  <xdr:twoCellAnchor>
    <xdr:from>
      <xdr:col>21</xdr:col>
      <xdr:colOff>464037</xdr:colOff>
      <xdr:row>25</xdr:row>
      <xdr:rowOff>30284</xdr:rowOff>
    </xdr:from>
    <xdr:to>
      <xdr:col>21</xdr:col>
      <xdr:colOff>5036037</xdr:colOff>
      <xdr:row>45</xdr:row>
      <xdr:rowOff>38099</xdr:rowOff>
    </xdr:to>
    <xdr:graphicFrame macro="">
      <xdr:nvGraphicFramePr>
        <xdr:cNvPr id="3" name="Chart 2">
          <a:extLst>
            <a:ext uri="{FF2B5EF4-FFF2-40B4-BE49-F238E27FC236}">
              <a16:creationId xmlns:a16="http://schemas.microsoft.com/office/drawing/2014/main" id="{8B342E0E-F57D-A3F9-B193-1938E15C7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0.46908</cdr:x>
      <cdr:y>0.71819</cdr:y>
    </cdr:from>
    <cdr:to>
      <cdr:x>0.57606</cdr:x>
      <cdr:y>0.92187</cdr:y>
    </cdr:to>
    <cdr:sp macro="" textlink="">
      <cdr:nvSpPr>
        <cdr:cNvPr id="5" name="Freeform 4"/>
        <cdr:cNvSpPr/>
      </cdr:nvSpPr>
      <cdr:spPr>
        <a:xfrm xmlns:a="http://schemas.openxmlformats.org/drawingml/2006/main">
          <a:off x="3090517" y="2394778"/>
          <a:ext cx="704875" cy="679174"/>
        </a:xfrm>
        <a:custGeom xmlns:a="http://schemas.openxmlformats.org/drawingml/2006/main">
          <a:avLst/>
          <a:gdLst>
            <a:gd name="connsiteX0" fmla="*/ 0 w 704875"/>
            <a:gd name="connsiteY0" fmla="*/ 0 h 679174"/>
            <a:gd name="connsiteX1" fmla="*/ 41413 w 704875"/>
            <a:gd name="connsiteY1" fmla="*/ 41413 h 679174"/>
            <a:gd name="connsiteX2" fmla="*/ 57978 w 704875"/>
            <a:gd name="connsiteY2" fmla="*/ 66261 h 679174"/>
            <a:gd name="connsiteX3" fmla="*/ 82826 w 704875"/>
            <a:gd name="connsiteY3" fmla="*/ 74543 h 679174"/>
            <a:gd name="connsiteX4" fmla="*/ 99391 w 704875"/>
            <a:gd name="connsiteY4" fmla="*/ 91109 h 679174"/>
            <a:gd name="connsiteX5" fmla="*/ 124239 w 704875"/>
            <a:gd name="connsiteY5" fmla="*/ 124239 h 679174"/>
            <a:gd name="connsiteX6" fmla="*/ 190500 w 704875"/>
            <a:gd name="connsiteY6" fmla="*/ 173935 h 679174"/>
            <a:gd name="connsiteX7" fmla="*/ 240196 w 704875"/>
            <a:gd name="connsiteY7" fmla="*/ 240196 h 679174"/>
            <a:gd name="connsiteX8" fmla="*/ 265043 w 704875"/>
            <a:gd name="connsiteY8" fmla="*/ 256761 h 679174"/>
            <a:gd name="connsiteX9" fmla="*/ 306456 w 704875"/>
            <a:gd name="connsiteY9" fmla="*/ 306456 h 679174"/>
            <a:gd name="connsiteX10" fmla="*/ 331304 w 704875"/>
            <a:gd name="connsiteY10" fmla="*/ 339587 h 679174"/>
            <a:gd name="connsiteX11" fmla="*/ 356152 w 704875"/>
            <a:gd name="connsiteY11" fmla="*/ 364435 h 679174"/>
            <a:gd name="connsiteX12" fmla="*/ 372717 w 704875"/>
            <a:gd name="connsiteY12" fmla="*/ 389282 h 679174"/>
            <a:gd name="connsiteX13" fmla="*/ 389282 w 704875"/>
            <a:gd name="connsiteY13" fmla="*/ 405848 h 679174"/>
            <a:gd name="connsiteX14" fmla="*/ 414130 w 704875"/>
            <a:gd name="connsiteY14" fmla="*/ 438978 h 679174"/>
            <a:gd name="connsiteX15" fmla="*/ 455543 w 704875"/>
            <a:gd name="connsiteY15" fmla="*/ 472109 h 679174"/>
            <a:gd name="connsiteX16" fmla="*/ 480391 w 704875"/>
            <a:gd name="connsiteY16" fmla="*/ 505239 h 679174"/>
            <a:gd name="connsiteX17" fmla="*/ 521804 w 704875"/>
            <a:gd name="connsiteY17" fmla="*/ 563217 h 679174"/>
            <a:gd name="connsiteX18" fmla="*/ 571500 w 704875"/>
            <a:gd name="connsiteY18" fmla="*/ 612913 h 679174"/>
            <a:gd name="connsiteX19" fmla="*/ 621196 w 704875"/>
            <a:gd name="connsiteY19" fmla="*/ 646043 h 679174"/>
            <a:gd name="connsiteX20" fmla="*/ 637761 w 704875"/>
            <a:gd name="connsiteY20" fmla="*/ 662609 h 679174"/>
            <a:gd name="connsiteX21" fmla="*/ 687456 w 704875"/>
            <a:gd name="connsiteY21" fmla="*/ 679174 h 679174"/>
            <a:gd name="connsiteX22" fmla="*/ 695739 w 704875"/>
            <a:gd name="connsiteY22" fmla="*/ 654326 h 679174"/>
            <a:gd name="connsiteX23" fmla="*/ 704022 w 704875"/>
            <a:gd name="connsiteY23" fmla="*/ 621196 h 679174"/>
            <a:gd name="connsiteX24" fmla="*/ 695739 w 704875"/>
            <a:gd name="connsiteY24" fmla="*/ 646043 h 679174"/>
            <a:gd name="connsiteX25" fmla="*/ 679174 w 704875"/>
            <a:gd name="connsiteY25" fmla="*/ 679174 h 679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704875" h="679174">
              <a:moveTo>
                <a:pt x="0" y="0"/>
              </a:moveTo>
              <a:cubicBezTo>
                <a:pt x="13804" y="13804"/>
                <a:pt x="28558" y="26721"/>
                <a:pt x="41413" y="41413"/>
              </a:cubicBezTo>
              <a:cubicBezTo>
                <a:pt x="47968" y="48905"/>
                <a:pt x="50205" y="60043"/>
                <a:pt x="57978" y="66261"/>
              </a:cubicBezTo>
              <a:cubicBezTo>
                <a:pt x="64796" y="71715"/>
                <a:pt x="74543" y="71782"/>
                <a:pt x="82826" y="74543"/>
              </a:cubicBezTo>
              <a:cubicBezTo>
                <a:pt x="88348" y="80065"/>
                <a:pt x="94392" y="85110"/>
                <a:pt x="99391" y="91109"/>
              </a:cubicBezTo>
              <a:cubicBezTo>
                <a:pt x="108228" y="101714"/>
                <a:pt x="113921" y="115068"/>
                <a:pt x="124239" y="124239"/>
              </a:cubicBezTo>
              <a:cubicBezTo>
                <a:pt x="149947" y="147090"/>
                <a:pt x="171815" y="149022"/>
                <a:pt x="190500" y="173935"/>
              </a:cubicBezTo>
              <a:cubicBezTo>
                <a:pt x="210374" y="200434"/>
                <a:pt x="216451" y="221200"/>
                <a:pt x="240196" y="240196"/>
              </a:cubicBezTo>
              <a:cubicBezTo>
                <a:pt x="247969" y="246414"/>
                <a:pt x="256761" y="251239"/>
                <a:pt x="265043" y="256761"/>
              </a:cubicBezTo>
              <a:cubicBezTo>
                <a:pt x="301660" y="311684"/>
                <a:pt x="258623" y="250650"/>
                <a:pt x="306456" y="306456"/>
              </a:cubicBezTo>
              <a:cubicBezTo>
                <a:pt x="315440" y="316937"/>
                <a:pt x="322320" y="329106"/>
                <a:pt x="331304" y="339587"/>
              </a:cubicBezTo>
              <a:cubicBezTo>
                <a:pt x="338927" y="348481"/>
                <a:pt x="348653" y="355437"/>
                <a:pt x="356152" y="364435"/>
              </a:cubicBezTo>
              <a:cubicBezTo>
                <a:pt x="362525" y="372082"/>
                <a:pt x="366499" y="381509"/>
                <a:pt x="372717" y="389282"/>
              </a:cubicBezTo>
              <a:cubicBezTo>
                <a:pt x="377595" y="395380"/>
                <a:pt x="384283" y="399849"/>
                <a:pt x="389282" y="405848"/>
              </a:cubicBezTo>
              <a:cubicBezTo>
                <a:pt x="398119" y="416453"/>
                <a:pt x="405293" y="428373"/>
                <a:pt x="414130" y="438978"/>
              </a:cubicBezTo>
              <a:cubicBezTo>
                <a:pt x="455111" y="488154"/>
                <a:pt x="402049" y="418614"/>
                <a:pt x="455543" y="472109"/>
              </a:cubicBezTo>
              <a:cubicBezTo>
                <a:pt x="465304" y="481870"/>
                <a:pt x="472367" y="494006"/>
                <a:pt x="480391" y="505239"/>
              </a:cubicBezTo>
              <a:cubicBezTo>
                <a:pt x="495906" y="526960"/>
                <a:pt x="503058" y="542388"/>
                <a:pt x="521804" y="563217"/>
              </a:cubicBezTo>
              <a:cubicBezTo>
                <a:pt x="537476" y="580630"/>
                <a:pt x="552008" y="599918"/>
                <a:pt x="571500" y="612913"/>
              </a:cubicBezTo>
              <a:cubicBezTo>
                <a:pt x="588065" y="623956"/>
                <a:pt x="607119" y="631965"/>
                <a:pt x="621196" y="646043"/>
              </a:cubicBezTo>
              <a:cubicBezTo>
                <a:pt x="626718" y="651565"/>
                <a:pt x="630776" y="659117"/>
                <a:pt x="637761" y="662609"/>
              </a:cubicBezTo>
              <a:cubicBezTo>
                <a:pt x="653379" y="670418"/>
                <a:pt x="687456" y="679174"/>
                <a:pt x="687456" y="679174"/>
              </a:cubicBezTo>
              <a:cubicBezTo>
                <a:pt x="690217" y="670891"/>
                <a:pt x="693340" y="662721"/>
                <a:pt x="695739" y="654326"/>
              </a:cubicBezTo>
              <a:cubicBezTo>
                <a:pt x="698866" y="643381"/>
                <a:pt x="707622" y="610397"/>
                <a:pt x="704022" y="621196"/>
              </a:cubicBezTo>
              <a:lnTo>
                <a:pt x="695739" y="646043"/>
              </a:lnTo>
              <a:cubicBezTo>
                <a:pt x="686221" y="674595"/>
                <a:pt x="693629" y="664717"/>
                <a:pt x="679174" y="679174"/>
              </a:cubicBezTo>
            </a:path>
          </a:pathLst>
        </a:custGeom>
        <a:noFill xmlns:a="http://schemas.openxmlformats.org/drawingml/2006/main"/>
        <a:ln xmlns:a="http://schemas.openxmlformats.org/drawingml/2006/main" w="31750">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582707</xdr:colOff>
      <xdr:row>0</xdr:row>
      <xdr:rowOff>44823</xdr:rowOff>
    </xdr:from>
    <xdr:to>
      <xdr:col>9</xdr:col>
      <xdr:colOff>1</xdr:colOff>
      <xdr:row>23</xdr:row>
      <xdr:rowOff>44824</xdr:rowOff>
    </xdr:to>
    <xdr:graphicFrame macro="">
      <xdr:nvGraphicFramePr>
        <xdr:cNvPr id="2" name="Chart 1">
          <a:extLst>
            <a:ext uri="{FF2B5EF4-FFF2-40B4-BE49-F238E27FC236}">
              <a16:creationId xmlns:a16="http://schemas.microsoft.com/office/drawing/2014/main" id="{9811C214-764D-47E0-9437-C6EA9889C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108086</xdr:colOff>
      <xdr:row>0</xdr:row>
      <xdr:rowOff>98561</xdr:rowOff>
    </xdr:from>
    <xdr:to>
      <xdr:col>57</xdr:col>
      <xdr:colOff>582706</xdr:colOff>
      <xdr:row>25</xdr:row>
      <xdr:rowOff>22412</xdr:rowOff>
    </xdr:to>
    <xdr:graphicFrame macro="">
      <xdr:nvGraphicFramePr>
        <xdr:cNvPr id="3" name="Chart 2">
          <a:extLst>
            <a:ext uri="{FF2B5EF4-FFF2-40B4-BE49-F238E27FC236}">
              <a16:creationId xmlns:a16="http://schemas.microsoft.com/office/drawing/2014/main" id="{1BFAC1FE-EDC3-41C3-BC69-974930350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61</xdr:col>
      <xdr:colOff>190500</xdr:colOff>
      <xdr:row>1</xdr:row>
      <xdr:rowOff>11207</xdr:rowOff>
    </xdr:from>
    <xdr:to>
      <xdr:col>80</xdr:col>
      <xdr:colOff>188503</xdr:colOff>
      <xdr:row>25</xdr:row>
      <xdr:rowOff>63395</xdr:rowOff>
    </xdr:to>
    <xdr:pic>
      <xdr:nvPicPr>
        <xdr:cNvPr id="5" name="Picture 4">
          <a:extLst>
            <a:ext uri="{FF2B5EF4-FFF2-40B4-BE49-F238E27FC236}">
              <a16:creationId xmlns:a16="http://schemas.microsoft.com/office/drawing/2014/main" id="{C74342C7-DA62-4D40-B4F9-11CDA79F424A}"/>
            </a:ext>
          </a:extLst>
        </xdr:cNvPr>
        <xdr:cNvPicPr>
          <a:picLocks noChangeAspect="1"/>
        </xdr:cNvPicPr>
      </xdr:nvPicPr>
      <xdr:blipFill>
        <a:blip xmlns:r="http://schemas.openxmlformats.org/officeDocument/2006/relationships" r:embed="rId3"/>
        <a:stretch>
          <a:fillRect/>
        </a:stretch>
      </xdr:blipFill>
      <xdr:spPr>
        <a:xfrm>
          <a:off x="47758350" y="154082"/>
          <a:ext cx="11580403" cy="3766938"/>
        </a:xfrm>
        <a:prstGeom prst="rect">
          <a:avLst/>
        </a:prstGeom>
      </xdr:spPr>
    </xdr:pic>
    <xdr:clientData/>
  </xdr:twoCellAnchor>
  <xdr:twoCellAnchor>
    <xdr:from>
      <xdr:col>20</xdr:col>
      <xdr:colOff>132230</xdr:colOff>
      <xdr:row>0</xdr:row>
      <xdr:rowOff>0</xdr:rowOff>
    </xdr:from>
    <xdr:to>
      <xdr:col>23</xdr:col>
      <xdr:colOff>44264</xdr:colOff>
      <xdr:row>23</xdr:row>
      <xdr:rowOff>112056</xdr:rowOff>
    </xdr:to>
    <xdr:graphicFrame macro="">
      <xdr:nvGraphicFramePr>
        <xdr:cNvPr id="6" name="Chart 5">
          <a:extLst>
            <a:ext uri="{FF2B5EF4-FFF2-40B4-BE49-F238E27FC236}">
              <a16:creationId xmlns:a16="http://schemas.microsoft.com/office/drawing/2014/main" id="{EE017FF3-13E0-4CEC-9785-DE4EE0205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228600</xdr:colOff>
      <xdr:row>1</xdr:row>
      <xdr:rowOff>104774</xdr:rowOff>
    </xdr:from>
    <xdr:to>
      <xdr:col>45</xdr:col>
      <xdr:colOff>638175</xdr:colOff>
      <xdr:row>24</xdr:row>
      <xdr:rowOff>9524</xdr:rowOff>
    </xdr:to>
    <xdr:graphicFrame macro="">
      <xdr:nvGraphicFramePr>
        <xdr:cNvPr id="7" name="Chart 6">
          <a:extLst>
            <a:ext uri="{FF2B5EF4-FFF2-40B4-BE49-F238E27FC236}">
              <a16:creationId xmlns:a16="http://schemas.microsoft.com/office/drawing/2014/main" id="{1EAFB281-FBD6-4100-B86E-D856761C7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257468</xdr:colOff>
      <xdr:row>0</xdr:row>
      <xdr:rowOff>17964</xdr:rowOff>
    </xdr:from>
    <xdr:to>
      <xdr:col>20</xdr:col>
      <xdr:colOff>103948</xdr:colOff>
      <xdr:row>23</xdr:row>
      <xdr:rowOff>109210</xdr:rowOff>
    </xdr:to>
    <xdr:graphicFrame macro="">
      <xdr:nvGraphicFramePr>
        <xdr:cNvPr id="8" name="Chart 7">
          <a:extLst>
            <a:ext uri="{FF2B5EF4-FFF2-40B4-BE49-F238E27FC236}">
              <a16:creationId xmlns:a16="http://schemas.microsoft.com/office/drawing/2014/main" id="{28AAFB51-348B-4187-9FB9-9D42C7D33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474909</xdr:colOff>
      <xdr:row>3</xdr:row>
      <xdr:rowOff>2437</xdr:rowOff>
    </xdr:from>
    <xdr:to>
      <xdr:col>48</xdr:col>
      <xdr:colOff>451646</xdr:colOff>
      <xdr:row>27</xdr:row>
      <xdr:rowOff>79978</xdr:rowOff>
    </xdr:to>
    <xdr:graphicFrame macro="">
      <xdr:nvGraphicFramePr>
        <xdr:cNvPr id="9" name="Chart 8">
          <a:extLst>
            <a:ext uri="{FF2B5EF4-FFF2-40B4-BE49-F238E27FC236}">
              <a16:creationId xmlns:a16="http://schemas.microsoft.com/office/drawing/2014/main" id="{FD778EA4-721B-4E45-B54D-3D6D4FD2B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0</xdr:colOff>
      <xdr:row>214</xdr:row>
      <xdr:rowOff>0</xdr:rowOff>
    </xdr:from>
    <xdr:to>
      <xdr:col>11</xdr:col>
      <xdr:colOff>598548</xdr:colOff>
      <xdr:row>235</xdr:row>
      <xdr:rowOff>93851</xdr:rowOff>
    </xdr:to>
    <xdr:graphicFrame macro="">
      <xdr:nvGraphicFramePr>
        <xdr:cNvPr id="10" name="Chart 9">
          <a:extLst>
            <a:ext uri="{FF2B5EF4-FFF2-40B4-BE49-F238E27FC236}">
              <a16:creationId xmlns:a16="http://schemas.microsoft.com/office/drawing/2014/main" id="{743E0D0A-3764-4B54-B0BB-8A8841CE2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582706</xdr:colOff>
      <xdr:row>217</xdr:row>
      <xdr:rowOff>22411</xdr:rowOff>
    </xdr:from>
    <xdr:to>
      <xdr:col>6</xdr:col>
      <xdr:colOff>168088</xdr:colOff>
      <xdr:row>219</xdr:row>
      <xdr:rowOff>0</xdr:rowOff>
    </xdr:to>
    <xdr:sp macro="" textlink="">
      <xdr:nvSpPr>
        <xdr:cNvPr id="11" name="TextBox 10">
          <a:extLst>
            <a:ext uri="{FF2B5EF4-FFF2-40B4-BE49-F238E27FC236}">
              <a16:creationId xmlns:a16="http://schemas.microsoft.com/office/drawing/2014/main" id="{54A2D830-5D4F-FDBF-5E79-D0601FE69AA7}"/>
            </a:ext>
          </a:extLst>
        </xdr:cNvPr>
        <xdr:cNvSpPr txBox="1"/>
      </xdr:nvSpPr>
      <xdr:spPr>
        <a:xfrm>
          <a:off x="3473824" y="32732382"/>
          <a:ext cx="986117" cy="268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After GLVCO</a:t>
          </a:r>
        </a:p>
      </xdr:txBody>
    </xdr:sp>
    <xdr:clientData/>
  </xdr:twoCellAnchor>
  <xdr:twoCellAnchor>
    <xdr:from>
      <xdr:col>8</xdr:col>
      <xdr:colOff>298077</xdr:colOff>
      <xdr:row>216</xdr:row>
      <xdr:rowOff>141194</xdr:rowOff>
    </xdr:from>
    <xdr:to>
      <xdr:col>9</xdr:col>
      <xdr:colOff>537882</xdr:colOff>
      <xdr:row>218</xdr:row>
      <xdr:rowOff>118783</xdr:rowOff>
    </xdr:to>
    <xdr:sp macro="" textlink="">
      <xdr:nvSpPr>
        <xdr:cNvPr id="12" name="TextBox 11">
          <a:extLst>
            <a:ext uri="{FF2B5EF4-FFF2-40B4-BE49-F238E27FC236}">
              <a16:creationId xmlns:a16="http://schemas.microsoft.com/office/drawing/2014/main" id="{F2FFAE05-6063-4622-8BA4-4FE95AC5A5DB}"/>
            </a:ext>
          </a:extLst>
        </xdr:cNvPr>
        <xdr:cNvSpPr txBox="1"/>
      </xdr:nvSpPr>
      <xdr:spPr>
        <a:xfrm>
          <a:off x="5800165" y="32705488"/>
          <a:ext cx="844923" cy="268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After FGS-2</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0.46908</cdr:x>
      <cdr:y>0.71819</cdr:y>
    </cdr:from>
    <cdr:to>
      <cdr:x>0.57606</cdr:x>
      <cdr:y>0.92187</cdr:y>
    </cdr:to>
    <cdr:sp macro="" textlink="">
      <cdr:nvSpPr>
        <cdr:cNvPr id="5" name="Freeform 4"/>
        <cdr:cNvSpPr/>
      </cdr:nvSpPr>
      <cdr:spPr>
        <a:xfrm xmlns:a="http://schemas.openxmlformats.org/drawingml/2006/main">
          <a:off x="3090517" y="2394778"/>
          <a:ext cx="704875" cy="679174"/>
        </a:xfrm>
        <a:custGeom xmlns:a="http://schemas.openxmlformats.org/drawingml/2006/main">
          <a:avLst/>
          <a:gdLst>
            <a:gd name="connsiteX0" fmla="*/ 0 w 704875"/>
            <a:gd name="connsiteY0" fmla="*/ 0 h 679174"/>
            <a:gd name="connsiteX1" fmla="*/ 41413 w 704875"/>
            <a:gd name="connsiteY1" fmla="*/ 41413 h 679174"/>
            <a:gd name="connsiteX2" fmla="*/ 57978 w 704875"/>
            <a:gd name="connsiteY2" fmla="*/ 66261 h 679174"/>
            <a:gd name="connsiteX3" fmla="*/ 82826 w 704875"/>
            <a:gd name="connsiteY3" fmla="*/ 74543 h 679174"/>
            <a:gd name="connsiteX4" fmla="*/ 99391 w 704875"/>
            <a:gd name="connsiteY4" fmla="*/ 91109 h 679174"/>
            <a:gd name="connsiteX5" fmla="*/ 124239 w 704875"/>
            <a:gd name="connsiteY5" fmla="*/ 124239 h 679174"/>
            <a:gd name="connsiteX6" fmla="*/ 190500 w 704875"/>
            <a:gd name="connsiteY6" fmla="*/ 173935 h 679174"/>
            <a:gd name="connsiteX7" fmla="*/ 240196 w 704875"/>
            <a:gd name="connsiteY7" fmla="*/ 240196 h 679174"/>
            <a:gd name="connsiteX8" fmla="*/ 265043 w 704875"/>
            <a:gd name="connsiteY8" fmla="*/ 256761 h 679174"/>
            <a:gd name="connsiteX9" fmla="*/ 306456 w 704875"/>
            <a:gd name="connsiteY9" fmla="*/ 306456 h 679174"/>
            <a:gd name="connsiteX10" fmla="*/ 331304 w 704875"/>
            <a:gd name="connsiteY10" fmla="*/ 339587 h 679174"/>
            <a:gd name="connsiteX11" fmla="*/ 356152 w 704875"/>
            <a:gd name="connsiteY11" fmla="*/ 364435 h 679174"/>
            <a:gd name="connsiteX12" fmla="*/ 372717 w 704875"/>
            <a:gd name="connsiteY12" fmla="*/ 389282 h 679174"/>
            <a:gd name="connsiteX13" fmla="*/ 389282 w 704875"/>
            <a:gd name="connsiteY13" fmla="*/ 405848 h 679174"/>
            <a:gd name="connsiteX14" fmla="*/ 414130 w 704875"/>
            <a:gd name="connsiteY14" fmla="*/ 438978 h 679174"/>
            <a:gd name="connsiteX15" fmla="*/ 455543 w 704875"/>
            <a:gd name="connsiteY15" fmla="*/ 472109 h 679174"/>
            <a:gd name="connsiteX16" fmla="*/ 480391 w 704875"/>
            <a:gd name="connsiteY16" fmla="*/ 505239 h 679174"/>
            <a:gd name="connsiteX17" fmla="*/ 521804 w 704875"/>
            <a:gd name="connsiteY17" fmla="*/ 563217 h 679174"/>
            <a:gd name="connsiteX18" fmla="*/ 571500 w 704875"/>
            <a:gd name="connsiteY18" fmla="*/ 612913 h 679174"/>
            <a:gd name="connsiteX19" fmla="*/ 621196 w 704875"/>
            <a:gd name="connsiteY19" fmla="*/ 646043 h 679174"/>
            <a:gd name="connsiteX20" fmla="*/ 637761 w 704875"/>
            <a:gd name="connsiteY20" fmla="*/ 662609 h 679174"/>
            <a:gd name="connsiteX21" fmla="*/ 687456 w 704875"/>
            <a:gd name="connsiteY21" fmla="*/ 679174 h 679174"/>
            <a:gd name="connsiteX22" fmla="*/ 695739 w 704875"/>
            <a:gd name="connsiteY22" fmla="*/ 654326 h 679174"/>
            <a:gd name="connsiteX23" fmla="*/ 704022 w 704875"/>
            <a:gd name="connsiteY23" fmla="*/ 621196 h 679174"/>
            <a:gd name="connsiteX24" fmla="*/ 695739 w 704875"/>
            <a:gd name="connsiteY24" fmla="*/ 646043 h 679174"/>
            <a:gd name="connsiteX25" fmla="*/ 679174 w 704875"/>
            <a:gd name="connsiteY25" fmla="*/ 679174 h 679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704875" h="679174">
              <a:moveTo>
                <a:pt x="0" y="0"/>
              </a:moveTo>
              <a:cubicBezTo>
                <a:pt x="13804" y="13804"/>
                <a:pt x="28558" y="26721"/>
                <a:pt x="41413" y="41413"/>
              </a:cubicBezTo>
              <a:cubicBezTo>
                <a:pt x="47968" y="48905"/>
                <a:pt x="50205" y="60043"/>
                <a:pt x="57978" y="66261"/>
              </a:cubicBezTo>
              <a:cubicBezTo>
                <a:pt x="64796" y="71715"/>
                <a:pt x="74543" y="71782"/>
                <a:pt x="82826" y="74543"/>
              </a:cubicBezTo>
              <a:cubicBezTo>
                <a:pt x="88348" y="80065"/>
                <a:pt x="94392" y="85110"/>
                <a:pt x="99391" y="91109"/>
              </a:cubicBezTo>
              <a:cubicBezTo>
                <a:pt x="108228" y="101714"/>
                <a:pt x="113921" y="115068"/>
                <a:pt x="124239" y="124239"/>
              </a:cubicBezTo>
              <a:cubicBezTo>
                <a:pt x="149947" y="147090"/>
                <a:pt x="171815" y="149022"/>
                <a:pt x="190500" y="173935"/>
              </a:cubicBezTo>
              <a:cubicBezTo>
                <a:pt x="210374" y="200434"/>
                <a:pt x="216451" y="221200"/>
                <a:pt x="240196" y="240196"/>
              </a:cubicBezTo>
              <a:cubicBezTo>
                <a:pt x="247969" y="246414"/>
                <a:pt x="256761" y="251239"/>
                <a:pt x="265043" y="256761"/>
              </a:cubicBezTo>
              <a:cubicBezTo>
                <a:pt x="301660" y="311684"/>
                <a:pt x="258623" y="250650"/>
                <a:pt x="306456" y="306456"/>
              </a:cubicBezTo>
              <a:cubicBezTo>
                <a:pt x="315440" y="316937"/>
                <a:pt x="322320" y="329106"/>
                <a:pt x="331304" y="339587"/>
              </a:cubicBezTo>
              <a:cubicBezTo>
                <a:pt x="338927" y="348481"/>
                <a:pt x="348653" y="355437"/>
                <a:pt x="356152" y="364435"/>
              </a:cubicBezTo>
              <a:cubicBezTo>
                <a:pt x="362525" y="372082"/>
                <a:pt x="366499" y="381509"/>
                <a:pt x="372717" y="389282"/>
              </a:cubicBezTo>
              <a:cubicBezTo>
                <a:pt x="377595" y="395380"/>
                <a:pt x="384283" y="399849"/>
                <a:pt x="389282" y="405848"/>
              </a:cubicBezTo>
              <a:cubicBezTo>
                <a:pt x="398119" y="416453"/>
                <a:pt x="405293" y="428373"/>
                <a:pt x="414130" y="438978"/>
              </a:cubicBezTo>
              <a:cubicBezTo>
                <a:pt x="455111" y="488154"/>
                <a:pt x="402049" y="418614"/>
                <a:pt x="455543" y="472109"/>
              </a:cubicBezTo>
              <a:cubicBezTo>
                <a:pt x="465304" y="481870"/>
                <a:pt x="472367" y="494006"/>
                <a:pt x="480391" y="505239"/>
              </a:cubicBezTo>
              <a:cubicBezTo>
                <a:pt x="495906" y="526960"/>
                <a:pt x="503058" y="542388"/>
                <a:pt x="521804" y="563217"/>
              </a:cubicBezTo>
              <a:cubicBezTo>
                <a:pt x="537476" y="580630"/>
                <a:pt x="552008" y="599918"/>
                <a:pt x="571500" y="612913"/>
              </a:cubicBezTo>
              <a:cubicBezTo>
                <a:pt x="588065" y="623956"/>
                <a:pt x="607119" y="631965"/>
                <a:pt x="621196" y="646043"/>
              </a:cubicBezTo>
              <a:cubicBezTo>
                <a:pt x="626718" y="651565"/>
                <a:pt x="630776" y="659117"/>
                <a:pt x="637761" y="662609"/>
              </a:cubicBezTo>
              <a:cubicBezTo>
                <a:pt x="653379" y="670418"/>
                <a:pt x="687456" y="679174"/>
                <a:pt x="687456" y="679174"/>
              </a:cubicBezTo>
              <a:cubicBezTo>
                <a:pt x="690217" y="670891"/>
                <a:pt x="693340" y="662721"/>
                <a:pt x="695739" y="654326"/>
              </a:cubicBezTo>
              <a:cubicBezTo>
                <a:pt x="698866" y="643381"/>
                <a:pt x="707622" y="610397"/>
                <a:pt x="704022" y="621196"/>
              </a:cubicBezTo>
              <a:lnTo>
                <a:pt x="695739" y="646043"/>
              </a:lnTo>
              <a:cubicBezTo>
                <a:pt x="686221" y="674595"/>
                <a:pt x="693629" y="664717"/>
                <a:pt x="679174" y="679174"/>
              </a:cubicBezTo>
            </a:path>
          </a:pathLst>
        </a:custGeom>
        <a:noFill xmlns:a="http://schemas.openxmlformats.org/drawingml/2006/main"/>
        <a:ln xmlns:a="http://schemas.openxmlformats.org/drawingml/2006/main" w="31750">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xml><?xml version="1.0" encoding="utf-8"?>
<c:userShapes xmlns:c="http://schemas.openxmlformats.org/drawingml/2006/chart">
  <cdr:relSizeAnchor xmlns:cdr="http://schemas.openxmlformats.org/drawingml/2006/chartDrawing">
    <cdr:from>
      <cdr:x>0.09931</cdr:x>
      <cdr:y>0.44655</cdr:y>
    </cdr:from>
    <cdr:to>
      <cdr:x>0.93167</cdr:x>
      <cdr:y>0.44655</cdr:y>
    </cdr:to>
    <cdr:cxnSp macro="">
      <cdr:nvCxnSpPr>
        <cdr:cNvPr id="3" name="Straight Connector 2">
          <a:extLst xmlns:a="http://schemas.openxmlformats.org/drawingml/2006/main">
            <a:ext uri="{FF2B5EF4-FFF2-40B4-BE49-F238E27FC236}">
              <a16:creationId xmlns:a16="http://schemas.microsoft.com/office/drawing/2014/main" id="{A56D9552-2135-9EE6-C9D4-7AB8AEC899B2}"/>
            </a:ext>
          </a:extLst>
        </cdr:cNvPr>
        <cdr:cNvCxnSpPr/>
      </cdr:nvCxnSpPr>
      <cdr:spPr>
        <a:xfrm xmlns:a="http://schemas.openxmlformats.org/drawingml/2006/main">
          <a:off x="671990" y="1673088"/>
          <a:ext cx="5632174" cy="0"/>
        </a:xfrm>
        <a:prstGeom xmlns:a="http://schemas.openxmlformats.org/drawingml/2006/main" prst="line">
          <a:avLst/>
        </a:prstGeom>
        <a:ln xmlns:a="http://schemas.openxmlformats.org/drawingml/2006/main" w="19050">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0.10315</cdr:x>
      <cdr:y>0.49105</cdr:y>
    </cdr:from>
    <cdr:to>
      <cdr:x>0.9355</cdr:x>
      <cdr:y>0.49105</cdr:y>
    </cdr:to>
    <cdr:cxnSp macro="">
      <cdr:nvCxnSpPr>
        <cdr:cNvPr id="4" name="Straight Connector 3">
          <a:extLst xmlns:a="http://schemas.openxmlformats.org/drawingml/2006/main">
            <a:ext uri="{FF2B5EF4-FFF2-40B4-BE49-F238E27FC236}">
              <a16:creationId xmlns:a16="http://schemas.microsoft.com/office/drawing/2014/main" id="{EBB66073-13E8-CAD1-548A-2165657B99E7}"/>
            </a:ext>
          </a:extLst>
        </cdr:cNvPr>
        <cdr:cNvCxnSpPr/>
      </cdr:nvCxnSpPr>
      <cdr:spPr>
        <a:xfrm xmlns:a="http://schemas.openxmlformats.org/drawingml/2006/main">
          <a:off x="697942" y="1839845"/>
          <a:ext cx="5632174" cy="0"/>
        </a:xfrm>
        <a:prstGeom xmlns:a="http://schemas.openxmlformats.org/drawingml/2006/main" prst="line">
          <a:avLst/>
        </a:prstGeom>
        <a:ln xmlns:a="http://schemas.openxmlformats.org/drawingml/2006/main" w="19050">
          <a:solidFill>
            <a:srgbClr val="0070C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17</xdr:col>
      <xdr:colOff>333375</xdr:colOff>
      <xdr:row>11</xdr:row>
      <xdr:rowOff>128586</xdr:rowOff>
    </xdr:from>
    <xdr:to>
      <xdr:col>25</xdr:col>
      <xdr:colOff>481446</xdr:colOff>
      <xdr:row>32</xdr:row>
      <xdr:rowOff>28575</xdr:rowOff>
    </xdr:to>
    <xdr:graphicFrame macro="">
      <xdr:nvGraphicFramePr>
        <xdr:cNvPr id="2" name="Chart 1">
          <a:extLst>
            <a:ext uri="{FF2B5EF4-FFF2-40B4-BE49-F238E27FC236}">
              <a16:creationId xmlns:a16="http://schemas.microsoft.com/office/drawing/2014/main" id="{74C06D4D-9A03-A57A-EA7F-DCA35298C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53976</xdr:colOff>
      <xdr:row>35</xdr:row>
      <xdr:rowOff>101600</xdr:rowOff>
    </xdr:from>
    <xdr:to>
      <xdr:col>26</xdr:col>
      <xdr:colOff>325872</xdr:colOff>
      <xdr:row>56</xdr:row>
      <xdr:rowOff>11114</xdr:rowOff>
    </xdr:to>
    <xdr:graphicFrame macro="">
      <xdr:nvGraphicFramePr>
        <xdr:cNvPr id="3" name="Chart 2">
          <a:extLst>
            <a:ext uri="{FF2B5EF4-FFF2-40B4-BE49-F238E27FC236}">
              <a16:creationId xmlns:a16="http://schemas.microsoft.com/office/drawing/2014/main" id="{A46D1578-84B8-414C-9215-FEE7F423E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253800</xdr:colOff>
      <xdr:row>1</xdr:row>
      <xdr:rowOff>75250</xdr:rowOff>
    </xdr:from>
    <xdr:to>
      <xdr:col>7</xdr:col>
      <xdr:colOff>147785</xdr:colOff>
      <xdr:row>6</xdr:row>
      <xdr:rowOff>95082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D1774F2B-485B-9116-14F2-D5BE8EF6E237}"/>
                </a:ext>
              </a:extLst>
            </xdr14:cNvPr>
            <xdr14:cNvContentPartPr/>
          </xdr14:nvContentPartPr>
          <xdr14:nvPr macro=""/>
          <xdr14:xfrm>
            <a:off x="3309738" y="234000"/>
            <a:ext cx="1116360" cy="821520"/>
          </xdr14:xfrm>
        </xdr:contentPart>
      </mc:Choice>
      <mc:Fallback xmlns="">
        <xdr:pic>
          <xdr:nvPicPr>
            <xdr:cNvPr id="2" name="Ink 1">
              <a:extLst>
                <a:ext uri="{FF2B5EF4-FFF2-40B4-BE49-F238E27FC236}">
                  <a16:creationId xmlns:a16="http://schemas.microsoft.com/office/drawing/2014/main" id="{D1774F2B-485B-9116-14F2-D5BE8EF6E237}"/>
                </a:ext>
              </a:extLst>
            </xdr:cNvPr>
            <xdr:cNvPicPr/>
          </xdr:nvPicPr>
          <xdr:blipFill>
            <a:blip xmlns:r="http://schemas.openxmlformats.org/officeDocument/2006/relationships" r:embed="rId2"/>
            <a:stretch>
              <a:fillRect/>
            </a:stretch>
          </xdr:blipFill>
          <xdr:spPr>
            <a:xfrm>
              <a:off x="3301098" y="225000"/>
              <a:ext cx="1134000" cy="839160"/>
            </a:xfrm>
            <a:prstGeom prst="rect">
              <a:avLst/>
            </a:prstGeom>
          </xdr:spPr>
        </xdr:pic>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Production%20Engineering%20Offshore\03.%20BELANAK\Belanak%20Well%20Test_OFM_EC_Table_tauf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lanak A-01ST1"/>
      <sheetName val="Belanak A-01ST1 (Arang)"/>
      <sheetName val="Belanak A-02"/>
      <sheetName val="Belanak A-02ST2"/>
      <sheetName val="Belanak A-02ST2 Arang"/>
      <sheetName val="Belanak A-02ST2 Z-3"/>
      <sheetName val="Belanak A-03"/>
      <sheetName val="Belanak A-04"/>
      <sheetName val="Belanak A-05"/>
      <sheetName val="Belanak A-06"/>
      <sheetName val="Belanak A-07"/>
      <sheetName val="Belanak A-07 (Arang)"/>
      <sheetName val="Belanak A-08"/>
      <sheetName val="Belanak A-09"/>
      <sheetName val="Belanak A-10"/>
      <sheetName val="Belanak A-11"/>
      <sheetName val="Belanak A-12"/>
      <sheetName val="Belanak A-13"/>
      <sheetName val="Belanak A-14"/>
      <sheetName val="Belanak A-15"/>
      <sheetName val="Belanak A-16"/>
      <sheetName val="Belanak A-17"/>
      <sheetName val="Belanak A-18ST1"/>
      <sheetName val="Belanak A-20"/>
      <sheetName val="Belanak A-21"/>
      <sheetName val="Belanak A-22ST2"/>
      <sheetName val="Belanak A-23"/>
      <sheetName val="Belanak A-24"/>
      <sheetName val="Belanak A-24ST1"/>
      <sheetName val="Belanak A-25ST1"/>
      <sheetName val="Belanak A-26"/>
      <sheetName val="Belanak A-26 (Arang)"/>
      <sheetName val="Belanak A-27"/>
      <sheetName val="Belanak A-29"/>
      <sheetName val="Belanak A-30"/>
      <sheetName val="Belanak B-01"/>
      <sheetName val="Belanak B-02"/>
      <sheetName val="Belanak B-03ST2"/>
      <sheetName val="Belanak B-04"/>
      <sheetName val="Belanak B-05"/>
      <sheetName val="Belanak B-05 (Arang)"/>
      <sheetName val="Belanak B-06"/>
      <sheetName val="Belanak B-07"/>
      <sheetName val="Belanak B-08"/>
      <sheetName val="Belanak B-08L1"/>
      <sheetName val="Belanak B-09"/>
      <sheetName val="Belanak B-10"/>
      <sheetName val="Belanak B-11"/>
      <sheetName val="Belanak B-12"/>
      <sheetName val="Belanak B-13"/>
      <sheetName val="Belanak B-14"/>
      <sheetName val="Belanak B-15"/>
      <sheetName val="Belanak B-17ST1"/>
      <sheetName val="Belanak B-19"/>
      <sheetName val="Belanak B-20ST1"/>
      <sheetName val="Belanak B-21"/>
      <sheetName val="Belanak B-22"/>
      <sheetName val="GL"/>
      <sheetName val="VS"/>
    </sheetNames>
    <sheetDataSet>
      <sheetData sheetId="0">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Z25" t="str">
            <v>WGR</v>
          </cell>
        </row>
        <row r="26">
          <cell r="B26">
            <v>38431</v>
          </cell>
          <cell r="C26" t="str">
            <v>A-01</v>
          </cell>
          <cell r="D26" t="str">
            <v>A-01:Zone3</v>
          </cell>
          <cell r="E26">
            <v>2</v>
          </cell>
          <cell r="F26">
            <v>21.77</v>
          </cell>
          <cell r="G26">
            <v>1888</v>
          </cell>
          <cell r="H26">
            <v>105</v>
          </cell>
          <cell r="I26">
            <v>283.12</v>
          </cell>
          <cell r="J26">
            <v>2081.25</v>
          </cell>
          <cell r="K26">
            <v>16</v>
          </cell>
          <cell r="L26">
            <v>2097.25</v>
          </cell>
          <cell r="M26">
            <v>0.7629038025986411</v>
          </cell>
          <cell r="N26">
            <v>5.75</v>
          </cell>
          <cell r="R26">
            <v>2762.7627627627626</v>
          </cell>
          <cell r="S26">
            <v>2.7826086956521738</v>
          </cell>
          <cell r="T26">
            <v>364.73913043478262</v>
          </cell>
          <cell r="V26" t="str">
            <v>Put on line at 13:00 20/3/05 &amp; only 3 hrs then S/I.</v>
          </cell>
          <cell r="W26">
            <v>5750</v>
          </cell>
          <cell r="X26">
            <v>0</v>
          </cell>
          <cell r="Z26">
            <v>2.7826086956521738</v>
          </cell>
        </row>
        <row r="27">
          <cell r="B27">
            <v>38432</v>
          </cell>
          <cell r="C27" t="str">
            <v>A-01</v>
          </cell>
          <cell r="D27" t="str">
            <v>A-01:Zone3</v>
          </cell>
          <cell r="E27">
            <v>8</v>
          </cell>
          <cell r="F27">
            <v>19</v>
          </cell>
          <cell r="G27">
            <v>2613</v>
          </cell>
          <cell r="H27">
            <v>130</v>
          </cell>
          <cell r="I27">
            <v>0</v>
          </cell>
          <cell r="J27">
            <v>528.75</v>
          </cell>
          <cell r="K27">
            <v>11</v>
          </cell>
          <cell r="L27">
            <v>539.75</v>
          </cell>
          <cell r="M27">
            <v>2.0379805465493286</v>
          </cell>
          <cell r="N27">
            <v>7.2</v>
          </cell>
          <cell r="R27">
            <v>13617.021276595744</v>
          </cell>
          <cell r="S27">
            <v>1.5277777777777777</v>
          </cell>
          <cell r="T27">
            <v>74.965277777777771</v>
          </cell>
          <cell r="V27" t="str">
            <v>trending still down</v>
          </cell>
          <cell r="W27">
            <v>7200</v>
          </cell>
          <cell r="X27">
            <v>0</v>
          </cell>
          <cell r="Z27">
            <v>1.5277777777777777</v>
          </cell>
        </row>
        <row r="28">
          <cell r="B28">
            <v>38433</v>
          </cell>
          <cell r="C28" t="str">
            <v>A-01</v>
          </cell>
          <cell r="D28" t="str">
            <v>A-01:Zone3</v>
          </cell>
          <cell r="E28">
            <v>11</v>
          </cell>
          <cell r="F28">
            <v>20.420000000000002</v>
          </cell>
          <cell r="G28">
            <v>2513</v>
          </cell>
          <cell r="H28">
            <v>178</v>
          </cell>
          <cell r="I28">
            <v>0</v>
          </cell>
          <cell r="J28">
            <v>646.5</v>
          </cell>
          <cell r="K28">
            <v>31.2</v>
          </cell>
          <cell r="L28">
            <v>677.7</v>
          </cell>
          <cell r="M28">
            <v>4.6038069942452413</v>
          </cell>
          <cell r="N28">
            <v>12.01</v>
          </cell>
          <cell r="R28">
            <v>18576.952822892497</v>
          </cell>
          <cell r="S28">
            <v>2.5978351373855122</v>
          </cell>
          <cell r="T28">
            <v>56.427976686094922</v>
          </cell>
          <cell r="W28">
            <v>12010</v>
          </cell>
          <cell r="X28">
            <v>0</v>
          </cell>
          <cell r="Z28">
            <v>2.5978351373855122</v>
          </cell>
        </row>
        <row r="29">
          <cell r="B29">
            <v>38481</v>
          </cell>
          <cell r="C29" t="str">
            <v>A-01</v>
          </cell>
          <cell r="D29" t="str">
            <v>A-01:Zone3</v>
          </cell>
          <cell r="E29">
            <v>4</v>
          </cell>
          <cell r="F29">
            <v>17</v>
          </cell>
          <cell r="G29">
            <v>2706</v>
          </cell>
          <cell r="H29">
            <v>103</v>
          </cell>
          <cell r="I29">
            <v>0</v>
          </cell>
          <cell r="J29">
            <v>0.69750000000000001</v>
          </cell>
          <cell r="K29">
            <v>0</v>
          </cell>
          <cell r="L29">
            <v>0.69750000000000001</v>
          </cell>
          <cell r="M29">
            <v>0</v>
          </cell>
          <cell r="N29">
            <v>4.33</v>
          </cell>
          <cell r="R29">
            <v>6207885.3046594979</v>
          </cell>
          <cell r="S29">
            <v>0</v>
          </cell>
          <cell r="T29">
            <v>0.16108545034642033</v>
          </cell>
          <cell r="V29" t="str">
            <v>Test for 4 hrs then shut In</v>
          </cell>
          <cell r="W29">
            <v>4330</v>
          </cell>
          <cell r="X29">
            <v>0</v>
          </cell>
          <cell r="Z29">
            <v>0</v>
          </cell>
        </row>
        <row r="30">
          <cell r="B30">
            <v>38646</v>
          </cell>
          <cell r="C30" t="str">
            <v>A-01</v>
          </cell>
          <cell r="D30" t="str">
            <v>A-01:Zone3</v>
          </cell>
          <cell r="E30">
            <v>9</v>
          </cell>
          <cell r="F30">
            <v>25</v>
          </cell>
          <cell r="G30">
            <v>1981</v>
          </cell>
          <cell r="H30">
            <v>193</v>
          </cell>
          <cell r="I30">
            <v>0</v>
          </cell>
          <cell r="J30">
            <v>847</v>
          </cell>
          <cell r="K30">
            <v>109</v>
          </cell>
          <cell r="L30">
            <v>956</v>
          </cell>
          <cell r="M30">
            <v>11.401673640167363</v>
          </cell>
          <cell r="N30">
            <v>22.64</v>
          </cell>
          <cell r="R30">
            <v>26729.634002361276</v>
          </cell>
          <cell r="S30">
            <v>4.8144876325088335</v>
          </cell>
          <cell r="T30">
            <v>42.226148409893995</v>
          </cell>
          <cell r="V30" t="str">
            <v>PC - 9.81</v>
          </cell>
          <cell r="W30">
            <v>22640</v>
          </cell>
          <cell r="X30">
            <v>0</v>
          </cell>
          <cell r="Z30">
            <v>4.8144876325088335</v>
          </cell>
        </row>
        <row r="31">
          <cell r="B31">
            <v>38827</v>
          </cell>
          <cell r="C31" t="str">
            <v>A-01</v>
          </cell>
          <cell r="D31" t="str">
            <v>A-01:Zone3</v>
          </cell>
          <cell r="E31">
            <v>7</v>
          </cell>
          <cell r="F31">
            <v>20</v>
          </cell>
          <cell r="G31">
            <v>2406</v>
          </cell>
          <cell r="H31">
            <v>171</v>
          </cell>
          <cell r="I31">
            <v>0</v>
          </cell>
          <cell r="J31">
            <v>363</v>
          </cell>
          <cell r="K31">
            <v>0</v>
          </cell>
          <cell r="L31">
            <v>363</v>
          </cell>
          <cell r="M31">
            <v>0</v>
          </cell>
          <cell r="N31">
            <v>8.11</v>
          </cell>
          <cell r="R31">
            <v>22341.597796143251</v>
          </cell>
          <cell r="S31">
            <v>0</v>
          </cell>
          <cell r="T31">
            <v>44.759556103575832</v>
          </cell>
          <cell r="V31" t="str">
            <v>Opens after long S/I to check sand prod</v>
          </cell>
          <cell r="W31">
            <v>8109.9999999999991</v>
          </cell>
          <cell r="X31">
            <v>0</v>
          </cell>
          <cell r="Z31">
            <v>0</v>
          </cell>
        </row>
        <row r="32">
          <cell r="B32">
            <v>38840</v>
          </cell>
          <cell r="C32" t="str">
            <v>A-01</v>
          </cell>
          <cell r="D32" t="str">
            <v>A-01:Zone3</v>
          </cell>
          <cell r="E32">
            <v>7</v>
          </cell>
          <cell r="F32">
            <v>15</v>
          </cell>
          <cell r="G32">
            <v>2345</v>
          </cell>
          <cell r="H32">
            <v>89</v>
          </cell>
          <cell r="I32">
            <v>0</v>
          </cell>
          <cell r="J32">
            <v>2</v>
          </cell>
          <cell r="K32">
            <v>0</v>
          </cell>
          <cell r="L32">
            <v>2</v>
          </cell>
          <cell r="M32">
            <v>0</v>
          </cell>
          <cell r="N32">
            <v>10.96</v>
          </cell>
          <cell r="R32">
            <v>5480000</v>
          </cell>
          <cell r="S32">
            <v>0</v>
          </cell>
          <cell r="T32">
            <v>0.18248175182481752</v>
          </cell>
          <cell r="W32">
            <v>10960</v>
          </cell>
          <cell r="X32">
            <v>0</v>
          </cell>
          <cell r="Z32">
            <v>0</v>
          </cell>
        </row>
        <row r="33">
          <cell r="B33">
            <v>38888</v>
          </cell>
          <cell r="C33" t="str">
            <v>A-01</v>
          </cell>
          <cell r="D33" t="str">
            <v>A-01:Zone3</v>
          </cell>
          <cell r="E33">
            <v>14</v>
          </cell>
          <cell r="F33">
            <v>25</v>
          </cell>
          <cell r="G33">
            <v>1874</v>
          </cell>
          <cell r="H33">
            <v>216</v>
          </cell>
          <cell r="I33">
            <v>221</v>
          </cell>
          <cell r="J33">
            <v>2</v>
          </cell>
          <cell r="K33">
            <v>68</v>
          </cell>
          <cell r="L33">
            <v>70</v>
          </cell>
          <cell r="M33">
            <v>97.142857142857139</v>
          </cell>
          <cell r="N33">
            <v>17</v>
          </cell>
          <cell r="R33">
            <v>8500000</v>
          </cell>
          <cell r="S33">
            <v>4</v>
          </cell>
          <cell r="T33">
            <v>4.117647058823529</v>
          </cell>
          <cell r="V33" t="str">
            <v>Getting better for gas and wtr</v>
          </cell>
          <cell r="W33">
            <v>17000</v>
          </cell>
          <cell r="X33">
            <v>0</v>
          </cell>
          <cell r="Z33">
            <v>4</v>
          </cell>
        </row>
        <row r="34">
          <cell r="B34">
            <v>38938</v>
          </cell>
          <cell r="C34" t="str">
            <v>A-01</v>
          </cell>
          <cell r="D34" t="str">
            <v>A-01:Zone3</v>
          </cell>
          <cell r="E34">
            <v>12</v>
          </cell>
          <cell r="F34">
            <v>12</v>
          </cell>
          <cell r="G34">
            <v>2420</v>
          </cell>
          <cell r="H34">
            <v>118</v>
          </cell>
          <cell r="I34">
            <v>0</v>
          </cell>
          <cell r="J34">
            <v>3</v>
          </cell>
          <cell r="K34">
            <v>0</v>
          </cell>
          <cell r="L34">
            <v>3</v>
          </cell>
          <cell r="M34">
            <v>0</v>
          </cell>
          <cell r="N34">
            <v>3.91</v>
          </cell>
          <cell r="R34">
            <v>1303333.3333333333</v>
          </cell>
          <cell r="S34">
            <v>0</v>
          </cell>
          <cell r="T34">
            <v>0.76726342710997442</v>
          </cell>
          <cell r="V34" t="str">
            <v>Test with 12% choke after long shut-in</v>
          </cell>
          <cell r="W34">
            <v>3910</v>
          </cell>
          <cell r="X34">
            <v>0</v>
          </cell>
          <cell r="Z34">
            <v>0</v>
          </cell>
        </row>
        <row r="35">
          <cell r="B35">
            <v>39034</v>
          </cell>
          <cell r="C35" t="str">
            <v>A-01</v>
          </cell>
          <cell r="D35" t="str">
            <v>A-01:Zone3</v>
          </cell>
          <cell r="E35">
            <v>12</v>
          </cell>
          <cell r="F35">
            <v>25</v>
          </cell>
          <cell r="G35">
            <v>2133</v>
          </cell>
          <cell r="H35">
            <v>182</v>
          </cell>
          <cell r="I35">
            <v>0</v>
          </cell>
          <cell r="J35">
            <v>693</v>
          </cell>
          <cell r="K35">
            <v>64</v>
          </cell>
          <cell r="L35">
            <v>757</v>
          </cell>
          <cell r="M35">
            <v>8.4544253632760906</v>
          </cell>
          <cell r="N35">
            <v>11.44</v>
          </cell>
          <cell r="R35">
            <v>16507.936507936509</v>
          </cell>
          <cell r="S35">
            <v>5.5944055944055942</v>
          </cell>
          <cell r="T35">
            <v>66.171328671328666</v>
          </cell>
          <cell r="V35" t="str">
            <v>test after long S/I</v>
          </cell>
          <cell r="W35">
            <v>11440</v>
          </cell>
          <cell r="X35">
            <v>0</v>
          </cell>
          <cell r="Z35">
            <v>5.594405594405595</v>
          </cell>
        </row>
        <row r="36">
          <cell r="B36">
            <v>39038</v>
          </cell>
          <cell r="C36" t="str">
            <v>A-01</v>
          </cell>
          <cell r="D36" t="str">
            <v>A-01:Zone3</v>
          </cell>
          <cell r="E36">
            <v>12</v>
          </cell>
          <cell r="F36">
            <v>30</v>
          </cell>
          <cell r="G36">
            <v>1448</v>
          </cell>
          <cell r="H36">
            <v>220</v>
          </cell>
          <cell r="I36">
            <v>58</v>
          </cell>
          <cell r="J36">
            <v>786</v>
          </cell>
          <cell r="K36">
            <v>0</v>
          </cell>
          <cell r="L36">
            <v>786</v>
          </cell>
          <cell r="M36">
            <v>0</v>
          </cell>
          <cell r="N36">
            <v>18.57</v>
          </cell>
          <cell r="R36">
            <v>23625.954198473282</v>
          </cell>
          <cell r="S36">
            <v>0</v>
          </cell>
          <cell r="T36">
            <v>42.326332794830371</v>
          </cell>
          <cell r="V36" t="str">
            <v>Move up draw down, well show stability flow, need monitor closely.</v>
          </cell>
          <cell r="W36">
            <v>18570</v>
          </cell>
          <cell r="X36">
            <v>0</v>
          </cell>
          <cell r="Z36">
            <v>0</v>
          </cell>
        </row>
        <row r="37">
          <cell r="B37">
            <v>39052</v>
          </cell>
          <cell r="C37" t="str">
            <v>A-01</v>
          </cell>
          <cell r="D37" t="str">
            <v>A-01:Zone3</v>
          </cell>
          <cell r="E37">
            <v>3</v>
          </cell>
          <cell r="F37">
            <v>27</v>
          </cell>
          <cell r="G37">
            <v>1729</v>
          </cell>
          <cell r="H37">
            <v>220</v>
          </cell>
          <cell r="I37">
            <v>49</v>
          </cell>
          <cell r="J37">
            <v>637</v>
          </cell>
          <cell r="K37">
            <v>86</v>
          </cell>
          <cell r="L37">
            <v>723</v>
          </cell>
          <cell r="M37">
            <v>11.894882434301522</v>
          </cell>
          <cell r="N37">
            <v>15.53</v>
          </cell>
          <cell r="R37">
            <v>24379.905808477237</v>
          </cell>
          <cell r="S37">
            <v>5.5376690276883451</v>
          </cell>
          <cell r="T37">
            <v>46.555054732775275</v>
          </cell>
          <cell r="W37">
            <v>15530</v>
          </cell>
          <cell r="X37">
            <v>0</v>
          </cell>
          <cell r="Z37">
            <v>5.5376690276883451</v>
          </cell>
        </row>
        <row r="38">
          <cell r="B38">
            <v>39089</v>
          </cell>
          <cell r="C38" t="str">
            <v>A-01</v>
          </cell>
          <cell r="D38" t="str">
            <v>A-01:Zone3</v>
          </cell>
          <cell r="E38">
            <v>3</v>
          </cell>
          <cell r="F38">
            <v>33</v>
          </cell>
          <cell r="G38">
            <v>1184</v>
          </cell>
          <cell r="H38">
            <v>217</v>
          </cell>
          <cell r="I38">
            <v>11</v>
          </cell>
          <cell r="J38">
            <v>588</v>
          </cell>
          <cell r="K38">
            <v>62</v>
          </cell>
          <cell r="L38">
            <v>650</v>
          </cell>
          <cell r="M38">
            <v>9.5384615384615383</v>
          </cell>
          <cell r="N38">
            <v>19.03</v>
          </cell>
          <cell r="R38">
            <v>32363.945578231291</v>
          </cell>
          <cell r="S38">
            <v>3.2580136626379401</v>
          </cell>
          <cell r="T38">
            <v>34.156594850236466</v>
          </cell>
          <cell r="W38">
            <v>19030</v>
          </cell>
          <cell r="X38">
            <v>0</v>
          </cell>
          <cell r="Z38">
            <v>3.2580136626379397</v>
          </cell>
        </row>
        <row r="39">
          <cell r="B39">
            <v>39102</v>
          </cell>
          <cell r="C39" t="str">
            <v>A-01</v>
          </cell>
          <cell r="D39" t="str">
            <v>A-01:Zone3</v>
          </cell>
          <cell r="E39">
            <v>8</v>
          </cell>
          <cell r="F39">
            <v>32</v>
          </cell>
          <cell r="G39">
            <v>1273</v>
          </cell>
          <cell r="H39">
            <v>219</v>
          </cell>
          <cell r="I39">
            <v>20</v>
          </cell>
          <cell r="J39">
            <v>576</v>
          </cell>
          <cell r="K39">
            <v>67</v>
          </cell>
          <cell r="L39">
            <v>643</v>
          </cell>
          <cell r="M39">
            <v>10.419906687402799</v>
          </cell>
          <cell r="N39">
            <v>18.07</v>
          </cell>
          <cell r="R39">
            <v>31371.527777777777</v>
          </cell>
          <cell r="S39">
            <v>3.707802988378528</v>
          </cell>
          <cell r="T39">
            <v>35.583840619811845</v>
          </cell>
          <cell r="V39" t="str">
            <v>step rate</v>
          </cell>
          <cell r="W39">
            <v>18070</v>
          </cell>
          <cell r="X39">
            <v>0</v>
          </cell>
          <cell r="Z39">
            <v>3.707802988378528</v>
          </cell>
        </row>
        <row r="40">
          <cell r="B40">
            <v>39103</v>
          </cell>
          <cell r="C40" t="str">
            <v>A-01</v>
          </cell>
          <cell r="D40" t="str">
            <v>A-01:Zone3</v>
          </cell>
          <cell r="E40">
            <v>12</v>
          </cell>
          <cell r="F40">
            <v>28</v>
          </cell>
          <cell r="G40">
            <v>1524</v>
          </cell>
          <cell r="H40">
            <v>220</v>
          </cell>
          <cell r="I40">
            <v>20</v>
          </cell>
          <cell r="J40">
            <v>550</v>
          </cell>
          <cell r="K40">
            <v>66</v>
          </cell>
          <cell r="L40">
            <v>616</v>
          </cell>
          <cell r="M40">
            <v>10.714285714285714</v>
          </cell>
          <cell r="N40">
            <v>17</v>
          </cell>
          <cell r="R40">
            <v>30909.090909090908</v>
          </cell>
          <cell r="S40">
            <v>3.8823529411764706</v>
          </cell>
          <cell r="T40">
            <v>36.235294117647058</v>
          </cell>
          <cell r="V40" t="str">
            <v>step rate</v>
          </cell>
          <cell r="W40">
            <v>17000</v>
          </cell>
          <cell r="X40">
            <v>0</v>
          </cell>
          <cell r="Z40">
            <v>3.8823529411764706</v>
          </cell>
        </row>
        <row r="41">
          <cell r="B41">
            <v>39128</v>
          </cell>
          <cell r="C41" t="str">
            <v>A-01</v>
          </cell>
          <cell r="D41" t="str">
            <v>A-01:Zone3</v>
          </cell>
          <cell r="E41">
            <v>6</v>
          </cell>
          <cell r="F41">
            <v>33</v>
          </cell>
          <cell r="G41">
            <v>1263</v>
          </cell>
          <cell r="H41">
            <v>223</v>
          </cell>
          <cell r="I41">
            <v>29</v>
          </cell>
          <cell r="J41">
            <v>519</v>
          </cell>
          <cell r="K41">
            <v>58</v>
          </cell>
          <cell r="L41">
            <v>577</v>
          </cell>
          <cell r="M41">
            <v>10.051993067590988</v>
          </cell>
          <cell r="N41">
            <v>21.8</v>
          </cell>
          <cell r="R41">
            <v>42003.853564547207</v>
          </cell>
          <cell r="S41">
            <v>2.6605504587155964</v>
          </cell>
          <cell r="T41">
            <v>26.467889908256879</v>
          </cell>
          <cell r="W41">
            <v>21800</v>
          </cell>
          <cell r="X41">
            <v>0</v>
          </cell>
          <cell r="Z41">
            <v>2.6605504587155964</v>
          </cell>
        </row>
        <row r="42">
          <cell r="B42">
            <v>39182</v>
          </cell>
          <cell r="C42" t="str">
            <v>A-01</v>
          </cell>
          <cell r="D42" t="str">
            <v>A-01:Zone3</v>
          </cell>
          <cell r="E42">
            <v>7</v>
          </cell>
          <cell r="F42">
            <v>33</v>
          </cell>
          <cell r="G42">
            <v>1251</v>
          </cell>
          <cell r="H42">
            <v>207</v>
          </cell>
          <cell r="I42">
            <v>7</v>
          </cell>
          <cell r="J42">
            <v>614.9</v>
          </cell>
          <cell r="K42">
            <v>178.7</v>
          </cell>
          <cell r="L42">
            <v>793.6</v>
          </cell>
          <cell r="M42">
            <v>22.51764112903226</v>
          </cell>
          <cell r="N42">
            <v>21.14</v>
          </cell>
          <cell r="O42">
            <v>21.14</v>
          </cell>
          <cell r="P42">
            <v>0</v>
          </cell>
          <cell r="R42">
            <v>34379.573914457636</v>
          </cell>
          <cell r="S42">
            <v>8.4531693472090819</v>
          </cell>
          <cell r="T42">
            <v>37.540208136234625</v>
          </cell>
          <cell r="W42">
            <v>21140</v>
          </cell>
          <cell r="X42">
            <v>0</v>
          </cell>
          <cell r="Z42">
            <v>8.4531693472090819</v>
          </cell>
        </row>
        <row r="43">
          <cell r="B43">
            <v>39186</v>
          </cell>
          <cell r="C43" t="str">
            <v>A-01</v>
          </cell>
          <cell r="D43" t="str">
            <v>A-01:Zone3</v>
          </cell>
          <cell r="E43">
            <v>8</v>
          </cell>
          <cell r="F43">
            <v>30</v>
          </cell>
          <cell r="G43">
            <v>1431</v>
          </cell>
          <cell r="H43">
            <v>219</v>
          </cell>
          <cell r="I43">
            <v>26</v>
          </cell>
          <cell r="J43">
            <v>489.7</v>
          </cell>
          <cell r="K43">
            <v>66.400000000000006</v>
          </cell>
          <cell r="L43">
            <v>556.1</v>
          </cell>
          <cell r="M43">
            <v>11.940298507462687</v>
          </cell>
          <cell r="N43">
            <v>18.920000000000002</v>
          </cell>
          <cell r="O43">
            <v>18.920000000000002</v>
          </cell>
          <cell r="P43">
            <v>0</v>
          </cell>
          <cell r="R43">
            <v>38635.899530324692</v>
          </cell>
          <cell r="S43">
            <v>3.5095137420718818</v>
          </cell>
          <cell r="T43">
            <v>29.392177589852007</v>
          </cell>
          <cell r="W43">
            <v>18920</v>
          </cell>
          <cell r="X43">
            <v>0</v>
          </cell>
          <cell r="Z43">
            <v>3.5095137420718814</v>
          </cell>
        </row>
        <row r="44">
          <cell r="B44">
            <v>39191</v>
          </cell>
          <cell r="C44" t="str">
            <v>A-01</v>
          </cell>
          <cell r="D44" t="str">
            <v>A-01:Zone3</v>
          </cell>
          <cell r="E44">
            <v>27</v>
          </cell>
          <cell r="F44">
            <v>23</v>
          </cell>
          <cell r="G44">
            <v>1954</v>
          </cell>
          <cell r="H44">
            <v>218</v>
          </cell>
          <cell r="I44">
            <v>30</v>
          </cell>
          <cell r="J44">
            <v>261.8</v>
          </cell>
          <cell r="K44">
            <v>77.8</v>
          </cell>
          <cell r="L44">
            <v>339.6</v>
          </cell>
          <cell r="M44">
            <v>22.909305064782096</v>
          </cell>
          <cell r="N44">
            <v>13.24</v>
          </cell>
          <cell r="O44">
            <v>13.24</v>
          </cell>
          <cell r="P44">
            <v>0</v>
          </cell>
          <cell r="R44">
            <v>50572.956455309395</v>
          </cell>
          <cell r="S44">
            <v>5.8761329305135952</v>
          </cell>
          <cell r="T44">
            <v>25.649546827794563</v>
          </cell>
          <cell r="V44" t="str">
            <v>low choke</v>
          </cell>
          <cell r="W44">
            <v>13240</v>
          </cell>
          <cell r="X44">
            <v>0</v>
          </cell>
          <cell r="Z44">
            <v>5.8761329305135952</v>
          </cell>
        </row>
        <row r="45">
          <cell r="B45">
            <v>39204</v>
          </cell>
          <cell r="C45" t="str">
            <v>A-01</v>
          </cell>
          <cell r="D45" t="str">
            <v>A-01:Zone3</v>
          </cell>
          <cell r="E45">
            <v>16</v>
          </cell>
          <cell r="F45">
            <v>30</v>
          </cell>
          <cell r="G45">
            <v>1359</v>
          </cell>
          <cell r="H45">
            <v>225</v>
          </cell>
          <cell r="I45">
            <v>35</v>
          </cell>
          <cell r="J45">
            <v>437.8</v>
          </cell>
          <cell r="K45">
            <v>82.8</v>
          </cell>
          <cell r="L45">
            <v>520.6</v>
          </cell>
          <cell r="M45">
            <v>15.90472531694199</v>
          </cell>
          <cell r="N45">
            <v>19.079999999999998</v>
          </cell>
          <cell r="O45">
            <v>19.079999999999998</v>
          </cell>
          <cell r="P45">
            <v>0</v>
          </cell>
          <cell r="R45">
            <v>43581.544084056644</v>
          </cell>
          <cell r="S45">
            <v>4.3396226415094343</v>
          </cell>
          <cell r="T45">
            <v>27.285115303983229</v>
          </cell>
          <cell r="W45">
            <v>19080</v>
          </cell>
          <cell r="X45">
            <v>0</v>
          </cell>
          <cell r="Z45">
            <v>4.3396226415094343</v>
          </cell>
        </row>
        <row r="46">
          <cell r="B46">
            <v>39211</v>
          </cell>
          <cell r="C46" t="str">
            <v>A-01</v>
          </cell>
          <cell r="D46" t="str">
            <v>A-01:Zone3</v>
          </cell>
          <cell r="E46">
            <v>9</v>
          </cell>
          <cell r="F46">
            <v>30</v>
          </cell>
          <cell r="G46">
            <v>1349</v>
          </cell>
          <cell r="H46">
            <v>228</v>
          </cell>
          <cell r="I46">
            <v>31</v>
          </cell>
          <cell r="J46">
            <v>447</v>
          </cell>
          <cell r="K46">
            <v>62</v>
          </cell>
          <cell r="L46">
            <v>509</v>
          </cell>
          <cell r="M46">
            <v>12.180746561886052</v>
          </cell>
          <cell r="N46">
            <v>18.940000000000001</v>
          </cell>
          <cell r="O46">
            <v>18.940000000000001</v>
          </cell>
          <cell r="P46">
            <v>0</v>
          </cell>
          <cell r="R46">
            <v>42371.364653243851</v>
          </cell>
          <cell r="S46">
            <v>3.2734952481520589</v>
          </cell>
          <cell r="T46">
            <v>26.874340021119323</v>
          </cell>
          <cell r="W46">
            <v>18940</v>
          </cell>
          <cell r="X46">
            <v>0</v>
          </cell>
          <cell r="Z46">
            <v>3.2734952481520589</v>
          </cell>
        </row>
        <row r="47">
          <cell r="B47">
            <v>39212</v>
          </cell>
          <cell r="C47" t="str">
            <v>A-01</v>
          </cell>
          <cell r="D47" t="str">
            <v>A-01:Zone3</v>
          </cell>
          <cell r="E47">
            <v>11</v>
          </cell>
          <cell r="F47">
            <v>30</v>
          </cell>
          <cell r="G47">
            <v>1348</v>
          </cell>
          <cell r="H47">
            <v>228</v>
          </cell>
          <cell r="I47">
            <v>32</v>
          </cell>
          <cell r="J47">
            <v>459</v>
          </cell>
          <cell r="K47">
            <v>73</v>
          </cell>
          <cell r="L47">
            <v>532</v>
          </cell>
          <cell r="M47">
            <v>13.721804511278195</v>
          </cell>
          <cell r="N47">
            <v>18.96</v>
          </cell>
          <cell r="O47">
            <v>18.96</v>
          </cell>
          <cell r="P47">
            <v>0</v>
          </cell>
          <cell r="R47">
            <v>41307.189542483662</v>
          </cell>
          <cell r="S47">
            <v>3.850210970464135</v>
          </cell>
          <cell r="T47">
            <v>28.059071729957807</v>
          </cell>
          <cell r="W47">
            <v>18960</v>
          </cell>
          <cell r="X47">
            <v>0</v>
          </cell>
          <cell r="Z47">
            <v>3.850210970464135</v>
          </cell>
        </row>
        <row r="48">
          <cell r="B48">
            <v>39226</v>
          </cell>
          <cell r="C48" t="str">
            <v>A-01</v>
          </cell>
          <cell r="D48" t="str">
            <v>A-01:Zone3</v>
          </cell>
          <cell r="E48">
            <v>7</v>
          </cell>
          <cell r="F48">
            <v>30</v>
          </cell>
          <cell r="G48">
            <v>1315</v>
          </cell>
          <cell r="H48">
            <v>231</v>
          </cell>
          <cell r="I48">
            <v>32</v>
          </cell>
          <cell r="J48">
            <v>386.9</v>
          </cell>
          <cell r="K48">
            <v>73</v>
          </cell>
          <cell r="L48">
            <v>459.9</v>
          </cell>
          <cell r="M48">
            <v>15.873015873015873</v>
          </cell>
          <cell r="N48">
            <v>18.88</v>
          </cell>
          <cell r="O48">
            <v>18.88</v>
          </cell>
          <cell r="P48">
            <v>0</v>
          </cell>
          <cell r="R48">
            <v>48798.139054019128</v>
          </cell>
          <cell r="S48">
            <v>3.8665254237288136</v>
          </cell>
          <cell r="T48">
            <v>24.359110169491526</v>
          </cell>
          <cell r="V48" t="str">
            <v>getting better, but need step rate</v>
          </cell>
          <cell r="W48">
            <v>18880</v>
          </cell>
          <cell r="X48">
            <v>0</v>
          </cell>
          <cell r="Z48">
            <v>3.8665254237288136</v>
          </cell>
        </row>
        <row r="49">
          <cell r="B49">
            <v>39236</v>
          </cell>
          <cell r="C49" t="str">
            <v>A-01</v>
          </cell>
          <cell r="D49" t="str">
            <v>A-01:Zone3</v>
          </cell>
          <cell r="E49">
            <v>8</v>
          </cell>
          <cell r="F49">
            <v>30</v>
          </cell>
          <cell r="G49">
            <v>1344</v>
          </cell>
          <cell r="H49">
            <v>229</v>
          </cell>
          <cell r="I49">
            <v>35</v>
          </cell>
          <cell r="J49">
            <v>363.1</v>
          </cell>
          <cell r="K49">
            <v>49</v>
          </cell>
          <cell r="L49">
            <v>412.1</v>
          </cell>
          <cell r="M49">
            <v>11.890317884008736</v>
          </cell>
          <cell r="N49">
            <v>18.27</v>
          </cell>
          <cell r="O49">
            <v>18.27</v>
          </cell>
          <cell r="P49">
            <v>0</v>
          </cell>
          <cell r="R49">
            <v>50316.717157807769</v>
          </cell>
          <cell r="S49">
            <v>2.6819923371647509</v>
          </cell>
          <cell r="T49">
            <v>22.556102900930487</v>
          </cell>
          <cell r="W49">
            <v>18270</v>
          </cell>
          <cell r="X49">
            <v>0</v>
          </cell>
          <cell r="Z49">
            <v>2.6819923371647509</v>
          </cell>
        </row>
        <row r="50">
          <cell r="B50">
            <v>39237</v>
          </cell>
          <cell r="C50" t="str">
            <v>A-01</v>
          </cell>
          <cell r="D50" t="str">
            <v>A-01:Zone3</v>
          </cell>
          <cell r="E50">
            <v>6</v>
          </cell>
          <cell r="F50">
            <v>41</v>
          </cell>
          <cell r="G50">
            <v>978</v>
          </cell>
          <cell r="H50">
            <v>226</v>
          </cell>
          <cell r="I50">
            <v>28</v>
          </cell>
          <cell r="J50">
            <v>460</v>
          </cell>
          <cell r="K50">
            <v>0</v>
          </cell>
          <cell r="L50">
            <v>460</v>
          </cell>
          <cell r="M50">
            <v>0</v>
          </cell>
          <cell r="N50">
            <v>20.98</v>
          </cell>
          <cell r="O50">
            <v>20.98</v>
          </cell>
          <cell r="P50">
            <v>0</v>
          </cell>
          <cell r="R50">
            <v>45608.695652173912</v>
          </cell>
          <cell r="S50">
            <v>0</v>
          </cell>
          <cell r="T50">
            <v>21.925643469971401</v>
          </cell>
          <cell r="V50" t="str">
            <v>step rate at avg 41% (actual at 5 June)</v>
          </cell>
          <cell r="W50">
            <v>20980</v>
          </cell>
          <cell r="X50">
            <v>0</v>
          </cell>
          <cell r="Z50">
            <v>0</v>
          </cell>
        </row>
        <row r="51">
          <cell r="B51">
            <v>39238</v>
          </cell>
          <cell r="C51" t="str">
            <v>A-01</v>
          </cell>
          <cell r="D51" t="str">
            <v>A-01:Zone3</v>
          </cell>
          <cell r="E51">
            <v>27</v>
          </cell>
          <cell r="F51">
            <v>56</v>
          </cell>
          <cell r="G51">
            <v>833</v>
          </cell>
          <cell r="H51">
            <v>221</v>
          </cell>
          <cell r="I51">
            <v>35</v>
          </cell>
          <cell r="J51">
            <v>420</v>
          </cell>
          <cell r="K51">
            <v>51</v>
          </cell>
          <cell r="L51">
            <v>471</v>
          </cell>
          <cell r="M51">
            <v>10.828025477707007</v>
          </cell>
          <cell r="N51">
            <v>21.73</v>
          </cell>
          <cell r="O51">
            <v>21.73</v>
          </cell>
          <cell r="P51">
            <v>0</v>
          </cell>
          <cell r="R51">
            <v>51738.095238095237</v>
          </cell>
          <cell r="S51">
            <v>2.3469857340082836</v>
          </cell>
          <cell r="T51">
            <v>21.675103543488266</v>
          </cell>
          <cell r="V51" t="str">
            <v>Avg step rate fr 30% to 100%</v>
          </cell>
          <cell r="W51">
            <v>21730</v>
          </cell>
          <cell r="X51">
            <v>0</v>
          </cell>
          <cell r="Z51">
            <v>2.3469857340082836</v>
          </cell>
        </row>
        <row r="52">
          <cell r="B52">
            <v>39239</v>
          </cell>
          <cell r="C52" t="str">
            <v>A-01</v>
          </cell>
          <cell r="D52" t="str">
            <v>A-01:Zone3</v>
          </cell>
          <cell r="E52">
            <v>3</v>
          </cell>
          <cell r="F52">
            <v>100</v>
          </cell>
          <cell r="G52">
            <v>621</v>
          </cell>
          <cell r="H52">
            <v>219</v>
          </cell>
          <cell r="I52">
            <v>17</v>
          </cell>
          <cell r="J52">
            <v>420</v>
          </cell>
          <cell r="K52">
            <v>54</v>
          </cell>
          <cell r="L52">
            <v>474</v>
          </cell>
          <cell r="M52">
            <v>11.39240506329114</v>
          </cell>
          <cell r="N52">
            <v>22.57</v>
          </cell>
          <cell r="O52">
            <v>22.57</v>
          </cell>
          <cell r="P52">
            <v>0</v>
          </cell>
          <cell r="R52">
            <v>53738.095238095237</v>
          </cell>
          <cell r="S52">
            <v>2.3925564909171468</v>
          </cell>
          <cell r="T52">
            <v>21.001329198050509</v>
          </cell>
          <cell r="V52" t="str">
            <v>step rate at 100% choke</v>
          </cell>
          <cell r="W52">
            <v>22570</v>
          </cell>
          <cell r="X52">
            <v>0</v>
          </cell>
          <cell r="Z52">
            <v>2.3925564909171468</v>
          </cell>
        </row>
        <row r="53">
          <cell r="B53">
            <v>39248</v>
          </cell>
          <cell r="C53" t="str">
            <v>A-01</v>
          </cell>
          <cell r="D53" t="str">
            <v>A-01:Zone3</v>
          </cell>
          <cell r="E53">
            <v>16</v>
          </cell>
          <cell r="F53">
            <v>18</v>
          </cell>
          <cell r="G53">
            <v>2177</v>
          </cell>
          <cell r="H53">
            <v>176</v>
          </cell>
          <cell r="I53">
            <v>5</v>
          </cell>
          <cell r="J53">
            <v>54.7</v>
          </cell>
          <cell r="K53">
            <v>16.399999999999999</v>
          </cell>
          <cell r="L53">
            <v>71.099999999999994</v>
          </cell>
          <cell r="M53">
            <v>23.066104078762308</v>
          </cell>
          <cell r="N53">
            <v>4.32</v>
          </cell>
          <cell r="O53">
            <v>4.32</v>
          </cell>
          <cell r="P53">
            <v>0</v>
          </cell>
          <cell r="R53">
            <v>78976.234003656311</v>
          </cell>
          <cell r="S53">
            <v>3.7962962962962963</v>
          </cell>
          <cell r="T53">
            <v>16.458333333333332</v>
          </cell>
          <cell r="V53" t="str">
            <v>short test</v>
          </cell>
          <cell r="W53">
            <v>4320</v>
          </cell>
          <cell r="X53">
            <v>0</v>
          </cell>
          <cell r="Z53">
            <v>3.7962962962962958</v>
          </cell>
        </row>
        <row r="54">
          <cell r="B54">
            <v>39283</v>
          </cell>
          <cell r="C54" t="str">
            <v>A-01</v>
          </cell>
          <cell r="D54" t="str">
            <v>A-01:Zone3</v>
          </cell>
          <cell r="E54">
            <v>8</v>
          </cell>
          <cell r="F54">
            <v>29</v>
          </cell>
          <cell r="G54">
            <v>1339</v>
          </cell>
          <cell r="H54">
            <v>223</v>
          </cell>
          <cell r="I54">
            <v>30</v>
          </cell>
          <cell r="J54">
            <v>327.8</v>
          </cell>
          <cell r="K54">
            <v>79.8</v>
          </cell>
          <cell r="L54">
            <v>407.6</v>
          </cell>
          <cell r="M54">
            <v>19.578017664376841</v>
          </cell>
          <cell r="N54">
            <v>17.02</v>
          </cell>
          <cell r="O54">
            <v>17.02</v>
          </cell>
          <cell r="P54">
            <v>0</v>
          </cell>
          <cell r="R54">
            <v>51921.903599755948</v>
          </cell>
          <cell r="S54">
            <v>4.6886016451233843</v>
          </cell>
          <cell r="T54">
            <v>23.948296122209165</v>
          </cell>
          <cell r="V54" t="str">
            <v>test after field S/D</v>
          </cell>
          <cell r="W54">
            <v>17020</v>
          </cell>
          <cell r="X54">
            <v>0</v>
          </cell>
          <cell r="Z54">
            <v>4.6886016451233843</v>
          </cell>
        </row>
        <row r="55">
          <cell r="B55">
            <v>39289</v>
          </cell>
          <cell r="C55" t="str">
            <v>A-01</v>
          </cell>
          <cell r="D55" t="str">
            <v>A-01:Zone3</v>
          </cell>
          <cell r="E55">
            <v>16</v>
          </cell>
          <cell r="F55">
            <v>29</v>
          </cell>
          <cell r="G55">
            <v>1357</v>
          </cell>
          <cell r="H55">
            <v>226</v>
          </cell>
          <cell r="I55">
            <v>35</v>
          </cell>
          <cell r="J55">
            <v>341.6</v>
          </cell>
          <cell r="K55">
            <v>54.3</v>
          </cell>
          <cell r="L55">
            <v>395.9</v>
          </cell>
          <cell r="M55">
            <v>13.715584743622127</v>
          </cell>
          <cell r="N55">
            <v>16.86</v>
          </cell>
          <cell r="O55">
            <v>16.86</v>
          </cell>
          <cell r="P55">
            <v>0</v>
          </cell>
          <cell r="R55">
            <v>49355.971896955503</v>
          </cell>
          <cell r="S55">
            <v>3.2206405693950177</v>
          </cell>
          <cell r="T55">
            <v>23.48161328588375</v>
          </cell>
          <cell r="V55" t="str">
            <v>but THP sensitive with choke reading</v>
          </cell>
          <cell r="W55">
            <v>16860</v>
          </cell>
          <cell r="X55">
            <v>0</v>
          </cell>
          <cell r="Z55">
            <v>3.2206405693950177</v>
          </cell>
        </row>
        <row r="56">
          <cell r="B56">
            <v>39298</v>
          </cell>
          <cell r="C56" t="str">
            <v>A-01</v>
          </cell>
          <cell r="D56" t="str">
            <v>A-01:Zone3</v>
          </cell>
          <cell r="E56">
            <v>13</v>
          </cell>
          <cell r="F56">
            <v>25</v>
          </cell>
          <cell r="G56">
            <v>1438</v>
          </cell>
          <cell r="H56">
            <v>221</v>
          </cell>
          <cell r="I56">
            <v>35</v>
          </cell>
          <cell r="J56">
            <v>248.9</v>
          </cell>
          <cell r="K56">
            <v>53.9</v>
          </cell>
          <cell r="L56">
            <v>302.8</v>
          </cell>
          <cell r="M56">
            <v>17.800528401585204</v>
          </cell>
          <cell r="N56">
            <v>15.56</v>
          </cell>
          <cell r="O56">
            <v>15.56</v>
          </cell>
          <cell r="P56">
            <v>0</v>
          </cell>
          <cell r="R56">
            <v>62515.066291683404</v>
          </cell>
          <cell r="S56">
            <v>3.4640102827763495</v>
          </cell>
          <cell r="T56">
            <v>19.460154241645245</v>
          </cell>
          <cell r="W56">
            <v>15560</v>
          </cell>
          <cell r="X56">
            <v>0</v>
          </cell>
          <cell r="Z56">
            <v>3.4640102827763495</v>
          </cell>
        </row>
        <row r="57">
          <cell r="B57">
            <v>39305</v>
          </cell>
          <cell r="C57" t="str">
            <v>A-01</v>
          </cell>
          <cell r="D57" t="str">
            <v>A-01:Zone3</v>
          </cell>
          <cell r="E57">
            <v>11</v>
          </cell>
          <cell r="F57">
            <v>24</v>
          </cell>
          <cell r="G57">
            <v>1576</v>
          </cell>
          <cell r="H57">
            <v>218</v>
          </cell>
          <cell r="I57">
            <v>30</v>
          </cell>
          <cell r="J57">
            <v>307.8</v>
          </cell>
          <cell r="K57">
            <v>89</v>
          </cell>
          <cell r="L57">
            <v>396.8</v>
          </cell>
          <cell r="M57">
            <v>22.429435483870968</v>
          </cell>
          <cell r="N57">
            <v>14.45</v>
          </cell>
          <cell r="O57">
            <v>14.45</v>
          </cell>
          <cell r="P57">
            <v>0</v>
          </cell>
          <cell r="R57">
            <v>46946.068875893434</v>
          </cell>
          <cell r="S57">
            <v>6.1591695501730106</v>
          </cell>
          <cell r="T57">
            <v>27.460207612456749</v>
          </cell>
          <cell r="V57" t="str">
            <v>wtr not consistent</v>
          </cell>
          <cell r="W57">
            <v>14450</v>
          </cell>
          <cell r="X57">
            <v>0</v>
          </cell>
          <cell r="Z57">
            <v>6.1591695501730106</v>
          </cell>
        </row>
        <row r="58">
          <cell r="B58">
            <v>39317</v>
          </cell>
          <cell r="C58" t="str">
            <v>A-01</v>
          </cell>
          <cell r="D58" t="str">
            <v>A-01:Zone3</v>
          </cell>
          <cell r="E58">
            <v>5</v>
          </cell>
          <cell r="F58">
            <v>30</v>
          </cell>
          <cell r="G58">
            <v>1127</v>
          </cell>
          <cell r="H58">
            <v>224</v>
          </cell>
          <cell r="I58">
            <v>31</v>
          </cell>
          <cell r="J58">
            <v>288</v>
          </cell>
          <cell r="K58">
            <v>54</v>
          </cell>
          <cell r="L58">
            <v>342</v>
          </cell>
          <cell r="M58">
            <v>15.789473684210526</v>
          </cell>
          <cell r="N58">
            <v>17.3</v>
          </cell>
          <cell r="R58">
            <v>60069.444444444445</v>
          </cell>
          <cell r="S58">
            <v>3.1213872832369942</v>
          </cell>
          <cell r="T58">
            <v>19.76878612716763</v>
          </cell>
          <cell r="V58" t="str">
            <v>manual</v>
          </cell>
          <cell r="W58">
            <v>17300</v>
          </cell>
          <cell r="X58">
            <v>0</v>
          </cell>
          <cell r="Z58">
            <v>3.1213872832369942</v>
          </cell>
        </row>
        <row r="59">
          <cell r="B59">
            <v>39397</v>
          </cell>
          <cell r="C59" t="str">
            <v>A-01</v>
          </cell>
          <cell r="D59" t="str">
            <v>A-01:Zone3</v>
          </cell>
          <cell r="E59">
            <v>8</v>
          </cell>
          <cell r="F59">
            <v>30</v>
          </cell>
          <cell r="G59">
            <v>1173</v>
          </cell>
          <cell r="H59">
            <v>227</v>
          </cell>
          <cell r="I59">
            <v>36</v>
          </cell>
          <cell r="J59">
            <v>266</v>
          </cell>
          <cell r="K59">
            <v>54</v>
          </cell>
          <cell r="L59">
            <v>320</v>
          </cell>
          <cell r="M59">
            <v>16.875</v>
          </cell>
          <cell r="N59">
            <v>15.17</v>
          </cell>
          <cell r="R59">
            <v>57030.075187969924</v>
          </cell>
          <cell r="S59">
            <v>3.5596572181938035</v>
          </cell>
          <cell r="T59">
            <v>21.09426499670402</v>
          </cell>
          <cell r="V59" t="str">
            <v>Step rate 1200 psi</v>
          </cell>
          <cell r="W59">
            <v>15170</v>
          </cell>
          <cell r="X59">
            <v>0</v>
          </cell>
          <cell r="Z59">
            <v>3.5596572181938035</v>
          </cell>
        </row>
        <row r="60">
          <cell r="B60">
            <v>39398</v>
          </cell>
          <cell r="C60" t="str">
            <v>A-01</v>
          </cell>
          <cell r="D60" t="str">
            <v>A-01:Zone3</v>
          </cell>
          <cell r="E60">
            <v>11</v>
          </cell>
          <cell r="F60">
            <v>100</v>
          </cell>
          <cell r="G60">
            <v>653</v>
          </cell>
          <cell r="H60">
            <v>219</v>
          </cell>
          <cell r="I60">
            <v>34</v>
          </cell>
          <cell r="J60">
            <v>298</v>
          </cell>
          <cell r="K60">
            <v>29</v>
          </cell>
          <cell r="L60">
            <v>327</v>
          </cell>
          <cell r="M60">
            <v>8.8685015290519882</v>
          </cell>
          <cell r="N60">
            <v>18.38</v>
          </cell>
          <cell r="R60">
            <v>61677.852348993285</v>
          </cell>
          <cell r="S60">
            <v>1.5778019586507073</v>
          </cell>
          <cell r="T60">
            <v>17.791077257889011</v>
          </cell>
          <cell r="V60" t="str">
            <v>step rate at 100% choke (last 4 hrs test wtr dissappeared)</v>
          </cell>
          <cell r="W60">
            <v>18380</v>
          </cell>
          <cell r="X60">
            <v>0</v>
          </cell>
          <cell r="Z60">
            <v>1.5778019586507073</v>
          </cell>
        </row>
        <row r="61">
          <cell r="B61">
            <v>39410</v>
          </cell>
          <cell r="C61" t="str">
            <v>A-01</v>
          </cell>
          <cell r="D61" t="str">
            <v>A-01:Zone3</v>
          </cell>
          <cell r="E61">
            <v>10</v>
          </cell>
          <cell r="F61">
            <v>22</v>
          </cell>
          <cell r="G61">
            <v>1873</v>
          </cell>
          <cell r="H61">
            <v>192</v>
          </cell>
          <cell r="I61">
            <v>34</v>
          </cell>
          <cell r="J61">
            <v>187</v>
          </cell>
          <cell r="K61">
            <v>43</v>
          </cell>
          <cell r="L61">
            <v>230</v>
          </cell>
          <cell r="M61">
            <v>18.695652173913043</v>
          </cell>
          <cell r="N61">
            <v>7.99</v>
          </cell>
          <cell r="R61">
            <v>42727.272727272728</v>
          </cell>
          <cell r="S61">
            <v>5.3817271589486859</v>
          </cell>
          <cell r="T61">
            <v>28.785982478097623</v>
          </cell>
          <cell r="V61" t="str">
            <v>test while low choke due  gas should be limited</v>
          </cell>
          <cell r="W61">
            <v>7990</v>
          </cell>
          <cell r="X61">
            <v>0</v>
          </cell>
          <cell r="Z61">
            <v>5.3817271589486859</v>
          </cell>
        </row>
        <row r="62">
          <cell r="B62">
            <v>39439</v>
          </cell>
          <cell r="C62" t="str">
            <v>A-01</v>
          </cell>
          <cell r="D62" t="str">
            <v>A-01:Zone3</v>
          </cell>
          <cell r="E62">
            <v>11</v>
          </cell>
          <cell r="F62">
            <v>24</v>
          </cell>
          <cell r="G62">
            <v>1676</v>
          </cell>
          <cell r="H62">
            <v>208</v>
          </cell>
          <cell r="I62">
            <v>35</v>
          </cell>
          <cell r="J62">
            <v>184</v>
          </cell>
          <cell r="K62">
            <v>52</v>
          </cell>
          <cell r="L62">
            <v>236</v>
          </cell>
          <cell r="M62">
            <v>22.033898305084747</v>
          </cell>
          <cell r="N62">
            <v>11.54</v>
          </cell>
          <cell r="R62">
            <v>62717.391304347824</v>
          </cell>
          <cell r="S62">
            <v>4.5060658578856154</v>
          </cell>
          <cell r="T62">
            <v>20.450606585788563</v>
          </cell>
          <cell r="V62" t="str">
            <v>last 4 hrs test, oil decreased significantly (retest)</v>
          </cell>
          <cell r="W62">
            <v>11540</v>
          </cell>
          <cell r="X62">
            <v>0</v>
          </cell>
          <cell r="Z62">
            <v>4.5060658578856154</v>
          </cell>
        </row>
        <row r="63">
          <cell r="B63">
            <v>39476</v>
          </cell>
          <cell r="C63" t="str">
            <v>A-01</v>
          </cell>
          <cell r="D63" t="str">
            <v>A-01:Zone3</v>
          </cell>
          <cell r="E63">
            <v>12</v>
          </cell>
          <cell r="F63">
            <v>25</v>
          </cell>
          <cell r="G63">
            <v>1600</v>
          </cell>
          <cell r="H63">
            <v>208</v>
          </cell>
          <cell r="I63">
            <v>1781</v>
          </cell>
          <cell r="J63">
            <v>171</v>
          </cell>
          <cell r="K63">
            <v>39</v>
          </cell>
          <cell r="L63">
            <v>210</v>
          </cell>
          <cell r="M63">
            <v>18.571428571428573</v>
          </cell>
          <cell r="N63">
            <v>12.84</v>
          </cell>
          <cell r="R63">
            <v>75087.719298245618</v>
          </cell>
          <cell r="S63">
            <v>3.0373831775700935</v>
          </cell>
          <cell r="T63">
            <v>16.355140186915889</v>
          </cell>
          <cell r="W63">
            <v>12840</v>
          </cell>
          <cell r="X63">
            <v>0</v>
          </cell>
          <cell r="Z63">
            <v>3.0373831775700935</v>
          </cell>
        </row>
        <row r="64">
          <cell r="B64">
            <v>39485</v>
          </cell>
          <cell r="C64" t="str">
            <v>A-01</v>
          </cell>
          <cell r="D64" t="str">
            <v>A-01:Zone3</v>
          </cell>
          <cell r="E64">
            <v>8</v>
          </cell>
          <cell r="F64">
            <v>35</v>
          </cell>
          <cell r="G64">
            <v>1037</v>
          </cell>
          <cell r="H64">
            <v>213</v>
          </cell>
          <cell r="I64">
            <v>34</v>
          </cell>
          <cell r="J64">
            <v>300</v>
          </cell>
          <cell r="K64">
            <v>51</v>
          </cell>
          <cell r="L64">
            <v>351</v>
          </cell>
          <cell r="M64">
            <v>14.52991452991453</v>
          </cell>
          <cell r="N64">
            <v>16.5</v>
          </cell>
          <cell r="R64">
            <v>55000</v>
          </cell>
          <cell r="S64">
            <v>3.0909090909090908</v>
          </cell>
          <cell r="T64">
            <v>21.272727272727273</v>
          </cell>
          <cell r="V64" t="str">
            <v>Better after retest</v>
          </cell>
          <cell r="W64">
            <v>16500</v>
          </cell>
          <cell r="X64">
            <v>0</v>
          </cell>
          <cell r="Z64">
            <v>3.0909090909090908</v>
          </cell>
        </row>
        <row r="65">
          <cell r="B65">
            <v>39496</v>
          </cell>
          <cell r="C65" t="str">
            <v>A-01</v>
          </cell>
          <cell r="D65" t="str">
            <v>A-01:Zone3</v>
          </cell>
          <cell r="E65">
            <v>9</v>
          </cell>
          <cell r="F65">
            <v>30</v>
          </cell>
          <cell r="G65">
            <v>1265</v>
          </cell>
          <cell r="H65">
            <v>212</v>
          </cell>
          <cell r="I65">
            <v>34</v>
          </cell>
          <cell r="J65">
            <v>238</v>
          </cell>
          <cell r="K65">
            <v>61</v>
          </cell>
          <cell r="L65">
            <v>299</v>
          </cell>
          <cell r="M65">
            <v>20.401337792642142</v>
          </cell>
          <cell r="N65">
            <v>15.2</v>
          </cell>
          <cell r="R65">
            <v>63865.546218487398</v>
          </cell>
          <cell r="S65">
            <v>4.0131578947368425</v>
          </cell>
          <cell r="T65">
            <v>19.671052631578949</v>
          </cell>
          <cell r="W65">
            <v>15200</v>
          </cell>
          <cell r="X65">
            <v>0</v>
          </cell>
          <cell r="Z65">
            <v>4.0131578947368425</v>
          </cell>
        </row>
        <row r="66">
          <cell r="B66">
            <v>39507</v>
          </cell>
          <cell r="C66" t="str">
            <v>A-01</v>
          </cell>
          <cell r="D66" t="str">
            <v>A-01:Zone3</v>
          </cell>
          <cell r="E66">
            <v>8</v>
          </cell>
          <cell r="F66">
            <v>30</v>
          </cell>
          <cell r="G66">
            <v>1253</v>
          </cell>
          <cell r="H66">
            <v>214</v>
          </cell>
          <cell r="I66">
            <v>35</v>
          </cell>
          <cell r="J66">
            <v>273</v>
          </cell>
          <cell r="K66">
            <v>61</v>
          </cell>
          <cell r="L66">
            <v>334</v>
          </cell>
          <cell r="M66">
            <v>18.263473053892216</v>
          </cell>
          <cell r="N66">
            <v>14.88</v>
          </cell>
          <cell r="R66">
            <v>54505.494505494506</v>
          </cell>
          <cell r="S66">
            <v>4.099462365591398</v>
          </cell>
          <cell r="T66">
            <v>22.446236559139784</v>
          </cell>
          <cell r="W66">
            <v>14880</v>
          </cell>
          <cell r="X66">
            <v>0</v>
          </cell>
          <cell r="Z66">
            <v>4.099462365591398</v>
          </cell>
        </row>
        <row r="67">
          <cell r="B67">
            <v>39521</v>
          </cell>
          <cell r="C67" t="str">
            <v>A-01</v>
          </cell>
          <cell r="D67" t="str">
            <v>A-01:Zone3</v>
          </cell>
          <cell r="E67">
            <v>11</v>
          </cell>
          <cell r="F67">
            <v>24</v>
          </cell>
          <cell r="G67">
            <v>1751</v>
          </cell>
          <cell r="H67">
            <v>209</v>
          </cell>
          <cell r="I67">
            <v>36</v>
          </cell>
          <cell r="J67">
            <v>188</v>
          </cell>
          <cell r="K67">
            <v>18</v>
          </cell>
          <cell r="L67">
            <v>206</v>
          </cell>
          <cell r="M67">
            <v>8.7378640776699026</v>
          </cell>
          <cell r="N67">
            <v>8.84</v>
          </cell>
          <cell r="R67">
            <v>47021.276595744683</v>
          </cell>
          <cell r="S67">
            <v>2.0361990950226243</v>
          </cell>
          <cell r="T67">
            <v>23.303167420814479</v>
          </cell>
          <cell r="W67">
            <v>8840</v>
          </cell>
          <cell r="X67">
            <v>0</v>
          </cell>
          <cell r="Z67">
            <v>2.0361990950226243</v>
          </cell>
        </row>
        <row r="68">
          <cell r="B68">
            <v>39525</v>
          </cell>
          <cell r="C68" t="str">
            <v>A-01</v>
          </cell>
          <cell r="D68" t="str">
            <v>A-01:Zone3</v>
          </cell>
          <cell r="E68">
            <v>13</v>
          </cell>
          <cell r="F68">
            <v>30</v>
          </cell>
          <cell r="G68">
            <v>1009</v>
          </cell>
          <cell r="H68">
            <v>220</v>
          </cell>
          <cell r="I68">
            <v>37</v>
          </cell>
          <cell r="J68">
            <v>222</v>
          </cell>
          <cell r="K68">
            <v>19</v>
          </cell>
          <cell r="L68">
            <v>241</v>
          </cell>
          <cell r="M68">
            <v>7.8838174273858925</v>
          </cell>
          <cell r="N68">
            <v>15.34</v>
          </cell>
          <cell r="R68">
            <v>69099.099099099098</v>
          </cell>
          <cell r="S68">
            <v>1.2385919165580181</v>
          </cell>
          <cell r="T68">
            <v>15.710560625814862</v>
          </cell>
          <cell r="W68">
            <v>15340</v>
          </cell>
          <cell r="X68">
            <v>0</v>
          </cell>
          <cell r="Z68">
            <v>1.2385919165580184</v>
          </cell>
        </row>
        <row r="69">
          <cell r="B69">
            <v>39527</v>
          </cell>
          <cell r="C69" t="str">
            <v>A-01</v>
          </cell>
          <cell r="D69" t="str">
            <v>A-01:Zone3</v>
          </cell>
          <cell r="E69">
            <v>19</v>
          </cell>
          <cell r="F69">
            <v>25</v>
          </cell>
          <cell r="G69">
            <v>1226</v>
          </cell>
          <cell r="H69">
            <v>222</v>
          </cell>
          <cell r="I69">
            <v>38</v>
          </cell>
          <cell r="J69">
            <v>222.8</v>
          </cell>
          <cell r="K69">
            <v>53.4</v>
          </cell>
          <cell r="L69">
            <v>276.2</v>
          </cell>
          <cell r="M69">
            <v>19.333816075307748</v>
          </cell>
          <cell r="N69">
            <v>13.84</v>
          </cell>
          <cell r="O69">
            <v>13.84</v>
          </cell>
          <cell r="P69">
            <v>0</v>
          </cell>
          <cell r="R69">
            <v>62118.491921005385</v>
          </cell>
          <cell r="S69">
            <v>3.8583815028901736</v>
          </cell>
          <cell r="T69">
            <v>19.956647398843931</v>
          </cell>
          <cell r="W69">
            <v>13840</v>
          </cell>
          <cell r="X69">
            <v>0</v>
          </cell>
          <cell r="Z69">
            <v>3.8583815028901736</v>
          </cell>
        </row>
        <row r="70">
          <cell r="B70">
            <v>39541</v>
          </cell>
          <cell r="C70" t="str">
            <v>A-01</v>
          </cell>
          <cell r="D70" t="str">
            <v>A-01:Zone3</v>
          </cell>
          <cell r="E70">
            <v>16</v>
          </cell>
          <cell r="F70">
            <v>25</v>
          </cell>
          <cell r="G70">
            <v>1620</v>
          </cell>
          <cell r="H70">
            <v>215</v>
          </cell>
          <cell r="I70">
            <v>38</v>
          </cell>
          <cell r="J70">
            <v>181</v>
          </cell>
          <cell r="K70">
            <v>39</v>
          </cell>
          <cell r="L70">
            <v>220</v>
          </cell>
          <cell r="M70">
            <v>17.727272727272727</v>
          </cell>
          <cell r="N70">
            <v>10.48</v>
          </cell>
          <cell r="R70">
            <v>57900.552486187844</v>
          </cell>
          <cell r="S70">
            <v>3.7213740458015265</v>
          </cell>
          <cell r="T70">
            <v>20.992366412213741</v>
          </cell>
          <cell r="V70" t="str">
            <v>at 1600 psi THP</v>
          </cell>
          <cell r="W70">
            <v>10480</v>
          </cell>
          <cell r="X70">
            <v>0</v>
          </cell>
          <cell r="Z70">
            <v>3.7213740458015265</v>
          </cell>
        </row>
        <row r="71">
          <cell r="B71">
            <v>39552</v>
          </cell>
          <cell r="C71" t="str">
            <v>A-01</v>
          </cell>
          <cell r="D71" t="str">
            <v>A-01:Zone3</v>
          </cell>
          <cell r="E71">
            <v>15</v>
          </cell>
          <cell r="F71">
            <v>80</v>
          </cell>
          <cell r="G71">
            <v>664</v>
          </cell>
          <cell r="H71">
            <v>216</v>
          </cell>
          <cell r="I71">
            <v>39</v>
          </cell>
          <cell r="J71">
            <v>204</v>
          </cell>
          <cell r="K71">
            <v>42</v>
          </cell>
          <cell r="L71">
            <v>246</v>
          </cell>
          <cell r="M71">
            <v>17.073170731707318</v>
          </cell>
          <cell r="N71">
            <v>16.97</v>
          </cell>
          <cell r="R71">
            <v>83186.274509803916</v>
          </cell>
          <cell r="S71">
            <v>2.4749558043606363</v>
          </cell>
          <cell r="T71">
            <v>14.496169711255156</v>
          </cell>
          <cell r="V71" t="str">
            <v>at 670 psi THP</v>
          </cell>
          <cell r="W71">
            <v>16970</v>
          </cell>
          <cell r="X71">
            <v>0</v>
          </cell>
          <cell r="Z71">
            <v>2.4749558043606368</v>
          </cell>
        </row>
        <row r="72">
          <cell r="B72">
            <v>39576</v>
          </cell>
          <cell r="C72" t="str">
            <v>A-01</v>
          </cell>
          <cell r="D72" t="str">
            <v>A-01:Zone3</v>
          </cell>
          <cell r="E72">
            <v>11</v>
          </cell>
          <cell r="F72">
            <v>100</v>
          </cell>
          <cell r="G72">
            <v>688</v>
          </cell>
          <cell r="H72">
            <v>216</v>
          </cell>
          <cell r="I72">
            <v>39</v>
          </cell>
          <cell r="J72">
            <v>183</v>
          </cell>
          <cell r="K72">
            <v>36</v>
          </cell>
          <cell r="L72">
            <v>219</v>
          </cell>
          <cell r="M72">
            <v>16.438356164383563</v>
          </cell>
          <cell r="N72">
            <v>15.55</v>
          </cell>
          <cell r="R72">
            <v>84972.677595628411</v>
          </cell>
          <cell r="S72">
            <v>2.315112540192926</v>
          </cell>
          <cell r="T72">
            <v>14.083601286173634</v>
          </cell>
          <cell r="W72">
            <v>15550</v>
          </cell>
          <cell r="X72">
            <v>0</v>
          </cell>
          <cell r="Z72">
            <v>2.315112540192926</v>
          </cell>
        </row>
        <row r="73">
          <cell r="B73">
            <v>39617</v>
          </cell>
          <cell r="C73" t="str">
            <v>A-01</v>
          </cell>
          <cell r="D73" t="str">
            <v>A-01:Zone3</v>
          </cell>
          <cell r="E73">
            <v>11</v>
          </cell>
          <cell r="F73">
            <v>100</v>
          </cell>
          <cell r="G73">
            <v>621</v>
          </cell>
          <cell r="H73">
            <v>209</v>
          </cell>
          <cell r="I73">
            <v>38</v>
          </cell>
          <cell r="J73">
            <v>235</v>
          </cell>
          <cell r="K73">
            <v>53</v>
          </cell>
          <cell r="L73">
            <v>288</v>
          </cell>
          <cell r="M73">
            <v>18.402777777777779</v>
          </cell>
          <cell r="N73">
            <v>16.920000000000002</v>
          </cell>
          <cell r="R73">
            <v>72000</v>
          </cell>
          <cell r="S73">
            <v>3.1323877068557922</v>
          </cell>
          <cell r="T73">
            <v>17.021276595744681</v>
          </cell>
          <cell r="V73" t="str">
            <v>test after Field S/D</v>
          </cell>
          <cell r="W73">
            <v>16920</v>
          </cell>
          <cell r="X73">
            <v>0</v>
          </cell>
          <cell r="Z73">
            <v>3.1323877068557917</v>
          </cell>
        </row>
        <row r="74">
          <cell r="B74">
            <v>39635</v>
          </cell>
          <cell r="C74" t="str">
            <v>A-01</v>
          </cell>
          <cell r="D74" t="str">
            <v>A-01:Zone3</v>
          </cell>
          <cell r="E74">
            <v>10</v>
          </cell>
          <cell r="F74">
            <v>100</v>
          </cell>
          <cell r="G74">
            <v>649</v>
          </cell>
          <cell r="H74">
            <v>203</v>
          </cell>
          <cell r="I74">
            <v>38</v>
          </cell>
          <cell r="J74">
            <v>236</v>
          </cell>
          <cell r="K74">
            <v>40</v>
          </cell>
          <cell r="L74">
            <v>276</v>
          </cell>
          <cell r="M74">
            <v>14.492753623188406</v>
          </cell>
          <cell r="N74">
            <v>15.76</v>
          </cell>
          <cell r="R74">
            <v>66779.661016949147</v>
          </cell>
          <cell r="S74">
            <v>2.5380710659898478</v>
          </cell>
          <cell r="T74">
            <v>17.512690355329948</v>
          </cell>
          <cell r="W74">
            <v>15760</v>
          </cell>
          <cell r="X74">
            <v>0</v>
          </cell>
          <cell r="Z74">
            <v>2.5380710659898478</v>
          </cell>
        </row>
        <row r="75">
          <cell r="B75">
            <v>39643</v>
          </cell>
          <cell r="C75" t="str">
            <v>A-01</v>
          </cell>
          <cell r="D75" t="str">
            <v>A-01:Zone3</v>
          </cell>
          <cell r="E75">
            <v>9</v>
          </cell>
          <cell r="F75">
            <v>100</v>
          </cell>
          <cell r="G75">
            <v>708</v>
          </cell>
          <cell r="H75">
            <v>220</v>
          </cell>
          <cell r="I75">
            <v>40</v>
          </cell>
          <cell r="J75">
            <v>172</v>
          </cell>
          <cell r="K75">
            <v>41</v>
          </cell>
          <cell r="L75">
            <v>213</v>
          </cell>
          <cell r="M75">
            <v>19.248826291079812</v>
          </cell>
          <cell r="N75">
            <v>15.31</v>
          </cell>
          <cell r="R75">
            <v>89011.627906976748</v>
          </cell>
          <cell r="S75">
            <v>2.6779882429784454</v>
          </cell>
          <cell r="T75">
            <v>13.912475506205094</v>
          </cell>
          <cell r="W75">
            <v>15310</v>
          </cell>
          <cell r="X75">
            <v>0</v>
          </cell>
          <cell r="Z75">
            <v>2.6779882429784454</v>
          </cell>
        </row>
        <row r="76">
          <cell r="B76">
            <v>39657</v>
          </cell>
          <cell r="C76" t="str">
            <v>A-01</v>
          </cell>
          <cell r="D76" t="str">
            <v>A-01:Zone3</v>
          </cell>
          <cell r="E76">
            <v>8</v>
          </cell>
          <cell r="F76">
            <v>100</v>
          </cell>
          <cell r="G76">
            <v>629</v>
          </cell>
          <cell r="H76">
            <v>217</v>
          </cell>
          <cell r="I76">
            <v>40</v>
          </cell>
          <cell r="J76">
            <v>202</v>
          </cell>
          <cell r="K76">
            <v>34</v>
          </cell>
          <cell r="L76">
            <v>236</v>
          </cell>
          <cell r="M76">
            <v>14.40677966101695</v>
          </cell>
          <cell r="N76">
            <v>15.36</v>
          </cell>
          <cell r="R76">
            <v>76039.603960396038</v>
          </cell>
          <cell r="S76">
            <v>2.2135416666666665</v>
          </cell>
          <cell r="T76">
            <v>15.364583333333334</v>
          </cell>
          <cell r="V76" t="str">
            <v>better</v>
          </cell>
          <cell r="W76">
            <v>15360</v>
          </cell>
          <cell r="X76">
            <v>0</v>
          </cell>
          <cell r="Z76">
            <v>2.213541666666667</v>
          </cell>
        </row>
        <row r="77">
          <cell r="B77">
            <v>39670</v>
          </cell>
          <cell r="C77" t="str">
            <v>A-01</v>
          </cell>
          <cell r="D77" t="str">
            <v>A-01:Zone3</v>
          </cell>
          <cell r="E77">
            <v>10</v>
          </cell>
          <cell r="F77">
            <v>100</v>
          </cell>
          <cell r="G77">
            <v>632</v>
          </cell>
          <cell r="H77">
            <v>215</v>
          </cell>
          <cell r="I77">
            <v>50</v>
          </cell>
          <cell r="J77">
            <v>193</v>
          </cell>
          <cell r="K77">
            <v>32</v>
          </cell>
          <cell r="L77">
            <v>225</v>
          </cell>
          <cell r="M77">
            <v>14.222222222222221</v>
          </cell>
          <cell r="N77">
            <v>13.73</v>
          </cell>
          <cell r="R77">
            <v>71139.896373056996</v>
          </cell>
          <cell r="S77">
            <v>2.3306627822286963</v>
          </cell>
          <cell r="T77">
            <v>16.387472687545522</v>
          </cell>
          <cell r="W77">
            <v>13730</v>
          </cell>
          <cell r="X77">
            <v>0</v>
          </cell>
          <cell r="Z77">
            <v>2.3306627822286963</v>
          </cell>
        </row>
        <row r="78">
          <cell r="B78">
            <v>39678</v>
          </cell>
          <cell r="C78" t="str">
            <v>A-01</v>
          </cell>
          <cell r="D78" t="str">
            <v>A-01:Zone3</v>
          </cell>
          <cell r="E78">
            <v>8</v>
          </cell>
          <cell r="F78">
            <v>100</v>
          </cell>
          <cell r="G78">
            <v>637</v>
          </cell>
          <cell r="H78">
            <v>208</v>
          </cell>
          <cell r="I78">
            <v>49</v>
          </cell>
          <cell r="J78">
            <v>210</v>
          </cell>
          <cell r="K78">
            <v>0</v>
          </cell>
          <cell r="L78">
            <v>210</v>
          </cell>
          <cell r="M78">
            <v>0</v>
          </cell>
          <cell r="N78">
            <v>14.2</v>
          </cell>
          <cell r="R78">
            <v>67619.047619047618</v>
          </cell>
          <cell r="S78">
            <v>0</v>
          </cell>
          <cell r="T78">
            <v>14.788732394366198</v>
          </cell>
          <cell r="W78">
            <v>14200</v>
          </cell>
          <cell r="X78">
            <v>0</v>
          </cell>
          <cell r="Z78">
            <v>0</v>
          </cell>
        </row>
        <row r="79">
          <cell r="B79">
            <v>39690</v>
          </cell>
          <cell r="C79" t="str">
            <v>A-01</v>
          </cell>
          <cell r="D79" t="str">
            <v>A-01:Zone3</v>
          </cell>
          <cell r="E79">
            <v>12</v>
          </cell>
          <cell r="F79">
            <v>100</v>
          </cell>
          <cell r="G79">
            <v>656</v>
          </cell>
          <cell r="H79">
            <v>215</v>
          </cell>
          <cell r="I79">
            <v>53</v>
          </cell>
          <cell r="J79">
            <v>185</v>
          </cell>
          <cell r="K79">
            <v>33</v>
          </cell>
          <cell r="L79">
            <v>218</v>
          </cell>
          <cell r="M79">
            <v>15.137614678899082</v>
          </cell>
          <cell r="N79">
            <v>14.11</v>
          </cell>
          <cell r="R79">
            <v>76270.270270270266</v>
          </cell>
          <cell r="S79">
            <v>2.3387668320340183</v>
          </cell>
          <cell r="T79">
            <v>15.450035435861091</v>
          </cell>
          <cell r="W79">
            <v>14110</v>
          </cell>
          <cell r="X79">
            <v>0</v>
          </cell>
          <cell r="Z79">
            <v>2.3387668320340187</v>
          </cell>
        </row>
        <row r="80">
          <cell r="B80">
            <v>39702</v>
          </cell>
          <cell r="C80" t="str">
            <v>A-01</v>
          </cell>
          <cell r="D80" t="str">
            <v>A-01:Zone3</v>
          </cell>
          <cell r="E80">
            <v>10</v>
          </cell>
          <cell r="F80">
            <v>100</v>
          </cell>
          <cell r="G80">
            <v>627</v>
          </cell>
          <cell r="H80">
            <v>205</v>
          </cell>
          <cell r="I80">
            <v>50</v>
          </cell>
          <cell r="J80">
            <v>189</v>
          </cell>
          <cell r="K80">
            <v>53</v>
          </cell>
          <cell r="L80">
            <v>242</v>
          </cell>
          <cell r="M80">
            <v>21.900826446280991</v>
          </cell>
          <cell r="N80">
            <v>13.81</v>
          </cell>
          <cell r="R80">
            <v>73068.783068783072</v>
          </cell>
          <cell r="S80">
            <v>3.8377986965966691</v>
          </cell>
          <cell r="T80">
            <v>17.523533671252714</v>
          </cell>
          <cell r="W80">
            <v>13810</v>
          </cell>
          <cell r="X80">
            <v>0</v>
          </cell>
          <cell r="Z80">
            <v>3.8377986965966691</v>
          </cell>
        </row>
        <row r="81">
          <cell r="B81">
            <v>39710</v>
          </cell>
          <cell r="C81" t="str">
            <v>A-01</v>
          </cell>
          <cell r="D81" t="str">
            <v>A-01:Zone3</v>
          </cell>
          <cell r="E81">
            <v>8</v>
          </cell>
          <cell r="F81">
            <v>100</v>
          </cell>
          <cell r="G81">
            <v>626</v>
          </cell>
          <cell r="H81">
            <v>207</v>
          </cell>
          <cell r="I81">
            <v>51</v>
          </cell>
          <cell r="J81">
            <v>180</v>
          </cell>
          <cell r="K81">
            <v>54</v>
          </cell>
          <cell r="L81">
            <v>234</v>
          </cell>
          <cell r="M81">
            <v>23.076923076923077</v>
          </cell>
          <cell r="N81">
            <v>13.74</v>
          </cell>
          <cell r="R81">
            <v>76333.333333333328</v>
          </cell>
          <cell r="S81">
            <v>3.9301310043668121</v>
          </cell>
          <cell r="T81">
            <v>17.030567685589521</v>
          </cell>
          <cell r="W81">
            <v>13740</v>
          </cell>
          <cell r="X81">
            <v>0</v>
          </cell>
          <cell r="Z81">
            <v>3.9301310043668121</v>
          </cell>
        </row>
        <row r="82">
          <cell r="B82">
            <v>39715</v>
          </cell>
          <cell r="C82" t="str">
            <v>A-01</v>
          </cell>
          <cell r="D82" t="str">
            <v>A-01:Zone3</v>
          </cell>
          <cell r="E82">
            <v>10</v>
          </cell>
          <cell r="F82">
            <v>100</v>
          </cell>
          <cell r="G82">
            <v>625</v>
          </cell>
          <cell r="H82">
            <v>207</v>
          </cell>
          <cell r="I82">
            <v>51</v>
          </cell>
          <cell r="J82">
            <v>126</v>
          </cell>
          <cell r="K82">
            <v>46</v>
          </cell>
          <cell r="L82">
            <v>172</v>
          </cell>
          <cell r="M82">
            <v>26.744186046511629</v>
          </cell>
          <cell r="N82">
            <v>13.58</v>
          </cell>
          <cell r="O82">
            <v>13.58</v>
          </cell>
          <cell r="R82">
            <v>107777.77777777778</v>
          </cell>
          <cell r="S82">
            <v>3.3873343151693667</v>
          </cell>
          <cell r="T82">
            <v>12.665684830633284</v>
          </cell>
          <cell r="W82">
            <v>13580</v>
          </cell>
          <cell r="X82">
            <v>0</v>
          </cell>
          <cell r="Z82">
            <v>3.3873343151693667</v>
          </cell>
        </row>
        <row r="83">
          <cell r="B83">
            <v>39754</v>
          </cell>
          <cell r="C83" t="str">
            <v>A-01</v>
          </cell>
          <cell r="D83" t="str">
            <v>A-01:Zone3</v>
          </cell>
          <cell r="E83">
            <v>10</v>
          </cell>
          <cell r="F83">
            <v>100</v>
          </cell>
          <cell r="G83">
            <v>617</v>
          </cell>
          <cell r="H83">
            <v>214</v>
          </cell>
          <cell r="I83">
            <v>54</v>
          </cell>
          <cell r="J83">
            <v>147</v>
          </cell>
          <cell r="K83">
            <v>75</v>
          </cell>
          <cell r="L83">
            <v>222</v>
          </cell>
          <cell r="M83">
            <v>33.783783783783782</v>
          </cell>
          <cell r="N83">
            <v>14.53</v>
          </cell>
          <cell r="R83">
            <v>98843.537414965991</v>
          </cell>
          <cell r="S83">
            <v>5.1617343427391607</v>
          </cell>
          <cell r="T83">
            <v>15.278733654507915</v>
          </cell>
          <cell r="V83" t="str">
            <v>test after Oct SD</v>
          </cell>
          <cell r="W83">
            <v>14530</v>
          </cell>
          <cell r="X83">
            <v>0</v>
          </cell>
          <cell r="Z83">
            <v>5.1617343427391607</v>
          </cell>
        </row>
        <row r="84">
          <cell r="B84">
            <v>39762</v>
          </cell>
          <cell r="C84" t="str">
            <v>A-01</v>
          </cell>
          <cell r="D84" t="str">
            <v>A-01:Zone3</v>
          </cell>
          <cell r="E84">
            <v>9</v>
          </cell>
          <cell r="F84">
            <v>100</v>
          </cell>
          <cell r="G84">
            <v>617</v>
          </cell>
          <cell r="H84">
            <v>209</v>
          </cell>
          <cell r="I84">
            <v>52</v>
          </cell>
          <cell r="J84">
            <v>153</v>
          </cell>
          <cell r="K84">
            <v>45</v>
          </cell>
          <cell r="L84">
            <v>198</v>
          </cell>
          <cell r="M84">
            <v>22.727272727272727</v>
          </cell>
          <cell r="N84">
            <v>13.33</v>
          </cell>
          <cell r="R84">
            <v>87124.183006535954</v>
          </cell>
          <cell r="S84">
            <v>3.3758439609902475</v>
          </cell>
          <cell r="T84">
            <v>14.853713428357089</v>
          </cell>
          <cell r="W84">
            <v>13330</v>
          </cell>
          <cell r="X84">
            <v>0</v>
          </cell>
          <cell r="Z84">
            <v>3.3758439609902475</v>
          </cell>
        </row>
        <row r="85">
          <cell r="B85">
            <v>39785</v>
          </cell>
          <cell r="C85" t="str">
            <v>A-01</v>
          </cell>
          <cell r="D85" t="str">
            <v>A-01:Zone3</v>
          </cell>
          <cell r="E85">
            <v>8</v>
          </cell>
          <cell r="F85">
            <v>100</v>
          </cell>
          <cell r="G85">
            <v>617</v>
          </cell>
          <cell r="H85">
            <v>209</v>
          </cell>
          <cell r="I85">
            <v>52</v>
          </cell>
          <cell r="J85">
            <v>172</v>
          </cell>
          <cell r="K85">
            <v>49</v>
          </cell>
          <cell r="L85">
            <v>221</v>
          </cell>
          <cell r="M85">
            <v>22.171945701357465</v>
          </cell>
          <cell r="N85">
            <v>12.2</v>
          </cell>
          <cell r="R85">
            <v>70930.232558139542</v>
          </cell>
          <cell r="S85">
            <v>4.0163934426229506</v>
          </cell>
          <cell r="T85">
            <v>18.114754098360656</v>
          </cell>
          <cell r="W85">
            <v>12200</v>
          </cell>
          <cell r="X85">
            <v>0</v>
          </cell>
          <cell r="Z85">
            <v>4.0163934426229506</v>
          </cell>
        </row>
        <row r="86">
          <cell r="B86">
            <v>39797</v>
          </cell>
          <cell r="C86" t="str">
            <v>A-01</v>
          </cell>
          <cell r="D86" t="str">
            <v>A-01:Zone3</v>
          </cell>
          <cell r="E86">
            <v>11</v>
          </cell>
          <cell r="F86">
            <v>100</v>
          </cell>
          <cell r="G86">
            <v>641</v>
          </cell>
          <cell r="H86">
            <v>201</v>
          </cell>
          <cell r="I86">
            <v>52</v>
          </cell>
          <cell r="J86">
            <v>116</v>
          </cell>
          <cell r="K86">
            <v>46</v>
          </cell>
          <cell r="L86">
            <v>162</v>
          </cell>
          <cell r="M86">
            <v>28.395061728395063</v>
          </cell>
          <cell r="N86">
            <v>13</v>
          </cell>
          <cell r="O86">
            <v>13</v>
          </cell>
          <cell r="R86">
            <v>112068.96551724138</v>
          </cell>
          <cell r="S86">
            <v>3.5384615384615383</v>
          </cell>
          <cell r="T86">
            <v>12.461538461538462</v>
          </cell>
          <cell r="W86">
            <v>13000</v>
          </cell>
          <cell r="X86">
            <v>0</v>
          </cell>
          <cell r="Z86">
            <v>3.5384615384615383</v>
          </cell>
        </row>
        <row r="87">
          <cell r="B87">
            <v>39822</v>
          </cell>
          <cell r="C87" t="str">
            <v>A-01</v>
          </cell>
          <cell r="D87" t="str">
            <v>A-01:Zone3</v>
          </cell>
          <cell r="E87">
            <v>10</v>
          </cell>
          <cell r="F87">
            <v>100</v>
          </cell>
          <cell r="G87">
            <v>605</v>
          </cell>
          <cell r="H87">
            <v>194</v>
          </cell>
          <cell r="I87">
            <v>51</v>
          </cell>
          <cell r="J87">
            <v>140</v>
          </cell>
          <cell r="K87">
            <v>53</v>
          </cell>
          <cell r="L87">
            <v>193</v>
          </cell>
          <cell r="M87">
            <v>27.461139896373059</v>
          </cell>
          <cell r="N87">
            <v>10.9</v>
          </cell>
          <cell r="R87">
            <v>77857.142857142855</v>
          </cell>
          <cell r="S87">
            <v>4.8623853211009171</v>
          </cell>
          <cell r="T87">
            <v>17.706422018348626</v>
          </cell>
          <cell r="W87">
            <v>10900</v>
          </cell>
          <cell r="X87">
            <v>0</v>
          </cell>
          <cell r="Z87">
            <v>4.8623853211009171</v>
          </cell>
        </row>
        <row r="88">
          <cell r="B88">
            <v>39835</v>
          </cell>
          <cell r="C88" t="str">
            <v>A-01</v>
          </cell>
          <cell r="D88" t="str">
            <v>A-01:Zone3</v>
          </cell>
          <cell r="E88">
            <v>20</v>
          </cell>
          <cell r="F88">
            <v>99</v>
          </cell>
          <cell r="G88">
            <v>606</v>
          </cell>
          <cell r="H88">
            <v>195</v>
          </cell>
          <cell r="I88">
            <v>51</v>
          </cell>
          <cell r="J88">
            <v>181</v>
          </cell>
          <cell r="K88">
            <v>60</v>
          </cell>
          <cell r="L88">
            <v>241</v>
          </cell>
          <cell r="M88">
            <v>24.896265560165975</v>
          </cell>
          <cell r="N88">
            <v>11.92</v>
          </cell>
          <cell r="R88">
            <v>65856.353591160223</v>
          </cell>
          <cell r="S88">
            <v>5.0335570469798654</v>
          </cell>
          <cell r="T88">
            <v>20.218120805369129</v>
          </cell>
          <cell r="V88" t="str">
            <v>Test during FGS</v>
          </cell>
          <cell r="W88">
            <v>11920</v>
          </cell>
          <cell r="X88">
            <v>0</v>
          </cell>
          <cell r="Z88">
            <v>5.0335570469798654</v>
          </cell>
        </row>
        <row r="89">
          <cell r="B89">
            <v>39847</v>
          </cell>
          <cell r="C89" t="str">
            <v>A-01</v>
          </cell>
          <cell r="D89" t="str">
            <v>A-01:Zone3</v>
          </cell>
          <cell r="E89">
            <v>12</v>
          </cell>
          <cell r="F89">
            <v>100</v>
          </cell>
          <cell r="G89">
            <v>604</v>
          </cell>
          <cell r="H89">
            <v>200</v>
          </cell>
          <cell r="I89">
            <v>52</v>
          </cell>
          <cell r="J89">
            <v>140</v>
          </cell>
          <cell r="K89">
            <v>43</v>
          </cell>
          <cell r="L89">
            <v>183</v>
          </cell>
          <cell r="M89">
            <v>23.497267759562842</v>
          </cell>
          <cell r="N89">
            <v>13.66</v>
          </cell>
          <cell r="R89">
            <v>97571.428571428565</v>
          </cell>
          <cell r="S89">
            <v>3.1478770131771596</v>
          </cell>
          <cell r="T89">
            <v>13.396778916544656</v>
          </cell>
          <cell r="W89">
            <v>13660</v>
          </cell>
          <cell r="X89">
            <v>0</v>
          </cell>
          <cell r="Z89">
            <v>3.1478770131771596</v>
          </cell>
        </row>
        <row r="90">
          <cell r="B90">
            <v>39857</v>
          </cell>
          <cell r="C90" t="str">
            <v>A-01</v>
          </cell>
          <cell r="D90" t="str">
            <v>A-01:Zone3</v>
          </cell>
          <cell r="E90">
            <v>9</v>
          </cell>
          <cell r="F90">
            <v>100</v>
          </cell>
          <cell r="G90">
            <v>604</v>
          </cell>
          <cell r="H90">
            <v>210</v>
          </cell>
          <cell r="I90">
            <v>54</v>
          </cell>
          <cell r="J90">
            <v>105</v>
          </cell>
          <cell r="K90">
            <v>21</v>
          </cell>
          <cell r="L90">
            <v>126</v>
          </cell>
          <cell r="M90">
            <v>16.666666666666668</v>
          </cell>
          <cell r="N90">
            <v>11.2</v>
          </cell>
          <cell r="O90">
            <v>11.2</v>
          </cell>
          <cell r="R90">
            <v>106666.66666666667</v>
          </cell>
          <cell r="S90">
            <v>1.875</v>
          </cell>
          <cell r="T90">
            <v>11.25</v>
          </cell>
          <cell r="W90">
            <v>11200</v>
          </cell>
          <cell r="X90">
            <v>0</v>
          </cell>
          <cell r="Z90">
            <v>1.8750000000000002</v>
          </cell>
        </row>
        <row r="91">
          <cell r="B91">
            <v>39877</v>
          </cell>
          <cell r="C91" t="str">
            <v>A-01</v>
          </cell>
          <cell r="D91" t="str">
            <v>A-01:Zone3</v>
          </cell>
          <cell r="E91">
            <v>11</v>
          </cell>
          <cell r="F91">
            <v>100</v>
          </cell>
          <cell r="G91">
            <v>564</v>
          </cell>
          <cell r="H91">
            <v>211</v>
          </cell>
          <cell r="I91">
            <v>56</v>
          </cell>
          <cell r="J91">
            <v>128</v>
          </cell>
          <cell r="K91">
            <v>35</v>
          </cell>
          <cell r="L91">
            <v>163</v>
          </cell>
          <cell r="M91">
            <v>21.472392638036808</v>
          </cell>
          <cell r="N91">
            <v>10.07</v>
          </cell>
          <cell r="R91">
            <v>78671.875</v>
          </cell>
          <cell r="S91">
            <v>3.4756703078450846</v>
          </cell>
          <cell r="T91">
            <v>16.186693147964249</v>
          </cell>
          <cell r="V91" t="str">
            <v>better</v>
          </cell>
          <cell r="W91">
            <v>10070</v>
          </cell>
          <cell r="X91">
            <v>0</v>
          </cell>
          <cell r="Z91">
            <v>3.4756703078450841</v>
          </cell>
        </row>
        <row r="92">
          <cell r="B92">
            <v>39881</v>
          </cell>
          <cell r="C92" t="str">
            <v>A-01</v>
          </cell>
          <cell r="D92" t="str">
            <v>A-01:Zone3</v>
          </cell>
          <cell r="E92">
            <v>10</v>
          </cell>
          <cell r="F92">
            <v>100</v>
          </cell>
          <cell r="G92">
            <v>564</v>
          </cell>
          <cell r="H92">
            <v>211</v>
          </cell>
          <cell r="I92">
            <v>55</v>
          </cell>
          <cell r="J92">
            <v>133</v>
          </cell>
          <cell r="K92">
            <v>36</v>
          </cell>
          <cell r="L92">
            <v>169</v>
          </cell>
          <cell r="M92">
            <v>21.301775147928993</v>
          </cell>
          <cell r="N92">
            <v>13.99</v>
          </cell>
          <cell r="R92">
            <v>105187.96992481203</v>
          </cell>
          <cell r="S92">
            <v>2.5732666190135811</v>
          </cell>
          <cell r="T92">
            <v>12.080057183702644</v>
          </cell>
          <cell r="V92" t="str">
            <v>gas too high ? retest</v>
          </cell>
          <cell r="W92">
            <v>13990</v>
          </cell>
          <cell r="X92">
            <v>0</v>
          </cell>
          <cell r="Z92">
            <v>2.5732666190135811</v>
          </cell>
        </row>
        <row r="93">
          <cell r="B93">
            <v>39897</v>
          </cell>
          <cell r="C93" t="str">
            <v>A-01</v>
          </cell>
          <cell r="D93" t="str">
            <v>A-01:Zone3</v>
          </cell>
          <cell r="E93">
            <v>9</v>
          </cell>
          <cell r="F93">
            <v>100</v>
          </cell>
          <cell r="G93">
            <v>564</v>
          </cell>
          <cell r="H93">
            <v>209</v>
          </cell>
          <cell r="I93">
            <v>57</v>
          </cell>
          <cell r="J93">
            <v>121</v>
          </cell>
          <cell r="K93">
            <v>38</v>
          </cell>
          <cell r="L93">
            <v>159</v>
          </cell>
          <cell r="M93">
            <v>23.89937106918239</v>
          </cell>
          <cell r="N93">
            <v>9.6</v>
          </cell>
          <cell r="R93">
            <v>79338.842975206615</v>
          </cell>
          <cell r="S93">
            <v>3.9583333333333335</v>
          </cell>
          <cell r="T93">
            <v>16.5625</v>
          </cell>
          <cell r="V93" t="str">
            <v>after flushing</v>
          </cell>
          <cell r="W93">
            <v>9600</v>
          </cell>
          <cell r="X93">
            <v>0</v>
          </cell>
          <cell r="Z93">
            <v>3.9583333333333335</v>
          </cell>
        </row>
        <row r="94">
          <cell r="B94">
            <v>39931</v>
          </cell>
          <cell r="C94" t="str">
            <v>A-01</v>
          </cell>
          <cell r="D94" t="str">
            <v>A-01:Zone3</v>
          </cell>
          <cell r="E94">
            <v>12</v>
          </cell>
          <cell r="F94">
            <v>99</v>
          </cell>
          <cell r="G94">
            <v>504</v>
          </cell>
          <cell r="H94">
            <v>200</v>
          </cell>
          <cell r="I94">
            <v>57</v>
          </cell>
          <cell r="J94">
            <v>129</v>
          </cell>
          <cell r="K94">
            <v>38</v>
          </cell>
          <cell r="L94">
            <v>167</v>
          </cell>
          <cell r="M94">
            <v>22.754491017964071</v>
          </cell>
          <cell r="N94">
            <v>9.69</v>
          </cell>
          <cell r="R94">
            <v>75116.279069767435</v>
          </cell>
          <cell r="S94">
            <v>3.9215686274509802</v>
          </cell>
          <cell r="T94">
            <v>17.234262125902994</v>
          </cell>
          <cell r="V94" t="str">
            <v>better</v>
          </cell>
          <cell r="W94">
            <v>9690</v>
          </cell>
          <cell r="X94">
            <v>0</v>
          </cell>
          <cell r="Z94">
            <v>3.9215686274509807</v>
          </cell>
        </row>
        <row r="95">
          <cell r="B95">
            <v>39938</v>
          </cell>
          <cell r="C95" t="str">
            <v>A-01</v>
          </cell>
          <cell r="D95" t="str">
            <v>A-01:Zone3</v>
          </cell>
          <cell r="E95">
            <v>12</v>
          </cell>
          <cell r="F95">
            <v>99</v>
          </cell>
          <cell r="G95">
            <v>514</v>
          </cell>
          <cell r="H95">
            <v>200</v>
          </cell>
          <cell r="I95">
            <v>57</v>
          </cell>
          <cell r="J95">
            <v>109</v>
          </cell>
          <cell r="K95">
            <v>29</v>
          </cell>
          <cell r="L95">
            <v>138</v>
          </cell>
          <cell r="M95">
            <v>21.014492753623188</v>
          </cell>
          <cell r="N95">
            <v>9.69</v>
          </cell>
          <cell r="R95">
            <v>88899.082568807338</v>
          </cell>
          <cell r="S95">
            <v>2.9927760577915379</v>
          </cell>
          <cell r="T95">
            <v>14.241486068111454</v>
          </cell>
          <cell r="W95">
            <v>9690</v>
          </cell>
          <cell r="X95">
            <v>0</v>
          </cell>
          <cell r="Z95">
            <v>2.9927760577915379</v>
          </cell>
        </row>
        <row r="96">
          <cell r="B96">
            <v>39953</v>
          </cell>
          <cell r="C96" t="str">
            <v>A-01</v>
          </cell>
          <cell r="D96" t="str">
            <v>A-01:Zone3</v>
          </cell>
          <cell r="E96">
            <v>8</v>
          </cell>
          <cell r="F96">
            <v>99</v>
          </cell>
          <cell r="G96">
            <v>513</v>
          </cell>
          <cell r="H96">
            <v>207</v>
          </cell>
          <cell r="I96">
            <v>9</v>
          </cell>
          <cell r="J96">
            <v>88</v>
          </cell>
          <cell r="K96">
            <v>19</v>
          </cell>
          <cell r="L96">
            <v>107</v>
          </cell>
          <cell r="M96">
            <v>17.757009345794394</v>
          </cell>
          <cell r="N96">
            <v>8.7200000000000006</v>
          </cell>
          <cell r="R96">
            <v>99090.909090909088</v>
          </cell>
          <cell r="S96">
            <v>2.1788990825688073</v>
          </cell>
          <cell r="T96">
            <v>12.270642201834862</v>
          </cell>
          <cell r="V96" t="str">
            <v>rirst 2 hrs --- oil (zero)</v>
          </cell>
          <cell r="W96">
            <v>8720</v>
          </cell>
          <cell r="X96">
            <v>0</v>
          </cell>
          <cell r="Z96">
            <v>2.1788990825688073</v>
          </cell>
        </row>
        <row r="97">
          <cell r="B97">
            <v>40050</v>
          </cell>
          <cell r="C97" t="str">
            <v>A-01</v>
          </cell>
          <cell r="D97" t="str">
            <v>A-01:Zone3</v>
          </cell>
          <cell r="E97">
            <v>9</v>
          </cell>
          <cell r="F97">
            <v>99</v>
          </cell>
          <cell r="G97">
            <v>494</v>
          </cell>
          <cell r="H97">
            <v>203</v>
          </cell>
          <cell r="I97">
            <v>8</v>
          </cell>
          <cell r="J97">
            <v>98</v>
          </cell>
          <cell r="K97">
            <v>34</v>
          </cell>
          <cell r="L97">
            <v>132</v>
          </cell>
          <cell r="M97">
            <v>25.757575757575758</v>
          </cell>
          <cell r="N97">
            <v>8.61</v>
          </cell>
          <cell r="R97">
            <v>87857.142857142855</v>
          </cell>
          <cell r="S97">
            <v>3.9488966318234611</v>
          </cell>
          <cell r="T97">
            <v>15.331010452961673</v>
          </cell>
          <cell r="V97" t="str">
            <v>better</v>
          </cell>
          <cell r="W97">
            <v>8610</v>
          </cell>
          <cell r="X97">
            <v>0</v>
          </cell>
          <cell r="Z97">
            <v>3.9488966318234615</v>
          </cell>
        </row>
        <row r="98">
          <cell r="B98">
            <v>40064</v>
          </cell>
          <cell r="C98" t="str">
            <v>A-01</v>
          </cell>
          <cell r="D98" t="str">
            <v>A-01:Zone3</v>
          </cell>
          <cell r="E98">
            <v>9</v>
          </cell>
          <cell r="F98">
            <v>99</v>
          </cell>
          <cell r="G98">
            <v>464</v>
          </cell>
          <cell r="H98">
            <v>205</v>
          </cell>
          <cell r="I98">
            <v>9</v>
          </cell>
          <cell r="J98">
            <v>43</v>
          </cell>
          <cell r="K98">
            <v>32</v>
          </cell>
          <cell r="L98">
            <v>75</v>
          </cell>
          <cell r="M98">
            <v>42.666666666666664</v>
          </cell>
          <cell r="N98">
            <v>9.09</v>
          </cell>
          <cell r="R98">
            <v>211395.34883720931</v>
          </cell>
          <cell r="S98">
            <v>3.5203520352035205</v>
          </cell>
          <cell r="T98">
            <v>8.2508250825082516</v>
          </cell>
          <cell r="V98" t="str">
            <v>oil still up and down</v>
          </cell>
          <cell r="W98">
            <v>9090</v>
          </cell>
          <cell r="X98">
            <v>0</v>
          </cell>
          <cell r="Z98">
            <v>3.5203520352035205</v>
          </cell>
        </row>
        <row r="99">
          <cell r="B99">
            <v>40071</v>
          </cell>
          <cell r="C99" t="str">
            <v>A-01</v>
          </cell>
          <cell r="D99" t="str">
            <v>A-01:Zone3</v>
          </cell>
          <cell r="E99">
            <v>8</v>
          </cell>
          <cell r="F99">
            <v>99</v>
          </cell>
          <cell r="G99">
            <v>454</v>
          </cell>
          <cell r="H99">
            <v>205</v>
          </cell>
          <cell r="I99">
            <v>8</v>
          </cell>
          <cell r="J99">
            <v>80</v>
          </cell>
          <cell r="K99">
            <v>18</v>
          </cell>
          <cell r="L99">
            <v>98</v>
          </cell>
          <cell r="M99">
            <v>18.367346938775512</v>
          </cell>
          <cell r="N99">
            <v>8.9600000000000009</v>
          </cell>
          <cell r="R99">
            <v>112000</v>
          </cell>
          <cell r="S99">
            <v>2.0089285714285716</v>
          </cell>
          <cell r="T99">
            <v>10.9375</v>
          </cell>
          <cell r="W99">
            <v>8960</v>
          </cell>
          <cell r="X99">
            <v>0</v>
          </cell>
          <cell r="Z99">
            <v>2.0089285714285712</v>
          </cell>
        </row>
        <row r="100">
          <cell r="B100">
            <v>40074</v>
          </cell>
          <cell r="C100" t="str">
            <v>A-01</v>
          </cell>
          <cell r="D100" t="str">
            <v>A-01:Zone3</v>
          </cell>
          <cell r="E100">
            <v>10</v>
          </cell>
          <cell r="F100">
            <v>99</v>
          </cell>
          <cell r="G100">
            <v>454</v>
          </cell>
          <cell r="H100">
            <v>204</v>
          </cell>
          <cell r="I100">
            <v>8</v>
          </cell>
          <cell r="J100">
            <v>7</v>
          </cell>
          <cell r="K100">
            <v>17</v>
          </cell>
          <cell r="L100">
            <v>24</v>
          </cell>
          <cell r="M100">
            <v>70.833333333333329</v>
          </cell>
          <cell r="N100">
            <v>9.1999999999999993</v>
          </cell>
          <cell r="R100">
            <v>1314285.7142857143</v>
          </cell>
          <cell r="S100">
            <v>1.8478260869565217</v>
          </cell>
          <cell r="T100">
            <v>2.6086956521739131</v>
          </cell>
          <cell r="W100">
            <v>9200</v>
          </cell>
          <cell r="X100">
            <v>0</v>
          </cell>
          <cell r="Z100">
            <v>1.847826086956522</v>
          </cell>
        </row>
        <row r="101">
          <cell r="B101">
            <v>40118</v>
          </cell>
          <cell r="C101" t="str">
            <v>A-01</v>
          </cell>
          <cell r="D101" t="str">
            <v>A-01:Zone3</v>
          </cell>
          <cell r="E101">
            <v>9</v>
          </cell>
          <cell r="F101">
            <v>100</v>
          </cell>
          <cell r="G101">
            <v>453</v>
          </cell>
          <cell r="H101">
            <v>208</v>
          </cell>
          <cell r="I101">
            <v>10</v>
          </cell>
          <cell r="J101">
            <v>31.4</v>
          </cell>
          <cell r="K101">
            <v>45</v>
          </cell>
          <cell r="L101">
            <v>76.400000000000006</v>
          </cell>
          <cell r="M101">
            <v>58.900523560209422</v>
          </cell>
          <cell r="N101">
            <v>7.98</v>
          </cell>
          <cell r="R101">
            <v>254140.12738853504</v>
          </cell>
          <cell r="S101">
            <v>5.6390977443609023</v>
          </cell>
          <cell r="T101">
            <v>9.5739348370927324</v>
          </cell>
          <cell r="W101">
            <v>7980</v>
          </cell>
          <cell r="X101">
            <v>0</v>
          </cell>
          <cell r="Z101">
            <v>5.6390977443609023</v>
          </cell>
        </row>
        <row r="102">
          <cell r="B102">
            <v>40143</v>
          </cell>
          <cell r="C102" t="str">
            <v>A-01</v>
          </cell>
          <cell r="D102" t="str">
            <v>A-01:Zone3</v>
          </cell>
          <cell r="E102">
            <v>8</v>
          </cell>
          <cell r="F102">
            <v>100</v>
          </cell>
          <cell r="G102">
            <v>463</v>
          </cell>
          <cell r="H102">
            <v>193</v>
          </cell>
          <cell r="I102">
            <v>10</v>
          </cell>
          <cell r="J102">
            <v>86</v>
          </cell>
          <cell r="K102">
            <v>54</v>
          </cell>
          <cell r="L102">
            <v>140</v>
          </cell>
          <cell r="M102">
            <v>38.571428571428569</v>
          </cell>
          <cell r="N102">
            <v>7.43</v>
          </cell>
          <cell r="R102">
            <v>86395.348837209298</v>
          </cell>
          <cell r="S102">
            <v>7.2678331090174968</v>
          </cell>
          <cell r="T102">
            <v>18.842530282637956</v>
          </cell>
          <cell r="W102">
            <v>7430</v>
          </cell>
          <cell r="X102">
            <v>0</v>
          </cell>
          <cell r="Z102">
            <v>7.2678331090174968</v>
          </cell>
        </row>
        <row r="103">
          <cell r="B103">
            <v>40157</v>
          </cell>
          <cell r="C103" t="str">
            <v>A-01</v>
          </cell>
          <cell r="D103" t="str">
            <v>A-01:Zone3</v>
          </cell>
          <cell r="E103">
            <v>9</v>
          </cell>
          <cell r="F103">
            <v>100</v>
          </cell>
          <cell r="G103">
            <v>462</v>
          </cell>
          <cell r="H103">
            <v>195</v>
          </cell>
          <cell r="I103">
            <v>9</v>
          </cell>
          <cell r="J103">
            <v>94</v>
          </cell>
          <cell r="K103">
            <v>43</v>
          </cell>
          <cell r="L103">
            <v>137</v>
          </cell>
          <cell r="M103">
            <v>31.386861313868614</v>
          </cell>
          <cell r="N103">
            <v>6.95</v>
          </cell>
          <cell r="R103">
            <v>73936.170212765952</v>
          </cell>
          <cell r="S103">
            <v>6.1870503597122299</v>
          </cell>
          <cell r="T103">
            <v>19.712230215827336</v>
          </cell>
          <cell r="W103">
            <v>6950</v>
          </cell>
          <cell r="X103">
            <v>0</v>
          </cell>
          <cell r="Z103">
            <v>6.1870503597122299</v>
          </cell>
        </row>
        <row r="104">
          <cell r="B104">
            <v>40214</v>
          </cell>
          <cell r="C104" t="str">
            <v>A-01</v>
          </cell>
          <cell r="D104" t="str">
            <v>A-01:Zone3</v>
          </cell>
          <cell r="E104">
            <v>10</v>
          </cell>
          <cell r="F104">
            <v>100</v>
          </cell>
          <cell r="G104">
            <v>425</v>
          </cell>
          <cell r="H104">
            <v>198</v>
          </cell>
          <cell r="I104">
            <v>10</v>
          </cell>
          <cell r="J104">
            <v>99</v>
          </cell>
          <cell r="K104">
            <v>128</v>
          </cell>
          <cell r="L104">
            <v>227</v>
          </cell>
          <cell r="M104">
            <v>56.387665198237883</v>
          </cell>
          <cell r="N104">
            <v>7.62</v>
          </cell>
          <cell r="R104">
            <v>76969.696969696975</v>
          </cell>
          <cell r="S104">
            <v>16.797900262467191</v>
          </cell>
          <cell r="T104">
            <v>29.790026246719162</v>
          </cell>
          <cell r="V104" t="str">
            <v>with new oil/wtr meter</v>
          </cell>
          <cell r="W104">
            <v>7620</v>
          </cell>
          <cell r="X104">
            <v>0</v>
          </cell>
          <cell r="Z104">
            <v>16.797900262467191</v>
          </cell>
        </row>
        <row r="105">
          <cell r="B105">
            <v>40252</v>
          </cell>
          <cell r="C105" t="str">
            <v>A-01</v>
          </cell>
          <cell r="D105" t="str">
            <v>A-01:Zone3</v>
          </cell>
          <cell r="E105">
            <v>13</v>
          </cell>
          <cell r="F105">
            <v>100</v>
          </cell>
          <cell r="G105">
            <v>418</v>
          </cell>
          <cell r="H105">
            <v>200</v>
          </cell>
          <cell r="I105">
            <v>12</v>
          </cell>
          <cell r="J105">
            <v>140</v>
          </cell>
          <cell r="K105">
            <v>126</v>
          </cell>
          <cell r="L105">
            <v>266</v>
          </cell>
          <cell r="M105">
            <v>47.368421052631582</v>
          </cell>
          <cell r="N105">
            <v>7.45</v>
          </cell>
          <cell r="R105">
            <v>53214.285714285717</v>
          </cell>
          <cell r="S105">
            <v>16.912751677852349</v>
          </cell>
          <cell r="T105">
            <v>35.70469798657718</v>
          </cell>
          <cell r="V105" t="str">
            <v>new meter</v>
          </cell>
          <cell r="W105">
            <v>7450</v>
          </cell>
          <cell r="X105">
            <v>0</v>
          </cell>
          <cell r="Z105">
            <v>16.912751677852349</v>
          </cell>
        </row>
        <row r="106">
          <cell r="B106">
            <v>40258</v>
          </cell>
          <cell r="C106" t="str">
            <v>A-01</v>
          </cell>
          <cell r="D106" t="str">
            <v>A-01:Zone3</v>
          </cell>
          <cell r="E106">
            <v>15</v>
          </cell>
          <cell r="F106">
            <v>99</v>
          </cell>
          <cell r="G106">
            <v>403</v>
          </cell>
          <cell r="H106">
            <v>198</v>
          </cell>
          <cell r="I106">
            <v>12</v>
          </cell>
          <cell r="J106">
            <v>141</v>
          </cell>
          <cell r="K106">
            <v>132</v>
          </cell>
          <cell r="L106">
            <v>273</v>
          </cell>
          <cell r="M106">
            <v>48.35164835164835</v>
          </cell>
          <cell r="N106">
            <v>7.18</v>
          </cell>
          <cell r="R106">
            <v>50921.985815602835</v>
          </cell>
          <cell r="S106">
            <v>18.384401114206128</v>
          </cell>
          <cell r="T106">
            <v>38.022284122562674</v>
          </cell>
          <cell r="W106">
            <v>7180</v>
          </cell>
          <cell r="X106">
            <v>0</v>
          </cell>
          <cell r="Z106">
            <v>18.384401114206128</v>
          </cell>
        </row>
        <row r="107">
          <cell r="B107">
            <v>40262</v>
          </cell>
          <cell r="C107" t="str">
            <v>A-01</v>
          </cell>
          <cell r="D107" t="str">
            <v>A-01:Zone3</v>
          </cell>
          <cell r="E107">
            <v>17</v>
          </cell>
          <cell r="F107">
            <v>98</v>
          </cell>
          <cell r="G107">
            <v>404</v>
          </cell>
          <cell r="H107">
            <v>198</v>
          </cell>
          <cell r="I107">
            <v>13</v>
          </cell>
          <cell r="J107">
            <v>160.9</v>
          </cell>
          <cell r="K107">
            <v>84.1</v>
          </cell>
          <cell r="L107">
            <v>245</v>
          </cell>
          <cell r="M107">
            <v>34.326530612244895</v>
          </cell>
          <cell r="N107">
            <v>7.09</v>
          </cell>
          <cell r="O107">
            <v>7.09</v>
          </cell>
          <cell r="P107">
            <v>0</v>
          </cell>
          <cell r="R107">
            <v>44064.636420136732</v>
          </cell>
          <cell r="S107">
            <v>11.861777150916785</v>
          </cell>
          <cell r="T107">
            <v>34.555712270803951</v>
          </cell>
          <cell r="W107">
            <v>7090</v>
          </cell>
          <cell r="X107">
            <v>0</v>
          </cell>
          <cell r="Z107">
            <v>11.861777150916783</v>
          </cell>
        </row>
        <row r="108">
          <cell r="B108">
            <v>40267</v>
          </cell>
          <cell r="C108" t="str">
            <v>A-01</v>
          </cell>
          <cell r="D108" t="str">
            <v>A-01:Zone3</v>
          </cell>
          <cell r="E108">
            <v>14</v>
          </cell>
          <cell r="F108">
            <v>98</v>
          </cell>
          <cell r="G108">
            <v>404</v>
          </cell>
          <cell r="H108">
            <v>199</v>
          </cell>
          <cell r="I108">
            <v>12</v>
          </cell>
          <cell r="J108">
            <v>160</v>
          </cell>
          <cell r="K108">
            <v>127.1</v>
          </cell>
          <cell r="L108">
            <v>287.10000000000002</v>
          </cell>
          <cell r="M108">
            <v>44.270289097875306</v>
          </cell>
          <cell r="N108">
            <v>7.09</v>
          </cell>
          <cell r="O108">
            <v>7.09</v>
          </cell>
          <cell r="P108">
            <v>0</v>
          </cell>
          <cell r="R108">
            <v>44312.5</v>
          </cell>
          <cell r="S108">
            <v>17.926657263751764</v>
          </cell>
          <cell r="T108">
            <v>40.493653032440058</v>
          </cell>
          <cell r="W108">
            <v>7090</v>
          </cell>
          <cell r="X108">
            <v>0</v>
          </cell>
          <cell r="Z108">
            <v>17.926657263751764</v>
          </cell>
        </row>
        <row r="109">
          <cell r="B109">
            <v>40276</v>
          </cell>
          <cell r="C109" t="str">
            <v>A-01</v>
          </cell>
          <cell r="D109" t="str">
            <v>A-01:Zone3</v>
          </cell>
          <cell r="E109">
            <v>10</v>
          </cell>
          <cell r="F109">
            <v>98</v>
          </cell>
          <cell r="G109">
            <v>424</v>
          </cell>
          <cell r="H109">
            <v>202</v>
          </cell>
          <cell r="I109">
            <v>13</v>
          </cell>
          <cell r="J109">
            <v>123.3</v>
          </cell>
          <cell r="K109">
            <v>115.5</v>
          </cell>
          <cell r="L109">
            <v>238.8</v>
          </cell>
          <cell r="M109">
            <v>48.366834170854268</v>
          </cell>
          <cell r="N109">
            <v>7.37</v>
          </cell>
          <cell r="O109">
            <v>7.37</v>
          </cell>
          <cell r="P109">
            <v>0</v>
          </cell>
          <cell r="R109">
            <v>59772.911597729115</v>
          </cell>
          <cell r="S109">
            <v>15.671641791044776</v>
          </cell>
          <cell r="T109">
            <v>32.401628222523748</v>
          </cell>
          <cell r="W109">
            <v>7370</v>
          </cell>
          <cell r="X109">
            <v>0</v>
          </cell>
          <cell r="Z109">
            <v>15.671641791044776</v>
          </cell>
        </row>
        <row r="110">
          <cell r="B110">
            <v>40298</v>
          </cell>
          <cell r="C110" t="str">
            <v>A-01</v>
          </cell>
          <cell r="D110" t="str">
            <v>A-01:Zone3</v>
          </cell>
          <cell r="E110">
            <v>7</v>
          </cell>
          <cell r="F110">
            <v>96</v>
          </cell>
          <cell r="G110">
            <v>424</v>
          </cell>
          <cell r="H110">
            <v>199</v>
          </cell>
          <cell r="I110">
            <v>14</v>
          </cell>
          <cell r="J110">
            <v>117.1</v>
          </cell>
          <cell r="K110">
            <v>140.5</v>
          </cell>
          <cell r="L110">
            <v>257.60000000000002</v>
          </cell>
          <cell r="M110">
            <v>54.54192546583851</v>
          </cell>
          <cell r="N110">
            <v>6.74</v>
          </cell>
          <cell r="O110">
            <v>6.74</v>
          </cell>
          <cell r="P110">
            <v>0</v>
          </cell>
          <cell r="R110">
            <v>57557.643040136638</v>
          </cell>
          <cell r="S110">
            <v>20.845697329376854</v>
          </cell>
          <cell r="T110">
            <v>38.219584569732937</v>
          </cell>
          <cell r="W110">
            <v>6740</v>
          </cell>
          <cell r="X110">
            <v>0</v>
          </cell>
          <cell r="Z110">
            <v>20.845697329376854</v>
          </cell>
        </row>
        <row r="111">
          <cell r="B111">
            <v>40310</v>
          </cell>
          <cell r="C111" t="str">
            <v>A-01</v>
          </cell>
          <cell r="D111" t="str">
            <v>A-01:Zone3</v>
          </cell>
          <cell r="E111">
            <v>6</v>
          </cell>
          <cell r="F111">
            <v>98</v>
          </cell>
          <cell r="G111">
            <v>423</v>
          </cell>
          <cell r="H111">
            <v>202</v>
          </cell>
          <cell r="I111">
            <v>15</v>
          </cell>
          <cell r="J111">
            <v>131</v>
          </cell>
          <cell r="K111">
            <v>102.2</v>
          </cell>
          <cell r="L111">
            <v>233.2</v>
          </cell>
          <cell r="M111">
            <v>43.825042881646652</v>
          </cell>
          <cell r="N111">
            <v>7.21</v>
          </cell>
          <cell r="O111">
            <v>7.21</v>
          </cell>
          <cell r="P111">
            <v>0</v>
          </cell>
          <cell r="R111">
            <v>55038.167938931299</v>
          </cell>
          <cell r="S111">
            <v>14.174757281553399</v>
          </cell>
          <cell r="T111">
            <v>32.343966712898755</v>
          </cell>
          <cell r="V111" t="str">
            <v>TDM (127 BO, 106 BW)</v>
          </cell>
          <cell r="W111">
            <v>7210</v>
          </cell>
          <cell r="X111">
            <v>0</v>
          </cell>
          <cell r="Z111">
            <v>14.174757281553399</v>
          </cell>
        </row>
        <row r="112">
          <cell r="B112">
            <v>40313</v>
          </cell>
          <cell r="C112" t="str">
            <v>A-01</v>
          </cell>
          <cell r="D112" t="str">
            <v>A-01:Zone3</v>
          </cell>
          <cell r="E112">
            <v>6</v>
          </cell>
          <cell r="F112">
            <v>98</v>
          </cell>
          <cell r="G112">
            <v>424</v>
          </cell>
          <cell r="H112">
            <v>203</v>
          </cell>
          <cell r="I112">
            <v>15</v>
          </cell>
          <cell r="J112">
            <v>118</v>
          </cell>
          <cell r="K112">
            <v>167.3</v>
          </cell>
          <cell r="L112">
            <v>285.3</v>
          </cell>
          <cell r="M112">
            <v>58.640028040658954</v>
          </cell>
          <cell r="N112">
            <v>7.32</v>
          </cell>
          <cell r="O112">
            <v>7.32</v>
          </cell>
          <cell r="P112">
            <v>0</v>
          </cell>
          <cell r="R112">
            <v>62033.898305084746</v>
          </cell>
          <cell r="S112">
            <v>22.855191256830601</v>
          </cell>
          <cell r="T112">
            <v>38.975409836065573</v>
          </cell>
          <cell r="W112">
            <v>7320</v>
          </cell>
          <cell r="X112">
            <v>0</v>
          </cell>
          <cell r="Z112">
            <v>22.855191256830601</v>
          </cell>
        </row>
        <row r="113">
          <cell r="B113">
            <v>40324</v>
          </cell>
          <cell r="C113" t="str">
            <v>A-01</v>
          </cell>
          <cell r="D113" t="str">
            <v>A-01:Zone3</v>
          </cell>
          <cell r="E113">
            <v>10</v>
          </cell>
          <cell r="F113">
            <v>100</v>
          </cell>
          <cell r="G113">
            <v>425</v>
          </cell>
          <cell r="H113">
            <v>204</v>
          </cell>
          <cell r="I113">
            <v>16</v>
          </cell>
          <cell r="J113">
            <v>212</v>
          </cell>
          <cell r="K113">
            <v>132</v>
          </cell>
          <cell r="L113">
            <v>344</v>
          </cell>
          <cell r="M113">
            <v>38.372093023255815</v>
          </cell>
          <cell r="N113">
            <v>6.87</v>
          </cell>
          <cell r="O113">
            <v>6.87</v>
          </cell>
          <cell r="P113">
            <v>0</v>
          </cell>
          <cell r="R113">
            <v>32405.66037735849</v>
          </cell>
          <cell r="S113">
            <v>19.213973799126638</v>
          </cell>
          <cell r="T113">
            <v>50.072780203784568</v>
          </cell>
          <cell r="V113" t="str">
            <v>LDM</v>
          </cell>
          <cell r="W113">
            <v>6870</v>
          </cell>
          <cell r="X113">
            <v>0</v>
          </cell>
          <cell r="Z113">
            <v>19.213973799126638</v>
          </cell>
        </row>
        <row r="114">
          <cell r="B114">
            <v>40327</v>
          </cell>
          <cell r="C114" t="str">
            <v>A-01</v>
          </cell>
          <cell r="D114" t="str">
            <v>A-01:Zone3</v>
          </cell>
          <cell r="E114">
            <v>7</v>
          </cell>
          <cell r="F114">
            <v>100</v>
          </cell>
          <cell r="G114">
            <v>424</v>
          </cell>
          <cell r="H114">
            <v>199</v>
          </cell>
          <cell r="I114">
            <v>16</v>
          </cell>
          <cell r="J114">
            <v>103</v>
          </cell>
          <cell r="K114">
            <v>114</v>
          </cell>
          <cell r="L114">
            <v>217</v>
          </cell>
          <cell r="M114">
            <v>52.534562211981566</v>
          </cell>
          <cell r="N114">
            <v>6.78</v>
          </cell>
          <cell r="O114">
            <v>6.78</v>
          </cell>
          <cell r="R114">
            <v>65825.242718446607</v>
          </cell>
          <cell r="S114">
            <v>16.814159292035399</v>
          </cell>
          <cell r="T114">
            <v>32.005899705014748</v>
          </cell>
          <cell r="W114">
            <v>6780</v>
          </cell>
          <cell r="X114">
            <v>0</v>
          </cell>
          <cell r="Z114">
            <v>16.814159292035399</v>
          </cell>
        </row>
        <row r="115">
          <cell r="B115">
            <v>40331</v>
          </cell>
          <cell r="C115" t="str">
            <v>A-01</v>
          </cell>
          <cell r="D115" t="str">
            <v>A-01:Zone3</v>
          </cell>
          <cell r="E115">
            <v>8</v>
          </cell>
          <cell r="F115">
            <v>100</v>
          </cell>
          <cell r="G115">
            <v>425</v>
          </cell>
          <cell r="H115">
            <v>200</v>
          </cell>
          <cell r="I115">
            <v>16</v>
          </cell>
          <cell r="J115">
            <v>123.4</v>
          </cell>
          <cell r="K115">
            <v>105</v>
          </cell>
          <cell r="L115">
            <v>228.4</v>
          </cell>
          <cell r="M115">
            <v>45.971978984238177</v>
          </cell>
          <cell r="N115">
            <v>6.79</v>
          </cell>
          <cell r="O115">
            <v>6.79</v>
          </cell>
          <cell r="P115">
            <v>0</v>
          </cell>
          <cell r="R115">
            <v>55024.311183144244</v>
          </cell>
          <cell r="S115">
            <v>15.463917525773196</v>
          </cell>
          <cell r="T115">
            <v>33.637702503681886</v>
          </cell>
          <cell r="W115">
            <v>6790</v>
          </cell>
          <cell r="X115">
            <v>0</v>
          </cell>
          <cell r="Z115">
            <v>15.463917525773196</v>
          </cell>
        </row>
        <row r="116">
          <cell r="B116">
            <v>40356</v>
          </cell>
          <cell r="C116" t="str">
            <v>A-01</v>
          </cell>
          <cell r="D116" t="str">
            <v>A-01:Zone3</v>
          </cell>
          <cell r="E116">
            <v>17</v>
          </cell>
          <cell r="F116">
            <v>99</v>
          </cell>
          <cell r="G116">
            <v>405</v>
          </cell>
          <cell r="H116">
            <v>195</v>
          </cell>
          <cell r="I116">
            <v>16</v>
          </cell>
          <cell r="J116">
            <v>105.1</v>
          </cell>
          <cell r="K116">
            <v>105.6</v>
          </cell>
          <cell r="L116">
            <v>210.7</v>
          </cell>
          <cell r="M116">
            <v>50.118652112007595</v>
          </cell>
          <cell r="N116">
            <v>6.11</v>
          </cell>
          <cell r="O116">
            <v>6.11</v>
          </cell>
          <cell r="P116">
            <v>0</v>
          </cell>
          <cell r="R116">
            <v>58135.109419600383</v>
          </cell>
          <cell r="S116">
            <v>17.28314238952537</v>
          </cell>
          <cell r="T116">
            <v>34.48445171849427</v>
          </cell>
          <cell r="W116">
            <v>6110</v>
          </cell>
          <cell r="X116">
            <v>0</v>
          </cell>
          <cell r="Z116">
            <v>17.283142389525366</v>
          </cell>
        </row>
        <row r="117">
          <cell r="B117">
            <v>40360</v>
          </cell>
          <cell r="C117" t="str">
            <v>A-01</v>
          </cell>
          <cell r="D117" t="str">
            <v>A-01:Zone3</v>
          </cell>
          <cell r="E117">
            <v>25</v>
          </cell>
          <cell r="F117">
            <v>99</v>
          </cell>
          <cell r="G117">
            <v>405</v>
          </cell>
          <cell r="H117">
            <v>201</v>
          </cell>
          <cell r="I117">
            <v>17</v>
          </cell>
          <cell r="J117">
            <v>102.6</v>
          </cell>
          <cell r="K117">
            <v>148.69999999999999</v>
          </cell>
          <cell r="L117">
            <v>251.3</v>
          </cell>
          <cell r="M117">
            <v>59.172304019100679</v>
          </cell>
          <cell r="N117">
            <v>6.04</v>
          </cell>
          <cell r="O117">
            <v>6.04</v>
          </cell>
          <cell r="P117">
            <v>0</v>
          </cell>
          <cell r="R117">
            <v>58869.395711500976</v>
          </cell>
          <cell r="S117">
            <v>24.619205298013245</v>
          </cell>
          <cell r="T117">
            <v>41.605960264900659</v>
          </cell>
          <cell r="W117">
            <v>6040</v>
          </cell>
          <cell r="X117">
            <v>0</v>
          </cell>
          <cell r="Z117">
            <v>24.619205298013242</v>
          </cell>
        </row>
        <row r="118">
          <cell r="B118">
            <v>40377</v>
          </cell>
          <cell r="C118" t="str">
            <v>A-01</v>
          </cell>
          <cell r="D118" t="str">
            <v>A-01:Zone3</v>
          </cell>
          <cell r="E118">
            <v>8</v>
          </cell>
          <cell r="F118">
            <v>100</v>
          </cell>
          <cell r="G118">
            <v>402</v>
          </cell>
          <cell r="H118">
            <v>182</v>
          </cell>
          <cell r="I118">
            <v>15</v>
          </cell>
          <cell r="J118">
            <v>106.5</v>
          </cell>
          <cell r="K118">
            <v>104.6</v>
          </cell>
          <cell r="L118">
            <v>211.1</v>
          </cell>
          <cell r="M118">
            <v>49.549976314542867</v>
          </cell>
          <cell r="N118">
            <v>4.8</v>
          </cell>
          <cell r="O118">
            <v>4.8</v>
          </cell>
          <cell r="P118">
            <v>0</v>
          </cell>
          <cell r="R118">
            <v>45070.42253521127</v>
          </cell>
          <cell r="S118">
            <v>21.791666666666668</v>
          </cell>
          <cell r="T118">
            <v>43.979166666666664</v>
          </cell>
          <cell r="V118" t="str">
            <v>Similar with LDM</v>
          </cell>
          <cell r="W118">
            <v>4800</v>
          </cell>
          <cell r="X118">
            <v>0</v>
          </cell>
          <cell r="Z118">
            <v>21.791666666666668</v>
          </cell>
        </row>
        <row r="119">
          <cell r="B119">
            <v>40385</v>
          </cell>
          <cell r="C119" t="str">
            <v>A-01</v>
          </cell>
          <cell r="D119" t="str">
            <v>A-01:Zone3</v>
          </cell>
          <cell r="E119">
            <v>6</v>
          </cell>
          <cell r="F119">
            <v>100</v>
          </cell>
          <cell r="G119">
            <v>403</v>
          </cell>
          <cell r="H119">
            <v>189</v>
          </cell>
          <cell r="I119">
            <v>15</v>
          </cell>
          <cell r="J119">
            <v>100</v>
          </cell>
          <cell r="K119">
            <v>100</v>
          </cell>
          <cell r="L119">
            <v>200</v>
          </cell>
          <cell r="M119">
            <v>50</v>
          </cell>
          <cell r="N119">
            <v>4.6900000000000004</v>
          </cell>
          <cell r="O119">
            <v>4.6900000000000004</v>
          </cell>
          <cell r="P119">
            <v>0</v>
          </cell>
          <cell r="R119">
            <v>46900</v>
          </cell>
          <cell r="S119">
            <v>21.321961620469082</v>
          </cell>
          <cell r="T119">
            <v>42.643923240938165</v>
          </cell>
          <cell r="V119" t="str">
            <v>LDM close to TS</v>
          </cell>
          <cell r="W119">
            <v>4690</v>
          </cell>
          <cell r="X119">
            <v>0</v>
          </cell>
          <cell r="Z119">
            <v>21.321961620469082</v>
          </cell>
        </row>
        <row r="120">
          <cell r="B120">
            <v>40393</v>
          </cell>
          <cell r="C120" t="str">
            <v>A-01</v>
          </cell>
          <cell r="D120" t="str">
            <v>A-01:Zone3</v>
          </cell>
          <cell r="E120">
            <v>7</v>
          </cell>
          <cell r="F120">
            <v>99</v>
          </cell>
          <cell r="G120">
            <v>404</v>
          </cell>
          <cell r="H120">
            <v>187</v>
          </cell>
          <cell r="I120">
            <v>14</v>
          </cell>
          <cell r="J120">
            <v>105</v>
          </cell>
          <cell r="K120">
            <v>117</v>
          </cell>
          <cell r="L120">
            <v>222</v>
          </cell>
          <cell r="M120">
            <v>52.702702702702702</v>
          </cell>
          <cell r="N120">
            <v>4.34</v>
          </cell>
          <cell r="O120">
            <v>4.34</v>
          </cell>
          <cell r="P120">
            <v>0</v>
          </cell>
          <cell r="R120">
            <v>41333.333333333336</v>
          </cell>
          <cell r="S120">
            <v>26.958525345622121</v>
          </cell>
          <cell r="T120">
            <v>51.152073732718897</v>
          </cell>
          <cell r="V120" t="str">
            <v>LDM</v>
          </cell>
          <cell r="W120">
            <v>4340</v>
          </cell>
          <cell r="X120">
            <v>0</v>
          </cell>
          <cell r="Z120">
            <v>26.958525345622121</v>
          </cell>
        </row>
        <row r="121">
          <cell r="B121">
            <v>40396</v>
          </cell>
          <cell r="C121" t="str">
            <v>A-01</v>
          </cell>
          <cell r="D121" t="str">
            <v>A-01:Zone3</v>
          </cell>
          <cell r="E121">
            <v>9</v>
          </cell>
          <cell r="F121">
            <v>98</v>
          </cell>
          <cell r="G121">
            <v>402</v>
          </cell>
          <cell r="H121">
            <v>177</v>
          </cell>
          <cell r="I121">
            <v>11</v>
          </cell>
          <cell r="J121">
            <v>125</v>
          </cell>
          <cell r="K121">
            <v>109.5</v>
          </cell>
          <cell r="L121">
            <v>234.5</v>
          </cell>
          <cell r="M121">
            <v>46.695095948827294</v>
          </cell>
          <cell r="N121">
            <v>4.04</v>
          </cell>
          <cell r="O121">
            <v>4.04</v>
          </cell>
          <cell r="P121">
            <v>0</v>
          </cell>
          <cell r="R121">
            <v>32320</v>
          </cell>
          <cell r="S121">
            <v>27.103960396039604</v>
          </cell>
          <cell r="T121">
            <v>58.044554455445542</v>
          </cell>
          <cell r="W121">
            <v>4040</v>
          </cell>
          <cell r="X121">
            <v>0</v>
          </cell>
          <cell r="Z121">
            <v>27.103960396039604</v>
          </cell>
        </row>
        <row r="122">
          <cell r="B122">
            <v>40400</v>
          </cell>
          <cell r="C122" t="str">
            <v>A-01</v>
          </cell>
          <cell r="D122" t="str">
            <v>A-01:Zone3</v>
          </cell>
          <cell r="E122">
            <v>5</v>
          </cell>
          <cell r="F122">
            <v>98</v>
          </cell>
          <cell r="G122">
            <v>398</v>
          </cell>
          <cell r="H122">
            <v>186</v>
          </cell>
          <cell r="I122">
            <v>14</v>
          </cell>
          <cell r="J122">
            <v>84.4</v>
          </cell>
          <cell r="K122">
            <v>139.69999999999999</v>
          </cell>
          <cell r="L122">
            <v>224.1</v>
          </cell>
          <cell r="M122">
            <v>62.338241856314148</v>
          </cell>
          <cell r="N122">
            <v>4.16</v>
          </cell>
          <cell r="O122">
            <v>4.16</v>
          </cell>
          <cell r="P122">
            <v>0</v>
          </cell>
          <cell r="R122">
            <v>49289.099526066348</v>
          </cell>
          <cell r="S122">
            <v>33.581730769230766</v>
          </cell>
          <cell r="T122">
            <v>53.870192307692307</v>
          </cell>
          <cell r="V122" t="str">
            <v>PDC</v>
          </cell>
          <cell r="W122">
            <v>4160</v>
          </cell>
          <cell r="X122">
            <v>0</v>
          </cell>
          <cell r="Z122">
            <v>33.581730769230766</v>
          </cell>
        </row>
        <row r="123">
          <cell r="B123">
            <v>40402</v>
          </cell>
          <cell r="C123" t="str">
            <v>A-01</v>
          </cell>
          <cell r="D123" t="str">
            <v>A-01:Zone3</v>
          </cell>
          <cell r="E123">
            <v>7</v>
          </cell>
          <cell r="F123">
            <v>98</v>
          </cell>
          <cell r="G123">
            <v>398</v>
          </cell>
          <cell r="H123">
            <v>183</v>
          </cell>
          <cell r="I123">
            <v>14</v>
          </cell>
          <cell r="J123">
            <v>84</v>
          </cell>
          <cell r="K123">
            <v>124.1</v>
          </cell>
          <cell r="L123">
            <v>208.1</v>
          </cell>
          <cell r="M123">
            <v>59.634790965881784</v>
          </cell>
          <cell r="N123">
            <v>3.99</v>
          </cell>
          <cell r="O123">
            <v>3.99</v>
          </cell>
          <cell r="P123">
            <v>0</v>
          </cell>
          <cell r="R123">
            <v>47500</v>
          </cell>
          <cell r="S123">
            <v>31.102756892230577</v>
          </cell>
          <cell r="T123">
            <v>52.155388471177943</v>
          </cell>
          <cell r="V123" t="str">
            <v>PDC.closed to LDM</v>
          </cell>
          <cell r="W123">
            <v>3990</v>
          </cell>
          <cell r="X123">
            <v>0</v>
          </cell>
          <cell r="Z123">
            <v>31.102756892230573</v>
          </cell>
        </row>
        <row r="124">
          <cell r="B124">
            <v>40406</v>
          </cell>
          <cell r="C124" t="str">
            <v>A-01</v>
          </cell>
          <cell r="D124" t="str">
            <v>A-01:Zone3</v>
          </cell>
          <cell r="E124">
            <v>8</v>
          </cell>
          <cell r="F124">
            <v>98</v>
          </cell>
          <cell r="G124">
            <v>398</v>
          </cell>
          <cell r="H124">
            <v>186</v>
          </cell>
          <cell r="I124">
            <v>14</v>
          </cell>
          <cell r="J124">
            <v>89</v>
          </cell>
          <cell r="K124">
            <v>138.5</v>
          </cell>
          <cell r="L124">
            <v>227.5</v>
          </cell>
          <cell r="M124">
            <v>60.879120879120876</v>
          </cell>
          <cell r="N124">
            <v>3.72</v>
          </cell>
          <cell r="O124">
            <v>3.72</v>
          </cell>
          <cell r="P124">
            <v>0</v>
          </cell>
          <cell r="R124">
            <v>41797.752808988764</v>
          </cell>
          <cell r="S124">
            <v>37.231182795698928</v>
          </cell>
          <cell r="T124">
            <v>61.155913978494624</v>
          </cell>
          <cell r="V124" t="str">
            <v>PDC close to LDM</v>
          </cell>
          <cell r="W124">
            <v>3720</v>
          </cell>
          <cell r="X124">
            <v>0</v>
          </cell>
          <cell r="Z124">
            <v>37.231182795698921</v>
          </cell>
        </row>
        <row r="125">
          <cell r="B125">
            <v>40437</v>
          </cell>
          <cell r="C125" t="str">
            <v>A-01</v>
          </cell>
          <cell r="D125" t="str">
            <v>A-01:Zone3</v>
          </cell>
          <cell r="E125">
            <v>10</v>
          </cell>
          <cell r="F125">
            <v>100</v>
          </cell>
          <cell r="G125">
            <v>392</v>
          </cell>
          <cell r="H125">
            <v>189</v>
          </cell>
          <cell r="I125">
            <v>17</v>
          </cell>
          <cell r="J125">
            <v>85</v>
          </cell>
          <cell r="K125">
            <v>122</v>
          </cell>
          <cell r="L125">
            <v>207</v>
          </cell>
          <cell r="M125">
            <v>58.937198067632849</v>
          </cell>
          <cell r="N125">
            <v>5.54</v>
          </cell>
          <cell r="O125">
            <v>5.54</v>
          </cell>
          <cell r="R125">
            <v>65176.470588235294</v>
          </cell>
          <cell r="S125">
            <v>22.021660649819495</v>
          </cell>
          <cell r="T125">
            <v>37.364620938628157</v>
          </cell>
          <cell r="W125">
            <v>5540</v>
          </cell>
          <cell r="X125">
            <v>0</v>
          </cell>
          <cell r="Z125">
            <v>22.021660649819495</v>
          </cell>
        </row>
        <row r="126">
          <cell r="B126">
            <v>40441</v>
          </cell>
          <cell r="C126" t="str">
            <v>A-01</v>
          </cell>
          <cell r="D126" t="str">
            <v>A-01:Zone3</v>
          </cell>
          <cell r="E126">
            <v>8</v>
          </cell>
          <cell r="F126">
            <v>100</v>
          </cell>
          <cell r="G126">
            <v>393</v>
          </cell>
          <cell r="H126">
            <v>196</v>
          </cell>
          <cell r="I126">
            <v>17</v>
          </cell>
          <cell r="J126">
            <v>97</v>
          </cell>
          <cell r="K126">
            <v>107</v>
          </cell>
          <cell r="L126">
            <v>204</v>
          </cell>
          <cell r="M126">
            <v>52.450980392156865</v>
          </cell>
          <cell r="N126">
            <v>5.53</v>
          </cell>
          <cell r="O126">
            <v>5.53</v>
          </cell>
          <cell r="R126">
            <v>57010.309278350513</v>
          </cell>
          <cell r="S126">
            <v>19.349005424954793</v>
          </cell>
          <cell r="T126">
            <v>36.889692585895119</v>
          </cell>
          <cell r="V126" t="str">
            <v>PDC close to LDM</v>
          </cell>
          <cell r="W126">
            <v>5530</v>
          </cell>
          <cell r="X126">
            <v>0</v>
          </cell>
          <cell r="Z126">
            <v>19.34900542495479</v>
          </cell>
        </row>
        <row r="127">
          <cell r="B127">
            <v>40451</v>
          </cell>
          <cell r="C127" t="str">
            <v>A-01</v>
          </cell>
          <cell r="D127" t="str">
            <v>A-01:Zone3</v>
          </cell>
          <cell r="E127">
            <v>13</v>
          </cell>
          <cell r="F127">
            <v>100</v>
          </cell>
          <cell r="G127">
            <v>393</v>
          </cell>
          <cell r="H127">
            <v>191</v>
          </cell>
          <cell r="I127">
            <v>17</v>
          </cell>
          <cell r="J127">
            <v>92.1</v>
          </cell>
          <cell r="K127">
            <v>115.9</v>
          </cell>
          <cell r="L127">
            <v>208</v>
          </cell>
          <cell r="M127">
            <v>55.721153846153847</v>
          </cell>
          <cell r="N127">
            <v>4.83</v>
          </cell>
          <cell r="O127">
            <v>4.83</v>
          </cell>
          <cell r="P127">
            <v>0</v>
          </cell>
          <cell r="R127">
            <v>52442.996742671006</v>
          </cell>
          <cell r="S127">
            <v>23.995859213250519</v>
          </cell>
          <cell r="T127">
            <v>43.064182194616976</v>
          </cell>
          <cell r="W127">
            <v>4830</v>
          </cell>
          <cell r="X127">
            <v>0</v>
          </cell>
          <cell r="Z127">
            <v>23.995859213250519</v>
          </cell>
        </row>
        <row r="128">
          <cell r="B128">
            <v>40459</v>
          </cell>
          <cell r="C128" t="str">
            <v>A-01</v>
          </cell>
          <cell r="D128" t="str">
            <v>A-01:Zone3</v>
          </cell>
          <cell r="E128">
            <v>9</v>
          </cell>
          <cell r="F128">
            <v>100</v>
          </cell>
          <cell r="G128">
            <v>399</v>
          </cell>
          <cell r="H128">
            <v>196</v>
          </cell>
          <cell r="I128">
            <v>17</v>
          </cell>
          <cell r="J128">
            <v>93</v>
          </cell>
          <cell r="K128">
            <v>140.4</v>
          </cell>
          <cell r="L128">
            <v>233.4</v>
          </cell>
          <cell r="M128">
            <v>60.154241645244213</v>
          </cell>
          <cell r="N128">
            <v>4.55</v>
          </cell>
          <cell r="O128">
            <v>4.55</v>
          </cell>
          <cell r="P128">
            <v>0</v>
          </cell>
          <cell r="R128">
            <v>48924.731182795702</v>
          </cell>
          <cell r="S128">
            <v>30.857142857142858</v>
          </cell>
          <cell r="T128">
            <v>51.296703296703299</v>
          </cell>
          <cell r="W128">
            <v>4550</v>
          </cell>
          <cell r="X128">
            <v>0</v>
          </cell>
          <cell r="Z128">
            <v>30.857142857142861</v>
          </cell>
        </row>
        <row r="129">
          <cell r="B129">
            <v>40482</v>
          </cell>
          <cell r="C129" t="str">
            <v>A-01</v>
          </cell>
          <cell r="D129" t="str">
            <v>A-01:Zone3</v>
          </cell>
          <cell r="E129">
            <v>7</v>
          </cell>
          <cell r="F129">
            <v>99</v>
          </cell>
          <cell r="G129">
            <v>391</v>
          </cell>
          <cell r="H129">
            <v>181</v>
          </cell>
          <cell r="I129">
            <v>17</v>
          </cell>
          <cell r="J129">
            <v>87</v>
          </cell>
          <cell r="K129">
            <v>128</v>
          </cell>
          <cell r="L129">
            <v>215</v>
          </cell>
          <cell r="M129">
            <v>59.534883720930232</v>
          </cell>
          <cell r="N129">
            <v>4.1900000000000004</v>
          </cell>
          <cell r="O129">
            <v>4.1900000000000004</v>
          </cell>
          <cell r="P129">
            <v>0</v>
          </cell>
          <cell r="R129">
            <v>48160.919540229886</v>
          </cell>
          <cell r="S129">
            <v>30.548926014319807</v>
          </cell>
          <cell r="T129">
            <v>51.312649164677808</v>
          </cell>
          <cell r="W129">
            <v>4190</v>
          </cell>
          <cell r="X129">
            <v>0</v>
          </cell>
          <cell r="Z129">
            <v>30.548926014319807</v>
          </cell>
        </row>
        <row r="130">
          <cell r="B130">
            <v>40486</v>
          </cell>
          <cell r="C130" t="str">
            <v>A-01</v>
          </cell>
          <cell r="D130" t="str">
            <v>A-01:Zone3</v>
          </cell>
          <cell r="E130">
            <v>11</v>
          </cell>
          <cell r="F130">
            <v>99</v>
          </cell>
          <cell r="G130">
            <v>391</v>
          </cell>
          <cell r="H130">
            <v>188</v>
          </cell>
          <cell r="I130">
            <v>17</v>
          </cell>
          <cell r="J130">
            <v>82</v>
          </cell>
          <cell r="K130">
            <v>103</v>
          </cell>
          <cell r="L130">
            <v>185</v>
          </cell>
          <cell r="M130">
            <v>55.675675675675677</v>
          </cell>
          <cell r="N130">
            <v>4.09</v>
          </cell>
          <cell r="O130">
            <v>4.09</v>
          </cell>
          <cell r="P130">
            <v>0</v>
          </cell>
          <cell r="R130">
            <v>49878.048780487807</v>
          </cell>
          <cell r="S130">
            <v>25.183374083129586</v>
          </cell>
          <cell r="T130">
            <v>45.23227383863081</v>
          </cell>
          <cell r="W130">
            <v>4090</v>
          </cell>
          <cell r="X130">
            <v>0</v>
          </cell>
          <cell r="Z130">
            <v>25.183374083129586</v>
          </cell>
        </row>
        <row r="131">
          <cell r="B131">
            <v>40493</v>
          </cell>
          <cell r="C131" t="str">
            <v>A-01</v>
          </cell>
          <cell r="D131" t="str">
            <v>A-01:Zone3</v>
          </cell>
          <cell r="E131">
            <v>5</v>
          </cell>
          <cell r="F131">
            <v>99</v>
          </cell>
          <cell r="G131">
            <v>387</v>
          </cell>
          <cell r="H131">
            <v>190</v>
          </cell>
          <cell r="I131">
            <v>18</v>
          </cell>
          <cell r="J131">
            <v>84</v>
          </cell>
          <cell r="K131">
            <v>111</v>
          </cell>
          <cell r="L131">
            <v>195</v>
          </cell>
          <cell r="M131">
            <v>56.92307692307692</v>
          </cell>
          <cell r="N131">
            <v>4.16</v>
          </cell>
          <cell r="O131">
            <v>4.16</v>
          </cell>
          <cell r="P131">
            <v>0</v>
          </cell>
          <cell r="R131">
            <v>49523.809523809527</v>
          </cell>
          <cell r="S131">
            <v>26.682692307692307</v>
          </cell>
          <cell r="T131">
            <v>46.875</v>
          </cell>
          <cell r="W131">
            <v>4160</v>
          </cell>
          <cell r="X131">
            <v>0</v>
          </cell>
          <cell r="Z131">
            <v>26.682692307692307</v>
          </cell>
        </row>
        <row r="132">
          <cell r="B132">
            <v>40495</v>
          </cell>
          <cell r="C132" t="str">
            <v>A-01</v>
          </cell>
          <cell r="D132" t="str">
            <v>A-01:Zone3</v>
          </cell>
          <cell r="E132">
            <v>8</v>
          </cell>
          <cell r="F132">
            <v>100</v>
          </cell>
          <cell r="G132">
            <v>387</v>
          </cell>
          <cell r="H132">
            <v>188</v>
          </cell>
          <cell r="I132">
            <v>18</v>
          </cell>
          <cell r="J132">
            <v>92</v>
          </cell>
          <cell r="K132">
            <v>117</v>
          </cell>
          <cell r="L132">
            <v>209</v>
          </cell>
          <cell r="M132">
            <v>55.980861244019138</v>
          </cell>
          <cell r="N132">
            <v>4.2</v>
          </cell>
          <cell r="O132">
            <v>4.2</v>
          </cell>
          <cell r="P132">
            <v>0</v>
          </cell>
          <cell r="R132">
            <v>45652.17391304348</v>
          </cell>
          <cell r="S132">
            <v>27.857142857142858</v>
          </cell>
          <cell r="T132">
            <v>49.761904761904759</v>
          </cell>
          <cell r="W132">
            <v>4200</v>
          </cell>
          <cell r="X132">
            <v>0</v>
          </cell>
          <cell r="Z132">
            <v>27.857142857142858</v>
          </cell>
        </row>
        <row r="133">
          <cell r="B133">
            <v>40497</v>
          </cell>
          <cell r="C133" t="str">
            <v>A-01</v>
          </cell>
          <cell r="D133" t="str">
            <v>A-01:Zone3</v>
          </cell>
          <cell r="E133">
            <v>6</v>
          </cell>
          <cell r="F133">
            <v>100</v>
          </cell>
          <cell r="G133">
            <v>389</v>
          </cell>
          <cell r="H133">
            <v>189</v>
          </cell>
          <cell r="I133">
            <v>18</v>
          </cell>
          <cell r="J133">
            <v>96.1</v>
          </cell>
          <cell r="K133">
            <v>131.6</v>
          </cell>
          <cell r="L133">
            <v>227.7</v>
          </cell>
          <cell r="M133">
            <v>57.795344751866494</v>
          </cell>
          <cell r="N133">
            <v>4.34</v>
          </cell>
          <cell r="O133">
            <v>4.34</v>
          </cell>
          <cell r="P133">
            <v>0</v>
          </cell>
          <cell r="R133">
            <v>45161.290322580644</v>
          </cell>
          <cell r="S133">
            <v>30.322580645161292</v>
          </cell>
          <cell r="T133">
            <v>52.465437788018434</v>
          </cell>
          <cell r="V133" t="str">
            <v>test</v>
          </cell>
          <cell r="W133">
            <v>4340</v>
          </cell>
          <cell r="X133">
            <v>0</v>
          </cell>
          <cell r="Z133">
            <v>30.322580645161288</v>
          </cell>
        </row>
        <row r="134">
          <cell r="B134">
            <v>40536</v>
          </cell>
          <cell r="C134" t="str">
            <v>A-01</v>
          </cell>
          <cell r="D134" t="str">
            <v>A-01:Zone3</v>
          </cell>
          <cell r="E134">
            <v>23</v>
          </cell>
          <cell r="F134">
            <v>100</v>
          </cell>
          <cell r="G134">
            <v>387</v>
          </cell>
          <cell r="H134">
            <v>180</v>
          </cell>
          <cell r="I134">
            <v>15</v>
          </cell>
          <cell r="J134">
            <v>40</v>
          </cell>
          <cell r="K134">
            <v>141</v>
          </cell>
          <cell r="L134">
            <v>181</v>
          </cell>
          <cell r="M134">
            <v>77.900552486187848</v>
          </cell>
          <cell r="N134">
            <v>4.2</v>
          </cell>
          <cell r="O134">
            <v>4.2</v>
          </cell>
          <cell r="P134">
            <v>0</v>
          </cell>
          <cell r="R134">
            <v>105000</v>
          </cell>
          <cell r="S134">
            <v>33.571428571428569</v>
          </cell>
          <cell r="T134">
            <v>43.095238095238095</v>
          </cell>
          <cell r="W134">
            <v>4200</v>
          </cell>
          <cell r="X134">
            <v>0</v>
          </cell>
          <cell r="Z134">
            <v>33.571428571428569</v>
          </cell>
        </row>
        <row r="135">
          <cell r="B135">
            <v>40564</v>
          </cell>
          <cell r="C135" t="str">
            <v>A-01</v>
          </cell>
          <cell r="D135" t="str">
            <v>A-01:Zone3</v>
          </cell>
          <cell r="E135">
            <v>15</v>
          </cell>
          <cell r="F135">
            <v>100</v>
          </cell>
          <cell r="G135">
            <v>374</v>
          </cell>
          <cell r="H135">
            <v>184</v>
          </cell>
          <cell r="I135">
            <v>17</v>
          </cell>
          <cell r="J135">
            <v>117</v>
          </cell>
          <cell r="K135">
            <v>101</v>
          </cell>
          <cell r="L135">
            <v>218</v>
          </cell>
          <cell r="M135">
            <v>46.330275229357795</v>
          </cell>
          <cell r="N135">
            <v>3.89</v>
          </cell>
          <cell r="O135">
            <v>3.89</v>
          </cell>
          <cell r="P135">
            <v>0</v>
          </cell>
          <cell r="R135">
            <v>33247.86324786325</v>
          </cell>
          <cell r="S135">
            <v>25.96401028277635</v>
          </cell>
          <cell r="T135">
            <v>56.041131105398456</v>
          </cell>
          <cell r="W135">
            <v>3890</v>
          </cell>
          <cell r="X135">
            <v>0</v>
          </cell>
          <cell r="Z135">
            <v>25.96401028277635</v>
          </cell>
        </row>
        <row r="136">
          <cell r="B136">
            <v>40575</v>
          </cell>
          <cell r="C136" t="str">
            <v>A-01</v>
          </cell>
          <cell r="D136" t="str">
            <v>A-01:Zone3</v>
          </cell>
          <cell r="E136">
            <v>11</v>
          </cell>
          <cell r="F136">
            <v>100</v>
          </cell>
          <cell r="G136">
            <v>350</v>
          </cell>
          <cell r="H136">
            <v>183</v>
          </cell>
          <cell r="I136">
            <v>16</v>
          </cell>
          <cell r="J136">
            <v>30</v>
          </cell>
          <cell r="K136">
            <v>68</v>
          </cell>
          <cell r="L136">
            <v>98</v>
          </cell>
          <cell r="M136">
            <v>69.387755102040813</v>
          </cell>
          <cell r="N136">
            <v>4.28</v>
          </cell>
          <cell r="O136">
            <v>4.28</v>
          </cell>
          <cell r="P136">
            <v>0</v>
          </cell>
          <cell r="R136">
            <v>142666.66666666666</v>
          </cell>
          <cell r="S136">
            <v>15.88785046728972</v>
          </cell>
          <cell r="T136">
            <v>22.897196261682243</v>
          </cell>
          <cell r="V136" t="str">
            <v>Allloc purpose (wtr - 100 BW data 4 Feb 11)</v>
          </cell>
          <cell r="W136">
            <v>4280</v>
          </cell>
          <cell r="X136">
            <v>0</v>
          </cell>
          <cell r="Z136">
            <v>15.887850467289718</v>
          </cell>
        </row>
        <row r="137">
          <cell r="B137">
            <v>40611</v>
          </cell>
          <cell r="C137" t="str">
            <v>A-01</v>
          </cell>
          <cell r="D137" t="str">
            <v>A-01:Zone3</v>
          </cell>
          <cell r="E137">
            <v>15</v>
          </cell>
          <cell r="F137">
            <v>100</v>
          </cell>
          <cell r="G137">
            <v>375</v>
          </cell>
          <cell r="H137">
            <v>182</v>
          </cell>
          <cell r="I137">
            <v>20</v>
          </cell>
          <cell r="J137">
            <v>96</v>
          </cell>
          <cell r="K137">
            <v>0</v>
          </cell>
          <cell r="L137">
            <v>96</v>
          </cell>
          <cell r="M137">
            <v>0</v>
          </cell>
          <cell r="N137">
            <v>4.2</v>
          </cell>
          <cell r="O137">
            <v>4.2</v>
          </cell>
          <cell r="P137">
            <v>0</v>
          </cell>
          <cell r="R137">
            <v>43750</v>
          </cell>
          <cell r="S137">
            <v>0</v>
          </cell>
          <cell r="T137">
            <v>22.857142857142858</v>
          </cell>
          <cell r="V137" t="str">
            <v>ALOC</v>
          </cell>
          <cell r="W137">
            <v>4200</v>
          </cell>
          <cell r="X137">
            <v>0</v>
          </cell>
          <cell r="Z137">
            <v>0</v>
          </cell>
        </row>
        <row r="138">
          <cell r="B138">
            <v>40643</v>
          </cell>
          <cell r="C138" t="str">
            <v>A-01</v>
          </cell>
          <cell r="D138" t="str">
            <v>A-01:Zone3</v>
          </cell>
          <cell r="E138">
            <v>6</v>
          </cell>
          <cell r="F138">
            <v>100</v>
          </cell>
          <cell r="G138">
            <v>405</v>
          </cell>
          <cell r="H138">
            <v>188</v>
          </cell>
          <cell r="I138">
            <v>22</v>
          </cell>
          <cell r="J138">
            <v>60.3</v>
          </cell>
          <cell r="K138">
            <v>132.19999999999999</v>
          </cell>
          <cell r="L138">
            <v>192.5</v>
          </cell>
          <cell r="M138">
            <v>68.675324675324674</v>
          </cell>
          <cell r="N138">
            <v>5.65</v>
          </cell>
          <cell r="O138">
            <v>5.65</v>
          </cell>
          <cell r="P138">
            <v>0</v>
          </cell>
          <cell r="R138">
            <v>93698.175787728032</v>
          </cell>
          <cell r="S138">
            <v>23.398230088495577</v>
          </cell>
          <cell r="T138">
            <v>34.070796460176993</v>
          </cell>
          <cell r="W138">
            <v>5650</v>
          </cell>
          <cell r="X138">
            <v>0</v>
          </cell>
          <cell r="Z138">
            <v>23.398230088495573</v>
          </cell>
        </row>
        <row r="139">
          <cell r="B139">
            <v>40679</v>
          </cell>
          <cell r="C139" t="str">
            <v>A-01</v>
          </cell>
          <cell r="D139" t="str">
            <v>A-01:Zone3</v>
          </cell>
          <cell r="E139">
            <v>13</v>
          </cell>
          <cell r="F139">
            <v>100</v>
          </cell>
          <cell r="G139">
            <v>402</v>
          </cell>
          <cell r="H139">
            <v>194</v>
          </cell>
          <cell r="I139">
            <v>30</v>
          </cell>
          <cell r="J139">
            <v>67</v>
          </cell>
          <cell r="K139">
            <v>134.80000000000001</v>
          </cell>
          <cell r="L139">
            <v>201.8</v>
          </cell>
          <cell r="M139">
            <v>66.798810703667002</v>
          </cell>
          <cell r="N139">
            <v>4.2300000000000004</v>
          </cell>
          <cell r="O139">
            <v>4.2300000000000004</v>
          </cell>
          <cell r="P139">
            <v>0</v>
          </cell>
          <cell r="R139">
            <v>63134.328358208957</v>
          </cell>
          <cell r="S139">
            <v>31.867612293144209</v>
          </cell>
          <cell r="T139">
            <v>47.706855791962177</v>
          </cell>
          <cell r="W139">
            <v>4230</v>
          </cell>
          <cell r="X139">
            <v>0</v>
          </cell>
          <cell r="Z139">
            <v>31.867612293144209</v>
          </cell>
        </row>
        <row r="140">
          <cell r="B140">
            <v>40706</v>
          </cell>
          <cell r="C140" t="str">
            <v>A-01</v>
          </cell>
          <cell r="D140" t="str">
            <v>A-01:Zone3</v>
          </cell>
          <cell r="E140">
            <v>12</v>
          </cell>
          <cell r="F140">
            <v>100</v>
          </cell>
          <cell r="G140">
            <v>388</v>
          </cell>
          <cell r="H140">
            <v>186</v>
          </cell>
          <cell r="I140">
            <v>30</v>
          </cell>
          <cell r="J140">
            <v>71.599999999999994</v>
          </cell>
          <cell r="K140">
            <v>126.1</v>
          </cell>
          <cell r="L140">
            <v>197.7</v>
          </cell>
          <cell r="M140">
            <v>63.783510369246336</v>
          </cell>
          <cell r="N140">
            <v>4.34</v>
          </cell>
          <cell r="O140">
            <v>4.34</v>
          </cell>
          <cell r="P140">
            <v>0</v>
          </cell>
          <cell r="R140">
            <v>60614.525139664802</v>
          </cell>
          <cell r="S140">
            <v>29.055299539170505</v>
          </cell>
          <cell r="T140">
            <v>45.552995391705068</v>
          </cell>
          <cell r="W140">
            <v>4340</v>
          </cell>
          <cell r="X140">
            <v>0</v>
          </cell>
          <cell r="Z140">
            <v>29.055299539170505</v>
          </cell>
        </row>
        <row r="141">
          <cell r="B141">
            <v>40746</v>
          </cell>
          <cell r="C141" t="str">
            <v>A-01</v>
          </cell>
          <cell r="D141" t="str">
            <v>A-01:Zone3</v>
          </cell>
          <cell r="E141">
            <v>17</v>
          </cell>
          <cell r="F141">
            <v>100</v>
          </cell>
          <cell r="G141">
            <v>345</v>
          </cell>
          <cell r="H141">
            <v>196</v>
          </cell>
          <cell r="I141">
            <v>29</v>
          </cell>
          <cell r="J141">
            <v>87</v>
          </cell>
          <cell r="K141">
            <v>125</v>
          </cell>
          <cell r="L141">
            <v>212</v>
          </cell>
          <cell r="M141">
            <v>58.962264150943398</v>
          </cell>
          <cell r="N141">
            <v>5.95</v>
          </cell>
          <cell r="O141">
            <v>5.95</v>
          </cell>
          <cell r="P141">
            <v>0</v>
          </cell>
          <cell r="R141">
            <v>68390.80459770115</v>
          </cell>
          <cell r="S141">
            <v>21.008403361344538</v>
          </cell>
          <cell r="T141">
            <v>35.630252100840337</v>
          </cell>
          <cell r="W141">
            <v>5950</v>
          </cell>
          <cell r="X141">
            <v>0</v>
          </cell>
          <cell r="Z141">
            <v>21.008403361344538</v>
          </cell>
        </row>
        <row r="142">
          <cell r="B142">
            <v>40781</v>
          </cell>
          <cell r="C142" t="str">
            <v>A-01</v>
          </cell>
          <cell r="D142" t="str">
            <v>A-01:Zone3</v>
          </cell>
          <cell r="E142">
            <v>22</v>
          </cell>
          <cell r="F142">
            <v>100</v>
          </cell>
          <cell r="G142">
            <v>324</v>
          </cell>
          <cell r="H142">
            <v>175</v>
          </cell>
          <cell r="I142">
            <v>26</v>
          </cell>
          <cell r="J142">
            <v>70</v>
          </cell>
          <cell r="K142">
            <v>102.5</v>
          </cell>
          <cell r="L142">
            <v>172.5</v>
          </cell>
          <cell r="M142">
            <v>59.420289855072461</v>
          </cell>
          <cell r="N142">
            <v>4.0999999999999996</v>
          </cell>
          <cell r="O142">
            <v>4.0999999999999996</v>
          </cell>
          <cell r="P142">
            <v>0</v>
          </cell>
          <cell r="R142">
            <v>58571.428571428572</v>
          </cell>
          <cell r="S142">
            <v>25</v>
          </cell>
          <cell r="T142">
            <v>42.073170731707314</v>
          </cell>
          <cell r="W142">
            <v>4100</v>
          </cell>
          <cell r="X142">
            <v>0</v>
          </cell>
          <cell r="Z142">
            <v>25.000000000000004</v>
          </cell>
        </row>
        <row r="143">
          <cell r="B143">
            <v>40866</v>
          </cell>
          <cell r="C143" t="str">
            <v>A-01</v>
          </cell>
          <cell r="D143" t="str">
            <v>A-01:Zone3</v>
          </cell>
          <cell r="E143">
            <v>14</v>
          </cell>
          <cell r="F143">
            <v>99</v>
          </cell>
          <cell r="G143">
            <v>326</v>
          </cell>
          <cell r="H143">
            <v>111</v>
          </cell>
          <cell r="I143">
            <v>14</v>
          </cell>
          <cell r="J143">
            <v>0</v>
          </cell>
          <cell r="K143">
            <v>131</v>
          </cell>
          <cell r="L143">
            <v>131</v>
          </cell>
          <cell r="M143">
            <v>100</v>
          </cell>
          <cell r="N143">
            <v>0.69</v>
          </cell>
          <cell r="O143">
            <v>0.69</v>
          </cell>
          <cell r="P143">
            <v>0</v>
          </cell>
          <cell r="R143">
            <v>0</v>
          </cell>
          <cell r="S143">
            <v>189.85507246376812</v>
          </cell>
          <cell r="T143">
            <v>189.85507246376812</v>
          </cell>
          <cell r="V143" t="str">
            <v>THT to low, need to re test</v>
          </cell>
          <cell r="W143">
            <v>690</v>
          </cell>
          <cell r="X143">
            <v>0</v>
          </cell>
          <cell r="Z143">
            <v>189.85507246376812</v>
          </cell>
        </row>
        <row r="144">
          <cell r="B144">
            <v>40898</v>
          </cell>
          <cell r="C144" t="str">
            <v>A-01</v>
          </cell>
          <cell r="D144" t="str">
            <v>A-01:Zone3</v>
          </cell>
          <cell r="E144">
            <v>24</v>
          </cell>
          <cell r="F144">
            <v>100</v>
          </cell>
          <cell r="G144">
            <v>349</v>
          </cell>
          <cell r="H144">
            <v>97</v>
          </cell>
          <cell r="I144">
            <v>12</v>
          </cell>
          <cell r="J144">
            <v>10</v>
          </cell>
          <cell r="K144">
            <v>104.3</v>
          </cell>
          <cell r="L144">
            <v>114.3</v>
          </cell>
          <cell r="M144">
            <v>91.251093613298337</v>
          </cell>
          <cell r="N144">
            <v>2.0499999999999998</v>
          </cell>
          <cell r="O144">
            <v>2.0499999999999998</v>
          </cell>
          <cell r="P144">
            <v>0</v>
          </cell>
          <cell r="R144">
            <v>205000</v>
          </cell>
          <cell r="S144">
            <v>50.878048780487802</v>
          </cell>
          <cell r="T144">
            <v>55.756097560975611</v>
          </cell>
          <cell r="W144">
            <v>2050</v>
          </cell>
          <cell r="X144">
            <v>0</v>
          </cell>
          <cell r="Z144">
            <v>50.878048780487809</v>
          </cell>
        </row>
        <row r="145">
          <cell r="B145">
            <v>40963</v>
          </cell>
          <cell r="C145" t="str">
            <v>A-01</v>
          </cell>
          <cell r="D145" t="str">
            <v>A-01:Zone3</v>
          </cell>
          <cell r="E145">
            <v>11</v>
          </cell>
          <cell r="F145">
            <v>100</v>
          </cell>
          <cell r="G145">
            <v>330</v>
          </cell>
          <cell r="H145">
            <v>107</v>
          </cell>
          <cell r="I145">
            <v>12</v>
          </cell>
          <cell r="J145">
            <v>15</v>
          </cell>
          <cell r="K145">
            <v>99.9</v>
          </cell>
          <cell r="L145">
            <v>114.9</v>
          </cell>
          <cell r="M145">
            <v>86.945169712793728</v>
          </cell>
          <cell r="N145">
            <v>0.12</v>
          </cell>
          <cell r="O145">
            <v>0.12</v>
          </cell>
          <cell r="P145">
            <v>0</v>
          </cell>
          <cell r="R145">
            <v>8000</v>
          </cell>
          <cell r="S145">
            <v>832.5</v>
          </cell>
          <cell r="T145">
            <v>957.5</v>
          </cell>
          <cell r="V145" t="str">
            <v xml:space="preserve"> Waiting for LDM</v>
          </cell>
          <cell r="W145">
            <v>120</v>
          </cell>
          <cell r="X145">
            <v>0</v>
          </cell>
          <cell r="Z145">
            <v>832.50000000000011</v>
          </cell>
        </row>
        <row r="146">
          <cell r="B146">
            <v>40994</v>
          </cell>
          <cell r="C146" t="str">
            <v>A-01</v>
          </cell>
          <cell r="D146" t="str">
            <v>A-01:Zone3</v>
          </cell>
          <cell r="E146">
            <v>10</v>
          </cell>
          <cell r="F146">
            <v>100</v>
          </cell>
          <cell r="G146">
            <v>271</v>
          </cell>
          <cell r="H146">
            <v>175</v>
          </cell>
          <cell r="I146">
            <v>25</v>
          </cell>
          <cell r="J146">
            <v>82</v>
          </cell>
          <cell r="K146">
            <v>100</v>
          </cell>
          <cell r="L146">
            <v>182</v>
          </cell>
          <cell r="M146">
            <v>54.945054945054942</v>
          </cell>
          <cell r="N146">
            <v>3.41</v>
          </cell>
          <cell r="O146">
            <v>3.41</v>
          </cell>
          <cell r="P146">
            <v>0</v>
          </cell>
          <cell r="R146">
            <v>41585.365853658535</v>
          </cell>
          <cell r="S146">
            <v>29.325513196480937</v>
          </cell>
          <cell r="T146">
            <v>53.37243401759531</v>
          </cell>
          <cell r="V146" t="str">
            <v>rewheeling</v>
          </cell>
          <cell r="W146">
            <v>3410</v>
          </cell>
          <cell r="X146">
            <v>0</v>
          </cell>
          <cell r="Z146">
            <v>29.325513196480937</v>
          </cell>
        </row>
        <row r="147">
          <cell r="B147">
            <v>40997</v>
          </cell>
          <cell r="C147" t="str">
            <v>A-01</v>
          </cell>
          <cell r="D147" t="str">
            <v>A-01:Zone3</v>
          </cell>
          <cell r="E147">
            <v>11</v>
          </cell>
          <cell r="F147">
            <v>100</v>
          </cell>
          <cell r="G147">
            <v>274</v>
          </cell>
          <cell r="H147">
            <v>179</v>
          </cell>
          <cell r="I147">
            <v>26</v>
          </cell>
          <cell r="J147">
            <v>10</v>
          </cell>
          <cell r="K147">
            <v>101.2</v>
          </cell>
          <cell r="L147">
            <v>111.2</v>
          </cell>
          <cell r="M147">
            <v>91.007194244604321</v>
          </cell>
          <cell r="N147">
            <v>3.21</v>
          </cell>
          <cell r="O147">
            <v>3.21</v>
          </cell>
          <cell r="P147">
            <v>0</v>
          </cell>
          <cell r="R147">
            <v>321000</v>
          </cell>
          <cell r="S147">
            <v>31.526479750778815</v>
          </cell>
          <cell r="T147">
            <v>34.641744548286603</v>
          </cell>
          <cell r="V147" t="str">
            <v xml:space="preserve"> Waiting for LDM</v>
          </cell>
          <cell r="W147">
            <v>3210</v>
          </cell>
          <cell r="X147">
            <v>0</v>
          </cell>
          <cell r="Z147">
            <v>31.526479750778819</v>
          </cell>
        </row>
        <row r="148">
          <cell r="B148">
            <v>41001</v>
          </cell>
          <cell r="C148" t="str">
            <v>A-01</v>
          </cell>
          <cell r="D148" t="str">
            <v>A-01:Zone3</v>
          </cell>
          <cell r="E148">
            <v>9</v>
          </cell>
          <cell r="F148">
            <v>100</v>
          </cell>
          <cell r="G148">
            <v>253</v>
          </cell>
          <cell r="H148">
            <v>174</v>
          </cell>
          <cell r="I148">
            <v>26</v>
          </cell>
          <cell r="J148">
            <v>5</v>
          </cell>
          <cell r="K148">
            <v>120.9</v>
          </cell>
          <cell r="L148">
            <v>125.9</v>
          </cell>
          <cell r="M148">
            <v>96.028594122319305</v>
          </cell>
          <cell r="N148">
            <v>3.21</v>
          </cell>
          <cell r="O148">
            <v>3.21</v>
          </cell>
          <cell r="P148">
            <v>0</v>
          </cell>
          <cell r="R148">
            <v>642000</v>
          </cell>
          <cell r="S148">
            <v>37.663551401869157</v>
          </cell>
          <cell r="T148">
            <v>39.221183800623052</v>
          </cell>
          <cell r="W148">
            <v>3210</v>
          </cell>
          <cell r="X148">
            <v>0</v>
          </cell>
          <cell r="Z148">
            <v>37.663551401869164</v>
          </cell>
        </row>
        <row r="149">
          <cell r="B149">
            <v>41005</v>
          </cell>
          <cell r="C149" t="str">
            <v>A-01</v>
          </cell>
          <cell r="D149" t="str">
            <v>A-01:Zone3</v>
          </cell>
          <cell r="E149">
            <v>7</v>
          </cell>
          <cell r="F149">
            <v>100</v>
          </cell>
          <cell r="G149">
            <v>259</v>
          </cell>
          <cell r="H149">
            <v>180</v>
          </cell>
          <cell r="I149">
            <v>26</v>
          </cell>
          <cell r="J149">
            <v>62.1</v>
          </cell>
          <cell r="K149">
            <v>121.4</v>
          </cell>
          <cell r="L149">
            <v>183.5</v>
          </cell>
          <cell r="M149">
            <v>66.158038147138967</v>
          </cell>
          <cell r="N149">
            <v>3.38</v>
          </cell>
          <cell r="O149">
            <v>3.38</v>
          </cell>
          <cell r="P149">
            <v>0</v>
          </cell>
          <cell r="R149">
            <v>54428.341384863124</v>
          </cell>
          <cell r="S149">
            <v>35.917159763313606</v>
          </cell>
          <cell r="T149">
            <v>54.289940828402365</v>
          </cell>
          <cell r="V149" t="str">
            <v xml:space="preserve"> Waiting for LDM</v>
          </cell>
          <cell r="W149">
            <v>3380</v>
          </cell>
          <cell r="X149">
            <v>0</v>
          </cell>
          <cell r="Z149">
            <v>35.917159763313613</v>
          </cell>
        </row>
        <row r="150">
          <cell r="B150">
            <v>41007</v>
          </cell>
          <cell r="C150" t="str">
            <v>A-01</v>
          </cell>
          <cell r="D150" t="str">
            <v>A-01:Zone3</v>
          </cell>
          <cell r="E150">
            <v>10</v>
          </cell>
          <cell r="F150">
            <v>100</v>
          </cell>
          <cell r="G150">
            <v>200</v>
          </cell>
          <cell r="H150">
            <v>164</v>
          </cell>
          <cell r="I150">
            <v>24</v>
          </cell>
          <cell r="J150">
            <v>41.7</v>
          </cell>
          <cell r="K150">
            <v>133.5</v>
          </cell>
          <cell r="L150">
            <v>175.2</v>
          </cell>
          <cell r="M150">
            <v>76.198630136986296</v>
          </cell>
          <cell r="N150">
            <v>3.2</v>
          </cell>
          <cell r="O150">
            <v>3.2</v>
          </cell>
          <cell r="P150">
            <v>0</v>
          </cell>
          <cell r="R150">
            <v>76738.609112709833</v>
          </cell>
          <cell r="S150">
            <v>41.71875</v>
          </cell>
          <cell r="T150">
            <v>54.75</v>
          </cell>
          <cell r="V150" t="str">
            <v xml:space="preserve"> Waiting for LDM</v>
          </cell>
          <cell r="W150">
            <v>3200</v>
          </cell>
          <cell r="X150">
            <v>0</v>
          </cell>
          <cell r="Z150">
            <v>41.71875</v>
          </cell>
        </row>
        <row r="151">
          <cell r="B151">
            <v>41053</v>
          </cell>
          <cell r="C151" t="str">
            <v>A-01</v>
          </cell>
          <cell r="D151" t="str">
            <v>A-01:Zone3</v>
          </cell>
          <cell r="E151">
            <v>27</v>
          </cell>
          <cell r="F151">
            <v>100</v>
          </cell>
          <cell r="G151">
            <v>256</v>
          </cell>
          <cell r="H151">
            <v>166</v>
          </cell>
          <cell r="I151">
            <v>27</v>
          </cell>
          <cell r="J151">
            <v>50</v>
          </cell>
          <cell r="K151">
            <v>92</v>
          </cell>
          <cell r="L151">
            <v>142</v>
          </cell>
          <cell r="M151">
            <v>64.788732394366193</v>
          </cell>
          <cell r="N151">
            <v>2.61</v>
          </cell>
          <cell r="O151">
            <v>2.61</v>
          </cell>
          <cell r="P151">
            <v>0</v>
          </cell>
          <cell r="R151">
            <v>52200</v>
          </cell>
          <cell r="S151">
            <v>35.249042145593869</v>
          </cell>
          <cell r="T151">
            <v>54.406130268199234</v>
          </cell>
          <cell r="V151" t="str">
            <v>Water no LDM</v>
          </cell>
          <cell r="W151">
            <v>2610</v>
          </cell>
          <cell r="X151">
            <v>0</v>
          </cell>
          <cell r="Z151">
            <v>35.249042145593869</v>
          </cell>
        </row>
        <row r="152">
          <cell r="B152">
            <v>41063</v>
          </cell>
          <cell r="C152" t="str">
            <v>A-01</v>
          </cell>
          <cell r="D152" t="str">
            <v>A-01:Zone3</v>
          </cell>
          <cell r="E152">
            <v>13</v>
          </cell>
          <cell r="F152">
            <v>100</v>
          </cell>
          <cell r="G152">
            <v>263</v>
          </cell>
          <cell r="H152">
            <v>167</v>
          </cell>
          <cell r="I152">
            <v>27</v>
          </cell>
          <cell r="J152">
            <v>18</v>
          </cell>
          <cell r="K152">
            <v>111</v>
          </cell>
          <cell r="L152">
            <v>129</v>
          </cell>
          <cell r="M152">
            <v>86.04651162790698</v>
          </cell>
          <cell r="N152">
            <v>2.04</v>
          </cell>
          <cell r="O152">
            <v>2.04</v>
          </cell>
          <cell r="P152">
            <v>0</v>
          </cell>
          <cell r="R152">
            <v>113333.33333333333</v>
          </cell>
          <cell r="S152">
            <v>54.411764705882355</v>
          </cell>
          <cell r="T152">
            <v>63.235294117647058</v>
          </cell>
          <cell r="V152" t="str">
            <v>Water no LDM data</v>
          </cell>
          <cell r="W152">
            <v>2040</v>
          </cell>
          <cell r="X152">
            <v>0</v>
          </cell>
          <cell r="Z152">
            <v>54.411764705882355</v>
          </cell>
        </row>
        <row r="153">
          <cell r="B153">
            <v>41081</v>
          </cell>
          <cell r="C153" t="str">
            <v>A-01</v>
          </cell>
          <cell r="D153" t="str">
            <v>A-01:Zone3</v>
          </cell>
          <cell r="E153">
            <v>22</v>
          </cell>
          <cell r="F153">
            <v>100</v>
          </cell>
          <cell r="G153">
            <v>263</v>
          </cell>
          <cell r="H153">
            <v>173</v>
          </cell>
          <cell r="I153">
            <v>29</v>
          </cell>
          <cell r="J153">
            <v>52</v>
          </cell>
          <cell r="K153">
            <v>126</v>
          </cell>
          <cell r="L153">
            <v>178</v>
          </cell>
          <cell r="M153">
            <v>70.786516853932582</v>
          </cell>
          <cell r="N153">
            <v>2.61</v>
          </cell>
          <cell r="O153">
            <v>2.61</v>
          </cell>
          <cell r="P153">
            <v>0</v>
          </cell>
          <cell r="R153">
            <v>50192.307692307695</v>
          </cell>
          <cell r="S153">
            <v>48.275862068965516</v>
          </cell>
          <cell r="T153">
            <v>68.199233716475092</v>
          </cell>
          <cell r="W153">
            <v>2610</v>
          </cell>
          <cell r="X153">
            <v>0</v>
          </cell>
          <cell r="Z153">
            <v>48.275862068965516</v>
          </cell>
        </row>
        <row r="154">
          <cell r="B154">
            <v>41087</v>
          </cell>
          <cell r="C154" t="str">
            <v>A-01</v>
          </cell>
          <cell r="D154" t="str">
            <v>A-01:Zone3</v>
          </cell>
          <cell r="E154">
            <v>13</v>
          </cell>
          <cell r="F154">
            <v>100</v>
          </cell>
          <cell r="G154">
            <v>260</v>
          </cell>
          <cell r="H154">
            <v>168</v>
          </cell>
          <cell r="I154">
            <v>28</v>
          </cell>
          <cell r="J154">
            <v>39</v>
          </cell>
          <cell r="K154">
            <v>125</v>
          </cell>
          <cell r="L154">
            <v>164</v>
          </cell>
          <cell r="M154">
            <v>76.219512195121951</v>
          </cell>
          <cell r="N154">
            <v>2.2400000000000002</v>
          </cell>
          <cell r="O154">
            <v>2.2400000000000002</v>
          </cell>
          <cell r="P154">
            <v>0</v>
          </cell>
          <cell r="R154">
            <v>57435.897435897437</v>
          </cell>
          <cell r="S154">
            <v>55.803571428571431</v>
          </cell>
          <cell r="T154">
            <v>73.214285714285708</v>
          </cell>
          <cell r="W154">
            <v>2240</v>
          </cell>
          <cell r="X154">
            <v>0</v>
          </cell>
          <cell r="Z154">
            <v>55.803571428571423</v>
          </cell>
        </row>
        <row r="155">
          <cell r="B155">
            <v>41099</v>
          </cell>
          <cell r="C155" t="str">
            <v>A-01</v>
          </cell>
          <cell r="D155" t="str">
            <v>A-01:Zone3</v>
          </cell>
          <cell r="E155">
            <v>11</v>
          </cell>
          <cell r="F155">
            <v>100</v>
          </cell>
          <cell r="G155">
            <v>254</v>
          </cell>
          <cell r="H155">
            <v>174</v>
          </cell>
          <cell r="I155">
            <v>29</v>
          </cell>
          <cell r="J155">
            <v>59</v>
          </cell>
          <cell r="K155">
            <v>198</v>
          </cell>
          <cell r="L155">
            <v>257</v>
          </cell>
          <cell r="M155">
            <v>77.04280155642023</v>
          </cell>
          <cell r="N155">
            <v>2.42</v>
          </cell>
          <cell r="O155">
            <v>2.42</v>
          </cell>
          <cell r="P155">
            <v>0</v>
          </cell>
          <cell r="R155">
            <v>41016.949152542373</v>
          </cell>
          <cell r="S155">
            <v>81.818181818181813</v>
          </cell>
          <cell r="T155">
            <v>106.19834710743801</v>
          </cell>
          <cell r="W155">
            <v>2420</v>
          </cell>
          <cell r="X155">
            <v>0</v>
          </cell>
          <cell r="Z155">
            <v>81.818181818181827</v>
          </cell>
        </row>
        <row r="156">
          <cell r="B156">
            <v>41110</v>
          </cell>
          <cell r="C156" t="str">
            <v>A-01</v>
          </cell>
          <cell r="D156" t="str">
            <v>A-01:Zone3</v>
          </cell>
          <cell r="E156">
            <v>23</v>
          </cell>
          <cell r="F156">
            <v>100</v>
          </cell>
          <cell r="G156">
            <v>257</v>
          </cell>
          <cell r="H156">
            <v>166</v>
          </cell>
          <cell r="I156">
            <v>29</v>
          </cell>
          <cell r="J156">
            <v>52</v>
          </cell>
          <cell r="K156">
            <v>115</v>
          </cell>
          <cell r="L156">
            <v>167</v>
          </cell>
          <cell r="M156">
            <v>68.862275449101801</v>
          </cell>
          <cell r="N156">
            <v>2.04</v>
          </cell>
          <cell r="O156">
            <v>2.04</v>
          </cell>
          <cell r="P156">
            <v>0</v>
          </cell>
          <cell r="R156">
            <v>39230.769230769234</v>
          </cell>
          <cell r="S156">
            <v>56.372549019607845</v>
          </cell>
          <cell r="T156">
            <v>81.862745098039213</v>
          </cell>
          <cell r="W156">
            <v>2040</v>
          </cell>
          <cell r="X156">
            <v>0</v>
          </cell>
          <cell r="Z156">
            <v>56.372549019607845</v>
          </cell>
        </row>
        <row r="157">
          <cell r="B157">
            <v>41140</v>
          </cell>
          <cell r="C157" t="str">
            <v>A-01</v>
          </cell>
          <cell r="D157" t="str">
            <v>A-01:Zone3</v>
          </cell>
          <cell r="E157">
            <v>17.5</v>
          </cell>
          <cell r="F157">
            <v>100</v>
          </cell>
          <cell r="G157">
            <v>259</v>
          </cell>
          <cell r="H157">
            <v>163</v>
          </cell>
          <cell r="I157">
            <v>28</v>
          </cell>
          <cell r="J157">
            <v>49</v>
          </cell>
          <cell r="K157">
            <v>121</v>
          </cell>
          <cell r="L157">
            <v>170</v>
          </cell>
          <cell r="M157">
            <v>71.17647058823529</v>
          </cell>
          <cell r="N157">
            <v>1.9</v>
          </cell>
          <cell r="O157">
            <v>1.9</v>
          </cell>
          <cell r="P157">
            <v>0</v>
          </cell>
          <cell r="R157">
            <v>38775.510204081635</v>
          </cell>
          <cell r="S157">
            <v>63.684210526315788</v>
          </cell>
          <cell r="T157">
            <v>89.473684210526315</v>
          </cell>
          <cell r="V157" t="str">
            <v>The with Choke 100%</v>
          </cell>
          <cell r="W157">
            <v>1900</v>
          </cell>
          <cell r="X157">
            <v>0</v>
          </cell>
          <cell r="Z157">
            <v>63.684210526315795</v>
          </cell>
        </row>
        <row r="158">
          <cell r="B158">
            <v>41154</v>
          </cell>
          <cell r="C158" t="str">
            <v>A-01</v>
          </cell>
          <cell r="D158" t="str">
            <v>A-01:Zone3</v>
          </cell>
          <cell r="E158">
            <v>38</v>
          </cell>
          <cell r="F158">
            <v>100</v>
          </cell>
          <cell r="G158">
            <v>243</v>
          </cell>
          <cell r="H158">
            <v>163</v>
          </cell>
          <cell r="I158">
            <v>29</v>
          </cell>
          <cell r="J158">
            <v>40</v>
          </cell>
          <cell r="K158">
            <v>125</v>
          </cell>
          <cell r="L158">
            <v>165</v>
          </cell>
          <cell r="M158">
            <v>75.757575757575751</v>
          </cell>
          <cell r="N158">
            <v>1.85</v>
          </cell>
          <cell r="O158">
            <v>1.85</v>
          </cell>
          <cell r="P158">
            <v>0</v>
          </cell>
          <cell r="R158">
            <v>46250</v>
          </cell>
          <cell r="S158">
            <v>67.567567567567565</v>
          </cell>
          <cell r="T158">
            <v>89.189189189189193</v>
          </cell>
          <cell r="W158">
            <v>1850</v>
          </cell>
          <cell r="X158">
            <v>0</v>
          </cell>
          <cell r="Z158">
            <v>67.567567567567565</v>
          </cell>
        </row>
        <row r="159">
          <cell r="B159">
            <v>41187</v>
          </cell>
          <cell r="C159" t="str">
            <v>A-01</v>
          </cell>
          <cell r="D159" t="str">
            <v>A-01:Zone3</v>
          </cell>
          <cell r="E159">
            <v>24</v>
          </cell>
          <cell r="F159">
            <v>100</v>
          </cell>
          <cell r="G159">
            <v>244</v>
          </cell>
          <cell r="H159">
            <v>163</v>
          </cell>
          <cell r="I159">
            <v>30</v>
          </cell>
          <cell r="J159">
            <v>41</v>
          </cell>
          <cell r="K159">
            <v>121</v>
          </cell>
          <cell r="L159">
            <v>162</v>
          </cell>
          <cell r="M159">
            <v>74.691358024691354</v>
          </cell>
          <cell r="N159">
            <v>2</v>
          </cell>
          <cell r="O159">
            <v>2</v>
          </cell>
          <cell r="P159">
            <v>0</v>
          </cell>
          <cell r="R159">
            <v>48780.487804878052</v>
          </cell>
          <cell r="S159">
            <v>60.5</v>
          </cell>
          <cell r="T159">
            <v>81</v>
          </cell>
          <cell r="W159">
            <v>2000</v>
          </cell>
          <cell r="X159">
            <v>0</v>
          </cell>
          <cell r="Z159">
            <v>60.5</v>
          </cell>
        </row>
        <row r="160">
          <cell r="B160">
            <v>41221</v>
          </cell>
          <cell r="C160" t="str">
            <v>A-01</v>
          </cell>
          <cell r="D160" t="str">
            <v>A-01:Zone3</v>
          </cell>
          <cell r="E160">
            <v>0</v>
          </cell>
          <cell r="F160">
            <v>100</v>
          </cell>
          <cell r="G160">
            <v>242</v>
          </cell>
          <cell r="H160">
            <v>130</v>
          </cell>
          <cell r="I160">
            <v>24</v>
          </cell>
          <cell r="J160">
            <v>4</v>
          </cell>
          <cell r="K160">
            <v>108</v>
          </cell>
          <cell r="L160">
            <v>112</v>
          </cell>
          <cell r="M160">
            <v>96.428571428571431</v>
          </cell>
          <cell r="N160">
            <v>1.2</v>
          </cell>
          <cell r="O160">
            <v>1.2</v>
          </cell>
          <cell r="P160">
            <v>0</v>
          </cell>
          <cell r="R160">
            <v>300000</v>
          </cell>
          <cell r="S160">
            <v>90</v>
          </cell>
          <cell r="T160">
            <v>93.333333333333329</v>
          </cell>
          <cell r="V160" t="str">
            <v>switched to GOOD due to consistent low Qo</v>
          </cell>
          <cell r="W160">
            <v>1200</v>
          </cell>
          <cell r="X160">
            <v>0</v>
          </cell>
          <cell r="Z160">
            <v>90</v>
          </cell>
        </row>
        <row r="161">
          <cell r="B161">
            <v>41333</v>
          </cell>
          <cell r="C161" t="str">
            <v>A-01</v>
          </cell>
          <cell r="D161" t="str">
            <v>A-01:Zone3</v>
          </cell>
          <cell r="E161">
            <v>14</v>
          </cell>
          <cell r="F161">
            <v>100</v>
          </cell>
          <cell r="G161">
            <v>239</v>
          </cell>
          <cell r="H161">
            <v>176</v>
          </cell>
          <cell r="I161">
            <v>34</v>
          </cell>
          <cell r="J161">
            <v>2</v>
          </cell>
          <cell r="K161">
            <v>147</v>
          </cell>
          <cell r="L161">
            <v>149</v>
          </cell>
          <cell r="M161">
            <v>98.65771812080537</v>
          </cell>
          <cell r="N161">
            <v>3.2</v>
          </cell>
          <cell r="O161">
            <v>3.2</v>
          </cell>
          <cell r="P161">
            <v>0</v>
          </cell>
          <cell r="R161">
            <v>1600000</v>
          </cell>
          <cell r="S161">
            <v>45.9375</v>
          </cell>
          <cell r="T161">
            <v>46.5625</v>
          </cell>
          <cell r="W161">
            <v>3200</v>
          </cell>
          <cell r="X161">
            <v>0</v>
          </cell>
          <cell r="Z161">
            <v>45.9375</v>
          </cell>
        </row>
        <row r="162">
          <cell r="B162">
            <v>41370</v>
          </cell>
          <cell r="C162" t="str">
            <v>A-01</v>
          </cell>
          <cell r="D162" t="str">
            <v>A-01:Zone3</v>
          </cell>
          <cell r="E162">
            <v>24</v>
          </cell>
          <cell r="F162">
            <v>100</v>
          </cell>
          <cell r="G162">
            <v>232.1</v>
          </cell>
          <cell r="H162">
            <v>195</v>
          </cell>
          <cell r="I162">
            <v>44.3</v>
          </cell>
          <cell r="J162">
            <v>19.84</v>
          </cell>
          <cell r="K162">
            <v>16.75</v>
          </cell>
          <cell r="L162">
            <v>36.590000000000003</v>
          </cell>
          <cell r="M162">
            <v>45.777534845586224</v>
          </cell>
          <cell r="N162">
            <v>4.62</v>
          </cell>
          <cell r="O162">
            <v>4.62</v>
          </cell>
          <cell r="P162">
            <v>0</v>
          </cell>
          <cell r="R162">
            <v>232862.90322580645</v>
          </cell>
          <cell r="S162">
            <v>3.6255411255411256</v>
          </cell>
          <cell r="T162">
            <v>7.9199134199134198</v>
          </cell>
          <cell r="V162" t="str">
            <v xml:space="preserve">Test during FGS.  </v>
          </cell>
          <cell r="W162">
            <v>4620</v>
          </cell>
          <cell r="X162">
            <v>0</v>
          </cell>
          <cell r="Z162">
            <v>3.6255411255411256</v>
          </cell>
        </row>
        <row r="163">
          <cell r="B163">
            <v>41381</v>
          </cell>
          <cell r="C163" t="str">
            <v>A-01</v>
          </cell>
          <cell r="D163" t="str">
            <v>A-01:Zone3</v>
          </cell>
          <cell r="E163">
            <v>13</v>
          </cell>
          <cell r="F163">
            <v>100</v>
          </cell>
          <cell r="G163">
            <v>229</v>
          </cell>
          <cell r="H163">
            <v>182</v>
          </cell>
          <cell r="I163">
            <v>39</v>
          </cell>
          <cell r="J163">
            <v>52</v>
          </cell>
          <cell r="K163">
            <v>15</v>
          </cell>
          <cell r="L163">
            <v>67</v>
          </cell>
          <cell r="M163">
            <v>22.388059701492537</v>
          </cell>
          <cell r="N163">
            <v>3.7</v>
          </cell>
          <cell r="O163">
            <v>3.7</v>
          </cell>
          <cell r="P163">
            <v>0</v>
          </cell>
          <cell r="R163">
            <v>71153.846153846156</v>
          </cell>
          <cell r="S163">
            <v>4.0540540540540544</v>
          </cell>
          <cell r="T163">
            <v>18.108108108108109</v>
          </cell>
          <cell r="W163">
            <v>3700</v>
          </cell>
          <cell r="X163">
            <v>0</v>
          </cell>
          <cell r="Z163">
            <v>4.0540540540540535</v>
          </cell>
        </row>
        <row r="164">
          <cell r="B164">
            <v>41394</v>
          </cell>
          <cell r="C164" t="str">
            <v>A-01</v>
          </cell>
          <cell r="D164" t="str">
            <v>A-01:Zone3</v>
          </cell>
          <cell r="E164">
            <v>23</v>
          </cell>
          <cell r="F164">
            <v>100</v>
          </cell>
          <cell r="G164">
            <v>250</v>
          </cell>
          <cell r="H164">
            <v>193</v>
          </cell>
          <cell r="I164">
            <v>44</v>
          </cell>
          <cell r="J164">
            <v>41</v>
          </cell>
          <cell r="K164">
            <v>14</v>
          </cell>
          <cell r="L164">
            <v>55</v>
          </cell>
          <cell r="M164">
            <v>25.454545454545453</v>
          </cell>
          <cell r="N164">
            <v>4.2</v>
          </cell>
          <cell r="O164">
            <v>4.2</v>
          </cell>
          <cell r="P164">
            <v>0</v>
          </cell>
          <cell r="R164">
            <v>102439.0243902439</v>
          </cell>
          <cell r="S164">
            <v>3.3333333333333335</v>
          </cell>
          <cell r="T164">
            <v>13.095238095238095</v>
          </cell>
          <cell r="W164">
            <v>4200</v>
          </cell>
          <cell r="X164">
            <v>0</v>
          </cell>
          <cell r="Z164">
            <v>3.333333333333333</v>
          </cell>
        </row>
        <row r="165">
          <cell r="B165">
            <v>41429</v>
          </cell>
          <cell r="C165" t="str">
            <v>A-01</v>
          </cell>
          <cell r="D165" t="str">
            <v>A-01:Zone3</v>
          </cell>
          <cell r="E165">
            <v>21</v>
          </cell>
          <cell r="F165">
            <v>100</v>
          </cell>
          <cell r="G165">
            <v>223</v>
          </cell>
          <cell r="H165">
            <v>192</v>
          </cell>
          <cell r="I165">
            <v>47</v>
          </cell>
          <cell r="J165">
            <v>63</v>
          </cell>
          <cell r="K165">
            <v>21</v>
          </cell>
          <cell r="L165">
            <v>84</v>
          </cell>
          <cell r="M165">
            <v>25</v>
          </cell>
          <cell r="N165">
            <v>4.4000000000000004</v>
          </cell>
          <cell r="O165">
            <v>4.4000000000000004</v>
          </cell>
          <cell r="P165">
            <v>0</v>
          </cell>
          <cell r="R165">
            <v>69841.269841269837</v>
          </cell>
          <cell r="S165">
            <v>4.7727272727272725</v>
          </cell>
          <cell r="T165">
            <v>19.09090909090909</v>
          </cell>
          <cell r="W165">
            <v>4400</v>
          </cell>
          <cell r="X165">
            <v>0</v>
          </cell>
          <cell r="Z165">
            <v>4.7727272727272725</v>
          </cell>
        </row>
        <row r="166">
          <cell r="B166">
            <v>41471</v>
          </cell>
          <cell r="C166" t="str">
            <v>A-01</v>
          </cell>
          <cell r="D166" t="str">
            <v>A-01:Zone3</v>
          </cell>
          <cell r="E166">
            <v>8</v>
          </cell>
          <cell r="F166">
            <v>100</v>
          </cell>
          <cell r="G166">
            <v>211</v>
          </cell>
          <cell r="H166">
            <v>197</v>
          </cell>
          <cell r="I166">
            <v>51</v>
          </cell>
          <cell r="J166">
            <v>113</v>
          </cell>
          <cell r="K166">
            <v>107</v>
          </cell>
          <cell r="L166">
            <v>220</v>
          </cell>
          <cell r="M166">
            <v>48.636363636363633</v>
          </cell>
          <cell r="N166">
            <v>4.5</v>
          </cell>
          <cell r="O166">
            <v>4.5</v>
          </cell>
          <cell r="P166">
            <v>0</v>
          </cell>
          <cell r="R166">
            <v>39823.008849557526</v>
          </cell>
          <cell r="S166">
            <v>23.777777777777779</v>
          </cell>
          <cell r="T166">
            <v>48.888888888888886</v>
          </cell>
          <cell r="V166" t="str">
            <v>After HP separator pressure reduction.</v>
          </cell>
          <cell r="W166">
            <v>4500</v>
          </cell>
          <cell r="X166">
            <v>0</v>
          </cell>
          <cell r="Z166">
            <v>23.777777777777779</v>
          </cell>
        </row>
        <row r="167">
          <cell r="B167">
            <v>41479</v>
          </cell>
          <cell r="C167" t="str">
            <v>A-01</v>
          </cell>
          <cell r="D167" t="str">
            <v>A-01:Zone3</v>
          </cell>
          <cell r="E167">
            <v>12</v>
          </cell>
          <cell r="F167">
            <v>100</v>
          </cell>
          <cell r="G167">
            <v>206</v>
          </cell>
          <cell r="H167">
            <v>194</v>
          </cell>
          <cell r="I167">
            <v>49</v>
          </cell>
          <cell r="J167">
            <v>52</v>
          </cell>
          <cell r="K167">
            <v>19</v>
          </cell>
          <cell r="L167">
            <v>71</v>
          </cell>
          <cell r="M167">
            <v>26.760563380281692</v>
          </cell>
          <cell r="N167">
            <v>4.2</v>
          </cell>
          <cell r="O167">
            <v>4.2</v>
          </cell>
          <cell r="P167">
            <v>0</v>
          </cell>
          <cell r="R167">
            <v>80769.230769230766</v>
          </cell>
          <cell r="S167">
            <v>4.5238095238095237</v>
          </cell>
          <cell r="T167">
            <v>16.904761904761905</v>
          </cell>
          <cell r="W167">
            <v>4200</v>
          </cell>
          <cell r="X167">
            <v>0</v>
          </cell>
          <cell r="Z167">
            <v>4.5238095238095237</v>
          </cell>
        </row>
        <row r="168">
          <cell r="B168">
            <v>41503</v>
          </cell>
          <cell r="C168" t="str">
            <v>A-01</v>
          </cell>
          <cell r="D168" t="str">
            <v>A-01:Zone3</v>
          </cell>
          <cell r="E168">
            <v>10</v>
          </cell>
          <cell r="F168">
            <v>100</v>
          </cell>
          <cell r="G168">
            <v>173</v>
          </cell>
          <cell r="H168">
            <v>182</v>
          </cell>
          <cell r="I168">
            <v>44</v>
          </cell>
          <cell r="J168">
            <v>52</v>
          </cell>
          <cell r="K168">
            <v>16</v>
          </cell>
          <cell r="L168">
            <v>68</v>
          </cell>
          <cell r="M168">
            <v>23.529411764705884</v>
          </cell>
          <cell r="N168">
            <v>3.9</v>
          </cell>
          <cell r="O168">
            <v>3.9</v>
          </cell>
          <cell r="P168">
            <v>0</v>
          </cell>
          <cell r="R168">
            <v>75000</v>
          </cell>
          <cell r="S168">
            <v>4.1025641025641022</v>
          </cell>
          <cell r="T168">
            <v>17.435897435897434</v>
          </cell>
          <cell r="W168">
            <v>3900</v>
          </cell>
          <cell r="X168">
            <v>0</v>
          </cell>
          <cell r="Z168">
            <v>4.1025641025641031</v>
          </cell>
        </row>
        <row r="169">
          <cell r="B169">
            <v>41519</v>
          </cell>
          <cell r="C169" t="str">
            <v>A-01</v>
          </cell>
          <cell r="D169" t="str">
            <v>A-01:Zone3</v>
          </cell>
          <cell r="E169">
            <v>7.5</v>
          </cell>
          <cell r="F169">
            <v>90</v>
          </cell>
          <cell r="G169">
            <v>217</v>
          </cell>
          <cell r="H169">
            <v>184</v>
          </cell>
          <cell r="I169">
            <v>45</v>
          </cell>
          <cell r="J169">
            <v>38</v>
          </cell>
          <cell r="K169">
            <v>20</v>
          </cell>
          <cell r="L169">
            <v>58</v>
          </cell>
          <cell r="M169">
            <v>34.482758620689658</v>
          </cell>
          <cell r="N169">
            <v>3.7</v>
          </cell>
          <cell r="O169">
            <v>3.7</v>
          </cell>
          <cell r="P169">
            <v>0</v>
          </cell>
          <cell r="R169">
            <v>97368.421052631573</v>
          </cell>
          <cell r="S169">
            <v>5.4054054054054053</v>
          </cell>
          <cell r="T169">
            <v>15.675675675675675</v>
          </cell>
          <cell r="W169">
            <v>3700</v>
          </cell>
          <cell r="X169">
            <v>0</v>
          </cell>
          <cell r="Z169">
            <v>5.4054054054054053</v>
          </cell>
        </row>
        <row r="170">
          <cell r="B170">
            <v>41524</v>
          </cell>
          <cell r="C170" t="str">
            <v>A-01</v>
          </cell>
          <cell r="D170" t="str">
            <v>A-01:Zone3</v>
          </cell>
          <cell r="E170">
            <v>18</v>
          </cell>
          <cell r="F170">
            <v>100</v>
          </cell>
          <cell r="G170">
            <v>167</v>
          </cell>
          <cell r="H170">
            <v>184</v>
          </cell>
          <cell r="I170">
            <v>48</v>
          </cell>
          <cell r="J170">
            <v>48</v>
          </cell>
          <cell r="K170">
            <v>35</v>
          </cell>
          <cell r="L170">
            <v>83</v>
          </cell>
          <cell r="M170">
            <v>42.168674698795179</v>
          </cell>
          <cell r="N170">
            <v>4.03</v>
          </cell>
          <cell r="O170">
            <v>4.03</v>
          </cell>
          <cell r="P170">
            <v>0</v>
          </cell>
          <cell r="R170">
            <v>83958.333333333328</v>
          </cell>
          <cell r="S170">
            <v>8.6848635235732008</v>
          </cell>
          <cell r="T170">
            <v>20.595533498759306</v>
          </cell>
          <cell r="W170">
            <v>4030.0000000000005</v>
          </cell>
          <cell r="X170">
            <v>0</v>
          </cell>
          <cell r="Z170">
            <v>8.6848635235732008</v>
          </cell>
        </row>
        <row r="171">
          <cell r="B171">
            <v>41557</v>
          </cell>
          <cell r="C171" t="str">
            <v>A-01</v>
          </cell>
          <cell r="D171" t="str">
            <v>A-01:Zone3</v>
          </cell>
          <cell r="E171">
            <v>24</v>
          </cell>
          <cell r="F171">
            <v>99</v>
          </cell>
          <cell r="G171">
            <v>191</v>
          </cell>
          <cell r="H171">
            <v>192</v>
          </cell>
          <cell r="I171">
            <v>54</v>
          </cell>
          <cell r="J171">
            <v>42</v>
          </cell>
          <cell r="K171">
            <v>42</v>
          </cell>
          <cell r="L171">
            <v>84</v>
          </cell>
          <cell r="M171">
            <v>50</v>
          </cell>
          <cell r="N171">
            <v>4.5</v>
          </cell>
          <cell r="O171">
            <v>4.5</v>
          </cell>
          <cell r="P171">
            <v>0</v>
          </cell>
          <cell r="R171">
            <v>107142.85714285714</v>
          </cell>
          <cell r="S171">
            <v>9.3333333333333339</v>
          </cell>
          <cell r="T171">
            <v>18.666666666666668</v>
          </cell>
          <cell r="W171">
            <v>4500</v>
          </cell>
          <cell r="X171">
            <v>0</v>
          </cell>
          <cell r="Z171">
            <v>9.3333333333333339</v>
          </cell>
        </row>
        <row r="172">
          <cell r="B172">
            <v>41576</v>
          </cell>
          <cell r="C172" t="str">
            <v>A-01</v>
          </cell>
          <cell r="D172" t="str">
            <v>A-01:Zone3</v>
          </cell>
          <cell r="E172">
            <v>20</v>
          </cell>
          <cell r="F172">
            <v>100</v>
          </cell>
          <cell r="G172">
            <v>206</v>
          </cell>
          <cell r="H172">
            <v>187</v>
          </cell>
          <cell r="I172">
            <v>52</v>
          </cell>
          <cell r="J172">
            <v>33</v>
          </cell>
          <cell r="K172">
            <v>32</v>
          </cell>
          <cell r="L172">
            <v>65</v>
          </cell>
          <cell r="M172">
            <v>49.230769230769234</v>
          </cell>
          <cell r="N172">
            <v>3.7</v>
          </cell>
          <cell r="O172">
            <v>3.7</v>
          </cell>
          <cell r="P172">
            <v>0</v>
          </cell>
          <cell r="R172">
            <v>112121.21212121213</v>
          </cell>
          <cell r="S172">
            <v>8.6486486486486491</v>
          </cell>
          <cell r="T172">
            <v>17.567567567567568</v>
          </cell>
          <cell r="V172" t="str">
            <v>System pressure higher</v>
          </cell>
          <cell r="W172">
            <v>3700</v>
          </cell>
          <cell r="X172">
            <v>0</v>
          </cell>
          <cell r="Z172">
            <v>8.6486486486486474</v>
          </cell>
        </row>
        <row r="173">
          <cell r="B173">
            <v>41585</v>
          </cell>
          <cell r="C173" t="str">
            <v>A-01</v>
          </cell>
          <cell r="D173" t="str">
            <v>A-01:Zone3</v>
          </cell>
          <cell r="E173">
            <v>23</v>
          </cell>
          <cell r="F173">
            <v>100</v>
          </cell>
          <cell r="G173">
            <v>207</v>
          </cell>
          <cell r="H173">
            <v>184.1</v>
          </cell>
          <cell r="I173">
            <v>53.3</v>
          </cell>
          <cell r="J173">
            <v>52.9</v>
          </cell>
          <cell r="K173">
            <v>20</v>
          </cell>
          <cell r="L173">
            <v>72.900000000000006</v>
          </cell>
          <cell r="M173">
            <v>27.434842249657063</v>
          </cell>
          <cell r="N173">
            <v>3.8</v>
          </cell>
          <cell r="O173">
            <v>3.8</v>
          </cell>
          <cell r="P173">
            <v>0</v>
          </cell>
          <cell r="R173">
            <v>71833.6483931947</v>
          </cell>
          <cell r="S173">
            <v>5.2631578947368425</v>
          </cell>
          <cell r="T173">
            <v>19.184210526315791</v>
          </cell>
          <cell r="W173">
            <v>3800</v>
          </cell>
          <cell r="X173">
            <v>0</v>
          </cell>
          <cell r="Z173">
            <v>5.2631578947368425</v>
          </cell>
        </row>
        <row r="174">
          <cell r="B174">
            <v>41594</v>
          </cell>
          <cell r="C174" t="str">
            <v>A-01</v>
          </cell>
          <cell r="D174" t="str">
            <v>A-01:Zone3</v>
          </cell>
          <cell r="E174">
            <v>24</v>
          </cell>
          <cell r="F174">
            <v>100</v>
          </cell>
          <cell r="G174">
            <v>171</v>
          </cell>
          <cell r="H174">
            <v>185</v>
          </cell>
          <cell r="I174">
            <v>52</v>
          </cell>
          <cell r="J174">
            <v>29</v>
          </cell>
          <cell r="K174">
            <v>20.5</v>
          </cell>
          <cell r="L174">
            <v>49.5</v>
          </cell>
          <cell r="M174">
            <v>41.414141414141412</v>
          </cell>
          <cell r="N174">
            <v>4.01</v>
          </cell>
          <cell r="O174">
            <v>4.01</v>
          </cell>
          <cell r="P174">
            <v>0</v>
          </cell>
          <cell r="R174">
            <v>138275.86206896551</v>
          </cell>
          <cell r="S174">
            <v>5.1122194513715709</v>
          </cell>
          <cell r="T174">
            <v>12.344139650872817</v>
          </cell>
          <cell r="W174">
            <v>4010</v>
          </cell>
          <cell r="X174">
            <v>0</v>
          </cell>
          <cell r="Z174">
            <v>5.1122194513715717</v>
          </cell>
        </row>
        <row r="175">
          <cell r="B175">
            <v>41645</v>
          </cell>
          <cell r="C175" t="str">
            <v>A-01</v>
          </cell>
          <cell r="D175" t="str">
            <v>A-01:Zone3</v>
          </cell>
          <cell r="E175">
            <v>23</v>
          </cell>
          <cell r="F175">
            <v>100</v>
          </cell>
          <cell r="G175">
            <v>197</v>
          </cell>
          <cell r="H175">
            <v>178</v>
          </cell>
          <cell r="I175">
            <v>56</v>
          </cell>
          <cell r="J175">
            <v>74</v>
          </cell>
          <cell r="K175">
            <v>0</v>
          </cell>
          <cell r="L175">
            <v>74</v>
          </cell>
          <cell r="M175">
            <v>0</v>
          </cell>
          <cell r="N175">
            <v>3.67</v>
          </cell>
          <cell r="O175">
            <v>3.67</v>
          </cell>
          <cell r="P175">
            <v>0</v>
          </cell>
          <cell r="R175">
            <v>49594.594594594593</v>
          </cell>
          <cell r="S175">
            <v>0</v>
          </cell>
          <cell r="T175">
            <v>20.163487738419619</v>
          </cell>
          <cell r="W175">
            <v>3670</v>
          </cell>
          <cell r="X175">
            <v>0</v>
          </cell>
          <cell r="Z175">
            <v>0</v>
          </cell>
        </row>
        <row r="176">
          <cell r="B176">
            <v>41700</v>
          </cell>
          <cell r="C176" t="str">
            <v>A-01</v>
          </cell>
          <cell r="D176" t="str">
            <v>A-01:Zone3</v>
          </cell>
          <cell r="E176">
            <v>16</v>
          </cell>
          <cell r="F176">
            <v>100</v>
          </cell>
          <cell r="G176">
            <v>279</v>
          </cell>
          <cell r="H176">
            <v>190</v>
          </cell>
          <cell r="I176">
            <v>62</v>
          </cell>
          <cell r="J176">
            <v>74</v>
          </cell>
          <cell r="K176">
            <v>0</v>
          </cell>
          <cell r="L176">
            <v>74</v>
          </cell>
          <cell r="M176">
            <v>0</v>
          </cell>
          <cell r="N176">
            <v>3.44</v>
          </cell>
          <cell r="O176">
            <v>3.44</v>
          </cell>
          <cell r="P176">
            <v>0</v>
          </cell>
          <cell r="R176">
            <v>46486.486486486487</v>
          </cell>
          <cell r="S176">
            <v>0</v>
          </cell>
          <cell r="T176">
            <v>21.511627906976745</v>
          </cell>
          <cell r="V176" t="str">
            <v>Need to check sample A-01. Oil drop.</v>
          </cell>
          <cell r="W176">
            <v>3440</v>
          </cell>
          <cell r="X176">
            <v>0</v>
          </cell>
          <cell r="Z176">
            <v>0</v>
          </cell>
        </row>
        <row r="177">
          <cell r="B177">
            <v>41725</v>
          </cell>
          <cell r="C177" t="str">
            <v>A-01</v>
          </cell>
          <cell r="D177" t="str">
            <v>A-01:Zone3</v>
          </cell>
          <cell r="E177">
            <v>16</v>
          </cell>
          <cell r="F177">
            <v>100</v>
          </cell>
          <cell r="G177">
            <v>256</v>
          </cell>
          <cell r="H177">
            <v>182</v>
          </cell>
          <cell r="I177">
            <v>61</v>
          </cell>
          <cell r="J177">
            <v>44</v>
          </cell>
          <cell r="K177">
            <v>7</v>
          </cell>
          <cell r="L177">
            <v>51</v>
          </cell>
          <cell r="M177">
            <v>13.725490196078431</v>
          </cell>
          <cell r="N177">
            <v>3.04</v>
          </cell>
          <cell r="O177">
            <v>3.04</v>
          </cell>
          <cell r="P177">
            <v>0</v>
          </cell>
          <cell r="R177">
            <v>69090.909090909088</v>
          </cell>
          <cell r="S177">
            <v>2.3026315789473686</v>
          </cell>
          <cell r="T177">
            <v>16.776315789473685</v>
          </cell>
          <cell r="W177">
            <v>3040</v>
          </cell>
          <cell r="X177">
            <v>0</v>
          </cell>
          <cell r="Z177">
            <v>2.3026315789473686</v>
          </cell>
        </row>
        <row r="178">
          <cell r="B178">
            <v>41737</v>
          </cell>
          <cell r="C178" t="str">
            <v>A-01</v>
          </cell>
          <cell r="D178" t="str">
            <v>A-01:Zone3</v>
          </cell>
          <cell r="E178">
            <v>22</v>
          </cell>
          <cell r="F178">
            <v>100</v>
          </cell>
          <cell r="G178">
            <v>254</v>
          </cell>
          <cell r="H178">
            <v>181</v>
          </cell>
          <cell r="I178">
            <v>61</v>
          </cell>
          <cell r="J178">
            <v>29</v>
          </cell>
          <cell r="K178">
            <v>25</v>
          </cell>
          <cell r="L178">
            <v>54</v>
          </cell>
          <cell r="M178">
            <v>46.296296296296298</v>
          </cell>
          <cell r="N178">
            <v>3</v>
          </cell>
          <cell r="O178">
            <v>3</v>
          </cell>
          <cell r="P178">
            <v>0</v>
          </cell>
          <cell r="R178">
            <v>103448.27586206897</v>
          </cell>
          <cell r="S178">
            <v>8.3333333333333339</v>
          </cell>
          <cell r="T178">
            <v>18</v>
          </cell>
          <cell r="W178">
            <v>3000</v>
          </cell>
          <cell r="X178">
            <v>0</v>
          </cell>
          <cell r="Z178">
            <v>8.3333333333333339</v>
          </cell>
        </row>
        <row r="179">
          <cell r="B179">
            <v>41770</v>
          </cell>
          <cell r="C179" t="str">
            <v>A-01</v>
          </cell>
          <cell r="D179" t="str">
            <v>A-01:Zone3</v>
          </cell>
          <cell r="E179">
            <v>10</v>
          </cell>
          <cell r="F179">
            <v>100</v>
          </cell>
          <cell r="G179">
            <v>190</v>
          </cell>
          <cell r="H179">
            <v>194</v>
          </cell>
          <cell r="I179">
            <v>63</v>
          </cell>
          <cell r="J179">
            <v>40</v>
          </cell>
          <cell r="K179">
            <v>22</v>
          </cell>
          <cell r="L179">
            <v>62</v>
          </cell>
          <cell r="M179">
            <v>35.483870967741936</v>
          </cell>
          <cell r="N179">
            <v>3.09</v>
          </cell>
          <cell r="O179">
            <v>3.09</v>
          </cell>
          <cell r="P179">
            <v>0</v>
          </cell>
          <cell r="R179">
            <v>77250</v>
          </cell>
          <cell r="S179">
            <v>7.1197411003236244</v>
          </cell>
          <cell r="T179">
            <v>20.064724919093852</v>
          </cell>
          <cell r="W179">
            <v>3090</v>
          </cell>
          <cell r="X179">
            <v>0</v>
          </cell>
          <cell r="Z179">
            <v>7.1197411003236253</v>
          </cell>
        </row>
        <row r="180">
          <cell r="B180">
            <v>41781</v>
          </cell>
          <cell r="C180" t="str">
            <v>A-01</v>
          </cell>
          <cell r="D180" t="str">
            <v>A-01:Zone3</v>
          </cell>
          <cell r="E180">
            <v>24</v>
          </cell>
          <cell r="F180">
            <v>100</v>
          </cell>
          <cell r="G180">
            <v>220</v>
          </cell>
          <cell r="H180">
            <v>196</v>
          </cell>
          <cell r="I180">
            <v>67</v>
          </cell>
          <cell r="J180">
            <v>80</v>
          </cell>
          <cell r="K180">
            <v>0</v>
          </cell>
          <cell r="L180">
            <v>80</v>
          </cell>
          <cell r="M180">
            <v>0</v>
          </cell>
          <cell r="N180">
            <v>3.7</v>
          </cell>
          <cell r="O180">
            <v>3.7</v>
          </cell>
          <cell r="P180">
            <v>0</v>
          </cell>
          <cell r="R180">
            <v>46250</v>
          </cell>
          <cell r="S180">
            <v>0</v>
          </cell>
          <cell r="T180">
            <v>21.621621621621621</v>
          </cell>
          <cell r="V180" t="str">
            <v>The with Choke 100%</v>
          </cell>
          <cell r="W180">
            <v>3700</v>
          </cell>
          <cell r="X180">
            <v>0</v>
          </cell>
          <cell r="Z180">
            <v>0</v>
          </cell>
        </row>
        <row r="181">
          <cell r="B181">
            <v>41805</v>
          </cell>
          <cell r="C181" t="str">
            <v>A-01</v>
          </cell>
          <cell r="D181" t="str">
            <v>A-01:Zone3</v>
          </cell>
          <cell r="E181">
            <v>17</v>
          </cell>
          <cell r="F181">
            <v>100</v>
          </cell>
          <cell r="G181">
            <v>240</v>
          </cell>
          <cell r="H181">
            <v>191</v>
          </cell>
          <cell r="I181">
            <v>69</v>
          </cell>
          <cell r="J181">
            <v>2</v>
          </cell>
          <cell r="K181">
            <v>20</v>
          </cell>
          <cell r="L181">
            <v>22</v>
          </cell>
          <cell r="M181">
            <v>90.909090909090907</v>
          </cell>
          <cell r="N181">
            <v>4</v>
          </cell>
          <cell r="O181">
            <v>4</v>
          </cell>
          <cell r="P181">
            <v>0</v>
          </cell>
          <cell r="R181">
            <v>2000000</v>
          </cell>
          <cell r="S181">
            <v>5</v>
          </cell>
          <cell r="T181">
            <v>5.5</v>
          </cell>
          <cell r="V181" t="str">
            <v>The with Choke 100%</v>
          </cell>
          <cell r="W181">
            <v>4000</v>
          </cell>
          <cell r="X181">
            <v>0</v>
          </cell>
          <cell r="Z181">
            <v>5</v>
          </cell>
        </row>
        <row r="182">
          <cell r="B182">
            <v>41821</v>
          </cell>
          <cell r="C182" t="str">
            <v>A-01</v>
          </cell>
          <cell r="D182" t="str">
            <v>A-01:Zone3</v>
          </cell>
          <cell r="E182">
            <v>15</v>
          </cell>
          <cell r="F182">
            <v>100</v>
          </cell>
          <cell r="G182">
            <v>279</v>
          </cell>
          <cell r="H182">
            <v>197</v>
          </cell>
          <cell r="I182">
            <v>71</v>
          </cell>
          <cell r="J182">
            <v>58</v>
          </cell>
          <cell r="K182">
            <v>0</v>
          </cell>
          <cell r="L182">
            <v>58</v>
          </cell>
          <cell r="M182">
            <v>0</v>
          </cell>
          <cell r="N182">
            <v>3.2</v>
          </cell>
          <cell r="O182">
            <v>3.2</v>
          </cell>
          <cell r="P182">
            <v>0</v>
          </cell>
          <cell r="R182">
            <v>55172.413793103449</v>
          </cell>
          <cell r="S182">
            <v>0</v>
          </cell>
          <cell r="T182">
            <v>18.125</v>
          </cell>
          <cell r="W182">
            <v>3200</v>
          </cell>
          <cell r="X182">
            <v>0</v>
          </cell>
          <cell r="Z182">
            <v>0</v>
          </cell>
        </row>
        <row r="183">
          <cell r="B183">
            <v>41830</v>
          </cell>
          <cell r="C183" t="str">
            <v>A-01</v>
          </cell>
          <cell r="D183" t="str">
            <v>A-01:Zone3</v>
          </cell>
          <cell r="E183">
            <v>16</v>
          </cell>
          <cell r="F183">
            <v>100</v>
          </cell>
          <cell r="G183">
            <v>270</v>
          </cell>
          <cell r="H183">
            <v>197</v>
          </cell>
          <cell r="I183">
            <v>71</v>
          </cell>
          <cell r="J183">
            <v>31</v>
          </cell>
          <cell r="K183">
            <v>32</v>
          </cell>
          <cell r="L183">
            <v>63</v>
          </cell>
          <cell r="M183">
            <v>50.793650793650791</v>
          </cell>
          <cell r="N183">
            <v>3.57</v>
          </cell>
          <cell r="O183">
            <v>3.57</v>
          </cell>
          <cell r="P183">
            <v>0</v>
          </cell>
          <cell r="R183">
            <v>115161.29032258065</v>
          </cell>
          <cell r="S183">
            <v>8.9635854341736696</v>
          </cell>
          <cell r="T183">
            <v>17.647058823529413</v>
          </cell>
          <cell r="V183" t="str">
            <v>The with Choke 100%</v>
          </cell>
          <cell r="W183">
            <v>3570</v>
          </cell>
          <cell r="X183">
            <v>0</v>
          </cell>
          <cell r="Z183">
            <v>8.9635854341736696</v>
          </cell>
        </row>
        <row r="184">
          <cell r="B184">
            <v>41841</v>
          </cell>
          <cell r="C184" t="str">
            <v>A-01</v>
          </cell>
          <cell r="D184" t="str">
            <v>A-01:Zone3</v>
          </cell>
          <cell r="E184">
            <v>23</v>
          </cell>
          <cell r="F184">
            <v>100</v>
          </cell>
          <cell r="G184">
            <v>229</v>
          </cell>
          <cell r="H184">
            <v>188</v>
          </cell>
          <cell r="I184">
            <v>71</v>
          </cell>
          <cell r="J184">
            <v>80</v>
          </cell>
          <cell r="K184">
            <v>0</v>
          </cell>
          <cell r="L184">
            <v>80</v>
          </cell>
          <cell r="M184">
            <v>0</v>
          </cell>
          <cell r="N184">
            <v>3.4</v>
          </cell>
          <cell r="O184">
            <v>3.4</v>
          </cell>
          <cell r="P184">
            <v>0</v>
          </cell>
          <cell r="R184">
            <v>42500</v>
          </cell>
          <cell r="S184">
            <v>0</v>
          </cell>
          <cell r="T184">
            <v>23.529411764705884</v>
          </cell>
          <cell r="W184">
            <v>3400</v>
          </cell>
          <cell r="X184">
            <v>0</v>
          </cell>
          <cell r="Z184">
            <v>0</v>
          </cell>
        </row>
        <row r="185">
          <cell r="B185">
            <v>41852</v>
          </cell>
          <cell r="C185" t="str">
            <v>A-01</v>
          </cell>
          <cell r="D185" t="str">
            <v>A-01:Zone3</v>
          </cell>
          <cell r="E185">
            <v>65</v>
          </cell>
          <cell r="F185">
            <v>100</v>
          </cell>
          <cell r="G185">
            <v>210</v>
          </cell>
          <cell r="H185">
            <v>188</v>
          </cell>
          <cell r="I185">
            <v>71</v>
          </cell>
          <cell r="J185">
            <v>76</v>
          </cell>
          <cell r="K185">
            <v>0</v>
          </cell>
          <cell r="L185">
            <v>76</v>
          </cell>
          <cell r="M185">
            <v>0</v>
          </cell>
          <cell r="N185">
            <v>3.43</v>
          </cell>
          <cell r="O185">
            <v>3.43</v>
          </cell>
          <cell r="P185">
            <v>0</v>
          </cell>
          <cell r="R185">
            <v>45131.57894736842</v>
          </cell>
          <cell r="S185">
            <v>0</v>
          </cell>
          <cell r="T185">
            <v>22.157434402332363</v>
          </cell>
          <cell r="W185">
            <v>3430</v>
          </cell>
          <cell r="X185">
            <v>0</v>
          </cell>
          <cell r="Z185">
            <v>0</v>
          </cell>
        </row>
        <row r="186">
          <cell r="B186">
            <v>41873</v>
          </cell>
          <cell r="C186" t="str">
            <v>A-01</v>
          </cell>
          <cell r="D186" t="str">
            <v>A-01:Zone3</v>
          </cell>
          <cell r="E186">
            <v>24</v>
          </cell>
          <cell r="F186">
            <v>100</v>
          </cell>
          <cell r="G186">
            <v>268</v>
          </cell>
          <cell r="H186">
            <v>182</v>
          </cell>
          <cell r="I186">
            <v>70</v>
          </cell>
          <cell r="J186">
            <v>60</v>
          </cell>
          <cell r="K186">
            <v>25</v>
          </cell>
          <cell r="L186">
            <v>85</v>
          </cell>
          <cell r="M186">
            <v>29.411764705882351</v>
          </cell>
          <cell r="N186">
            <v>2.7</v>
          </cell>
          <cell r="O186">
            <v>2.7</v>
          </cell>
          <cell r="P186">
            <v>0</v>
          </cell>
          <cell r="R186">
            <v>45000</v>
          </cell>
          <cell r="S186">
            <v>9.2592592592592595</v>
          </cell>
          <cell r="T186">
            <v>31.481481481481481</v>
          </cell>
          <cell r="V186" t="str">
            <v>choke 100%</v>
          </cell>
          <cell r="W186">
            <v>2700</v>
          </cell>
          <cell r="X186">
            <v>0</v>
          </cell>
          <cell r="Z186">
            <v>9.2592592592592595</v>
          </cell>
        </row>
        <row r="187">
          <cell r="B187">
            <v>41903</v>
          </cell>
          <cell r="C187" t="str">
            <v>A-01</v>
          </cell>
          <cell r="D187" t="str">
            <v>A-01:Zone3</v>
          </cell>
          <cell r="E187">
            <v>23</v>
          </cell>
          <cell r="F187">
            <v>100</v>
          </cell>
          <cell r="G187">
            <v>192</v>
          </cell>
          <cell r="H187">
            <v>191</v>
          </cell>
          <cell r="I187">
            <v>72</v>
          </cell>
          <cell r="J187">
            <v>29</v>
          </cell>
          <cell r="K187">
            <v>29</v>
          </cell>
          <cell r="L187">
            <v>58</v>
          </cell>
          <cell r="M187">
            <v>50</v>
          </cell>
          <cell r="N187">
            <v>3.4</v>
          </cell>
          <cell r="O187">
            <v>3.4</v>
          </cell>
          <cell r="P187">
            <v>0</v>
          </cell>
          <cell r="R187">
            <v>117241.37931034483</v>
          </cell>
          <cell r="S187">
            <v>8.5294117647058822</v>
          </cell>
          <cell r="T187">
            <v>17.058823529411764</v>
          </cell>
          <cell r="W187">
            <v>3400</v>
          </cell>
          <cell r="X187">
            <v>0</v>
          </cell>
          <cell r="Z187">
            <v>8.5294117647058822</v>
          </cell>
        </row>
        <row r="188">
          <cell r="B188">
            <v>41915</v>
          </cell>
          <cell r="C188" t="str">
            <v>A-01</v>
          </cell>
          <cell r="D188" t="str">
            <v>A-01:Zone3</v>
          </cell>
          <cell r="E188">
            <v>23</v>
          </cell>
          <cell r="F188">
            <v>100</v>
          </cell>
          <cell r="G188">
            <v>204</v>
          </cell>
          <cell r="H188">
            <v>199</v>
          </cell>
          <cell r="I188">
            <v>74</v>
          </cell>
          <cell r="J188">
            <v>32</v>
          </cell>
          <cell r="K188">
            <v>34</v>
          </cell>
          <cell r="L188">
            <v>66</v>
          </cell>
          <cell r="M188">
            <v>51.515151515151516</v>
          </cell>
          <cell r="N188">
            <v>3.43</v>
          </cell>
          <cell r="O188">
            <v>3.43</v>
          </cell>
          <cell r="P188">
            <v>0</v>
          </cell>
          <cell r="R188">
            <v>107187.5</v>
          </cell>
          <cell r="S188">
            <v>9.9125364431486886</v>
          </cell>
          <cell r="T188">
            <v>19.241982507288629</v>
          </cell>
          <cell r="W188">
            <v>3430</v>
          </cell>
          <cell r="X188">
            <v>0</v>
          </cell>
          <cell r="Z188">
            <v>9.9125364431486869</v>
          </cell>
        </row>
        <row r="189">
          <cell r="B189">
            <v>41972</v>
          </cell>
          <cell r="C189" t="str">
            <v>A-01</v>
          </cell>
          <cell r="D189" t="str">
            <v>A-01:Zone3</v>
          </cell>
          <cell r="E189">
            <v>24</v>
          </cell>
          <cell r="F189">
            <v>100</v>
          </cell>
          <cell r="G189">
            <v>218</v>
          </cell>
          <cell r="H189">
            <v>197</v>
          </cell>
          <cell r="I189">
            <v>76</v>
          </cell>
          <cell r="J189">
            <v>67</v>
          </cell>
          <cell r="K189">
            <v>0</v>
          </cell>
          <cell r="L189">
            <v>67</v>
          </cell>
          <cell r="M189">
            <v>0</v>
          </cell>
          <cell r="N189">
            <v>3.44</v>
          </cell>
          <cell r="O189">
            <v>3.44</v>
          </cell>
          <cell r="P189">
            <v>0</v>
          </cell>
          <cell r="R189">
            <v>51343.283582089549</v>
          </cell>
          <cell r="S189">
            <v>0</v>
          </cell>
          <cell r="T189">
            <v>19.476744186046513</v>
          </cell>
          <cell r="W189">
            <v>3440</v>
          </cell>
          <cell r="X189">
            <v>0</v>
          </cell>
          <cell r="Z189">
            <v>0</v>
          </cell>
        </row>
        <row r="190">
          <cell r="B190">
            <v>42027</v>
          </cell>
          <cell r="C190" t="str">
            <v>A-01</v>
          </cell>
          <cell r="D190" t="str">
            <v>A-01:Zone3</v>
          </cell>
          <cell r="E190">
            <v>14</v>
          </cell>
          <cell r="F190">
            <v>100</v>
          </cell>
          <cell r="G190">
            <v>236</v>
          </cell>
          <cell r="H190">
            <v>186</v>
          </cell>
          <cell r="I190">
            <v>74</v>
          </cell>
          <cell r="J190">
            <v>56</v>
          </cell>
          <cell r="K190">
            <v>12</v>
          </cell>
          <cell r="L190">
            <v>68</v>
          </cell>
          <cell r="M190">
            <v>17.647058823529413</v>
          </cell>
          <cell r="N190">
            <v>3.24</v>
          </cell>
          <cell r="O190">
            <v>3.24</v>
          </cell>
          <cell r="P190">
            <v>0</v>
          </cell>
          <cell r="R190">
            <v>57857.142857142855</v>
          </cell>
          <cell r="S190">
            <v>3.7037037037037037</v>
          </cell>
          <cell r="T190">
            <v>20.987654320987655</v>
          </cell>
          <cell r="W190">
            <v>3240</v>
          </cell>
          <cell r="X190">
            <v>0</v>
          </cell>
          <cell r="Z190">
            <v>3.7037037037037033</v>
          </cell>
        </row>
        <row r="191">
          <cell r="B191">
            <v>42057</v>
          </cell>
          <cell r="C191" t="str">
            <v>A-01</v>
          </cell>
          <cell r="D191" t="str">
            <v>A-01:Zone3</v>
          </cell>
          <cell r="E191">
            <v>22</v>
          </cell>
          <cell r="F191">
            <v>100</v>
          </cell>
          <cell r="G191">
            <v>204</v>
          </cell>
          <cell r="H191">
            <v>190</v>
          </cell>
          <cell r="I191">
            <v>77</v>
          </cell>
          <cell r="J191">
            <v>64.45</v>
          </cell>
          <cell r="K191">
            <v>13.81</v>
          </cell>
          <cell r="L191">
            <v>78.260000000000005</v>
          </cell>
          <cell r="M191">
            <v>17.646307181190902</v>
          </cell>
          <cell r="N191">
            <v>3.27</v>
          </cell>
          <cell r="O191">
            <v>3.27</v>
          </cell>
          <cell r="P191">
            <v>0</v>
          </cell>
          <cell r="R191">
            <v>50737.005430566329</v>
          </cell>
          <cell r="S191">
            <v>4.2232415902140676</v>
          </cell>
          <cell r="T191">
            <v>23.932721712538225</v>
          </cell>
          <cell r="V191" t="str">
            <v>Assume WC 17.65% as previous. No liq sample</v>
          </cell>
          <cell r="W191">
            <v>3270</v>
          </cell>
          <cell r="X191">
            <v>0</v>
          </cell>
          <cell r="Z191">
            <v>4.2232415902140676</v>
          </cell>
        </row>
        <row r="192">
          <cell r="B192">
            <v>42070</v>
          </cell>
          <cell r="C192" t="str">
            <v>A-01</v>
          </cell>
          <cell r="D192" t="str">
            <v>A-01:Zone3</v>
          </cell>
          <cell r="E192">
            <v>23</v>
          </cell>
          <cell r="F192">
            <v>100</v>
          </cell>
          <cell r="G192">
            <v>196</v>
          </cell>
          <cell r="H192">
            <v>190</v>
          </cell>
          <cell r="I192">
            <v>79</v>
          </cell>
          <cell r="J192">
            <v>42.58</v>
          </cell>
          <cell r="K192">
            <v>35.18</v>
          </cell>
          <cell r="L192">
            <v>77.760000000000005</v>
          </cell>
          <cell r="M192">
            <v>45.241769547325106</v>
          </cell>
          <cell r="N192">
            <v>3.2</v>
          </cell>
          <cell r="O192">
            <v>3.2</v>
          </cell>
          <cell r="P192">
            <v>0</v>
          </cell>
          <cell r="R192">
            <v>75152.653828088311</v>
          </cell>
          <cell r="S192">
            <v>10.99375</v>
          </cell>
          <cell r="T192">
            <v>24.3</v>
          </cell>
          <cell r="V192" t="str">
            <v xml:space="preserve">Visual WC = 45.2% (8 Mar 2015). Lab WC = 48.9%. </v>
          </cell>
          <cell r="W192">
            <v>3200</v>
          </cell>
          <cell r="X192">
            <v>0</v>
          </cell>
          <cell r="Z192">
            <v>10.993749999999999</v>
          </cell>
        </row>
        <row r="193">
          <cell r="B193">
            <v>42100</v>
          </cell>
          <cell r="C193" t="str">
            <v>A-01</v>
          </cell>
          <cell r="D193" t="str">
            <v>A-01:Zone3</v>
          </cell>
          <cell r="E193">
            <v>9</v>
          </cell>
          <cell r="F193">
            <v>100</v>
          </cell>
          <cell r="G193">
            <v>223.7</v>
          </cell>
          <cell r="H193">
            <v>118</v>
          </cell>
          <cell r="I193">
            <v>54</v>
          </cell>
          <cell r="J193">
            <v>4</v>
          </cell>
          <cell r="K193">
            <v>2.15</v>
          </cell>
          <cell r="L193">
            <v>6.15</v>
          </cell>
          <cell r="M193">
            <v>34.959349593495936</v>
          </cell>
          <cell r="N193">
            <v>0.33</v>
          </cell>
          <cell r="O193">
            <v>0.33</v>
          </cell>
          <cell r="P193">
            <v>0</v>
          </cell>
          <cell r="R193">
            <v>82500</v>
          </cell>
          <cell r="S193">
            <v>6.5151515151515156</v>
          </cell>
          <cell r="T193">
            <v>18.636363636363637</v>
          </cell>
          <cell r="V193" t="str">
            <v xml:space="preserve">Post loaded up. SI period too short. </v>
          </cell>
          <cell r="W193">
            <v>330</v>
          </cell>
          <cell r="X193">
            <v>0</v>
          </cell>
          <cell r="Z193">
            <v>6.5151515151515147</v>
          </cell>
        </row>
        <row r="194">
          <cell r="B194">
            <v>42216</v>
          </cell>
          <cell r="C194" t="str">
            <v>A-01</v>
          </cell>
          <cell r="D194" t="str">
            <v>A-01:Zone3</v>
          </cell>
          <cell r="E194">
            <v>15</v>
          </cell>
          <cell r="F194">
            <v>100</v>
          </cell>
          <cell r="G194">
            <v>204</v>
          </cell>
          <cell r="H194">
            <v>105</v>
          </cell>
          <cell r="I194">
            <v>50</v>
          </cell>
          <cell r="J194">
            <v>2</v>
          </cell>
          <cell r="K194">
            <v>0</v>
          </cell>
          <cell r="L194">
            <v>2</v>
          </cell>
          <cell r="M194">
            <v>0</v>
          </cell>
          <cell r="N194">
            <v>0.11</v>
          </cell>
          <cell r="O194">
            <v>0.11</v>
          </cell>
          <cell r="P194">
            <v>0</v>
          </cell>
          <cell r="R194">
            <v>55000</v>
          </cell>
          <cell r="S194">
            <v>0</v>
          </cell>
          <cell r="T194">
            <v>18.181818181818183</v>
          </cell>
          <cell r="W194">
            <v>110</v>
          </cell>
          <cell r="X194">
            <v>0</v>
          </cell>
          <cell r="Z194">
            <v>0</v>
          </cell>
        </row>
        <row r="195">
          <cell r="B195">
            <v>42240</v>
          </cell>
          <cell r="C195" t="str">
            <v>A-01</v>
          </cell>
          <cell r="D195" t="str">
            <v>A-01:Zone3</v>
          </cell>
          <cell r="E195">
            <v>24</v>
          </cell>
          <cell r="F195">
            <v>100</v>
          </cell>
          <cell r="G195">
            <v>209</v>
          </cell>
          <cell r="H195">
            <v>85</v>
          </cell>
          <cell r="I195">
            <v>46</v>
          </cell>
          <cell r="J195">
            <v>7</v>
          </cell>
          <cell r="K195">
            <v>0</v>
          </cell>
          <cell r="L195">
            <v>7</v>
          </cell>
          <cell r="M195">
            <v>0</v>
          </cell>
          <cell r="N195">
            <v>0</v>
          </cell>
          <cell r="O195">
            <v>0</v>
          </cell>
          <cell r="P195">
            <v>0</v>
          </cell>
          <cell r="R195">
            <v>0</v>
          </cell>
          <cell r="T195">
            <v>0</v>
          </cell>
          <cell r="W195">
            <v>0</v>
          </cell>
          <cell r="X195">
            <v>0</v>
          </cell>
          <cell r="Z195" t="e">
            <v>#DIV/0!</v>
          </cell>
        </row>
        <row r="196">
          <cell r="B196">
            <v>42343</v>
          </cell>
          <cell r="C196" t="str">
            <v>A-01</v>
          </cell>
          <cell r="D196" t="str">
            <v>A-01:Zone3</v>
          </cell>
          <cell r="E196">
            <v>15</v>
          </cell>
          <cell r="F196">
            <v>99</v>
          </cell>
          <cell r="G196">
            <v>215</v>
          </cell>
          <cell r="H196">
            <v>127</v>
          </cell>
          <cell r="I196">
            <v>49</v>
          </cell>
          <cell r="J196">
            <v>21</v>
          </cell>
          <cell r="K196">
            <v>0</v>
          </cell>
          <cell r="L196">
            <v>21</v>
          </cell>
          <cell r="M196">
            <v>0</v>
          </cell>
          <cell r="N196">
            <v>1.18</v>
          </cell>
          <cell r="O196">
            <v>1.18</v>
          </cell>
          <cell r="P196">
            <v>0</v>
          </cell>
          <cell r="R196">
            <v>56190.476190476191</v>
          </cell>
          <cell r="S196">
            <v>0</v>
          </cell>
          <cell r="T196">
            <v>17.796610169491526</v>
          </cell>
          <cell r="V196" t="str">
            <v>Lab WC 0%. Unloading post SI due to loaded up.</v>
          </cell>
          <cell r="W196">
            <v>1180</v>
          </cell>
          <cell r="X196">
            <v>0</v>
          </cell>
          <cell r="Z196">
            <v>0</v>
          </cell>
        </row>
        <row r="197">
          <cell r="B197">
            <v>42345</v>
          </cell>
          <cell r="C197" t="str">
            <v>A-01</v>
          </cell>
          <cell r="D197" t="str">
            <v>A-01:Zone3</v>
          </cell>
          <cell r="E197">
            <v>23</v>
          </cell>
          <cell r="F197">
            <v>99</v>
          </cell>
          <cell r="G197">
            <v>205</v>
          </cell>
          <cell r="H197">
            <v>97</v>
          </cell>
          <cell r="I197">
            <v>49</v>
          </cell>
          <cell r="J197">
            <v>88</v>
          </cell>
          <cell r="K197">
            <v>0</v>
          </cell>
          <cell r="L197">
            <v>88</v>
          </cell>
          <cell r="M197">
            <v>0</v>
          </cell>
          <cell r="N197">
            <v>0.03</v>
          </cell>
          <cell r="O197">
            <v>0.03</v>
          </cell>
          <cell r="P197">
            <v>0</v>
          </cell>
          <cell r="R197">
            <v>340.90909090909093</v>
          </cell>
          <cell r="S197">
            <v>0</v>
          </cell>
          <cell r="T197">
            <v>2933.3333333333335</v>
          </cell>
          <cell r="V197" t="str">
            <v>Lab WC 0%. Unloading post SI due to loaded up.</v>
          </cell>
          <cell r="W197">
            <v>30</v>
          </cell>
          <cell r="X197">
            <v>0</v>
          </cell>
          <cell r="Z197">
            <v>0</v>
          </cell>
        </row>
        <row r="198">
          <cell r="B198">
            <v>42412</v>
          </cell>
          <cell r="C198" t="str">
            <v>A-01</v>
          </cell>
          <cell r="D198" t="str">
            <v>A-01:Zone3</v>
          </cell>
          <cell r="E198">
            <v>25</v>
          </cell>
          <cell r="F198">
            <v>100</v>
          </cell>
          <cell r="G198">
            <v>194</v>
          </cell>
          <cell r="H198">
            <v>104</v>
          </cell>
          <cell r="I198">
            <v>45</v>
          </cell>
          <cell r="J198">
            <v>2.72</v>
          </cell>
          <cell r="K198">
            <v>0</v>
          </cell>
          <cell r="L198">
            <v>2.72</v>
          </cell>
          <cell r="M198">
            <v>0</v>
          </cell>
          <cell r="N198">
            <v>0.24</v>
          </cell>
          <cell r="O198">
            <v>0.24</v>
          </cell>
          <cell r="P198">
            <v>0</v>
          </cell>
          <cell r="Q198">
            <v>0</v>
          </cell>
          <cell r="R198">
            <v>88235.294117647063</v>
          </cell>
          <cell r="S198">
            <v>0</v>
          </cell>
          <cell r="T198">
            <v>11.333333333333334</v>
          </cell>
          <cell r="V198" t="str">
            <v>Lab WC 0%. All Condy. (12 Feb 2016). Unload mode.</v>
          </cell>
          <cell r="W198">
            <v>240</v>
          </cell>
          <cell r="X198">
            <v>0</v>
          </cell>
          <cell r="Z198">
            <v>0</v>
          </cell>
        </row>
        <row r="199">
          <cell r="B199">
            <v>42424</v>
          </cell>
          <cell r="C199" t="str">
            <v>A-01</v>
          </cell>
          <cell r="D199" t="str">
            <v>A-01:Zone3</v>
          </cell>
          <cell r="E199">
            <v>6</v>
          </cell>
          <cell r="F199">
            <v>100</v>
          </cell>
          <cell r="G199">
            <v>191</v>
          </cell>
          <cell r="H199">
            <v>92</v>
          </cell>
          <cell r="I199">
            <v>46</v>
          </cell>
          <cell r="J199">
            <v>0</v>
          </cell>
          <cell r="K199">
            <v>0</v>
          </cell>
          <cell r="L199">
            <v>0</v>
          </cell>
          <cell r="M199">
            <v>0</v>
          </cell>
          <cell r="N199">
            <v>0.59</v>
          </cell>
          <cell r="O199">
            <v>0.59</v>
          </cell>
          <cell r="P199">
            <v>0</v>
          </cell>
          <cell r="Q199">
            <v>0</v>
          </cell>
          <cell r="R199">
            <v>0</v>
          </cell>
          <cell r="S199">
            <v>0</v>
          </cell>
          <cell r="T199">
            <v>0</v>
          </cell>
          <cell r="V199" t="str">
            <v>Combined test with A-05.</v>
          </cell>
          <cell r="W199">
            <v>590</v>
          </cell>
          <cell r="X199">
            <v>0</v>
          </cell>
          <cell r="Z199">
            <v>0</v>
          </cell>
        </row>
        <row r="200">
          <cell r="B200">
            <v>42450</v>
          </cell>
          <cell r="C200" t="str">
            <v>A-01</v>
          </cell>
          <cell r="D200" t="str">
            <v>A-01:Zone3</v>
          </cell>
          <cell r="E200">
            <v>74</v>
          </cell>
          <cell r="F200">
            <v>100</v>
          </cell>
          <cell r="G200">
            <v>150</v>
          </cell>
          <cell r="H200">
            <v>103</v>
          </cell>
          <cell r="I200">
            <v>48</v>
          </cell>
          <cell r="J200">
            <v>3.54</v>
          </cell>
          <cell r="K200">
            <v>0</v>
          </cell>
          <cell r="L200">
            <v>3.54</v>
          </cell>
          <cell r="M200">
            <v>0</v>
          </cell>
          <cell r="N200">
            <v>0.64</v>
          </cell>
          <cell r="O200">
            <v>0.64</v>
          </cell>
          <cell r="P200">
            <v>0</v>
          </cell>
          <cell r="Q200">
            <v>0</v>
          </cell>
          <cell r="R200">
            <v>180790.96045197741</v>
          </cell>
          <cell r="S200">
            <v>0</v>
          </cell>
          <cell r="T200">
            <v>5.53125</v>
          </cell>
          <cell r="V200" t="str">
            <v>Unload on 21 Mar.</v>
          </cell>
          <cell r="W200">
            <v>640</v>
          </cell>
          <cell r="X200">
            <v>0</v>
          </cell>
          <cell r="Z200">
            <v>0</v>
          </cell>
        </row>
        <row r="201">
          <cell r="B201">
            <v>42496</v>
          </cell>
          <cell r="C201" t="str">
            <v>A-01</v>
          </cell>
          <cell r="D201" t="str">
            <v>A-01:Zone3</v>
          </cell>
          <cell r="E201">
            <v>24</v>
          </cell>
          <cell r="F201">
            <v>100</v>
          </cell>
          <cell r="G201">
            <v>193</v>
          </cell>
          <cell r="H201">
            <v>89</v>
          </cell>
          <cell r="I201">
            <v>48</v>
          </cell>
          <cell r="J201">
            <v>5.94</v>
          </cell>
          <cell r="K201">
            <v>0</v>
          </cell>
          <cell r="L201">
            <v>5.94</v>
          </cell>
          <cell r="M201">
            <v>0</v>
          </cell>
          <cell r="N201">
            <v>0.09</v>
          </cell>
          <cell r="O201">
            <v>0.09</v>
          </cell>
          <cell r="P201">
            <v>0</v>
          </cell>
          <cell r="Q201">
            <v>0</v>
          </cell>
          <cell r="R201">
            <v>15151.515151515152</v>
          </cell>
          <cell r="S201">
            <v>0</v>
          </cell>
          <cell r="T201">
            <v>66</v>
          </cell>
          <cell r="V201" t="str">
            <v>Assume WC 0%.</v>
          </cell>
          <cell r="W201">
            <v>90</v>
          </cell>
          <cell r="X201">
            <v>0</v>
          </cell>
          <cell r="Z201">
            <v>0</v>
          </cell>
        </row>
        <row r="202">
          <cell r="B202">
            <v>42508</v>
          </cell>
          <cell r="C202" t="str">
            <v>A-01</v>
          </cell>
          <cell r="D202" t="str">
            <v>A-01:Zone3</v>
          </cell>
          <cell r="E202">
            <v>30</v>
          </cell>
          <cell r="F202">
            <v>100</v>
          </cell>
          <cell r="G202">
            <v>171</v>
          </cell>
          <cell r="H202">
            <v>89</v>
          </cell>
          <cell r="I202">
            <v>48</v>
          </cell>
          <cell r="J202">
            <v>2.31</v>
          </cell>
          <cell r="K202">
            <v>0</v>
          </cell>
          <cell r="L202">
            <v>2.31</v>
          </cell>
          <cell r="M202">
            <v>0</v>
          </cell>
          <cell r="N202">
            <v>0</v>
          </cell>
          <cell r="O202">
            <v>0</v>
          </cell>
          <cell r="P202">
            <v>0</v>
          </cell>
          <cell r="Q202">
            <v>0</v>
          </cell>
          <cell r="R202">
            <v>0</v>
          </cell>
          <cell r="T202">
            <v>0</v>
          </cell>
          <cell r="W202">
            <v>0</v>
          </cell>
          <cell r="X202">
            <v>0</v>
          </cell>
          <cell r="Z202" t="e">
            <v>#DIV/0!</v>
          </cell>
        </row>
        <row r="203">
          <cell r="B203">
            <v>42518</v>
          </cell>
          <cell r="C203" t="str">
            <v>A-01</v>
          </cell>
          <cell r="D203" t="str">
            <v>A-01:Zone3</v>
          </cell>
          <cell r="E203">
            <v>24</v>
          </cell>
          <cell r="F203">
            <v>100</v>
          </cell>
          <cell r="G203">
            <v>184</v>
          </cell>
          <cell r="H203">
            <v>87</v>
          </cell>
          <cell r="I203">
            <v>48</v>
          </cell>
          <cell r="J203">
            <v>2.06</v>
          </cell>
          <cell r="K203">
            <v>0</v>
          </cell>
          <cell r="L203">
            <v>2.06</v>
          </cell>
          <cell r="M203">
            <v>0</v>
          </cell>
          <cell r="N203">
            <v>0</v>
          </cell>
          <cell r="O203">
            <v>0</v>
          </cell>
          <cell r="P203">
            <v>0</v>
          </cell>
          <cell r="Q203">
            <v>0</v>
          </cell>
          <cell r="R203">
            <v>0</v>
          </cell>
          <cell r="T203">
            <v>0</v>
          </cell>
          <cell r="V203" t="str">
            <v>No GL.</v>
          </cell>
          <cell r="W203">
            <v>0</v>
          </cell>
          <cell r="X203">
            <v>0</v>
          </cell>
          <cell r="Z203" t="e">
            <v>#DIV/0!</v>
          </cell>
        </row>
        <row r="204">
          <cell r="B204">
            <v>42530</v>
          </cell>
          <cell r="C204" t="str">
            <v>A-01</v>
          </cell>
          <cell r="D204" t="str">
            <v>A-01:Zone3</v>
          </cell>
          <cell r="E204">
            <v>12</v>
          </cell>
          <cell r="F204">
            <v>100</v>
          </cell>
          <cell r="G204">
            <v>164</v>
          </cell>
          <cell r="H204">
            <v>153</v>
          </cell>
          <cell r="I204">
            <v>60</v>
          </cell>
          <cell r="J204">
            <v>15</v>
          </cell>
          <cell r="K204">
            <v>15</v>
          </cell>
          <cell r="L204">
            <v>30</v>
          </cell>
          <cell r="M204">
            <v>50</v>
          </cell>
          <cell r="N204">
            <v>2</v>
          </cell>
          <cell r="O204">
            <v>2</v>
          </cell>
          <cell r="P204">
            <v>0</v>
          </cell>
          <cell r="Q204">
            <v>0</v>
          </cell>
          <cell r="R204">
            <v>133333.33333333334</v>
          </cell>
          <cell r="S204">
            <v>7.5</v>
          </cell>
          <cell r="T204">
            <v>15</v>
          </cell>
          <cell r="V204" t="str">
            <v>No GL. Unload to VS.</v>
          </cell>
          <cell r="W204">
            <v>2000</v>
          </cell>
          <cell r="X204">
            <v>0</v>
          </cell>
          <cell r="Z204">
            <v>7.5</v>
          </cell>
        </row>
        <row r="205">
          <cell r="B205">
            <v>42531</v>
          </cell>
          <cell r="C205" t="str">
            <v>A-01</v>
          </cell>
          <cell r="D205" t="str">
            <v>A-01:Zone3</v>
          </cell>
          <cell r="E205">
            <v>11</v>
          </cell>
          <cell r="F205">
            <v>100</v>
          </cell>
          <cell r="G205">
            <v>164</v>
          </cell>
          <cell r="H205">
            <v>153</v>
          </cell>
          <cell r="I205">
            <v>60</v>
          </cell>
          <cell r="J205">
            <v>28.51</v>
          </cell>
          <cell r="K205">
            <v>54.862000000000002</v>
          </cell>
          <cell r="L205">
            <v>83.372</v>
          </cell>
          <cell r="M205">
            <v>65.80386700570935</v>
          </cell>
          <cell r="N205">
            <v>2.11</v>
          </cell>
          <cell r="O205">
            <v>2.11</v>
          </cell>
          <cell r="P205">
            <v>0</v>
          </cell>
          <cell r="Q205">
            <v>0</v>
          </cell>
          <cell r="R205">
            <v>74009.119607155386</v>
          </cell>
          <cell r="S205">
            <v>26.000947867298578</v>
          </cell>
          <cell r="T205">
            <v>39.512796208530808</v>
          </cell>
          <cell r="V205" t="str">
            <v>Lab WC 65.8% (10 June 2016). Excel result unloading to VS.</v>
          </cell>
          <cell r="W205">
            <v>2110</v>
          </cell>
          <cell r="X205">
            <v>0</v>
          </cell>
          <cell r="Z205">
            <v>26.000947867298581</v>
          </cell>
        </row>
        <row r="206">
          <cell r="B206">
            <v>42548</v>
          </cell>
          <cell r="C206" t="str">
            <v>A-01</v>
          </cell>
          <cell r="D206" t="str">
            <v>A-01:Zone3</v>
          </cell>
          <cell r="E206">
            <v>18</v>
          </cell>
          <cell r="F206">
            <v>100</v>
          </cell>
          <cell r="G206">
            <v>154</v>
          </cell>
          <cell r="H206">
            <v>171</v>
          </cell>
          <cell r="I206">
            <v>46</v>
          </cell>
          <cell r="J206">
            <v>27.97</v>
          </cell>
          <cell r="K206">
            <v>29.117000000000001</v>
          </cell>
          <cell r="L206">
            <v>57.087000000000003</v>
          </cell>
          <cell r="M206">
            <v>51.004607003345768</v>
          </cell>
          <cell r="N206">
            <v>3.28</v>
          </cell>
          <cell r="O206">
            <v>3.28</v>
          </cell>
          <cell r="P206">
            <v>0</v>
          </cell>
          <cell r="Q206">
            <v>0</v>
          </cell>
          <cell r="R206">
            <v>117268.50196639256</v>
          </cell>
          <cell r="S206">
            <v>8.8771341463414632</v>
          </cell>
          <cell r="T206">
            <v>17.404573170731709</v>
          </cell>
          <cell r="V206" t="str">
            <v>Assume WC 51% (8 June 16)</v>
          </cell>
          <cell r="W206">
            <v>3280</v>
          </cell>
          <cell r="X206">
            <v>0</v>
          </cell>
          <cell r="Z206">
            <v>8.877134146341465</v>
          </cell>
        </row>
        <row r="207">
          <cell r="B207">
            <v>42586</v>
          </cell>
          <cell r="C207" t="str">
            <v>A-01</v>
          </cell>
          <cell r="D207" t="str">
            <v>A-01:Zone3</v>
          </cell>
          <cell r="E207">
            <v>22</v>
          </cell>
          <cell r="F207">
            <v>100</v>
          </cell>
          <cell r="G207">
            <v>161</v>
          </cell>
          <cell r="H207">
            <v>179</v>
          </cell>
          <cell r="I207">
            <v>79.8</v>
          </cell>
          <cell r="J207">
            <v>31.62</v>
          </cell>
          <cell r="K207">
            <v>32.92</v>
          </cell>
          <cell r="L207">
            <v>64.540000000000006</v>
          </cell>
          <cell r="M207">
            <v>51.007127362875735</v>
          </cell>
          <cell r="N207">
            <v>3.06</v>
          </cell>
          <cell r="O207">
            <v>3.06</v>
          </cell>
          <cell r="P207">
            <v>0</v>
          </cell>
          <cell r="Q207">
            <v>0</v>
          </cell>
          <cell r="R207">
            <v>96774.193548387091</v>
          </cell>
          <cell r="S207">
            <v>10.758169934640524</v>
          </cell>
          <cell r="T207">
            <v>21.091503267973856</v>
          </cell>
          <cell r="V207" t="str">
            <v>Assume WC 51% (8 June 16)</v>
          </cell>
          <cell r="W207">
            <v>3060</v>
          </cell>
          <cell r="X207">
            <v>0</v>
          </cell>
          <cell r="Z207">
            <v>10.758169934640524</v>
          </cell>
        </row>
        <row r="208">
          <cell r="B208">
            <v>42602</v>
          </cell>
          <cell r="C208" t="str">
            <v>A-01</v>
          </cell>
          <cell r="D208" t="str">
            <v>A-01:Zone3</v>
          </cell>
          <cell r="E208">
            <v>15</v>
          </cell>
          <cell r="F208">
            <v>100</v>
          </cell>
          <cell r="G208">
            <v>229</v>
          </cell>
          <cell r="H208">
            <v>176</v>
          </cell>
          <cell r="I208">
            <v>82</v>
          </cell>
          <cell r="J208">
            <v>41.72</v>
          </cell>
          <cell r="K208">
            <v>43.427999999999997</v>
          </cell>
          <cell r="L208">
            <v>85.147999999999996</v>
          </cell>
          <cell r="M208">
            <v>51.002959552778691</v>
          </cell>
          <cell r="N208">
            <v>2.74</v>
          </cell>
          <cell r="O208">
            <v>2.74</v>
          </cell>
          <cell r="P208">
            <v>0</v>
          </cell>
          <cell r="Q208">
            <v>0</v>
          </cell>
          <cell r="R208">
            <v>65675.934803451586</v>
          </cell>
          <cell r="T208">
            <v>31.076642335766422</v>
          </cell>
          <cell r="V208" t="str">
            <v>Assume WC 51% (8 June 16)</v>
          </cell>
          <cell r="W208">
            <v>2740</v>
          </cell>
          <cell r="X208">
            <v>0</v>
          </cell>
          <cell r="Z208">
            <v>15.849635036496348</v>
          </cell>
        </row>
        <row r="209">
          <cell r="B209">
            <v>42669</v>
          </cell>
          <cell r="C209" t="str">
            <v>A-01</v>
          </cell>
          <cell r="D209" t="str">
            <v>A-01:Zone3</v>
          </cell>
          <cell r="E209">
            <v>23</v>
          </cell>
          <cell r="F209">
            <v>100</v>
          </cell>
          <cell r="G209">
            <v>204</v>
          </cell>
          <cell r="H209">
            <v>186.7</v>
          </cell>
          <cell r="I209">
            <v>86</v>
          </cell>
          <cell r="J209">
            <v>24.06</v>
          </cell>
          <cell r="K209">
            <v>10.808</v>
          </cell>
          <cell r="L209">
            <v>34.868000000000002</v>
          </cell>
          <cell r="M209">
            <v>30.996902604106918</v>
          </cell>
          <cell r="N209">
            <v>2.62</v>
          </cell>
          <cell r="O209">
            <v>2.62</v>
          </cell>
          <cell r="P209">
            <v>0</v>
          </cell>
          <cell r="Q209">
            <v>0</v>
          </cell>
          <cell r="R209">
            <v>108894.43059019119</v>
          </cell>
          <cell r="S209">
            <v>4.1251908396946568</v>
          </cell>
          <cell r="T209">
            <v>13.309160305343511</v>
          </cell>
          <cell r="V209" t="str">
            <v xml:space="preserve">WC 31%. </v>
          </cell>
          <cell r="W209">
            <v>2620</v>
          </cell>
          <cell r="X209">
            <v>0</v>
          </cell>
          <cell r="Z209">
            <v>4.1251908396946559</v>
          </cell>
        </row>
        <row r="210">
          <cell r="B210">
            <v>42696</v>
          </cell>
          <cell r="C210" t="str">
            <v>A-01</v>
          </cell>
          <cell r="D210" t="str">
            <v>A-01:Zone3</v>
          </cell>
          <cell r="E210">
            <v>24</v>
          </cell>
          <cell r="F210">
            <v>100</v>
          </cell>
          <cell r="G210">
            <v>173</v>
          </cell>
          <cell r="H210">
            <v>185</v>
          </cell>
          <cell r="I210">
            <v>86</v>
          </cell>
          <cell r="J210">
            <v>23.1</v>
          </cell>
          <cell r="K210">
            <v>10.38</v>
          </cell>
          <cell r="L210">
            <v>33.479999999999997</v>
          </cell>
          <cell r="M210">
            <v>31.003584229390682</v>
          </cell>
          <cell r="N210">
            <v>2.68</v>
          </cell>
          <cell r="O210">
            <v>2.68</v>
          </cell>
          <cell r="P210">
            <v>0</v>
          </cell>
          <cell r="Q210">
            <v>0</v>
          </cell>
          <cell r="R210">
            <v>116017.31601731601</v>
          </cell>
          <cell r="S210">
            <v>3.8731343283582089</v>
          </cell>
          <cell r="T210">
            <v>12.496268656716419</v>
          </cell>
          <cell r="V210" t="str">
            <v xml:space="preserve">Assume WC 31%. </v>
          </cell>
          <cell r="W210">
            <v>2680</v>
          </cell>
          <cell r="X210">
            <v>0</v>
          </cell>
          <cell r="Z210">
            <v>3.8731343283582089</v>
          </cell>
        </row>
        <row r="211">
          <cell r="B211">
            <v>42729</v>
          </cell>
          <cell r="C211" t="str">
            <v>A-01</v>
          </cell>
          <cell r="D211" t="str">
            <v>A-01:Zone3</v>
          </cell>
          <cell r="E211">
            <v>24</v>
          </cell>
          <cell r="F211">
            <v>100</v>
          </cell>
          <cell r="G211">
            <v>186</v>
          </cell>
          <cell r="H211">
            <v>149</v>
          </cell>
          <cell r="I211">
            <v>68</v>
          </cell>
          <cell r="J211">
            <v>28.48</v>
          </cell>
          <cell r="K211">
            <v>43.805</v>
          </cell>
          <cell r="L211">
            <v>72.284999999999997</v>
          </cell>
          <cell r="M211">
            <v>60.600401189735074</v>
          </cell>
          <cell r="N211">
            <v>1.86</v>
          </cell>
          <cell r="O211">
            <v>1.86</v>
          </cell>
          <cell r="P211">
            <v>0</v>
          </cell>
          <cell r="Q211">
            <v>0</v>
          </cell>
          <cell r="R211">
            <v>65308.988764044945</v>
          </cell>
          <cell r="T211">
            <v>38.862903225806448</v>
          </cell>
          <cell r="V211" t="str">
            <v>WC = 60.6%. Post unload to VS.</v>
          </cell>
          <cell r="W211">
            <v>1860</v>
          </cell>
          <cell r="X211">
            <v>0</v>
          </cell>
          <cell r="Z211">
            <v>23.551075268817204</v>
          </cell>
        </row>
        <row r="212">
          <cell r="B212">
            <v>42739</v>
          </cell>
          <cell r="C212" t="str">
            <v>A-01</v>
          </cell>
          <cell r="D212" t="str">
            <v>A-01:Zone3</v>
          </cell>
          <cell r="E212">
            <v>14</v>
          </cell>
          <cell r="F212">
            <v>100</v>
          </cell>
          <cell r="G212">
            <v>195</v>
          </cell>
          <cell r="H212">
            <v>153</v>
          </cell>
          <cell r="I212">
            <v>72</v>
          </cell>
          <cell r="J212">
            <v>21.91</v>
          </cell>
          <cell r="K212">
            <v>57.753999999999998</v>
          </cell>
          <cell r="L212">
            <v>79.664000000000001</v>
          </cell>
          <cell r="M212">
            <v>72.496987346856798</v>
          </cell>
          <cell r="N212">
            <v>2.14</v>
          </cell>
          <cell r="O212">
            <v>2.14</v>
          </cell>
          <cell r="P212">
            <v>0</v>
          </cell>
          <cell r="Q212">
            <v>0</v>
          </cell>
          <cell r="R212">
            <v>97672.295755362851</v>
          </cell>
          <cell r="T212">
            <v>37.226168224299066</v>
          </cell>
          <cell r="V212" t="str">
            <v>WC = 72.5%.</v>
          </cell>
          <cell r="W212">
            <v>2140</v>
          </cell>
          <cell r="X212">
            <v>0</v>
          </cell>
          <cell r="Z212">
            <v>26.987850467289718</v>
          </cell>
        </row>
        <row r="213">
          <cell r="B213">
            <v>42759</v>
          </cell>
          <cell r="C213" t="str">
            <v>A-01</v>
          </cell>
          <cell r="D213" t="str">
            <v>A-01:Zone3</v>
          </cell>
          <cell r="E213">
            <v>12</v>
          </cell>
          <cell r="F213">
            <v>100</v>
          </cell>
          <cell r="G213">
            <v>197</v>
          </cell>
          <cell r="H213">
            <v>136</v>
          </cell>
          <cell r="I213">
            <v>66</v>
          </cell>
          <cell r="J213">
            <v>19.13</v>
          </cell>
          <cell r="K213">
            <v>0</v>
          </cell>
          <cell r="L213">
            <v>19.13</v>
          </cell>
          <cell r="M213">
            <v>0</v>
          </cell>
          <cell r="N213">
            <v>1.06</v>
          </cell>
          <cell r="O213">
            <v>1.06</v>
          </cell>
          <cell r="P213">
            <v>0</v>
          </cell>
          <cell r="Q213">
            <v>0</v>
          </cell>
          <cell r="R213">
            <v>55410.350235232618</v>
          </cell>
          <cell r="S213">
            <v>0</v>
          </cell>
          <cell r="T213">
            <v>18.047169811320753</v>
          </cell>
          <cell r="V213" t="str">
            <v xml:space="preserve">Liq sample condensate. Post unload to VS. </v>
          </cell>
          <cell r="W213">
            <v>1060</v>
          </cell>
          <cell r="X213">
            <v>0</v>
          </cell>
          <cell r="Z213">
            <v>0</v>
          </cell>
        </row>
        <row r="214">
          <cell r="B214">
            <v>42780</v>
          </cell>
          <cell r="C214" t="str">
            <v>A-01</v>
          </cell>
          <cell r="D214" t="str">
            <v>A-01:Zone3</v>
          </cell>
          <cell r="E214">
            <v>22</v>
          </cell>
          <cell r="F214">
            <v>100</v>
          </cell>
          <cell r="G214">
            <v>181</v>
          </cell>
          <cell r="H214">
            <v>152</v>
          </cell>
          <cell r="I214">
            <v>68</v>
          </cell>
          <cell r="J214">
            <v>35.49</v>
          </cell>
          <cell r="K214">
            <v>59.142000000000003</v>
          </cell>
          <cell r="L214">
            <v>94.632000000000005</v>
          </cell>
          <cell r="M214">
            <v>62.496829825006337</v>
          </cell>
          <cell r="N214">
            <v>2.33</v>
          </cell>
          <cell r="O214">
            <v>2.33</v>
          </cell>
          <cell r="P214">
            <v>0</v>
          </cell>
          <cell r="Q214">
            <v>0</v>
          </cell>
          <cell r="R214">
            <v>65652.296421527193</v>
          </cell>
          <cell r="S214">
            <v>25.382832618025752</v>
          </cell>
          <cell r="T214">
            <v>40.61459227467811</v>
          </cell>
          <cell r="V214" t="str">
            <v>WC 62.5%. Post unload after shut-in 14 days. Revised on 26 Feb.</v>
          </cell>
          <cell r="W214">
            <v>2330</v>
          </cell>
          <cell r="X214">
            <v>0</v>
          </cell>
          <cell r="Z214">
            <v>25.382832618025752</v>
          </cell>
        </row>
        <row r="215">
          <cell r="B215">
            <v>42811</v>
          </cell>
          <cell r="C215" t="str">
            <v>A-01</v>
          </cell>
          <cell r="D215" t="str">
            <v>A-01:Zone3</v>
          </cell>
          <cell r="E215">
            <v>15</v>
          </cell>
          <cell r="F215">
            <v>100</v>
          </cell>
          <cell r="G215">
            <v>200</v>
          </cell>
          <cell r="H215">
            <v>85</v>
          </cell>
          <cell r="I215">
            <v>60</v>
          </cell>
          <cell r="J215">
            <v>0.64</v>
          </cell>
          <cell r="K215">
            <v>0.91</v>
          </cell>
          <cell r="L215">
            <v>1.55</v>
          </cell>
          <cell r="M215">
            <v>58.70967741935484</v>
          </cell>
          <cell r="N215">
            <v>0.39</v>
          </cell>
          <cell r="O215">
            <v>0.39</v>
          </cell>
          <cell r="R215">
            <v>609375</v>
          </cell>
          <cell r="T215">
            <v>3.9743589743589745</v>
          </cell>
          <cell r="V215" t="str">
            <v>before unload to VS</v>
          </cell>
          <cell r="W215">
            <v>390</v>
          </cell>
          <cell r="X215">
            <v>0</v>
          </cell>
          <cell r="Z215">
            <v>2.3333333333333335</v>
          </cell>
        </row>
        <row r="216">
          <cell r="B216">
            <v>42812</v>
          </cell>
          <cell r="C216" t="str">
            <v>A-01</v>
          </cell>
          <cell r="D216" t="str">
            <v>A-01:Zone3</v>
          </cell>
          <cell r="E216">
            <v>23</v>
          </cell>
          <cell r="F216">
            <v>100</v>
          </cell>
          <cell r="G216">
            <v>208</v>
          </cell>
          <cell r="H216">
            <v>162</v>
          </cell>
          <cell r="I216">
            <v>70</v>
          </cell>
          <cell r="J216">
            <v>37.049999999999997</v>
          </cell>
          <cell r="K216">
            <v>52.77</v>
          </cell>
          <cell r="L216">
            <v>89.82</v>
          </cell>
          <cell r="M216">
            <v>58.750835003340015</v>
          </cell>
          <cell r="N216">
            <v>2.35</v>
          </cell>
          <cell r="O216">
            <v>2.35</v>
          </cell>
          <cell r="R216">
            <v>63427.800269905536</v>
          </cell>
          <cell r="T216">
            <v>38.221276595744683</v>
          </cell>
          <cell r="V216" t="str">
            <v>After unload to VS at Mar 18</v>
          </cell>
          <cell r="W216">
            <v>2350</v>
          </cell>
          <cell r="X216">
            <v>0</v>
          </cell>
          <cell r="Z216">
            <v>22.455319148936169</v>
          </cell>
        </row>
        <row r="217">
          <cell r="B217">
            <v>42837</v>
          </cell>
          <cell r="C217" t="str">
            <v>A-01</v>
          </cell>
          <cell r="D217" t="str">
            <v>A-01:Zone3</v>
          </cell>
          <cell r="E217">
            <v>32</v>
          </cell>
          <cell r="F217">
            <v>100</v>
          </cell>
          <cell r="G217">
            <v>216</v>
          </cell>
          <cell r="H217">
            <v>166</v>
          </cell>
          <cell r="I217">
            <v>76</v>
          </cell>
          <cell r="J217">
            <v>20.36</v>
          </cell>
          <cell r="K217">
            <v>47.5</v>
          </cell>
          <cell r="L217">
            <v>67.86</v>
          </cell>
          <cell r="M217">
            <v>69.997052755673451</v>
          </cell>
          <cell r="N217">
            <v>2.2000000000000002</v>
          </cell>
          <cell r="O217">
            <v>2.2000000000000002</v>
          </cell>
          <cell r="P217">
            <v>0</v>
          </cell>
          <cell r="Q217">
            <v>0</v>
          </cell>
          <cell r="R217">
            <v>108055.00982318271</v>
          </cell>
          <cell r="T217">
            <v>30.84090909090909</v>
          </cell>
          <cell r="V217" t="str">
            <v>water cut 70.01% per 02 Maret 2017_x000D_
well testing after unload.</v>
          </cell>
          <cell r="W217">
            <v>2200</v>
          </cell>
          <cell r="X217">
            <v>0</v>
          </cell>
          <cell r="Z217">
            <v>21.59090909090909</v>
          </cell>
        </row>
        <row r="218">
          <cell r="B218">
            <v>42844</v>
          </cell>
          <cell r="C218" t="str">
            <v>A-01</v>
          </cell>
          <cell r="D218" t="str">
            <v>A-01:Zone3</v>
          </cell>
          <cell r="E218">
            <v>26</v>
          </cell>
          <cell r="F218">
            <v>100</v>
          </cell>
          <cell r="G218">
            <v>200</v>
          </cell>
          <cell r="H218">
            <v>174</v>
          </cell>
          <cell r="I218">
            <v>60</v>
          </cell>
          <cell r="J218">
            <v>15.48</v>
          </cell>
          <cell r="K218">
            <v>36.119999999999997</v>
          </cell>
          <cell r="L218">
            <v>51.6</v>
          </cell>
          <cell r="M218">
            <v>70</v>
          </cell>
          <cell r="N218">
            <v>2.27</v>
          </cell>
          <cell r="O218">
            <v>2.27</v>
          </cell>
          <cell r="P218">
            <v>0</v>
          </cell>
          <cell r="Q218">
            <v>0</v>
          </cell>
          <cell r="R218">
            <v>146640.82687338503</v>
          </cell>
          <cell r="T218">
            <v>22.731277533039648</v>
          </cell>
          <cell r="W218">
            <v>2270</v>
          </cell>
          <cell r="X218">
            <v>0</v>
          </cell>
          <cell r="Z218">
            <v>15.911894273127752</v>
          </cell>
        </row>
        <row r="219">
          <cell r="B219">
            <v>42858</v>
          </cell>
          <cell r="C219" t="str">
            <v>A-01</v>
          </cell>
          <cell r="D219" t="str">
            <v>A-01:Zone3</v>
          </cell>
          <cell r="E219">
            <v>12</v>
          </cell>
          <cell r="F219">
            <v>100</v>
          </cell>
          <cell r="G219">
            <v>193</v>
          </cell>
          <cell r="H219">
            <v>116</v>
          </cell>
          <cell r="I219">
            <v>61</v>
          </cell>
          <cell r="J219">
            <v>0</v>
          </cell>
          <cell r="K219">
            <v>0</v>
          </cell>
          <cell r="L219">
            <v>0</v>
          </cell>
          <cell r="M219">
            <v>0</v>
          </cell>
          <cell r="N219">
            <v>0.72</v>
          </cell>
          <cell r="O219">
            <v>0.72</v>
          </cell>
          <cell r="P219">
            <v>0</v>
          </cell>
          <cell r="Q219">
            <v>0</v>
          </cell>
          <cell r="R219">
            <v>0</v>
          </cell>
          <cell r="T219">
            <v>0</v>
          </cell>
          <cell r="V219" t="str">
            <v>before unload to VS</v>
          </cell>
          <cell r="W219">
            <v>720</v>
          </cell>
          <cell r="X219">
            <v>0</v>
          </cell>
          <cell r="Z219">
            <v>0</v>
          </cell>
        </row>
        <row r="220">
          <cell r="B220">
            <v>42860</v>
          </cell>
          <cell r="C220" t="str">
            <v>A-01</v>
          </cell>
          <cell r="D220" t="str">
            <v>A-01:Zone3</v>
          </cell>
          <cell r="E220">
            <v>40</v>
          </cell>
          <cell r="F220">
            <v>100</v>
          </cell>
          <cell r="G220">
            <v>197</v>
          </cell>
          <cell r="H220">
            <v>131</v>
          </cell>
          <cell r="I220">
            <v>64</v>
          </cell>
          <cell r="J220">
            <v>0</v>
          </cell>
          <cell r="K220">
            <v>0</v>
          </cell>
          <cell r="L220">
            <v>0</v>
          </cell>
          <cell r="M220">
            <v>0</v>
          </cell>
          <cell r="N220">
            <v>0.84</v>
          </cell>
          <cell r="O220">
            <v>0.84</v>
          </cell>
          <cell r="P220">
            <v>0</v>
          </cell>
          <cell r="Q220">
            <v>0</v>
          </cell>
          <cell r="R220">
            <v>0</v>
          </cell>
          <cell r="T220">
            <v>0</v>
          </cell>
          <cell r="V220" t="str">
            <v>after unload to VS 24 hrs</v>
          </cell>
          <cell r="W220">
            <v>840</v>
          </cell>
          <cell r="X220">
            <v>0</v>
          </cell>
          <cell r="Z220">
            <v>0</v>
          </cell>
        </row>
        <row r="221">
          <cell r="B221">
            <v>42897</v>
          </cell>
          <cell r="C221" t="str">
            <v>A-01</v>
          </cell>
          <cell r="D221" t="str">
            <v>A-01:Zone3</v>
          </cell>
          <cell r="E221">
            <v>24</v>
          </cell>
          <cell r="F221">
            <v>100</v>
          </cell>
          <cell r="G221">
            <v>201</v>
          </cell>
          <cell r="H221">
            <v>101</v>
          </cell>
          <cell r="I221">
            <v>60</v>
          </cell>
          <cell r="J221">
            <v>0</v>
          </cell>
          <cell r="K221">
            <v>0</v>
          </cell>
          <cell r="L221">
            <v>0</v>
          </cell>
          <cell r="M221">
            <v>0</v>
          </cell>
          <cell r="N221">
            <v>0.69</v>
          </cell>
          <cell r="O221">
            <v>0.69</v>
          </cell>
          <cell r="P221">
            <v>0</v>
          </cell>
          <cell r="Q221">
            <v>0</v>
          </cell>
          <cell r="R221">
            <v>0</v>
          </cell>
          <cell r="T221">
            <v>0</v>
          </cell>
          <cell r="V221" t="str">
            <v>After unloading directly to T/S June 11 for 24 hrs</v>
          </cell>
          <cell r="W221">
            <v>690</v>
          </cell>
          <cell r="X221">
            <v>0</v>
          </cell>
          <cell r="Z221">
            <v>0</v>
          </cell>
        </row>
        <row r="222">
          <cell r="B222">
            <v>42912</v>
          </cell>
          <cell r="C222" t="str">
            <v>A-01</v>
          </cell>
          <cell r="D222" t="str">
            <v>A-01:Zone3</v>
          </cell>
          <cell r="E222">
            <v>23</v>
          </cell>
          <cell r="F222">
            <v>100</v>
          </cell>
          <cell r="G222">
            <v>209.5</v>
          </cell>
          <cell r="H222">
            <v>84.6</v>
          </cell>
          <cell r="I222">
            <v>59</v>
          </cell>
          <cell r="J222">
            <v>3.82</v>
          </cell>
          <cell r="K222">
            <v>0.378</v>
          </cell>
          <cell r="L222">
            <v>4.1980000000000004</v>
          </cell>
          <cell r="M222">
            <v>9.0042877560743211</v>
          </cell>
          <cell r="N222">
            <v>0.56999999999999995</v>
          </cell>
          <cell r="O222">
            <v>0.56999999999999995</v>
          </cell>
          <cell r="P222">
            <v>0</v>
          </cell>
          <cell r="R222">
            <v>149214.65968586388</v>
          </cell>
          <cell r="T222">
            <v>7.3649122807017546</v>
          </cell>
          <cell r="V222" t="str">
            <v>WC = Trace (15 June 2017), WC 9% May 2017</v>
          </cell>
          <cell r="W222">
            <v>570</v>
          </cell>
          <cell r="X222">
            <v>0</v>
          </cell>
          <cell r="Z222">
            <v>0.66315789473684217</v>
          </cell>
        </row>
        <row r="223">
          <cell r="B223">
            <v>42933</v>
          </cell>
          <cell r="C223" t="str">
            <v>A-01</v>
          </cell>
          <cell r="D223" t="str">
            <v>A-01:Zone3</v>
          </cell>
          <cell r="E223">
            <v>12</v>
          </cell>
          <cell r="F223">
            <v>100</v>
          </cell>
          <cell r="G223">
            <v>183</v>
          </cell>
          <cell r="H223">
            <v>84</v>
          </cell>
          <cell r="I223">
            <v>57</v>
          </cell>
          <cell r="J223">
            <v>2.4500000000000002</v>
          </cell>
          <cell r="K223">
            <v>0</v>
          </cell>
          <cell r="L223">
            <v>2.4500000000000002</v>
          </cell>
          <cell r="M223">
            <v>0</v>
          </cell>
          <cell r="N223">
            <v>0.1</v>
          </cell>
          <cell r="O223">
            <v>0.1</v>
          </cell>
          <cell r="P223">
            <v>0</v>
          </cell>
          <cell r="Q223">
            <v>0</v>
          </cell>
          <cell r="R223">
            <v>40816.326530612248</v>
          </cell>
          <cell r="T223">
            <v>24.5</v>
          </cell>
          <cell r="V223" t="str">
            <v>loaded up, plan to S/I</v>
          </cell>
          <cell r="W223">
            <v>100</v>
          </cell>
          <cell r="X223">
            <v>0</v>
          </cell>
          <cell r="Z223">
            <v>0</v>
          </cell>
        </row>
        <row r="224">
          <cell r="B224">
            <v>42939</v>
          </cell>
          <cell r="C224" t="str">
            <v>A-01</v>
          </cell>
          <cell r="D224" t="str">
            <v>A-01:Zone3</v>
          </cell>
          <cell r="E224">
            <v>24</v>
          </cell>
          <cell r="F224">
            <v>100</v>
          </cell>
          <cell r="G224">
            <v>185</v>
          </cell>
          <cell r="H224">
            <v>108</v>
          </cell>
          <cell r="I224">
            <v>56</v>
          </cell>
          <cell r="J224">
            <v>9.8699999999999992</v>
          </cell>
          <cell r="K224">
            <v>0</v>
          </cell>
          <cell r="L224">
            <v>9.8699999999999992</v>
          </cell>
          <cell r="M224">
            <v>0</v>
          </cell>
          <cell r="N224">
            <v>0.9</v>
          </cell>
          <cell r="O224">
            <v>0.9</v>
          </cell>
          <cell r="P224">
            <v>0</v>
          </cell>
          <cell r="Q224">
            <v>0</v>
          </cell>
          <cell r="R224">
            <v>91185.41033434651</v>
          </cell>
          <cell r="T224">
            <v>10.966666666666667</v>
          </cell>
          <cell r="V224" t="str">
            <v>Reflowing directly to T/S after S/I 7 days</v>
          </cell>
          <cell r="W224">
            <v>900</v>
          </cell>
          <cell r="X224">
            <v>0</v>
          </cell>
          <cell r="Z224">
            <v>0</v>
          </cell>
        </row>
        <row r="225">
          <cell r="B225">
            <v>42945</v>
          </cell>
          <cell r="C225" t="str">
            <v>A-01</v>
          </cell>
          <cell r="D225" t="str">
            <v>A-01:Zone3</v>
          </cell>
          <cell r="E225">
            <v>24</v>
          </cell>
          <cell r="F225">
            <v>100</v>
          </cell>
          <cell r="G225">
            <v>187</v>
          </cell>
          <cell r="H225">
            <v>86</v>
          </cell>
          <cell r="I225">
            <v>56</v>
          </cell>
          <cell r="J225">
            <v>2.19</v>
          </cell>
          <cell r="K225">
            <v>0</v>
          </cell>
          <cell r="L225">
            <v>2.19</v>
          </cell>
          <cell r="M225">
            <v>0</v>
          </cell>
          <cell r="N225">
            <v>0.67</v>
          </cell>
          <cell r="O225">
            <v>0.67</v>
          </cell>
          <cell r="P225">
            <v>0</v>
          </cell>
          <cell r="Q225">
            <v>0</v>
          </cell>
          <cell r="R225">
            <v>305936.07305936073</v>
          </cell>
          <cell r="T225">
            <v>3.2686567164179103</v>
          </cell>
          <cell r="V225" t="str">
            <v>6 days after S/I and reflowing to T/S, decline 0.05 MM/day</v>
          </cell>
          <cell r="W225">
            <v>670</v>
          </cell>
          <cell r="X225">
            <v>0</v>
          </cell>
          <cell r="Z225">
            <v>0</v>
          </cell>
        </row>
        <row r="226">
          <cell r="B226">
            <v>42951</v>
          </cell>
          <cell r="C226" t="str">
            <v>A-01</v>
          </cell>
          <cell r="D226" t="str">
            <v>A-01:Zone3</v>
          </cell>
          <cell r="E226">
            <v>21</v>
          </cell>
          <cell r="F226">
            <v>100</v>
          </cell>
          <cell r="G226">
            <v>186</v>
          </cell>
          <cell r="H226">
            <v>98</v>
          </cell>
          <cell r="I226">
            <v>56</v>
          </cell>
          <cell r="J226">
            <v>0</v>
          </cell>
          <cell r="K226">
            <v>0</v>
          </cell>
          <cell r="L226">
            <v>0</v>
          </cell>
          <cell r="M226">
            <v>0</v>
          </cell>
          <cell r="N226">
            <v>0.8</v>
          </cell>
          <cell r="O226">
            <v>0.8</v>
          </cell>
          <cell r="R226">
            <v>0</v>
          </cell>
          <cell r="T226">
            <v>0</v>
          </cell>
          <cell r="V226" t="str">
            <v>reflow after shut in 3 days</v>
          </cell>
          <cell r="W226">
            <v>800</v>
          </cell>
          <cell r="X226">
            <v>0</v>
          </cell>
          <cell r="Z226">
            <v>0</v>
          </cell>
        </row>
        <row r="227">
          <cell r="B227">
            <v>42959</v>
          </cell>
          <cell r="C227" t="str">
            <v>A-01</v>
          </cell>
          <cell r="D227" t="str">
            <v>A-01:Zone3</v>
          </cell>
          <cell r="E227">
            <v>27</v>
          </cell>
          <cell r="F227">
            <v>100</v>
          </cell>
          <cell r="G227">
            <v>190</v>
          </cell>
          <cell r="H227">
            <v>82</v>
          </cell>
          <cell r="I227">
            <v>55</v>
          </cell>
          <cell r="J227">
            <v>6.29</v>
          </cell>
          <cell r="K227">
            <v>0</v>
          </cell>
          <cell r="L227">
            <v>6.29</v>
          </cell>
          <cell r="M227">
            <v>0</v>
          </cell>
          <cell r="N227">
            <v>0.62</v>
          </cell>
          <cell r="O227">
            <v>0.62</v>
          </cell>
          <cell r="P227">
            <v>0</v>
          </cell>
          <cell r="Q227">
            <v>0</v>
          </cell>
          <cell r="R227">
            <v>98569.1573926868</v>
          </cell>
          <cell r="T227">
            <v>10.14516129032258</v>
          </cell>
          <cell r="V227" t="str">
            <v>after shut in due to PSD-0</v>
          </cell>
          <cell r="W227">
            <v>620</v>
          </cell>
          <cell r="X227">
            <v>0</v>
          </cell>
          <cell r="Z227">
            <v>0</v>
          </cell>
        </row>
        <row r="228">
          <cell r="B228">
            <v>42968</v>
          </cell>
          <cell r="C228" t="str">
            <v>A-01</v>
          </cell>
          <cell r="D228" t="str">
            <v>A-01:Zone3</v>
          </cell>
          <cell r="E228">
            <v>7</v>
          </cell>
          <cell r="F228">
            <v>100</v>
          </cell>
          <cell r="G228">
            <v>196</v>
          </cell>
          <cell r="H228">
            <v>110</v>
          </cell>
          <cell r="I228">
            <v>56</v>
          </cell>
          <cell r="J228">
            <v>0.62</v>
          </cell>
          <cell r="K228">
            <v>0</v>
          </cell>
          <cell r="L228">
            <v>0.62</v>
          </cell>
          <cell r="M228">
            <v>0</v>
          </cell>
          <cell r="N228">
            <v>1.06</v>
          </cell>
          <cell r="O228">
            <v>1.06</v>
          </cell>
          <cell r="P228">
            <v>0</v>
          </cell>
          <cell r="Q228">
            <v>0</v>
          </cell>
          <cell r="R228">
            <v>1709677.4193548388</v>
          </cell>
          <cell r="T228">
            <v>0.58490566037735847</v>
          </cell>
          <cell r="V228" t="str">
            <v>Reflowing after shut in 4 days, max THT 110 degF, SITP 737 psig</v>
          </cell>
          <cell r="W228">
            <v>1060</v>
          </cell>
          <cell r="X228">
            <v>0</v>
          </cell>
          <cell r="Z228">
            <v>0</v>
          </cell>
        </row>
        <row r="229">
          <cell r="B229">
            <v>42982</v>
          </cell>
          <cell r="C229" t="str">
            <v>A-01</v>
          </cell>
          <cell r="D229" t="str">
            <v>A-01:Zone3</v>
          </cell>
          <cell r="E229">
            <v>15</v>
          </cell>
          <cell r="F229">
            <v>100</v>
          </cell>
          <cell r="G229">
            <v>196</v>
          </cell>
          <cell r="H229">
            <v>105</v>
          </cell>
          <cell r="I229">
            <v>55</v>
          </cell>
          <cell r="J229">
            <v>0</v>
          </cell>
          <cell r="K229">
            <v>0</v>
          </cell>
          <cell r="L229">
            <v>0</v>
          </cell>
          <cell r="M229">
            <v>0</v>
          </cell>
          <cell r="N229">
            <v>0.93</v>
          </cell>
          <cell r="O229">
            <v>0.93</v>
          </cell>
          <cell r="P229">
            <v>0</v>
          </cell>
          <cell r="Q229">
            <v>0</v>
          </cell>
          <cell r="R229">
            <v>0</v>
          </cell>
          <cell r="T229">
            <v>0</v>
          </cell>
          <cell r="V229" t="str">
            <v>Reflow after 10 days PBU, max THT 115 deg, SITP 733 psig</v>
          </cell>
          <cell r="W229">
            <v>930</v>
          </cell>
          <cell r="X229">
            <v>0</v>
          </cell>
          <cell r="Z229">
            <v>0</v>
          </cell>
        </row>
        <row r="230">
          <cell r="B230">
            <v>42995</v>
          </cell>
          <cell r="C230" t="str">
            <v>A-01</v>
          </cell>
          <cell r="D230" t="str">
            <v>A-01:Zone3</v>
          </cell>
          <cell r="E230">
            <v>8</v>
          </cell>
          <cell r="F230">
            <v>100</v>
          </cell>
          <cell r="G230">
            <v>187</v>
          </cell>
          <cell r="H230">
            <v>85</v>
          </cell>
          <cell r="J230">
            <v>0</v>
          </cell>
          <cell r="K230">
            <v>0</v>
          </cell>
          <cell r="L230">
            <v>0</v>
          </cell>
          <cell r="M230">
            <v>0</v>
          </cell>
          <cell r="N230">
            <v>0.69</v>
          </cell>
          <cell r="O230">
            <v>0.69</v>
          </cell>
          <cell r="P230">
            <v>0</v>
          </cell>
          <cell r="Q230">
            <v>0</v>
          </cell>
          <cell r="R230">
            <v>0</v>
          </cell>
          <cell r="T230">
            <v>0</v>
          </cell>
          <cell r="V230" t="str">
            <v>Before PBU</v>
          </cell>
          <cell r="W230">
            <v>690</v>
          </cell>
          <cell r="X230">
            <v>0</v>
          </cell>
          <cell r="Z230">
            <v>0</v>
          </cell>
        </row>
        <row r="231">
          <cell r="B231">
            <v>43002</v>
          </cell>
          <cell r="C231" t="str">
            <v>A-01</v>
          </cell>
          <cell r="D231" t="str">
            <v>A-01:Zone3</v>
          </cell>
          <cell r="E231">
            <v>7</v>
          </cell>
          <cell r="F231">
            <v>100</v>
          </cell>
          <cell r="G231">
            <v>199</v>
          </cell>
          <cell r="H231">
            <v>112</v>
          </cell>
          <cell r="I231">
            <v>56</v>
          </cell>
          <cell r="J231">
            <v>0</v>
          </cell>
          <cell r="K231">
            <v>0</v>
          </cell>
          <cell r="L231">
            <v>0</v>
          </cell>
          <cell r="M231">
            <v>0</v>
          </cell>
          <cell r="N231">
            <v>0.87</v>
          </cell>
          <cell r="O231">
            <v>0.87</v>
          </cell>
          <cell r="P231">
            <v>0</v>
          </cell>
          <cell r="Q231">
            <v>0</v>
          </cell>
          <cell r="R231">
            <v>0</v>
          </cell>
          <cell r="T231">
            <v>0</v>
          </cell>
          <cell r="V231" t="str">
            <v>After PBU 7 days</v>
          </cell>
          <cell r="W231">
            <v>870</v>
          </cell>
          <cell r="X231">
            <v>0</v>
          </cell>
          <cell r="Z231">
            <v>0</v>
          </cell>
        </row>
        <row r="232">
          <cell r="B232">
            <v>43311</v>
          </cell>
          <cell r="C232" t="str">
            <v>A-01</v>
          </cell>
          <cell r="D232" t="str">
            <v>A-01:Zone3</v>
          </cell>
          <cell r="E232">
            <v>46</v>
          </cell>
          <cell r="F232">
            <v>100</v>
          </cell>
          <cell r="G232">
            <v>190</v>
          </cell>
          <cell r="H232">
            <v>167</v>
          </cell>
          <cell r="I232">
            <v>69</v>
          </cell>
          <cell r="J232">
            <v>48.4</v>
          </cell>
          <cell r="K232">
            <v>69.599999999999994</v>
          </cell>
          <cell r="L232">
            <v>118</v>
          </cell>
          <cell r="M232">
            <v>58.983050847457626</v>
          </cell>
          <cell r="N232">
            <v>4.18</v>
          </cell>
          <cell r="O232">
            <v>4.18</v>
          </cell>
          <cell r="P232">
            <v>0</v>
          </cell>
          <cell r="Q232">
            <v>0</v>
          </cell>
          <cell r="R232">
            <v>86363.636363636368</v>
          </cell>
          <cell r="T232">
            <v>28.229665071770334</v>
          </cell>
          <cell r="V232" t="str">
            <v>SITP 780 psig, reflow July 29, after install choke valve and repair PWV completed, wait Arang/A03 shut in, VS still unable</v>
          </cell>
          <cell r="W232">
            <v>4180</v>
          </cell>
          <cell r="X232">
            <v>0</v>
          </cell>
          <cell r="Z232">
            <v>16.650717703349283</v>
          </cell>
        </row>
        <row r="233">
          <cell r="B233">
            <v>43320</v>
          </cell>
          <cell r="C233" t="str">
            <v>A-01</v>
          </cell>
          <cell r="D233" t="str">
            <v>A-01:Zone3</v>
          </cell>
          <cell r="E233">
            <v>18</v>
          </cell>
          <cell r="F233">
            <v>100</v>
          </cell>
          <cell r="G233">
            <v>214</v>
          </cell>
          <cell r="H233">
            <v>178</v>
          </cell>
          <cell r="I233">
            <v>89</v>
          </cell>
          <cell r="J233">
            <v>38.090000000000003</v>
          </cell>
          <cell r="K233">
            <v>52.59</v>
          </cell>
          <cell r="L233">
            <v>90.68</v>
          </cell>
          <cell r="M233">
            <v>57.995147772386417</v>
          </cell>
          <cell r="N233">
            <v>3.51</v>
          </cell>
          <cell r="O233">
            <v>3.51</v>
          </cell>
          <cell r="P233">
            <v>0</v>
          </cell>
          <cell r="Q233">
            <v>0</v>
          </cell>
          <cell r="R233">
            <v>92150.170648464162</v>
          </cell>
          <cell r="T233">
            <v>25.834757834757834</v>
          </cell>
          <cell r="V233" t="str">
            <v>After flowing 10 days</v>
          </cell>
          <cell r="W233">
            <v>3510</v>
          </cell>
          <cell r="X233">
            <v>0</v>
          </cell>
          <cell r="Z233">
            <v>14.982905982905985</v>
          </cell>
        </row>
        <row r="234">
          <cell r="B234">
            <v>43341</v>
          </cell>
          <cell r="C234" t="str">
            <v>A-01</v>
          </cell>
          <cell r="D234" t="str">
            <v>A-01:Zone3</v>
          </cell>
          <cell r="E234">
            <v>24</v>
          </cell>
          <cell r="F234">
            <v>100</v>
          </cell>
          <cell r="G234">
            <v>188</v>
          </cell>
          <cell r="H234">
            <v>184</v>
          </cell>
          <cell r="I234">
            <v>86</v>
          </cell>
          <cell r="J234">
            <v>26.8</v>
          </cell>
          <cell r="K234">
            <v>37</v>
          </cell>
          <cell r="L234">
            <v>63.8</v>
          </cell>
          <cell r="M234">
            <v>57.993730407523508</v>
          </cell>
          <cell r="N234">
            <v>3.1</v>
          </cell>
          <cell r="O234">
            <v>3.1</v>
          </cell>
          <cell r="P234">
            <v>0</v>
          </cell>
          <cell r="Q234">
            <v>0</v>
          </cell>
          <cell r="R234">
            <v>115671.64179104478</v>
          </cell>
          <cell r="T234">
            <v>20.56774193548387</v>
          </cell>
          <cell r="V234" t="str">
            <v>After flowing 30 days</v>
          </cell>
          <cell r="W234">
            <v>3100</v>
          </cell>
          <cell r="X234">
            <v>0</v>
          </cell>
          <cell r="Z234">
            <v>11.935483870967742</v>
          </cell>
        </row>
        <row r="235">
          <cell r="B235">
            <v>43371</v>
          </cell>
          <cell r="C235" t="str">
            <v>A-01</v>
          </cell>
          <cell r="D235" t="str">
            <v>A-01:Zone3</v>
          </cell>
          <cell r="E235">
            <v>9</v>
          </cell>
          <cell r="F235">
            <v>100</v>
          </cell>
          <cell r="G235">
            <v>184</v>
          </cell>
          <cell r="H235">
            <v>186</v>
          </cell>
          <cell r="I235">
            <v>88</v>
          </cell>
          <cell r="J235">
            <v>22.3</v>
          </cell>
          <cell r="K235">
            <v>30.9</v>
          </cell>
          <cell r="L235">
            <v>53.2</v>
          </cell>
          <cell r="M235">
            <v>58.082706766917291</v>
          </cell>
          <cell r="N235">
            <v>2.76</v>
          </cell>
          <cell r="O235">
            <v>2.76</v>
          </cell>
          <cell r="P235">
            <v>0</v>
          </cell>
          <cell r="Q235">
            <v>0</v>
          </cell>
          <cell r="R235">
            <v>123766.81614349775</v>
          </cell>
          <cell r="T235">
            <v>19.275362318840578</v>
          </cell>
          <cell r="V235" t="str">
            <v>THP normal no Arang flow</v>
          </cell>
          <cell r="W235">
            <v>2760</v>
          </cell>
          <cell r="X235">
            <v>0</v>
          </cell>
          <cell r="Z235">
            <v>11.195652173913043</v>
          </cell>
        </row>
        <row r="236">
          <cell r="B236">
            <v>43391</v>
          </cell>
          <cell r="C236" t="str">
            <v>A-01</v>
          </cell>
          <cell r="D236" t="str">
            <v>A-01:Zone3</v>
          </cell>
          <cell r="E236">
            <v>22</v>
          </cell>
          <cell r="F236">
            <v>100</v>
          </cell>
          <cell r="G236">
            <v>182</v>
          </cell>
          <cell r="H236">
            <v>174</v>
          </cell>
          <cell r="I236">
            <v>87</v>
          </cell>
          <cell r="J236">
            <v>28.7</v>
          </cell>
          <cell r="K236">
            <v>39.700000000000003</v>
          </cell>
          <cell r="L236">
            <v>68.400000000000006</v>
          </cell>
          <cell r="M236">
            <v>58.040935672514621</v>
          </cell>
          <cell r="N236">
            <v>2.5299999999999998</v>
          </cell>
          <cell r="O236">
            <v>2.5299999999999998</v>
          </cell>
          <cell r="P236">
            <v>0</v>
          </cell>
          <cell r="Q236">
            <v>0</v>
          </cell>
          <cell r="R236">
            <v>88153.310104529621</v>
          </cell>
          <cell r="T236">
            <v>27.035573122529645</v>
          </cell>
          <cell r="V236" t="str">
            <v>Gas decline but liquid still present</v>
          </cell>
          <cell r="W236">
            <v>2530</v>
          </cell>
          <cell r="X236">
            <v>0</v>
          </cell>
          <cell r="Z236">
            <v>15.691699604743086</v>
          </cell>
        </row>
        <row r="237">
          <cell r="B237">
            <v>43404</v>
          </cell>
          <cell r="C237" t="str">
            <v>A-01</v>
          </cell>
          <cell r="D237" t="str">
            <v>A-01:Zone3</v>
          </cell>
          <cell r="E237">
            <v>12</v>
          </cell>
          <cell r="F237">
            <v>100</v>
          </cell>
          <cell r="G237">
            <v>187</v>
          </cell>
          <cell r="H237">
            <v>170</v>
          </cell>
          <cell r="I237">
            <v>87</v>
          </cell>
          <cell r="J237">
            <v>33.700000000000003</v>
          </cell>
          <cell r="K237">
            <v>46.5</v>
          </cell>
          <cell r="L237">
            <v>80.2</v>
          </cell>
          <cell r="M237">
            <v>57.980049875311721</v>
          </cell>
          <cell r="N237">
            <v>2.44</v>
          </cell>
          <cell r="O237">
            <v>2.44</v>
          </cell>
          <cell r="P237">
            <v>0</v>
          </cell>
          <cell r="Q237">
            <v>0</v>
          </cell>
          <cell r="R237">
            <v>72403.56083086053</v>
          </cell>
          <cell r="T237">
            <v>32.827868852459019</v>
          </cell>
          <cell r="V237" t="str">
            <v>Gas rate decline, total fluid increase</v>
          </cell>
          <cell r="W237">
            <v>2440</v>
          </cell>
          <cell r="X237">
            <v>0</v>
          </cell>
          <cell r="Z237">
            <v>19.057377049180328</v>
          </cell>
        </row>
        <row r="238">
          <cell r="B238">
            <v>43431</v>
          </cell>
          <cell r="C238" t="str">
            <v>A-01</v>
          </cell>
          <cell r="D238" t="str">
            <v>A-01:Zone3</v>
          </cell>
          <cell r="E238">
            <v>24</v>
          </cell>
          <cell r="F238">
            <v>100</v>
          </cell>
          <cell r="G238">
            <v>175</v>
          </cell>
          <cell r="H238">
            <v>106</v>
          </cell>
          <cell r="I238">
            <v>62</v>
          </cell>
          <cell r="J238">
            <v>14.7</v>
          </cell>
          <cell r="K238">
            <v>20.3</v>
          </cell>
          <cell r="L238">
            <v>35</v>
          </cell>
          <cell r="M238">
            <v>58</v>
          </cell>
          <cell r="N238">
            <v>0.93</v>
          </cell>
          <cell r="O238">
            <v>0.93</v>
          </cell>
          <cell r="P238">
            <v>0</v>
          </cell>
          <cell r="Q238">
            <v>0</v>
          </cell>
          <cell r="R238">
            <v>63265.306122448979</v>
          </cell>
          <cell r="T238">
            <v>37.634408602150536</v>
          </cell>
          <cell r="V238" t="str">
            <v>SITP 707 psig, reflow after PBU 3 weeks</v>
          </cell>
          <cell r="W238">
            <v>930</v>
          </cell>
          <cell r="X238">
            <v>0</v>
          </cell>
          <cell r="Z238">
            <v>21.827956989247312</v>
          </cell>
        </row>
        <row r="239">
          <cell r="B239">
            <v>43462</v>
          </cell>
          <cell r="C239" t="str">
            <v>A-01</v>
          </cell>
          <cell r="D239" t="str">
            <v>A-01:Zone3</v>
          </cell>
          <cell r="E239">
            <v>21</v>
          </cell>
          <cell r="F239">
            <v>99</v>
          </cell>
          <cell r="G239">
            <v>200</v>
          </cell>
          <cell r="H239">
            <v>82</v>
          </cell>
          <cell r="I239">
            <v>60</v>
          </cell>
          <cell r="J239">
            <v>3.9</v>
          </cell>
          <cell r="K239">
            <v>5.4</v>
          </cell>
          <cell r="L239">
            <v>9.3000000000000007</v>
          </cell>
          <cell r="M239">
            <v>58.064516129032256</v>
          </cell>
          <cell r="N239">
            <v>0.79</v>
          </cell>
          <cell r="O239">
            <v>0.79</v>
          </cell>
          <cell r="P239">
            <v>0</v>
          </cell>
          <cell r="R239">
            <v>202564.10256410256</v>
          </cell>
          <cell r="T239">
            <v>11.772151898734178</v>
          </cell>
          <cell r="V239" t="str">
            <v>NF</v>
          </cell>
          <cell r="W239">
            <v>790</v>
          </cell>
          <cell r="X239">
            <v>0</v>
          </cell>
          <cell r="Z239">
            <v>6.8354430379746836</v>
          </cell>
        </row>
        <row r="240">
          <cell r="B240">
            <v>43501</v>
          </cell>
          <cell r="C240" t="str">
            <v>A-01</v>
          </cell>
          <cell r="D240" t="str">
            <v>A-01:Zone3</v>
          </cell>
          <cell r="E240">
            <v>24</v>
          </cell>
          <cell r="F240">
            <v>100</v>
          </cell>
          <cell r="G240">
            <v>175</v>
          </cell>
          <cell r="H240">
            <v>82</v>
          </cell>
          <cell r="J240">
            <v>0</v>
          </cell>
          <cell r="K240">
            <v>0</v>
          </cell>
          <cell r="L240">
            <v>0</v>
          </cell>
          <cell r="M240">
            <v>0</v>
          </cell>
          <cell r="N240">
            <v>0.62</v>
          </cell>
          <cell r="O240">
            <v>0.62</v>
          </cell>
          <cell r="P240">
            <v>0</v>
          </cell>
          <cell r="Q240">
            <v>0</v>
          </cell>
          <cell r="R240">
            <v>0</v>
          </cell>
          <cell r="T240">
            <v>0</v>
          </cell>
          <cell r="V240" t="str">
            <v>Combine test A-05 (81 bfpd, 3.67 MM), got liquid 75 bfpd (A-05 negative)</v>
          </cell>
          <cell r="W240">
            <v>620</v>
          </cell>
          <cell r="X240">
            <v>0</v>
          </cell>
          <cell r="Z240">
            <v>0</v>
          </cell>
        </row>
        <row r="241">
          <cell r="B241">
            <v>43509</v>
          </cell>
          <cell r="C241" t="str">
            <v>A-01</v>
          </cell>
          <cell r="D241" t="str">
            <v>A-01:Zone3</v>
          </cell>
          <cell r="E241">
            <v>24</v>
          </cell>
          <cell r="F241">
            <v>100</v>
          </cell>
          <cell r="G241">
            <v>196</v>
          </cell>
          <cell r="H241">
            <v>99</v>
          </cell>
          <cell r="J241">
            <v>2</v>
          </cell>
          <cell r="K241">
            <v>0</v>
          </cell>
          <cell r="L241">
            <v>2</v>
          </cell>
          <cell r="M241">
            <v>0</v>
          </cell>
          <cell r="N241">
            <v>0.6</v>
          </cell>
          <cell r="O241">
            <v>0.6</v>
          </cell>
          <cell r="P241">
            <v>0</v>
          </cell>
          <cell r="Q241">
            <v>0</v>
          </cell>
          <cell r="R241">
            <v>300000</v>
          </cell>
          <cell r="T241">
            <v>3.3333333333333335</v>
          </cell>
          <cell r="V241" t="str">
            <v>After PBU 6 days, SITP  226 psig, combine test A-05, sample condensate</v>
          </cell>
          <cell r="W241">
            <v>600</v>
          </cell>
          <cell r="X241">
            <v>0</v>
          </cell>
          <cell r="Z241">
            <v>0</v>
          </cell>
        </row>
        <row r="242">
          <cell r="B242">
            <v>43510</v>
          </cell>
          <cell r="C242" t="str">
            <v>A-01</v>
          </cell>
          <cell r="D242" t="str">
            <v>A-01:Zone3</v>
          </cell>
          <cell r="E242">
            <v>20</v>
          </cell>
          <cell r="F242">
            <v>100</v>
          </cell>
          <cell r="G242">
            <v>196</v>
          </cell>
          <cell r="H242">
            <v>95</v>
          </cell>
          <cell r="J242">
            <v>6.6</v>
          </cell>
          <cell r="K242">
            <v>9</v>
          </cell>
          <cell r="L242">
            <v>15.6</v>
          </cell>
          <cell r="M242">
            <v>57.692307692307693</v>
          </cell>
          <cell r="N242">
            <v>0.3</v>
          </cell>
          <cell r="O242">
            <v>0.3</v>
          </cell>
          <cell r="P242">
            <v>0</v>
          </cell>
          <cell r="R242">
            <v>45454.545454545456</v>
          </cell>
          <cell r="T242">
            <v>52</v>
          </cell>
          <cell r="V242" t="str">
            <v>Combine with A-05</v>
          </cell>
          <cell r="W242">
            <v>300</v>
          </cell>
          <cell r="X242">
            <v>0</v>
          </cell>
          <cell r="Z242">
            <v>30</v>
          </cell>
        </row>
        <row r="243">
          <cell r="B243">
            <v>43524</v>
          </cell>
          <cell r="C243" t="str">
            <v>A-01</v>
          </cell>
          <cell r="D243" t="str">
            <v>A-01:Zone3</v>
          </cell>
          <cell r="E243">
            <v>60</v>
          </cell>
          <cell r="F243">
            <v>100</v>
          </cell>
          <cell r="G243">
            <v>191</v>
          </cell>
          <cell r="H243">
            <v>84</v>
          </cell>
          <cell r="I243">
            <v>60</v>
          </cell>
          <cell r="J243">
            <v>0</v>
          </cell>
          <cell r="K243">
            <v>0</v>
          </cell>
          <cell r="L243">
            <v>0</v>
          </cell>
          <cell r="M243">
            <v>0</v>
          </cell>
          <cell r="N243">
            <v>0.14000000000000001</v>
          </cell>
          <cell r="O243">
            <v>0.14000000000000001</v>
          </cell>
          <cell r="P243">
            <v>0</v>
          </cell>
          <cell r="R243">
            <v>0</v>
          </cell>
          <cell r="T243">
            <v>0</v>
          </cell>
          <cell r="V243" t="str">
            <v>Natural Flow</v>
          </cell>
          <cell r="W243">
            <v>140</v>
          </cell>
          <cell r="X243">
            <v>0</v>
          </cell>
          <cell r="Z243">
            <v>0</v>
          </cell>
        </row>
        <row r="244">
          <cell r="B244">
            <v>43595</v>
          </cell>
          <cell r="C244" t="str">
            <v>A-01</v>
          </cell>
          <cell r="D244" t="str">
            <v>A-01:Zone3</v>
          </cell>
          <cell r="E244">
            <v>9</v>
          </cell>
          <cell r="F244">
            <v>100</v>
          </cell>
          <cell r="G244">
            <v>202</v>
          </cell>
          <cell r="H244">
            <v>85</v>
          </cell>
          <cell r="I244">
            <v>61</v>
          </cell>
          <cell r="J244">
            <v>0</v>
          </cell>
          <cell r="K244">
            <v>0</v>
          </cell>
          <cell r="L244">
            <v>0</v>
          </cell>
          <cell r="M244">
            <v>0</v>
          </cell>
          <cell r="N244">
            <v>0.28999999999999998</v>
          </cell>
          <cell r="O244">
            <v>0.28999999999999998</v>
          </cell>
          <cell r="P244">
            <v>0</v>
          </cell>
          <cell r="R244">
            <v>0</v>
          </cell>
          <cell r="T244">
            <v>0</v>
          </cell>
          <cell r="V244" t="str">
            <v>combine with A-05</v>
          </cell>
          <cell r="W244">
            <v>290</v>
          </cell>
          <cell r="X244">
            <v>0</v>
          </cell>
          <cell r="Z244">
            <v>0</v>
          </cell>
        </row>
        <row r="245">
          <cell r="B245">
            <v>43634</v>
          </cell>
          <cell r="C245" t="str">
            <v>A-01</v>
          </cell>
          <cell r="D245" t="str">
            <v>A-01:Zone3</v>
          </cell>
          <cell r="E245">
            <v>9.5</v>
          </cell>
          <cell r="F245">
            <v>100</v>
          </cell>
          <cell r="G245">
            <v>200</v>
          </cell>
          <cell r="H245">
            <v>85</v>
          </cell>
          <cell r="I245">
            <v>61</v>
          </cell>
          <cell r="J245">
            <v>0</v>
          </cell>
          <cell r="K245">
            <v>0.36</v>
          </cell>
          <cell r="L245">
            <v>0.36</v>
          </cell>
          <cell r="M245">
            <v>100</v>
          </cell>
          <cell r="N245">
            <v>0.03</v>
          </cell>
          <cell r="O245">
            <v>0.03</v>
          </cell>
          <cell r="P245">
            <v>0</v>
          </cell>
          <cell r="R245">
            <v>0</v>
          </cell>
          <cell r="T245">
            <v>12</v>
          </cell>
          <cell r="V245" t="str">
            <v>after reduce with A-05, the well has confirmed load up, no flow indication, shut in the well for PBU</v>
          </cell>
          <cell r="W245">
            <v>30</v>
          </cell>
          <cell r="X245">
            <v>0</v>
          </cell>
          <cell r="Z245">
            <v>12</v>
          </cell>
        </row>
        <row r="246">
          <cell r="B246">
            <v>43714</v>
          </cell>
          <cell r="C246" t="str">
            <v>A-01</v>
          </cell>
          <cell r="D246" t="str">
            <v>A-01:Zone3</v>
          </cell>
          <cell r="E246">
            <v>24</v>
          </cell>
          <cell r="F246">
            <v>100</v>
          </cell>
          <cell r="G246">
            <v>197</v>
          </cell>
          <cell r="H246">
            <v>134</v>
          </cell>
          <cell r="I246">
            <v>61</v>
          </cell>
          <cell r="J246">
            <v>40.700000000000003</v>
          </cell>
          <cell r="K246">
            <v>82.6</v>
          </cell>
          <cell r="L246">
            <v>123.3</v>
          </cell>
          <cell r="M246">
            <v>66.991078669910792</v>
          </cell>
          <cell r="N246">
            <v>0.32</v>
          </cell>
          <cell r="O246">
            <v>0.32</v>
          </cell>
          <cell r="P246">
            <v>0</v>
          </cell>
          <cell r="Q246">
            <v>0</v>
          </cell>
          <cell r="R246">
            <v>7862.407862407862</v>
          </cell>
          <cell r="T246">
            <v>385.46875</v>
          </cell>
          <cell r="V246" t="str">
            <v>NF, after PBU, SITP 760 psig, gas outlet DP-2, WC 67%&amp;72%</v>
          </cell>
          <cell r="W246">
            <v>320</v>
          </cell>
          <cell r="X246">
            <v>0</v>
          </cell>
          <cell r="Z246">
            <v>258.125</v>
          </cell>
        </row>
        <row r="247">
          <cell r="B247">
            <v>43717</v>
          </cell>
          <cell r="C247" t="str">
            <v>A-01</v>
          </cell>
          <cell r="D247" t="str">
            <v>A-01:Zone3</v>
          </cell>
          <cell r="E247">
            <v>12</v>
          </cell>
          <cell r="F247">
            <v>100</v>
          </cell>
          <cell r="G247">
            <v>204</v>
          </cell>
          <cell r="H247">
            <v>156</v>
          </cell>
          <cell r="I247">
            <v>62</v>
          </cell>
          <cell r="J247">
            <v>28.1</v>
          </cell>
          <cell r="K247">
            <v>57</v>
          </cell>
          <cell r="L247">
            <v>85.1</v>
          </cell>
          <cell r="M247">
            <v>66.980023501762631</v>
          </cell>
          <cell r="N247">
            <v>2.2000000000000002</v>
          </cell>
          <cell r="O247">
            <v>2.2000000000000002</v>
          </cell>
          <cell r="P247">
            <v>0</v>
          </cell>
          <cell r="Q247">
            <v>0</v>
          </cell>
          <cell r="R247">
            <v>78291.814946619212</v>
          </cell>
          <cell r="T247">
            <v>38.636363636363633</v>
          </cell>
          <cell r="V247" t="str">
            <v>NF, re-do welltest after THT 156 degF, DP2 gas (if DP-1 ~2.5 MM)</v>
          </cell>
          <cell r="W247">
            <v>2200</v>
          </cell>
          <cell r="X247">
            <v>0</v>
          </cell>
          <cell r="Z247">
            <v>25.909090909090907</v>
          </cell>
        </row>
        <row r="248">
          <cell r="B248">
            <v>43727</v>
          </cell>
          <cell r="C248" t="str">
            <v>A-01</v>
          </cell>
          <cell r="D248" t="str">
            <v>A-01:Zone3</v>
          </cell>
          <cell r="E248">
            <v>15</v>
          </cell>
          <cell r="F248">
            <v>100</v>
          </cell>
          <cell r="G248">
            <v>204</v>
          </cell>
          <cell r="H248">
            <v>169</v>
          </cell>
          <cell r="I248">
            <v>69</v>
          </cell>
          <cell r="J248">
            <v>24.661000000000001</v>
          </cell>
          <cell r="K248">
            <v>50.069000000000003</v>
          </cell>
          <cell r="L248">
            <v>74.73</v>
          </cell>
          <cell r="M248">
            <v>66.999866184932429</v>
          </cell>
          <cell r="N248">
            <v>2.57</v>
          </cell>
          <cell r="O248">
            <v>2.57</v>
          </cell>
          <cell r="P248">
            <v>0</v>
          </cell>
          <cell r="Q248">
            <v>0</v>
          </cell>
          <cell r="R248">
            <v>104213.13004338834</v>
          </cell>
          <cell r="T248">
            <v>29.077821011673151</v>
          </cell>
          <cell r="V248" t="str">
            <v>NF, using DP2</v>
          </cell>
          <cell r="W248">
            <v>2570</v>
          </cell>
          <cell r="X248">
            <v>0</v>
          </cell>
          <cell r="Z248">
            <v>19.482101167315179</v>
          </cell>
        </row>
        <row r="249">
          <cell r="B249">
            <v>43777</v>
          </cell>
          <cell r="C249" t="str">
            <v>A-01</v>
          </cell>
          <cell r="D249" t="str">
            <v>A-01:Zone3</v>
          </cell>
          <cell r="E249">
            <v>20</v>
          </cell>
          <cell r="F249">
            <v>100</v>
          </cell>
          <cell r="G249">
            <v>196</v>
          </cell>
          <cell r="H249">
            <v>85</v>
          </cell>
          <cell r="I249">
            <v>71</v>
          </cell>
          <cell r="J249">
            <v>0</v>
          </cell>
          <cell r="K249">
            <v>0</v>
          </cell>
          <cell r="L249">
            <v>0</v>
          </cell>
          <cell r="M249">
            <v>0</v>
          </cell>
          <cell r="N249">
            <v>0</v>
          </cell>
          <cell r="O249">
            <v>0</v>
          </cell>
          <cell r="P249">
            <v>0</v>
          </cell>
          <cell r="R249">
            <v>0</v>
          </cell>
          <cell r="T249">
            <v>0</v>
          </cell>
          <cell r="V249" t="str">
            <v>load up, No flow</v>
          </cell>
          <cell r="W249">
            <v>0</v>
          </cell>
          <cell r="X249">
            <v>0</v>
          </cell>
          <cell r="Z249" t="e">
            <v>#DIV/0!</v>
          </cell>
        </row>
        <row r="250">
          <cell r="B250">
            <v>43873</v>
          </cell>
          <cell r="C250" t="str">
            <v>A-01</v>
          </cell>
          <cell r="D250" t="str">
            <v>A-01:Zone3</v>
          </cell>
          <cell r="E250">
            <v>9</v>
          </cell>
          <cell r="F250">
            <v>100</v>
          </cell>
          <cell r="G250">
            <v>199</v>
          </cell>
          <cell r="H250">
            <v>92</v>
          </cell>
          <cell r="I250">
            <v>61</v>
          </cell>
          <cell r="J250">
            <v>1.43</v>
          </cell>
          <cell r="K250">
            <v>0</v>
          </cell>
          <cell r="L250">
            <v>1.43</v>
          </cell>
          <cell r="M250">
            <v>0</v>
          </cell>
          <cell r="N250">
            <v>0.24</v>
          </cell>
          <cell r="O250">
            <v>0.24</v>
          </cell>
          <cell r="P250">
            <v>0</v>
          </cell>
          <cell r="R250">
            <v>167832.16783216782</v>
          </cell>
          <cell r="T250">
            <v>5.958333333333333</v>
          </cell>
          <cell r="V250" t="str">
            <v>NF, Load up indication post online</v>
          </cell>
          <cell r="W250">
            <v>240</v>
          </cell>
          <cell r="X250">
            <v>0</v>
          </cell>
          <cell r="Z250">
            <v>0</v>
          </cell>
        </row>
        <row r="251">
          <cell r="B251">
            <v>43883</v>
          </cell>
          <cell r="C251" t="str">
            <v>A-01</v>
          </cell>
          <cell r="D251" t="str">
            <v>A-01:Zone3</v>
          </cell>
          <cell r="E251">
            <v>24</v>
          </cell>
          <cell r="F251">
            <v>100</v>
          </cell>
          <cell r="G251">
            <v>204</v>
          </cell>
          <cell r="H251">
            <v>107</v>
          </cell>
          <cell r="I251">
            <v>60</v>
          </cell>
          <cell r="J251">
            <v>0.5</v>
          </cell>
          <cell r="K251">
            <v>0.5</v>
          </cell>
          <cell r="L251">
            <v>1</v>
          </cell>
          <cell r="M251">
            <v>50</v>
          </cell>
          <cell r="N251">
            <v>1.02</v>
          </cell>
          <cell r="O251">
            <v>1.02</v>
          </cell>
          <cell r="P251">
            <v>0</v>
          </cell>
          <cell r="Q251">
            <v>0</v>
          </cell>
          <cell r="R251">
            <v>2040000</v>
          </cell>
          <cell r="T251">
            <v>0.98039215686274506</v>
          </cell>
          <cell r="V251" t="str">
            <v>After gas bullhead 1 week to 1200 psig, SITP prior to flow 950#.</v>
          </cell>
          <cell r="W251">
            <v>1020</v>
          </cell>
          <cell r="X251">
            <v>0</v>
          </cell>
          <cell r="Z251">
            <v>0.49019607843137253</v>
          </cell>
        </row>
        <row r="252">
          <cell r="B252">
            <v>43914</v>
          </cell>
          <cell r="C252" t="str">
            <v>A-01</v>
          </cell>
          <cell r="D252" t="str">
            <v>A-01:Zone3</v>
          </cell>
          <cell r="E252">
            <v>20</v>
          </cell>
          <cell r="F252">
            <v>100</v>
          </cell>
          <cell r="G252">
            <v>198</v>
          </cell>
          <cell r="H252">
            <v>154</v>
          </cell>
          <cell r="I252">
            <v>61</v>
          </cell>
          <cell r="J252">
            <v>10</v>
          </cell>
          <cell r="K252">
            <v>54</v>
          </cell>
          <cell r="L252">
            <v>64</v>
          </cell>
          <cell r="M252">
            <v>84.375</v>
          </cell>
          <cell r="N252">
            <v>4.17</v>
          </cell>
          <cell r="O252">
            <v>4.17</v>
          </cell>
          <cell r="P252">
            <v>0</v>
          </cell>
          <cell r="Q252">
            <v>0</v>
          </cell>
          <cell r="R252">
            <v>417000</v>
          </cell>
          <cell r="T252">
            <v>15.347721822541967</v>
          </cell>
          <cell r="V252" t="str">
            <v>NF, BOL after bullhead a month, SITP ~900 psig, WC 85%</v>
          </cell>
          <cell r="W252">
            <v>4170</v>
          </cell>
          <cell r="X252">
            <v>0</v>
          </cell>
          <cell r="Z252">
            <v>12.949640287769784</v>
          </cell>
        </row>
        <row r="253">
          <cell r="B253">
            <v>43915</v>
          </cell>
          <cell r="C253" t="str">
            <v>A-01</v>
          </cell>
          <cell r="D253" t="str">
            <v>A-01:Zone3</v>
          </cell>
          <cell r="E253">
            <v>24</v>
          </cell>
          <cell r="F253">
            <v>100</v>
          </cell>
          <cell r="G253">
            <v>196</v>
          </cell>
          <cell r="H253">
            <v>161</v>
          </cell>
          <cell r="I253">
            <v>62</v>
          </cell>
          <cell r="J253">
            <v>10</v>
          </cell>
          <cell r="K253">
            <v>56</v>
          </cell>
          <cell r="L253">
            <v>66</v>
          </cell>
          <cell r="M253">
            <v>84.848484848484844</v>
          </cell>
          <cell r="N253">
            <v>3.91</v>
          </cell>
          <cell r="O253">
            <v>3.91</v>
          </cell>
          <cell r="P253">
            <v>0</v>
          </cell>
          <cell r="Q253">
            <v>0</v>
          </cell>
          <cell r="R253">
            <v>391000</v>
          </cell>
          <cell r="T253">
            <v>16.879795396419436</v>
          </cell>
          <cell r="V253" t="str">
            <v>NF, Continue flow after bullhead, WC~85%</v>
          </cell>
          <cell r="W253">
            <v>3910</v>
          </cell>
          <cell r="X253">
            <v>0</v>
          </cell>
          <cell r="Z253">
            <v>14.322250639386189</v>
          </cell>
        </row>
        <row r="254">
          <cell r="B254">
            <v>43916</v>
          </cell>
          <cell r="C254" t="str">
            <v>A-01</v>
          </cell>
          <cell r="D254" t="str">
            <v>A-01:Zone3</v>
          </cell>
          <cell r="E254">
            <v>24</v>
          </cell>
          <cell r="F254">
            <v>100</v>
          </cell>
          <cell r="G254">
            <v>195</v>
          </cell>
          <cell r="H254">
            <v>164</v>
          </cell>
          <cell r="I254">
            <v>61</v>
          </cell>
          <cell r="J254">
            <v>24</v>
          </cell>
          <cell r="K254">
            <v>49</v>
          </cell>
          <cell r="L254">
            <v>73</v>
          </cell>
          <cell r="M254">
            <v>67.123287671232873</v>
          </cell>
          <cell r="N254">
            <v>3.65</v>
          </cell>
          <cell r="O254">
            <v>3.65</v>
          </cell>
          <cell r="P254">
            <v>0</v>
          </cell>
          <cell r="Q254">
            <v>0</v>
          </cell>
          <cell r="R254">
            <v>152083.33333333334</v>
          </cell>
          <cell r="T254">
            <v>17.534246575342465</v>
          </cell>
          <cell r="V254" t="str">
            <v>NF, continue flow after bullhead, WC 62%</v>
          </cell>
          <cell r="W254">
            <v>3650</v>
          </cell>
          <cell r="X254">
            <v>0</v>
          </cell>
          <cell r="Z254">
            <v>13.424657534246576</v>
          </cell>
        </row>
        <row r="255">
          <cell r="B255">
            <v>43919</v>
          </cell>
          <cell r="C255" t="str">
            <v>A-01</v>
          </cell>
          <cell r="D255" t="str">
            <v>A-01:Zone3</v>
          </cell>
          <cell r="E255">
            <v>10</v>
          </cell>
          <cell r="F255">
            <v>100</v>
          </cell>
          <cell r="G255">
            <v>206</v>
          </cell>
          <cell r="H255">
            <v>168</v>
          </cell>
          <cell r="I255">
            <v>63</v>
          </cell>
          <cell r="J255">
            <v>27</v>
          </cell>
          <cell r="K255">
            <v>45</v>
          </cell>
          <cell r="L255">
            <v>72</v>
          </cell>
          <cell r="M255">
            <v>62.5</v>
          </cell>
          <cell r="N255">
            <v>3.11</v>
          </cell>
          <cell r="O255">
            <v>3.11</v>
          </cell>
          <cell r="P255">
            <v>0</v>
          </cell>
          <cell r="Q255">
            <v>0</v>
          </cell>
          <cell r="R255">
            <v>115185.18518518518</v>
          </cell>
          <cell r="T255">
            <v>23.15112540192926</v>
          </cell>
          <cell r="V255" t="str">
            <v>NF, continue flow after bullhead, WC 62%</v>
          </cell>
          <cell r="W255">
            <v>3110</v>
          </cell>
          <cell r="X255">
            <v>0</v>
          </cell>
          <cell r="Z255">
            <v>14.469453376205788</v>
          </cell>
        </row>
        <row r="256">
          <cell r="B256">
            <v>43925</v>
          </cell>
          <cell r="C256" t="str">
            <v>A-01</v>
          </cell>
          <cell r="D256" t="str">
            <v>A-01:Zone3</v>
          </cell>
          <cell r="E256">
            <v>22</v>
          </cell>
          <cell r="F256">
            <v>100</v>
          </cell>
          <cell r="G256">
            <v>201</v>
          </cell>
          <cell r="H256">
            <v>267</v>
          </cell>
          <cell r="I256">
            <v>66</v>
          </cell>
          <cell r="J256">
            <v>23.9</v>
          </cell>
          <cell r="K256">
            <v>50.9</v>
          </cell>
          <cell r="L256">
            <v>74.8</v>
          </cell>
          <cell r="M256">
            <v>68.048128342245988</v>
          </cell>
          <cell r="N256">
            <v>2.75</v>
          </cell>
          <cell r="O256">
            <v>2.75</v>
          </cell>
          <cell r="P256">
            <v>0</v>
          </cell>
          <cell r="Q256">
            <v>0</v>
          </cell>
          <cell r="R256">
            <v>115062.76150627615</v>
          </cell>
          <cell r="T256">
            <v>27.207272727272727</v>
          </cell>
          <cell r="V256" t="str">
            <v>NF, suspected no more effect of gas bullheading, pure gas reservoir, WC Apr 68%</v>
          </cell>
          <cell r="W256">
            <v>2750</v>
          </cell>
          <cell r="X256">
            <v>0</v>
          </cell>
          <cell r="Z256">
            <v>18.509090909090908</v>
          </cell>
        </row>
        <row r="257">
          <cell r="B257">
            <v>43941</v>
          </cell>
          <cell r="C257" t="str">
            <v>A-01</v>
          </cell>
          <cell r="D257" t="str">
            <v>A-01:Zone3</v>
          </cell>
          <cell r="E257">
            <v>24</v>
          </cell>
          <cell r="F257">
            <v>100</v>
          </cell>
          <cell r="G257">
            <v>194</v>
          </cell>
          <cell r="H257">
            <v>161</v>
          </cell>
          <cell r="I257">
            <v>72</v>
          </cell>
          <cell r="J257">
            <v>15.59</v>
          </cell>
          <cell r="K257">
            <v>33</v>
          </cell>
          <cell r="L257">
            <v>48.59</v>
          </cell>
          <cell r="M257">
            <v>67.915208890718262</v>
          </cell>
          <cell r="N257">
            <v>1.86</v>
          </cell>
          <cell r="O257">
            <v>1.86</v>
          </cell>
          <cell r="P257">
            <v>0</v>
          </cell>
          <cell r="Q257">
            <v>0</v>
          </cell>
          <cell r="R257">
            <v>119307.24823604875</v>
          </cell>
          <cell r="T257">
            <v>26.123655913978496</v>
          </cell>
          <cell r="V257" t="str">
            <v>NF,</v>
          </cell>
          <cell r="W257">
            <v>1860</v>
          </cell>
          <cell r="X257">
            <v>0</v>
          </cell>
          <cell r="Z257">
            <v>17.741935483870968</v>
          </cell>
        </row>
        <row r="258">
          <cell r="B258">
            <v>43951</v>
          </cell>
          <cell r="C258" t="str">
            <v>A-01</v>
          </cell>
          <cell r="D258" t="str">
            <v>A-01:Zone3</v>
          </cell>
          <cell r="E258">
            <v>20</v>
          </cell>
          <cell r="F258">
            <v>100</v>
          </cell>
          <cell r="G258">
            <v>192</v>
          </cell>
          <cell r="H258">
            <v>87</v>
          </cell>
          <cell r="I258">
            <v>72</v>
          </cell>
          <cell r="J258">
            <v>4</v>
          </cell>
          <cell r="K258">
            <v>8</v>
          </cell>
          <cell r="L258">
            <v>12</v>
          </cell>
          <cell r="M258">
            <v>66.666666666666671</v>
          </cell>
          <cell r="N258">
            <v>0.04</v>
          </cell>
          <cell r="O258">
            <v>0.04</v>
          </cell>
          <cell r="P258">
            <v>0</v>
          </cell>
          <cell r="Q258">
            <v>0</v>
          </cell>
          <cell r="R258">
            <v>10000</v>
          </cell>
          <cell r="T258">
            <v>300</v>
          </cell>
          <cell r="V258" t="str">
            <v>NF, Load up indication. Bullhead for 10 days.</v>
          </cell>
          <cell r="W258">
            <v>40</v>
          </cell>
          <cell r="X258">
            <v>0</v>
          </cell>
          <cell r="Z258">
            <v>200</v>
          </cell>
        </row>
        <row r="259">
          <cell r="B259">
            <v>43962</v>
          </cell>
          <cell r="C259" t="str">
            <v>A-01</v>
          </cell>
          <cell r="D259" t="str">
            <v>A-01:Zone3</v>
          </cell>
          <cell r="E259">
            <v>24</v>
          </cell>
          <cell r="F259">
            <v>100</v>
          </cell>
          <cell r="G259">
            <v>193</v>
          </cell>
          <cell r="H259">
            <v>153</v>
          </cell>
          <cell r="I259">
            <v>61</v>
          </cell>
          <cell r="J259">
            <v>15</v>
          </cell>
          <cell r="K259">
            <v>32</v>
          </cell>
          <cell r="L259">
            <v>47</v>
          </cell>
          <cell r="M259">
            <v>68.085106382978722</v>
          </cell>
          <cell r="N259">
            <v>3.1</v>
          </cell>
          <cell r="O259">
            <v>3.1</v>
          </cell>
          <cell r="P259">
            <v>0</v>
          </cell>
          <cell r="Q259">
            <v>0</v>
          </cell>
          <cell r="R259">
            <v>206666.66666666666</v>
          </cell>
          <cell r="T259">
            <v>15.161290322580646</v>
          </cell>
          <cell r="V259" t="str">
            <v>NF, post bullheading 10 days. WC use 68%</v>
          </cell>
          <cell r="W259">
            <v>3100</v>
          </cell>
          <cell r="X259">
            <v>0</v>
          </cell>
          <cell r="Z259">
            <v>10.32258064516129</v>
          </cell>
        </row>
        <row r="260">
          <cell r="B260">
            <v>43964</v>
          </cell>
          <cell r="C260" t="str">
            <v>A-01</v>
          </cell>
          <cell r="D260" t="str">
            <v>A-01:Zone3</v>
          </cell>
          <cell r="E260">
            <v>20</v>
          </cell>
          <cell r="F260">
            <v>100</v>
          </cell>
          <cell r="G260">
            <v>192</v>
          </cell>
          <cell r="H260">
            <v>167</v>
          </cell>
          <cell r="I260">
            <v>66</v>
          </cell>
          <cell r="J260">
            <v>21</v>
          </cell>
          <cell r="K260">
            <v>45</v>
          </cell>
          <cell r="L260">
            <v>66</v>
          </cell>
          <cell r="M260">
            <v>68.181818181818187</v>
          </cell>
          <cell r="N260">
            <v>2.5099999999999998</v>
          </cell>
          <cell r="O260">
            <v>2.5099999999999998</v>
          </cell>
          <cell r="P260">
            <v>0</v>
          </cell>
          <cell r="Q260">
            <v>0</v>
          </cell>
          <cell r="R260">
            <v>119523.80952380953</v>
          </cell>
          <cell r="T260">
            <v>26.294820717131476</v>
          </cell>
          <cell r="V260" t="str">
            <v>NF, continue flowing</v>
          </cell>
          <cell r="W260">
            <v>2510</v>
          </cell>
          <cell r="X260">
            <v>0</v>
          </cell>
          <cell r="Z260">
            <v>17.928286852589643</v>
          </cell>
        </row>
        <row r="261">
          <cell r="B261">
            <v>43967</v>
          </cell>
          <cell r="C261" t="str">
            <v>A-01</v>
          </cell>
          <cell r="D261" t="str">
            <v>A-01:Zone3</v>
          </cell>
          <cell r="E261">
            <v>15</v>
          </cell>
          <cell r="F261">
            <v>100</v>
          </cell>
          <cell r="G261">
            <v>190</v>
          </cell>
          <cell r="H261">
            <v>166</v>
          </cell>
          <cell r="I261">
            <v>70</v>
          </cell>
          <cell r="J261">
            <v>16</v>
          </cell>
          <cell r="K261">
            <v>35</v>
          </cell>
          <cell r="L261">
            <v>51</v>
          </cell>
          <cell r="M261">
            <v>68.627450980392155</v>
          </cell>
          <cell r="N261">
            <v>2.0699999999999998</v>
          </cell>
          <cell r="O261">
            <v>2.0699999999999998</v>
          </cell>
          <cell r="P261">
            <v>0</v>
          </cell>
          <cell r="R261">
            <v>129375</v>
          </cell>
          <cell r="T261">
            <v>24.637681159420289</v>
          </cell>
          <cell r="V261" t="str">
            <v>NF, continue flowing</v>
          </cell>
          <cell r="W261">
            <v>2070</v>
          </cell>
          <cell r="X261">
            <v>0</v>
          </cell>
          <cell r="Z261">
            <v>16.908212560386474</v>
          </cell>
        </row>
        <row r="262">
          <cell r="B262">
            <v>43973</v>
          </cell>
          <cell r="C262" t="str">
            <v>A-01</v>
          </cell>
          <cell r="D262" t="str">
            <v>A-01:Zone3</v>
          </cell>
          <cell r="E262">
            <v>12</v>
          </cell>
          <cell r="F262">
            <v>100</v>
          </cell>
          <cell r="G262">
            <v>188</v>
          </cell>
          <cell r="H262">
            <v>94</v>
          </cell>
          <cell r="I262">
            <v>70</v>
          </cell>
          <cell r="J262">
            <v>3</v>
          </cell>
          <cell r="K262">
            <v>7</v>
          </cell>
          <cell r="L262">
            <v>10</v>
          </cell>
          <cell r="M262">
            <v>70</v>
          </cell>
          <cell r="N262">
            <v>0.04</v>
          </cell>
          <cell r="O262">
            <v>0.04</v>
          </cell>
          <cell r="P262">
            <v>0</v>
          </cell>
          <cell r="Q262">
            <v>0</v>
          </cell>
          <cell r="R262">
            <v>13333.333333333334</v>
          </cell>
          <cell r="T262">
            <v>250</v>
          </cell>
          <cell r="V262" t="str">
            <v>NF, load up, flowing 11 days</v>
          </cell>
          <cell r="W262">
            <v>40</v>
          </cell>
          <cell r="X262">
            <v>0</v>
          </cell>
          <cell r="Z262">
            <v>175</v>
          </cell>
        </row>
        <row r="263">
          <cell r="B263">
            <v>43984</v>
          </cell>
          <cell r="C263" t="str">
            <v>A-01</v>
          </cell>
          <cell r="D263" t="str">
            <v>A-01:Zone3</v>
          </cell>
          <cell r="E263">
            <v>24</v>
          </cell>
          <cell r="F263">
            <v>100</v>
          </cell>
          <cell r="G263">
            <v>188</v>
          </cell>
          <cell r="H263">
            <v>170</v>
          </cell>
          <cell r="I263">
            <v>64</v>
          </cell>
          <cell r="J263">
            <v>23.78</v>
          </cell>
          <cell r="K263">
            <v>50.53</v>
          </cell>
          <cell r="L263">
            <v>74.31</v>
          </cell>
          <cell r="M263">
            <v>67.998923428879024</v>
          </cell>
          <cell r="N263">
            <v>2.86</v>
          </cell>
          <cell r="O263">
            <v>2.86</v>
          </cell>
          <cell r="P263">
            <v>0</v>
          </cell>
          <cell r="R263">
            <v>120269.13372582002</v>
          </cell>
          <cell r="T263">
            <v>25.986013986013987</v>
          </cell>
          <cell r="V263" t="str">
            <v>Last WC sample 3 Apr 2020</v>
          </cell>
          <cell r="W263">
            <v>2860</v>
          </cell>
          <cell r="X263">
            <v>0</v>
          </cell>
          <cell r="Z263">
            <v>17.66783216783217</v>
          </cell>
        </row>
        <row r="264">
          <cell r="B264">
            <v>43992</v>
          </cell>
          <cell r="C264" t="str">
            <v>A-01</v>
          </cell>
          <cell r="D264" t="str">
            <v>A-01:Zone3</v>
          </cell>
          <cell r="E264">
            <v>2</v>
          </cell>
          <cell r="F264">
            <v>100</v>
          </cell>
          <cell r="G264">
            <v>81</v>
          </cell>
          <cell r="H264">
            <v>128</v>
          </cell>
          <cell r="I264">
            <v>69</v>
          </cell>
          <cell r="J264">
            <v>6.25</v>
          </cell>
          <cell r="K264">
            <v>118.75</v>
          </cell>
          <cell r="L264">
            <v>125</v>
          </cell>
          <cell r="M264">
            <v>95</v>
          </cell>
          <cell r="N264">
            <v>0.86</v>
          </cell>
          <cell r="O264">
            <v>0.86</v>
          </cell>
          <cell r="P264">
            <v>0</v>
          </cell>
          <cell r="R264">
            <v>137600</v>
          </cell>
          <cell r="T264">
            <v>145.34883720930233</v>
          </cell>
          <cell r="V264" t="str">
            <v>Unload to VS, gas use test separator meter, manual WC 95%, Gas vent metering bef 2.1 MM, after 1.04 MM (-1.06 MM)</v>
          </cell>
          <cell r="W264">
            <v>860</v>
          </cell>
          <cell r="X264">
            <v>0</v>
          </cell>
          <cell r="Z264">
            <v>138.08139534883722</v>
          </cell>
        </row>
        <row r="265">
          <cell r="B265">
            <v>43994</v>
          </cell>
          <cell r="C265" t="str">
            <v>A-01</v>
          </cell>
          <cell r="D265" t="str">
            <v>A-01:Zone3</v>
          </cell>
          <cell r="E265">
            <v>48</v>
          </cell>
          <cell r="F265">
            <v>100</v>
          </cell>
          <cell r="G265">
            <v>194</v>
          </cell>
          <cell r="H265">
            <v>94</v>
          </cell>
          <cell r="I265">
            <v>68</v>
          </cell>
          <cell r="J265">
            <v>0</v>
          </cell>
          <cell r="K265">
            <v>0</v>
          </cell>
          <cell r="L265">
            <v>0</v>
          </cell>
          <cell r="M265">
            <v>0</v>
          </cell>
          <cell r="N265">
            <v>0.03</v>
          </cell>
          <cell r="O265">
            <v>0.03</v>
          </cell>
          <cell r="P265">
            <v>0</v>
          </cell>
          <cell r="R265">
            <v>0</v>
          </cell>
          <cell r="T265">
            <v>0</v>
          </cell>
          <cell r="V265" t="str">
            <v>Welltest post venting</v>
          </cell>
          <cell r="W265">
            <v>30</v>
          </cell>
          <cell r="X265">
            <v>0</v>
          </cell>
          <cell r="Z265">
            <v>0</v>
          </cell>
        </row>
        <row r="266">
          <cell r="B266">
            <v>44004</v>
          </cell>
          <cell r="C266" t="str">
            <v>A-01</v>
          </cell>
          <cell r="D266" t="str">
            <v>A-01:Zone3</v>
          </cell>
          <cell r="E266">
            <v>19</v>
          </cell>
          <cell r="F266">
            <v>100</v>
          </cell>
          <cell r="G266">
            <v>191</v>
          </cell>
          <cell r="H266">
            <v>141</v>
          </cell>
          <cell r="I266">
            <v>67</v>
          </cell>
          <cell r="J266">
            <v>59</v>
          </cell>
          <cell r="K266">
            <v>34</v>
          </cell>
          <cell r="L266">
            <v>93</v>
          </cell>
          <cell r="M266">
            <v>36.55913978494624</v>
          </cell>
          <cell r="N266">
            <v>3.61</v>
          </cell>
          <cell r="O266">
            <v>3.61</v>
          </cell>
          <cell r="P266">
            <v>0</v>
          </cell>
          <cell r="R266">
            <v>61186.4406779661</v>
          </cell>
          <cell r="T266">
            <v>25.761772853185594</v>
          </cell>
          <cell r="V266" t="str">
            <v>NF, post bullhead 5 days (June 17), SITP ~800 psi, WC sampling~4%</v>
          </cell>
          <cell r="W266">
            <v>3610</v>
          </cell>
          <cell r="X266">
            <v>0</v>
          </cell>
        </row>
        <row r="267">
          <cell r="B267">
            <v>44007</v>
          </cell>
          <cell r="C267" t="str">
            <v>A-01</v>
          </cell>
          <cell r="D267" t="str">
            <v>A-01:Zone3</v>
          </cell>
          <cell r="E267">
            <v>16</v>
          </cell>
          <cell r="F267">
            <v>100</v>
          </cell>
          <cell r="G267">
            <v>191</v>
          </cell>
          <cell r="H267">
            <v>97</v>
          </cell>
          <cell r="I267">
            <v>68</v>
          </cell>
          <cell r="J267">
            <v>0</v>
          </cell>
          <cell r="K267">
            <v>0.1</v>
          </cell>
          <cell r="L267">
            <v>0.1</v>
          </cell>
          <cell r="M267">
            <v>100</v>
          </cell>
          <cell r="N267">
            <v>0.38</v>
          </cell>
          <cell r="O267">
            <v>0.38</v>
          </cell>
          <cell r="P267">
            <v>0</v>
          </cell>
          <cell r="R267">
            <v>0</v>
          </cell>
          <cell r="T267">
            <v>0.26315789473684209</v>
          </cell>
          <cell r="V267" t="str">
            <v>NF, performance decline,</v>
          </cell>
          <cell r="W267">
            <v>380</v>
          </cell>
          <cell r="X267">
            <v>0</v>
          </cell>
        </row>
        <row r="268">
          <cell r="B268">
            <v>44010</v>
          </cell>
          <cell r="C268" t="str">
            <v>A-01</v>
          </cell>
          <cell r="D268" t="str">
            <v>A-01:Zone3</v>
          </cell>
          <cell r="E268">
            <v>13</v>
          </cell>
          <cell r="F268">
            <v>100</v>
          </cell>
          <cell r="G268">
            <v>185</v>
          </cell>
          <cell r="H268">
            <v>86</v>
          </cell>
          <cell r="I268">
            <v>68</v>
          </cell>
          <cell r="J268">
            <v>0</v>
          </cell>
          <cell r="K268">
            <v>1</v>
          </cell>
          <cell r="L268">
            <v>1</v>
          </cell>
          <cell r="M268">
            <v>100</v>
          </cell>
          <cell r="N268">
            <v>0.59</v>
          </cell>
          <cell r="O268">
            <v>0.59</v>
          </cell>
          <cell r="P268">
            <v>0</v>
          </cell>
          <cell r="R268">
            <v>0</v>
          </cell>
          <cell r="T268">
            <v>1.6949152542372881</v>
          </cell>
          <cell r="V268" t="str">
            <v>NF, performance decline,</v>
          </cell>
          <cell r="W268">
            <v>590</v>
          </cell>
          <cell r="X268">
            <v>0</v>
          </cell>
        </row>
        <row r="269">
          <cell r="B269">
            <v>44014</v>
          </cell>
          <cell r="C269" t="str">
            <v>A-01</v>
          </cell>
          <cell r="D269" t="str">
            <v>A-01:Zone3</v>
          </cell>
          <cell r="E269">
            <v>18</v>
          </cell>
          <cell r="F269">
            <v>100</v>
          </cell>
          <cell r="G269">
            <v>187</v>
          </cell>
          <cell r="H269">
            <v>86</v>
          </cell>
          <cell r="I269">
            <v>68</v>
          </cell>
          <cell r="J269">
            <v>0</v>
          </cell>
          <cell r="K269">
            <v>6</v>
          </cell>
          <cell r="L269">
            <v>6</v>
          </cell>
          <cell r="M269">
            <v>100</v>
          </cell>
          <cell r="N269">
            <v>0.52</v>
          </cell>
          <cell r="O269">
            <v>0.52</v>
          </cell>
          <cell r="P269">
            <v>0</v>
          </cell>
          <cell r="R269">
            <v>0</v>
          </cell>
          <cell r="T269">
            <v>11.538461538461538</v>
          </cell>
          <cell r="V269" t="str">
            <v xml:space="preserve">NF, performance decline
</v>
          </cell>
          <cell r="W269">
            <v>520</v>
          </cell>
          <cell r="X269">
            <v>0</v>
          </cell>
        </row>
        <row r="270">
          <cell r="B270">
            <v>44045</v>
          </cell>
          <cell r="C270" t="str">
            <v>A-01</v>
          </cell>
          <cell r="D270" t="str">
            <v>A-01:Zone3</v>
          </cell>
          <cell r="E270">
            <v>5</v>
          </cell>
          <cell r="F270">
            <v>100</v>
          </cell>
          <cell r="G270">
            <v>193</v>
          </cell>
          <cell r="H270">
            <v>85</v>
          </cell>
          <cell r="I270">
            <v>195</v>
          </cell>
          <cell r="J270">
            <v>0</v>
          </cell>
          <cell r="K270">
            <v>0</v>
          </cell>
          <cell r="L270">
            <v>0</v>
          </cell>
          <cell r="M270">
            <v>0</v>
          </cell>
          <cell r="N270">
            <v>0</v>
          </cell>
          <cell r="O270">
            <v>0</v>
          </cell>
          <cell r="P270">
            <v>0</v>
          </cell>
          <cell r="R270">
            <v>0</v>
          </cell>
          <cell r="T270">
            <v>0</v>
          </cell>
          <cell r="V270" t="str">
            <v>well load up, bullhead 9 days</v>
          </cell>
          <cell r="W270">
            <v>0</v>
          </cell>
          <cell r="X270">
            <v>0</v>
          </cell>
        </row>
        <row r="271">
          <cell r="B271">
            <v>44095</v>
          </cell>
          <cell r="C271" t="str">
            <v>A-01</v>
          </cell>
          <cell r="D271" t="str">
            <v>A-01:Zone3</v>
          </cell>
          <cell r="E271">
            <v>18</v>
          </cell>
          <cell r="F271">
            <v>100</v>
          </cell>
          <cell r="G271">
            <v>189</v>
          </cell>
          <cell r="H271">
            <v>89</v>
          </cell>
          <cell r="I271">
            <v>58</v>
          </cell>
          <cell r="J271">
            <v>0</v>
          </cell>
          <cell r="K271">
            <v>0</v>
          </cell>
          <cell r="L271">
            <v>0</v>
          </cell>
          <cell r="M271">
            <v>0</v>
          </cell>
          <cell r="N271">
            <v>0.03</v>
          </cell>
          <cell r="O271">
            <v>0.03</v>
          </cell>
          <cell r="P271">
            <v>0</v>
          </cell>
          <cell r="R271">
            <v>0</v>
          </cell>
          <cell r="T271">
            <v>0</v>
          </cell>
          <cell r="V271" t="str">
            <v>BOL post replace choke valve due to leaking</v>
          </cell>
          <cell r="W271">
            <v>30</v>
          </cell>
          <cell r="X271">
            <v>0</v>
          </cell>
        </row>
        <row r="272">
          <cell r="B272">
            <v>44136</v>
          </cell>
          <cell r="C272" t="str">
            <v>A-01</v>
          </cell>
          <cell r="D272" t="str">
            <v>A-01:Zone3</v>
          </cell>
          <cell r="E272">
            <v>22</v>
          </cell>
          <cell r="F272">
            <v>100</v>
          </cell>
          <cell r="G272">
            <v>217</v>
          </cell>
          <cell r="H272">
            <v>87</v>
          </cell>
          <cell r="I272">
            <v>58</v>
          </cell>
          <cell r="J272">
            <v>0</v>
          </cell>
          <cell r="K272">
            <v>6.17</v>
          </cell>
          <cell r="L272">
            <v>6.17</v>
          </cell>
          <cell r="M272">
            <v>100</v>
          </cell>
          <cell r="N272">
            <v>0.08</v>
          </cell>
          <cell r="O272">
            <v>0.08</v>
          </cell>
          <cell r="P272">
            <v>0.08</v>
          </cell>
          <cell r="R272">
            <v>0</v>
          </cell>
          <cell r="T272">
            <v>77.125</v>
          </cell>
          <cell r="V272" t="str">
            <v xml:space="preserve">NF (after bullheading), WC 100% </v>
          </cell>
          <cell r="W272">
            <v>80</v>
          </cell>
          <cell r="X272">
            <v>80</v>
          </cell>
        </row>
        <row r="273">
          <cell r="B273">
            <v>44191</v>
          </cell>
          <cell r="C273" t="str">
            <v>A-01</v>
          </cell>
          <cell r="D273" t="str">
            <v>A-01:Zone3</v>
          </cell>
          <cell r="E273">
            <v>12</v>
          </cell>
          <cell r="F273">
            <v>100</v>
          </cell>
          <cell r="G273">
            <v>202</v>
          </cell>
          <cell r="H273">
            <v>84</v>
          </cell>
          <cell r="I273">
            <v>57</v>
          </cell>
          <cell r="J273">
            <v>0</v>
          </cell>
          <cell r="K273">
            <v>3</v>
          </cell>
          <cell r="L273">
            <v>3</v>
          </cell>
          <cell r="M273">
            <v>100</v>
          </cell>
          <cell r="N273">
            <v>0</v>
          </cell>
          <cell r="O273">
            <v>0</v>
          </cell>
          <cell r="P273">
            <v>0</v>
          </cell>
          <cell r="Q273">
            <v>0</v>
          </cell>
          <cell r="R273">
            <v>0</v>
          </cell>
          <cell r="T273">
            <v>0</v>
          </cell>
          <cell r="V273" t="str">
            <v>SITP 785 psig after bullhead 4 days, initial gas 2.8 MM with max THT 107 degF then load up</v>
          </cell>
          <cell r="W273">
            <v>0</v>
          </cell>
          <cell r="X273">
            <v>0</v>
          </cell>
        </row>
        <row r="274">
          <cell r="B274">
            <v>44234</v>
          </cell>
          <cell r="C274" t="str">
            <v>A-01</v>
          </cell>
          <cell r="D274" t="str">
            <v>A-01:Zone3</v>
          </cell>
          <cell r="E274">
            <v>9</v>
          </cell>
          <cell r="F274">
            <v>100</v>
          </cell>
          <cell r="G274">
            <v>212</v>
          </cell>
          <cell r="H274">
            <v>80</v>
          </cell>
          <cell r="I274">
            <v>60</v>
          </cell>
          <cell r="J274">
            <v>0</v>
          </cell>
          <cell r="K274">
            <v>1</v>
          </cell>
          <cell r="L274">
            <v>1</v>
          </cell>
          <cell r="M274">
            <v>100</v>
          </cell>
          <cell r="N274">
            <v>0</v>
          </cell>
          <cell r="O274">
            <v>0</v>
          </cell>
          <cell r="R274">
            <v>0</v>
          </cell>
          <cell r="T274">
            <v>0</v>
          </cell>
          <cell r="V274" t="str">
            <v>NF, no flow indication, cyclic well, plan to bullhead</v>
          </cell>
          <cell r="W274">
            <v>0</v>
          </cell>
          <cell r="X274">
            <v>0</v>
          </cell>
        </row>
        <row r="276">
          <cell r="B276">
            <v>44324</v>
          </cell>
          <cell r="C276">
            <v>90</v>
          </cell>
          <cell r="H276">
            <v>267</v>
          </cell>
        </row>
        <row r="277">
          <cell r="B277">
            <v>44414</v>
          </cell>
        </row>
        <row r="278">
          <cell r="B278">
            <v>44504</v>
          </cell>
        </row>
        <row r="279">
          <cell r="B279">
            <v>44594</v>
          </cell>
          <cell r="M279">
            <v>0.70000000000000007</v>
          </cell>
        </row>
        <row r="280">
          <cell r="B280">
            <v>44684</v>
          </cell>
        </row>
        <row r="281">
          <cell r="B281">
            <v>44774</v>
          </cell>
        </row>
        <row r="282">
          <cell r="B282">
            <v>44864</v>
          </cell>
        </row>
      </sheetData>
      <sheetData sheetId="1"/>
      <sheetData sheetId="2">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38327</v>
          </cell>
          <cell r="C26" t="str">
            <v>A-02</v>
          </cell>
          <cell r="D26" t="str">
            <v>A-02:GBM</v>
          </cell>
          <cell r="E26">
            <v>12</v>
          </cell>
          <cell r="F26">
            <v>37</v>
          </cell>
          <cell r="G26">
            <v>1350</v>
          </cell>
          <cell r="H26">
            <v>218</v>
          </cell>
          <cell r="J26">
            <v>10980</v>
          </cell>
          <cell r="K26">
            <v>229</v>
          </cell>
          <cell r="L26">
            <v>11209</v>
          </cell>
          <cell r="M26">
            <v>2.0430011597823179</v>
          </cell>
          <cell r="N26">
            <v>23.4</v>
          </cell>
          <cell r="R26">
            <v>2131.1475409836066</v>
          </cell>
          <cell r="S26">
            <v>9.7863247863247871</v>
          </cell>
          <cell r="T26">
            <v>479.017094017094</v>
          </cell>
          <cell r="W26">
            <v>23400</v>
          </cell>
          <cell r="X26">
            <v>0</v>
          </cell>
        </row>
        <row r="27">
          <cell r="B27">
            <v>38334</v>
          </cell>
          <cell r="C27" t="str">
            <v>A-02</v>
          </cell>
          <cell r="D27" t="str">
            <v>A-02:GBM</v>
          </cell>
          <cell r="E27">
            <v>12</v>
          </cell>
          <cell r="F27">
            <v>37</v>
          </cell>
          <cell r="G27">
            <v>1350</v>
          </cell>
          <cell r="H27">
            <v>218</v>
          </cell>
          <cell r="J27">
            <v>10980</v>
          </cell>
          <cell r="K27">
            <v>229</v>
          </cell>
          <cell r="L27">
            <v>11209</v>
          </cell>
          <cell r="M27">
            <v>2.0430011597823179</v>
          </cell>
          <cell r="N27">
            <v>23.4</v>
          </cell>
          <cell r="R27">
            <v>2131.1475409836066</v>
          </cell>
          <cell r="S27">
            <v>9.7863247863247871</v>
          </cell>
          <cell r="T27">
            <v>479.017094017094</v>
          </cell>
          <cell r="W27">
            <v>23400</v>
          </cell>
          <cell r="X27">
            <v>0</v>
          </cell>
        </row>
        <row r="28">
          <cell r="B28">
            <v>38366</v>
          </cell>
          <cell r="C28" t="str">
            <v>A-02</v>
          </cell>
          <cell r="D28" t="str">
            <v>A-02:GBM</v>
          </cell>
          <cell r="E28">
            <v>4</v>
          </cell>
          <cell r="F28">
            <v>25</v>
          </cell>
          <cell r="G28">
            <v>1191</v>
          </cell>
          <cell r="H28">
            <v>196</v>
          </cell>
          <cell r="I28">
            <v>0</v>
          </cell>
          <cell r="J28">
            <v>10846.5</v>
          </cell>
          <cell r="K28">
            <v>0</v>
          </cell>
          <cell r="L28">
            <v>10846.5</v>
          </cell>
          <cell r="M28">
            <v>0</v>
          </cell>
          <cell r="N28">
            <v>10.56</v>
          </cell>
          <cell r="R28">
            <v>973.58594938459407</v>
          </cell>
          <cell r="S28">
            <v>0</v>
          </cell>
          <cell r="T28">
            <v>1027.1306818181818</v>
          </cell>
          <cell r="W28">
            <v>10560</v>
          </cell>
          <cell r="X28">
            <v>0</v>
          </cell>
        </row>
        <row r="29">
          <cell r="B29">
            <v>38369</v>
          </cell>
          <cell r="C29" t="str">
            <v>A-02</v>
          </cell>
          <cell r="D29" t="str">
            <v>A-02:GBM</v>
          </cell>
          <cell r="E29">
            <v>3</v>
          </cell>
          <cell r="F29">
            <v>23</v>
          </cell>
          <cell r="G29">
            <v>1430</v>
          </cell>
          <cell r="H29">
            <v>210</v>
          </cell>
          <cell r="I29">
            <v>9</v>
          </cell>
          <cell r="J29">
            <v>7949.25</v>
          </cell>
          <cell r="K29">
            <v>241</v>
          </cell>
          <cell r="L29">
            <v>8190.25</v>
          </cell>
          <cell r="M29">
            <v>2.9425231220048227</v>
          </cell>
          <cell r="N29">
            <v>12.51</v>
          </cell>
          <cell r="R29">
            <v>1573.7333710727428</v>
          </cell>
          <cell r="S29">
            <v>19.264588329336529</v>
          </cell>
          <cell r="T29">
            <v>654.69624300559553</v>
          </cell>
          <cell r="V29" t="str">
            <v>4 hrs tested</v>
          </cell>
          <cell r="W29">
            <v>12510</v>
          </cell>
          <cell r="X29">
            <v>0</v>
          </cell>
        </row>
        <row r="30">
          <cell r="B30">
            <v>38377</v>
          </cell>
          <cell r="C30" t="str">
            <v>A-02</v>
          </cell>
          <cell r="D30" t="str">
            <v>A-02:GBM</v>
          </cell>
          <cell r="E30">
            <v>12</v>
          </cell>
          <cell r="F30">
            <v>17</v>
          </cell>
          <cell r="G30">
            <v>1991</v>
          </cell>
          <cell r="H30">
            <v>221</v>
          </cell>
          <cell r="I30">
            <v>5</v>
          </cell>
          <cell r="J30">
            <v>3539.25</v>
          </cell>
          <cell r="K30">
            <v>108</v>
          </cell>
          <cell r="L30">
            <v>3647.25</v>
          </cell>
          <cell r="M30">
            <v>2.9611351017890191</v>
          </cell>
          <cell r="N30">
            <v>12.4</v>
          </cell>
          <cell r="R30">
            <v>3503.5671399307762</v>
          </cell>
          <cell r="S30">
            <v>8.7096774193548381</v>
          </cell>
          <cell r="T30">
            <v>294.13306451612902</v>
          </cell>
          <cell r="V30" t="str">
            <v>14 hrs total tested. Water, and gas rate're not stable</v>
          </cell>
          <cell r="W30">
            <v>12400</v>
          </cell>
          <cell r="X30">
            <v>0</v>
          </cell>
        </row>
        <row r="31">
          <cell r="B31">
            <v>38387</v>
          </cell>
          <cell r="C31" t="str">
            <v>A-02</v>
          </cell>
          <cell r="D31" t="str">
            <v>A-02:GBM</v>
          </cell>
          <cell r="E31">
            <v>12</v>
          </cell>
          <cell r="F31">
            <v>15</v>
          </cell>
          <cell r="G31">
            <v>1993</v>
          </cell>
          <cell r="H31">
            <v>194</v>
          </cell>
          <cell r="I31">
            <v>0</v>
          </cell>
          <cell r="J31">
            <v>1981.5</v>
          </cell>
          <cell r="K31">
            <v>72.62</v>
          </cell>
          <cell r="L31">
            <v>2054.12</v>
          </cell>
          <cell r="M31">
            <v>3.5353338655969466</v>
          </cell>
          <cell r="N31">
            <v>6.81</v>
          </cell>
          <cell r="R31">
            <v>3436.7903103709309</v>
          </cell>
          <cell r="S31">
            <v>10.663729809104259</v>
          </cell>
          <cell r="T31">
            <v>301.632892804699</v>
          </cell>
          <cell r="V31" t="str">
            <v>After fixing Test separator,this data can be used for allocation</v>
          </cell>
          <cell r="W31">
            <v>6810</v>
          </cell>
          <cell r="X31">
            <v>0</v>
          </cell>
        </row>
        <row r="32">
          <cell r="B32">
            <v>38390</v>
          </cell>
          <cell r="C32" t="str">
            <v>A-02</v>
          </cell>
          <cell r="D32" t="str">
            <v>A-02:GBM</v>
          </cell>
          <cell r="E32">
            <v>10</v>
          </cell>
          <cell r="F32">
            <v>14.38</v>
          </cell>
          <cell r="G32">
            <v>2013</v>
          </cell>
          <cell r="H32">
            <v>195</v>
          </cell>
          <cell r="I32">
            <v>0</v>
          </cell>
          <cell r="J32">
            <v>2205</v>
          </cell>
          <cell r="K32">
            <v>64</v>
          </cell>
          <cell r="L32">
            <v>2269</v>
          </cell>
          <cell r="M32">
            <v>2.8206258263552226</v>
          </cell>
          <cell r="N32">
            <v>6.79</v>
          </cell>
          <cell r="R32">
            <v>3079.3650793650795</v>
          </cell>
          <cell r="S32">
            <v>9.4256259204712816</v>
          </cell>
          <cell r="T32">
            <v>334.16789396170839</v>
          </cell>
          <cell r="W32">
            <v>6790</v>
          </cell>
          <cell r="X32">
            <v>0</v>
          </cell>
        </row>
        <row r="33">
          <cell r="B33">
            <v>38391</v>
          </cell>
          <cell r="C33" t="str">
            <v>A-02</v>
          </cell>
          <cell r="D33" t="str">
            <v>A-02:GBM</v>
          </cell>
          <cell r="E33">
            <v>12</v>
          </cell>
          <cell r="F33">
            <v>14.3</v>
          </cell>
          <cell r="G33">
            <v>2010</v>
          </cell>
          <cell r="H33">
            <v>190</v>
          </cell>
          <cell r="I33">
            <v>0</v>
          </cell>
          <cell r="J33">
            <v>1997.25</v>
          </cell>
          <cell r="K33">
            <v>64</v>
          </cell>
          <cell r="L33">
            <v>2061.25</v>
          </cell>
          <cell r="M33">
            <v>3.1049120679199516</v>
          </cell>
          <cell r="N33">
            <v>6.7</v>
          </cell>
          <cell r="R33">
            <v>3354.6125923144323</v>
          </cell>
          <cell r="S33">
            <v>9.5522388059701484</v>
          </cell>
          <cell r="T33">
            <v>307.64925373134326</v>
          </cell>
          <cell r="W33">
            <v>6700</v>
          </cell>
          <cell r="X33">
            <v>0</v>
          </cell>
        </row>
        <row r="34">
          <cell r="B34">
            <v>38393</v>
          </cell>
          <cell r="C34" t="str">
            <v>A-02</v>
          </cell>
          <cell r="D34" t="str">
            <v>A-02:GBM</v>
          </cell>
          <cell r="E34">
            <v>12</v>
          </cell>
          <cell r="F34">
            <v>13.29</v>
          </cell>
          <cell r="G34">
            <v>1935</v>
          </cell>
          <cell r="H34">
            <v>179</v>
          </cell>
          <cell r="I34">
            <v>0</v>
          </cell>
          <cell r="J34">
            <v>1537.5</v>
          </cell>
          <cell r="K34">
            <v>44</v>
          </cell>
          <cell r="L34">
            <v>1581.5</v>
          </cell>
          <cell r="M34">
            <v>2.782168827062915</v>
          </cell>
          <cell r="N34">
            <v>4.6399999999999997</v>
          </cell>
          <cell r="R34">
            <v>3017.8861788617887</v>
          </cell>
          <cell r="S34">
            <v>9.4827586206896548</v>
          </cell>
          <cell r="T34">
            <v>340.8405172413793</v>
          </cell>
          <cell r="W34">
            <v>4640</v>
          </cell>
          <cell r="X34">
            <v>0</v>
          </cell>
        </row>
        <row r="35">
          <cell r="B35">
            <v>38396</v>
          </cell>
          <cell r="C35" t="str">
            <v>A-02</v>
          </cell>
          <cell r="D35" t="str">
            <v>A-02:GBM</v>
          </cell>
          <cell r="E35">
            <v>12</v>
          </cell>
          <cell r="F35">
            <v>17</v>
          </cell>
          <cell r="G35">
            <v>2009</v>
          </cell>
          <cell r="H35">
            <v>196</v>
          </cell>
          <cell r="I35">
            <v>1</v>
          </cell>
          <cell r="J35">
            <v>2119.5</v>
          </cell>
          <cell r="K35">
            <v>76</v>
          </cell>
          <cell r="L35">
            <v>2195.5</v>
          </cell>
          <cell r="M35">
            <v>3.4616260532908223</v>
          </cell>
          <cell r="N35">
            <v>7.1</v>
          </cell>
          <cell r="R35">
            <v>3349.846661948573</v>
          </cell>
          <cell r="S35">
            <v>10.704225352112676</v>
          </cell>
          <cell r="T35">
            <v>309.22535211267603</v>
          </cell>
          <cell r="W35">
            <v>7100</v>
          </cell>
          <cell r="X35">
            <v>0</v>
          </cell>
        </row>
        <row r="36">
          <cell r="B36">
            <v>38402</v>
          </cell>
          <cell r="C36" t="str">
            <v>A-02</v>
          </cell>
          <cell r="D36" t="str">
            <v>A-02:GBM</v>
          </cell>
          <cell r="E36">
            <v>12</v>
          </cell>
          <cell r="F36">
            <v>14</v>
          </cell>
          <cell r="G36">
            <v>2048</v>
          </cell>
          <cell r="H36">
            <v>202</v>
          </cell>
          <cell r="I36">
            <v>1</v>
          </cell>
          <cell r="J36">
            <v>1941.75</v>
          </cell>
          <cell r="K36">
            <v>67</v>
          </cell>
          <cell r="L36">
            <v>2008.75</v>
          </cell>
          <cell r="M36">
            <v>3.3354075917859367</v>
          </cell>
          <cell r="N36">
            <v>8</v>
          </cell>
          <cell r="R36">
            <v>4119.9948500064374</v>
          </cell>
          <cell r="S36">
            <v>8.375</v>
          </cell>
          <cell r="T36">
            <v>251.09375</v>
          </cell>
          <cell r="W36">
            <v>8000</v>
          </cell>
          <cell r="X36">
            <v>0</v>
          </cell>
        </row>
        <row r="37">
          <cell r="B37">
            <v>38406</v>
          </cell>
          <cell r="C37" t="str">
            <v>A-02</v>
          </cell>
          <cell r="D37" t="str">
            <v>A-02:GBM</v>
          </cell>
          <cell r="E37">
            <v>12</v>
          </cell>
          <cell r="F37">
            <v>19</v>
          </cell>
          <cell r="G37">
            <v>2102</v>
          </cell>
          <cell r="H37">
            <v>215</v>
          </cell>
          <cell r="I37">
            <v>7</v>
          </cell>
          <cell r="J37">
            <v>2554.5</v>
          </cell>
          <cell r="K37">
            <v>92</v>
          </cell>
          <cell r="L37">
            <v>2646.5</v>
          </cell>
          <cell r="M37">
            <v>3.4762894388815417</v>
          </cell>
          <cell r="N37">
            <v>12.2</v>
          </cell>
          <cell r="R37">
            <v>4775.8856919162263</v>
          </cell>
          <cell r="S37">
            <v>7.5409836065573774</v>
          </cell>
          <cell r="T37">
            <v>216.92622950819671</v>
          </cell>
          <cell r="W37">
            <v>12200</v>
          </cell>
          <cell r="X37">
            <v>0</v>
          </cell>
        </row>
        <row r="38">
          <cell r="B38">
            <v>38410</v>
          </cell>
          <cell r="C38" t="str">
            <v>A-02</v>
          </cell>
          <cell r="D38" t="str">
            <v>A-02:GBM</v>
          </cell>
          <cell r="E38">
            <v>12</v>
          </cell>
          <cell r="F38">
            <v>17</v>
          </cell>
          <cell r="G38">
            <v>2082</v>
          </cell>
          <cell r="H38">
            <v>223</v>
          </cell>
          <cell r="J38">
            <v>2537.25</v>
          </cell>
          <cell r="K38">
            <v>127</v>
          </cell>
          <cell r="L38">
            <v>2664.25</v>
          </cell>
          <cell r="M38">
            <v>4.7668199305620718</v>
          </cell>
          <cell r="N38">
            <v>12.62</v>
          </cell>
          <cell r="R38">
            <v>4973.8890531086809</v>
          </cell>
          <cell r="S38">
            <v>10.063391442155309</v>
          </cell>
          <cell r="T38">
            <v>211.11331220285263</v>
          </cell>
          <cell r="W38">
            <v>12620</v>
          </cell>
          <cell r="X38">
            <v>0</v>
          </cell>
        </row>
        <row r="39">
          <cell r="B39">
            <v>38414</v>
          </cell>
          <cell r="C39" t="str">
            <v>A-02</v>
          </cell>
          <cell r="D39" t="str">
            <v>A-02:GBM</v>
          </cell>
          <cell r="E39">
            <v>12</v>
          </cell>
          <cell r="F39">
            <v>16.440000000000001</v>
          </cell>
          <cell r="G39">
            <v>2099</v>
          </cell>
          <cell r="H39">
            <v>212</v>
          </cell>
          <cell r="J39">
            <v>2405.25</v>
          </cell>
          <cell r="K39">
            <v>110</v>
          </cell>
          <cell r="L39">
            <v>2515.25</v>
          </cell>
          <cell r="M39">
            <v>4.373322731338833</v>
          </cell>
          <cell r="N39">
            <v>12.83</v>
          </cell>
          <cell r="R39">
            <v>5334.1648477289264</v>
          </cell>
          <cell r="S39">
            <v>8.5736554949337496</v>
          </cell>
          <cell r="T39">
            <v>196.0444271239283</v>
          </cell>
          <cell r="W39">
            <v>12830</v>
          </cell>
          <cell r="X39">
            <v>0</v>
          </cell>
        </row>
        <row r="40">
          <cell r="B40">
            <v>38417</v>
          </cell>
          <cell r="C40" t="str">
            <v>A-02</v>
          </cell>
          <cell r="D40" t="str">
            <v>A-02:GBM</v>
          </cell>
          <cell r="E40">
            <v>12</v>
          </cell>
          <cell r="F40">
            <v>16.88</v>
          </cell>
          <cell r="G40">
            <v>2091</v>
          </cell>
          <cell r="H40">
            <v>201</v>
          </cell>
          <cell r="J40">
            <v>2367</v>
          </cell>
          <cell r="K40">
            <v>98</v>
          </cell>
          <cell r="L40">
            <v>2465</v>
          </cell>
          <cell r="M40">
            <v>3.975659229208925</v>
          </cell>
          <cell r="N40">
            <v>13.1</v>
          </cell>
          <cell r="R40">
            <v>5534.4317701732152</v>
          </cell>
          <cell r="S40">
            <v>7.4809160305343507</v>
          </cell>
          <cell r="T40">
            <v>188.1679389312977</v>
          </cell>
          <cell r="W40">
            <v>13100</v>
          </cell>
          <cell r="X40">
            <v>0</v>
          </cell>
        </row>
        <row r="41">
          <cell r="B41">
            <v>38422</v>
          </cell>
          <cell r="C41" t="str">
            <v>A-02</v>
          </cell>
          <cell r="D41" t="str">
            <v>A-02:GBM</v>
          </cell>
          <cell r="E41">
            <v>6</v>
          </cell>
          <cell r="F41">
            <v>20.260000000000002</v>
          </cell>
          <cell r="G41">
            <v>2020</v>
          </cell>
          <cell r="H41">
            <v>234</v>
          </cell>
          <cell r="I41">
            <v>11.88</v>
          </cell>
          <cell r="J41">
            <v>3895.5</v>
          </cell>
          <cell r="K41">
            <v>172</v>
          </cell>
          <cell r="L41">
            <v>4067.5</v>
          </cell>
          <cell r="M41">
            <v>4.2286416717885675</v>
          </cell>
          <cell r="N41">
            <v>22.8</v>
          </cell>
          <cell r="R41">
            <v>5852.9072006160959</v>
          </cell>
          <cell r="S41">
            <v>7.5438596491228074</v>
          </cell>
          <cell r="T41">
            <v>178.39912280701753</v>
          </cell>
          <cell r="V41" t="str">
            <v>After correction,Chk incrased,but BF&amp; BO up, Gas Up</v>
          </cell>
          <cell r="W41">
            <v>22800</v>
          </cell>
          <cell r="X41">
            <v>0</v>
          </cell>
        </row>
        <row r="42">
          <cell r="B42">
            <v>38423</v>
          </cell>
          <cell r="C42" t="str">
            <v>A-02</v>
          </cell>
          <cell r="D42" t="str">
            <v>A-02:GBM</v>
          </cell>
          <cell r="E42">
            <v>12</v>
          </cell>
          <cell r="F42">
            <v>20.09</v>
          </cell>
          <cell r="G42">
            <v>2046</v>
          </cell>
          <cell r="H42">
            <v>232</v>
          </cell>
          <cell r="J42">
            <v>3335.25</v>
          </cell>
          <cell r="K42">
            <v>0</v>
          </cell>
          <cell r="L42">
            <v>3335.25</v>
          </cell>
          <cell r="M42">
            <v>0</v>
          </cell>
          <cell r="N42">
            <v>21.41</v>
          </cell>
          <cell r="R42">
            <v>6419.308897384004</v>
          </cell>
          <cell r="S42">
            <v>0</v>
          </cell>
          <cell r="T42">
            <v>155.78000934142923</v>
          </cell>
          <cell r="V42" t="str">
            <v>Retest WC was zero (incorrect)</v>
          </cell>
          <cell r="W42">
            <v>21410</v>
          </cell>
          <cell r="X42">
            <v>0</v>
          </cell>
        </row>
        <row r="43">
          <cell r="B43">
            <v>38424</v>
          </cell>
          <cell r="C43" t="str">
            <v>A-02</v>
          </cell>
          <cell r="D43" t="str">
            <v>A-02:GBM</v>
          </cell>
          <cell r="E43">
            <v>7</v>
          </cell>
          <cell r="F43">
            <v>20.14</v>
          </cell>
          <cell r="G43">
            <v>2047</v>
          </cell>
          <cell r="H43">
            <v>228</v>
          </cell>
          <cell r="J43">
            <v>3273</v>
          </cell>
          <cell r="K43">
            <v>140</v>
          </cell>
          <cell r="L43">
            <v>3413</v>
          </cell>
          <cell r="M43">
            <v>4.1019630823322588</v>
          </cell>
          <cell r="N43">
            <v>21.44</v>
          </cell>
          <cell r="R43">
            <v>6550.5652306752218</v>
          </cell>
          <cell r="S43">
            <v>6.5298507462686564</v>
          </cell>
          <cell r="T43">
            <v>159.18843283582089</v>
          </cell>
          <cell r="W43">
            <v>21440</v>
          </cell>
          <cell r="X43">
            <v>0</v>
          </cell>
        </row>
        <row r="44">
          <cell r="B44">
            <v>38426</v>
          </cell>
          <cell r="C44" t="str">
            <v>A-02</v>
          </cell>
          <cell r="D44" t="str">
            <v>A-02:GBM</v>
          </cell>
          <cell r="E44">
            <v>6</v>
          </cell>
          <cell r="F44">
            <v>21.03</v>
          </cell>
          <cell r="G44">
            <v>2027</v>
          </cell>
          <cell r="H44">
            <v>220</v>
          </cell>
          <cell r="I44">
            <v>12.95</v>
          </cell>
          <cell r="J44">
            <v>3318</v>
          </cell>
          <cell r="K44">
            <v>128</v>
          </cell>
          <cell r="L44">
            <v>3446</v>
          </cell>
          <cell r="M44">
            <v>3.7144515380150898</v>
          </cell>
          <cell r="N44">
            <v>22.63</v>
          </cell>
          <cell r="R44">
            <v>6820.3737191078962</v>
          </cell>
          <cell r="S44">
            <v>5.656208572691118</v>
          </cell>
          <cell r="T44">
            <v>152.27574016791868</v>
          </cell>
          <cell r="V44" t="str">
            <v>BW not stable during the test</v>
          </cell>
          <cell r="W44">
            <v>22630</v>
          </cell>
          <cell r="X44">
            <v>0</v>
          </cell>
        </row>
        <row r="45">
          <cell r="B45">
            <v>38437</v>
          </cell>
          <cell r="C45" t="str">
            <v>A-02</v>
          </cell>
          <cell r="D45" t="str">
            <v>A-02:GBM</v>
          </cell>
          <cell r="E45">
            <v>5</v>
          </cell>
          <cell r="F45">
            <v>19.87</v>
          </cell>
          <cell r="G45">
            <v>2101</v>
          </cell>
          <cell r="H45">
            <v>223</v>
          </cell>
          <cell r="I45">
            <v>12.41</v>
          </cell>
          <cell r="J45">
            <v>2870.25</v>
          </cell>
          <cell r="K45">
            <v>148</v>
          </cell>
          <cell r="L45">
            <v>3018.25</v>
          </cell>
          <cell r="M45">
            <v>4.9035036859107102</v>
          </cell>
          <cell r="N45">
            <v>22.4</v>
          </cell>
          <cell r="R45">
            <v>7804.1982405713788</v>
          </cell>
          <cell r="S45">
            <v>6.6071428571428568</v>
          </cell>
          <cell r="T45">
            <v>134.74330357142858</v>
          </cell>
          <cell r="W45">
            <v>22400</v>
          </cell>
          <cell r="X45">
            <v>0</v>
          </cell>
        </row>
        <row r="46">
          <cell r="B46">
            <v>38441</v>
          </cell>
          <cell r="C46" t="str">
            <v>A-02</v>
          </cell>
          <cell r="D46" t="str">
            <v>A-02:GBM</v>
          </cell>
          <cell r="E46">
            <v>5</v>
          </cell>
          <cell r="F46">
            <v>13.01</v>
          </cell>
          <cell r="G46">
            <v>2109</v>
          </cell>
          <cell r="H46">
            <v>190</v>
          </cell>
          <cell r="I46">
            <v>0</v>
          </cell>
          <cell r="J46">
            <v>761.25</v>
          </cell>
          <cell r="K46">
            <v>18.29</v>
          </cell>
          <cell r="L46">
            <v>779.54</v>
          </cell>
          <cell r="M46">
            <v>2.3462554840033865</v>
          </cell>
          <cell r="N46">
            <v>4.54</v>
          </cell>
          <cell r="R46">
            <v>5963.875205254516</v>
          </cell>
          <cell r="S46">
            <v>4.0286343612334798</v>
          </cell>
          <cell r="T46">
            <v>171.70484581497797</v>
          </cell>
          <cell r="W46">
            <v>4540</v>
          </cell>
          <cell r="X46">
            <v>0</v>
          </cell>
        </row>
        <row r="47">
          <cell r="B47">
            <v>38482</v>
          </cell>
          <cell r="C47" t="str">
            <v>A-02</v>
          </cell>
          <cell r="D47" t="str">
            <v>A-02:GBM</v>
          </cell>
          <cell r="E47">
            <v>6</v>
          </cell>
          <cell r="F47">
            <v>24</v>
          </cell>
          <cell r="G47">
            <v>1887</v>
          </cell>
          <cell r="H47">
            <v>240</v>
          </cell>
          <cell r="I47">
            <v>13.93</v>
          </cell>
          <cell r="J47">
            <v>3263.25</v>
          </cell>
          <cell r="K47">
            <v>637</v>
          </cell>
          <cell r="L47">
            <v>3900.25</v>
          </cell>
          <cell r="M47">
            <v>16.332286391897956</v>
          </cell>
          <cell r="N47">
            <v>40</v>
          </cell>
          <cell r="R47">
            <v>12257.718532138206</v>
          </cell>
          <cell r="S47">
            <v>15.925000000000001</v>
          </cell>
          <cell r="T47">
            <v>97.506249999999994</v>
          </cell>
          <cell r="V47" t="str">
            <v>If test bigger than 40 MMSCFD, reading was 0 MMSCFD</v>
          </cell>
          <cell r="W47">
            <v>40000</v>
          </cell>
          <cell r="X47">
            <v>0</v>
          </cell>
        </row>
        <row r="48">
          <cell r="B48">
            <v>38483</v>
          </cell>
          <cell r="C48" t="str">
            <v>A-02</v>
          </cell>
          <cell r="D48" t="str">
            <v>A-02:GBM</v>
          </cell>
          <cell r="E48">
            <v>7</v>
          </cell>
          <cell r="F48">
            <v>26</v>
          </cell>
          <cell r="G48">
            <v>1806</v>
          </cell>
          <cell r="H48">
            <v>237</v>
          </cell>
          <cell r="I48">
            <v>13.93</v>
          </cell>
          <cell r="J48">
            <v>3738.75</v>
          </cell>
          <cell r="K48">
            <v>684</v>
          </cell>
          <cell r="L48">
            <v>4422.75</v>
          </cell>
          <cell r="M48">
            <v>15.465490927590301</v>
          </cell>
          <cell r="N48">
            <v>40</v>
          </cell>
          <cell r="R48">
            <v>10698.762955533266</v>
          </cell>
          <cell r="S48">
            <v>17.100000000000001</v>
          </cell>
          <cell r="T48">
            <v>110.56874999999999</v>
          </cell>
          <cell r="V48" t="str">
            <v>If test bigger than 40 MMSCFD, reading was 0 MMSCFD</v>
          </cell>
          <cell r="W48">
            <v>40000</v>
          </cell>
          <cell r="X48">
            <v>0</v>
          </cell>
        </row>
        <row r="49">
          <cell r="B49">
            <v>38497</v>
          </cell>
          <cell r="C49" t="str">
            <v>A-02</v>
          </cell>
          <cell r="D49" t="str">
            <v>A-02:GBM</v>
          </cell>
          <cell r="E49">
            <v>3</v>
          </cell>
          <cell r="F49">
            <v>26</v>
          </cell>
          <cell r="G49">
            <v>1813</v>
          </cell>
          <cell r="H49">
            <v>244</v>
          </cell>
          <cell r="I49">
            <v>14.68</v>
          </cell>
          <cell r="J49">
            <v>3492</v>
          </cell>
          <cell r="K49">
            <v>576</v>
          </cell>
          <cell r="L49">
            <v>4068</v>
          </cell>
          <cell r="M49">
            <v>14.159292035398231</v>
          </cell>
          <cell r="N49">
            <v>40</v>
          </cell>
          <cell r="R49">
            <v>11454.75372279496</v>
          </cell>
          <cell r="S49">
            <v>14.4</v>
          </cell>
          <cell r="T49">
            <v>101.7</v>
          </cell>
          <cell r="V49" t="str">
            <v>If test bigger than 40 MMSCFD, reading was 0 MMSCFD</v>
          </cell>
          <cell r="W49">
            <v>40000</v>
          </cell>
          <cell r="X49">
            <v>0</v>
          </cell>
        </row>
        <row r="50">
          <cell r="B50">
            <v>38504</v>
          </cell>
          <cell r="C50" t="str">
            <v>A-02</v>
          </cell>
          <cell r="D50" t="str">
            <v>A-02:GBM</v>
          </cell>
          <cell r="E50">
            <v>6</v>
          </cell>
          <cell r="F50">
            <v>26</v>
          </cell>
          <cell r="G50">
            <v>1837</v>
          </cell>
          <cell r="H50">
            <v>240</v>
          </cell>
          <cell r="I50">
            <v>15.29</v>
          </cell>
          <cell r="J50">
            <v>3087.75</v>
          </cell>
          <cell r="K50">
            <v>577</v>
          </cell>
          <cell r="L50">
            <v>3664.75</v>
          </cell>
          <cell r="M50">
            <v>15.744593764922573</v>
          </cell>
          <cell r="N50">
            <v>40</v>
          </cell>
          <cell r="R50">
            <v>12954.41664642539</v>
          </cell>
          <cell r="S50">
            <v>14.425000000000001</v>
          </cell>
          <cell r="T50">
            <v>91.618750000000006</v>
          </cell>
          <cell r="V50" t="str">
            <v>If test bigger than 40 MMSCFD, reading was 0 MMSCFD</v>
          </cell>
          <cell r="W50">
            <v>40000</v>
          </cell>
          <cell r="X50">
            <v>0</v>
          </cell>
        </row>
        <row r="51">
          <cell r="B51">
            <v>38523</v>
          </cell>
          <cell r="C51" t="str">
            <v>A-02</v>
          </cell>
          <cell r="D51" t="str">
            <v>A-02:GBM</v>
          </cell>
          <cell r="E51">
            <v>6</v>
          </cell>
          <cell r="F51">
            <v>26</v>
          </cell>
          <cell r="G51">
            <v>1804</v>
          </cell>
          <cell r="H51">
            <v>242</v>
          </cell>
          <cell r="I51">
            <v>15.12</v>
          </cell>
          <cell r="J51">
            <v>2398.5</v>
          </cell>
          <cell r="K51">
            <v>577</v>
          </cell>
          <cell r="L51">
            <v>2975.5</v>
          </cell>
          <cell r="M51">
            <v>19.3916988741388</v>
          </cell>
          <cell r="N51">
            <v>40</v>
          </cell>
          <cell r="R51">
            <v>16677.089847821557</v>
          </cell>
          <cell r="S51">
            <v>14.425000000000001</v>
          </cell>
          <cell r="T51">
            <v>74.387500000000003</v>
          </cell>
          <cell r="V51" t="str">
            <v>If test bigger than 40 MMSCFD, reading was 0 MMSCFD</v>
          </cell>
          <cell r="W51">
            <v>40000</v>
          </cell>
          <cell r="X51">
            <v>0</v>
          </cell>
        </row>
        <row r="52">
          <cell r="B52">
            <v>38524</v>
          </cell>
          <cell r="C52" t="str">
            <v>A-02</v>
          </cell>
          <cell r="D52" t="str">
            <v>A-02:GBM</v>
          </cell>
          <cell r="E52">
            <v>5</v>
          </cell>
          <cell r="F52">
            <v>22</v>
          </cell>
          <cell r="G52">
            <v>1999</v>
          </cell>
          <cell r="H52">
            <v>242</v>
          </cell>
          <cell r="I52">
            <v>14.42</v>
          </cell>
          <cell r="J52">
            <v>1863</v>
          </cell>
          <cell r="K52">
            <v>497</v>
          </cell>
          <cell r="L52">
            <v>2360</v>
          </cell>
          <cell r="M52">
            <v>21.059322033898304</v>
          </cell>
          <cell r="N52">
            <v>36.53</v>
          </cell>
          <cell r="R52">
            <v>19608.158883521202</v>
          </cell>
          <cell r="S52">
            <v>13.605255954010403</v>
          </cell>
          <cell r="T52">
            <v>64.604434711196276</v>
          </cell>
          <cell r="W52">
            <v>36530</v>
          </cell>
          <cell r="X52">
            <v>0</v>
          </cell>
        </row>
        <row r="53">
          <cell r="B53">
            <v>38567</v>
          </cell>
          <cell r="C53" t="str">
            <v>A-02</v>
          </cell>
          <cell r="D53" t="str">
            <v>A-02:GBM</v>
          </cell>
          <cell r="E53">
            <v>6</v>
          </cell>
          <cell r="F53">
            <v>20</v>
          </cell>
          <cell r="G53">
            <v>2050</v>
          </cell>
          <cell r="H53">
            <v>241</v>
          </cell>
          <cell r="I53">
            <v>14.27</v>
          </cell>
          <cell r="J53">
            <v>1662</v>
          </cell>
          <cell r="K53">
            <v>348</v>
          </cell>
          <cell r="L53">
            <v>2010</v>
          </cell>
          <cell r="M53">
            <v>17.313432835820894</v>
          </cell>
          <cell r="N53">
            <v>34.82</v>
          </cell>
          <cell r="R53">
            <v>20950.661853188929</v>
          </cell>
          <cell r="S53">
            <v>9.9942561746122927</v>
          </cell>
          <cell r="T53">
            <v>57.72544514646755</v>
          </cell>
          <cell r="W53">
            <v>34820</v>
          </cell>
          <cell r="X53">
            <v>0</v>
          </cell>
        </row>
        <row r="54">
          <cell r="B54">
            <v>38571</v>
          </cell>
          <cell r="C54" t="str">
            <v>A-02</v>
          </cell>
          <cell r="D54" t="str">
            <v>A-02:GBM</v>
          </cell>
          <cell r="E54">
            <v>12</v>
          </cell>
          <cell r="F54">
            <v>22</v>
          </cell>
          <cell r="G54">
            <v>2134</v>
          </cell>
          <cell r="H54">
            <v>233</v>
          </cell>
          <cell r="I54">
            <v>12.48</v>
          </cell>
          <cell r="J54">
            <v>1376</v>
          </cell>
          <cell r="K54">
            <v>292</v>
          </cell>
          <cell r="L54">
            <v>1668</v>
          </cell>
          <cell r="M54">
            <v>17.505995203836932</v>
          </cell>
          <cell r="N54">
            <v>28.13</v>
          </cell>
          <cell r="R54">
            <v>20443.31395348837</v>
          </cell>
          <cell r="S54">
            <v>10.380376821898329</v>
          </cell>
          <cell r="T54">
            <v>59.296125133309637</v>
          </cell>
          <cell r="W54">
            <v>28130</v>
          </cell>
          <cell r="X54">
            <v>0</v>
          </cell>
        </row>
        <row r="55">
          <cell r="B55">
            <v>38572</v>
          </cell>
          <cell r="C55" t="str">
            <v>A-02</v>
          </cell>
          <cell r="D55" t="str">
            <v>A-02:GBM</v>
          </cell>
          <cell r="E55">
            <v>22</v>
          </cell>
          <cell r="F55">
            <v>22</v>
          </cell>
          <cell r="G55">
            <v>2136</v>
          </cell>
          <cell r="H55">
            <v>233</v>
          </cell>
          <cell r="I55">
            <v>12.48</v>
          </cell>
          <cell r="J55">
            <v>1379</v>
          </cell>
          <cell r="K55">
            <v>295</v>
          </cell>
          <cell r="L55">
            <v>1674</v>
          </cell>
          <cell r="M55">
            <v>17.622461170848268</v>
          </cell>
          <cell r="N55">
            <v>28.05</v>
          </cell>
          <cell r="R55">
            <v>20340.826686004351</v>
          </cell>
          <cell r="S55">
            <v>10.516934046345812</v>
          </cell>
          <cell r="T55">
            <v>59.679144385026738</v>
          </cell>
          <cell r="W55">
            <v>28050</v>
          </cell>
          <cell r="X55">
            <v>0</v>
          </cell>
        </row>
        <row r="56">
          <cell r="B56">
            <v>38609</v>
          </cell>
          <cell r="C56" t="str">
            <v>A-02</v>
          </cell>
          <cell r="D56" t="str">
            <v>A-02:GBM</v>
          </cell>
          <cell r="E56">
            <v>6</v>
          </cell>
          <cell r="F56">
            <v>15</v>
          </cell>
          <cell r="G56">
            <v>1983</v>
          </cell>
          <cell r="H56">
            <v>183</v>
          </cell>
          <cell r="I56">
            <v>0</v>
          </cell>
          <cell r="J56">
            <v>2055</v>
          </cell>
          <cell r="K56">
            <v>165</v>
          </cell>
          <cell r="L56">
            <v>2220</v>
          </cell>
          <cell r="M56">
            <v>7.4324324324324325</v>
          </cell>
          <cell r="N56">
            <v>12.17</v>
          </cell>
          <cell r="R56">
            <v>5922.1411192214109</v>
          </cell>
          <cell r="S56">
            <v>13.557929334428923</v>
          </cell>
          <cell r="T56">
            <v>182.41577649958916</v>
          </cell>
          <cell r="W56">
            <v>12170</v>
          </cell>
          <cell r="X56">
            <v>0</v>
          </cell>
        </row>
        <row r="57">
          <cell r="B57">
            <v>38611</v>
          </cell>
          <cell r="C57" t="str">
            <v>A-02</v>
          </cell>
          <cell r="D57" t="str">
            <v>A-02:GBM</v>
          </cell>
          <cell r="E57">
            <v>9</v>
          </cell>
          <cell r="F57">
            <v>21</v>
          </cell>
          <cell r="G57">
            <v>1967</v>
          </cell>
          <cell r="H57">
            <v>238</v>
          </cell>
          <cell r="I57">
            <v>8.64</v>
          </cell>
          <cell r="J57">
            <v>2512</v>
          </cell>
          <cell r="K57">
            <v>577</v>
          </cell>
          <cell r="L57">
            <v>3089</v>
          </cell>
          <cell r="M57">
            <v>18.679184202007121</v>
          </cell>
          <cell r="N57">
            <v>35.31</v>
          </cell>
          <cell r="R57">
            <v>14056.528662420382</v>
          </cell>
          <cell r="S57">
            <v>16.34097989238176</v>
          </cell>
          <cell r="T57">
            <v>87.482299631832348</v>
          </cell>
          <cell r="V57" t="str">
            <v>Press Cas. -6.42</v>
          </cell>
          <cell r="W57">
            <v>35310</v>
          </cell>
          <cell r="X57">
            <v>0</v>
          </cell>
        </row>
        <row r="58">
          <cell r="B58">
            <v>38620</v>
          </cell>
          <cell r="C58" t="str">
            <v>A-02</v>
          </cell>
          <cell r="D58" t="str">
            <v>A-02:GBM</v>
          </cell>
          <cell r="E58">
            <v>9</v>
          </cell>
          <cell r="F58">
            <v>21</v>
          </cell>
          <cell r="G58">
            <v>2027</v>
          </cell>
          <cell r="H58">
            <v>231</v>
          </cell>
          <cell r="I58">
            <v>13</v>
          </cell>
          <cell r="J58">
            <v>1760</v>
          </cell>
          <cell r="K58">
            <v>459</v>
          </cell>
          <cell r="L58">
            <v>2219</v>
          </cell>
          <cell r="M58">
            <v>20.684993240198288</v>
          </cell>
          <cell r="N58">
            <v>34.270000000000003</v>
          </cell>
          <cell r="R58">
            <v>19471.590909090908</v>
          </cell>
          <cell r="S58">
            <v>13.393638751094251</v>
          </cell>
          <cell r="T58">
            <v>64.750510650714915</v>
          </cell>
          <cell r="W58">
            <v>34270</v>
          </cell>
          <cell r="X58">
            <v>0</v>
          </cell>
        </row>
        <row r="59">
          <cell r="B59">
            <v>38626</v>
          </cell>
          <cell r="C59" t="str">
            <v>A-02</v>
          </cell>
          <cell r="D59" t="str">
            <v>A-02:GBM</v>
          </cell>
          <cell r="E59">
            <v>9</v>
          </cell>
          <cell r="F59">
            <v>21</v>
          </cell>
          <cell r="G59">
            <v>2117</v>
          </cell>
          <cell r="H59">
            <v>231</v>
          </cell>
          <cell r="I59">
            <v>10</v>
          </cell>
          <cell r="J59">
            <v>1586</v>
          </cell>
          <cell r="K59">
            <v>346</v>
          </cell>
          <cell r="L59">
            <v>1932</v>
          </cell>
          <cell r="M59">
            <v>17.908902691511386</v>
          </cell>
          <cell r="N59">
            <v>30.36</v>
          </cell>
          <cell r="R59">
            <v>19142.496847414881</v>
          </cell>
          <cell r="S59">
            <v>11.396574440052701</v>
          </cell>
          <cell r="T59">
            <v>63.636363636363633</v>
          </cell>
          <cell r="W59">
            <v>30360</v>
          </cell>
          <cell r="X59">
            <v>0</v>
          </cell>
        </row>
        <row r="60">
          <cell r="B60">
            <v>38627</v>
          </cell>
          <cell r="C60" t="str">
            <v>A-02</v>
          </cell>
          <cell r="D60" t="str">
            <v>A-02:GBM</v>
          </cell>
          <cell r="E60">
            <v>24</v>
          </cell>
          <cell r="F60">
            <v>24</v>
          </cell>
          <cell r="G60">
            <v>1992</v>
          </cell>
          <cell r="H60">
            <v>244</v>
          </cell>
          <cell r="I60">
            <v>13</v>
          </cell>
          <cell r="J60">
            <v>1887</v>
          </cell>
          <cell r="K60">
            <v>424</v>
          </cell>
          <cell r="L60">
            <v>2311</v>
          </cell>
          <cell r="M60">
            <v>18.347035915188229</v>
          </cell>
          <cell r="N60">
            <v>38.06</v>
          </cell>
          <cell r="R60">
            <v>20169.581346051935</v>
          </cell>
          <cell r="S60">
            <v>11.140304781923279</v>
          </cell>
          <cell r="T60">
            <v>60.719915922228061</v>
          </cell>
          <cell r="W60">
            <v>38060</v>
          </cell>
          <cell r="X60">
            <v>0</v>
          </cell>
        </row>
        <row r="61">
          <cell r="B61">
            <v>38642</v>
          </cell>
          <cell r="C61" t="str">
            <v>A-02</v>
          </cell>
          <cell r="D61" t="str">
            <v>A-02:GBM</v>
          </cell>
          <cell r="E61">
            <v>8</v>
          </cell>
          <cell r="F61">
            <v>24</v>
          </cell>
          <cell r="G61">
            <v>1995</v>
          </cell>
          <cell r="H61">
            <v>231</v>
          </cell>
          <cell r="I61">
            <v>14</v>
          </cell>
          <cell r="J61">
            <v>1850</v>
          </cell>
          <cell r="K61">
            <v>448</v>
          </cell>
          <cell r="L61">
            <v>2298</v>
          </cell>
          <cell r="M61">
            <v>19.495213228894691</v>
          </cell>
          <cell r="N61">
            <v>38</v>
          </cell>
          <cell r="R61">
            <v>20540.54054054054</v>
          </cell>
          <cell r="S61">
            <v>11.789473684210526</v>
          </cell>
          <cell r="T61">
            <v>60.473684210526315</v>
          </cell>
          <cell r="W61">
            <v>38000</v>
          </cell>
          <cell r="X61">
            <v>0</v>
          </cell>
        </row>
        <row r="62">
          <cell r="B62">
            <v>38643</v>
          </cell>
          <cell r="C62" t="str">
            <v>A-02</v>
          </cell>
          <cell r="D62" t="str">
            <v>A-02:GBM</v>
          </cell>
          <cell r="E62">
            <v>6</v>
          </cell>
          <cell r="F62">
            <v>24</v>
          </cell>
          <cell r="G62">
            <v>1994</v>
          </cell>
          <cell r="H62">
            <v>237</v>
          </cell>
          <cell r="I62">
            <v>14</v>
          </cell>
          <cell r="J62">
            <v>1839</v>
          </cell>
          <cell r="K62">
            <v>436</v>
          </cell>
          <cell r="L62">
            <v>2275</v>
          </cell>
          <cell r="M62">
            <v>19.164835164835164</v>
          </cell>
          <cell r="N62">
            <v>38</v>
          </cell>
          <cell r="R62">
            <v>20663.404023926047</v>
          </cell>
          <cell r="S62">
            <v>11.473684210526315</v>
          </cell>
          <cell r="T62">
            <v>59.868421052631582</v>
          </cell>
          <cell r="W62">
            <v>38000</v>
          </cell>
          <cell r="X62">
            <v>0</v>
          </cell>
        </row>
        <row r="63">
          <cell r="B63">
            <v>38645</v>
          </cell>
          <cell r="C63" t="str">
            <v>A-02</v>
          </cell>
          <cell r="D63" t="str">
            <v>A-02:GBM</v>
          </cell>
          <cell r="E63">
            <v>5</v>
          </cell>
          <cell r="F63">
            <v>20</v>
          </cell>
          <cell r="G63">
            <v>2068</v>
          </cell>
          <cell r="H63">
            <v>235</v>
          </cell>
          <cell r="I63">
            <v>8</v>
          </cell>
          <cell r="J63">
            <v>1697</v>
          </cell>
          <cell r="K63">
            <v>382</v>
          </cell>
          <cell r="L63">
            <v>2079</v>
          </cell>
          <cell r="M63">
            <v>18.374218374218373</v>
          </cell>
          <cell r="N63">
            <v>31</v>
          </cell>
          <cell r="R63">
            <v>18267.530936947554</v>
          </cell>
          <cell r="S63">
            <v>12.32258064516129</v>
          </cell>
          <cell r="T63">
            <v>67.064516129032256</v>
          </cell>
          <cell r="W63">
            <v>31000</v>
          </cell>
          <cell r="X63">
            <v>0</v>
          </cell>
        </row>
        <row r="64">
          <cell r="B64">
            <v>38650</v>
          </cell>
          <cell r="C64" t="str">
            <v>A-02</v>
          </cell>
          <cell r="D64" t="str">
            <v>A-02:GBM</v>
          </cell>
          <cell r="E64">
            <v>4</v>
          </cell>
          <cell r="F64">
            <v>22</v>
          </cell>
          <cell r="G64">
            <v>2048</v>
          </cell>
          <cell r="H64">
            <v>228</v>
          </cell>
          <cell r="I64">
            <v>12</v>
          </cell>
          <cell r="J64">
            <v>1740</v>
          </cell>
          <cell r="K64">
            <v>386</v>
          </cell>
          <cell r="L64">
            <v>2126</v>
          </cell>
          <cell r="M64">
            <v>18.156161806208843</v>
          </cell>
          <cell r="N64">
            <v>35</v>
          </cell>
          <cell r="R64">
            <v>20114.942528735632</v>
          </cell>
          <cell r="S64">
            <v>11.028571428571428</v>
          </cell>
          <cell r="T64">
            <v>60.74285714285714</v>
          </cell>
          <cell r="W64">
            <v>35000</v>
          </cell>
          <cell r="X64">
            <v>0</v>
          </cell>
        </row>
        <row r="65">
          <cell r="B65">
            <v>38651</v>
          </cell>
          <cell r="C65" t="str">
            <v>A-02</v>
          </cell>
          <cell r="D65" t="str">
            <v>A-02:GBM</v>
          </cell>
          <cell r="E65">
            <v>9</v>
          </cell>
          <cell r="F65">
            <v>22</v>
          </cell>
          <cell r="G65">
            <v>2042</v>
          </cell>
          <cell r="H65">
            <v>222</v>
          </cell>
          <cell r="I65">
            <v>14</v>
          </cell>
          <cell r="J65">
            <v>1703</v>
          </cell>
          <cell r="K65">
            <v>357</v>
          </cell>
          <cell r="L65">
            <v>2060</v>
          </cell>
          <cell r="M65">
            <v>17.33009708737864</v>
          </cell>
          <cell r="N65">
            <v>35</v>
          </cell>
          <cell r="R65">
            <v>20551.967116852615</v>
          </cell>
          <cell r="S65">
            <v>10.199999999999999</v>
          </cell>
          <cell r="T65">
            <v>58.857142857142854</v>
          </cell>
          <cell r="W65">
            <v>35000</v>
          </cell>
          <cell r="X65">
            <v>0</v>
          </cell>
        </row>
        <row r="66">
          <cell r="B66">
            <v>38671</v>
          </cell>
          <cell r="C66" t="str">
            <v>A-02</v>
          </cell>
          <cell r="D66" t="str">
            <v>A-02:GBM</v>
          </cell>
          <cell r="E66">
            <v>15</v>
          </cell>
          <cell r="F66">
            <v>20</v>
          </cell>
          <cell r="G66">
            <v>2096</v>
          </cell>
          <cell r="H66">
            <v>246</v>
          </cell>
          <cell r="I66">
            <v>14</v>
          </cell>
          <cell r="J66">
            <v>1408</v>
          </cell>
          <cell r="K66">
            <v>322</v>
          </cell>
          <cell r="L66">
            <v>1730</v>
          </cell>
          <cell r="M66">
            <v>18.612716763005782</v>
          </cell>
          <cell r="N66">
            <v>34</v>
          </cell>
          <cell r="R66">
            <v>24147.727272727272</v>
          </cell>
          <cell r="S66">
            <v>9.4705882352941178</v>
          </cell>
          <cell r="T66">
            <v>50.882352941176471</v>
          </cell>
          <cell r="W66">
            <v>34000</v>
          </cell>
          <cell r="X66">
            <v>0</v>
          </cell>
        </row>
        <row r="67">
          <cell r="B67">
            <v>38688</v>
          </cell>
          <cell r="C67" t="str">
            <v>A-02</v>
          </cell>
          <cell r="D67" t="str">
            <v>A-02:GBM</v>
          </cell>
          <cell r="E67">
            <v>6</v>
          </cell>
          <cell r="F67">
            <v>22</v>
          </cell>
          <cell r="G67">
            <v>2047</v>
          </cell>
          <cell r="H67">
            <v>232</v>
          </cell>
          <cell r="I67">
            <v>14</v>
          </cell>
          <cell r="J67">
            <v>1416</v>
          </cell>
          <cell r="K67">
            <v>386</v>
          </cell>
          <cell r="L67">
            <v>1802</v>
          </cell>
          <cell r="M67">
            <v>21.420643729189788</v>
          </cell>
          <cell r="N67">
            <v>35.700000000000003</v>
          </cell>
          <cell r="R67">
            <v>25211.864406779659</v>
          </cell>
          <cell r="S67">
            <v>10.812324929971989</v>
          </cell>
          <cell r="T67">
            <v>50.476190476190474</v>
          </cell>
          <cell r="W67">
            <v>35700</v>
          </cell>
          <cell r="X67">
            <v>0</v>
          </cell>
        </row>
        <row r="68">
          <cell r="B68">
            <v>38695</v>
          </cell>
          <cell r="C68" t="str">
            <v>A-02</v>
          </cell>
          <cell r="D68" t="str">
            <v>A-02:GBM</v>
          </cell>
          <cell r="E68">
            <v>10</v>
          </cell>
          <cell r="F68">
            <v>22</v>
          </cell>
          <cell r="G68">
            <v>2022</v>
          </cell>
          <cell r="H68">
            <v>228</v>
          </cell>
          <cell r="I68">
            <v>14</v>
          </cell>
          <cell r="J68">
            <v>1171</v>
          </cell>
          <cell r="K68">
            <v>0</v>
          </cell>
          <cell r="L68">
            <v>1171</v>
          </cell>
          <cell r="M68">
            <v>0</v>
          </cell>
          <cell r="N68">
            <v>37</v>
          </cell>
          <cell r="R68">
            <v>31596.925704526046</v>
          </cell>
          <cell r="S68">
            <v>0</v>
          </cell>
          <cell r="T68">
            <v>31.648648648648649</v>
          </cell>
          <cell r="W68">
            <v>37000</v>
          </cell>
          <cell r="X68">
            <v>0</v>
          </cell>
        </row>
        <row r="69">
          <cell r="B69">
            <v>38704</v>
          </cell>
          <cell r="C69" t="str">
            <v>A-02</v>
          </cell>
          <cell r="D69" t="str">
            <v>A-02:GBM</v>
          </cell>
          <cell r="E69">
            <v>9</v>
          </cell>
          <cell r="F69">
            <v>22</v>
          </cell>
          <cell r="G69">
            <v>2013</v>
          </cell>
          <cell r="H69">
            <v>213</v>
          </cell>
          <cell r="I69">
            <v>15</v>
          </cell>
          <cell r="J69">
            <v>1577</v>
          </cell>
          <cell r="K69">
            <v>359</v>
          </cell>
          <cell r="L69">
            <v>1936</v>
          </cell>
          <cell r="M69">
            <v>18.543388429752067</v>
          </cell>
          <cell r="N69">
            <v>29</v>
          </cell>
          <cell r="R69">
            <v>18389.346861128724</v>
          </cell>
          <cell r="S69">
            <v>12.379310344827585</v>
          </cell>
          <cell r="T69">
            <v>66.758620689655174</v>
          </cell>
          <cell r="W69">
            <v>29000</v>
          </cell>
          <cell r="X69">
            <v>0</v>
          </cell>
        </row>
        <row r="70">
          <cell r="B70">
            <v>38704</v>
          </cell>
          <cell r="C70" t="str">
            <v>A-02</v>
          </cell>
          <cell r="D70" t="str">
            <v>A-02:GBM</v>
          </cell>
          <cell r="E70">
            <v>12</v>
          </cell>
          <cell r="F70">
            <v>22</v>
          </cell>
          <cell r="G70">
            <v>2006</v>
          </cell>
          <cell r="H70">
            <v>212</v>
          </cell>
          <cell r="I70">
            <v>15</v>
          </cell>
          <cell r="J70">
            <v>1573</v>
          </cell>
          <cell r="K70">
            <v>361</v>
          </cell>
          <cell r="L70">
            <v>1934</v>
          </cell>
          <cell r="M70">
            <v>18.665977249224404</v>
          </cell>
          <cell r="N70">
            <v>29.07</v>
          </cell>
          <cell r="R70">
            <v>18480.610298792119</v>
          </cell>
          <cell r="S70">
            <v>12.418300653594772</v>
          </cell>
          <cell r="T70">
            <v>66.52906776745786</v>
          </cell>
          <cell r="W70">
            <v>29070</v>
          </cell>
          <cell r="X70">
            <v>0</v>
          </cell>
        </row>
        <row r="71">
          <cell r="B71">
            <v>38721</v>
          </cell>
          <cell r="C71" t="str">
            <v>A-02</v>
          </cell>
          <cell r="D71" t="str">
            <v>A-02:GBM</v>
          </cell>
          <cell r="E71">
            <v>11</v>
          </cell>
          <cell r="F71">
            <v>22</v>
          </cell>
          <cell r="G71">
            <v>2035</v>
          </cell>
          <cell r="H71">
            <v>221</v>
          </cell>
          <cell r="I71">
            <v>12</v>
          </cell>
          <cell r="J71">
            <v>1559</v>
          </cell>
          <cell r="K71">
            <v>343</v>
          </cell>
          <cell r="L71">
            <v>1902</v>
          </cell>
          <cell r="M71">
            <v>18.033648790746582</v>
          </cell>
          <cell r="N71">
            <v>37</v>
          </cell>
          <cell r="R71">
            <v>23733.162283515074</v>
          </cell>
          <cell r="S71">
            <v>9.2702702702702702</v>
          </cell>
          <cell r="T71">
            <v>51.405405405405403</v>
          </cell>
          <cell r="W71">
            <v>37000</v>
          </cell>
          <cell r="X71">
            <v>0</v>
          </cell>
        </row>
        <row r="72">
          <cell r="B72">
            <v>38737</v>
          </cell>
          <cell r="C72" t="str">
            <v>A-02</v>
          </cell>
          <cell r="D72" t="str">
            <v>A-02:GBM</v>
          </cell>
          <cell r="E72">
            <v>3</v>
          </cell>
          <cell r="F72">
            <v>22</v>
          </cell>
          <cell r="G72">
            <v>2039</v>
          </cell>
          <cell r="H72">
            <v>236</v>
          </cell>
          <cell r="I72">
            <v>15</v>
          </cell>
          <cell r="J72">
            <v>1465</v>
          </cell>
          <cell r="K72">
            <v>357</v>
          </cell>
          <cell r="L72">
            <v>1822</v>
          </cell>
          <cell r="M72">
            <v>19.593852908891328</v>
          </cell>
          <cell r="N72">
            <v>34.200000000000003</v>
          </cell>
          <cell r="R72">
            <v>23344.709897610923</v>
          </cell>
          <cell r="S72">
            <v>10.43859649122807</v>
          </cell>
          <cell r="T72">
            <v>53.274853801169591</v>
          </cell>
          <cell r="W72">
            <v>34200</v>
          </cell>
          <cell r="X72">
            <v>0</v>
          </cell>
        </row>
        <row r="73">
          <cell r="B73">
            <v>38760</v>
          </cell>
          <cell r="C73" t="str">
            <v>A-02</v>
          </cell>
          <cell r="D73" t="str">
            <v>A-02:GBM</v>
          </cell>
          <cell r="E73">
            <v>4</v>
          </cell>
          <cell r="F73">
            <v>15</v>
          </cell>
          <cell r="G73">
            <v>2287</v>
          </cell>
          <cell r="H73">
            <v>198</v>
          </cell>
          <cell r="I73">
            <v>15</v>
          </cell>
          <cell r="J73">
            <v>804</v>
          </cell>
          <cell r="K73">
            <v>0</v>
          </cell>
          <cell r="L73">
            <v>804</v>
          </cell>
          <cell r="M73">
            <v>0</v>
          </cell>
          <cell r="N73">
            <v>14.9</v>
          </cell>
          <cell r="R73">
            <v>18532.338308457711</v>
          </cell>
          <cell r="S73">
            <v>0</v>
          </cell>
          <cell r="T73">
            <v>53.959731543624159</v>
          </cell>
          <cell r="V73" t="str">
            <v>Test during at small choke ( reduce flare) due to Duyong Trip. Put back the choke to 22%.</v>
          </cell>
          <cell r="W73">
            <v>14900</v>
          </cell>
          <cell r="X73">
            <v>0</v>
          </cell>
        </row>
        <row r="74">
          <cell r="B74">
            <v>38763</v>
          </cell>
          <cell r="C74" t="str">
            <v>A-02</v>
          </cell>
          <cell r="D74" t="str">
            <v>A-02:GBM</v>
          </cell>
          <cell r="E74">
            <v>11</v>
          </cell>
          <cell r="F74">
            <v>22</v>
          </cell>
          <cell r="G74">
            <v>2029</v>
          </cell>
          <cell r="H74">
            <v>226</v>
          </cell>
          <cell r="I74">
            <v>13</v>
          </cell>
          <cell r="J74">
            <v>1105</v>
          </cell>
          <cell r="K74">
            <v>219</v>
          </cell>
          <cell r="L74">
            <v>1324</v>
          </cell>
          <cell r="M74">
            <v>16.540785498489427</v>
          </cell>
          <cell r="N74">
            <v>37.1</v>
          </cell>
          <cell r="R74">
            <v>33574.660633484164</v>
          </cell>
          <cell r="S74">
            <v>5.9029649595687328</v>
          </cell>
          <cell r="T74">
            <v>35.687331536388143</v>
          </cell>
          <cell r="W74">
            <v>37100</v>
          </cell>
          <cell r="X74">
            <v>0</v>
          </cell>
        </row>
        <row r="75">
          <cell r="B75">
            <v>38860</v>
          </cell>
          <cell r="C75" t="str">
            <v>A-02</v>
          </cell>
          <cell r="D75" t="str">
            <v>A-02:GBM</v>
          </cell>
          <cell r="E75">
            <v>10</v>
          </cell>
          <cell r="F75">
            <v>22</v>
          </cell>
          <cell r="G75">
            <v>1925</v>
          </cell>
          <cell r="H75">
            <v>223</v>
          </cell>
          <cell r="I75">
            <v>16</v>
          </cell>
          <cell r="J75">
            <v>939</v>
          </cell>
          <cell r="K75">
            <v>311</v>
          </cell>
          <cell r="L75">
            <v>1250</v>
          </cell>
          <cell r="M75">
            <v>24.88</v>
          </cell>
          <cell r="N75">
            <v>29.8</v>
          </cell>
          <cell r="R75">
            <v>31735.889243876463</v>
          </cell>
          <cell r="S75">
            <v>10.436241610738255</v>
          </cell>
          <cell r="T75">
            <v>41.946308724832214</v>
          </cell>
          <cell r="W75">
            <v>29800</v>
          </cell>
          <cell r="X75">
            <v>0</v>
          </cell>
        </row>
        <row r="76">
          <cell r="B76">
            <v>38890</v>
          </cell>
          <cell r="C76" t="str">
            <v>A-02</v>
          </cell>
          <cell r="D76" t="str">
            <v>A-02:GBM</v>
          </cell>
          <cell r="E76">
            <v>6</v>
          </cell>
          <cell r="F76">
            <v>25</v>
          </cell>
          <cell r="G76">
            <v>1749</v>
          </cell>
          <cell r="H76">
            <v>240</v>
          </cell>
          <cell r="I76">
            <v>24</v>
          </cell>
          <cell r="J76">
            <v>1103</v>
          </cell>
          <cell r="K76">
            <v>432</v>
          </cell>
          <cell r="L76">
            <v>1535</v>
          </cell>
          <cell r="M76">
            <v>28.143322475570031</v>
          </cell>
          <cell r="N76">
            <v>32.299999999999997</v>
          </cell>
          <cell r="R76">
            <v>29283.77153218495</v>
          </cell>
          <cell r="S76">
            <v>13.374613003095975</v>
          </cell>
          <cell r="T76">
            <v>47.523219814241486</v>
          </cell>
          <cell r="W76">
            <v>32299.999999999996</v>
          </cell>
          <cell r="X76">
            <v>0</v>
          </cell>
        </row>
        <row r="77">
          <cell r="B77">
            <v>38891</v>
          </cell>
          <cell r="C77" t="str">
            <v>A-02</v>
          </cell>
          <cell r="D77" t="str">
            <v>A-02:GBM</v>
          </cell>
          <cell r="E77">
            <v>15</v>
          </cell>
          <cell r="F77">
            <v>25</v>
          </cell>
          <cell r="G77">
            <v>1745</v>
          </cell>
          <cell r="H77">
            <v>246</v>
          </cell>
          <cell r="I77">
            <v>18</v>
          </cell>
          <cell r="J77">
            <v>993</v>
          </cell>
          <cell r="K77">
            <v>476</v>
          </cell>
          <cell r="L77">
            <v>1469</v>
          </cell>
          <cell r="M77">
            <v>32.402995234853641</v>
          </cell>
          <cell r="N77">
            <v>32.94</v>
          </cell>
          <cell r="R77">
            <v>33172.205438066463</v>
          </cell>
          <cell r="S77">
            <v>14.450516089860352</v>
          </cell>
          <cell r="T77">
            <v>44.596235579842137</v>
          </cell>
          <cell r="W77">
            <v>32940</v>
          </cell>
          <cell r="X77">
            <v>0</v>
          </cell>
        </row>
        <row r="78">
          <cell r="B78">
            <v>38892</v>
          </cell>
          <cell r="C78" t="str">
            <v>A-02</v>
          </cell>
          <cell r="D78" t="str">
            <v>A-02:GBM</v>
          </cell>
          <cell r="E78">
            <v>16</v>
          </cell>
          <cell r="F78">
            <v>25</v>
          </cell>
          <cell r="G78">
            <v>1741</v>
          </cell>
          <cell r="H78">
            <v>245</v>
          </cell>
          <cell r="I78">
            <v>17</v>
          </cell>
          <cell r="J78">
            <v>920</v>
          </cell>
          <cell r="K78">
            <v>471</v>
          </cell>
          <cell r="L78">
            <v>1391</v>
          </cell>
          <cell r="M78">
            <v>33.860531991373115</v>
          </cell>
          <cell r="N78">
            <v>32.909999999999997</v>
          </cell>
          <cell r="R78">
            <v>35771.739130434784</v>
          </cell>
          <cell r="S78">
            <v>14.311759343664539</v>
          </cell>
          <cell r="T78">
            <v>42.266788210270434</v>
          </cell>
          <cell r="W78">
            <v>32910</v>
          </cell>
          <cell r="X78">
            <v>0</v>
          </cell>
        </row>
        <row r="79">
          <cell r="B79">
            <v>38893</v>
          </cell>
          <cell r="C79" t="str">
            <v>A-02</v>
          </cell>
          <cell r="D79" t="str">
            <v>A-02:GBM</v>
          </cell>
          <cell r="E79">
            <v>15</v>
          </cell>
          <cell r="F79">
            <v>26</v>
          </cell>
          <cell r="G79">
            <v>1711</v>
          </cell>
          <cell r="H79">
            <v>239</v>
          </cell>
          <cell r="I79">
            <v>16</v>
          </cell>
          <cell r="J79">
            <v>989</v>
          </cell>
          <cell r="K79">
            <v>489</v>
          </cell>
          <cell r="L79">
            <v>1478</v>
          </cell>
          <cell r="M79">
            <v>33.085250338294991</v>
          </cell>
          <cell r="N79">
            <v>33.770000000000003</v>
          </cell>
          <cell r="R79">
            <v>34145.60161779575</v>
          </cell>
          <cell r="S79">
            <v>14.480307965649985</v>
          </cell>
          <cell r="T79">
            <v>43.766656795972757</v>
          </cell>
          <cell r="V79" t="str">
            <v>During last 2 hrs, choke increase to 29 and give better oil &amp; gas still below 40 MM</v>
          </cell>
          <cell r="W79">
            <v>33770</v>
          </cell>
          <cell r="X79">
            <v>0</v>
          </cell>
        </row>
        <row r="80">
          <cell r="B80">
            <v>38905</v>
          </cell>
          <cell r="C80" t="str">
            <v>A-02</v>
          </cell>
          <cell r="D80" t="str">
            <v>A-02:GBM</v>
          </cell>
          <cell r="E80">
            <v>12</v>
          </cell>
          <cell r="F80">
            <v>25</v>
          </cell>
          <cell r="G80">
            <v>1814</v>
          </cell>
          <cell r="H80">
            <v>226</v>
          </cell>
          <cell r="I80">
            <v>11</v>
          </cell>
          <cell r="J80">
            <v>808</v>
          </cell>
          <cell r="K80">
            <v>430</v>
          </cell>
          <cell r="L80">
            <v>1238</v>
          </cell>
          <cell r="M80">
            <v>34.733441033925686</v>
          </cell>
          <cell r="N80">
            <v>27.3</v>
          </cell>
          <cell r="R80">
            <v>33787.128712871287</v>
          </cell>
          <cell r="S80">
            <v>15.750915750915752</v>
          </cell>
          <cell r="T80">
            <v>45.34798534798535</v>
          </cell>
          <cell r="V80" t="str">
            <v>This well is choke back due to limit prod (GP TR-1_</v>
          </cell>
          <cell r="W80">
            <v>27300</v>
          </cell>
          <cell r="X80">
            <v>0</v>
          </cell>
        </row>
        <row r="81">
          <cell r="B81">
            <v>38907</v>
          </cell>
          <cell r="C81" t="str">
            <v>A-02</v>
          </cell>
          <cell r="D81" t="str">
            <v>A-02:GBM</v>
          </cell>
          <cell r="E81">
            <v>6</v>
          </cell>
          <cell r="F81">
            <v>25</v>
          </cell>
          <cell r="G81">
            <v>1808</v>
          </cell>
          <cell r="H81">
            <v>234</v>
          </cell>
          <cell r="I81">
            <v>16</v>
          </cell>
          <cell r="J81">
            <v>699</v>
          </cell>
          <cell r="K81">
            <v>402</v>
          </cell>
          <cell r="L81">
            <v>1101</v>
          </cell>
          <cell r="M81">
            <v>36.51226158038147</v>
          </cell>
          <cell r="N81">
            <v>27.61</v>
          </cell>
          <cell r="R81">
            <v>39499.284692417743</v>
          </cell>
          <cell r="S81">
            <v>14.55994204998189</v>
          </cell>
          <cell r="T81">
            <v>39.876856211517563</v>
          </cell>
          <cell r="V81" t="str">
            <v>This well tend to decline</v>
          </cell>
          <cell r="W81">
            <v>27610</v>
          </cell>
          <cell r="X81">
            <v>0</v>
          </cell>
        </row>
        <row r="82">
          <cell r="B82">
            <v>38908</v>
          </cell>
          <cell r="C82" t="str">
            <v>A-02</v>
          </cell>
          <cell r="D82" t="str">
            <v>A-02:GBM</v>
          </cell>
          <cell r="E82">
            <v>24</v>
          </cell>
          <cell r="F82">
            <v>25</v>
          </cell>
          <cell r="G82">
            <v>1810</v>
          </cell>
          <cell r="H82">
            <v>234</v>
          </cell>
          <cell r="I82">
            <v>16</v>
          </cell>
          <cell r="J82">
            <v>673</v>
          </cell>
          <cell r="K82">
            <v>422</v>
          </cell>
          <cell r="L82">
            <v>1095</v>
          </cell>
          <cell r="M82">
            <v>38.538812785388124</v>
          </cell>
          <cell r="N82">
            <v>27.57</v>
          </cell>
          <cell r="R82">
            <v>40965.824665676075</v>
          </cell>
          <cell r="S82">
            <v>15.306492564381575</v>
          </cell>
          <cell r="T82">
            <v>39.7170837867247</v>
          </cell>
          <cell r="V82" t="str">
            <v>Confirm</v>
          </cell>
          <cell r="W82">
            <v>27570</v>
          </cell>
          <cell r="X82">
            <v>0</v>
          </cell>
        </row>
        <row r="83">
          <cell r="B83">
            <v>38910</v>
          </cell>
          <cell r="C83" t="str">
            <v>A-02</v>
          </cell>
          <cell r="D83" t="str">
            <v>A-02:GBM</v>
          </cell>
          <cell r="E83">
            <v>12</v>
          </cell>
          <cell r="F83">
            <v>30</v>
          </cell>
          <cell r="G83">
            <v>1644</v>
          </cell>
          <cell r="H83">
            <v>232</v>
          </cell>
          <cell r="I83">
            <v>16</v>
          </cell>
          <cell r="J83">
            <v>989</v>
          </cell>
          <cell r="K83">
            <v>558</v>
          </cell>
          <cell r="L83">
            <v>1547</v>
          </cell>
          <cell r="M83">
            <v>36.069812540400775</v>
          </cell>
          <cell r="N83">
            <v>33.19</v>
          </cell>
          <cell r="R83">
            <v>33559.150657229526</v>
          </cell>
          <cell r="S83">
            <v>16.812292859294967</v>
          </cell>
          <cell r="T83">
            <v>46.610424826755043</v>
          </cell>
          <cell r="W83">
            <v>33190</v>
          </cell>
          <cell r="X83">
            <v>0</v>
          </cell>
        </row>
        <row r="84">
          <cell r="B84">
            <v>38932</v>
          </cell>
          <cell r="C84" t="str">
            <v>A-02</v>
          </cell>
          <cell r="D84" t="str">
            <v>A-02:GBM</v>
          </cell>
          <cell r="E84">
            <v>6</v>
          </cell>
          <cell r="F84">
            <v>44</v>
          </cell>
          <cell r="G84">
            <v>1225</v>
          </cell>
          <cell r="H84">
            <v>229</v>
          </cell>
          <cell r="I84">
            <v>12</v>
          </cell>
          <cell r="J84">
            <v>939</v>
          </cell>
          <cell r="K84">
            <v>663</v>
          </cell>
          <cell r="L84">
            <v>1602</v>
          </cell>
          <cell r="M84">
            <v>41.385767790262172</v>
          </cell>
          <cell r="N84">
            <v>40</v>
          </cell>
          <cell r="R84">
            <v>42598.509052183173</v>
          </cell>
          <cell r="S84">
            <v>16.574999999999999</v>
          </cell>
          <cell r="T84">
            <v>40.049999999999997</v>
          </cell>
          <cell r="V84" t="str">
            <v>Optimum rate</v>
          </cell>
          <cell r="W84">
            <v>40000</v>
          </cell>
          <cell r="X84">
            <v>0</v>
          </cell>
        </row>
        <row r="85">
          <cell r="B85">
            <v>38988</v>
          </cell>
          <cell r="C85" t="str">
            <v>A-02</v>
          </cell>
          <cell r="D85" t="str">
            <v>A-02:GBM</v>
          </cell>
          <cell r="E85">
            <v>10</v>
          </cell>
          <cell r="F85">
            <v>21</v>
          </cell>
          <cell r="G85">
            <v>1824</v>
          </cell>
          <cell r="H85">
            <v>225</v>
          </cell>
          <cell r="I85">
            <v>9</v>
          </cell>
          <cell r="J85">
            <v>570</v>
          </cell>
          <cell r="K85">
            <v>513</v>
          </cell>
          <cell r="L85">
            <v>1083</v>
          </cell>
          <cell r="M85">
            <v>47.368421052631582</v>
          </cell>
          <cell r="N85">
            <v>19.2</v>
          </cell>
          <cell r="R85">
            <v>33684.210526315786</v>
          </cell>
          <cell r="S85">
            <v>26.71875</v>
          </cell>
          <cell r="T85">
            <v>56.40625</v>
          </cell>
          <cell r="W85">
            <v>19200</v>
          </cell>
          <cell r="X85">
            <v>0</v>
          </cell>
        </row>
        <row r="86">
          <cell r="B86">
            <v>38995</v>
          </cell>
          <cell r="C86" t="str">
            <v>A-02</v>
          </cell>
          <cell r="D86" t="str">
            <v>A-02:GBM</v>
          </cell>
          <cell r="E86">
            <v>10</v>
          </cell>
          <cell r="F86">
            <v>40</v>
          </cell>
          <cell r="G86">
            <v>1212</v>
          </cell>
          <cell r="H86">
            <v>234</v>
          </cell>
          <cell r="I86">
            <v>11</v>
          </cell>
          <cell r="J86">
            <v>1013</v>
          </cell>
          <cell r="K86">
            <v>797</v>
          </cell>
          <cell r="L86">
            <v>1810</v>
          </cell>
          <cell r="M86">
            <v>44.033149171270715</v>
          </cell>
          <cell r="N86">
            <v>38.869999999999997</v>
          </cell>
          <cell r="R86">
            <v>38371.17472852912</v>
          </cell>
          <cell r="S86">
            <v>20.504244918960637</v>
          </cell>
          <cell r="T86">
            <v>46.565474659120142</v>
          </cell>
          <cell r="W86">
            <v>38870</v>
          </cell>
          <cell r="X86">
            <v>0</v>
          </cell>
        </row>
        <row r="87">
          <cell r="B87">
            <v>39019</v>
          </cell>
          <cell r="C87" t="str">
            <v>A-02</v>
          </cell>
          <cell r="D87" t="str">
            <v>A-02:GBM</v>
          </cell>
          <cell r="E87">
            <v>13</v>
          </cell>
          <cell r="F87">
            <v>22</v>
          </cell>
          <cell r="G87">
            <v>1776</v>
          </cell>
          <cell r="H87">
            <v>234</v>
          </cell>
          <cell r="I87">
            <v>14</v>
          </cell>
          <cell r="J87">
            <v>515</v>
          </cell>
          <cell r="K87">
            <v>498</v>
          </cell>
          <cell r="L87">
            <v>1013</v>
          </cell>
          <cell r="M87">
            <v>49.160908193484701</v>
          </cell>
          <cell r="N87">
            <v>21.35</v>
          </cell>
          <cell r="R87">
            <v>41456.310679611648</v>
          </cell>
          <cell r="S87">
            <v>23.325526932084308</v>
          </cell>
          <cell r="T87">
            <v>47.447306791569083</v>
          </cell>
          <cell r="V87" t="str">
            <v>test w/ low chjoke (21%) due to gas swing prod</v>
          </cell>
          <cell r="W87">
            <v>21350</v>
          </cell>
          <cell r="X87">
            <v>0</v>
          </cell>
        </row>
        <row r="88">
          <cell r="B88">
            <v>39050</v>
          </cell>
          <cell r="C88" t="str">
            <v>A-02</v>
          </cell>
          <cell r="D88" t="str">
            <v>A-02:GBM</v>
          </cell>
          <cell r="E88">
            <v>8</v>
          </cell>
          <cell r="F88">
            <v>35</v>
          </cell>
          <cell r="G88">
            <v>1455</v>
          </cell>
          <cell r="H88">
            <v>224</v>
          </cell>
          <cell r="I88">
            <v>14</v>
          </cell>
          <cell r="J88">
            <v>751</v>
          </cell>
          <cell r="K88">
            <v>572</v>
          </cell>
          <cell r="L88">
            <v>1323</v>
          </cell>
          <cell r="M88">
            <v>43.235071806500379</v>
          </cell>
          <cell r="N88">
            <v>30.91</v>
          </cell>
          <cell r="R88">
            <v>41158.455392809585</v>
          </cell>
          <cell r="S88">
            <v>18.505338078291814</v>
          </cell>
          <cell r="T88">
            <v>42.801682303461661</v>
          </cell>
          <cell r="V88" t="str">
            <v>no flush</v>
          </cell>
          <cell r="W88">
            <v>30910</v>
          </cell>
          <cell r="X88">
            <v>0</v>
          </cell>
        </row>
        <row r="89">
          <cell r="B89">
            <v>39087</v>
          </cell>
          <cell r="C89" t="str">
            <v>A-02</v>
          </cell>
          <cell r="D89" t="str">
            <v>A-02:GBM</v>
          </cell>
          <cell r="E89">
            <v>14</v>
          </cell>
          <cell r="F89">
            <v>42</v>
          </cell>
          <cell r="G89">
            <v>1213</v>
          </cell>
          <cell r="H89">
            <v>214</v>
          </cell>
          <cell r="I89">
            <v>13</v>
          </cell>
          <cell r="J89">
            <v>770</v>
          </cell>
          <cell r="K89">
            <v>540</v>
          </cell>
          <cell r="L89">
            <v>1310</v>
          </cell>
          <cell r="M89">
            <v>41.221374045801525</v>
          </cell>
          <cell r="N89">
            <v>36.06</v>
          </cell>
          <cell r="R89">
            <v>46831.168831168834</v>
          </cell>
          <cell r="S89">
            <v>14.97504159733777</v>
          </cell>
          <cell r="T89">
            <v>36.328341652800887</v>
          </cell>
          <cell r="V89" t="str">
            <v>Limit THP = 1200</v>
          </cell>
          <cell r="W89">
            <v>36060</v>
          </cell>
          <cell r="X89">
            <v>0</v>
          </cell>
        </row>
        <row r="90">
          <cell r="B90">
            <v>39097</v>
          </cell>
          <cell r="C90" t="str">
            <v>A-02</v>
          </cell>
          <cell r="D90" t="str">
            <v>A-02:GBM</v>
          </cell>
          <cell r="E90">
            <v>11</v>
          </cell>
          <cell r="F90">
            <v>41</v>
          </cell>
          <cell r="G90">
            <v>1268</v>
          </cell>
          <cell r="H90">
            <v>216</v>
          </cell>
          <cell r="I90">
            <v>14</v>
          </cell>
          <cell r="J90">
            <v>698.57796686345898</v>
          </cell>
          <cell r="K90">
            <v>441.05235151811098</v>
          </cell>
          <cell r="L90">
            <v>1139.6303183815701</v>
          </cell>
          <cell r="M90">
            <v>38.701352921574191</v>
          </cell>
          <cell r="N90">
            <v>35.6</v>
          </cell>
          <cell r="R90">
            <v>50960.668226970032</v>
          </cell>
          <cell r="S90">
            <v>12.389110997699747</v>
          </cell>
          <cell r="T90">
            <v>32.012087594987925</v>
          </cell>
          <cell r="W90">
            <v>35600</v>
          </cell>
          <cell r="X90">
            <v>0</v>
          </cell>
        </row>
        <row r="91">
          <cell r="B91">
            <v>39129</v>
          </cell>
          <cell r="C91" t="str">
            <v>A-02</v>
          </cell>
          <cell r="D91" t="str">
            <v>A-02:GBM</v>
          </cell>
          <cell r="E91">
            <v>8</v>
          </cell>
          <cell r="F91">
            <v>34</v>
          </cell>
          <cell r="G91">
            <v>1745</v>
          </cell>
          <cell r="H91">
            <v>226</v>
          </cell>
          <cell r="I91">
            <v>16</v>
          </cell>
          <cell r="J91">
            <v>430</v>
          </cell>
          <cell r="K91">
            <v>272</v>
          </cell>
          <cell r="L91">
            <v>702</v>
          </cell>
          <cell r="M91">
            <v>38.746438746438749</v>
          </cell>
          <cell r="N91">
            <v>26.91</v>
          </cell>
          <cell r="R91">
            <v>62581.395348837206</v>
          </cell>
          <cell r="S91">
            <v>10.107766629505759</v>
          </cell>
          <cell r="T91">
            <v>26.086956521739129</v>
          </cell>
          <cell r="V91" t="str">
            <v>Test during restricted flow (34% choke)</v>
          </cell>
          <cell r="W91">
            <v>26910</v>
          </cell>
          <cell r="X91">
            <v>0</v>
          </cell>
        </row>
        <row r="92">
          <cell r="B92">
            <v>39154</v>
          </cell>
          <cell r="C92" t="str">
            <v>A-02</v>
          </cell>
          <cell r="D92" t="str">
            <v>A-02:GBM</v>
          </cell>
          <cell r="E92">
            <v>8</v>
          </cell>
          <cell r="F92">
            <v>30</v>
          </cell>
          <cell r="G92">
            <v>1940</v>
          </cell>
          <cell r="H92">
            <v>199</v>
          </cell>
          <cell r="I92">
            <v>7</v>
          </cell>
          <cell r="J92">
            <v>418</v>
          </cell>
          <cell r="K92">
            <v>186</v>
          </cell>
          <cell r="L92">
            <v>604</v>
          </cell>
          <cell r="M92">
            <v>30.794701986754966</v>
          </cell>
          <cell r="N92">
            <v>14.91</v>
          </cell>
          <cell r="R92">
            <v>35669.856459330142</v>
          </cell>
          <cell r="S92">
            <v>12.474849094567404</v>
          </cell>
          <cell r="T92">
            <v>40.50972501676727</v>
          </cell>
          <cell r="V92" t="str">
            <v>Test during restricted flow (30% choke)</v>
          </cell>
          <cell r="W92">
            <v>14910</v>
          </cell>
          <cell r="X92">
            <v>0</v>
          </cell>
        </row>
        <row r="93">
          <cell r="B93">
            <v>39160</v>
          </cell>
          <cell r="C93" t="str">
            <v>A-02</v>
          </cell>
          <cell r="D93" t="str">
            <v>A-02:GBM</v>
          </cell>
          <cell r="E93">
            <v>11</v>
          </cell>
          <cell r="F93">
            <v>35</v>
          </cell>
          <cell r="G93">
            <v>1710</v>
          </cell>
          <cell r="H93">
            <v>231</v>
          </cell>
          <cell r="I93">
            <v>15</v>
          </cell>
          <cell r="J93">
            <v>433</v>
          </cell>
          <cell r="K93">
            <v>349</v>
          </cell>
          <cell r="L93">
            <v>782</v>
          </cell>
          <cell r="M93">
            <v>44.629156010230176</v>
          </cell>
          <cell r="N93">
            <v>26.18</v>
          </cell>
          <cell r="R93">
            <v>60461.893764434179</v>
          </cell>
          <cell r="S93">
            <v>13.330786860198625</v>
          </cell>
          <cell r="T93">
            <v>29.870129870129869</v>
          </cell>
          <cell r="V93" t="str">
            <v>test with 35% choke/ 1710 thp</v>
          </cell>
          <cell r="W93">
            <v>26180</v>
          </cell>
          <cell r="X93">
            <v>0</v>
          </cell>
        </row>
        <row r="94">
          <cell r="B94">
            <v>39165</v>
          </cell>
          <cell r="C94" t="str">
            <v>A-02</v>
          </cell>
          <cell r="D94" t="str">
            <v>A-02:GBM</v>
          </cell>
          <cell r="E94">
            <v>8</v>
          </cell>
          <cell r="F94">
            <v>40</v>
          </cell>
          <cell r="G94">
            <v>1859</v>
          </cell>
          <cell r="H94">
            <v>237</v>
          </cell>
          <cell r="I94">
            <v>15</v>
          </cell>
          <cell r="J94">
            <v>388</v>
          </cell>
          <cell r="K94">
            <v>209</v>
          </cell>
          <cell r="L94">
            <v>597</v>
          </cell>
          <cell r="M94">
            <v>35.008375209380233</v>
          </cell>
          <cell r="N94">
            <v>21.48</v>
          </cell>
          <cell r="R94">
            <v>55360.824742268043</v>
          </cell>
          <cell r="S94">
            <v>9.7299813780260713</v>
          </cell>
          <cell r="T94">
            <v>27.793296089385475</v>
          </cell>
          <cell r="W94">
            <v>21480</v>
          </cell>
          <cell r="X94">
            <v>0</v>
          </cell>
        </row>
        <row r="95">
          <cell r="B95">
            <v>39175</v>
          </cell>
          <cell r="C95" t="str">
            <v>A-02</v>
          </cell>
          <cell r="D95" t="str">
            <v>A-02:GBM</v>
          </cell>
          <cell r="E95">
            <v>13</v>
          </cell>
          <cell r="F95">
            <v>20</v>
          </cell>
          <cell r="G95">
            <v>1940</v>
          </cell>
          <cell r="H95">
            <v>213</v>
          </cell>
          <cell r="I95">
            <v>10</v>
          </cell>
          <cell r="J95">
            <v>351.1</v>
          </cell>
          <cell r="K95">
            <v>235.1</v>
          </cell>
          <cell r="L95">
            <v>586.20000000000005</v>
          </cell>
          <cell r="M95">
            <v>40.105765950187646</v>
          </cell>
          <cell r="N95">
            <v>16.02</v>
          </cell>
          <cell r="O95">
            <v>16.02</v>
          </cell>
          <cell r="P95">
            <v>0</v>
          </cell>
          <cell r="R95">
            <v>45628.026203360867</v>
          </cell>
          <cell r="S95">
            <v>14.675405742821473</v>
          </cell>
          <cell r="T95">
            <v>36.59176029962547</v>
          </cell>
          <cell r="V95" t="str">
            <v>test after fixing choke (taking choke gear fr A-07)</v>
          </cell>
          <cell r="W95">
            <v>16020</v>
          </cell>
          <cell r="X95">
            <v>0</v>
          </cell>
        </row>
        <row r="96">
          <cell r="B96">
            <v>39180</v>
          </cell>
          <cell r="C96" t="str">
            <v>A-02</v>
          </cell>
          <cell r="D96" t="str">
            <v>A-02:GBM</v>
          </cell>
          <cell r="E96">
            <v>6</v>
          </cell>
          <cell r="F96">
            <v>22</v>
          </cell>
          <cell r="G96">
            <v>1858</v>
          </cell>
          <cell r="H96">
            <v>220</v>
          </cell>
          <cell r="I96">
            <v>14</v>
          </cell>
          <cell r="J96">
            <v>356.5</v>
          </cell>
          <cell r="K96">
            <v>234.7</v>
          </cell>
          <cell r="L96">
            <v>591.20000000000005</v>
          </cell>
          <cell r="M96">
            <v>39.698917456021654</v>
          </cell>
          <cell r="N96">
            <v>20.13</v>
          </cell>
          <cell r="O96">
            <v>20.13</v>
          </cell>
          <cell r="P96">
            <v>0</v>
          </cell>
          <cell r="R96">
            <v>56465.638148667604</v>
          </cell>
          <cell r="S96">
            <v>11.659215101838052</v>
          </cell>
          <cell r="T96">
            <v>29.36910084451068</v>
          </cell>
          <cell r="W96">
            <v>20130</v>
          </cell>
          <cell r="X96">
            <v>0</v>
          </cell>
        </row>
        <row r="97">
          <cell r="B97">
            <v>39182</v>
          </cell>
          <cell r="C97" t="str">
            <v>A-02</v>
          </cell>
          <cell r="D97" t="str">
            <v>A-02:GBM</v>
          </cell>
          <cell r="E97">
            <v>4</v>
          </cell>
          <cell r="F97">
            <v>24</v>
          </cell>
          <cell r="G97">
            <v>1746</v>
          </cell>
          <cell r="H97">
            <v>218</v>
          </cell>
          <cell r="I97">
            <v>11</v>
          </cell>
          <cell r="J97">
            <v>459.1</v>
          </cell>
          <cell r="K97">
            <v>317.89999999999998</v>
          </cell>
          <cell r="L97">
            <v>777</v>
          </cell>
          <cell r="M97">
            <v>40.913770913770911</v>
          </cell>
          <cell r="N97">
            <v>25.35</v>
          </cell>
          <cell r="O97">
            <v>25.35</v>
          </cell>
          <cell r="P97">
            <v>0</v>
          </cell>
          <cell r="R97">
            <v>55216.728381616209</v>
          </cell>
          <cell r="S97">
            <v>12.54043392504931</v>
          </cell>
          <cell r="T97">
            <v>30.650887573964496</v>
          </cell>
          <cell r="V97" t="str">
            <v>test still continue after fixing choke (100% open)</v>
          </cell>
          <cell r="W97">
            <v>25350</v>
          </cell>
          <cell r="X97">
            <v>0</v>
          </cell>
        </row>
        <row r="98">
          <cell r="B98">
            <v>39183</v>
          </cell>
          <cell r="C98" t="str">
            <v>A-02</v>
          </cell>
          <cell r="D98" t="str">
            <v>A-02:GBM</v>
          </cell>
          <cell r="E98">
            <v>4</v>
          </cell>
          <cell r="F98">
            <v>30</v>
          </cell>
          <cell r="G98">
            <v>1558</v>
          </cell>
          <cell r="H98">
            <v>226</v>
          </cell>
          <cell r="I98">
            <v>15</v>
          </cell>
          <cell r="J98">
            <v>710.3</v>
          </cell>
          <cell r="K98">
            <v>370.1</v>
          </cell>
          <cell r="L98">
            <v>1080.4000000000001</v>
          </cell>
          <cell r="M98">
            <v>34.255831173639393</v>
          </cell>
          <cell r="N98">
            <v>31.73</v>
          </cell>
          <cell r="O98">
            <v>31.73</v>
          </cell>
          <cell r="P98">
            <v>0</v>
          </cell>
          <cell r="R98">
            <v>44671.265662396174</v>
          </cell>
          <cell r="S98">
            <v>11.664040340371887</v>
          </cell>
          <cell r="T98">
            <v>34.049795146549009</v>
          </cell>
          <cell r="V98" t="str">
            <v>step rate at 30%</v>
          </cell>
          <cell r="W98">
            <v>31730</v>
          </cell>
          <cell r="X98">
            <v>0</v>
          </cell>
        </row>
        <row r="99">
          <cell r="B99">
            <v>39188</v>
          </cell>
          <cell r="C99" t="str">
            <v>A-02</v>
          </cell>
          <cell r="D99" t="str">
            <v>A-02:GBM</v>
          </cell>
          <cell r="E99">
            <v>9</v>
          </cell>
          <cell r="F99">
            <v>26</v>
          </cell>
          <cell r="G99">
            <v>1679</v>
          </cell>
          <cell r="H99">
            <v>236</v>
          </cell>
          <cell r="I99">
            <v>17</v>
          </cell>
          <cell r="J99">
            <v>493.7</v>
          </cell>
          <cell r="K99">
            <v>314.10000000000002</v>
          </cell>
          <cell r="L99">
            <v>807.8</v>
          </cell>
          <cell r="M99">
            <v>38.883386976974499</v>
          </cell>
          <cell r="N99">
            <v>27.44</v>
          </cell>
          <cell r="O99">
            <v>27.44</v>
          </cell>
          <cell r="P99">
            <v>0</v>
          </cell>
          <cell r="R99">
            <v>55580.311930322059</v>
          </cell>
          <cell r="S99">
            <v>11.446793002915452</v>
          </cell>
          <cell r="T99">
            <v>29.438775510204081</v>
          </cell>
          <cell r="W99">
            <v>27440</v>
          </cell>
          <cell r="X99">
            <v>0</v>
          </cell>
        </row>
        <row r="100">
          <cell r="B100">
            <v>39189</v>
          </cell>
          <cell r="C100" t="str">
            <v>A-02</v>
          </cell>
          <cell r="D100" t="str">
            <v>A-02:GBM</v>
          </cell>
          <cell r="E100">
            <v>23</v>
          </cell>
          <cell r="F100">
            <v>26</v>
          </cell>
          <cell r="G100">
            <v>1678</v>
          </cell>
          <cell r="H100">
            <v>233</v>
          </cell>
          <cell r="I100">
            <v>17</v>
          </cell>
          <cell r="J100">
            <v>470.6</v>
          </cell>
          <cell r="K100">
            <v>331.1</v>
          </cell>
          <cell r="L100">
            <v>801.7</v>
          </cell>
          <cell r="M100">
            <v>41.299738056629664</v>
          </cell>
          <cell r="N100">
            <v>27.45</v>
          </cell>
          <cell r="O100">
            <v>27.45</v>
          </cell>
          <cell r="P100">
            <v>0</v>
          </cell>
          <cell r="R100">
            <v>58329.791755206119</v>
          </cell>
          <cell r="S100">
            <v>12.061930783242259</v>
          </cell>
          <cell r="T100">
            <v>29.205828779599273</v>
          </cell>
          <cell r="W100">
            <v>27450</v>
          </cell>
          <cell r="X100">
            <v>0</v>
          </cell>
        </row>
        <row r="101">
          <cell r="B101">
            <v>39197</v>
          </cell>
          <cell r="C101" t="str">
            <v>A-02</v>
          </cell>
          <cell r="D101" t="str">
            <v>A-02:GBM</v>
          </cell>
          <cell r="E101">
            <v>6</v>
          </cell>
          <cell r="F101">
            <v>31</v>
          </cell>
          <cell r="G101">
            <v>1518</v>
          </cell>
          <cell r="H101">
            <v>230</v>
          </cell>
          <cell r="I101">
            <v>17</v>
          </cell>
          <cell r="J101">
            <v>537</v>
          </cell>
          <cell r="K101">
            <v>399</v>
          </cell>
          <cell r="L101">
            <v>936</v>
          </cell>
          <cell r="M101">
            <v>42.628205128205131</v>
          </cell>
          <cell r="N101">
            <v>32.270000000000003</v>
          </cell>
          <cell r="R101">
            <v>60093.109869646185</v>
          </cell>
          <cell r="S101">
            <v>12.364425162689805</v>
          </cell>
          <cell r="T101">
            <v>29.005268050821197</v>
          </cell>
          <cell r="W101">
            <v>32270.000000000004</v>
          </cell>
          <cell r="X101">
            <v>0</v>
          </cell>
        </row>
        <row r="102">
          <cell r="B102">
            <v>39204</v>
          </cell>
          <cell r="C102" t="str">
            <v>A-02</v>
          </cell>
          <cell r="D102" t="str">
            <v>A-02:GBM</v>
          </cell>
          <cell r="E102">
            <v>8</v>
          </cell>
          <cell r="F102">
            <v>40</v>
          </cell>
          <cell r="G102">
            <v>1301</v>
          </cell>
          <cell r="H102">
            <v>238</v>
          </cell>
          <cell r="I102">
            <v>15</v>
          </cell>
          <cell r="J102">
            <v>519</v>
          </cell>
          <cell r="K102">
            <v>604</v>
          </cell>
          <cell r="L102">
            <v>1123</v>
          </cell>
          <cell r="M102">
            <v>53.784505788067676</v>
          </cell>
          <cell r="N102">
            <v>37.28</v>
          </cell>
          <cell r="R102">
            <v>71830.443159922928</v>
          </cell>
          <cell r="S102">
            <v>16.201716738197426</v>
          </cell>
          <cell r="T102">
            <v>30.123390557939913</v>
          </cell>
          <cell r="W102">
            <v>37280</v>
          </cell>
          <cell r="X102">
            <v>0</v>
          </cell>
        </row>
        <row r="103">
          <cell r="B103">
            <v>39212</v>
          </cell>
          <cell r="C103" t="str">
            <v>A-02</v>
          </cell>
          <cell r="D103" t="str">
            <v>A-02:GBM</v>
          </cell>
          <cell r="E103">
            <v>12</v>
          </cell>
          <cell r="F103">
            <v>40</v>
          </cell>
          <cell r="G103">
            <v>1289</v>
          </cell>
          <cell r="H103">
            <v>235</v>
          </cell>
          <cell r="I103">
            <v>14</v>
          </cell>
          <cell r="J103">
            <v>654.20000000000005</v>
          </cell>
          <cell r="K103">
            <v>439.7</v>
          </cell>
          <cell r="L103">
            <v>1093.9000000000001</v>
          </cell>
          <cell r="M103">
            <v>40.195630313556997</v>
          </cell>
          <cell r="N103">
            <v>37.67</v>
          </cell>
          <cell r="O103">
            <v>37.67</v>
          </cell>
          <cell r="P103">
            <v>0</v>
          </cell>
          <cell r="R103">
            <v>57581.77927239376</v>
          </cell>
          <cell r="S103">
            <v>11.672418370055746</v>
          </cell>
          <cell r="T103">
            <v>29.0390230953013</v>
          </cell>
          <cell r="W103">
            <v>37670</v>
          </cell>
          <cell r="X103">
            <v>0</v>
          </cell>
        </row>
        <row r="104">
          <cell r="B104">
            <v>39214</v>
          </cell>
          <cell r="C104" t="str">
            <v>A-02</v>
          </cell>
          <cell r="D104" t="str">
            <v>A-02:GBM</v>
          </cell>
          <cell r="E104">
            <v>8</v>
          </cell>
          <cell r="F104">
            <v>17</v>
          </cell>
          <cell r="G104">
            <v>1842</v>
          </cell>
          <cell r="H104">
            <v>201</v>
          </cell>
          <cell r="I104">
            <v>14</v>
          </cell>
          <cell r="J104">
            <v>374</v>
          </cell>
          <cell r="K104">
            <v>378</v>
          </cell>
          <cell r="L104">
            <v>752</v>
          </cell>
          <cell r="M104">
            <v>50.265957446808514</v>
          </cell>
          <cell r="N104">
            <v>27.53</v>
          </cell>
          <cell r="O104">
            <v>27.53</v>
          </cell>
          <cell r="P104">
            <v>0</v>
          </cell>
          <cell r="R104">
            <v>73609.625668449196</v>
          </cell>
          <cell r="S104">
            <v>13.730475844533236</v>
          </cell>
          <cell r="T104">
            <v>27.315655648383583</v>
          </cell>
          <cell r="V104" t="str">
            <v>choke reduce due to compensated from A-01 (trial ClampOn sand)</v>
          </cell>
          <cell r="W104">
            <v>27530</v>
          </cell>
          <cell r="X104">
            <v>0</v>
          </cell>
        </row>
        <row r="105">
          <cell r="B105">
            <v>39228</v>
          </cell>
          <cell r="C105" t="str">
            <v>A-02</v>
          </cell>
          <cell r="D105" t="str">
            <v>A-02:GBM</v>
          </cell>
          <cell r="E105">
            <v>14</v>
          </cell>
          <cell r="F105">
            <v>42</v>
          </cell>
          <cell r="G105">
            <v>1247</v>
          </cell>
          <cell r="H105">
            <v>236</v>
          </cell>
          <cell r="I105">
            <v>14</v>
          </cell>
          <cell r="J105">
            <v>561</v>
          </cell>
          <cell r="K105">
            <v>444</v>
          </cell>
          <cell r="L105">
            <v>1005</v>
          </cell>
          <cell r="M105">
            <v>44.179104477611943</v>
          </cell>
          <cell r="N105">
            <v>37.590000000000003</v>
          </cell>
          <cell r="O105">
            <v>37.590000000000003</v>
          </cell>
          <cell r="P105">
            <v>0</v>
          </cell>
          <cell r="R105">
            <v>67005.34759358289</v>
          </cell>
          <cell r="S105">
            <v>11.811652035115722</v>
          </cell>
          <cell r="T105">
            <v>26.73583399840383</v>
          </cell>
          <cell r="V105" t="str">
            <v>first 3 hrs Oil/gas are not consistent</v>
          </cell>
          <cell r="W105">
            <v>37590</v>
          </cell>
          <cell r="X105">
            <v>0</v>
          </cell>
        </row>
        <row r="106">
          <cell r="B106">
            <v>39234</v>
          </cell>
          <cell r="C106" t="str">
            <v>A-02</v>
          </cell>
          <cell r="D106" t="str">
            <v>A-02:GBM</v>
          </cell>
          <cell r="E106">
            <v>9</v>
          </cell>
          <cell r="F106">
            <v>18</v>
          </cell>
          <cell r="G106">
            <v>1996</v>
          </cell>
          <cell r="H106">
            <v>217</v>
          </cell>
          <cell r="I106">
            <v>11</v>
          </cell>
          <cell r="J106">
            <v>137.9</v>
          </cell>
          <cell r="K106">
            <v>93.6</v>
          </cell>
          <cell r="L106">
            <v>231.5</v>
          </cell>
          <cell r="M106">
            <v>40.431965442764579</v>
          </cell>
          <cell r="N106">
            <v>11.23</v>
          </cell>
          <cell r="O106">
            <v>11.23</v>
          </cell>
          <cell r="P106">
            <v>0</v>
          </cell>
          <cell r="R106">
            <v>81435.823060188544</v>
          </cell>
          <cell r="S106">
            <v>8.3348174532502224</v>
          </cell>
          <cell r="T106">
            <v>20.614425645592164</v>
          </cell>
          <cell r="V106" t="str">
            <v>test w/ low choke due restrict WHPA to 180 MM</v>
          </cell>
          <cell r="W106">
            <v>11230</v>
          </cell>
          <cell r="X106">
            <v>0</v>
          </cell>
        </row>
        <row r="107">
          <cell r="B107">
            <v>39242</v>
          </cell>
          <cell r="C107" t="str">
            <v>A-02</v>
          </cell>
          <cell r="D107" t="str">
            <v>A-02:GBM</v>
          </cell>
          <cell r="E107">
            <v>6</v>
          </cell>
          <cell r="F107">
            <v>30</v>
          </cell>
          <cell r="G107">
            <v>1532</v>
          </cell>
          <cell r="H107">
            <v>234</v>
          </cell>
          <cell r="I107">
            <v>12</v>
          </cell>
          <cell r="J107">
            <v>548.1</v>
          </cell>
          <cell r="K107">
            <v>497.2</v>
          </cell>
          <cell r="L107">
            <v>1045.3</v>
          </cell>
          <cell r="M107">
            <v>47.565292260595044</v>
          </cell>
          <cell r="N107">
            <v>29.61</v>
          </cell>
          <cell r="O107">
            <v>29.61</v>
          </cell>
          <cell r="P107">
            <v>0</v>
          </cell>
          <cell r="R107">
            <v>54022.988505747126</v>
          </cell>
          <cell r="S107">
            <v>16.791624451198921</v>
          </cell>
          <cell r="T107">
            <v>35.302262749071261</v>
          </cell>
          <cell r="V107" t="str">
            <v>test with low choke</v>
          </cell>
          <cell r="W107">
            <v>29610</v>
          </cell>
          <cell r="X107">
            <v>0</v>
          </cell>
        </row>
        <row r="108">
          <cell r="B108">
            <v>39249</v>
          </cell>
          <cell r="C108" t="str">
            <v>A-02</v>
          </cell>
          <cell r="D108" t="str">
            <v>A-02:GBM</v>
          </cell>
          <cell r="E108">
            <v>15</v>
          </cell>
          <cell r="F108">
            <v>20</v>
          </cell>
          <cell r="G108">
            <v>1901</v>
          </cell>
          <cell r="H108">
            <v>229</v>
          </cell>
          <cell r="I108">
            <v>13</v>
          </cell>
          <cell r="J108">
            <v>149</v>
          </cell>
          <cell r="K108">
            <v>379</v>
          </cell>
          <cell r="L108">
            <v>528</v>
          </cell>
          <cell r="M108">
            <v>71.780303030303031</v>
          </cell>
          <cell r="N108">
            <v>15.11</v>
          </cell>
          <cell r="O108">
            <v>15.11</v>
          </cell>
          <cell r="P108">
            <v>0</v>
          </cell>
          <cell r="R108">
            <v>101409.39597315436</v>
          </cell>
          <cell r="S108">
            <v>25.082726671078756</v>
          </cell>
          <cell r="T108">
            <v>34.943745863666443</v>
          </cell>
          <cell r="V108" t="str">
            <v>test w/ low THP</v>
          </cell>
          <cell r="W108">
            <v>15110</v>
          </cell>
          <cell r="X108">
            <v>0</v>
          </cell>
        </row>
        <row r="109">
          <cell r="B109">
            <v>39262</v>
          </cell>
          <cell r="C109" t="str">
            <v>A-02</v>
          </cell>
          <cell r="D109" t="str">
            <v>A-02:GBM</v>
          </cell>
          <cell r="E109">
            <v>8</v>
          </cell>
          <cell r="F109">
            <v>32</v>
          </cell>
          <cell r="G109">
            <v>1440</v>
          </cell>
          <cell r="H109">
            <v>250</v>
          </cell>
          <cell r="I109">
            <v>15</v>
          </cell>
          <cell r="J109">
            <v>522</v>
          </cell>
          <cell r="K109">
            <v>463.8</v>
          </cell>
          <cell r="L109">
            <v>985.8</v>
          </cell>
          <cell r="M109">
            <v>47.048082775410833</v>
          </cell>
          <cell r="N109">
            <v>31.62</v>
          </cell>
          <cell r="O109">
            <v>31.62</v>
          </cell>
          <cell r="P109">
            <v>0</v>
          </cell>
          <cell r="R109">
            <v>60574.712643678162</v>
          </cell>
          <cell r="S109">
            <v>14.667931688804554</v>
          </cell>
          <cell r="T109">
            <v>31.176470588235293</v>
          </cell>
          <cell r="V109" t="str">
            <v>step rate at 32 %  (1440 psi) done at 30 June</v>
          </cell>
          <cell r="W109">
            <v>31620</v>
          </cell>
          <cell r="X109">
            <v>0</v>
          </cell>
        </row>
        <row r="110">
          <cell r="B110">
            <v>39263</v>
          </cell>
          <cell r="C110" t="str">
            <v>A-02</v>
          </cell>
          <cell r="D110" t="str">
            <v>A-02:GBM</v>
          </cell>
          <cell r="E110">
            <v>7</v>
          </cell>
          <cell r="F110">
            <v>25</v>
          </cell>
          <cell r="G110">
            <v>1688</v>
          </cell>
          <cell r="H110">
            <v>250</v>
          </cell>
          <cell r="I110">
            <v>15</v>
          </cell>
          <cell r="J110">
            <v>369</v>
          </cell>
          <cell r="K110">
            <v>291.2</v>
          </cell>
          <cell r="L110">
            <v>660.2</v>
          </cell>
          <cell r="M110">
            <v>44.107846107240228</v>
          </cell>
          <cell r="N110">
            <v>24.5</v>
          </cell>
          <cell r="O110">
            <v>24.5</v>
          </cell>
          <cell r="P110">
            <v>0</v>
          </cell>
          <cell r="R110">
            <v>66395.663956639561</v>
          </cell>
          <cell r="S110">
            <v>11.885714285714286</v>
          </cell>
          <cell r="T110">
            <v>26.946938775510205</v>
          </cell>
          <cell r="V110" t="str">
            <v>step rate at 25 %  (1688  psi)</v>
          </cell>
          <cell r="W110">
            <v>24500</v>
          </cell>
          <cell r="X110">
            <v>0</v>
          </cell>
        </row>
        <row r="111">
          <cell r="B111">
            <v>39282</v>
          </cell>
          <cell r="C111" t="str">
            <v>A-02</v>
          </cell>
          <cell r="D111" t="str">
            <v>A-02:GBM</v>
          </cell>
          <cell r="E111">
            <v>11</v>
          </cell>
          <cell r="F111">
            <v>33</v>
          </cell>
          <cell r="G111">
            <v>1455</v>
          </cell>
          <cell r="H111">
            <v>242</v>
          </cell>
          <cell r="I111">
            <v>16</v>
          </cell>
          <cell r="J111">
            <v>415</v>
          </cell>
          <cell r="K111">
            <v>415.3</v>
          </cell>
          <cell r="L111">
            <v>830.3</v>
          </cell>
          <cell r="M111">
            <v>50.018065759364084</v>
          </cell>
          <cell r="N111">
            <v>29.98</v>
          </cell>
          <cell r="O111">
            <v>29.98</v>
          </cell>
          <cell r="P111">
            <v>0</v>
          </cell>
          <cell r="R111">
            <v>72240.96385542168</v>
          </cell>
          <cell r="S111">
            <v>13.85256837891928</v>
          </cell>
          <cell r="T111">
            <v>27.695130086724483</v>
          </cell>
          <cell r="W111">
            <v>29980</v>
          </cell>
          <cell r="X111">
            <v>0</v>
          </cell>
        </row>
        <row r="112">
          <cell r="B112">
            <v>39288</v>
          </cell>
          <cell r="C112" t="str">
            <v>A-02</v>
          </cell>
          <cell r="D112" t="str">
            <v>A-02:GBM</v>
          </cell>
          <cell r="E112">
            <v>11</v>
          </cell>
          <cell r="F112">
            <v>30</v>
          </cell>
          <cell r="G112">
            <v>1451</v>
          </cell>
          <cell r="H112">
            <v>233</v>
          </cell>
          <cell r="I112">
            <v>16</v>
          </cell>
          <cell r="J112">
            <v>403</v>
          </cell>
          <cell r="K112">
            <v>420</v>
          </cell>
          <cell r="L112">
            <v>823</v>
          </cell>
          <cell r="M112">
            <v>51.032806804374239</v>
          </cell>
          <cell r="N112">
            <v>29.78</v>
          </cell>
          <cell r="O112">
            <v>29.78</v>
          </cell>
          <cell r="R112">
            <v>73895.781637717126</v>
          </cell>
          <cell r="S112">
            <v>14.103425117528543</v>
          </cell>
          <cell r="T112">
            <v>27.635997313633311</v>
          </cell>
          <cell r="W112">
            <v>29780</v>
          </cell>
          <cell r="X112">
            <v>0</v>
          </cell>
        </row>
        <row r="113">
          <cell r="B113">
            <v>39295</v>
          </cell>
          <cell r="C113" t="str">
            <v>A-02</v>
          </cell>
          <cell r="D113" t="str">
            <v>A-02:GBM</v>
          </cell>
          <cell r="E113">
            <v>9</v>
          </cell>
          <cell r="F113">
            <v>22</v>
          </cell>
          <cell r="G113">
            <v>1677</v>
          </cell>
          <cell r="H113">
            <v>235</v>
          </cell>
          <cell r="I113">
            <v>16</v>
          </cell>
          <cell r="J113">
            <v>269.3</v>
          </cell>
          <cell r="K113">
            <v>288.7</v>
          </cell>
          <cell r="L113">
            <v>558</v>
          </cell>
          <cell r="M113">
            <v>51.738351254480285</v>
          </cell>
          <cell r="N113">
            <v>22.82</v>
          </cell>
          <cell r="O113">
            <v>22.82</v>
          </cell>
          <cell r="P113">
            <v>0</v>
          </cell>
          <cell r="R113">
            <v>84738.210174526554</v>
          </cell>
          <cell r="S113">
            <v>12.651183172655566</v>
          </cell>
          <cell r="T113">
            <v>24.452234881682735</v>
          </cell>
          <cell r="V113" t="str">
            <v>test w/ low choke</v>
          </cell>
          <cell r="W113">
            <v>22820</v>
          </cell>
          <cell r="X113">
            <v>0</v>
          </cell>
        </row>
        <row r="114">
          <cell r="B114">
            <v>39300</v>
          </cell>
          <cell r="C114" t="str">
            <v>A-02</v>
          </cell>
          <cell r="D114" t="str">
            <v>A-02:GBM</v>
          </cell>
          <cell r="E114">
            <v>5</v>
          </cell>
          <cell r="F114">
            <v>20</v>
          </cell>
          <cell r="G114">
            <v>1856</v>
          </cell>
          <cell r="H114">
            <v>215</v>
          </cell>
          <cell r="I114">
            <v>11</v>
          </cell>
          <cell r="J114">
            <v>180.6</v>
          </cell>
          <cell r="K114">
            <v>294.60000000000002</v>
          </cell>
          <cell r="L114">
            <v>475.2</v>
          </cell>
          <cell r="M114">
            <v>61.994949494949495</v>
          </cell>
          <cell r="N114">
            <v>13.92</v>
          </cell>
          <cell r="O114">
            <v>13.92</v>
          </cell>
          <cell r="P114">
            <v>0</v>
          </cell>
          <cell r="R114">
            <v>77076.411960132886</v>
          </cell>
          <cell r="S114">
            <v>21.163793103448278</v>
          </cell>
          <cell r="T114">
            <v>34.137931034482762</v>
          </cell>
          <cell r="V114" t="str">
            <v>at 1856 psi THP</v>
          </cell>
          <cell r="W114">
            <v>13920</v>
          </cell>
          <cell r="X114">
            <v>0</v>
          </cell>
        </row>
        <row r="115">
          <cell r="B115">
            <v>39311</v>
          </cell>
          <cell r="C115" t="str">
            <v>A-02</v>
          </cell>
          <cell r="D115" t="str">
            <v>A-02:GBM</v>
          </cell>
          <cell r="E115">
            <v>7</v>
          </cell>
          <cell r="F115">
            <v>38</v>
          </cell>
          <cell r="G115">
            <v>1285</v>
          </cell>
          <cell r="H115">
            <v>232</v>
          </cell>
          <cell r="I115">
            <v>15</v>
          </cell>
          <cell r="J115">
            <v>489</v>
          </cell>
          <cell r="K115">
            <v>520</v>
          </cell>
          <cell r="L115">
            <v>1009</v>
          </cell>
          <cell r="M115">
            <v>51.536174430128838</v>
          </cell>
          <cell r="N115">
            <v>32</v>
          </cell>
          <cell r="R115">
            <v>65439.672801635992</v>
          </cell>
          <cell r="S115">
            <v>16.25</v>
          </cell>
          <cell r="T115">
            <v>31.53125</v>
          </cell>
          <cell r="V115" t="str">
            <v>Jkt server didn't work</v>
          </cell>
          <cell r="W115">
            <v>32000</v>
          </cell>
          <cell r="X115">
            <v>0</v>
          </cell>
        </row>
        <row r="116">
          <cell r="B116">
            <v>39323</v>
          </cell>
          <cell r="C116" t="str">
            <v>A-02</v>
          </cell>
          <cell r="D116" t="str">
            <v>A-02:GBM</v>
          </cell>
          <cell r="E116">
            <v>12</v>
          </cell>
          <cell r="F116">
            <v>38</v>
          </cell>
          <cell r="G116">
            <v>1368</v>
          </cell>
          <cell r="H116">
            <v>232</v>
          </cell>
          <cell r="I116">
            <v>15</v>
          </cell>
          <cell r="J116">
            <v>364</v>
          </cell>
          <cell r="K116">
            <v>488</v>
          </cell>
          <cell r="L116">
            <v>852</v>
          </cell>
          <cell r="M116">
            <v>57.27699530516432</v>
          </cell>
          <cell r="N116">
            <v>29.93</v>
          </cell>
          <cell r="R116">
            <v>82225.274725274721</v>
          </cell>
          <cell r="S116">
            <v>16.304710992315403</v>
          </cell>
          <cell r="T116">
            <v>28.466421650517876</v>
          </cell>
          <cell r="V116" t="str">
            <v>choke reduced due to flow Hiu A-2</v>
          </cell>
          <cell r="W116">
            <v>29930</v>
          </cell>
          <cell r="X116">
            <v>0</v>
          </cell>
        </row>
        <row r="117">
          <cell r="B117">
            <v>39343</v>
          </cell>
          <cell r="C117" t="str">
            <v>A-02</v>
          </cell>
          <cell r="D117" t="str">
            <v>A-02:GBM</v>
          </cell>
          <cell r="E117">
            <v>18</v>
          </cell>
          <cell r="F117">
            <v>12</v>
          </cell>
          <cell r="G117">
            <v>1959</v>
          </cell>
          <cell r="H117">
            <v>158</v>
          </cell>
          <cell r="I117">
            <v>2</v>
          </cell>
          <cell r="J117">
            <v>2</v>
          </cell>
          <cell r="K117">
            <v>0</v>
          </cell>
          <cell r="L117">
            <v>2</v>
          </cell>
          <cell r="M117">
            <v>0</v>
          </cell>
          <cell r="N117">
            <v>5.24</v>
          </cell>
          <cell r="R117">
            <v>2620000</v>
          </cell>
          <cell r="S117">
            <v>0</v>
          </cell>
          <cell r="T117">
            <v>0.38167938931297712</v>
          </cell>
          <cell r="V117" t="str">
            <v>Adjust flow to 5 MM (choke didn't work)</v>
          </cell>
          <cell r="W117">
            <v>5240</v>
          </cell>
          <cell r="X117">
            <v>0</v>
          </cell>
        </row>
        <row r="118">
          <cell r="B118">
            <v>39403</v>
          </cell>
          <cell r="C118" t="str">
            <v>A-02</v>
          </cell>
          <cell r="D118" t="str">
            <v>A-02:GBM</v>
          </cell>
          <cell r="E118">
            <v>8</v>
          </cell>
          <cell r="F118">
            <v>38</v>
          </cell>
          <cell r="G118">
            <v>1226</v>
          </cell>
          <cell r="H118">
            <v>227</v>
          </cell>
          <cell r="I118">
            <v>8</v>
          </cell>
          <cell r="J118">
            <v>437</v>
          </cell>
          <cell r="K118">
            <v>566</v>
          </cell>
          <cell r="L118">
            <v>1003</v>
          </cell>
          <cell r="M118">
            <v>56.430707876370889</v>
          </cell>
          <cell r="N118">
            <v>30.19</v>
          </cell>
          <cell r="R118">
            <v>69084.668192219673</v>
          </cell>
          <cell r="S118">
            <v>18.747929778072209</v>
          </cell>
          <cell r="T118">
            <v>33.222921497184501</v>
          </cell>
          <cell r="V118" t="str">
            <v>step rate at 1200 psi</v>
          </cell>
          <cell r="W118">
            <v>30190</v>
          </cell>
          <cell r="X118">
            <v>0</v>
          </cell>
        </row>
        <row r="119">
          <cell r="B119">
            <v>39404</v>
          </cell>
          <cell r="C119" t="str">
            <v>A-02</v>
          </cell>
          <cell r="D119" t="str">
            <v>A-02:GBM</v>
          </cell>
          <cell r="E119">
            <v>6</v>
          </cell>
          <cell r="F119">
            <v>49</v>
          </cell>
          <cell r="G119">
            <v>883</v>
          </cell>
          <cell r="H119">
            <v>224</v>
          </cell>
          <cell r="I119">
            <v>6</v>
          </cell>
          <cell r="J119">
            <v>487</v>
          </cell>
          <cell r="K119">
            <v>679</v>
          </cell>
          <cell r="L119">
            <v>1166</v>
          </cell>
          <cell r="M119">
            <v>58.233276157804461</v>
          </cell>
          <cell r="N119">
            <v>35.57</v>
          </cell>
          <cell r="R119">
            <v>73039.014373716636</v>
          </cell>
          <cell r="S119">
            <v>19.089120044981726</v>
          </cell>
          <cell r="T119">
            <v>32.78043294911442</v>
          </cell>
          <cell r="V119" t="str">
            <v>step rate at 900 psi</v>
          </cell>
          <cell r="W119">
            <v>35570</v>
          </cell>
          <cell r="X119">
            <v>0</v>
          </cell>
        </row>
        <row r="120">
          <cell r="B120">
            <v>39405</v>
          </cell>
          <cell r="C120" t="str">
            <v>A-02</v>
          </cell>
          <cell r="D120" t="str">
            <v>A-02:GBM</v>
          </cell>
          <cell r="E120">
            <v>20</v>
          </cell>
          <cell r="F120">
            <v>27</v>
          </cell>
          <cell r="G120">
            <v>1510</v>
          </cell>
          <cell r="H120">
            <v>228</v>
          </cell>
          <cell r="I120">
            <v>7</v>
          </cell>
          <cell r="J120">
            <v>355</v>
          </cell>
          <cell r="K120">
            <v>329</v>
          </cell>
          <cell r="L120">
            <v>684</v>
          </cell>
          <cell r="M120">
            <v>48.099415204678365</v>
          </cell>
          <cell r="N120">
            <v>24.45</v>
          </cell>
          <cell r="R120">
            <v>68873.239436619711</v>
          </cell>
          <cell r="S120">
            <v>13.456032719836401</v>
          </cell>
          <cell r="T120">
            <v>27.975460122699385</v>
          </cell>
          <cell r="V120" t="str">
            <v>step rate at 1500 psi</v>
          </cell>
          <cell r="W120">
            <v>24450</v>
          </cell>
          <cell r="X120">
            <v>0</v>
          </cell>
        </row>
        <row r="121">
          <cell r="B121">
            <v>39408</v>
          </cell>
          <cell r="C121" t="str">
            <v>A-02</v>
          </cell>
          <cell r="D121" t="str">
            <v>A-02:GBM</v>
          </cell>
          <cell r="E121">
            <v>8</v>
          </cell>
          <cell r="F121">
            <v>37</v>
          </cell>
          <cell r="G121">
            <v>1257</v>
          </cell>
          <cell r="H121">
            <v>235</v>
          </cell>
          <cell r="I121">
            <v>8</v>
          </cell>
          <cell r="J121">
            <v>411</v>
          </cell>
          <cell r="K121">
            <v>534</v>
          </cell>
          <cell r="L121">
            <v>945</v>
          </cell>
          <cell r="M121">
            <v>56.507936507936506</v>
          </cell>
          <cell r="N121">
            <v>29.8</v>
          </cell>
          <cell r="R121">
            <v>72506.082725060827</v>
          </cell>
          <cell r="S121">
            <v>17.919463087248321</v>
          </cell>
          <cell r="T121">
            <v>31.711409395973153</v>
          </cell>
          <cell r="W121">
            <v>29800</v>
          </cell>
          <cell r="X121">
            <v>0</v>
          </cell>
        </row>
        <row r="122">
          <cell r="B122">
            <v>39419</v>
          </cell>
          <cell r="C122" t="str">
            <v>A-02</v>
          </cell>
          <cell r="D122" t="str">
            <v>A-02:GBM</v>
          </cell>
          <cell r="E122">
            <v>13</v>
          </cell>
          <cell r="F122">
            <v>27</v>
          </cell>
          <cell r="G122">
            <v>1460</v>
          </cell>
          <cell r="H122">
            <v>215</v>
          </cell>
          <cell r="I122">
            <v>9</v>
          </cell>
          <cell r="J122">
            <v>322.8</v>
          </cell>
          <cell r="K122">
            <v>428.7</v>
          </cell>
          <cell r="L122">
            <v>751.5</v>
          </cell>
          <cell r="M122">
            <v>57.045908183632733</v>
          </cell>
          <cell r="N122">
            <v>25.43</v>
          </cell>
          <cell r="O122">
            <v>25.43</v>
          </cell>
          <cell r="P122">
            <v>0</v>
          </cell>
          <cell r="R122">
            <v>78779.429987608426</v>
          </cell>
          <cell r="S122">
            <v>16.858041683051514</v>
          </cell>
          <cell r="T122">
            <v>29.551710578057413</v>
          </cell>
          <cell r="W122">
            <v>25430</v>
          </cell>
          <cell r="X122">
            <v>0</v>
          </cell>
        </row>
        <row r="123">
          <cell r="B123">
            <v>39438</v>
          </cell>
          <cell r="C123" t="str">
            <v>A-02</v>
          </cell>
          <cell r="D123" t="str">
            <v>A-02:GBM</v>
          </cell>
          <cell r="E123">
            <v>11</v>
          </cell>
          <cell r="F123">
            <v>23</v>
          </cell>
          <cell r="G123">
            <v>1633</v>
          </cell>
          <cell r="H123">
            <v>214</v>
          </cell>
          <cell r="I123">
            <v>3</v>
          </cell>
          <cell r="J123">
            <v>326</v>
          </cell>
          <cell r="K123">
            <v>691</v>
          </cell>
          <cell r="L123">
            <v>1017</v>
          </cell>
          <cell r="M123">
            <v>67.944936086529012</v>
          </cell>
          <cell r="N123">
            <v>19.55</v>
          </cell>
          <cell r="R123">
            <v>59969.32515337423</v>
          </cell>
          <cell r="S123">
            <v>35.345268542199491</v>
          </cell>
          <cell r="T123">
            <v>52.020460358056269</v>
          </cell>
          <cell r="W123">
            <v>19550</v>
          </cell>
          <cell r="X123">
            <v>0</v>
          </cell>
        </row>
        <row r="124">
          <cell r="B124">
            <v>39473</v>
          </cell>
          <cell r="C124" t="str">
            <v>A-02</v>
          </cell>
          <cell r="D124" t="str">
            <v>A-02:GBM</v>
          </cell>
          <cell r="E124">
            <v>18</v>
          </cell>
          <cell r="F124">
            <v>31</v>
          </cell>
          <cell r="G124">
            <v>1453</v>
          </cell>
          <cell r="H124">
            <v>214</v>
          </cell>
          <cell r="I124">
            <v>1663</v>
          </cell>
          <cell r="J124">
            <v>430</v>
          </cell>
          <cell r="K124">
            <v>526</v>
          </cell>
          <cell r="L124">
            <v>956</v>
          </cell>
          <cell r="M124">
            <v>55.020920502092054</v>
          </cell>
          <cell r="N124">
            <v>24.18</v>
          </cell>
          <cell r="R124">
            <v>56232.558139534885</v>
          </cell>
          <cell r="S124">
            <v>21.7535153019024</v>
          </cell>
          <cell r="T124">
            <v>39.536807278742764</v>
          </cell>
          <cell r="V124" t="str">
            <v>Normal test after unload using GL (1700 psi k 0ff)</v>
          </cell>
          <cell r="W124">
            <v>24180</v>
          </cell>
          <cell r="X124">
            <v>0</v>
          </cell>
        </row>
        <row r="125">
          <cell r="B125">
            <v>39475</v>
          </cell>
          <cell r="C125" t="str">
            <v>A-02</v>
          </cell>
          <cell r="D125" t="str">
            <v>A-02:GBM</v>
          </cell>
          <cell r="E125">
            <v>18</v>
          </cell>
          <cell r="F125">
            <v>30</v>
          </cell>
          <cell r="G125">
            <v>1481</v>
          </cell>
          <cell r="H125">
            <v>213</v>
          </cell>
          <cell r="I125">
            <v>1743</v>
          </cell>
          <cell r="J125">
            <v>351</v>
          </cell>
          <cell r="K125">
            <v>446</v>
          </cell>
          <cell r="L125">
            <v>797</v>
          </cell>
          <cell r="M125">
            <v>55.959849435382687</v>
          </cell>
          <cell r="N125">
            <v>23.71</v>
          </cell>
          <cell r="R125">
            <v>67549.857549857552</v>
          </cell>
          <cell r="S125">
            <v>18.810628426824124</v>
          </cell>
          <cell r="T125">
            <v>33.61450864614087</v>
          </cell>
          <cell r="W125">
            <v>23710</v>
          </cell>
          <cell r="X125">
            <v>0</v>
          </cell>
        </row>
        <row r="126">
          <cell r="B126">
            <v>39478</v>
          </cell>
          <cell r="C126" t="str">
            <v>A-02</v>
          </cell>
          <cell r="D126" t="str">
            <v>A-02:GBM</v>
          </cell>
          <cell r="E126">
            <v>8</v>
          </cell>
          <cell r="F126">
            <v>30</v>
          </cell>
          <cell r="G126">
            <v>1481</v>
          </cell>
          <cell r="H126">
            <v>211</v>
          </cell>
          <cell r="I126">
            <v>1731</v>
          </cell>
          <cell r="J126">
            <v>360</v>
          </cell>
          <cell r="K126">
            <v>441</v>
          </cell>
          <cell r="L126">
            <v>801</v>
          </cell>
          <cell r="M126">
            <v>55.056179775280896</v>
          </cell>
          <cell r="N126">
            <v>23.71</v>
          </cell>
          <cell r="R126">
            <v>65861.111111111109</v>
          </cell>
          <cell r="S126">
            <v>18.599746942218474</v>
          </cell>
          <cell r="T126">
            <v>33.783213833825393</v>
          </cell>
          <cell r="W126">
            <v>23710</v>
          </cell>
          <cell r="X126">
            <v>0</v>
          </cell>
        </row>
        <row r="127">
          <cell r="B127">
            <v>39480</v>
          </cell>
          <cell r="C127" t="str">
            <v>A-02</v>
          </cell>
          <cell r="D127" t="str">
            <v>A-02:GBM</v>
          </cell>
          <cell r="E127">
            <v>11</v>
          </cell>
          <cell r="F127">
            <v>42</v>
          </cell>
          <cell r="G127">
            <v>1255</v>
          </cell>
          <cell r="H127">
            <v>217</v>
          </cell>
          <cell r="I127">
            <v>1688</v>
          </cell>
          <cell r="J127">
            <v>381</v>
          </cell>
          <cell r="K127">
            <v>528</v>
          </cell>
          <cell r="L127">
            <v>909</v>
          </cell>
          <cell r="M127">
            <v>58.085808580858085</v>
          </cell>
          <cell r="N127">
            <v>27.78</v>
          </cell>
          <cell r="R127">
            <v>72913.385826771657</v>
          </cell>
          <cell r="S127">
            <v>19.00647948164147</v>
          </cell>
          <cell r="T127">
            <v>32.721382289416844</v>
          </cell>
          <cell r="W127">
            <v>27780</v>
          </cell>
          <cell r="X127">
            <v>0</v>
          </cell>
        </row>
        <row r="128">
          <cell r="B128">
            <v>39487</v>
          </cell>
          <cell r="C128" t="str">
            <v>A-02</v>
          </cell>
          <cell r="D128" t="str">
            <v>A-02:GBM</v>
          </cell>
          <cell r="E128">
            <v>12</v>
          </cell>
          <cell r="F128">
            <v>44</v>
          </cell>
          <cell r="G128">
            <v>1214</v>
          </cell>
          <cell r="H128">
            <v>212</v>
          </cell>
          <cell r="I128">
            <v>1547</v>
          </cell>
          <cell r="J128">
            <v>358</v>
          </cell>
          <cell r="K128">
            <v>445</v>
          </cell>
          <cell r="L128">
            <v>803</v>
          </cell>
          <cell r="M128">
            <v>55.417185554171859</v>
          </cell>
          <cell r="N128">
            <v>29.2</v>
          </cell>
          <cell r="R128">
            <v>81564.245810055872</v>
          </cell>
          <cell r="S128">
            <v>15.239726027397261</v>
          </cell>
          <cell r="T128">
            <v>27.5</v>
          </cell>
          <cell r="V128" t="str">
            <v>Choke Test 44%</v>
          </cell>
          <cell r="W128">
            <v>29200</v>
          </cell>
          <cell r="X128">
            <v>0</v>
          </cell>
        </row>
        <row r="129">
          <cell r="B129">
            <v>39496</v>
          </cell>
          <cell r="C129" t="str">
            <v>A-02</v>
          </cell>
          <cell r="D129" t="str">
            <v>A-02:GBM</v>
          </cell>
          <cell r="E129">
            <v>13</v>
          </cell>
          <cell r="F129">
            <v>43</v>
          </cell>
          <cell r="G129">
            <v>1293</v>
          </cell>
          <cell r="H129">
            <v>212</v>
          </cell>
          <cell r="I129">
            <v>1538</v>
          </cell>
          <cell r="J129">
            <v>306</v>
          </cell>
          <cell r="K129">
            <v>446</v>
          </cell>
          <cell r="L129">
            <v>752</v>
          </cell>
          <cell r="M129">
            <v>59.308510638297875</v>
          </cell>
          <cell r="N129">
            <v>28</v>
          </cell>
          <cell r="R129">
            <v>91503.267973856215</v>
          </cell>
          <cell r="S129">
            <v>15.928571428571429</v>
          </cell>
          <cell r="T129">
            <v>26.857142857142858</v>
          </cell>
          <cell r="W129">
            <v>28000</v>
          </cell>
          <cell r="X129">
            <v>0</v>
          </cell>
        </row>
        <row r="130">
          <cell r="B130">
            <v>39514</v>
          </cell>
          <cell r="C130" t="str">
            <v>A-02</v>
          </cell>
          <cell r="D130" t="str">
            <v>A-02:GBM</v>
          </cell>
          <cell r="E130">
            <v>12</v>
          </cell>
          <cell r="F130">
            <v>40</v>
          </cell>
          <cell r="G130">
            <v>1217</v>
          </cell>
          <cell r="H130">
            <v>216</v>
          </cell>
          <cell r="I130">
            <v>1513</v>
          </cell>
          <cell r="J130">
            <v>290</v>
          </cell>
          <cell r="K130">
            <v>411</v>
          </cell>
          <cell r="L130">
            <v>701</v>
          </cell>
          <cell r="M130">
            <v>58.63052781740371</v>
          </cell>
          <cell r="N130">
            <v>29.41</v>
          </cell>
          <cell r="R130">
            <v>101413.79310344828</v>
          </cell>
          <cell r="S130">
            <v>13.974838490309418</v>
          </cell>
          <cell r="T130">
            <v>23.835430125807548</v>
          </cell>
          <cell r="V130" t="str">
            <v>oil decrease little bit</v>
          </cell>
          <cell r="W130">
            <v>29410</v>
          </cell>
          <cell r="X130">
            <v>0</v>
          </cell>
        </row>
        <row r="131">
          <cell r="B131">
            <v>39523</v>
          </cell>
          <cell r="C131" t="str">
            <v>A-02</v>
          </cell>
          <cell r="D131" t="str">
            <v>A-02:GBM</v>
          </cell>
          <cell r="E131">
            <v>12</v>
          </cell>
          <cell r="F131">
            <v>35</v>
          </cell>
          <cell r="G131">
            <v>1211</v>
          </cell>
          <cell r="H131">
            <v>217</v>
          </cell>
          <cell r="I131">
            <v>1500</v>
          </cell>
          <cell r="J131">
            <v>277</v>
          </cell>
          <cell r="K131">
            <v>438</v>
          </cell>
          <cell r="L131">
            <v>715</v>
          </cell>
          <cell r="M131">
            <v>61.25874125874126</v>
          </cell>
          <cell r="N131">
            <v>29.29</v>
          </cell>
          <cell r="R131">
            <v>105740.07220216606</v>
          </cell>
          <cell r="S131">
            <v>14.95390918402185</v>
          </cell>
          <cell r="T131">
            <v>24.411061795834755</v>
          </cell>
          <cell r="V131" t="str">
            <v>choke ??, :Lev Ol trans ?</v>
          </cell>
          <cell r="W131">
            <v>29290</v>
          </cell>
          <cell r="X131">
            <v>0</v>
          </cell>
        </row>
        <row r="132">
          <cell r="B132">
            <v>39538</v>
          </cell>
          <cell r="C132" t="str">
            <v>A-02</v>
          </cell>
          <cell r="D132" t="str">
            <v>A-02:GBM</v>
          </cell>
          <cell r="E132">
            <v>8</v>
          </cell>
          <cell r="F132">
            <v>34</v>
          </cell>
          <cell r="G132">
            <v>1502</v>
          </cell>
          <cell r="H132">
            <v>234</v>
          </cell>
          <cell r="I132">
            <v>1489</v>
          </cell>
          <cell r="J132">
            <v>184</v>
          </cell>
          <cell r="K132">
            <v>314</v>
          </cell>
          <cell r="L132">
            <v>498</v>
          </cell>
          <cell r="M132">
            <v>63.052208835341368</v>
          </cell>
          <cell r="N132">
            <v>21.7</v>
          </cell>
          <cell r="R132">
            <v>117934.78260869565</v>
          </cell>
          <cell r="S132">
            <v>14.47004608294931</v>
          </cell>
          <cell r="T132">
            <v>22.94930875576037</v>
          </cell>
          <cell r="V132" t="str">
            <v>Lev oil trans ?</v>
          </cell>
          <cell r="W132">
            <v>21700</v>
          </cell>
          <cell r="X132">
            <v>0</v>
          </cell>
        </row>
        <row r="133">
          <cell r="B133">
            <v>39559</v>
          </cell>
          <cell r="C133" t="str">
            <v>A-02</v>
          </cell>
          <cell r="D133" t="str">
            <v>A-02:GBM</v>
          </cell>
          <cell r="E133">
            <v>6</v>
          </cell>
          <cell r="F133">
            <v>47</v>
          </cell>
          <cell r="G133">
            <v>1157</v>
          </cell>
          <cell r="H133">
            <v>237</v>
          </cell>
          <cell r="I133">
            <v>1458</v>
          </cell>
          <cell r="J133">
            <v>199</v>
          </cell>
          <cell r="K133">
            <v>401</v>
          </cell>
          <cell r="L133">
            <v>600</v>
          </cell>
          <cell r="M133">
            <v>66.833333333333329</v>
          </cell>
          <cell r="N133">
            <v>29.1</v>
          </cell>
          <cell r="R133">
            <v>146231.15577889446</v>
          </cell>
          <cell r="S133">
            <v>13.780068728522338</v>
          </cell>
          <cell r="T133">
            <v>20.618556701030929</v>
          </cell>
          <cell r="V133" t="str">
            <v>short test --&gt; need to retest</v>
          </cell>
          <cell r="W133">
            <v>29100</v>
          </cell>
          <cell r="X133">
            <v>0</v>
          </cell>
        </row>
        <row r="134">
          <cell r="B134">
            <v>39568</v>
          </cell>
          <cell r="C134" t="str">
            <v>A-02</v>
          </cell>
          <cell r="D134" t="str">
            <v>A-02:GBM</v>
          </cell>
          <cell r="E134">
            <v>19</v>
          </cell>
          <cell r="F134">
            <v>100</v>
          </cell>
          <cell r="G134">
            <v>706</v>
          </cell>
          <cell r="H134">
            <v>221</v>
          </cell>
          <cell r="I134">
            <v>1427</v>
          </cell>
          <cell r="J134">
            <v>251</v>
          </cell>
          <cell r="K134">
            <v>524</v>
          </cell>
          <cell r="L134">
            <v>775</v>
          </cell>
          <cell r="M134">
            <v>67.612903225806448</v>
          </cell>
          <cell r="N134">
            <v>34.5</v>
          </cell>
          <cell r="O134">
            <v>34.5</v>
          </cell>
          <cell r="P134">
            <v>0</v>
          </cell>
          <cell r="R134">
            <v>137450.19920318725</v>
          </cell>
          <cell r="S134">
            <v>15.188405797101449</v>
          </cell>
          <cell r="T134">
            <v>22.463768115942027</v>
          </cell>
          <cell r="V134" t="str">
            <v>New Guidance  + 5 MM + 50 BO</v>
          </cell>
          <cell r="W134">
            <v>34500</v>
          </cell>
          <cell r="X134">
            <v>0</v>
          </cell>
        </row>
        <row r="135">
          <cell r="B135">
            <v>39612</v>
          </cell>
          <cell r="C135" t="str">
            <v>A-02</v>
          </cell>
          <cell r="D135" t="str">
            <v>A-02:GBM</v>
          </cell>
          <cell r="E135">
            <v>8</v>
          </cell>
          <cell r="F135">
            <v>100</v>
          </cell>
          <cell r="G135">
            <v>638</v>
          </cell>
          <cell r="H135">
            <v>231</v>
          </cell>
          <cell r="I135">
            <v>1357</v>
          </cell>
          <cell r="J135">
            <v>256</v>
          </cell>
          <cell r="K135">
            <v>573</v>
          </cell>
          <cell r="L135">
            <v>829</v>
          </cell>
          <cell r="M135">
            <v>69.119420989143549</v>
          </cell>
          <cell r="N135">
            <v>34.22</v>
          </cell>
          <cell r="R135">
            <v>133671.875</v>
          </cell>
          <cell r="S135">
            <v>16.744593804792519</v>
          </cell>
          <cell r="T135">
            <v>24.225599064874341</v>
          </cell>
          <cell r="V135" t="str">
            <v>test after Field S/D</v>
          </cell>
          <cell r="W135">
            <v>34220</v>
          </cell>
          <cell r="X135">
            <v>0</v>
          </cell>
        </row>
        <row r="136">
          <cell r="B136">
            <v>39643</v>
          </cell>
          <cell r="C136" t="str">
            <v>A-02</v>
          </cell>
          <cell r="D136" t="str">
            <v>A-02:GBM</v>
          </cell>
          <cell r="E136">
            <v>15</v>
          </cell>
          <cell r="F136">
            <v>100</v>
          </cell>
          <cell r="G136">
            <v>723</v>
          </cell>
          <cell r="H136">
            <v>218</v>
          </cell>
          <cell r="I136">
            <v>1344</v>
          </cell>
          <cell r="J136">
            <v>151</v>
          </cell>
          <cell r="K136">
            <v>435</v>
          </cell>
          <cell r="L136">
            <v>586</v>
          </cell>
          <cell r="M136">
            <v>74.232081911262796</v>
          </cell>
          <cell r="N136">
            <v>33.42</v>
          </cell>
          <cell r="R136">
            <v>221324.50331125828</v>
          </cell>
          <cell r="S136">
            <v>13.016157989228008</v>
          </cell>
          <cell r="T136">
            <v>17.534410532615201</v>
          </cell>
          <cell r="W136">
            <v>33420</v>
          </cell>
          <cell r="X136">
            <v>0</v>
          </cell>
        </row>
        <row r="137">
          <cell r="B137">
            <v>39650</v>
          </cell>
          <cell r="C137" t="str">
            <v>A-02</v>
          </cell>
          <cell r="D137" t="str">
            <v>A-02:GBM</v>
          </cell>
          <cell r="E137">
            <v>9</v>
          </cell>
          <cell r="F137">
            <v>100</v>
          </cell>
          <cell r="G137">
            <v>669</v>
          </cell>
          <cell r="H137">
            <v>221</v>
          </cell>
          <cell r="I137">
            <v>1341</v>
          </cell>
          <cell r="J137">
            <v>176</v>
          </cell>
          <cell r="K137">
            <v>438</v>
          </cell>
          <cell r="L137">
            <v>614</v>
          </cell>
          <cell r="M137">
            <v>71.335504885993487</v>
          </cell>
          <cell r="N137">
            <v>33.840000000000003</v>
          </cell>
          <cell r="R137">
            <v>192272.72727272726</v>
          </cell>
          <cell r="S137">
            <v>12.943262411347519</v>
          </cell>
          <cell r="T137">
            <v>18.144208037825059</v>
          </cell>
          <cell r="W137">
            <v>33840</v>
          </cell>
          <cell r="X137">
            <v>0</v>
          </cell>
        </row>
        <row r="138">
          <cell r="B138">
            <v>39674</v>
          </cell>
          <cell r="C138" t="str">
            <v>A-02</v>
          </cell>
          <cell r="D138" t="str">
            <v>A-02:GBM</v>
          </cell>
          <cell r="E138">
            <v>8</v>
          </cell>
          <cell r="F138">
            <v>99</v>
          </cell>
          <cell r="G138">
            <v>673</v>
          </cell>
          <cell r="H138">
            <v>223</v>
          </cell>
          <cell r="I138">
            <v>1339</v>
          </cell>
          <cell r="J138">
            <v>143</v>
          </cell>
          <cell r="K138">
            <v>471</v>
          </cell>
          <cell r="L138">
            <v>614</v>
          </cell>
          <cell r="M138">
            <v>76.710097719869708</v>
          </cell>
          <cell r="N138">
            <v>32.659999999999997</v>
          </cell>
          <cell r="R138">
            <v>228391.6083916084</v>
          </cell>
          <cell r="S138">
            <v>14.421310471524801</v>
          </cell>
          <cell r="T138">
            <v>18.799755052051438</v>
          </cell>
          <cell r="W138">
            <v>32659.999999999996</v>
          </cell>
          <cell r="X138">
            <v>0</v>
          </cell>
        </row>
        <row r="139">
          <cell r="B139">
            <v>39680</v>
          </cell>
          <cell r="C139" t="str">
            <v>A-02</v>
          </cell>
          <cell r="D139" t="str">
            <v>A-02:GBM</v>
          </cell>
          <cell r="E139">
            <v>14</v>
          </cell>
          <cell r="F139">
            <v>99</v>
          </cell>
          <cell r="G139">
            <v>658</v>
          </cell>
          <cell r="H139">
            <v>216</v>
          </cell>
          <cell r="I139">
            <v>1338</v>
          </cell>
          <cell r="J139">
            <v>175</v>
          </cell>
          <cell r="K139">
            <v>450</v>
          </cell>
          <cell r="L139">
            <v>625</v>
          </cell>
          <cell r="M139">
            <v>72</v>
          </cell>
          <cell r="N139">
            <v>32.33</v>
          </cell>
          <cell r="R139">
            <v>184742.85714285713</v>
          </cell>
          <cell r="S139">
            <v>13.918960717599752</v>
          </cell>
          <cell r="T139">
            <v>19.331889885555213</v>
          </cell>
          <cell r="W139">
            <v>32330</v>
          </cell>
          <cell r="X139">
            <v>0</v>
          </cell>
        </row>
        <row r="140">
          <cell r="B140">
            <v>39692</v>
          </cell>
          <cell r="C140" t="str">
            <v>A-02</v>
          </cell>
          <cell r="D140" t="str">
            <v>A-02:GBM</v>
          </cell>
          <cell r="E140">
            <v>9</v>
          </cell>
          <cell r="F140">
            <v>100</v>
          </cell>
          <cell r="G140">
            <v>673</v>
          </cell>
          <cell r="H140">
            <v>221</v>
          </cell>
          <cell r="I140">
            <v>1329</v>
          </cell>
          <cell r="J140">
            <v>175</v>
          </cell>
          <cell r="K140">
            <v>451</v>
          </cell>
          <cell r="L140">
            <v>626</v>
          </cell>
          <cell r="M140">
            <v>72.04472843450479</v>
          </cell>
          <cell r="N140">
            <v>33.619999999999997</v>
          </cell>
          <cell r="R140">
            <v>192114.28571428571</v>
          </cell>
          <cell r="S140">
            <v>13.414634146341463</v>
          </cell>
          <cell r="T140">
            <v>18.619869125520523</v>
          </cell>
          <cell r="W140">
            <v>33620</v>
          </cell>
          <cell r="X140">
            <v>0</v>
          </cell>
        </row>
        <row r="141">
          <cell r="B141">
            <v>39755</v>
          </cell>
          <cell r="C141" t="str">
            <v>A-02</v>
          </cell>
          <cell r="D141" t="str">
            <v>A-02:GBM</v>
          </cell>
          <cell r="E141">
            <v>10</v>
          </cell>
          <cell r="F141">
            <v>48</v>
          </cell>
          <cell r="G141">
            <v>1023</v>
          </cell>
          <cell r="H141">
            <v>231</v>
          </cell>
          <cell r="I141">
            <v>1290</v>
          </cell>
          <cell r="J141">
            <v>132</v>
          </cell>
          <cell r="K141">
            <v>637</v>
          </cell>
          <cell r="L141">
            <v>769</v>
          </cell>
          <cell r="M141">
            <v>82.834850455136547</v>
          </cell>
          <cell r="N141">
            <v>24.89</v>
          </cell>
          <cell r="R141">
            <v>188560.60606060605</v>
          </cell>
          <cell r="S141">
            <v>25.592607472880676</v>
          </cell>
          <cell r="T141">
            <v>30.895942145439935</v>
          </cell>
          <cell r="V141" t="str">
            <v>Choke stuck at 48 %, need to fix to get more gas</v>
          </cell>
          <cell r="W141">
            <v>24890</v>
          </cell>
          <cell r="X141">
            <v>0</v>
          </cell>
        </row>
        <row r="142">
          <cell r="B142">
            <v>39778</v>
          </cell>
          <cell r="C142" t="str">
            <v>A-02</v>
          </cell>
          <cell r="D142" t="str">
            <v>A-02:GBM</v>
          </cell>
          <cell r="E142">
            <v>6</v>
          </cell>
          <cell r="F142">
            <v>100</v>
          </cell>
          <cell r="G142">
            <v>656</v>
          </cell>
          <cell r="H142">
            <v>211</v>
          </cell>
          <cell r="I142">
            <v>1267</v>
          </cell>
          <cell r="J142">
            <v>30</v>
          </cell>
          <cell r="K142">
            <v>528</v>
          </cell>
          <cell r="L142">
            <v>558</v>
          </cell>
          <cell r="M142">
            <v>94.623655913978496</v>
          </cell>
          <cell r="N142">
            <v>29</v>
          </cell>
          <cell r="R142">
            <v>966666.66666666663</v>
          </cell>
          <cell r="S142">
            <v>18.206896551724139</v>
          </cell>
          <cell r="T142">
            <v>19.241379310344829</v>
          </cell>
          <cell r="V142" t="str">
            <v>oil remains low</v>
          </cell>
          <cell r="W142">
            <v>29000</v>
          </cell>
          <cell r="X142">
            <v>0</v>
          </cell>
        </row>
        <row r="143">
          <cell r="B143">
            <v>39789</v>
          </cell>
          <cell r="C143" t="str">
            <v>A-02</v>
          </cell>
          <cell r="D143" t="str">
            <v>A-02:GBM</v>
          </cell>
          <cell r="E143">
            <v>8</v>
          </cell>
          <cell r="F143">
            <v>98</v>
          </cell>
          <cell r="G143">
            <v>658</v>
          </cell>
          <cell r="H143">
            <v>196</v>
          </cell>
          <cell r="I143">
            <v>1267</v>
          </cell>
          <cell r="J143">
            <v>258</v>
          </cell>
          <cell r="K143">
            <v>547</v>
          </cell>
          <cell r="L143">
            <v>805</v>
          </cell>
          <cell r="M143">
            <v>67.950310559006212</v>
          </cell>
          <cell r="N143">
            <v>25.8</v>
          </cell>
          <cell r="R143">
            <v>100000</v>
          </cell>
          <cell r="S143">
            <v>21.2015503875969</v>
          </cell>
          <cell r="T143">
            <v>31.2015503875969</v>
          </cell>
          <cell r="V143" t="str">
            <v>Choke Test 98 %</v>
          </cell>
          <cell r="W143">
            <v>25800</v>
          </cell>
          <cell r="X143">
            <v>0</v>
          </cell>
        </row>
        <row r="144">
          <cell r="B144">
            <v>39823</v>
          </cell>
          <cell r="C144" t="str">
            <v>A-02</v>
          </cell>
          <cell r="D144" t="str">
            <v>A-02:GBM</v>
          </cell>
          <cell r="E144">
            <v>8</v>
          </cell>
          <cell r="F144">
            <v>99</v>
          </cell>
          <cell r="G144">
            <v>623</v>
          </cell>
          <cell r="H144">
            <v>192</v>
          </cell>
          <cell r="I144">
            <v>1260</v>
          </cell>
          <cell r="J144">
            <v>107</v>
          </cell>
          <cell r="K144">
            <v>519</v>
          </cell>
          <cell r="L144">
            <v>626</v>
          </cell>
          <cell r="M144">
            <v>82.907348242811508</v>
          </cell>
          <cell r="N144">
            <v>28.5</v>
          </cell>
          <cell r="R144">
            <v>266355.14018691587</v>
          </cell>
          <cell r="S144">
            <v>18.210526315789473</v>
          </cell>
          <cell r="T144">
            <v>21.964912280701753</v>
          </cell>
          <cell r="W144">
            <v>28500</v>
          </cell>
          <cell r="X144">
            <v>0</v>
          </cell>
        </row>
        <row r="145">
          <cell r="B145">
            <v>39828</v>
          </cell>
          <cell r="C145" t="str">
            <v>A-02</v>
          </cell>
          <cell r="D145" t="str">
            <v>A-02:GBM</v>
          </cell>
          <cell r="E145">
            <v>9</v>
          </cell>
          <cell r="F145">
            <v>90</v>
          </cell>
          <cell r="G145">
            <v>727</v>
          </cell>
          <cell r="H145">
            <v>194</v>
          </cell>
          <cell r="I145">
            <v>1260</v>
          </cell>
          <cell r="J145">
            <v>287</v>
          </cell>
          <cell r="K145">
            <v>403</v>
          </cell>
          <cell r="L145">
            <v>690</v>
          </cell>
          <cell r="M145">
            <v>58.405797101449274</v>
          </cell>
          <cell r="N145">
            <v>27.3</v>
          </cell>
          <cell r="R145">
            <v>95121.951219512193</v>
          </cell>
          <cell r="S145">
            <v>14.761904761904763</v>
          </cell>
          <cell r="T145">
            <v>25.274725274725274</v>
          </cell>
          <cell r="V145" t="str">
            <v>with varies of choke opening.. need to confirm</v>
          </cell>
          <cell r="W145">
            <v>27300</v>
          </cell>
          <cell r="X145">
            <v>0</v>
          </cell>
        </row>
        <row r="146">
          <cell r="B146">
            <v>39855</v>
          </cell>
          <cell r="C146" t="str">
            <v>A-02</v>
          </cell>
          <cell r="D146" t="str">
            <v>A-02:GBM</v>
          </cell>
          <cell r="E146">
            <v>12</v>
          </cell>
          <cell r="F146">
            <v>100</v>
          </cell>
          <cell r="G146">
            <v>620</v>
          </cell>
          <cell r="H146">
            <v>209</v>
          </cell>
          <cell r="I146">
            <v>1233</v>
          </cell>
          <cell r="J146">
            <v>344</v>
          </cell>
          <cell r="K146">
            <v>494</v>
          </cell>
          <cell r="L146">
            <v>838</v>
          </cell>
          <cell r="M146">
            <v>58.949880668257755</v>
          </cell>
          <cell r="N146">
            <v>27.48</v>
          </cell>
          <cell r="R146">
            <v>79883.720930232565</v>
          </cell>
          <cell r="S146">
            <v>17.976710334788937</v>
          </cell>
          <cell r="T146">
            <v>30.49490538573508</v>
          </cell>
          <cell r="V146" t="str">
            <v>oil still not consistent at the begiinning, took sample</v>
          </cell>
          <cell r="W146">
            <v>27480</v>
          </cell>
          <cell r="X146">
            <v>0</v>
          </cell>
        </row>
        <row r="147">
          <cell r="B147">
            <v>39855</v>
          </cell>
          <cell r="C147" t="str">
            <v>A-02</v>
          </cell>
          <cell r="D147" t="str">
            <v>A-02:GBM</v>
          </cell>
          <cell r="E147">
            <v>12</v>
          </cell>
          <cell r="F147">
            <v>100</v>
          </cell>
          <cell r="G147">
            <v>820</v>
          </cell>
          <cell r="H147">
            <v>209</v>
          </cell>
          <cell r="I147">
            <v>1233</v>
          </cell>
          <cell r="J147">
            <v>344</v>
          </cell>
          <cell r="K147">
            <v>494</v>
          </cell>
          <cell r="L147">
            <v>838</v>
          </cell>
          <cell r="M147">
            <v>58.949880668257755</v>
          </cell>
          <cell r="N147">
            <v>27.5</v>
          </cell>
          <cell r="O147">
            <v>27.5</v>
          </cell>
          <cell r="R147">
            <v>79941.860465116275</v>
          </cell>
          <cell r="S147">
            <v>17.963636363636365</v>
          </cell>
          <cell r="T147">
            <v>30.472727272727273</v>
          </cell>
          <cell r="W147">
            <v>27500</v>
          </cell>
          <cell r="X147">
            <v>0</v>
          </cell>
        </row>
        <row r="148">
          <cell r="B148">
            <v>39859</v>
          </cell>
          <cell r="C148" t="str">
            <v>A-02</v>
          </cell>
          <cell r="D148" t="str">
            <v>A-02:GBM</v>
          </cell>
          <cell r="E148">
            <v>10</v>
          </cell>
          <cell r="F148">
            <v>99</v>
          </cell>
          <cell r="G148">
            <v>580</v>
          </cell>
          <cell r="H148">
            <v>205</v>
          </cell>
          <cell r="I148">
            <v>1184</v>
          </cell>
          <cell r="J148">
            <v>299</v>
          </cell>
          <cell r="K148">
            <v>409</v>
          </cell>
          <cell r="L148">
            <v>708</v>
          </cell>
          <cell r="M148">
            <v>57.768361581920907</v>
          </cell>
          <cell r="N148">
            <v>26.8</v>
          </cell>
          <cell r="R148">
            <v>89632.107023411372</v>
          </cell>
          <cell r="S148">
            <v>15.261194029850746</v>
          </cell>
          <cell r="T148">
            <v>26.417910447761194</v>
          </cell>
          <cell r="V148" t="str">
            <v>first 6 hrs test ~ 80 BO and last 3 hrs ~ 560 Bo _-&gt; retest</v>
          </cell>
          <cell r="W148">
            <v>26800</v>
          </cell>
          <cell r="X148">
            <v>0</v>
          </cell>
        </row>
        <row r="149">
          <cell r="B149">
            <v>39888</v>
          </cell>
          <cell r="C149" t="str">
            <v>A-02</v>
          </cell>
          <cell r="D149" t="str">
            <v>A-02:GBM</v>
          </cell>
          <cell r="E149">
            <v>6</v>
          </cell>
          <cell r="F149">
            <v>98</v>
          </cell>
          <cell r="G149">
            <v>580</v>
          </cell>
          <cell r="H149">
            <v>213</v>
          </cell>
          <cell r="I149">
            <v>1185</v>
          </cell>
          <cell r="J149">
            <v>87.1</v>
          </cell>
          <cell r="K149">
            <v>517.5</v>
          </cell>
          <cell r="L149">
            <v>604.6</v>
          </cell>
          <cell r="M149">
            <v>85.593781012239504</v>
          </cell>
          <cell r="N149">
            <v>26.73</v>
          </cell>
          <cell r="O149">
            <v>26.73</v>
          </cell>
          <cell r="P149">
            <v>0</v>
          </cell>
          <cell r="R149">
            <v>306888.63375430543</v>
          </cell>
          <cell r="S149">
            <v>19.36026936026936</v>
          </cell>
          <cell r="T149">
            <v>22.618780396558176</v>
          </cell>
          <cell r="V149" t="str">
            <v>oil too low --&gt; retest</v>
          </cell>
          <cell r="W149">
            <v>26730</v>
          </cell>
          <cell r="X149">
            <v>0</v>
          </cell>
        </row>
        <row r="150">
          <cell r="B150">
            <v>39890</v>
          </cell>
          <cell r="C150" t="str">
            <v>A-02</v>
          </cell>
          <cell r="D150" t="str">
            <v>A-02:GBM</v>
          </cell>
          <cell r="E150">
            <v>10</v>
          </cell>
          <cell r="F150">
            <v>99</v>
          </cell>
          <cell r="G150">
            <v>580</v>
          </cell>
          <cell r="H150">
            <v>213</v>
          </cell>
          <cell r="I150">
            <v>1185</v>
          </cell>
          <cell r="J150">
            <v>89</v>
          </cell>
          <cell r="K150">
            <v>504</v>
          </cell>
          <cell r="L150">
            <v>593</v>
          </cell>
          <cell r="M150">
            <v>84.991568296795947</v>
          </cell>
          <cell r="N150">
            <v>25.89</v>
          </cell>
          <cell r="R150">
            <v>290898.8764044944</v>
          </cell>
          <cell r="S150">
            <v>19.466975666280415</v>
          </cell>
          <cell r="T150">
            <v>22.904596369254538</v>
          </cell>
          <cell r="V150" t="str">
            <v>confirmed oil decreased</v>
          </cell>
          <cell r="W150">
            <v>25890</v>
          </cell>
          <cell r="X150">
            <v>0</v>
          </cell>
        </row>
        <row r="151">
          <cell r="B151">
            <v>39918</v>
          </cell>
          <cell r="C151" t="str">
            <v>A-02</v>
          </cell>
          <cell r="D151" t="str">
            <v>A-02:GBM</v>
          </cell>
          <cell r="E151">
            <v>8</v>
          </cell>
          <cell r="F151">
            <v>100</v>
          </cell>
          <cell r="G151">
            <v>588</v>
          </cell>
          <cell r="H151">
            <v>221</v>
          </cell>
          <cell r="I151">
            <v>1173</v>
          </cell>
          <cell r="J151">
            <v>66</v>
          </cell>
          <cell r="K151">
            <v>522</v>
          </cell>
          <cell r="L151">
            <v>588</v>
          </cell>
          <cell r="M151">
            <v>88.775510204081627</v>
          </cell>
          <cell r="N151">
            <v>25.4</v>
          </cell>
          <cell r="R151">
            <v>384848.48484848486</v>
          </cell>
          <cell r="S151">
            <v>20.551181102362204</v>
          </cell>
          <cell r="T151">
            <v>23.1496062992126</v>
          </cell>
          <cell r="W151">
            <v>25400</v>
          </cell>
          <cell r="X151">
            <v>0</v>
          </cell>
        </row>
        <row r="152">
          <cell r="B152">
            <v>39921</v>
          </cell>
          <cell r="C152" t="str">
            <v>A-02</v>
          </cell>
          <cell r="D152" t="str">
            <v>A-02:GBM</v>
          </cell>
          <cell r="E152">
            <v>14</v>
          </cell>
          <cell r="F152">
            <v>99</v>
          </cell>
          <cell r="G152">
            <v>572</v>
          </cell>
          <cell r="H152">
            <v>219</v>
          </cell>
          <cell r="I152">
            <v>554</v>
          </cell>
          <cell r="J152">
            <v>42</v>
          </cell>
          <cell r="K152">
            <v>550</v>
          </cell>
          <cell r="L152">
            <v>592</v>
          </cell>
          <cell r="M152">
            <v>92.905405405405403</v>
          </cell>
          <cell r="N152">
            <v>25.5</v>
          </cell>
          <cell r="R152">
            <v>607142.85714285716</v>
          </cell>
          <cell r="S152">
            <v>21.568627450980394</v>
          </cell>
          <cell r="T152">
            <v>23.215686274509803</v>
          </cell>
          <cell r="W152">
            <v>25500</v>
          </cell>
          <cell r="X152">
            <v>0</v>
          </cell>
        </row>
        <row r="153">
          <cell r="B153">
            <v>39933</v>
          </cell>
          <cell r="C153" t="str">
            <v>A-02</v>
          </cell>
          <cell r="D153" t="str">
            <v>A-02:GBM</v>
          </cell>
          <cell r="E153">
            <v>12</v>
          </cell>
          <cell r="F153">
            <v>100</v>
          </cell>
          <cell r="G153">
            <v>521</v>
          </cell>
          <cell r="H153">
            <v>218</v>
          </cell>
          <cell r="I153">
            <v>1046</v>
          </cell>
          <cell r="J153">
            <v>212</v>
          </cell>
          <cell r="K153">
            <v>576</v>
          </cell>
          <cell r="L153">
            <v>788</v>
          </cell>
          <cell r="M153">
            <v>73.096446700507613</v>
          </cell>
          <cell r="N153">
            <v>24.9</v>
          </cell>
          <cell r="R153">
            <v>117452.83018867925</v>
          </cell>
          <cell r="S153">
            <v>23.132530120481928</v>
          </cell>
          <cell r="T153">
            <v>31.646586345381525</v>
          </cell>
          <cell r="W153">
            <v>24900</v>
          </cell>
          <cell r="X153">
            <v>0</v>
          </cell>
        </row>
        <row r="154">
          <cell r="B154">
            <v>39940</v>
          </cell>
          <cell r="C154" t="str">
            <v>A-02</v>
          </cell>
          <cell r="D154" t="str">
            <v>A-02:GBM</v>
          </cell>
          <cell r="E154">
            <v>16</v>
          </cell>
          <cell r="F154">
            <v>98</v>
          </cell>
          <cell r="G154">
            <v>530</v>
          </cell>
          <cell r="H154">
            <v>216</v>
          </cell>
          <cell r="I154">
            <v>1095</v>
          </cell>
          <cell r="J154">
            <v>85.2</v>
          </cell>
          <cell r="K154">
            <v>567</v>
          </cell>
          <cell r="L154">
            <v>652.20000000000005</v>
          </cell>
          <cell r="M154">
            <v>86.936522539098434</v>
          </cell>
          <cell r="N154">
            <v>24.79</v>
          </cell>
          <cell r="O154">
            <v>24.79</v>
          </cell>
          <cell r="P154">
            <v>0</v>
          </cell>
          <cell r="R154">
            <v>290962.44131455402</v>
          </cell>
          <cell r="S154">
            <v>22.872125857200484</v>
          </cell>
          <cell r="T154">
            <v>26.308995562726906</v>
          </cell>
          <cell r="V154" t="str">
            <v>oil is up and down</v>
          </cell>
          <cell r="W154">
            <v>24790</v>
          </cell>
          <cell r="X154">
            <v>0</v>
          </cell>
        </row>
        <row r="155">
          <cell r="B155">
            <v>40026</v>
          </cell>
          <cell r="C155" t="str">
            <v>A-02</v>
          </cell>
          <cell r="D155" t="str">
            <v>A-02:GBM</v>
          </cell>
          <cell r="E155">
            <v>12</v>
          </cell>
          <cell r="F155">
            <v>99</v>
          </cell>
          <cell r="G155">
            <v>522</v>
          </cell>
          <cell r="H155">
            <v>213</v>
          </cell>
          <cell r="I155">
            <v>1011</v>
          </cell>
          <cell r="J155">
            <v>567</v>
          </cell>
          <cell r="K155">
            <v>580</v>
          </cell>
          <cell r="L155">
            <v>1147</v>
          </cell>
          <cell r="M155">
            <v>50.566695727986051</v>
          </cell>
          <cell r="N155">
            <v>22.43</v>
          </cell>
          <cell r="R155">
            <v>39559.082892416227</v>
          </cell>
          <cell r="S155">
            <v>25.858225590726704</v>
          </cell>
          <cell r="T155">
            <v>51.136870263040571</v>
          </cell>
          <cell r="V155" t="str">
            <v>Normal mode. Oil/water better</v>
          </cell>
          <cell r="W155">
            <v>22430</v>
          </cell>
          <cell r="X155">
            <v>0</v>
          </cell>
        </row>
        <row r="156">
          <cell r="B156">
            <v>40048</v>
          </cell>
          <cell r="C156" t="str">
            <v>A-02</v>
          </cell>
          <cell r="D156" t="str">
            <v>A-02:GBM</v>
          </cell>
          <cell r="E156">
            <v>8</v>
          </cell>
          <cell r="F156">
            <v>99</v>
          </cell>
          <cell r="G156">
            <v>517</v>
          </cell>
          <cell r="H156">
            <v>213</v>
          </cell>
          <cell r="I156">
            <v>1010</v>
          </cell>
          <cell r="J156">
            <v>134</v>
          </cell>
          <cell r="K156">
            <v>626</v>
          </cell>
          <cell r="L156">
            <v>760</v>
          </cell>
          <cell r="M156">
            <v>82.368421052631575</v>
          </cell>
          <cell r="N156">
            <v>22.41</v>
          </cell>
          <cell r="R156">
            <v>167238.80597014926</v>
          </cell>
          <cell r="S156">
            <v>27.933958054439984</v>
          </cell>
          <cell r="T156">
            <v>33.91343150379295</v>
          </cell>
          <cell r="V156" t="str">
            <v>better</v>
          </cell>
          <cell r="W156">
            <v>22410</v>
          </cell>
          <cell r="X156">
            <v>0</v>
          </cell>
        </row>
        <row r="157">
          <cell r="B157">
            <v>40052</v>
          </cell>
          <cell r="C157" t="str">
            <v>A-02</v>
          </cell>
          <cell r="D157" t="str">
            <v>A-02:GBM</v>
          </cell>
          <cell r="E157">
            <v>9</v>
          </cell>
          <cell r="F157">
            <v>99</v>
          </cell>
          <cell r="G157">
            <v>517</v>
          </cell>
          <cell r="H157">
            <v>217</v>
          </cell>
          <cell r="I157">
            <v>1010</v>
          </cell>
          <cell r="J157">
            <v>5</v>
          </cell>
          <cell r="K157">
            <v>610.1</v>
          </cell>
          <cell r="L157">
            <v>615.1</v>
          </cell>
          <cell r="M157">
            <v>99.187124044870757</v>
          </cell>
          <cell r="N157">
            <v>21.58</v>
          </cell>
          <cell r="O157">
            <v>21.58</v>
          </cell>
          <cell r="P157">
            <v>0</v>
          </cell>
          <cell r="R157">
            <v>4316000</v>
          </cell>
          <cell r="S157">
            <v>28.271547729379055</v>
          </cell>
          <cell r="T157">
            <v>28.503243744207598</v>
          </cell>
          <cell r="V157" t="str">
            <v>become water out  (confirm from shake out sample)... Retest</v>
          </cell>
          <cell r="W157">
            <v>21580</v>
          </cell>
          <cell r="X157">
            <v>0</v>
          </cell>
        </row>
        <row r="158">
          <cell r="B158">
            <v>40055</v>
          </cell>
          <cell r="C158" t="str">
            <v>A-02</v>
          </cell>
          <cell r="D158" t="str">
            <v>A-02:GBM</v>
          </cell>
          <cell r="E158">
            <v>10</v>
          </cell>
          <cell r="F158">
            <v>99</v>
          </cell>
          <cell r="G158">
            <v>517</v>
          </cell>
          <cell r="H158">
            <v>214</v>
          </cell>
          <cell r="I158">
            <v>1010</v>
          </cell>
          <cell r="J158">
            <v>0</v>
          </cell>
          <cell r="K158">
            <v>708</v>
          </cell>
          <cell r="L158">
            <v>708</v>
          </cell>
          <cell r="M158">
            <v>100</v>
          </cell>
          <cell r="N158">
            <v>21.46</v>
          </cell>
          <cell r="R158">
            <v>0</v>
          </cell>
          <cell r="S158">
            <v>32.991612301957133</v>
          </cell>
          <cell r="T158">
            <v>32.991612301957133</v>
          </cell>
          <cell r="V158" t="str">
            <v>confirmed no oil produced</v>
          </cell>
          <cell r="W158">
            <v>21460</v>
          </cell>
          <cell r="X158">
            <v>0</v>
          </cell>
        </row>
        <row r="159">
          <cell r="B159">
            <v>40062</v>
          </cell>
          <cell r="C159" t="str">
            <v>A-02</v>
          </cell>
          <cell r="D159" t="str">
            <v>A-02:GBM</v>
          </cell>
          <cell r="E159">
            <v>10</v>
          </cell>
          <cell r="F159">
            <v>100</v>
          </cell>
          <cell r="G159">
            <v>478</v>
          </cell>
          <cell r="H159">
            <v>212</v>
          </cell>
          <cell r="I159">
            <v>1008</v>
          </cell>
          <cell r="J159">
            <v>0</v>
          </cell>
          <cell r="K159">
            <v>648</v>
          </cell>
          <cell r="L159">
            <v>648</v>
          </cell>
          <cell r="M159">
            <v>100</v>
          </cell>
          <cell r="N159">
            <v>21.6</v>
          </cell>
          <cell r="R159">
            <v>0</v>
          </cell>
          <cell r="S159">
            <v>30</v>
          </cell>
          <cell r="T159">
            <v>30</v>
          </cell>
          <cell r="V159" t="str">
            <v>Reconfirmed no ioil from shake out</v>
          </cell>
          <cell r="W159">
            <v>21600</v>
          </cell>
          <cell r="X159">
            <v>0</v>
          </cell>
        </row>
        <row r="160">
          <cell r="B160">
            <v>40069</v>
          </cell>
          <cell r="C160" t="str">
            <v>A-02</v>
          </cell>
          <cell r="D160" t="str">
            <v>A-02:GBM</v>
          </cell>
          <cell r="E160">
            <v>13</v>
          </cell>
          <cell r="F160">
            <v>99</v>
          </cell>
          <cell r="G160">
            <v>508</v>
          </cell>
          <cell r="H160">
            <v>216</v>
          </cell>
          <cell r="I160">
            <v>1008</v>
          </cell>
          <cell r="J160">
            <v>5</v>
          </cell>
          <cell r="K160">
            <v>689</v>
          </cell>
          <cell r="L160">
            <v>694</v>
          </cell>
          <cell r="M160">
            <v>99.279538904899141</v>
          </cell>
          <cell r="N160">
            <v>20.7</v>
          </cell>
          <cell r="R160">
            <v>4140000</v>
          </cell>
          <cell r="S160">
            <v>33.285024154589372</v>
          </cell>
          <cell r="T160">
            <v>33.526570048309182</v>
          </cell>
          <cell r="W160">
            <v>20700</v>
          </cell>
          <cell r="X160">
            <v>0</v>
          </cell>
        </row>
        <row r="161">
          <cell r="B161">
            <v>40074</v>
          </cell>
          <cell r="C161" t="str">
            <v>A-02</v>
          </cell>
          <cell r="D161" t="str">
            <v>A-02:GBM</v>
          </cell>
          <cell r="E161">
            <v>9</v>
          </cell>
          <cell r="F161">
            <v>99</v>
          </cell>
          <cell r="G161">
            <v>503</v>
          </cell>
          <cell r="H161">
            <v>220</v>
          </cell>
          <cell r="I161">
            <v>1007</v>
          </cell>
          <cell r="J161">
            <v>21</v>
          </cell>
          <cell r="K161">
            <v>661</v>
          </cell>
          <cell r="L161">
            <v>682</v>
          </cell>
          <cell r="M161">
            <v>96.920821114369502</v>
          </cell>
          <cell r="N161">
            <v>20.9</v>
          </cell>
          <cell r="R161">
            <v>995238.09523809527</v>
          </cell>
          <cell r="S161">
            <v>31.626794258373206</v>
          </cell>
          <cell r="T161">
            <v>32.631578947368418</v>
          </cell>
          <cell r="W161">
            <v>20900</v>
          </cell>
          <cell r="X161">
            <v>0</v>
          </cell>
        </row>
        <row r="162">
          <cell r="B162">
            <v>40119</v>
          </cell>
          <cell r="C162" t="str">
            <v>A-02</v>
          </cell>
          <cell r="D162" t="str">
            <v>A-02:GBM</v>
          </cell>
          <cell r="E162">
            <v>8</v>
          </cell>
          <cell r="F162">
            <v>99</v>
          </cell>
          <cell r="G162">
            <v>497</v>
          </cell>
          <cell r="H162">
            <v>213</v>
          </cell>
          <cell r="I162">
            <v>960</v>
          </cell>
          <cell r="J162">
            <v>33.1</v>
          </cell>
          <cell r="K162">
            <v>682.2</v>
          </cell>
          <cell r="L162">
            <v>715.3</v>
          </cell>
          <cell r="M162">
            <v>95.372570949252065</v>
          </cell>
          <cell r="N162">
            <v>18.95</v>
          </cell>
          <cell r="O162">
            <v>18.95</v>
          </cell>
          <cell r="P162">
            <v>0</v>
          </cell>
          <cell r="R162">
            <v>572507.55287009059</v>
          </cell>
          <cell r="S162">
            <v>36</v>
          </cell>
          <cell r="T162">
            <v>37.746701846965699</v>
          </cell>
          <cell r="W162">
            <v>18950</v>
          </cell>
          <cell r="X162">
            <v>0</v>
          </cell>
        </row>
        <row r="163">
          <cell r="B163">
            <v>40302</v>
          </cell>
          <cell r="C163" t="str">
            <v>A-02</v>
          </cell>
          <cell r="D163" t="str">
            <v>A-02:GBM</v>
          </cell>
          <cell r="E163">
            <v>21</v>
          </cell>
          <cell r="F163">
            <v>98</v>
          </cell>
          <cell r="G163">
            <v>426</v>
          </cell>
          <cell r="H163">
            <v>197</v>
          </cell>
          <cell r="I163">
            <v>808</v>
          </cell>
          <cell r="J163">
            <v>79</v>
          </cell>
          <cell r="K163">
            <v>1145.4000000000001</v>
          </cell>
          <cell r="L163">
            <v>1224.4000000000001</v>
          </cell>
          <cell r="M163">
            <v>93.547860176412939</v>
          </cell>
          <cell r="N163">
            <v>4.49</v>
          </cell>
          <cell r="O163">
            <v>6.21</v>
          </cell>
          <cell r="P163">
            <v>1.72</v>
          </cell>
          <cell r="R163">
            <v>56835.443037974685</v>
          </cell>
          <cell r="S163">
            <v>255.10022271714922</v>
          </cell>
          <cell r="T163">
            <v>272.69487750556794</v>
          </cell>
          <cell r="V163" t="str">
            <v>still part of unloading w/ GL gas getting better LDM ( 24 BO, 1146 BW)</v>
          </cell>
          <cell r="W163">
            <v>4490</v>
          </cell>
          <cell r="X163">
            <v>1720</v>
          </cell>
        </row>
        <row r="164">
          <cell r="B164">
            <v>40305</v>
          </cell>
          <cell r="C164" t="str">
            <v>A-02</v>
          </cell>
          <cell r="D164" t="str">
            <v>A-02:GBM</v>
          </cell>
          <cell r="E164">
            <v>22</v>
          </cell>
          <cell r="F164">
            <v>98</v>
          </cell>
          <cell r="G164">
            <v>427</v>
          </cell>
          <cell r="H164">
            <v>199</v>
          </cell>
          <cell r="I164">
            <v>897</v>
          </cell>
          <cell r="J164">
            <v>216</v>
          </cell>
          <cell r="K164">
            <v>975.6</v>
          </cell>
          <cell r="L164">
            <v>1191.5999999999999</v>
          </cell>
          <cell r="M164">
            <v>81.873111782477338</v>
          </cell>
          <cell r="N164">
            <v>6.66</v>
          </cell>
          <cell r="O164">
            <v>8.7799999999999994</v>
          </cell>
          <cell r="P164">
            <v>2.12</v>
          </cell>
          <cell r="R164">
            <v>30833.333333333332</v>
          </cell>
          <cell r="S164">
            <v>146.48648648648648</v>
          </cell>
          <cell r="T164">
            <v>178.91891891891891</v>
          </cell>
          <cell r="V164" t="str">
            <v>gas getting better</v>
          </cell>
          <cell r="W164">
            <v>6660</v>
          </cell>
          <cell r="X164">
            <v>2120</v>
          </cell>
        </row>
        <row r="165">
          <cell r="B165">
            <v>40308</v>
          </cell>
          <cell r="C165" t="str">
            <v>A-02</v>
          </cell>
          <cell r="D165" t="str">
            <v>A-02:GBM</v>
          </cell>
          <cell r="E165">
            <v>22</v>
          </cell>
          <cell r="F165">
            <v>98</v>
          </cell>
          <cell r="G165">
            <v>425</v>
          </cell>
          <cell r="H165">
            <v>223</v>
          </cell>
          <cell r="I165">
            <v>711</v>
          </cell>
          <cell r="J165">
            <v>208</v>
          </cell>
          <cell r="K165">
            <v>985</v>
          </cell>
          <cell r="L165">
            <v>1193</v>
          </cell>
          <cell r="M165">
            <v>82.564962279966466</v>
          </cell>
          <cell r="N165">
            <v>7.8</v>
          </cell>
          <cell r="O165">
            <v>7.8</v>
          </cell>
          <cell r="P165">
            <v>0</v>
          </cell>
          <cell r="R165">
            <v>37500</v>
          </cell>
          <cell r="S165">
            <v>126.28205128205128</v>
          </cell>
          <cell r="T165">
            <v>152.94871794871796</v>
          </cell>
          <cell r="V165" t="str">
            <v>Naturally, LDM (268 BO, 1011 BW)</v>
          </cell>
          <cell r="W165">
            <v>7800</v>
          </cell>
          <cell r="X165">
            <v>0</v>
          </cell>
        </row>
        <row r="166">
          <cell r="B166">
            <v>40313</v>
          </cell>
          <cell r="C166" t="str">
            <v>A-02</v>
          </cell>
          <cell r="D166" t="str">
            <v>A-02:GBM</v>
          </cell>
          <cell r="E166">
            <v>9</v>
          </cell>
          <cell r="F166">
            <v>99</v>
          </cell>
          <cell r="G166">
            <v>426</v>
          </cell>
          <cell r="H166">
            <v>211</v>
          </cell>
          <cell r="I166">
            <v>696</v>
          </cell>
          <cell r="J166">
            <v>357.2</v>
          </cell>
          <cell r="K166">
            <v>925.3</v>
          </cell>
          <cell r="L166">
            <v>1282.5</v>
          </cell>
          <cell r="M166">
            <v>72.148148148148152</v>
          </cell>
          <cell r="N166">
            <v>8.9700000000000006</v>
          </cell>
          <cell r="O166">
            <v>8.9700000000000006</v>
          </cell>
          <cell r="P166">
            <v>0</v>
          </cell>
          <cell r="R166">
            <v>25111.98208286674</v>
          </cell>
          <cell r="S166">
            <v>103.15496098104794</v>
          </cell>
          <cell r="T166">
            <v>142.97658862876253</v>
          </cell>
          <cell r="V166" t="str">
            <v>gas getting better</v>
          </cell>
          <cell r="W166">
            <v>8970</v>
          </cell>
          <cell r="X166">
            <v>0</v>
          </cell>
        </row>
        <row r="167">
          <cell r="B167">
            <v>40324</v>
          </cell>
          <cell r="C167" t="str">
            <v>A-02</v>
          </cell>
          <cell r="D167" t="str">
            <v>A-02:GBM</v>
          </cell>
          <cell r="E167">
            <v>6</v>
          </cell>
          <cell r="F167">
            <v>99</v>
          </cell>
          <cell r="G167">
            <v>428</v>
          </cell>
          <cell r="H167">
            <v>218</v>
          </cell>
          <cell r="I167">
            <v>705</v>
          </cell>
          <cell r="J167">
            <v>397.9</v>
          </cell>
          <cell r="K167">
            <v>793.3</v>
          </cell>
          <cell r="L167">
            <v>1191.2</v>
          </cell>
          <cell r="M167">
            <v>66.596709200805904</v>
          </cell>
          <cell r="N167">
            <v>9.9600000000000009</v>
          </cell>
          <cell r="O167">
            <v>9.9600000000000009</v>
          </cell>
          <cell r="P167">
            <v>0</v>
          </cell>
          <cell r="R167">
            <v>25031.414928373964</v>
          </cell>
          <cell r="S167">
            <v>79.648594377510037</v>
          </cell>
          <cell r="T167">
            <v>119.59839357429719</v>
          </cell>
          <cell r="V167" t="str">
            <v>LDM (624 BO, 794 BW)</v>
          </cell>
          <cell r="W167">
            <v>9960</v>
          </cell>
          <cell r="X167">
            <v>0</v>
          </cell>
        </row>
        <row r="168">
          <cell r="B168">
            <v>40369</v>
          </cell>
          <cell r="C168" t="str">
            <v>A-02</v>
          </cell>
          <cell r="D168" t="str">
            <v>A-02:GBM</v>
          </cell>
          <cell r="E168">
            <v>24</v>
          </cell>
          <cell r="F168">
            <v>99</v>
          </cell>
          <cell r="G168">
            <v>407</v>
          </cell>
          <cell r="H168">
            <v>219</v>
          </cell>
          <cell r="I168">
            <v>682</v>
          </cell>
          <cell r="J168">
            <v>15</v>
          </cell>
          <cell r="K168">
            <v>775.4</v>
          </cell>
          <cell r="L168">
            <v>790.4</v>
          </cell>
          <cell r="M168">
            <v>98.102226720647778</v>
          </cell>
          <cell r="N168">
            <v>9.08</v>
          </cell>
          <cell r="O168">
            <v>9.08</v>
          </cell>
          <cell r="P168">
            <v>0</v>
          </cell>
          <cell r="R168">
            <v>605333.33333333337</v>
          </cell>
          <cell r="S168">
            <v>85.396475770925107</v>
          </cell>
          <cell r="T168">
            <v>87.048458149779734</v>
          </cell>
          <cell r="V168" t="str">
            <v>waiting for LDM</v>
          </cell>
          <cell r="W168">
            <v>9080</v>
          </cell>
          <cell r="X168">
            <v>0</v>
          </cell>
        </row>
        <row r="169">
          <cell r="B169">
            <v>40379</v>
          </cell>
          <cell r="C169" t="str">
            <v>A-02</v>
          </cell>
          <cell r="D169" t="str">
            <v>A-02:GBM</v>
          </cell>
          <cell r="E169">
            <v>12</v>
          </cell>
          <cell r="F169">
            <v>99</v>
          </cell>
          <cell r="G169">
            <v>386</v>
          </cell>
          <cell r="H169">
            <v>211</v>
          </cell>
          <cell r="I169">
            <v>668</v>
          </cell>
          <cell r="J169">
            <v>101.6</v>
          </cell>
          <cell r="K169">
            <v>110.1</v>
          </cell>
          <cell r="L169">
            <v>211.7</v>
          </cell>
          <cell r="M169">
            <v>52.007557864903163</v>
          </cell>
          <cell r="N169">
            <v>4.8499999999999996</v>
          </cell>
          <cell r="O169">
            <v>4.8499999999999996</v>
          </cell>
          <cell r="P169">
            <v>0</v>
          </cell>
          <cell r="R169">
            <v>47736.220472440946</v>
          </cell>
          <cell r="S169">
            <v>22.701030927835053</v>
          </cell>
          <cell r="T169">
            <v>43.649484536082475</v>
          </cell>
          <cell r="W169">
            <v>4850</v>
          </cell>
          <cell r="X169">
            <v>0</v>
          </cell>
        </row>
        <row r="170">
          <cell r="B170">
            <v>40382</v>
          </cell>
          <cell r="C170" t="str">
            <v>A-02</v>
          </cell>
          <cell r="D170" t="str">
            <v>A-02:GBM</v>
          </cell>
          <cell r="E170">
            <v>9</v>
          </cell>
          <cell r="F170">
            <v>99</v>
          </cell>
          <cell r="G170">
            <v>407</v>
          </cell>
          <cell r="H170">
            <v>207</v>
          </cell>
          <cell r="I170">
            <v>666</v>
          </cell>
          <cell r="J170">
            <v>18.5</v>
          </cell>
          <cell r="K170">
            <v>759.8</v>
          </cell>
          <cell r="L170">
            <v>778.3</v>
          </cell>
          <cell r="M170">
            <v>97.623024540665554</v>
          </cell>
          <cell r="N170">
            <v>8.41</v>
          </cell>
          <cell r="O170">
            <v>8.41</v>
          </cell>
          <cell r="P170">
            <v>0</v>
          </cell>
          <cell r="R170">
            <v>454594.59459459462</v>
          </cell>
          <cell r="S170">
            <v>90.34482758620689</v>
          </cell>
          <cell r="T170">
            <v>92.544589774078474</v>
          </cell>
          <cell r="W170">
            <v>8410</v>
          </cell>
          <cell r="X170">
            <v>0</v>
          </cell>
        </row>
        <row r="171">
          <cell r="B171">
            <v>40393</v>
          </cell>
          <cell r="C171" t="str">
            <v>A-02</v>
          </cell>
          <cell r="D171" t="str">
            <v>A-02:GBM</v>
          </cell>
          <cell r="E171">
            <v>20</v>
          </cell>
          <cell r="F171">
            <v>99</v>
          </cell>
          <cell r="G171">
            <v>406</v>
          </cell>
          <cell r="H171">
            <v>215</v>
          </cell>
          <cell r="I171">
            <v>659</v>
          </cell>
          <cell r="J171">
            <v>20</v>
          </cell>
          <cell r="K171">
            <v>760</v>
          </cell>
          <cell r="L171">
            <v>780</v>
          </cell>
          <cell r="M171">
            <v>97.435897435897431</v>
          </cell>
          <cell r="N171">
            <v>8.14</v>
          </cell>
          <cell r="O171">
            <v>8.14</v>
          </cell>
          <cell r="P171">
            <v>0</v>
          </cell>
          <cell r="R171">
            <v>407000</v>
          </cell>
          <cell r="S171">
            <v>93.366093366093367</v>
          </cell>
          <cell r="T171">
            <v>95.823095823095827</v>
          </cell>
          <cell r="V171" t="str">
            <v>LDM</v>
          </cell>
          <cell r="W171">
            <v>8140.0000000000009</v>
          </cell>
          <cell r="X171">
            <v>0</v>
          </cell>
        </row>
        <row r="172">
          <cell r="B172">
            <v>40403</v>
          </cell>
          <cell r="C172" t="str">
            <v>A-02</v>
          </cell>
          <cell r="D172" t="str">
            <v>A-02:GBM</v>
          </cell>
          <cell r="E172">
            <v>8</v>
          </cell>
          <cell r="F172">
            <v>99</v>
          </cell>
          <cell r="G172">
            <v>401</v>
          </cell>
          <cell r="H172">
            <v>212</v>
          </cell>
          <cell r="I172">
            <v>649</v>
          </cell>
          <cell r="J172">
            <v>37</v>
          </cell>
          <cell r="K172">
            <v>747</v>
          </cell>
          <cell r="L172">
            <v>784</v>
          </cell>
          <cell r="M172">
            <v>95.280612244897952</v>
          </cell>
          <cell r="N172">
            <v>7.64</v>
          </cell>
          <cell r="O172">
            <v>7.64</v>
          </cell>
          <cell r="P172">
            <v>0</v>
          </cell>
          <cell r="R172">
            <v>206486.48648648648</v>
          </cell>
          <cell r="S172">
            <v>97.774869109947645</v>
          </cell>
          <cell r="T172">
            <v>102.61780104712042</v>
          </cell>
          <cell r="V172" t="str">
            <v>LDM</v>
          </cell>
          <cell r="W172">
            <v>7640</v>
          </cell>
          <cell r="X172">
            <v>0</v>
          </cell>
        </row>
        <row r="173">
          <cell r="B173">
            <v>40437</v>
          </cell>
          <cell r="C173" t="str">
            <v>A-02</v>
          </cell>
          <cell r="D173" t="str">
            <v>A-02:GBM</v>
          </cell>
          <cell r="E173">
            <v>14</v>
          </cell>
          <cell r="F173">
            <v>99</v>
          </cell>
          <cell r="G173">
            <v>394</v>
          </cell>
          <cell r="H173">
            <v>215</v>
          </cell>
          <cell r="I173">
            <v>618</v>
          </cell>
          <cell r="J173">
            <v>40</v>
          </cell>
          <cell r="K173">
            <v>715</v>
          </cell>
          <cell r="L173">
            <v>755</v>
          </cell>
          <cell r="M173">
            <v>94.701986754966882</v>
          </cell>
          <cell r="N173">
            <v>5.8</v>
          </cell>
          <cell r="O173">
            <v>5.8</v>
          </cell>
          <cell r="R173">
            <v>145000</v>
          </cell>
          <cell r="S173">
            <v>123.27586206896552</v>
          </cell>
          <cell r="T173">
            <v>130.17241379310346</v>
          </cell>
          <cell r="V173" t="str">
            <v>PDC close to LDM</v>
          </cell>
          <cell r="W173">
            <v>5800</v>
          </cell>
          <cell r="X173">
            <v>0</v>
          </cell>
        </row>
        <row r="174">
          <cell r="B174">
            <v>40822</v>
          </cell>
          <cell r="C174" t="str">
            <v>A-02</v>
          </cell>
          <cell r="D174" t="str">
            <v>A-02:GBM</v>
          </cell>
          <cell r="E174">
            <v>0</v>
          </cell>
          <cell r="J174">
            <v>0</v>
          </cell>
          <cell r="K174">
            <v>0</v>
          </cell>
          <cell r="L174">
            <v>0</v>
          </cell>
          <cell r="M174">
            <v>0</v>
          </cell>
          <cell r="N174">
            <v>0</v>
          </cell>
          <cell r="O174">
            <v>0</v>
          </cell>
          <cell r="R174">
            <v>0</v>
          </cell>
          <cell r="T174">
            <v>0</v>
          </cell>
          <cell r="V174" t="str">
            <v>Dummy run for Gas lift</v>
          </cell>
          <cell r="W174">
            <v>0</v>
          </cell>
          <cell r="X174">
            <v>0</v>
          </cell>
        </row>
        <row r="175">
          <cell r="B175">
            <v>43483</v>
          </cell>
          <cell r="C175" t="str">
            <v>A-02</v>
          </cell>
          <cell r="D175" t="str">
            <v>A-02:GBM</v>
          </cell>
          <cell r="E175">
            <v>17</v>
          </cell>
          <cell r="F175">
            <v>100</v>
          </cell>
          <cell r="G175">
            <v>206</v>
          </cell>
          <cell r="H175">
            <v>82</v>
          </cell>
          <cell r="I175">
            <v>211</v>
          </cell>
          <cell r="J175">
            <v>12</v>
          </cell>
          <cell r="K175">
            <v>0</v>
          </cell>
          <cell r="L175">
            <v>12</v>
          </cell>
          <cell r="M175">
            <v>0</v>
          </cell>
          <cell r="N175">
            <v>0</v>
          </cell>
          <cell r="O175">
            <v>0</v>
          </cell>
          <cell r="P175">
            <v>0</v>
          </cell>
          <cell r="Q175">
            <v>0</v>
          </cell>
          <cell r="R175">
            <v>0</v>
          </cell>
          <cell r="T175">
            <v>0</v>
          </cell>
          <cell r="V175" t="str">
            <v>SITP 945#, flow normal to T/S, combine test A-05</v>
          </cell>
          <cell r="W175">
            <v>0</v>
          </cell>
          <cell r="X175">
            <v>0</v>
          </cell>
        </row>
        <row r="177">
          <cell r="B177">
            <v>43543</v>
          </cell>
          <cell r="C177">
            <v>60</v>
          </cell>
        </row>
        <row r="178">
          <cell r="B178">
            <v>43603</v>
          </cell>
        </row>
        <row r="179">
          <cell r="B179">
            <v>43663</v>
          </cell>
        </row>
        <row r="180">
          <cell r="B180">
            <v>43723</v>
          </cell>
        </row>
        <row r="181">
          <cell r="B181">
            <v>43783</v>
          </cell>
        </row>
        <row r="182">
          <cell r="B182">
            <v>43843</v>
          </cell>
        </row>
        <row r="183">
          <cell r="B183">
            <v>43903</v>
          </cell>
        </row>
      </sheetData>
      <sheetData sheetId="3"/>
      <sheetData sheetId="4"/>
      <sheetData sheetId="5"/>
      <sheetData sheetId="6">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40141</v>
          </cell>
          <cell r="C26" t="str">
            <v>A-03 (Production/Injection)</v>
          </cell>
          <cell r="D26" t="str">
            <v>A-03 (Production/Injection):GBM</v>
          </cell>
          <cell r="E26">
            <v>0</v>
          </cell>
          <cell r="N26">
            <v>5.1375800030000001</v>
          </cell>
          <cell r="T26">
            <v>0</v>
          </cell>
          <cell r="W26">
            <v>5137.580003</v>
          </cell>
          <cell r="X26">
            <v>0</v>
          </cell>
          <cell r="Y26">
            <v>0</v>
          </cell>
          <cell r="Z26">
            <v>0</v>
          </cell>
        </row>
        <row r="27">
          <cell r="B27">
            <v>40142</v>
          </cell>
          <cell r="C27" t="str">
            <v>A-03 (Production/Injection)</v>
          </cell>
          <cell r="D27" t="str">
            <v>A-03 (Production/Injection):GBM</v>
          </cell>
          <cell r="E27">
            <v>0</v>
          </cell>
          <cell r="N27">
            <v>24.914968349999999</v>
          </cell>
          <cell r="T27">
            <v>0</v>
          </cell>
          <cell r="W27">
            <v>24914.968349999999</v>
          </cell>
          <cell r="X27">
            <v>0</v>
          </cell>
          <cell r="Y27">
            <v>0</v>
          </cell>
          <cell r="Z27">
            <v>0</v>
          </cell>
        </row>
        <row r="28">
          <cell r="B28">
            <v>40143</v>
          </cell>
          <cell r="C28" t="str">
            <v>A-03 (Production/Injection)</v>
          </cell>
          <cell r="D28" t="str">
            <v>A-03 (Production/Injection):GBM</v>
          </cell>
          <cell r="E28">
            <v>0</v>
          </cell>
          <cell r="N28">
            <v>19.769336620000001</v>
          </cell>
          <cell r="T28">
            <v>0</v>
          </cell>
          <cell r="W28">
            <v>19769.336620000002</v>
          </cell>
          <cell r="X28">
            <v>0</v>
          </cell>
          <cell r="Y28">
            <v>0</v>
          </cell>
          <cell r="Z28">
            <v>0</v>
          </cell>
        </row>
        <row r="29">
          <cell r="B29">
            <v>40144</v>
          </cell>
          <cell r="C29" t="str">
            <v>A-03 (Production/Injection)</v>
          </cell>
          <cell r="D29" t="str">
            <v>A-03 (Production/Injection):GBM</v>
          </cell>
          <cell r="E29">
            <v>0</v>
          </cell>
          <cell r="N29">
            <v>20.908658880000001</v>
          </cell>
          <cell r="T29">
            <v>0</v>
          </cell>
          <cell r="W29">
            <v>20908.658879999999</v>
          </cell>
          <cell r="X29">
            <v>0</v>
          </cell>
          <cell r="Y29">
            <v>0</v>
          </cell>
          <cell r="Z29">
            <v>0</v>
          </cell>
        </row>
        <row r="30">
          <cell r="B30">
            <v>40145</v>
          </cell>
          <cell r="C30" t="str">
            <v>A-03 (Production/Injection)</v>
          </cell>
          <cell r="D30" t="str">
            <v>A-03 (Production/Injection):GBM</v>
          </cell>
          <cell r="E30">
            <v>0</v>
          </cell>
          <cell r="N30">
            <v>18.023517259999998</v>
          </cell>
          <cell r="T30">
            <v>0</v>
          </cell>
          <cell r="W30">
            <v>18023.517259999997</v>
          </cell>
          <cell r="X30">
            <v>0</v>
          </cell>
          <cell r="Y30">
            <v>0</v>
          </cell>
          <cell r="Z30">
            <v>0</v>
          </cell>
        </row>
        <row r="31">
          <cell r="B31">
            <v>40146</v>
          </cell>
          <cell r="C31" t="str">
            <v>A-03 (Production/Injection)</v>
          </cell>
          <cell r="D31" t="str">
            <v>A-03 (Production/Injection):GBM</v>
          </cell>
          <cell r="E31">
            <v>0</v>
          </cell>
          <cell r="N31">
            <v>5.7788083590000001</v>
          </cell>
          <cell r="T31">
            <v>0</v>
          </cell>
          <cell r="W31">
            <v>5778.8083590000006</v>
          </cell>
          <cell r="X31">
            <v>0</v>
          </cell>
          <cell r="Y31">
            <v>0</v>
          </cell>
          <cell r="Z31">
            <v>0</v>
          </cell>
        </row>
        <row r="32">
          <cell r="B32">
            <v>40147</v>
          </cell>
          <cell r="C32" t="str">
            <v>A-03 (Production/Injection)</v>
          </cell>
          <cell r="D32" t="str">
            <v>A-03 (Production/Injection):GBM</v>
          </cell>
          <cell r="E32">
            <v>0</v>
          </cell>
          <cell r="N32">
            <v>8.9523816739999997</v>
          </cell>
          <cell r="T32">
            <v>0</v>
          </cell>
          <cell r="W32">
            <v>8952.3816740000002</v>
          </cell>
          <cell r="X32">
            <v>0</v>
          </cell>
          <cell r="Y32">
            <v>0</v>
          </cell>
          <cell r="Z32">
            <v>0</v>
          </cell>
        </row>
        <row r="33">
          <cell r="B33">
            <v>43363</v>
          </cell>
          <cell r="C33" t="str">
            <v>A-03 (Production/Injection)</v>
          </cell>
          <cell r="D33" t="str">
            <v>A-03 (Production/Injection):GBM</v>
          </cell>
          <cell r="E33">
            <v>6</v>
          </cell>
          <cell r="F33">
            <v>21.5</v>
          </cell>
          <cell r="G33">
            <v>1057</v>
          </cell>
          <cell r="H33">
            <v>153</v>
          </cell>
          <cell r="N33">
            <v>13.5</v>
          </cell>
          <cell r="O33">
            <v>13.5</v>
          </cell>
          <cell r="P33">
            <v>0</v>
          </cell>
          <cell r="Q33">
            <v>0</v>
          </cell>
          <cell r="T33">
            <v>0</v>
          </cell>
          <cell r="V33" t="str">
            <v>test Flow Choke 21.5%</v>
          </cell>
          <cell r="W33">
            <v>13500</v>
          </cell>
          <cell r="X33">
            <v>0</v>
          </cell>
          <cell r="Y33">
            <v>0</v>
          </cell>
          <cell r="Z33">
            <v>0</v>
          </cell>
        </row>
        <row r="34">
          <cell r="B34">
            <v>43363</v>
          </cell>
          <cell r="C34" t="str">
            <v>A-03 (Production/Injection)</v>
          </cell>
          <cell r="D34" t="str">
            <v>A-03 (Production/Injection):GBM</v>
          </cell>
          <cell r="E34">
            <v>6</v>
          </cell>
          <cell r="F34">
            <v>17.5</v>
          </cell>
          <cell r="G34">
            <v>1080</v>
          </cell>
          <cell r="H34">
            <v>127</v>
          </cell>
          <cell r="N34">
            <v>9.43</v>
          </cell>
          <cell r="O34">
            <v>9.43</v>
          </cell>
          <cell r="P34">
            <v>0</v>
          </cell>
          <cell r="Q34">
            <v>0</v>
          </cell>
          <cell r="T34">
            <v>0</v>
          </cell>
          <cell r="V34" t="str">
            <v>Normal Choke 17.5%</v>
          </cell>
          <cell r="W34">
            <v>9430</v>
          </cell>
          <cell r="X34">
            <v>0</v>
          </cell>
          <cell r="Y34">
            <v>0</v>
          </cell>
          <cell r="Z34">
            <v>0</v>
          </cell>
        </row>
        <row r="35">
          <cell r="B35">
            <v>43363</v>
          </cell>
          <cell r="C35" t="str">
            <v>A-03 (Production/Injection)</v>
          </cell>
          <cell r="D35" t="str">
            <v>A-03 (Production/Injection):GBM</v>
          </cell>
          <cell r="E35">
            <v>6</v>
          </cell>
          <cell r="F35">
            <v>25</v>
          </cell>
          <cell r="G35">
            <v>1012</v>
          </cell>
          <cell r="H35">
            <v>167</v>
          </cell>
          <cell r="N35">
            <v>20.05</v>
          </cell>
          <cell r="O35">
            <v>20.05</v>
          </cell>
          <cell r="P35">
            <v>0</v>
          </cell>
          <cell r="Q35">
            <v>0</v>
          </cell>
          <cell r="T35">
            <v>0</v>
          </cell>
          <cell r="V35" t="str">
            <v>Test Flow Choke 25%</v>
          </cell>
          <cell r="W35">
            <v>20050</v>
          </cell>
          <cell r="X35">
            <v>0</v>
          </cell>
          <cell r="Y35">
            <v>0</v>
          </cell>
          <cell r="Z35">
            <v>0</v>
          </cell>
        </row>
        <row r="36">
          <cell r="B36">
            <v>43363</v>
          </cell>
          <cell r="C36" t="str">
            <v>A-03 (Production/Injection)</v>
          </cell>
          <cell r="D36" t="str">
            <v>A-03 (Production/Injection):GBM</v>
          </cell>
          <cell r="E36">
            <v>1</v>
          </cell>
          <cell r="F36">
            <v>14</v>
          </cell>
          <cell r="G36">
            <v>1098</v>
          </cell>
          <cell r="H36">
            <v>116</v>
          </cell>
          <cell r="N36">
            <v>2.72</v>
          </cell>
          <cell r="O36">
            <v>2.72</v>
          </cell>
          <cell r="P36">
            <v>0</v>
          </cell>
          <cell r="Q36">
            <v>0</v>
          </cell>
          <cell r="T36">
            <v>0</v>
          </cell>
          <cell r="V36" t="str">
            <v>Test Flow choke 14% to reduce flaring due to LP Comp down (45 mnts)</v>
          </cell>
          <cell r="W36">
            <v>2720</v>
          </cell>
          <cell r="X36">
            <v>0</v>
          </cell>
          <cell r="Y36">
            <v>0</v>
          </cell>
          <cell r="Z36">
            <v>0</v>
          </cell>
        </row>
        <row r="37">
          <cell r="B37">
            <v>43881</v>
          </cell>
          <cell r="C37" t="str">
            <v>A-03 (Production/Injection)</v>
          </cell>
          <cell r="D37" t="str">
            <v>A-03 (Production/Injection):GBM</v>
          </cell>
          <cell r="E37">
            <v>12</v>
          </cell>
          <cell r="F37">
            <v>100</v>
          </cell>
          <cell r="G37">
            <v>186</v>
          </cell>
          <cell r="H37">
            <v>82</v>
          </cell>
          <cell r="J37">
            <v>0</v>
          </cell>
          <cell r="K37">
            <v>20</v>
          </cell>
          <cell r="L37">
            <v>20</v>
          </cell>
          <cell r="M37">
            <v>100</v>
          </cell>
          <cell r="N37">
            <v>0.04</v>
          </cell>
          <cell r="O37">
            <v>0.04</v>
          </cell>
          <cell r="P37">
            <v>0</v>
          </cell>
          <cell r="Q37">
            <v>0</v>
          </cell>
          <cell r="R37">
            <v>0</v>
          </cell>
          <cell r="T37">
            <v>500</v>
          </cell>
          <cell r="V37" t="str">
            <v>SITP 777 psig. Test flow prior to add perfo GBM and GS. Gas Venturi has been calibrated</v>
          </cell>
          <cell r="W37">
            <v>40</v>
          </cell>
          <cell r="X37">
            <v>0</v>
          </cell>
          <cell r="Y37">
            <v>500</v>
          </cell>
          <cell r="Z37">
            <v>0</v>
          </cell>
        </row>
        <row r="38">
          <cell r="B38">
            <v>43898</v>
          </cell>
          <cell r="C38" t="str">
            <v>A-03 (Production/Injection)</v>
          </cell>
          <cell r="D38" t="str">
            <v>A-03 (Production/Injection):GBM</v>
          </cell>
          <cell r="E38">
            <v>5</v>
          </cell>
          <cell r="F38">
            <v>100</v>
          </cell>
          <cell r="G38">
            <v>182</v>
          </cell>
          <cell r="H38">
            <v>84</v>
          </cell>
          <cell r="J38">
            <v>0</v>
          </cell>
          <cell r="K38">
            <v>0</v>
          </cell>
          <cell r="L38">
            <v>0</v>
          </cell>
          <cell r="M38">
            <v>0</v>
          </cell>
          <cell r="N38">
            <v>0</v>
          </cell>
          <cell r="O38">
            <v>0</v>
          </cell>
          <cell r="P38">
            <v>0</v>
          </cell>
          <cell r="Q38">
            <v>0</v>
          </cell>
          <cell r="R38">
            <v>0</v>
          </cell>
          <cell r="T38">
            <v>0</v>
          </cell>
          <cell r="V38" t="str">
            <v>SITP 189 psig. Test flow after perfo GBM-2. No gas spike at ventury meter, and no liquid increase at Water injection</v>
          </cell>
          <cell r="W38">
            <v>0</v>
          </cell>
          <cell r="X38">
            <v>0</v>
          </cell>
          <cell r="Y38" t="e">
            <v>#DIV/0!</v>
          </cell>
          <cell r="Z38" t="e">
            <v>#DIV/0!</v>
          </cell>
        </row>
        <row r="39">
          <cell r="B39">
            <v>43900</v>
          </cell>
          <cell r="C39" t="str">
            <v>A-03 (Production/Injection)</v>
          </cell>
          <cell r="D39" t="str">
            <v>A-03 (Production/Injection):GBM</v>
          </cell>
          <cell r="E39">
            <v>4.5</v>
          </cell>
          <cell r="F39">
            <v>100</v>
          </cell>
          <cell r="G39">
            <v>186</v>
          </cell>
          <cell r="H39">
            <v>87</v>
          </cell>
          <cell r="J39">
            <v>0</v>
          </cell>
          <cell r="K39">
            <v>0</v>
          </cell>
          <cell r="L39">
            <v>0</v>
          </cell>
          <cell r="M39">
            <v>0</v>
          </cell>
          <cell r="N39">
            <v>0</v>
          </cell>
          <cell r="O39">
            <v>0</v>
          </cell>
          <cell r="P39">
            <v>0</v>
          </cell>
          <cell r="Q39">
            <v>0</v>
          </cell>
          <cell r="R39">
            <v>0</v>
          </cell>
          <cell r="T39">
            <v>0</v>
          </cell>
          <cell r="V39" t="str">
            <v>SITP 1030 psig, Test flow after perfo GS-1, gas spike to 11 MM but then loaded up, no gas and liquid incremental, THT max 100 degF but then drop significantly</v>
          </cell>
          <cell r="W39">
            <v>0</v>
          </cell>
          <cell r="X39">
            <v>0</v>
          </cell>
          <cell r="Y39" t="e">
            <v>#DIV/0!</v>
          </cell>
          <cell r="Z39" t="e">
            <v>#DIV/0!</v>
          </cell>
        </row>
        <row r="40">
          <cell r="B40">
            <v>43902</v>
          </cell>
          <cell r="C40" t="str">
            <v>A-03 (Production/Injection)</v>
          </cell>
          <cell r="D40" t="str">
            <v>A-03 (Production/Injection):GBM</v>
          </cell>
          <cell r="E40">
            <v>12</v>
          </cell>
          <cell r="F40">
            <v>100</v>
          </cell>
          <cell r="G40">
            <v>188</v>
          </cell>
          <cell r="H40">
            <v>166</v>
          </cell>
          <cell r="I40">
            <v>454</v>
          </cell>
          <cell r="J40">
            <v>0</v>
          </cell>
          <cell r="K40">
            <v>1500</v>
          </cell>
          <cell r="L40">
            <v>1500</v>
          </cell>
          <cell r="M40">
            <v>100</v>
          </cell>
          <cell r="N40">
            <v>3.1</v>
          </cell>
          <cell r="O40">
            <v>3.1</v>
          </cell>
          <cell r="P40">
            <v>0</v>
          </cell>
          <cell r="Q40">
            <v>0</v>
          </cell>
          <cell r="R40">
            <v>0</v>
          </cell>
          <cell r="T40">
            <v>483.87096774193549</v>
          </cell>
          <cell r="V40" t="str">
            <v>SITP 1017 psig, Test flow after perfo GS-2, well is flowing, but after Choke 100% tend to slugging (Gas Venturi, THT and THP unstable), level at HP Sept unstable. WC 99.5%, in last is WC 100%, WGR 480</v>
          </cell>
          <cell r="W40">
            <v>3100</v>
          </cell>
          <cell r="X40">
            <v>0</v>
          </cell>
          <cell r="Y40">
            <v>483.87096774193549</v>
          </cell>
          <cell r="Z40">
            <v>0</v>
          </cell>
        </row>
        <row r="41">
          <cell r="B41">
            <v>43903</v>
          </cell>
          <cell r="C41" t="str">
            <v>A-03 (Production/Injection)</v>
          </cell>
          <cell r="D41" t="str">
            <v>A-03 (Production/Injection):GBM</v>
          </cell>
          <cell r="E41">
            <v>10</v>
          </cell>
          <cell r="F41">
            <v>35</v>
          </cell>
          <cell r="G41">
            <v>227</v>
          </cell>
          <cell r="H41">
            <v>156</v>
          </cell>
          <cell r="I41">
            <v>452</v>
          </cell>
          <cell r="J41">
            <v>0</v>
          </cell>
          <cell r="K41">
            <v>1045</v>
          </cell>
          <cell r="L41">
            <v>1045</v>
          </cell>
          <cell r="M41">
            <v>100</v>
          </cell>
          <cell r="N41">
            <v>2.16</v>
          </cell>
          <cell r="O41">
            <v>2.16</v>
          </cell>
          <cell r="P41">
            <v>0</v>
          </cell>
          <cell r="Q41">
            <v>0</v>
          </cell>
          <cell r="R41">
            <v>0</v>
          </cell>
          <cell r="T41">
            <v>483.7962962962963</v>
          </cell>
          <cell r="V41" t="str">
            <v>Flow test 10 hrs, post rig down BOP, SITP 1024 psig, Choke 35% to avoid excessive water, use WGR 483 to calculate water, water injection higher due to COT draining</v>
          </cell>
          <cell r="W41">
            <v>2160</v>
          </cell>
          <cell r="X41">
            <v>0</v>
          </cell>
          <cell r="Y41">
            <v>483.79629629629625</v>
          </cell>
          <cell r="Z41">
            <v>0</v>
          </cell>
        </row>
        <row r="42">
          <cell r="B42">
            <v>43904</v>
          </cell>
          <cell r="C42" t="str">
            <v>A-03 (Production/Injection)</v>
          </cell>
          <cell r="D42" t="str">
            <v>A-03 (Production/Injection):GBM</v>
          </cell>
          <cell r="E42">
            <v>10</v>
          </cell>
          <cell r="F42">
            <v>30</v>
          </cell>
          <cell r="G42">
            <v>228</v>
          </cell>
          <cell r="H42">
            <v>157</v>
          </cell>
          <cell r="I42">
            <v>454</v>
          </cell>
          <cell r="J42">
            <v>0</v>
          </cell>
          <cell r="K42">
            <v>953</v>
          </cell>
          <cell r="L42">
            <v>953</v>
          </cell>
          <cell r="M42">
            <v>100</v>
          </cell>
          <cell r="N42">
            <v>1.97</v>
          </cell>
          <cell r="O42">
            <v>1.97</v>
          </cell>
          <cell r="P42">
            <v>0</v>
          </cell>
          <cell r="Q42">
            <v>0</v>
          </cell>
          <cell r="R42">
            <v>0</v>
          </cell>
          <cell r="T42">
            <v>483.75634517766497</v>
          </cell>
          <cell r="V42" t="str">
            <v>Choke back 30% due to process unstable, avoid water, WGR 483</v>
          </cell>
          <cell r="W42">
            <v>1970</v>
          </cell>
          <cell r="X42">
            <v>0</v>
          </cell>
          <cell r="Y42">
            <v>483.75634517766497</v>
          </cell>
          <cell r="Z42">
            <v>0</v>
          </cell>
        </row>
        <row r="43">
          <cell r="B43">
            <v>43905</v>
          </cell>
          <cell r="C43" t="str">
            <v>A-03 (Production/Injection)</v>
          </cell>
          <cell r="D43" t="str">
            <v>A-03 (Production/Injection):GBM</v>
          </cell>
          <cell r="E43">
            <v>24</v>
          </cell>
          <cell r="F43">
            <v>30</v>
          </cell>
          <cell r="G43">
            <v>223</v>
          </cell>
          <cell r="H43">
            <v>152</v>
          </cell>
          <cell r="I43">
            <v>454</v>
          </cell>
          <cell r="J43">
            <v>0</v>
          </cell>
          <cell r="K43">
            <v>905</v>
          </cell>
          <cell r="L43">
            <v>905</v>
          </cell>
          <cell r="M43">
            <v>100</v>
          </cell>
          <cell r="N43">
            <v>1.87</v>
          </cell>
          <cell r="O43">
            <v>1.87</v>
          </cell>
          <cell r="P43">
            <v>0</v>
          </cell>
          <cell r="Q43">
            <v>0</v>
          </cell>
          <cell r="R43">
            <v>0</v>
          </cell>
          <cell r="T43">
            <v>483.95721925133688</v>
          </cell>
          <cell r="V43" t="str">
            <v>Continue 30%, WGR set remain 483</v>
          </cell>
          <cell r="W43">
            <v>1870</v>
          </cell>
          <cell r="X43">
            <v>0</v>
          </cell>
          <cell r="Y43">
            <v>483.95721925133688</v>
          </cell>
          <cell r="Z43">
            <v>0</v>
          </cell>
        </row>
        <row r="44">
          <cell r="B44">
            <v>43906</v>
          </cell>
          <cell r="C44" t="str">
            <v>A-03 (Production/Injection)</v>
          </cell>
          <cell r="D44" t="str">
            <v>A-03 (Production/Injection):GBM</v>
          </cell>
          <cell r="E44">
            <v>30</v>
          </cell>
          <cell r="F44">
            <v>30</v>
          </cell>
          <cell r="G44">
            <v>221</v>
          </cell>
          <cell r="H44">
            <v>150</v>
          </cell>
          <cell r="I44">
            <v>454</v>
          </cell>
          <cell r="J44">
            <v>0</v>
          </cell>
          <cell r="K44">
            <v>861</v>
          </cell>
          <cell r="L44">
            <v>861</v>
          </cell>
          <cell r="M44">
            <v>100</v>
          </cell>
          <cell r="N44">
            <v>1.78</v>
          </cell>
          <cell r="O44">
            <v>1.78</v>
          </cell>
          <cell r="P44">
            <v>0</v>
          </cell>
          <cell r="Q44">
            <v>0</v>
          </cell>
          <cell r="R44">
            <v>0</v>
          </cell>
          <cell r="T44">
            <v>483.70786516853934</v>
          </cell>
          <cell r="V44" t="str">
            <v>Continue flow test with 30% choke, WGR 483</v>
          </cell>
          <cell r="W44">
            <v>1780</v>
          </cell>
          <cell r="X44">
            <v>0</v>
          </cell>
          <cell r="Y44">
            <v>483.70786516853934</v>
          </cell>
          <cell r="Z44">
            <v>0</v>
          </cell>
        </row>
        <row r="45">
          <cell r="B45">
            <v>43907</v>
          </cell>
          <cell r="C45" t="str">
            <v>A-03 (Production/Injection)</v>
          </cell>
          <cell r="D45" t="str">
            <v>A-03 (Production/Injection):GBM</v>
          </cell>
          <cell r="E45">
            <v>14</v>
          </cell>
          <cell r="F45">
            <v>35</v>
          </cell>
          <cell r="G45">
            <v>208</v>
          </cell>
          <cell r="H45">
            <v>149</v>
          </cell>
          <cell r="I45">
            <v>454</v>
          </cell>
          <cell r="J45">
            <v>0</v>
          </cell>
          <cell r="K45">
            <v>794</v>
          </cell>
          <cell r="L45">
            <v>794</v>
          </cell>
          <cell r="M45">
            <v>100</v>
          </cell>
          <cell r="N45">
            <v>1.64</v>
          </cell>
          <cell r="O45">
            <v>1.64</v>
          </cell>
          <cell r="P45">
            <v>0</v>
          </cell>
          <cell r="Q45">
            <v>0</v>
          </cell>
          <cell r="R45">
            <v>0</v>
          </cell>
          <cell r="T45">
            <v>484.14634146341461</v>
          </cell>
          <cell r="V45" t="str">
            <v>continue flow test with 35% choke, WGR 483</v>
          </cell>
          <cell r="W45">
            <v>1640</v>
          </cell>
          <cell r="X45">
            <v>0</v>
          </cell>
          <cell r="Y45">
            <v>484.14634146341467</v>
          </cell>
          <cell r="Z45">
            <v>0</v>
          </cell>
        </row>
        <row r="46">
          <cell r="B46">
            <v>43908</v>
          </cell>
          <cell r="C46" t="str">
            <v>A-03 (Production/Injection)</v>
          </cell>
          <cell r="D46" t="str">
            <v>A-03 (Production/Injection):GBM</v>
          </cell>
          <cell r="E46">
            <v>24</v>
          </cell>
          <cell r="F46">
            <v>35</v>
          </cell>
          <cell r="G46">
            <v>207</v>
          </cell>
          <cell r="H46">
            <v>150</v>
          </cell>
          <cell r="I46">
            <v>454</v>
          </cell>
          <cell r="J46">
            <v>0</v>
          </cell>
          <cell r="K46">
            <v>818</v>
          </cell>
          <cell r="L46">
            <v>818</v>
          </cell>
          <cell r="M46">
            <v>100</v>
          </cell>
          <cell r="N46">
            <v>1.69</v>
          </cell>
          <cell r="O46">
            <v>1.69</v>
          </cell>
          <cell r="P46">
            <v>0</v>
          </cell>
          <cell r="Q46">
            <v>0</v>
          </cell>
          <cell r="R46">
            <v>0</v>
          </cell>
          <cell r="T46">
            <v>484.02366863905326</v>
          </cell>
          <cell r="V46" t="str">
            <v>continue flow test with 35% choke, WGR 483</v>
          </cell>
          <cell r="W46">
            <v>1690</v>
          </cell>
          <cell r="X46">
            <v>0</v>
          </cell>
          <cell r="Y46">
            <v>484.02366863905326</v>
          </cell>
          <cell r="Z46">
            <v>0</v>
          </cell>
        </row>
        <row r="47">
          <cell r="B47">
            <v>43909</v>
          </cell>
          <cell r="C47" t="str">
            <v>A-03 (Production/Injection)</v>
          </cell>
          <cell r="D47" t="str">
            <v>A-03 (Production/Injection):GBM</v>
          </cell>
          <cell r="E47">
            <v>24</v>
          </cell>
          <cell r="F47">
            <v>35</v>
          </cell>
          <cell r="G47">
            <v>205</v>
          </cell>
          <cell r="H47">
            <v>155</v>
          </cell>
          <cell r="I47">
            <v>454</v>
          </cell>
          <cell r="J47">
            <v>0</v>
          </cell>
          <cell r="K47">
            <v>789</v>
          </cell>
          <cell r="L47">
            <v>789</v>
          </cell>
          <cell r="M47">
            <v>100</v>
          </cell>
          <cell r="N47">
            <v>1.63</v>
          </cell>
          <cell r="O47">
            <v>1.63</v>
          </cell>
          <cell r="P47">
            <v>0</v>
          </cell>
          <cell r="Q47">
            <v>0</v>
          </cell>
          <cell r="R47">
            <v>0</v>
          </cell>
          <cell r="T47">
            <v>484.04907975460122</v>
          </cell>
          <cell r="V47" t="str">
            <v>continue flow test with 35% choke, WGR 483</v>
          </cell>
          <cell r="W47">
            <v>1630</v>
          </cell>
          <cell r="X47">
            <v>0</v>
          </cell>
          <cell r="Y47">
            <v>484.04907975460128</v>
          </cell>
          <cell r="Z47">
            <v>0</v>
          </cell>
        </row>
        <row r="48">
          <cell r="B48">
            <v>43910</v>
          </cell>
          <cell r="C48" t="str">
            <v>A-03 (Production/Injection)</v>
          </cell>
          <cell r="D48" t="str">
            <v>A-03 (Production/Injection):GBM</v>
          </cell>
          <cell r="E48">
            <v>24</v>
          </cell>
          <cell r="F48">
            <v>35</v>
          </cell>
          <cell r="G48">
            <v>203</v>
          </cell>
          <cell r="H48">
            <v>155</v>
          </cell>
          <cell r="I48">
            <v>454</v>
          </cell>
          <cell r="J48">
            <v>0</v>
          </cell>
          <cell r="K48">
            <v>784</v>
          </cell>
          <cell r="L48">
            <v>784</v>
          </cell>
          <cell r="M48">
            <v>100</v>
          </cell>
          <cell r="N48">
            <v>1.62</v>
          </cell>
          <cell r="O48">
            <v>1.62</v>
          </cell>
          <cell r="P48">
            <v>0</v>
          </cell>
          <cell r="Q48">
            <v>0</v>
          </cell>
          <cell r="R48">
            <v>0</v>
          </cell>
          <cell r="T48">
            <v>483.95061728395063</v>
          </cell>
          <cell r="V48" t="str">
            <v>continue flow test with 35% choke, WGR 483</v>
          </cell>
          <cell r="W48">
            <v>1620</v>
          </cell>
          <cell r="X48">
            <v>0</v>
          </cell>
          <cell r="Y48">
            <v>483.95061728395058</v>
          </cell>
          <cell r="Z48">
            <v>0</v>
          </cell>
        </row>
        <row r="49">
          <cell r="B49">
            <v>43911</v>
          </cell>
          <cell r="C49" t="str">
            <v>A-03 (Production/Injection)</v>
          </cell>
          <cell r="D49" t="str">
            <v>A-03 (Production/Injection):GBM</v>
          </cell>
          <cell r="E49">
            <v>24</v>
          </cell>
          <cell r="F49">
            <v>35</v>
          </cell>
          <cell r="G49">
            <v>202</v>
          </cell>
          <cell r="H49">
            <v>150</v>
          </cell>
          <cell r="I49">
            <v>454</v>
          </cell>
          <cell r="J49">
            <v>0</v>
          </cell>
          <cell r="K49">
            <v>774</v>
          </cell>
          <cell r="L49">
            <v>774</v>
          </cell>
          <cell r="M49">
            <v>100</v>
          </cell>
          <cell r="N49">
            <v>1.6</v>
          </cell>
          <cell r="O49">
            <v>1.6</v>
          </cell>
          <cell r="P49">
            <v>0</v>
          </cell>
          <cell r="Q49">
            <v>0</v>
          </cell>
          <cell r="R49">
            <v>0</v>
          </cell>
          <cell r="T49">
            <v>483.75</v>
          </cell>
          <cell r="V49" t="str">
            <v>continue flow test with 35% choke, WGR 483</v>
          </cell>
          <cell r="W49">
            <v>1600</v>
          </cell>
          <cell r="X49">
            <v>0</v>
          </cell>
          <cell r="Y49">
            <v>483.75</v>
          </cell>
          <cell r="Z49">
            <v>0</v>
          </cell>
        </row>
        <row r="50">
          <cell r="B50">
            <v>43912</v>
          </cell>
          <cell r="C50" t="str">
            <v>A-03 (Production/Injection)</v>
          </cell>
          <cell r="D50" t="str">
            <v>A-03 (Production/Injection):GBM</v>
          </cell>
          <cell r="E50">
            <v>24</v>
          </cell>
          <cell r="F50">
            <v>35</v>
          </cell>
          <cell r="G50">
            <v>202</v>
          </cell>
          <cell r="H50">
            <v>149</v>
          </cell>
          <cell r="I50">
            <v>454</v>
          </cell>
          <cell r="J50">
            <v>0</v>
          </cell>
          <cell r="K50">
            <v>755</v>
          </cell>
          <cell r="L50">
            <v>755</v>
          </cell>
          <cell r="M50">
            <v>100</v>
          </cell>
          <cell r="N50">
            <v>1.56</v>
          </cell>
          <cell r="O50">
            <v>1.56</v>
          </cell>
          <cell r="P50">
            <v>0</v>
          </cell>
          <cell r="Q50">
            <v>0</v>
          </cell>
          <cell r="R50">
            <v>0</v>
          </cell>
          <cell r="T50">
            <v>483.97435897435895</v>
          </cell>
          <cell r="V50" t="str">
            <v>continue flow test with 35% choke, wgr 483</v>
          </cell>
          <cell r="W50">
            <v>1560</v>
          </cell>
          <cell r="X50">
            <v>0</v>
          </cell>
          <cell r="Y50">
            <v>483.97435897435895</v>
          </cell>
          <cell r="Z50">
            <v>0</v>
          </cell>
        </row>
        <row r="51">
          <cell r="B51">
            <v>43913</v>
          </cell>
          <cell r="C51" t="str">
            <v>A-03 (Production/Injection)</v>
          </cell>
          <cell r="D51" t="str">
            <v>A-03 (Production/Injection):GBM</v>
          </cell>
          <cell r="E51">
            <v>20</v>
          </cell>
          <cell r="F51">
            <v>40</v>
          </cell>
          <cell r="G51">
            <v>192</v>
          </cell>
          <cell r="H51">
            <v>152</v>
          </cell>
          <cell r="I51">
            <v>455</v>
          </cell>
          <cell r="J51">
            <v>0</v>
          </cell>
          <cell r="K51">
            <v>745</v>
          </cell>
          <cell r="L51">
            <v>745</v>
          </cell>
          <cell r="M51">
            <v>100</v>
          </cell>
          <cell r="N51">
            <v>1.54</v>
          </cell>
          <cell r="O51">
            <v>1.54</v>
          </cell>
          <cell r="P51">
            <v>0</v>
          </cell>
          <cell r="Q51">
            <v>0</v>
          </cell>
          <cell r="R51">
            <v>0</v>
          </cell>
          <cell r="T51">
            <v>483.76623376623377</v>
          </cell>
          <cell r="V51" t="str">
            <v>adjust choke valve from 35% to 40%.</v>
          </cell>
          <cell r="W51">
            <v>1540</v>
          </cell>
          <cell r="X51">
            <v>0</v>
          </cell>
          <cell r="Y51">
            <v>483.76623376623377</v>
          </cell>
          <cell r="Z51">
            <v>0</v>
          </cell>
        </row>
        <row r="52">
          <cell r="B52">
            <v>43914</v>
          </cell>
          <cell r="C52" t="str">
            <v>A-03 (Production/Injection)</v>
          </cell>
          <cell r="D52" t="str">
            <v>A-03 (Production/Injection):GBM</v>
          </cell>
          <cell r="E52">
            <v>19</v>
          </cell>
          <cell r="F52">
            <v>45</v>
          </cell>
          <cell r="G52">
            <v>192</v>
          </cell>
          <cell r="H52">
            <v>147</v>
          </cell>
          <cell r="I52">
            <v>455</v>
          </cell>
          <cell r="J52">
            <v>0</v>
          </cell>
          <cell r="K52">
            <v>885</v>
          </cell>
          <cell r="L52">
            <v>885</v>
          </cell>
          <cell r="M52">
            <v>100</v>
          </cell>
          <cell r="N52">
            <v>1.83</v>
          </cell>
          <cell r="O52">
            <v>1.83</v>
          </cell>
          <cell r="P52">
            <v>0</v>
          </cell>
          <cell r="Q52">
            <v>0</v>
          </cell>
          <cell r="R52">
            <v>0</v>
          </cell>
          <cell r="T52">
            <v>483.60655737704917</v>
          </cell>
          <cell r="V52" t="str">
            <v>adjust choke valve from 40% to 45%.</v>
          </cell>
          <cell r="W52">
            <v>1830</v>
          </cell>
          <cell r="X52">
            <v>0</v>
          </cell>
          <cell r="Y52">
            <v>483.60655737704917</v>
          </cell>
          <cell r="Z52">
            <v>0</v>
          </cell>
        </row>
        <row r="53">
          <cell r="B53">
            <v>43915</v>
          </cell>
          <cell r="C53" t="str">
            <v>A-03 (Production/Injection)</v>
          </cell>
          <cell r="D53" t="str">
            <v>A-03 (Production/Injection):GBM</v>
          </cell>
          <cell r="E53">
            <v>9</v>
          </cell>
          <cell r="F53">
            <v>35</v>
          </cell>
          <cell r="G53">
            <v>202</v>
          </cell>
          <cell r="H53">
            <v>147</v>
          </cell>
          <cell r="I53">
            <v>455</v>
          </cell>
          <cell r="J53">
            <v>0</v>
          </cell>
          <cell r="K53">
            <v>735</v>
          </cell>
          <cell r="L53">
            <v>735</v>
          </cell>
          <cell r="M53">
            <v>100</v>
          </cell>
          <cell r="N53">
            <v>1.52</v>
          </cell>
          <cell r="O53">
            <v>1.52</v>
          </cell>
          <cell r="P53">
            <v>0</v>
          </cell>
          <cell r="Q53">
            <v>0</v>
          </cell>
          <cell r="R53">
            <v>0</v>
          </cell>
          <cell r="T53">
            <v>483.55263157894734</v>
          </cell>
          <cell r="V53" t="str">
            <v>adjust back choke valve from 45% to 35%, to reduce cleaning strainer repetitive.</v>
          </cell>
          <cell r="W53">
            <v>1520</v>
          </cell>
          <cell r="X53">
            <v>0</v>
          </cell>
          <cell r="Y53">
            <v>483.55263157894734</v>
          </cell>
          <cell r="Z53">
            <v>0</v>
          </cell>
        </row>
        <row r="54">
          <cell r="B54">
            <v>43916</v>
          </cell>
          <cell r="C54" t="str">
            <v>A-03 (Production/Injection)</v>
          </cell>
          <cell r="D54" t="str">
            <v>A-03 (Production/Injection):GBM</v>
          </cell>
          <cell r="E54">
            <v>24</v>
          </cell>
          <cell r="F54">
            <v>35</v>
          </cell>
          <cell r="G54">
            <v>200</v>
          </cell>
          <cell r="H54">
            <v>147</v>
          </cell>
          <cell r="I54">
            <v>455</v>
          </cell>
          <cell r="J54">
            <v>0</v>
          </cell>
          <cell r="K54">
            <v>731</v>
          </cell>
          <cell r="L54">
            <v>731</v>
          </cell>
          <cell r="M54">
            <v>100</v>
          </cell>
          <cell r="N54">
            <v>1.51</v>
          </cell>
          <cell r="O54">
            <v>1.51</v>
          </cell>
          <cell r="P54">
            <v>0</v>
          </cell>
          <cell r="Q54">
            <v>0</v>
          </cell>
          <cell r="R54">
            <v>0</v>
          </cell>
          <cell r="T54">
            <v>484.10596026490066</v>
          </cell>
          <cell r="V54" t="str">
            <v>NF, continue flow test with 35%, slugging 1 hrs</v>
          </cell>
          <cell r="W54">
            <v>1510</v>
          </cell>
          <cell r="X54">
            <v>0</v>
          </cell>
          <cell r="Y54">
            <v>484.10596026490066</v>
          </cell>
          <cell r="Z54">
            <v>0</v>
          </cell>
        </row>
        <row r="55">
          <cell r="B55">
            <v>43917</v>
          </cell>
          <cell r="C55" t="str">
            <v>A-03 (Production/Injection)</v>
          </cell>
          <cell r="D55" t="str">
            <v>A-03 (Production/Injection):GBM</v>
          </cell>
          <cell r="E55">
            <v>24</v>
          </cell>
          <cell r="F55">
            <v>35</v>
          </cell>
          <cell r="G55">
            <v>200</v>
          </cell>
          <cell r="H55">
            <v>151</v>
          </cell>
          <cell r="I55">
            <v>455</v>
          </cell>
          <cell r="J55">
            <v>0</v>
          </cell>
          <cell r="K55">
            <v>721</v>
          </cell>
          <cell r="L55">
            <v>721</v>
          </cell>
          <cell r="M55">
            <v>100</v>
          </cell>
          <cell r="N55">
            <v>1.49</v>
          </cell>
          <cell r="O55">
            <v>1.49</v>
          </cell>
          <cell r="P55">
            <v>0</v>
          </cell>
          <cell r="Q55">
            <v>0</v>
          </cell>
          <cell r="R55">
            <v>0</v>
          </cell>
          <cell r="T55">
            <v>483.89261744966444</v>
          </cell>
          <cell r="V55" t="str">
            <v>NF, choke 35%, WC 100%</v>
          </cell>
          <cell r="W55">
            <v>1490</v>
          </cell>
          <cell r="X55">
            <v>0</v>
          </cell>
          <cell r="Y55">
            <v>483.89261744966444</v>
          </cell>
          <cell r="Z55">
            <v>0</v>
          </cell>
        </row>
        <row r="56">
          <cell r="B56">
            <v>43918</v>
          </cell>
          <cell r="C56" t="str">
            <v>A-03 (Production/Injection)</v>
          </cell>
          <cell r="D56" t="str">
            <v>A-03 (Production/Injection):GBM</v>
          </cell>
          <cell r="E56">
            <v>24</v>
          </cell>
          <cell r="F56">
            <v>35</v>
          </cell>
          <cell r="G56">
            <v>210</v>
          </cell>
          <cell r="H56">
            <v>153</v>
          </cell>
          <cell r="I56">
            <v>455</v>
          </cell>
          <cell r="J56">
            <v>0</v>
          </cell>
          <cell r="K56">
            <v>726</v>
          </cell>
          <cell r="L56">
            <v>726</v>
          </cell>
          <cell r="M56">
            <v>100</v>
          </cell>
          <cell r="N56">
            <v>1.5</v>
          </cell>
          <cell r="O56">
            <v>1.5</v>
          </cell>
          <cell r="P56">
            <v>0</v>
          </cell>
          <cell r="Q56">
            <v>0</v>
          </cell>
          <cell r="R56">
            <v>0</v>
          </cell>
          <cell r="T56">
            <v>484</v>
          </cell>
          <cell r="V56" t="str">
            <v>NF, choke 35%, WC 100%</v>
          </cell>
          <cell r="W56">
            <v>1500</v>
          </cell>
          <cell r="X56">
            <v>0</v>
          </cell>
          <cell r="Y56">
            <v>484</v>
          </cell>
          <cell r="Z56">
            <v>0</v>
          </cell>
        </row>
        <row r="57">
          <cell r="B57">
            <v>43919</v>
          </cell>
          <cell r="C57" t="str">
            <v>A-03 (Production/Injection)</v>
          </cell>
          <cell r="D57" t="str">
            <v>A-03 (Production/Injection):GBM</v>
          </cell>
          <cell r="E57">
            <v>24</v>
          </cell>
          <cell r="F57">
            <v>35</v>
          </cell>
          <cell r="G57">
            <v>202</v>
          </cell>
          <cell r="H57">
            <v>152</v>
          </cell>
          <cell r="I57">
            <v>455</v>
          </cell>
          <cell r="J57">
            <v>0</v>
          </cell>
          <cell r="K57">
            <v>692</v>
          </cell>
          <cell r="L57">
            <v>692</v>
          </cell>
          <cell r="M57">
            <v>100</v>
          </cell>
          <cell r="N57">
            <v>1.43</v>
          </cell>
          <cell r="O57">
            <v>1.43</v>
          </cell>
          <cell r="P57">
            <v>0</v>
          </cell>
          <cell r="Q57">
            <v>0</v>
          </cell>
          <cell r="R57">
            <v>0</v>
          </cell>
          <cell r="T57">
            <v>483.91608391608389</v>
          </cell>
          <cell r="V57" t="str">
            <v>NF, choke 35%, WC 100%</v>
          </cell>
          <cell r="W57">
            <v>1430</v>
          </cell>
          <cell r="X57">
            <v>0</v>
          </cell>
          <cell r="Y57">
            <v>483.91608391608395</v>
          </cell>
          <cell r="Z57">
            <v>0</v>
          </cell>
        </row>
        <row r="58">
          <cell r="B58">
            <v>43920</v>
          </cell>
          <cell r="C58" t="str">
            <v>A-03 (Production/Injection)</v>
          </cell>
          <cell r="D58" t="str">
            <v>A-03 (Production/Injection):GBM</v>
          </cell>
          <cell r="E58">
            <v>24</v>
          </cell>
          <cell r="F58">
            <v>35</v>
          </cell>
          <cell r="G58">
            <v>201</v>
          </cell>
          <cell r="H58">
            <v>159</v>
          </cell>
          <cell r="I58">
            <v>455</v>
          </cell>
          <cell r="J58">
            <v>0</v>
          </cell>
          <cell r="K58">
            <v>677</v>
          </cell>
          <cell r="L58">
            <v>677</v>
          </cell>
          <cell r="M58">
            <v>100</v>
          </cell>
          <cell r="N58">
            <v>1.4</v>
          </cell>
          <cell r="O58">
            <v>1.4</v>
          </cell>
          <cell r="P58">
            <v>0</v>
          </cell>
          <cell r="Q58">
            <v>0</v>
          </cell>
          <cell r="R58">
            <v>0</v>
          </cell>
          <cell r="T58">
            <v>483.57142857142856</v>
          </cell>
          <cell r="V58" t="str">
            <v>Choke maintain 35%</v>
          </cell>
          <cell r="W58">
            <v>1400</v>
          </cell>
          <cell r="X58">
            <v>0</v>
          </cell>
          <cell r="Y58">
            <v>483.57142857142861</v>
          </cell>
          <cell r="Z58">
            <v>0</v>
          </cell>
        </row>
        <row r="59">
          <cell r="B59">
            <v>43921</v>
          </cell>
          <cell r="C59" t="str">
            <v>A-03 (Production/Injection)</v>
          </cell>
          <cell r="D59" t="str">
            <v>A-03 (Production/Injection):GBM</v>
          </cell>
          <cell r="E59">
            <v>24</v>
          </cell>
          <cell r="F59">
            <v>35</v>
          </cell>
          <cell r="G59">
            <v>199</v>
          </cell>
          <cell r="H59">
            <v>154</v>
          </cell>
          <cell r="I59">
            <v>455</v>
          </cell>
          <cell r="J59">
            <v>0</v>
          </cell>
          <cell r="K59">
            <v>687</v>
          </cell>
          <cell r="L59">
            <v>687</v>
          </cell>
          <cell r="M59">
            <v>100</v>
          </cell>
          <cell r="N59">
            <v>1.42</v>
          </cell>
          <cell r="O59">
            <v>1.42</v>
          </cell>
          <cell r="P59">
            <v>0</v>
          </cell>
          <cell r="Q59">
            <v>0</v>
          </cell>
          <cell r="R59">
            <v>0</v>
          </cell>
          <cell r="T59">
            <v>483.80281690140845</v>
          </cell>
          <cell r="V59" t="str">
            <v>Choke 35%</v>
          </cell>
          <cell r="W59">
            <v>1420</v>
          </cell>
          <cell r="X59">
            <v>0</v>
          </cell>
          <cell r="Y59">
            <v>483.80281690140845</v>
          </cell>
          <cell r="Z59">
            <v>0</v>
          </cell>
        </row>
        <row r="60">
          <cell r="B60">
            <v>43922</v>
          </cell>
          <cell r="C60" t="str">
            <v>A-03 (Production/Injection)</v>
          </cell>
          <cell r="D60" t="str">
            <v>A-03 (Production/Injection):GBM</v>
          </cell>
          <cell r="E60">
            <v>24</v>
          </cell>
          <cell r="F60">
            <v>35</v>
          </cell>
          <cell r="G60">
            <v>197</v>
          </cell>
          <cell r="H60">
            <v>156</v>
          </cell>
          <cell r="I60">
            <v>455</v>
          </cell>
          <cell r="J60">
            <v>0</v>
          </cell>
          <cell r="K60">
            <v>677</v>
          </cell>
          <cell r="L60">
            <v>677</v>
          </cell>
          <cell r="M60">
            <v>100</v>
          </cell>
          <cell r="N60">
            <v>1.4</v>
          </cell>
          <cell r="O60">
            <v>1.4</v>
          </cell>
          <cell r="P60">
            <v>0</v>
          </cell>
          <cell r="Q60">
            <v>0</v>
          </cell>
          <cell r="R60">
            <v>0</v>
          </cell>
          <cell r="T60">
            <v>483.57142857142856</v>
          </cell>
          <cell r="V60" t="str">
            <v>NF, keep WGR 480 (no water meter)</v>
          </cell>
          <cell r="W60">
            <v>1400</v>
          </cell>
          <cell r="X60">
            <v>0</v>
          </cell>
          <cell r="Y60">
            <v>483.57142857142861</v>
          </cell>
          <cell r="Z60">
            <v>0</v>
          </cell>
        </row>
        <row r="61">
          <cell r="B61">
            <v>43923</v>
          </cell>
          <cell r="C61" t="str">
            <v>A-03 (Production/Injection)</v>
          </cell>
          <cell r="D61" t="str">
            <v>A-03 (Production/Injection):GBM</v>
          </cell>
          <cell r="E61">
            <v>24</v>
          </cell>
          <cell r="F61">
            <v>35</v>
          </cell>
          <cell r="G61">
            <v>198</v>
          </cell>
          <cell r="H61">
            <v>145</v>
          </cell>
          <cell r="I61">
            <v>455</v>
          </cell>
          <cell r="J61">
            <v>0</v>
          </cell>
          <cell r="K61">
            <v>677</v>
          </cell>
          <cell r="L61">
            <v>677</v>
          </cell>
          <cell r="M61">
            <v>100</v>
          </cell>
          <cell r="N61">
            <v>1.4</v>
          </cell>
          <cell r="O61">
            <v>1.4</v>
          </cell>
          <cell r="P61">
            <v>0</v>
          </cell>
          <cell r="Q61">
            <v>0</v>
          </cell>
          <cell r="R61">
            <v>0</v>
          </cell>
          <cell r="T61">
            <v>483.57142857142856</v>
          </cell>
          <cell r="V61" t="str">
            <v>NF</v>
          </cell>
          <cell r="W61">
            <v>1400</v>
          </cell>
          <cell r="X61">
            <v>0</v>
          </cell>
          <cell r="Y61">
            <v>483.57142857142861</v>
          </cell>
          <cell r="Z61">
            <v>0</v>
          </cell>
        </row>
        <row r="62">
          <cell r="B62">
            <v>43925</v>
          </cell>
          <cell r="C62" t="str">
            <v>A-03 (Production/Injection)</v>
          </cell>
          <cell r="D62" t="str">
            <v>A-03 (Production/Injection):GBM</v>
          </cell>
          <cell r="E62">
            <v>24</v>
          </cell>
          <cell r="F62">
            <v>35</v>
          </cell>
          <cell r="G62">
            <v>196</v>
          </cell>
          <cell r="H62">
            <v>145</v>
          </cell>
          <cell r="I62">
            <v>455</v>
          </cell>
          <cell r="J62">
            <v>0</v>
          </cell>
          <cell r="K62">
            <v>673</v>
          </cell>
          <cell r="L62">
            <v>673</v>
          </cell>
          <cell r="M62">
            <v>100</v>
          </cell>
          <cell r="N62">
            <v>1.39</v>
          </cell>
          <cell r="O62">
            <v>1.39</v>
          </cell>
          <cell r="P62">
            <v>0</v>
          </cell>
          <cell r="Q62">
            <v>0</v>
          </cell>
          <cell r="R62">
            <v>0</v>
          </cell>
          <cell r="T62">
            <v>484.17266187050359</v>
          </cell>
          <cell r="V62" t="str">
            <v>NF</v>
          </cell>
          <cell r="W62">
            <v>1390</v>
          </cell>
          <cell r="X62">
            <v>0</v>
          </cell>
          <cell r="Y62">
            <v>484.17266187050365</v>
          </cell>
          <cell r="Z62">
            <v>0</v>
          </cell>
        </row>
        <row r="63">
          <cell r="B63">
            <v>43926</v>
          </cell>
          <cell r="C63" t="str">
            <v>A-03 (Production/Injection)</v>
          </cell>
          <cell r="D63" t="str">
            <v>A-03 (Production/Injection):GBM</v>
          </cell>
          <cell r="E63">
            <v>24</v>
          </cell>
          <cell r="F63">
            <v>35</v>
          </cell>
          <cell r="G63">
            <v>195</v>
          </cell>
          <cell r="H63">
            <v>141</v>
          </cell>
          <cell r="I63">
            <v>455</v>
          </cell>
          <cell r="J63">
            <v>0</v>
          </cell>
          <cell r="K63">
            <v>673</v>
          </cell>
          <cell r="L63">
            <v>673</v>
          </cell>
          <cell r="M63">
            <v>100</v>
          </cell>
          <cell r="N63">
            <v>1.39</v>
          </cell>
          <cell r="O63">
            <v>1.39</v>
          </cell>
          <cell r="P63">
            <v>0</v>
          </cell>
          <cell r="Q63">
            <v>0</v>
          </cell>
          <cell r="R63">
            <v>0</v>
          </cell>
          <cell r="T63">
            <v>484.17266187050359</v>
          </cell>
          <cell r="V63" t="str">
            <v>NF</v>
          </cell>
          <cell r="W63">
            <v>1390</v>
          </cell>
          <cell r="X63">
            <v>0</v>
          </cell>
          <cell r="Y63">
            <v>484.17266187050365</v>
          </cell>
          <cell r="Z63">
            <v>0</v>
          </cell>
        </row>
        <row r="64">
          <cell r="B64">
            <v>43927</v>
          </cell>
          <cell r="C64" t="str">
            <v>A-03 (Production/Injection)</v>
          </cell>
          <cell r="D64" t="str">
            <v>A-03 (Production/Injection):GBM</v>
          </cell>
          <cell r="E64">
            <v>24</v>
          </cell>
          <cell r="F64">
            <v>35</v>
          </cell>
          <cell r="G64">
            <v>197</v>
          </cell>
          <cell r="H64">
            <v>146</v>
          </cell>
          <cell r="I64">
            <v>455</v>
          </cell>
          <cell r="J64">
            <v>0</v>
          </cell>
          <cell r="K64">
            <v>677</v>
          </cell>
          <cell r="L64">
            <v>677</v>
          </cell>
          <cell r="M64">
            <v>100</v>
          </cell>
          <cell r="N64">
            <v>1.4</v>
          </cell>
          <cell r="O64">
            <v>1.4</v>
          </cell>
          <cell r="P64">
            <v>0</v>
          </cell>
          <cell r="Q64">
            <v>0</v>
          </cell>
          <cell r="R64">
            <v>0</v>
          </cell>
          <cell r="T64">
            <v>483.57142857142856</v>
          </cell>
          <cell r="V64" t="str">
            <v>NF, keep WGR 480 (no water metering)</v>
          </cell>
          <cell r="W64">
            <v>1400</v>
          </cell>
          <cell r="X64">
            <v>0</v>
          </cell>
          <cell r="Y64">
            <v>483.57142857142861</v>
          </cell>
          <cell r="Z64">
            <v>0</v>
          </cell>
        </row>
        <row r="65">
          <cell r="B65">
            <v>43928</v>
          </cell>
          <cell r="C65" t="str">
            <v>A-03 (Production/Injection)</v>
          </cell>
          <cell r="D65" t="str">
            <v>A-03 (Production/Injection):GBM</v>
          </cell>
          <cell r="E65">
            <v>24</v>
          </cell>
          <cell r="F65">
            <v>35</v>
          </cell>
          <cell r="G65">
            <v>195</v>
          </cell>
          <cell r="H65">
            <v>149</v>
          </cell>
          <cell r="I65">
            <v>455</v>
          </cell>
          <cell r="J65">
            <v>0</v>
          </cell>
          <cell r="K65">
            <v>668</v>
          </cell>
          <cell r="L65">
            <v>668</v>
          </cell>
          <cell r="M65">
            <v>100</v>
          </cell>
          <cell r="N65">
            <v>1.38</v>
          </cell>
          <cell r="O65">
            <v>1.38</v>
          </cell>
          <cell r="P65">
            <v>0</v>
          </cell>
          <cell r="Q65">
            <v>0</v>
          </cell>
          <cell r="R65">
            <v>0</v>
          </cell>
          <cell r="T65">
            <v>484.05797101449275</v>
          </cell>
          <cell r="V65" t="str">
            <v>NF</v>
          </cell>
          <cell r="W65">
            <v>1380</v>
          </cell>
          <cell r="X65">
            <v>0</v>
          </cell>
          <cell r="Y65">
            <v>484.05797101449281</v>
          </cell>
          <cell r="Z65">
            <v>0</v>
          </cell>
        </row>
        <row r="66">
          <cell r="B66">
            <v>43929</v>
          </cell>
          <cell r="C66" t="str">
            <v>A-03 (Production/Injection)</v>
          </cell>
          <cell r="D66" t="str">
            <v>A-03 (Production/Injection):GBM</v>
          </cell>
          <cell r="E66">
            <v>24</v>
          </cell>
          <cell r="F66">
            <v>35</v>
          </cell>
          <cell r="G66">
            <v>195</v>
          </cell>
          <cell r="H66">
            <v>149</v>
          </cell>
          <cell r="I66">
            <v>455</v>
          </cell>
          <cell r="J66">
            <v>0</v>
          </cell>
          <cell r="K66">
            <v>668</v>
          </cell>
          <cell r="L66">
            <v>668</v>
          </cell>
          <cell r="M66">
            <v>100</v>
          </cell>
          <cell r="N66">
            <v>1.38</v>
          </cell>
          <cell r="O66">
            <v>1.38</v>
          </cell>
          <cell r="P66">
            <v>0</v>
          </cell>
          <cell r="Q66">
            <v>0</v>
          </cell>
          <cell r="R66">
            <v>0</v>
          </cell>
          <cell r="T66">
            <v>484.05797101449275</v>
          </cell>
          <cell r="V66" t="str">
            <v>NF</v>
          </cell>
          <cell r="W66">
            <v>1380</v>
          </cell>
          <cell r="X66">
            <v>0</v>
          </cell>
          <cell r="Y66">
            <v>484.05797101449281</v>
          </cell>
          <cell r="Z66">
            <v>0</v>
          </cell>
        </row>
        <row r="67">
          <cell r="B67">
            <v>43930</v>
          </cell>
          <cell r="C67" t="str">
            <v>A-03 (Production/Injection)</v>
          </cell>
          <cell r="D67" t="str">
            <v>A-03 (Production/Injection):GBM</v>
          </cell>
          <cell r="E67">
            <v>24</v>
          </cell>
          <cell r="F67">
            <v>35</v>
          </cell>
          <cell r="G67">
            <v>190</v>
          </cell>
          <cell r="H67">
            <v>146</v>
          </cell>
          <cell r="I67">
            <v>455</v>
          </cell>
          <cell r="J67">
            <v>0</v>
          </cell>
          <cell r="K67">
            <v>658</v>
          </cell>
          <cell r="L67">
            <v>658</v>
          </cell>
          <cell r="M67">
            <v>100</v>
          </cell>
          <cell r="N67">
            <v>1.36</v>
          </cell>
          <cell r="O67">
            <v>1.36</v>
          </cell>
          <cell r="P67">
            <v>0</v>
          </cell>
          <cell r="Q67">
            <v>0</v>
          </cell>
          <cell r="R67">
            <v>0</v>
          </cell>
          <cell r="T67">
            <v>483.8235294117647</v>
          </cell>
          <cell r="V67" t="str">
            <v>NF</v>
          </cell>
          <cell r="W67">
            <v>1360</v>
          </cell>
          <cell r="X67">
            <v>0</v>
          </cell>
          <cell r="Y67">
            <v>483.8235294117647</v>
          </cell>
          <cell r="Z67">
            <v>0</v>
          </cell>
        </row>
        <row r="68">
          <cell r="B68">
            <v>43931</v>
          </cell>
          <cell r="C68" t="str">
            <v>A-03 (Production/Injection)</v>
          </cell>
          <cell r="D68" t="str">
            <v>A-03 (Production/Injection):GBM</v>
          </cell>
          <cell r="E68">
            <v>24</v>
          </cell>
          <cell r="F68">
            <v>35</v>
          </cell>
          <cell r="G68">
            <v>195</v>
          </cell>
          <cell r="H68">
            <v>149</v>
          </cell>
          <cell r="I68">
            <v>455</v>
          </cell>
          <cell r="J68">
            <v>0</v>
          </cell>
          <cell r="K68">
            <v>668</v>
          </cell>
          <cell r="L68">
            <v>668</v>
          </cell>
          <cell r="M68">
            <v>100</v>
          </cell>
          <cell r="N68">
            <v>1.38</v>
          </cell>
          <cell r="O68">
            <v>1.38</v>
          </cell>
          <cell r="P68">
            <v>0</v>
          </cell>
          <cell r="Q68">
            <v>0</v>
          </cell>
          <cell r="R68">
            <v>0</v>
          </cell>
          <cell r="T68">
            <v>484.05797101449275</v>
          </cell>
          <cell r="V68" t="str">
            <v>NF, WGR 480 (no water metering, only gas metering)</v>
          </cell>
          <cell r="W68">
            <v>1380</v>
          </cell>
          <cell r="X68">
            <v>0</v>
          </cell>
          <cell r="Y68">
            <v>484.05797101449281</v>
          </cell>
          <cell r="Z68">
            <v>0</v>
          </cell>
        </row>
        <row r="69">
          <cell r="B69">
            <v>43932</v>
          </cell>
          <cell r="C69" t="str">
            <v>A-03 (Production/Injection)</v>
          </cell>
          <cell r="D69" t="str">
            <v>A-03 (Production/Injection):GBM</v>
          </cell>
          <cell r="E69">
            <v>24</v>
          </cell>
          <cell r="F69">
            <v>35</v>
          </cell>
          <cell r="G69">
            <v>197</v>
          </cell>
          <cell r="H69">
            <v>149</v>
          </cell>
          <cell r="I69">
            <v>455</v>
          </cell>
          <cell r="J69">
            <v>0</v>
          </cell>
          <cell r="K69">
            <v>677</v>
          </cell>
          <cell r="L69">
            <v>677</v>
          </cell>
          <cell r="M69">
            <v>100</v>
          </cell>
          <cell r="N69">
            <v>1.4</v>
          </cell>
          <cell r="O69">
            <v>1.4</v>
          </cell>
          <cell r="P69">
            <v>0</v>
          </cell>
          <cell r="Q69">
            <v>0</v>
          </cell>
          <cell r="R69">
            <v>0</v>
          </cell>
          <cell r="T69">
            <v>483.57142857142856</v>
          </cell>
          <cell r="V69" t="str">
            <v>NF</v>
          </cell>
          <cell r="W69">
            <v>1400</v>
          </cell>
          <cell r="X69">
            <v>0</v>
          </cell>
          <cell r="Y69">
            <v>483.57142857142861</v>
          </cell>
          <cell r="Z69">
            <v>0</v>
          </cell>
        </row>
        <row r="70">
          <cell r="B70">
            <v>43933</v>
          </cell>
          <cell r="C70" t="str">
            <v>A-03 (Production/Injection)</v>
          </cell>
          <cell r="D70" t="str">
            <v>A-03 (Production/Injection):GBM</v>
          </cell>
          <cell r="E70">
            <v>24</v>
          </cell>
          <cell r="F70">
            <v>35</v>
          </cell>
          <cell r="G70">
            <v>193</v>
          </cell>
          <cell r="H70">
            <v>145</v>
          </cell>
          <cell r="I70">
            <v>455</v>
          </cell>
          <cell r="J70">
            <v>0</v>
          </cell>
          <cell r="K70">
            <v>658</v>
          </cell>
          <cell r="L70">
            <v>658</v>
          </cell>
          <cell r="M70">
            <v>100</v>
          </cell>
          <cell r="N70">
            <v>1.36</v>
          </cell>
          <cell r="O70">
            <v>1.36</v>
          </cell>
          <cell r="P70">
            <v>0</v>
          </cell>
          <cell r="Q70">
            <v>0</v>
          </cell>
          <cell r="R70">
            <v>0</v>
          </cell>
          <cell r="T70">
            <v>483.8235294117647</v>
          </cell>
          <cell r="V70" t="str">
            <v>NF, keep WGR 480</v>
          </cell>
          <cell r="W70">
            <v>1360</v>
          </cell>
          <cell r="X70">
            <v>0</v>
          </cell>
          <cell r="Y70">
            <v>483.8235294117647</v>
          </cell>
          <cell r="Z70">
            <v>0</v>
          </cell>
        </row>
        <row r="71">
          <cell r="B71">
            <v>43934</v>
          </cell>
          <cell r="C71" t="str">
            <v>A-03 (Production/Injection)</v>
          </cell>
          <cell r="D71" t="str">
            <v>A-03 (Production/Injection):GBM</v>
          </cell>
          <cell r="E71">
            <v>24</v>
          </cell>
          <cell r="F71">
            <v>35</v>
          </cell>
          <cell r="G71">
            <v>194</v>
          </cell>
          <cell r="H71">
            <v>144</v>
          </cell>
          <cell r="I71">
            <v>455</v>
          </cell>
          <cell r="J71">
            <v>0</v>
          </cell>
          <cell r="K71">
            <v>648</v>
          </cell>
          <cell r="L71">
            <v>648</v>
          </cell>
          <cell r="M71">
            <v>100</v>
          </cell>
          <cell r="N71">
            <v>1.34</v>
          </cell>
          <cell r="O71">
            <v>1.34</v>
          </cell>
          <cell r="P71">
            <v>0</v>
          </cell>
          <cell r="Q71">
            <v>0</v>
          </cell>
          <cell r="R71">
            <v>0</v>
          </cell>
          <cell r="T71">
            <v>483.58208955223881</v>
          </cell>
          <cell r="V71" t="str">
            <v>NF, keep WGR 480</v>
          </cell>
          <cell r="W71">
            <v>1340</v>
          </cell>
          <cell r="X71">
            <v>0</v>
          </cell>
          <cell r="Y71">
            <v>483.58208955223876</v>
          </cell>
          <cell r="Z71">
            <v>0</v>
          </cell>
        </row>
        <row r="72">
          <cell r="B72">
            <v>43935</v>
          </cell>
          <cell r="C72" t="str">
            <v>A-03 (Production/Injection)</v>
          </cell>
          <cell r="D72" t="str">
            <v>A-03 (Production/Injection):GBM</v>
          </cell>
          <cell r="E72">
            <v>24</v>
          </cell>
          <cell r="F72">
            <v>35</v>
          </cell>
          <cell r="G72">
            <v>196</v>
          </cell>
          <cell r="H72">
            <v>143</v>
          </cell>
          <cell r="I72">
            <v>455</v>
          </cell>
          <cell r="J72">
            <v>0</v>
          </cell>
          <cell r="K72">
            <v>658</v>
          </cell>
          <cell r="L72">
            <v>658</v>
          </cell>
          <cell r="M72">
            <v>100</v>
          </cell>
          <cell r="N72">
            <v>1.36</v>
          </cell>
          <cell r="O72">
            <v>1.36</v>
          </cell>
          <cell r="P72">
            <v>0</v>
          </cell>
          <cell r="Q72">
            <v>0</v>
          </cell>
          <cell r="R72">
            <v>0</v>
          </cell>
          <cell r="T72">
            <v>483.8235294117647</v>
          </cell>
          <cell r="V72" t="str">
            <v>NF, keep WGR 480 (no water meter), gas rate is average</v>
          </cell>
          <cell r="W72">
            <v>1360</v>
          </cell>
          <cell r="X72">
            <v>0</v>
          </cell>
          <cell r="Y72">
            <v>483.8235294117647</v>
          </cell>
          <cell r="Z72">
            <v>0</v>
          </cell>
        </row>
        <row r="73">
          <cell r="B73">
            <v>43936</v>
          </cell>
          <cell r="C73" t="str">
            <v>A-03 (Production/Injection)</v>
          </cell>
          <cell r="D73" t="str">
            <v>A-03 (Production/Injection):GBM</v>
          </cell>
          <cell r="E73">
            <v>24</v>
          </cell>
          <cell r="F73">
            <v>35</v>
          </cell>
          <cell r="G73">
            <v>194</v>
          </cell>
          <cell r="H73">
            <v>142</v>
          </cell>
          <cell r="I73">
            <v>455</v>
          </cell>
          <cell r="J73">
            <v>0</v>
          </cell>
          <cell r="K73">
            <v>217</v>
          </cell>
          <cell r="L73">
            <v>217</v>
          </cell>
          <cell r="M73">
            <v>100</v>
          </cell>
          <cell r="N73">
            <v>1.34</v>
          </cell>
          <cell r="O73">
            <v>1.34</v>
          </cell>
          <cell r="P73">
            <v>0</v>
          </cell>
          <cell r="Q73">
            <v>0</v>
          </cell>
          <cell r="R73">
            <v>0</v>
          </cell>
          <cell r="T73">
            <v>161.9402985074627</v>
          </cell>
          <cell r="V73" t="str">
            <v>NF, WGR changed to 162 (TBD water injct after S/I well)</v>
          </cell>
          <cell r="W73">
            <v>1340</v>
          </cell>
          <cell r="X73">
            <v>0</v>
          </cell>
          <cell r="Y73">
            <v>161.94029850746267</v>
          </cell>
          <cell r="Z73">
            <v>0</v>
          </cell>
        </row>
        <row r="74">
          <cell r="B74">
            <v>43952</v>
          </cell>
          <cell r="C74" t="str">
            <v>A-03 (Production/Injection)</v>
          </cell>
          <cell r="D74" t="str">
            <v>A-03 (Production/Injection):GBM</v>
          </cell>
          <cell r="E74">
            <v>7</v>
          </cell>
          <cell r="F74">
            <v>30</v>
          </cell>
          <cell r="G74">
            <v>198</v>
          </cell>
          <cell r="H74">
            <v>186</v>
          </cell>
          <cell r="I74">
            <v>498</v>
          </cell>
          <cell r="J74">
            <v>0</v>
          </cell>
          <cell r="K74">
            <v>504</v>
          </cell>
          <cell r="L74">
            <v>504</v>
          </cell>
          <cell r="M74">
            <v>100</v>
          </cell>
          <cell r="N74">
            <v>1.9</v>
          </cell>
          <cell r="O74">
            <v>1.9</v>
          </cell>
          <cell r="P74">
            <v>0</v>
          </cell>
          <cell r="Q74">
            <v>0</v>
          </cell>
          <cell r="R74">
            <v>0</v>
          </cell>
          <cell r="T74">
            <v>265.26315789473682</v>
          </cell>
          <cell r="V74" t="str">
            <v>NF, choke 30%. WGR 265, BOL after shut in for PBU</v>
          </cell>
          <cell r="W74">
            <v>1900</v>
          </cell>
          <cell r="X74">
            <v>0</v>
          </cell>
          <cell r="Y74">
            <v>265.26315789473688</v>
          </cell>
          <cell r="Z74">
            <v>0</v>
          </cell>
        </row>
        <row r="75">
          <cell r="B75">
            <v>43953</v>
          </cell>
          <cell r="C75" t="str">
            <v>A-03 (Production/Injection)</v>
          </cell>
          <cell r="D75" t="str">
            <v>A-03 (Production/Injection):GBM</v>
          </cell>
          <cell r="E75">
            <v>24</v>
          </cell>
          <cell r="F75">
            <v>30</v>
          </cell>
          <cell r="G75">
            <v>185</v>
          </cell>
          <cell r="H75">
            <v>145</v>
          </cell>
          <cell r="I75">
            <v>487</v>
          </cell>
          <cell r="J75">
            <v>27</v>
          </cell>
          <cell r="K75">
            <v>239</v>
          </cell>
          <cell r="L75">
            <v>266</v>
          </cell>
          <cell r="M75">
            <v>89.849624060150376</v>
          </cell>
          <cell r="N75">
            <v>1.64</v>
          </cell>
          <cell r="O75">
            <v>1.64</v>
          </cell>
          <cell r="P75">
            <v>0</v>
          </cell>
          <cell r="R75">
            <v>60740.740740740737</v>
          </cell>
          <cell r="T75">
            <v>162.19512195121951</v>
          </cell>
          <cell r="V75" t="str">
            <v>NF, intermittently, choke 30%, WC 90% and WGR 162</v>
          </cell>
          <cell r="W75">
            <v>1640</v>
          </cell>
          <cell r="X75">
            <v>0</v>
          </cell>
          <cell r="Y75">
            <v>145.73170731707319</v>
          </cell>
          <cell r="Z75">
            <v>16.463414634146343</v>
          </cell>
        </row>
        <row r="76">
          <cell r="B76">
            <v>43954</v>
          </cell>
          <cell r="C76" t="str">
            <v>A-03 (Production/Injection)</v>
          </cell>
          <cell r="D76" t="str">
            <v>A-03 (Production/Injection):GBM</v>
          </cell>
          <cell r="E76">
            <v>24</v>
          </cell>
          <cell r="F76">
            <v>30</v>
          </cell>
          <cell r="G76">
            <v>186</v>
          </cell>
          <cell r="H76">
            <v>145</v>
          </cell>
          <cell r="I76">
            <v>488</v>
          </cell>
          <cell r="J76">
            <v>26</v>
          </cell>
          <cell r="K76">
            <v>236</v>
          </cell>
          <cell r="L76">
            <v>262</v>
          </cell>
          <cell r="M76">
            <v>90.07633587786259</v>
          </cell>
          <cell r="N76">
            <v>1.62</v>
          </cell>
          <cell r="O76">
            <v>1.62</v>
          </cell>
          <cell r="P76">
            <v>0</v>
          </cell>
          <cell r="R76">
            <v>62307.692307692305</v>
          </cell>
          <cell r="T76">
            <v>161.72839506172841</v>
          </cell>
          <cell r="V76" t="str">
            <v>NF, intermittently,</v>
          </cell>
          <cell r="W76">
            <v>1620</v>
          </cell>
          <cell r="X76">
            <v>0</v>
          </cell>
          <cell r="Y76">
            <v>145.67901234567901</v>
          </cell>
          <cell r="Z76">
            <v>16.049382716049383</v>
          </cell>
        </row>
        <row r="77">
          <cell r="B77">
            <v>43955</v>
          </cell>
          <cell r="C77" t="str">
            <v>A-03 (Production/Injection)</v>
          </cell>
          <cell r="D77" t="str">
            <v>A-03 (Production/Injection):GBM</v>
          </cell>
          <cell r="E77">
            <v>24</v>
          </cell>
          <cell r="F77">
            <v>30</v>
          </cell>
          <cell r="G77">
            <v>186</v>
          </cell>
          <cell r="H77">
            <v>149</v>
          </cell>
          <cell r="I77">
            <v>489</v>
          </cell>
          <cell r="J77">
            <v>25</v>
          </cell>
          <cell r="K77">
            <v>227</v>
          </cell>
          <cell r="L77">
            <v>252</v>
          </cell>
          <cell r="M77">
            <v>90.079365079365076</v>
          </cell>
          <cell r="N77">
            <v>1.56</v>
          </cell>
          <cell r="O77">
            <v>1.56</v>
          </cell>
          <cell r="P77">
            <v>0</v>
          </cell>
          <cell r="R77">
            <v>62400</v>
          </cell>
          <cell r="T77">
            <v>161.53846153846155</v>
          </cell>
          <cell r="V77" t="str">
            <v>NF, intermittently,</v>
          </cell>
          <cell r="W77">
            <v>1560</v>
          </cell>
          <cell r="X77">
            <v>0</v>
          </cell>
          <cell r="Y77">
            <v>145.5128205128205</v>
          </cell>
          <cell r="Z77">
            <v>16.025641025641026</v>
          </cell>
        </row>
        <row r="78">
          <cell r="B78">
            <v>43956</v>
          </cell>
          <cell r="C78" t="str">
            <v>A-03 (Production/Injection)</v>
          </cell>
          <cell r="D78" t="str">
            <v>A-03 (Production/Injection):GBM</v>
          </cell>
          <cell r="E78">
            <v>24</v>
          </cell>
          <cell r="F78">
            <v>30</v>
          </cell>
          <cell r="G78">
            <v>190</v>
          </cell>
          <cell r="H78">
            <v>147</v>
          </cell>
          <cell r="I78">
            <v>490</v>
          </cell>
          <cell r="J78">
            <v>26</v>
          </cell>
          <cell r="K78">
            <v>230</v>
          </cell>
          <cell r="L78">
            <v>256</v>
          </cell>
          <cell r="M78">
            <v>89.84375</v>
          </cell>
          <cell r="N78">
            <v>1.58</v>
          </cell>
          <cell r="O78">
            <v>1.58</v>
          </cell>
          <cell r="P78">
            <v>0</v>
          </cell>
          <cell r="R78">
            <v>60769.230769230766</v>
          </cell>
          <cell r="T78">
            <v>162.02531645569621</v>
          </cell>
          <cell r="V78" t="str">
            <v>NF, intermittently,</v>
          </cell>
          <cell r="W78">
            <v>1580</v>
          </cell>
          <cell r="X78">
            <v>0</v>
          </cell>
          <cell r="Y78">
            <v>145.56962025316454</v>
          </cell>
          <cell r="Z78">
            <v>16.455696202531644</v>
          </cell>
        </row>
        <row r="79">
          <cell r="B79">
            <v>43957</v>
          </cell>
          <cell r="C79" t="str">
            <v>A-03 (Production/Injection)</v>
          </cell>
          <cell r="D79" t="str">
            <v>A-03 (Production/Injection):GBM</v>
          </cell>
          <cell r="E79">
            <v>24</v>
          </cell>
          <cell r="F79">
            <v>30</v>
          </cell>
          <cell r="G79">
            <v>188</v>
          </cell>
          <cell r="H79">
            <v>147</v>
          </cell>
          <cell r="I79">
            <v>490</v>
          </cell>
          <cell r="J79">
            <v>26</v>
          </cell>
          <cell r="K79">
            <v>230</v>
          </cell>
          <cell r="L79">
            <v>256</v>
          </cell>
          <cell r="M79">
            <v>89.84375</v>
          </cell>
          <cell r="N79">
            <v>1.58</v>
          </cell>
          <cell r="O79">
            <v>1.58</v>
          </cell>
          <cell r="P79">
            <v>0</v>
          </cell>
          <cell r="Q79">
            <v>0</v>
          </cell>
          <cell r="R79">
            <v>60769.230769230766</v>
          </cell>
          <cell r="T79">
            <v>162.02531645569621</v>
          </cell>
          <cell r="V79" t="str">
            <v>NF, intermittently,</v>
          </cell>
          <cell r="W79">
            <v>1580</v>
          </cell>
          <cell r="X79">
            <v>0</v>
          </cell>
          <cell r="Y79">
            <v>145.56962025316454</v>
          </cell>
          <cell r="Z79">
            <v>16.455696202531644</v>
          </cell>
        </row>
        <row r="80">
          <cell r="B80">
            <v>43958</v>
          </cell>
          <cell r="C80" t="str">
            <v>A-03 (Production/Injection)</v>
          </cell>
          <cell r="D80" t="str">
            <v>A-03 (Production/Injection):GBM</v>
          </cell>
          <cell r="E80">
            <v>24</v>
          </cell>
          <cell r="F80">
            <v>30</v>
          </cell>
          <cell r="G80">
            <v>185</v>
          </cell>
          <cell r="H80">
            <v>138</v>
          </cell>
          <cell r="I80">
            <v>491</v>
          </cell>
          <cell r="J80">
            <v>27</v>
          </cell>
          <cell r="K80">
            <v>240</v>
          </cell>
          <cell r="L80">
            <v>267</v>
          </cell>
          <cell r="M80">
            <v>89.887640449438209</v>
          </cell>
          <cell r="N80">
            <v>1.65</v>
          </cell>
          <cell r="O80">
            <v>1.65</v>
          </cell>
          <cell r="P80">
            <v>0</v>
          </cell>
          <cell r="R80">
            <v>61111.111111111109</v>
          </cell>
          <cell r="T80">
            <v>161.81818181818181</v>
          </cell>
          <cell r="V80" t="str">
            <v>NF, intermittently,</v>
          </cell>
          <cell r="W80">
            <v>1650</v>
          </cell>
          <cell r="X80">
            <v>0</v>
          </cell>
          <cell r="Y80">
            <v>145.45454545454547</v>
          </cell>
          <cell r="Z80">
            <v>16.363636363636363</v>
          </cell>
        </row>
        <row r="81">
          <cell r="B81">
            <v>43959</v>
          </cell>
          <cell r="C81" t="str">
            <v>A-03 (Production/Injection)</v>
          </cell>
          <cell r="D81" t="str">
            <v>A-03 (Production/Injection):GBM</v>
          </cell>
          <cell r="E81">
            <v>24</v>
          </cell>
          <cell r="F81">
            <v>30</v>
          </cell>
          <cell r="G81">
            <v>189</v>
          </cell>
          <cell r="H81">
            <v>140</v>
          </cell>
          <cell r="I81">
            <v>491</v>
          </cell>
          <cell r="J81">
            <v>25</v>
          </cell>
          <cell r="K81">
            <v>229</v>
          </cell>
          <cell r="L81">
            <v>254</v>
          </cell>
          <cell r="M81">
            <v>90.157480314960637</v>
          </cell>
          <cell r="N81">
            <v>1.57</v>
          </cell>
          <cell r="O81">
            <v>1.57</v>
          </cell>
          <cell r="P81">
            <v>0</v>
          </cell>
          <cell r="R81">
            <v>62800</v>
          </cell>
          <cell r="T81">
            <v>161.78343949044586</v>
          </cell>
          <cell r="V81" t="str">
            <v>NF, intermittently,</v>
          </cell>
          <cell r="W81">
            <v>1570</v>
          </cell>
          <cell r="X81">
            <v>0</v>
          </cell>
          <cell r="Y81">
            <v>145.85987261146497</v>
          </cell>
          <cell r="Z81">
            <v>15.923566878980891</v>
          </cell>
        </row>
        <row r="82">
          <cell r="B82">
            <v>43960</v>
          </cell>
          <cell r="C82" t="str">
            <v>A-03 (Production/Injection)</v>
          </cell>
          <cell r="D82" t="str">
            <v>A-03 (Production/Injection):GBM</v>
          </cell>
          <cell r="E82">
            <v>24</v>
          </cell>
          <cell r="F82">
            <v>30</v>
          </cell>
          <cell r="G82">
            <v>189</v>
          </cell>
          <cell r="H82">
            <v>135</v>
          </cell>
          <cell r="I82">
            <v>492</v>
          </cell>
          <cell r="J82">
            <v>25</v>
          </cell>
          <cell r="K82">
            <v>225</v>
          </cell>
          <cell r="L82">
            <v>250</v>
          </cell>
          <cell r="M82">
            <v>90</v>
          </cell>
          <cell r="N82">
            <v>1.54</v>
          </cell>
          <cell r="O82">
            <v>1.54</v>
          </cell>
          <cell r="P82">
            <v>0</v>
          </cell>
          <cell r="R82">
            <v>61600</v>
          </cell>
          <cell r="T82">
            <v>161.6883116883117</v>
          </cell>
          <cell r="V82" t="str">
            <v>NF, intermittently,</v>
          </cell>
          <cell r="W82">
            <v>1540</v>
          </cell>
          <cell r="X82">
            <v>0</v>
          </cell>
          <cell r="Y82">
            <v>146.10389610389609</v>
          </cell>
          <cell r="Z82">
            <v>16.233766233766232</v>
          </cell>
        </row>
        <row r="83">
          <cell r="B83">
            <v>43961</v>
          </cell>
          <cell r="C83" t="str">
            <v>A-03 (Production/Injection)</v>
          </cell>
          <cell r="D83" t="str">
            <v>A-03 (Production/Injection):GBM</v>
          </cell>
          <cell r="E83">
            <v>24</v>
          </cell>
          <cell r="F83">
            <v>30</v>
          </cell>
          <cell r="G83">
            <v>189</v>
          </cell>
          <cell r="H83">
            <v>135</v>
          </cell>
          <cell r="I83">
            <v>492</v>
          </cell>
          <cell r="J83">
            <v>25</v>
          </cell>
          <cell r="K83">
            <v>225</v>
          </cell>
          <cell r="L83">
            <v>250</v>
          </cell>
          <cell r="M83">
            <v>90</v>
          </cell>
          <cell r="N83">
            <v>1.54</v>
          </cell>
          <cell r="O83">
            <v>1.54</v>
          </cell>
          <cell r="P83">
            <v>0</v>
          </cell>
          <cell r="R83">
            <v>61600</v>
          </cell>
          <cell r="T83">
            <v>162.33766233766235</v>
          </cell>
          <cell r="V83" t="str">
            <v>NF, intermittently,</v>
          </cell>
          <cell r="W83">
            <v>1540</v>
          </cell>
          <cell r="X83">
            <v>0</v>
          </cell>
          <cell r="Y83">
            <v>146.10389610389609</v>
          </cell>
          <cell r="Z83">
            <v>16.233766233766232</v>
          </cell>
        </row>
        <row r="84">
          <cell r="B84">
            <v>43962</v>
          </cell>
          <cell r="C84" t="str">
            <v>A-03 (Production/Injection)</v>
          </cell>
          <cell r="D84" t="str">
            <v>A-03 (Production/Injection):GBM</v>
          </cell>
          <cell r="E84">
            <v>24</v>
          </cell>
          <cell r="F84">
            <v>30</v>
          </cell>
          <cell r="G84">
            <v>190</v>
          </cell>
          <cell r="H84">
            <v>142</v>
          </cell>
          <cell r="I84">
            <v>492</v>
          </cell>
          <cell r="J84">
            <v>25</v>
          </cell>
          <cell r="K84">
            <v>225</v>
          </cell>
          <cell r="L84">
            <v>250</v>
          </cell>
          <cell r="M84">
            <v>90</v>
          </cell>
          <cell r="N84">
            <v>1.54</v>
          </cell>
          <cell r="O84">
            <v>1.54</v>
          </cell>
          <cell r="P84">
            <v>0</v>
          </cell>
          <cell r="R84">
            <v>61600</v>
          </cell>
          <cell r="T84">
            <v>161.6883116883117</v>
          </cell>
          <cell r="V84" t="str">
            <v>NF, intermittently,</v>
          </cell>
          <cell r="W84">
            <v>1540</v>
          </cell>
          <cell r="X84">
            <v>0</v>
          </cell>
          <cell r="Y84">
            <v>146.10389610389609</v>
          </cell>
          <cell r="Z84">
            <v>16.233766233766232</v>
          </cell>
        </row>
        <row r="85">
          <cell r="B85">
            <v>43963</v>
          </cell>
          <cell r="C85" t="str">
            <v>A-03 (Production/Injection)</v>
          </cell>
          <cell r="D85" t="str">
            <v>A-03 (Production/Injection):GBM</v>
          </cell>
          <cell r="E85">
            <v>24</v>
          </cell>
          <cell r="F85">
            <v>30</v>
          </cell>
          <cell r="G85">
            <v>188</v>
          </cell>
          <cell r="H85">
            <v>143</v>
          </cell>
          <cell r="I85">
            <v>492</v>
          </cell>
          <cell r="J85">
            <v>25</v>
          </cell>
          <cell r="K85">
            <v>222</v>
          </cell>
          <cell r="L85">
            <v>247</v>
          </cell>
          <cell r="M85">
            <v>89.878542510121463</v>
          </cell>
          <cell r="N85">
            <v>1.52</v>
          </cell>
          <cell r="O85">
            <v>1.52</v>
          </cell>
          <cell r="P85">
            <v>0</v>
          </cell>
          <cell r="R85">
            <v>60800</v>
          </cell>
          <cell r="T85">
            <v>162.5</v>
          </cell>
          <cell r="V85" t="str">
            <v>NF, intermittently,</v>
          </cell>
          <cell r="W85">
            <v>1520</v>
          </cell>
          <cell r="X85">
            <v>0</v>
          </cell>
          <cell r="Y85">
            <v>146.05263157894737</v>
          </cell>
          <cell r="Z85">
            <v>16.44736842105263</v>
          </cell>
        </row>
        <row r="86">
          <cell r="B86">
            <v>43964</v>
          </cell>
          <cell r="C86" t="str">
            <v>A-03 (Production/Injection)</v>
          </cell>
          <cell r="D86" t="str">
            <v>A-03 (Production/Injection):GBM</v>
          </cell>
          <cell r="E86">
            <v>24</v>
          </cell>
          <cell r="F86">
            <v>30</v>
          </cell>
          <cell r="G86">
            <v>189</v>
          </cell>
          <cell r="H86">
            <v>145</v>
          </cell>
          <cell r="I86">
            <v>492</v>
          </cell>
          <cell r="J86">
            <v>25</v>
          </cell>
          <cell r="K86">
            <v>222</v>
          </cell>
          <cell r="L86">
            <v>247</v>
          </cell>
          <cell r="M86">
            <v>89.878542510121463</v>
          </cell>
          <cell r="N86">
            <v>1.52</v>
          </cell>
          <cell r="O86">
            <v>1.52</v>
          </cell>
          <cell r="P86">
            <v>0</v>
          </cell>
          <cell r="Q86">
            <v>0</v>
          </cell>
          <cell r="R86">
            <v>60800</v>
          </cell>
          <cell r="T86">
            <v>162.5</v>
          </cell>
          <cell r="V86" t="str">
            <v>NF, intermittently,</v>
          </cell>
          <cell r="W86">
            <v>1520</v>
          </cell>
          <cell r="X86">
            <v>0</v>
          </cell>
          <cell r="Y86">
            <v>146.05263157894737</v>
          </cell>
          <cell r="Z86">
            <v>16.44736842105263</v>
          </cell>
        </row>
        <row r="87">
          <cell r="B87">
            <v>43965</v>
          </cell>
          <cell r="C87" t="str">
            <v>A-03 (Production/Injection)</v>
          </cell>
          <cell r="D87" t="str">
            <v>A-03 (Production/Injection):GBM</v>
          </cell>
          <cell r="E87">
            <v>24</v>
          </cell>
          <cell r="F87">
            <v>30</v>
          </cell>
          <cell r="G87">
            <v>186</v>
          </cell>
          <cell r="H87">
            <v>142</v>
          </cell>
          <cell r="I87">
            <v>493</v>
          </cell>
          <cell r="J87">
            <v>24</v>
          </cell>
          <cell r="K87">
            <v>216</v>
          </cell>
          <cell r="L87">
            <v>240</v>
          </cell>
          <cell r="M87">
            <v>90</v>
          </cell>
          <cell r="N87">
            <v>1.48</v>
          </cell>
          <cell r="O87">
            <v>1.48</v>
          </cell>
          <cell r="P87">
            <v>0</v>
          </cell>
          <cell r="R87">
            <v>61666.666666666664</v>
          </cell>
          <cell r="T87">
            <v>162.16216216216216</v>
          </cell>
          <cell r="V87" t="str">
            <v>NF, intermittently,</v>
          </cell>
          <cell r="W87">
            <v>1480</v>
          </cell>
          <cell r="X87">
            <v>0</v>
          </cell>
          <cell r="Y87">
            <v>145.94594594594594</v>
          </cell>
          <cell r="Z87">
            <v>16.216216216216218</v>
          </cell>
        </row>
        <row r="88">
          <cell r="B88">
            <v>43966</v>
          </cell>
          <cell r="C88" t="str">
            <v>A-03 (Production/Injection)</v>
          </cell>
          <cell r="D88" t="str">
            <v>A-03 (Production/Injection):GBM</v>
          </cell>
          <cell r="E88">
            <v>24</v>
          </cell>
          <cell r="F88">
            <v>30</v>
          </cell>
          <cell r="G88">
            <v>186</v>
          </cell>
          <cell r="H88">
            <v>144</v>
          </cell>
          <cell r="I88">
            <v>493</v>
          </cell>
          <cell r="J88">
            <v>24</v>
          </cell>
          <cell r="K88">
            <v>214</v>
          </cell>
          <cell r="L88">
            <v>238</v>
          </cell>
          <cell r="M88">
            <v>89.915966386554615</v>
          </cell>
          <cell r="N88">
            <v>1.47</v>
          </cell>
          <cell r="O88">
            <v>1.47</v>
          </cell>
          <cell r="P88">
            <v>0</v>
          </cell>
          <cell r="Q88">
            <v>0</v>
          </cell>
          <cell r="R88">
            <v>61250</v>
          </cell>
          <cell r="T88">
            <v>161.9047619047619</v>
          </cell>
          <cell r="V88" t="str">
            <v>NF, intermittently,</v>
          </cell>
          <cell r="W88">
            <v>1470</v>
          </cell>
          <cell r="X88">
            <v>0</v>
          </cell>
          <cell r="Y88">
            <v>145.57823129251702</v>
          </cell>
          <cell r="Z88">
            <v>16.326530612244898</v>
          </cell>
        </row>
        <row r="89">
          <cell r="B89">
            <v>43967</v>
          </cell>
          <cell r="C89" t="str">
            <v>A-03 (Production/Injection)</v>
          </cell>
          <cell r="D89" t="str">
            <v>A-03 (Production/Injection):GBM</v>
          </cell>
          <cell r="E89">
            <v>24</v>
          </cell>
          <cell r="F89">
            <v>100</v>
          </cell>
          <cell r="G89">
            <v>187</v>
          </cell>
          <cell r="H89">
            <v>147</v>
          </cell>
          <cell r="I89">
            <v>237</v>
          </cell>
          <cell r="J89">
            <v>24</v>
          </cell>
          <cell r="K89">
            <v>213</v>
          </cell>
          <cell r="L89">
            <v>237</v>
          </cell>
          <cell r="M89">
            <v>89.87341772151899</v>
          </cell>
          <cell r="N89">
            <v>1.46</v>
          </cell>
          <cell r="O89">
            <v>1.46</v>
          </cell>
          <cell r="P89">
            <v>0</v>
          </cell>
          <cell r="R89">
            <v>60833.333333333336</v>
          </cell>
          <cell r="T89">
            <v>162.32876712328766</v>
          </cell>
          <cell r="V89" t="str">
            <v xml:space="preserve">NF, intermittently, </v>
          </cell>
          <cell r="W89">
            <v>1460</v>
          </cell>
          <cell r="X89">
            <v>0</v>
          </cell>
          <cell r="Y89">
            <v>145.89041095890411</v>
          </cell>
          <cell r="Z89">
            <v>16.438356164383563</v>
          </cell>
        </row>
        <row r="90">
          <cell r="B90">
            <v>43968</v>
          </cell>
          <cell r="C90" t="str">
            <v>A-03 (Production/Injection)</v>
          </cell>
          <cell r="D90" t="str">
            <v>A-03 (Production/Injection):GBM</v>
          </cell>
          <cell r="E90">
            <v>24</v>
          </cell>
          <cell r="F90">
            <v>30</v>
          </cell>
          <cell r="G90">
            <v>186</v>
          </cell>
          <cell r="H90">
            <v>151</v>
          </cell>
          <cell r="I90">
            <v>493</v>
          </cell>
          <cell r="J90">
            <v>24</v>
          </cell>
          <cell r="K90">
            <v>214</v>
          </cell>
          <cell r="L90">
            <v>238</v>
          </cell>
          <cell r="M90">
            <v>89.915966386554615</v>
          </cell>
          <cell r="N90">
            <v>1.47</v>
          </cell>
          <cell r="O90">
            <v>1.47</v>
          </cell>
          <cell r="P90">
            <v>0</v>
          </cell>
          <cell r="Q90">
            <v>0</v>
          </cell>
          <cell r="R90">
            <v>61250</v>
          </cell>
          <cell r="T90">
            <v>161.9047619047619</v>
          </cell>
          <cell r="V90" t="str">
            <v xml:space="preserve">NF, intermittently, </v>
          </cell>
          <cell r="W90">
            <v>1470</v>
          </cell>
          <cell r="X90">
            <v>0</v>
          </cell>
          <cell r="Y90">
            <v>145.57823129251702</v>
          </cell>
          <cell r="Z90">
            <v>16.326530612244898</v>
          </cell>
        </row>
        <row r="91">
          <cell r="B91">
            <v>43969</v>
          </cell>
          <cell r="C91" t="str">
            <v>A-03 (Production/Injection)</v>
          </cell>
          <cell r="D91" t="str">
            <v>A-03 (Production/Injection):GBM</v>
          </cell>
          <cell r="E91">
            <v>24</v>
          </cell>
          <cell r="F91">
            <v>30</v>
          </cell>
          <cell r="G91">
            <v>186</v>
          </cell>
          <cell r="H91">
            <v>147</v>
          </cell>
          <cell r="I91">
            <v>494</v>
          </cell>
          <cell r="J91">
            <v>24</v>
          </cell>
          <cell r="K91">
            <v>217</v>
          </cell>
          <cell r="L91">
            <v>241</v>
          </cell>
          <cell r="M91">
            <v>90.041493775933617</v>
          </cell>
          <cell r="N91">
            <v>1.49</v>
          </cell>
          <cell r="O91">
            <v>1.49</v>
          </cell>
          <cell r="P91">
            <v>0</v>
          </cell>
          <cell r="R91">
            <v>62083.333333333336</v>
          </cell>
          <cell r="T91">
            <v>161.74496644295303</v>
          </cell>
          <cell r="V91" t="str">
            <v xml:space="preserve">NF, intermittently, </v>
          </cell>
          <cell r="W91">
            <v>1490</v>
          </cell>
          <cell r="X91">
            <v>0</v>
          </cell>
          <cell r="Y91">
            <v>145.63758389261744</v>
          </cell>
          <cell r="Z91">
            <v>16.107382550335572</v>
          </cell>
        </row>
        <row r="92">
          <cell r="B92">
            <v>43970</v>
          </cell>
          <cell r="C92" t="str">
            <v>A-03 (Production/Injection)</v>
          </cell>
          <cell r="D92" t="str">
            <v>A-03 (Production/Injection):GBM</v>
          </cell>
          <cell r="E92">
            <v>24</v>
          </cell>
          <cell r="F92">
            <v>30</v>
          </cell>
          <cell r="G92">
            <v>184</v>
          </cell>
          <cell r="H92">
            <v>141</v>
          </cell>
          <cell r="I92">
            <v>494</v>
          </cell>
          <cell r="J92">
            <v>23</v>
          </cell>
          <cell r="K92">
            <v>211</v>
          </cell>
          <cell r="L92">
            <v>234</v>
          </cell>
          <cell r="M92">
            <v>90.17094017094017</v>
          </cell>
          <cell r="N92">
            <v>1.45</v>
          </cell>
          <cell r="O92">
            <v>1.45</v>
          </cell>
          <cell r="P92">
            <v>0</v>
          </cell>
          <cell r="R92">
            <v>63043.478260869568</v>
          </cell>
          <cell r="T92">
            <v>162.06896551724137</v>
          </cell>
          <cell r="V92" t="str">
            <v xml:space="preserve">NF, intermittently, 
</v>
          </cell>
          <cell r="W92">
            <v>1450</v>
          </cell>
          <cell r="X92">
            <v>0</v>
          </cell>
          <cell r="Y92">
            <v>145.51724137931035</v>
          </cell>
          <cell r="Z92">
            <v>15.862068965517242</v>
          </cell>
        </row>
        <row r="93">
          <cell r="B93">
            <v>43971</v>
          </cell>
          <cell r="C93" t="str">
            <v>A-03 (Production/Injection)</v>
          </cell>
          <cell r="D93" t="str">
            <v>A-03 (Production/Injection):GBM</v>
          </cell>
          <cell r="E93">
            <v>24</v>
          </cell>
          <cell r="F93">
            <v>30</v>
          </cell>
          <cell r="G93">
            <v>185</v>
          </cell>
          <cell r="H93">
            <v>142</v>
          </cell>
          <cell r="I93">
            <v>494</v>
          </cell>
          <cell r="J93">
            <v>24</v>
          </cell>
          <cell r="K93">
            <v>216</v>
          </cell>
          <cell r="L93">
            <v>240</v>
          </cell>
          <cell r="M93">
            <v>90</v>
          </cell>
          <cell r="N93">
            <v>1.48</v>
          </cell>
          <cell r="O93">
            <v>1.48</v>
          </cell>
          <cell r="P93">
            <v>0</v>
          </cell>
          <cell r="Q93">
            <v>0</v>
          </cell>
          <cell r="R93">
            <v>61666.666666666664</v>
          </cell>
          <cell r="T93">
            <v>162.16216216216216</v>
          </cell>
          <cell r="V93" t="str">
            <v>NF, intermittently,</v>
          </cell>
          <cell r="W93">
            <v>1480</v>
          </cell>
          <cell r="X93">
            <v>0</v>
          </cell>
          <cell r="Y93">
            <v>145.94594594594594</v>
          </cell>
          <cell r="Z93">
            <v>16.216216216216218</v>
          </cell>
        </row>
        <row r="94">
          <cell r="B94">
            <v>43972</v>
          </cell>
          <cell r="C94" t="str">
            <v>A-03 (Production/Injection)</v>
          </cell>
          <cell r="D94" t="str">
            <v>A-03 (Production/Injection):GBM</v>
          </cell>
          <cell r="E94">
            <v>24</v>
          </cell>
          <cell r="F94">
            <v>30</v>
          </cell>
          <cell r="G94">
            <v>184</v>
          </cell>
          <cell r="H94">
            <v>147</v>
          </cell>
          <cell r="I94">
            <v>494</v>
          </cell>
          <cell r="J94">
            <v>24</v>
          </cell>
          <cell r="K94">
            <v>219</v>
          </cell>
          <cell r="L94">
            <v>243</v>
          </cell>
          <cell r="M94">
            <v>90.123456790123456</v>
          </cell>
          <cell r="N94">
            <v>1.5</v>
          </cell>
          <cell r="O94">
            <v>1.5</v>
          </cell>
          <cell r="P94">
            <v>0</v>
          </cell>
          <cell r="R94">
            <v>62500</v>
          </cell>
          <cell r="T94">
            <v>162</v>
          </cell>
          <cell r="V94" t="str">
            <v>NF, intermittently,</v>
          </cell>
          <cell r="W94">
            <v>1500</v>
          </cell>
          <cell r="X94">
            <v>0</v>
          </cell>
          <cell r="Y94">
            <v>146</v>
          </cell>
          <cell r="Z94">
            <v>16</v>
          </cell>
        </row>
        <row r="95">
          <cell r="B95">
            <v>43973</v>
          </cell>
          <cell r="C95" t="str">
            <v>A-03 (Production/Injection)</v>
          </cell>
          <cell r="D95" t="str">
            <v>A-03 (Production/Injection):GBM</v>
          </cell>
          <cell r="E95">
            <v>24</v>
          </cell>
          <cell r="F95">
            <v>30</v>
          </cell>
          <cell r="G95">
            <v>184</v>
          </cell>
          <cell r="H95">
            <v>142</v>
          </cell>
          <cell r="I95">
            <v>494</v>
          </cell>
          <cell r="J95">
            <v>25</v>
          </cell>
          <cell r="K95">
            <v>222</v>
          </cell>
          <cell r="L95">
            <v>247</v>
          </cell>
          <cell r="M95">
            <v>89.878542510121463</v>
          </cell>
          <cell r="N95">
            <v>1.52</v>
          </cell>
          <cell r="O95">
            <v>1.52</v>
          </cell>
          <cell r="P95">
            <v>0</v>
          </cell>
          <cell r="R95">
            <v>60800</v>
          </cell>
          <cell r="T95">
            <v>161.84210526315789</v>
          </cell>
          <cell r="V95" t="str">
            <v>NF, intermittently,</v>
          </cell>
          <cell r="W95">
            <v>1520</v>
          </cell>
          <cell r="X95">
            <v>0</v>
          </cell>
          <cell r="Y95">
            <v>146.05263157894737</v>
          </cell>
          <cell r="Z95">
            <v>16.44736842105263</v>
          </cell>
        </row>
        <row r="96">
          <cell r="B96">
            <v>43974</v>
          </cell>
          <cell r="C96" t="str">
            <v>A-03 (Production/Injection)</v>
          </cell>
          <cell r="D96" t="str">
            <v>A-03 (Production/Injection):GBM</v>
          </cell>
          <cell r="E96">
            <v>24</v>
          </cell>
          <cell r="F96">
            <v>30</v>
          </cell>
          <cell r="G96">
            <v>185</v>
          </cell>
          <cell r="H96">
            <v>139</v>
          </cell>
          <cell r="I96">
            <v>494</v>
          </cell>
          <cell r="J96">
            <v>23</v>
          </cell>
          <cell r="K96">
            <v>210</v>
          </cell>
          <cell r="L96">
            <v>233</v>
          </cell>
          <cell r="M96">
            <v>90.128755364806864</v>
          </cell>
          <cell r="N96">
            <v>1.44</v>
          </cell>
          <cell r="O96">
            <v>1.44</v>
          </cell>
          <cell r="P96">
            <v>0</v>
          </cell>
          <cell r="R96">
            <v>62608.695652173912</v>
          </cell>
          <cell r="T96">
            <v>161.80555555555554</v>
          </cell>
          <cell r="V96" t="str">
            <v xml:space="preserve">NF, intermittently, </v>
          </cell>
          <cell r="W96">
            <v>1440</v>
          </cell>
          <cell r="X96">
            <v>0</v>
          </cell>
          <cell r="Y96">
            <v>145.83333333333334</v>
          </cell>
          <cell r="Z96">
            <v>15.972222222222223</v>
          </cell>
        </row>
        <row r="97">
          <cell r="B97">
            <v>43975</v>
          </cell>
          <cell r="C97" t="str">
            <v>A-03 (Production/Injection)</v>
          </cell>
          <cell r="D97" t="str">
            <v>A-03 (Production/Injection):GBM</v>
          </cell>
          <cell r="E97">
            <v>24</v>
          </cell>
          <cell r="F97">
            <v>30</v>
          </cell>
          <cell r="G97">
            <v>184</v>
          </cell>
          <cell r="H97">
            <v>133</v>
          </cell>
          <cell r="I97">
            <v>494</v>
          </cell>
          <cell r="J97">
            <v>24</v>
          </cell>
          <cell r="K97">
            <v>217</v>
          </cell>
          <cell r="L97">
            <v>241</v>
          </cell>
          <cell r="M97">
            <v>90.041493775933617</v>
          </cell>
          <cell r="N97">
            <v>1.49</v>
          </cell>
          <cell r="O97">
            <v>1.49</v>
          </cell>
          <cell r="P97">
            <v>0</v>
          </cell>
          <cell r="R97">
            <v>62083.333333333336</v>
          </cell>
          <cell r="T97">
            <v>161.74496644295303</v>
          </cell>
          <cell r="V97" t="str">
            <v xml:space="preserve">NF, intermittently, </v>
          </cell>
          <cell r="W97">
            <v>1490</v>
          </cell>
          <cell r="X97">
            <v>0</v>
          </cell>
          <cell r="Y97">
            <v>145.63758389261744</v>
          </cell>
          <cell r="Z97">
            <v>16.107382550335572</v>
          </cell>
        </row>
        <row r="98">
          <cell r="B98">
            <v>43983</v>
          </cell>
          <cell r="C98" t="str">
            <v>A-03 (Production/Injection)</v>
          </cell>
          <cell r="D98" t="str">
            <v>A-03 (Production/Injection):GBM</v>
          </cell>
          <cell r="E98">
            <v>24</v>
          </cell>
          <cell r="F98">
            <v>30</v>
          </cell>
          <cell r="G98">
            <v>189</v>
          </cell>
          <cell r="H98">
            <v>146</v>
          </cell>
          <cell r="I98">
            <v>494</v>
          </cell>
          <cell r="J98">
            <v>21</v>
          </cell>
          <cell r="K98">
            <v>187</v>
          </cell>
          <cell r="L98">
            <v>208</v>
          </cell>
          <cell r="M98">
            <v>89.90384615384616</v>
          </cell>
          <cell r="N98">
            <v>1.28</v>
          </cell>
          <cell r="O98">
            <v>1.28</v>
          </cell>
          <cell r="P98">
            <v>0</v>
          </cell>
          <cell r="Q98">
            <v>0</v>
          </cell>
          <cell r="R98">
            <v>60952.380952380954</v>
          </cell>
          <cell r="T98">
            <v>162.5</v>
          </cell>
          <cell r="V98" t="str">
            <v>NF, WGR 162</v>
          </cell>
          <cell r="W98">
            <v>1280</v>
          </cell>
          <cell r="X98">
            <v>0</v>
          </cell>
          <cell r="Y98">
            <v>146.09375</v>
          </cell>
          <cell r="Z98">
            <v>16.40625</v>
          </cell>
        </row>
        <row r="99">
          <cell r="B99">
            <v>43984</v>
          </cell>
          <cell r="C99" t="str">
            <v>A-03 (Production/Injection)</v>
          </cell>
          <cell r="D99" t="str">
            <v>A-03 (Production/Injection):GBM</v>
          </cell>
          <cell r="E99">
            <v>24</v>
          </cell>
          <cell r="F99">
            <v>30</v>
          </cell>
          <cell r="G99">
            <v>184</v>
          </cell>
          <cell r="H99">
            <v>147</v>
          </cell>
          <cell r="I99">
            <v>494</v>
          </cell>
          <cell r="J99">
            <v>23</v>
          </cell>
          <cell r="K99">
            <v>203</v>
          </cell>
          <cell r="L99">
            <v>226</v>
          </cell>
          <cell r="M99">
            <v>89.823008849557525</v>
          </cell>
          <cell r="N99">
            <v>1.39</v>
          </cell>
          <cell r="O99">
            <v>1.39</v>
          </cell>
          <cell r="P99">
            <v>0</v>
          </cell>
          <cell r="Q99">
            <v>0</v>
          </cell>
          <cell r="R99">
            <v>60434.782608695656</v>
          </cell>
          <cell r="T99">
            <v>162.58992805755395</v>
          </cell>
          <cell r="V99" t="str">
            <v>NF, intermittently,</v>
          </cell>
          <cell r="W99">
            <v>1390</v>
          </cell>
          <cell r="X99">
            <v>0</v>
          </cell>
          <cell r="Y99">
            <v>146.0431654676259</v>
          </cell>
          <cell r="Z99">
            <v>16.546762589928058</v>
          </cell>
        </row>
        <row r="100">
          <cell r="B100">
            <v>43985</v>
          </cell>
          <cell r="C100" t="str">
            <v>A-03 (Production/Injection)</v>
          </cell>
          <cell r="D100" t="str">
            <v>A-03 (Production/Injection):GBM</v>
          </cell>
          <cell r="E100">
            <v>24</v>
          </cell>
          <cell r="F100">
            <v>30</v>
          </cell>
          <cell r="G100">
            <v>185</v>
          </cell>
          <cell r="H100">
            <v>144</v>
          </cell>
          <cell r="I100">
            <v>494</v>
          </cell>
          <cell r="J100">
            <v>23</v>
          </cell>
          <cell r="K100">
            <v>208</v>
          </cell>
          <cell r="L100">
            <v>231</v>
          </cell>
          <cell r="M100">
            <v>90.043290043290042</v>
          </cell>
          <cell r="N100">
            <v>1.43</v>
          </cell>
          <cell r="O100">
            <v>1.43</v>
          </cell>
          <cell r="P100">
            <v>0</v>
          </cell>
          <cell r="Q100">
            <v>0</v>
          </cell>
          <cell r="R100">
            <v>62173.913043478264</v>
          </cell>
          <cell r="T100">
            <v>162.23776223776224</v>
          </cell>
          <cell r="V100" t="str">
            <v>NF, intermittently,</v>
          </cell>
          <cell r="W100">
            <v>1430</v>
          </cell>
          <cell r="X100">
            <v>0</v>
          </cell>
          <cell r="Y100">
            <v>145.45454545454547</v>
          </cell>
          <cell r="Z100">
            <v>16.083916083916083</v>
          </cell>
        </row>
        <row r="101">
          <cell r="B101">
            <v>43986</v>
          </cell>
          <cell r="C101" t="str">
            <v>A-03 (Production/Injection)</v>
          </cell>
          <cell r="D101" t="str">
            <v>A-03 (Production/Injection):GBM</v>
          </cell>
          <cell r="E101">
            <v>24</v>
          </cell>
          <cell r="F101">
            <v>30</v>
          </cell>
          <cell r="G101">
            <v>185</v>
          </cell>
          <cell r="H101">
            <v>144</v>
          </cell>
          <cell r="I101">
            <v>494</v>
          </cell>
          <cell r="J101">
            <v>23</v>
          </cell>
          <cell r="K101">
            <v>210</v>
          </cell>
          <cell r="L101">
            <v>233</v>
          </cell>
          <cell r="M101">
            <v>90.128755364806864</v>
          </cell>
          <cell r="N101">
            <v>1.44</v>
          </cell>
          <cell r="O101">
            <v>1.44</v>
          </cell>
          <cell r="P101">
            <v>0</v>
          </cell>
          <cell r="Q101">
            <v>0</v>
          </cell>
          <cell r="R101">
            <v>62608.695652173912</v>
          </cell>
          <cell r="T101">
            <v>161.80555555555554</v>
          </cell>
          <cell r="V101" t="str">
            <v>NF, intermittently,</v>
          </cell>
          <cell r="W101">
            <v>1440</v>
          </cell>
          <cell r="X101">
            <v>0</v>
          </cell>
          <cell r="Y101">
            <v>145.83333333333334</v>
          </cell>
          <cell r="Z101">
            <v>15.972222222222223</v>
          </cell>
        </row>
        <row r="102">
          <cell r="B102">
            <v>43987</v>
          </cell>
          <cell r="C102" t="str">
            <v>A-03 (Production/Injection)</v>
          </cell>
          <cell r="D102" t="str">
            <v>A-03 (Production/Injection):GBM</v>
          </cell>
          <cell r="E102">
            <v>24</v>
          </cell>
          <cell r="F102">
            <v>30</v>
          </cell>
          <cell r="G102">
            <v>185</v>
          </cell>
          <cell r="H102">
            <v>144</v>
          </cell>
          <cell r="I102">
            <v>494</v>
          </cell>
          <cell r="J102">
            <v>23</v>
          </cell>
          <cell r="K102">
            <v>203</v>
          </cell>
          <cell r="L102">
            <v>226</v>
          </cell>
          <cell r="M102">
            <v>89.823008849557525</v>
          </cell>
          <cell r="N102">
            <v>1.39</v>
          </cell>
          <cell r="O102">
            <v>1.39</v>
          </cell>
          <cell r="P102">
            <v>0</v>
          </cell>
          <cell r="Q102">
            <v>0</v>
          </cell>
          <cell r="R102">
            <v>60434.782608695656</v>
          </cell>
          <cell r="S102">
            <v>146.0431654676259</v>
          </cell>
          <cell r="T102">
            <v>162.58992805755395</v>
          </cell>
          <cell r="V102" t="str">
            <v>NF, intermittently,</v>
          </cell>
          <cell r="W102">
            <v>1390</v>
          </cell>
          <cell r="X102">
            <v>0</v>
          </cell>
          <cell r="Y102">
            <v>146.0431654676259</v>
          </cell>
          <cell r="Z102">
            <v>16.546762589928058</v>
          </cell>
        </row>
        <row r="103">
          <cell r="B103">
            <v>43988</v>
          </cell>
          <cell r="C103" t="str">
            <v>A-03 (Production/Injection)</v>
          </cell>
          <cell r="D103" t="str">
            <v>A-03 (Production/Injection):GBM</v>
          </cell>
          <cell r="E103">
            <v>12</v>
          </cell>
          <cell r="F103">
            <v>30</v>
          </cell>
          <cell r="G103">
            <v>185</v>
          </cell>
          <cell r="H103">
            <v>143</v>
          </cell>
          <cell r="I103">
            <v>490</v>
          </cell>
          <cell r="J103">
            <v>22.8</v>
          </cell>
          <cell r="K103">
            <v>205.5</v>
          </cell>
          <cell r="L103">
            <v>228.3</v>
          </cell>
          <cell r="M103">
            <v>90.013140604467807</v>
          </cell>
          <cell r="N103">
            <v>1.41</v>
          </cell>
          <cell r="O103">
            <v>1.41</v>
          </cell>
          <cell r="P103">
            <v>0</v>
          </cell>
          <cell r="Q103">
            <v>0</v>
          </cell>
          <cell r="R103">
            <v>61842.105263157893</v>
          </cell>
          <cell r="T103">
            <v>161.70212765957447</v>
          </cell>
          <cell r="V103" t="str">
            <v>NF</v>
          </cell>
          <cell r="W103">
            <v>1410</v>
          </cell>
          <cell r="X103">
            <v>0</v>
          </cell>
          <cell r="Y103">
            <v>145.74468085106383</v>
          </cell>
          <cell r="Z103">
            <v>16.170212765957448</v>
          </cell>
        </row>
        <row r="104">
          <cell r="B104">
            <v>43989</v>
          </cell>
          <cell r="C104" t="str">
            <v>A-03 (Production/Injection)</v>
          </cell>
          <cell r="D104" t="str">
            <v>A-03 (Production/Injection):GBM</v>
          </cell>
          <cell r="E104">
            <v>24</v>
          </cell>
          <cell r="F104">
            <v>30</v>
          </cell>
          <cell r="G104">
            <v>186</v>
          </cell>
          <cell r="H104">
            <v>144</v>
          </cell>
          <cell r="I104">
            <v>494</v>
          </cell>
          <cell r="J104">
            <v>23</v>
          </cell>
          <cell r="K104">
            <v>206</v>
          </cell>
          <cell r="L104">
            <v>229</v>
          </cell>
          <cell r="M104">
            <v>89.956331877729255</v>
          </cell>
          <cell r="N104">
            <v>1.41</v>
          </cell>
          <cell r="O104">
            <v>1.41</v>
          </cell>
          <cell r="P104">
            <v>0</v>
          </cell>
          <cell r="Q104">
            <v>0</v>
          </cell>
          <cell r="R104">
            <v>61304.34782608696</v>
          </cell>
          <cell r="T104">
            <v>161.70212765957447</v>
          </cell>
          <cell r="V104" t="str">
            <v>NF, intermittently,</v>
          </cell>
          <cell r="W104">
            <v>1410</v>
          </cell>
          <cell r="X104">
            <v>0</v>
          </cell>
          <cell r="Y104">
            <v>146.09929078014184</v>
          </cell>
          <cell r="Z104">
            <v>16.312056737588655</v>
          </cell>
        </row>
        <row r="105">
          <cell r="B105">
            <v>43990</v>
          </cell>
          <cell r="C105" t="str">
            <v>A-03 (Production/Injection)</v>
          </cell>
          <cell r="D105" t="str">
            <v>A-03 (Production/Injection):GBM</v>
          </cell>
          <cell r="E105">
            <v>24</v>
          </cell>
          <cell r="F105">
            <v>30</v>
          </cell>
          <cell r="G105">
            <v>187</v>
          </cell>
          <cell r="H105">
            <v>145</v>
          </cell>
          <cell r="I105">
            <v>494</v>
          </cell>
          <cell r="J105">
            <v>23</v>
          </cell>
          <cell r="K105">
            <v>203</v>
          </cell>
          <cell r="L105">
            <v>226</v>
          </cell>
          <cell r="M105">
            <v>89.823008849557525</v>
          </cell>
          <cell r="N105">
            <v>1.39</v>
          </cell>
          <cell r="O105">
            <v>1.39</v>
          </cell>
          <cell r="P105">
            <v>0</v>
          </cell>
          <cell r="Q105">
            <v>0</v>
          </cell>
          <cell r="R105">
            <v>60434.782608695656</v>
          </cell>
          <cell r="T105">
            <v>161.87050359712231</v>
          </cell>
          <cell r="V105" t="str">
            <v>NF, intermittently,</v>
          </cell>
          <cell r="W105">
            <v>1390</v>
          </cell>
          <cell r="X105">
            <v>0</v>
          </cell>
          <cell r="Y105">
            <v>146.0431654676259</v>
          </cell>
          <cell r="Z105">
            <v>16.546762589928058</v>
          </cell>
        </row>
        <row r="106">
          <cell r="B106">
            <v>43991</v>
          </cell>
          <cell r="C106" t="str">
            <v>A-03 (Production/Injection)</v>
          </cell>
          <cell r="D106" t="str">
            <v>A-03 (Production/Injection):GBM</v>
          </cell>
          <cell r="E106">
            <v>24</v>
          </cell>
          <cell r="F106">
            <v>30</v>
          </cell>
          <cell r="G106">
            <v>188</v>
          </cell>
          <cell r="H106">
            <v>138</v>
          </cell>
          <cell r="I106">
            <v>494</v>
          </cell>
          <cell r="J106">
            <v>12</v>
          </cell>
          <cell r="K106">
            <v>206</v>
          </cell>
          <cell r="L106">
            <v>218</v>
          </cell>
          <cell r="M106">
            <v>94.495412844036693</v>
          </cell>
          <cell r="N106">
            <v>1.41</v>
          </cell>
          <cell r="O106">
            <v>1.41</v>
          </cell>
          <cell r="P106">
            <v>0</v>
          </cell>
          <cell r="Q106">
            <v>0</v>
          </cell>
          <cell r="R106">
            <v>117500</v>
          </cell>
          <cell r="T106">
            <v>161.70212765957447</v>
          </cell>
          <cell r="V106" t="str">
            <v>NF, intermittently,</v>
          </cell>
          <cell r="W106">
            <v>1410</v>
          </cell>
          <cell r="X106">
            <v>0</v>
          </cell>
          <cell r="Y106">
            <v>146.09929078014184</v>
          </cell>
          <cell r="Z106">
            <v>8.5106382978723403</v>
          </cell>
        </row>
        <row r="107">
          <cell r="B107">
            <v>43992</v>
          </cell>
          <cell r="C107" t="str">
            <v>A-03 (Production/Injection)</v>
          </cell>
          <cell r="D107" t="str">
            <v>A-03 (Production/Injection):GBM</v>
          </cell>
          <cell r="E107">
            <v>24</v>
          </cell>
          <cell r="F107">
            <v>30</v>
          </cell>
          <cell r="G107">
            <v>187</v>
          </cell>
          <cell r="H107">
            <v>134</v>
          </cell>
          <cell r="I107">
            <v>494</v>
          </cell>
          <cell r="J107">
            <v>22</v>
          </cell>
          <cell r="K107">
            <v>194</v>
          </cell>
          <cell r="L107">
            <v>216</v>
          </cell>
          <cell r="M107">
            <v>89.81481481481481</v>
          </cell>
          <cell r="N107">
            <v>1.33</v>
          </cell>
          <cell r="O107">
            <v>1.33</v>
          </cell>
          <cell r="P107">
            <v>0</v>
          </cell>
          <cell r="Q107">
            <v>0</v>
          </cell>
          <cell r="R107">
            <v>60454.545454545456</v>
          </cell>
          <cell r="T107">
            <v>161.65413533834587</v>
          </cell>
          <cell r="V107" t="str">
            <v>NF, intermittently,</v>
          </cell>
          <cell r="W107">
            <v>1330</v>
          </cell>
          <cell r="X107">
            <v>0</v>
          </cell>
          <cell r="Y107">
            <v>145.86466165413532</v>
          </cell>
          <cell r="Z107">
            <v>16.541353383458645</v>
          </cell>
        </row>
        <row r="108">
          <cell r="B108">
            <v>43993</v>
          </cell>
          <cell r="C108" t="str">
            <v>A-03 (Production/Injection)</v>
          </cell>
          <cell r="D108" t="str">
            <v>A-03 (Production/Injection):GBM</v>
          </cell>
          <cell r="E108">
            <v>24</v>
          </cell>
          <cell r="F108">
            <v>30</v>
          </cell>
          <cell r="G108">
            <v>189</v>
          </cell>
          <cell r="H108">
            <v>144</v>
          </cell>
          <cell r="I108">
            <v>494</v>
          </cell>
          <cell r="J108">
            <v>20</v>
          </cell>
          <cell r="K108">
            <v>182</v>
          </cell>
          <cell r="L108">
            <v>202</v>
          </cell>
          <cell r="M108">
            <v>90.099009900990097</v>
          </cell>
          <cell r="N108">
            <v>1.25</v>
          </cell>
          <cell r="O108">
            <v>1.25</v>
          </cell>
          <cell r="P108">
            <v>0</v>
          </cell>
          <cell r="Q108">
            <v>0</v>
          </cell>
          <cell r="R108">
            <v>62500</v>
          </cell>
          <cell r="T108">
            <v>162.4</v>
          </cell>
          <cell r="V108" t="str">
            <v>NF, intermittently,</v>
          </cell>
          <cell r="W108">
            <v>1250</v>
          </cell>
          <cell r="X108">
            <v>0</v>
          </cell>
          <cell r="Y108">
            <v>145.6</v>
          </cell>
          <cell r="Z108">
            <v>16</v>
          </cell>
        </row>
        <row r="109">
          <cell r="B109">
            <v>43994</v>
          </cell>
          <cell r="C109" t="str">
            <v>A-03 (Production/Injection)</v>
          </cell>
          <cell r="D109" t="str">
            <v>A-03 (Production/Injection):GBM</v>
          </cell>
          <cell r="E109">
            <v>24</v>
          </cell>
          <cell r="F109">
            <v>30</v>
          </cell>
          <cell r="G109">
            <v>190</v>
          </cell>
          <cell r="H109">
            <v>146</v>
          </cell>
          <cell r="I109">
            <v>494</v>
          </cell>
          <cell r="J109">
            <v>20</v>
          </cell>
          <cell r="K109">
            <v>182</v>
          </cell>
          <cell r="L109">
            <v>202</v>
          </cell>
          <cell r="M109">
            <v>90.099009900990097</v>
          </cell>
          <cell r="N109">
            <v>1.25</v>
          </cell>
          <cell r="O109">
            <v>1.25</v>
          </cell>
          <cell r="P109">
            <v>0</v>
          </cell>
          <cell r="Q109">
            <v>0</v>
          </cell>
          <cell r="R109">
            <v>62500</v>
          </cell>
          <cell r="T109">
            <v>162.4</v>
          </cell>
          <cell r="V109" t="str">
            <v>NF, intermittently,</v>
          </cell>
          <cell r="W109">
            <v>1250</v>
          </cell>
          <cell r="X109">
            <v>0</v>
          </cell>
          <cell r="Y109">
            <v>145.6</v>
          </cell>
          <cell r="Z109">
            <v>16</v>
          </cell>
        </row>
        <row r="110">
          <cell r="B110">
            <v>43995</v>
          </cell>
          <cell r="C110" t="str">
            <v>A-03 (Production/Injection)</v>
          </cell>
          <cell r="D110" t="str">
            <v>A-03 (Production/Injection):GBM</v>
          </cell>
          <cell r="E110">
            <v>24</v>
          </cell>
          <cell r="F110">
            <v>30</v>
          </cell>
          <cell r="G110">
            <v>190</v>
          </cell>
          <cell r="H110">
            <v>140</v>
          </cell>
          <cell r="I110">
            <v>494</v>
          </cell>
          <cell r="J110">
            <v>20</v>
          </cell>
          <cell r="K110">
            <v>179</v>
          </cell>
          <cell r="L110">
            <v>199</v>
          </cell>
          <cell r="M110">
            <v>89.949748743718587</v>
          </cell>
          <cell r="N110">
            <v>1.23</v>
          </cell>
          <cell r="O110">
            <v>1.23</v>
          </cell>
          <cell r="P110">
            <v>0</v>
          </cell>
          <cell r="Q110">
            <v>0</v>
          </cell>
          <cell r="R110">
            <v>61500</v>
          </cell>
          <cell r="T110">
            <v>161.78861788617886</v>
          </cell>
          <cell r="V110" t="str">
            <v>NF, intermittently,</v>
          </cell>
          <cell r="W110">
            <v>1230</v>
          </cell>
          <cell r="X110">
            <v>0</v>
          </cell>
          <cell r="Y110">
            <v>145.52845528455285</v>
          </cell>
          <cell r="Z110">
            <v>16.260162601626018</v>
          </cell>
        </row>
        <row r="111">
          <cell r="B111">
            <v>43996</v>
          </cell>
          <cell r="C111" t="str">
            <v>A-03 (Production/Injection)</v>
          </cell>
          <cell r="D111" t="str">
            <v>A-03 (Production/Injection):GBM</v>
          </cell>
          <cell r="E111">
            <v>24</v>
          </cell>
          <cell r="F111">
            <v>30</v>
          </cell>
          <cell r="G111">
            <v>188</v>
          </cell>
          <cell r="H111">
            <v>136</v>
          </cell>
          <cell r="I111">
            <v>494</v>
          </cell>
          <cell r="J111">
            <v>20</v>
          </cell>
          <cell r="K111">
            <v>176</v>
          </cell>
          <cell r="L111">
            <v>196</v>
          </cell>
          <cell r="M111">
            <v>89.795918367346943</v>
          </cell>
          <cell r="N111">
            <v>1.21</v>
          </cell>
          <cell r="O111">
            <v>1.21</v>
          </cell>
          <cell r="P111">
            <v>0</v>
          </cell>
          <cell r="Q111">
            <v>0</v>
          </cell>
          <cell r="R111">
            <v>60500</v>
          </cell>
          <cell r="T111">
            <v>161.98347107438016</v>
          </cell>
          <cell r="V111" t="str">
            <v>NF, intermittently,</v>
          </cell>
          <cell r="W111">
            <v>1210</v>
          </cell>
          <cell r="X111">
            <v>0</v>
          </cell>
          <cell r="Y111">
            <v>145.45454545454547</v>
          </cell>
          <cell r="Z111">
            <v>16.528925619834713</v>
          </cell>
        </row>
        <row r="112">
          <cell r="B112">
            <v>43997</v>
          </cell>
          <cell r="C112" t="str">
            <v>A-03 (Production/Injection)</v>
          </cell>
          <cell r="D112" t="str">
            <v>A-03 (Production/Injection):GBM</v>
          </cell>
          <cell r="E112">
            <v>24</v>
          </cell>
          <cell r="F112">
            <v>30</v>
          </cell>
          <cell r="G112">
            <v>191</v>
          </cell>
          <cell r="H112">
            <v>138</v>
          </cell>
          <cell r="I112">
            <v>496</v>
          </cell>
          <cell r="J112">
            <v>20</v>
          </cell>
          <cell r="K112">
            <v>176</v>
          </cell>
          <cell r="L112">
            <v>196</v>
          </cell>
          <cell r="M112">
            <v>89.795918367346943</v>
          </cell>
          <cell r="N112">
            <v>1.21</v>
          </cell>
          <cell r="O112">
            <v>1.21</v>
          </cell>
          <cell r="P112">
            <v>0</v>
          </cell>
          <cell r="Q112">
            <v>0</v>
          </cell>
          <cell r="R112">
            <v>60500</v>
          </cell>
          <cell r="T112">
            <v>161.98347107438016</v>
          </cell>
          <cell r="V112" t="str">
            <v>NF, WGR 162</v>
          </cell>
          <cell r="W112">
            <v>1210</v>
          </cell>
          <cell r="X112">
            <v>0</v>
          </cell>
          <cell r="Y112">
            <v>145.45454545454547</v>
          </cell>
          <cell r="Z112">
            <v>16.528925619834713</v>
          </cell>
        </row>
        <row r="113">
          <cell r="B113">
            <v>43998</v>
          </cell>
          <cell r="C113" t="str">
            <v>A-03 (Production/Injection)</v>
          </cell>
          <cell r="D113" t="str">
            <v>A-03 (Production/Injection):GBM</v>
          </cell>
          <cell r="E113">
            <v>24</v>
          </cell>
          <cell r="F113">
            <v>30</v>
          </cell>
          <cell r="G113">
            <v>191</v>
          </cell>
          <cell r="H113">
            <v>136</v>
          </cell>
          <cell r="I113">
            <v>496</v>
          </cell>
          <cell r="J113">
            <v>20</v>
          </cell>
          <cell r="K113">
            <v>178</v>
          </cell>
          <cell r="L113">
            <v>198</v>
          </cell>
          <cell r="M113">
            <v>89.898989898989896</v>
          </cell>
          <cell r="N113">
            <v>1.22</v>
          </cell>
          <cell r="O113">
            <v>1.22</v>
          </cell>
          <cell r="P113">
            <v>0</v>
          </cell>
          <cell r="Q113">
            <v>0</v>
          </cell>
          <cell r="R113">
            <v>61000</v>
          </cell>
          <cell r="T113">
            <v>162.29508196721312</v>
          </cell>
          <cell r="V113" t="str">
            <v>NF, intermittently,</v>
          </cell>
          <cell r="W113">
            <v>1220</v>
          </cell>
          <cell r="X113">
            <v>0</v>
          </cell>
          <cell r="Y113">
            <v>145.90163934426229</v>
          </cell>
          <cell r="Z113">
            <v>16.393442622950818</v>
          </cell>
        </row>
        <row r="114">
          <cell r="B114">
            <v>43999</v>
          </cell>
          <cell r="C114" t="str">
            <v>A-03 (Production/Injection)</v>
          </cell>
          <cell r="D114" t="str">
            <v>A-03 (Production/Injection):GBM</v>
          </cell>
          <cell r="E114">
            <v>24</v>
          </cell>
          <cell r="F114">
            <v>30</v>
          </cell>
          <cell r="G114">
            <v>190</v>
          </cell>
          <cell r="H114">
            <v>142</v>
          </cell>
          <cell r="I114">
            <v>496</v>
          </cell>
          <cell r="J114">
            <v>19</v>
          </cell>
          <cell r="K114">
            <v>175</v>
          </cell>
          <cell r="L114">
            <v>194</v>
          </cell>
          <cell r="M114">
            <v>90.206185567010309</v>
          </cell>
          <cell r="N114">
            <v>1.2</v>
          </cell>
          <cell r="O114">
            <v>1.2</v>
          </cell>
          <cell r="P114">
            <v>0</v>
          </cell>
          <cell r="Q114">
            <v>0</v>
          </cell>
          <cell r="R114">
            <v>63157.894736842107</v>
          </cell>
          <cell r="T114">
            <v>161.66666666666666</v>
          </cell>
          <cell r="V114" t="str">
            <v>NF, intermittently,</v>
          </cell>
          <cell r="W114">
            <v>1200</v>
          </cell>
          <cell r="X114">
            <v>0</v>
          </cell>
          <cell r="Y114">
            <v>145.83333333333334</v>
          </cell>
          <cell r="Z114">
            <v>15.833333333333334</v>
          </cell>
        </row>
        <row r="115">
          <cell r="B115">
            <v>44000</v>
          </cell>
          <cell r="C115" t="str">
            <v>A-03 (Production/Injection)</v>
          </cell>
          <cell r="D115" t="str">
            <v>A-03 (Production/Injection):GBM</v>
          </cell>
          <cell r="E115">
            <v>24</v>
          </cell>
          <cell r="F115">
            <v>30</v>
          </cell>
          <cell r="G115">
            <v>186</v>
          </cell>
          <cell r="H115">
            <v>139</v>
          </cell>
          <cell r="I115">
            <v>496</v>
          </cell>
          <cell r="J115">
            <v>19</v>
          </cell>
          <cell r="K115">
            <v>168</v>
          </cell>
          <cell r="L115">
            <v>187</v>
          </cell>
          <cell r="M115">
            <v>89.839572192513373</v>
          </cell>
          <cell r="N115">
            <v>1.1499999999999999</v>
          </cell>
          <cell r="O115">
            <v>1.1499999999999999</v>
          </cell>
          <cell r="P115">
            <v>0</v>
          </cell>
          <cell r="Q115">
            <v>0</v>
          </cell>
          <cell r="R115">
            <v>60526.315789473687</v>
          </cell>
          <cell r="T115">
            <v>161.7391304347826</v>
          </cell>
          <cell r="V115" t="str">
            <v>NF, intermittently,</v>
          </cell>
          <cell r="W115">
            <v>1150</v>
          </cell>
          <cell r="X115">
            <v>0</v>
          </cell>
          <cell r="Y115">
            <v>146.08695652173915</v>
          </cell>
          <cell r="Z115">
            <v>16.521739130434785</v>
          </cell>
        </row>
        <row r="116">
          <cell r="B116">
            <v>44001</v>
          </cell>
          <cell r="C116" t="str">
            <v>A-03 (Production/Injection)</v>
          </cell>
          <cell r="D116" t="str">
            <v>A-03 (Production/Injection):GBM</v>
          </cell>
          <cell r="E116">
            <v>24</v>
          </cell>
          <cell r="F116">
            <v>30</v>
          </cell>
          <cell r="G116">
            <v>188</v>
          </cell>
          <cell r="H116">
            <v>145</v>
          </cell>
          <cell r="I116">
            <v>497</v>
          </cell>
          <cell r="J116">
            <v>18</v>
          </cell>
          <cell r="K116">
            <v>165</v>
          </cell>
          <cell r="L116">
            <v>183</v>
          </cell>
          <cell r="M116">
            <v>90.163934426229503</v>
          </cell>
          <cell r="N116">
            <v>1.1299999999999999</v>
          </cell>
          <cell r="O116">
            <v>1.1299999999999999</v>
          </cell>
          <cell r="P116">
            <v>0</v>
          </cell>
          <cell r="Q116">
            <v>0</v>
          </cell>
          <cell r="R116">
            <v>62777.777777777781</v>
          </cell>
          <cell r="T116">
            <v>161.94690265486724</v>
          </cell>
          <cell r="V116" t="str">
            <v>NF, intermittently,</v>
          </cell>
          <cell r="W116">
            <v>1130</v>
          </cell>
          <cell r="X116">
            <v>0</v>
          </cell>
          <cell r="Y116">
            <v>146.01769911504425</v>
          </cell>
          <cell r="Z116">
            <v>15.929203539823011</v>
          </cell>
        </row>
        <row r="117">
          <cell r="B117">
            <v>44002</v>
          </cell>
          <cell r="C117" t="str">
            <v>A-03 (Production/Injection)</v>
          </cell>
          <cell r="D117" t="str">
            <v>A-03 (Production/Injection):GBM</v>
          </cell>
          <cell r="E117">
            <v>24</v>
          </cell>
          <cell r="F117">
            <v>30</v>
          </cell>
          <cell r="G117">
            <v>189</v>
          </cell>
          <cell r="H117">
            <v>142</v>
          </cell>
          <cell r="I117">
            <v>497</v>
          </cell>
          <cell r="J117">
            <v>19</v>
          </cell>
          <cell r="K117">
            <v>169</v>
          </cell>
          <cell r="L117">
            <v>188</v>
          </cell>
          <cell r="M117">
            <v>89.893617021276597</v>
          </cell>
          <cell r="N117">
            <v>1.1599999999999999</v>
          </cell>
          <cell r="O117">
            <v>1.1599999999999999</v>
          </cell>
          <cell r="P117">
            <v>0</v>
          </cell>
          <cell r="Q117">
            <v>0</v>
          </cell>
          <cell r="R117">
            <v>61052.631578947367</v>
          </cell>
          <cell r="T117">
            <v>162.06896551724137</v>
          </cell>
          <cell r="V117" t="str">
            <v>NF, intermittently,</v>
          </cell>
          <cell r="W117">
            <v>1160</v>
          </cell>
          <cell r="X117">
            <v>0</v>
          </cell>
          <cell r="Y117">
            <v>145.68965517241381</v>
          </cell>
          <cell r="Z117">
            <v>16.379310344827587</v>
          </cell>
        </row>
        <row r="118">
          <cell r="B118">
            <v>44003</v>
          </cell>
          <cell r="C118" t="str">
            <v>A-03 (Production/Injection)</v>
          </cell>
          <cell r="D118" t="str">
            <v>A-03 (Production/Injection):GBM</v>
          </cell>
          <cell r="E118">
            <v>24</v>
          </cell>
          <cell r="F118">
            <v>30</v>
          </cell>
          <cell r="G118">
            <v>191</v>
          </cell>
          <cell r="H118">
            <v>145</v>
          </cell>
          <cell r="I118">
            <v>497</v>
          </cell>
          <cell r="J118">
            <v>19</v>
          </cell>
          <cell r="K118">
            <v>174</v>
          </cell>
          <cell r="L118">
            <v>193</v>
          </cell>
          <cell r="M118">
            <v>90.155440414507765</v>
          </cell>
          <cell r="N118">
            <v>1.19</v>
          </cell>
          <cell r="O118">
            <v>1.19</v>
          </cell>
          <cell r="P118">
            <v>0</v>
          </cell>
          <cell r="Q118">
            <v>0</v>
          </cell>
          <cell r="R118">
            <v>62631.57894736842</v>
          </cell>
          <cell r="T118">
            <v>162.18487394957984</v>
          </cell>
          <cell r="V118" t="str">
            <v>NF, intermittently,</v>
          </cell>
          <cell r="W118">
            <v>1190</v>
          </cell>
          <cell r="X118">
            <v>0</v>
          </cell>
          <cell r="Y118">
            <v>146.218487394958</v>
          </cell>
          <cell r="Z118">
            <v>15.966386554621849</v>
          </cell>
        </row>
        <row r="119">
          <cell r="B119">
            <v>44004</v>
          </cell>
          <cell r="C119" t="str">
            <v>A-03 (Production/Injection)</v>
          </cell>
          <cell r="D119" t="str">
            <v>A-03 (Production/Injection):GBM</v>
          </cell>
          <cell r="E119">
            <v>9</v>
          </cell>
          <cell r="F119">
            <v>30</v>
          </cell>
          <cell r="G119">
            <v>180</v>
          </cell>
          <cell r="H119">
            <v>136</v>
          </cell>
          <cell r="I119">
            <v>494</v>
          </cell>
          <cell r="J119">
            <v>18</v>
          </cell>
          <cell r="K119">
            <v>159</v>
          </cell>
          <cell r="L119">
            <v>177</v>
          </cell>
          <cell r="M119">
            <v>89.830508474576277</v>
          </cell>
          <cell r="N119">
            <v>1.0900000000000001</v>
          </cell>
          <cell r="O119">
            <v>1.0900000000000001</v>
          </cell>
          <cell r="P119">
            <v>0</v>
          </cell>
          <cell r="Q119">
            <v>0</v>
          </cell>
          <cell r="R119">
            <v>60555.555555555555</v>
          </cell>
          <cell r="T119">
            <v>162.38532110091742</v>
          </cell>
          <cell r="V119" t="str">
            <v>NF, intermittently,</v>
          </cell>
          <cell r="W119">
            <v>1090</v>
          </cell>
          <cell r="X119">
            <v>0</v>
          </cell>
          <cell r="Y119">
            <v>145.87155963302752</v>
          </cell>
          <cell r="Z119">
            <v>16.513761467889907</v>
          </cell>
        </row>
        <row r="120">
          <cell r="B120">
            <v>44010</v>
          </cell>
          <cell r="C120" t="str">
            <v>A-03 (Production/Injection)</v>
          </cell>
          <cell r="D120" t="str">
            <v>A-03 (Production/Injection):GBM</v>
          </cell>
          <cell r="E120">
            <v>24</v>
          </cell>
          <cell r="F120">
            <v>30</v>
          </cell>
          <cell r="G120">
            <v>181</v>
          </cell>
          <cell r="H120">
            <v>128</v>
          </cell>
          <cell r="I120">
            <v>497</v>
          </cell>
          <cell r="J120">
            <v>19</v>
          </cell>
          <cell r="K120">
            <v>174</v>
          </cell>
          <cell r="L120">
            <v>193</v>
          </cell>
          <cell r="M120">
            <v>90.155440414507765</v>
          </cell>
          <cell r="N120">
            <v>1.19</v>
          </cell>
          <cell r="O120">
            <v>1.19</v>
          </cell>
          <cell r="P120">
            <v>0</v>
          </cell>
          <cell r="Q120">
            <v>0</v>
          </cell>
          <cell r="R120">
            <v>62631.57894736842</v>
          </cell>
          <cell r="T120">
            <v>162.18487394957984</v>
          </cell>
          <cell r="V120" t="str">
            <v>NF, intermittently, WGR 162</v>
          </cell>
          <cell r="W120">
            <v>1190</v>
          </cell>
          <cell r="X120">
            <v>0</v>
          </cell>
          <cell r="Y120">
            <v>146.218487394958</v>
          </cell>
          <cell r="Z120">
            <v>15.966386554621849</v>
          </cell>
        </row>
        <row r="121">
          <cell r="B121">
            <v>44017</v>
          </cell>
          <cell r="C121" t="str">
            <v>A-03 (Production/Injection)</v>
          </cell>
          <cell r="D121" t="str">
            <v>A-03 (Production/Injection):GBM</v>
          </cell>
          <cell r="E121">
            <v>24</v>
          </cell>
          <cell r="F121">
            <v>30</v>
          </cell>
          <cell r="G121">
            <v>183</v>
          </cell>
          <cell r="H121">
            <v>145</v>
          </cell>
          <cell r="I121">
            <v>497</v>
          </cell>
          <cell r="J121">
            <v>18</v>
          </cell>
          <cell r="K121">
            <v>159</v>
          </cell>
          <cell r="L121">
            <v>177</v>
          </cell>
          <cell r="M121">
            <v>89.830508474576277</v>
          </cell>
          <cell r="N121">
            <v>1.0900000000000001</v>
          </cell>
          <cell r="O121">
            <v>1.0900000000000001</v>
          </cell>
          <cell r="P121">
            <v>0</v>
          </cell>
          <cell r="Q121">
            <v>0</v>
          </cell>
          <cell r="R121">
            <v>60555.555555555555</v>
          </cell>
          <cell r="T121">
            <v>162.38532110091742</v>
          </cell>
          <cell r="V121" t="str">
            <v>NF, intermittently, WGR 162</v>
          </cell>
          <cell r="W121">
            <v>1090</v>
          </cell>
          <cell r="X121">
            <v>0</v>
          </cell>
          <cell r="Y121">
            <v>145.87155963302752</v>
          </cell>
          <cell r="Z121">
            <v>16.513761467889907</v>
          </cell>
        </row>
        <row r="122">
          <cell r="B122">
            <v>44038</v>
          </cell>
          <cell r="C122" t="str">
            <v>A-03 (Production/Injection)</v>
          </cell>
          <cell r="D122" t="str">
            <v>A-03 (Production/Injection):GBM</v>
          </cell>
          <cell r="E122">
            <v>24</v>
          </cell>
          <cell r="F122">
            <v>30</v>
          </cell>
          <cell r="G122">
            <v>185</v>
          </cell>
          <cell r="H122">
            <v>133</v>
          </cell>
          <cell r="J122">
            <v>14.7</v>
          </cell>
          <cell r="K122">
            <v>132.69999999999999</v>
          </cell>
          <cell r="L122">
            <v>147.4</v>
          </cell>
          <cell r="M122">
            <v>90.027137042062421</v>
          </cell>
          <cell r="N122">
            <v>0.91</v>
          </cell>
          <cell r="O122">
            <v>0.91</v>
          </cell>
          <cell r="P122">
            <v>0</v>
          </cell>
          <cell r="Q122">
            <v>0</v>
          </cell>
          <cell r="R122">
            <v>61904.761904761908</v>
          </cell>
          <cell r="T122">
            <v>161.53846153846155</v>
          </cell>
          <cell r="V122" t="str">
            <v>NF, WC need to update during liquid spike</v>
          </cell>
          <cell r="W122">
            <v>910</v>
          </cell>
          <cell r="X122">
            <v>0</v>
          </cell>
          <cell r="Y122">
            <v>145.8241758241758</v>
          </cell>
          <cell r="Z122">
            <v>16.153846153846153</v>
          </cell>
        </row>
        <row r="123">
          <cell r="B123">
            <v>44044</v>
          </cell>
          <cell r="C123" t="str">
            <v>A-03 (Production/Injection)</v>
          </cell>
          <cell r="D123" t="str">
            <v>A-03 (Production/Injection):GBM</v>
          </cell>
          <cell r="E123">
            <v>24</v>
          </cell>
          <cell r="F123">
            <v>30</v>
          </cell>
          <cell r="G123">
            <v>187</v>
          </cell>
          <cell r="H123">
            <v>124</v>
          </cell>
          <cell r="I123">
            <v>496</v>
          </cell>
          <cell r="J123">
            <v>15</v>
          </cell>
          <cell r="K123">
            <v>131</v>
          </cell>
          <cell r="L123">
            <v>146</v>
          </cell>
          <cell r="M123">
            <v>89.726027397260268</v>
          </cell>
          <cell r="N123">
            <v>0.9</v>
          </cell>
          <cell r="O123">
            <v>0.9</v>
          </cell>
          <cell r="P123">
            <v>0</v>
          </cell>
          <cell r="Q123">
            <v>0</v>
          </cell>
          <cell r="R123">
            <v>60000</v>
          </cell>
          <cell r="T123">
            <v>162.22222222222223</v>
          </cell>
          <cell r="V123" t="str">
            <v>NF, intermittently, WGR 162, WC need to update during liquid spike</v>
          </cell>
          <cell r="W123">
            <v>900</v>
          </cell>
          <cell r="X123">
            <v>0</v>
          </cell>
          <cell r="Y123">
            <v>145.55555555555554</v>
          </cell>
          <cell r="Z123">
            <v>16.666666666666668</v>
          </cell>
        </row>
        <row r="124">
          <cell r="B124">
            <v>44057</v>
          </cell>
          <cell r="C124" t="str">
            <v>A-03 (Production/Injection)</v>
          </cell>
          <cell r="D124" t="str">
            <v>A-03 (Production/Injection):GBM</v>
          </cell>
          <cell r="E124">
            <v>24</v>
          </cell>
          <cell r="F124">
            <v>30</v>
          </cell>
          <cell r="G124">
            <v>188</v>
          </cell>
          <cell r="H124">
            <v>129</v>
          </cell>
          <cell r="I124">
            <v>495</v>
          </cell>
          <cell r="J124">
            <v>12</v>
          </cell>
          <cell r="K124">
            <v>111</v>
          </cell>
          <cell r="L124">
            <v>123</v>
          </cell>
          <cell r="M124">
            <v>90.243902439024396</v>
          </cell>
          <cell r="N124">
            <v>0.76</v>
          </cell>
          <cell r="O124">
            <v>0.76</v>
          </cell>
          <cell r="P124">
            <v>0</v>
          </cell>
          <cell r="Q124">
            <v>0</v>
          </cell>
          <cell r="R124">
            <v>63333.333333333336</v>
          </cell>
          <cell r="T124">
            <v>161.84210526315789</v>
          </cell>
          <cell r="V124" t="str">
            <v>NF, intermittently, WGR 162, WC need to update during liquid spike</v>
          </cell>
          <cell r="W124">
            <v>760</v>
          </cell>
          <cell r="X124">
            <v>0</v>
          </cell>
          <cell r="Y124">
            <v>146.05263157894737</v>
          </cell>
          <cell r="Z124">
            <v>15.789473684210526</v>
          </cell>
        </row>
        <row r="125">
          <cell r="B125">
            <v>44065</v>
          </cell>
          <cell r="C125" t="str">
            <v>A-03 (Production/Injection)</v>
          </cell>
          <cell r="D125" t="str">
            <v>A-03 (Production/Injection):GBM</v>
          </cell>
          <cell r="E125">
            <v>24</v>
          </cell>
          <cell r="F125">
            <v>30</v>
          </cell>
          <cell r="G125">
            <v>199</v>
          </cell>
          <cell r="H125">
            <v>128</v>
          </cell>
          <cell r="I125">
            <v>492</v>
          </cell>
          <cell r="J125">
            <v>12</v>
          </cell>
          <cell r="K125">
            <v>109</v>
          </cell>
          <cell r="L125">
            <v>121</v>
          </cell>
          <cell r="M125">
            <v>90.082644628099175</v>
          </cell>
          <cell r="N125">
            <v>0.75</v>
          </cell>
          <cell r="O125">
            <v>0.75</v>
          </cell>
          <cell r="P125">
            <v>0</v>
          </cell>
          <cell r="Q125">
            <v>0</v>
          </cell>
          <cell r="R125">
            <v>62500</v>
          </cell>
          <cell r="T125">
            <v>161.33333333333334</v>
          </cell>
          <cell r="V125" t="str">
            <v>NF, intermittently, WGR 162, WC need to update during liquid spike</v>
          </cell>
          <cell r="W125">
            <v>750</v>
          </cell>
          <cell r="X125">
            <v>0</v>
          </cell>
          <cell r="Y125">
            <v>145.33333333333334</v>
          </cell>
          <cell r="Z125">
            <v>16</v>
          </cell>
        </row>
        <row r="126">
          <cell r="B126">
            <v>44081</v>
          </cell>
          <cell r="C126" t="str">
            <v>A-03 (Production/Injection)</v>
          </cell>
          <cell r="D126" t="str">
            <v>A-03 (Production/Injection):GBM</v>
          </cell>
          <cell r="E126">
            <v>24</v>
          </cell>
          <cell r="F126">
            <v>30</v>
          </cell>
          <cell r="G126">
            <v>196</v>
          </cell>
          <cell r="H126">
            <v>125</v>
          </cell>
          <cell r="J126">
            <v>11.34</v>
          </cell>
          <cell r="K126">
            <v>102</v>
          </cell>
          <cell r="L126">
            <v>113.34</v>
          </cell>
          <cell r="M126">
            <v>89.994706193753302</v>
          </cell>
          <cell r="N126">
            <v>0.7</v>
          </cell>
          <cell r="O126">
            <v>0.7</v>
          </cell>
          <cell r="P126">
            <v>0</v>
          </cell>
          <cell r="Q126">
            <v>0</v>
          </cell>
          <cell r="R126">
            <v>61728.395061728392</v>
          </cell>
          <cell r="T126">
            <v>162</v>
          </cell>
          <cell r="V126" t="str">
            <v>NF, before S/I due to EGCB trip</v>
          </cell>
          <cell r="W126">
            <v>700</v>
          </cell>
          <cell r="X126">
            <v>0</v>
          </cell>
          <cell r="Y126">
            <v>145.71428571428572</v>
          </cell>
          <cell r="Z126">
            <v>16.2</v>
          </cell>
        </row>
        <row r="127">
          <cell r="B127">
            <v>44101</v>
          </cell>
          <cell r="C127" t="str">
            <v>A-03 (Production/Injection)</v>
          </cell>
          <cell r="D127" t="str">
            <v>A-03 (Production/Injection):GBM</v>
          </cell>
          <cell r="E127">
            <v>24</v>
          </cell>
          <cell r="F127">
            <v>30</v>
          </cell>
          <cell r="G127">
            <v>192</v>
          </cell>
          <cell r="H127">
            <v>94</v>
          </cell>
          <cell r="I127">
            <v>477</v>
          </cell>
          <cell r="J127">
            <v>11</v>
          </cell>
          <cell r="K127">
            <v>98</v>
          </cell>
          <cell r="L127">
            <v>109</v>
          </cell>
          <cell r="M127">
            <v>89.908256880733944</v>
          </cell>
          <cell r="N127">
            <v>0.67</v>
          </cell>
          <cell r="O127">
            <v>0.67</v>
          </cell>
          <cell r="P127">
            <v>0</v>
          </cell>
          <cell r="Q127">
            <v>0</v>
          </cell>
          <cell r="R127">
            <v>60909.090909090912</v>
          </cell>
          <cell r="T127">
            <v>162.68656716417911</v>
          </cell>
          <cell r="V127" t="str">
            <v xml:space="preserve">NF, intermittently, </v>
          </cell>
          <cell r="W127">
            <v>670</v>
          </cell>
          <cell r="X127">
            <v>0</v>
          </cell>
          <cell r="Y127">
            <v>146.26865671641789</v>
          </cell>
          <cell r="Z127">
            <v>16.417910447761194</v>
          </cell>
        </row>
        <row r="128">
          <cell r="B128">
            <v>44119</v>
          </cell>
          <cell r="C128" t="str">
            <v>A-03 (Production/Injection)</v>
          </cell>
          <cell r="D128" t="str">
            <v>A-03 (Production/Injection):GBM</v>
          </cell>
          <cell r="E128">
            <v>10</v>
          </cell>
          <cell r="F128">
            <v>30</v>
          </cell>
          <cell r="G128">
            <v>186</v>
          </cell>
          <cell r="H128">
            <v>95</v>
          </cell>
          <cell r="I128">
            <v>479</v>
          </cell>
          <cell r="J128">
            <v>10</v>
          </cell>
          <cell r="K128">
            <v>92</v>
          </cell>
          <cell r="L128">
            <v>102</v>
          </cell>
          <cell r="M128">
            <v>90.196078431372555</v>
          </cell>
          <cell r="N128">
            <v>0.63</v>
          </cell>
          <cell r="O128">
            <v>0.63</v>
          </cell>
          <cell r="R128">
            <v>63000</v>
          </cell>
          <cell r="T128">
            <v>161.9047619047619</v>
          </cell>
          <cell r="V128" t="str">
            <v>NF, intermittently,  post TSD</v>
          </cell>
          <cell r="W128">
            <v>630</v>
          </cell>
          <cell r="X128">
            <v>0</v>
          </cell>
          <cell r="Y128">
            <v>146.03174603174602</v>
          </cell>
          <cell r="Z128">
            <v>15.873015873015873</v>
          </cell>
        </row>
        <row r="129">
          <cell r="B129">
            <v>44159</v>
          </cell>
          <cell r="C129" t="str">
            <v>A-03 (Production/Injection)</v>
          </cell>
          <cell r="D129" t="str">
            <v>A-03 (Production/Injection):GBM</v>
          </cell>
          <cell r="E129">
            <v>24</v>
          </cell>
          <cell r="F129">
            <v>22</v>
          </cell>
          <cell r="G129">
            <v>192</v>
          </cell>
          <cell r="H129">
            <v>88</v>
          </cell>
          <cell r="J129">
            <v>3.5</v>
          </cell>
          <cell r="K129">
            <v>32</v>
          </cell>
          <cell r="L129">
            <v>35.5</v>
          </cell>
          <cell r="M129">
            <v>90.140845070422529</v>
          </cell>
          <cell r="N129">
            <v>0.22</v>
          </cell>
          <cell r="O129">
            <v>0.22</v>
          </cell>
          <cell r="P129">
            <v>0</v>
          </cell>
          <cell r="R129">
            <v>62857.142857142855</v>
          </cell>
          <cell r="T129">
            <v>161.81818181818181</v>
          </cell>
          <cell r="V129" t="str">
            <v>NF</v>
          </cell>
          <cell r="W129">
            <v>220</v>
          </cell>
          <cell r="X129">
            <v>0</v>
          </cell>
          <cell r="Y129">
            <v>145.45454545454547</v>
          </cell>
          <cell r="Z129">
            <v>15.909090909090908</v>
          </cell>
        </row>
        <row r="130">
          <cell r="B130">
            <v>44162</v>
          </cell>
          <cell r="C130" t="str">
            <v>A-03 (Production/Injection)</v>
          </cell>
          <cell r="D130" t="str">
            <v>A-03 (Production/Injection):GBM</v>
          </cell>
          <cell r="E130">
            <v>2</v>
          </cell>
          <cell r="F130">
            <v>16</v>
          </cell>
          <cell r="G130">
            <v>1103</v>
          </cell>
          <cell r="H130">
            <v>124</v>
          </cell>
          <cell r="J130">
            <v>112</v>
          </cell>
          <cell r="K130">
            <v>1014</v>
          </cell>
          <cell r="L130">
            <v>1126</v>
          </cell>
          <cell r="M130">
            <v>90.053285968028419</v>
          </cell>
          <cell r="N130">
            <v>6.96</v>
          </cell>
          <cell r="O130">
            <v>6.96</v>
          </cell>
          <cell r="P130">
            <v>0</v>
          </cell>
          <cell r="R130">
            <v>62142.857142857145</v>
          </cell>
          <cell r="T130">
            <v>161.92528735632183</v>
          </cell>
          <cell r="V130" t="str">
            <v>NF, post gas bullhead during Gas Plant trip, total 6.67 MMscfd</v>
          </cell>
          <cell r="W130">
            <v>6960</v>
          </cell>
          <cell r="X130">
            <v>0</v>
          </cell>
          <cell r="Y130">
            <v>145.68965517241381</v>
          </cell>
          <cell r="Z130">
            <v>16.091954022988507</v>
          </cell>
        </row>
        <row r="131">
          <cell r="B131">
            <v>44163</v>
          </cell>
          <cell r="C131" t="str">
            <v>A-03 (Production/Injection)</v>
          </cell>
          <cell r="D131" t="str">
            <v>A-03 (Production/Injection):GBM</v>
          </cell>
          <cell r="E131">
            <v>11</v>
          </cell>
          <cell r="F131">
            <v>16</v>
          </cell>
          <cell r="G131">
            <v>207</v>
          </cell>
          <cell r="H131">
            <v>115</v>
          </cell>
          <cell r="I131">
            <v>696</v>
          </cell>
          <cell r="J131">
            <v>11</v>
          </cell>
          <cell r="K131">
            <v>101</v>
          </cell>
          <cell r="L131">
            <v>112</v>
          </cell>
          <cell r="M131">
            <v>90.178571428571431</v>
          </cell>
          <cell r="N131">
            <v>0.69</v>
          </cell>
          <cell r="O131">
            <v>0.69</v>
          </cell>
          <cell r="P131">
            <v>0</v>
          </cell>
          <cell r="R131">
            <v>62727.272727272728</v>
          </cell>
          <cell r="T131">
            <v>162.31884057971016</v>
          </cell>
          <cell r="V131" t="str">
            <v>NF, gas decline post gas bullheading</v>
          </cell>
          <cell r="W131">
            <v>690</v>
          </cell>
          <cell r="X131">
            <v>0</v>
          </cell>
          <cell r="Y131">
            <v>146.37681159420291</v>
          </cell>
          <cell r="Z131">
            <v>15.942028985507248</v>
          </cell>
        </row>
        <row r="132">
          <cell r="B132">
            <v>44164</v>
          </cell>
          <cell r="C132" t="str">
            <v>A-03 (Production/Injection)</v>
          </cell>
          <cell r="D132" t="str">
            <v>A-03 (Production/Injection):GBM</v>
          </cell>
          <cell r="E132">
            <v>12</v>
          </cell>
          <cell r="F132">
            <v>16</v>
          </cell>
          <cell r="G132">
            <v>205</v>
          </cell>
          <cell r="H132">
            <v>92</v>
          </cell>
          <cell r="I132">
            <v>679</v>
          </cell>
          <cell r="J132">
            <v>9</v>
          </cell>
          <cell r="K132">
            <v>85</v>
          </cell>
          <cell r="L132">
            <v>94</v>
          </cell>
          <cell r="M132">
            <v>90.425531914893611</v>
          </cell>
          <cell r="N132">
            <v>0.57999999999999996</v>
          </cell>
          <cell r="O132">
            <v>0.57999999999999996</v>
          </cell>
          <cell r="R132">
            <v>64444.444444444445</v>
          </cell>
          <cell r="T132">
            <v>162.06896551724137</v>
          </cell>
          <cell r="V132" t="str">
            <v xml:space="preserve">NF, intermittently </v>
          </cell>
          <cell r="W132">
            <v>580</v>
          </cell>
          <cell r="X132">
            <v>0</v>
          </cell>
          <cell r="Y132">
            <v>146.55172413793105</v>
          </cell>
          <cell r="Z132">
            <v>15.517241379310345</v>
          </cell>
        </row>
        <row r="133">
          <cell r="B133">
            <v>44198</v>
          </cell>
          <cell r="C133" t="str">
            <v>A-03 (Production/Injection)</v>
          </cell>
          <cell r="D133" t="str">
            <v>A-03 (Production/Injection):GBM</v>
          </cell>
          <cell r="E133">
            <v>12</v>
          </cell>
          <cell r="F133">
            <v>100</v>
          </cell>
          <cell r="G133">
            <v>194</v>
          </cell>
          <cell r="H133">
            <v>102</v>
          </cell>
          <cell r="J133">
            <v>14.2</v>
          </cell>
          <cell r="K133">
            <v>128.30000000000001</v>
          </cell>
          <cell r="L133">
            <v>142.5</v>
          </cell>
          <cell r="M133">
            <v>90.035087719298247</v>
          </cell>
          <cell r="N133">
            <v>0.88</v>
          </cell>
          <cell r="O133">
            <v>0.88</v>
          </cell>
          <cell r="P133">
            <v>0</v>
          </cell>
          <cell r="Q133">
            <v>0</v>
          </cell>
          <cell r="R133">
            <v>61971.830985915491</v>
          </cell>
          <cell r="T133">
            <v>161.93181818181819</v>
          </cell>
          <cell r="V133" t="str">
            <v>NF, after temporary gas injection during FPSO S/D, totalizer show gas injct ~0.1 MM only meanwhile gas injct rate 5-9 MM..?</v>
          </cell>
          <cell r="W133">
            <v>880</v>
          </cell>
          <cell r="X133">
            <v>0</v>
          </cell>
          <cell r="Y133">
            <v>145.79545454545456</v>
          </cell>
          <cell r="Z133">
            <v>16.136363636363637</v>
          </cell>
        </row>
        <row r="134">
          <cell r="B134">
            <v>44234</v>
          </cell>
          <cell r="C134" t="str">
            <v>A-03 (Production/Injection)</v>
          </cell>
          <cell r="D134" t="str">
            <v>A-03 (Production/Injection):GBM</v>
          </cell>
          <cell r="E134">
            <v>12</v>
          </cell>
          <cell r="F134">
            <v>100</v>
          </cell>
          <cell r="G134">
            <v>203</v>
          </cell>
          <cell r="H134">
            <v>86</v>
          </cell>
          <cell r="I134">
            <v>683</v>
          </cell>
          <cell r="J134">
            <v>12</v>
          </cell>
          <cell r="K134">
            <v>108</v>
          </cell>
          <cell r="L134">
            <v>120</v>
          </cell>
          <cell r="M134">
            <v>90</v>
          </cell>
          <cell r="N134">
            <v>0.74</v>
          </cell>
          <cell r="O134">
            <v>0.74</v>
          </cell>
          <cell r="P134">
            <v>0</v>
          </cell>
          <cell r="R134">
            <v>61666.666666666664</v>
          </cell>
          <cell r="T134">
            <v>162.16216216216216</v>
          </cell>
          <cell r="V134" t="str">
            <v>NF, weekly update well test</v>
          </cell>
          <cell r="W134">
            <v>740</v>
          </cell>
          <cell r="X134">
            <v>0</v>
          </cell>
          <cell r="Y134">
            <v>145.94594594594594</v>
          </cell>
          <cell r="Z134">
            <v>16.216216216216218</v>
          </cell>
        </row>
        <row r="135">
          <cell r="B135">
            <v>44267</v>
          </cell>
          <cell r="C135" t="str">
            <v>A-03 (Production/Injection)</v>
          </cell>
          <cell r="D135" t="str">
            <v>A-03 (Production/Injection):GBM</v>
          </cell>
          <cell r="E135">
            <v>24</v>
          </cell>
          <cell r="F135">
            <v>100</v>
          </cell>
          <cell r="G135">
            <v>216</v>
          </cell>
          <cell r="H135">
            <v>89</v>
          </cell>
          <cell r="I135">
            <v>683</v>
          </cell>
          <cell r="J135">
            <v>15</v>
          </cell>
          <cell r="K135">
            <v>133</v>
          </cell>
          <cell r="L135">
            <v>148</v>
          </cell>
          <cell r="M135">
            <v>89.86486486486487</v>
          </cell>
          <cell r="N135">
            <v>0.91</v>
          </cell>
          <cell r="O135">
            <v>0.91</v>
          </cell>
          <cell r="P135">
            <v>0</v>
          </cell>
          <cell r="R135">
            <v>60666.666666666664</v>
          </cell>
          <cell r="T135">
            <v>162.63736263736263</v>
          </cell>
          <cell r="V135" t="str">
            <v xml:space="preserve">NF, intermittently, </v>
          </cell>
          <cell r="W135">
            <v>910</v>
          </cell>
          <cell r="X135">
            <v>0</v>
          </cell>
          <cell r="Y135">
            <v>146.15384615384616</v>
          </cell>
          <cell r="Z135">
            <v>16.483516483516482</v>
          </cell>
        </row>
        <row r="136">
          <cell r="B136">
            <v>44274</v>
          </cell>
          <cell r="C136" t="str">
            <v>A-03 (Production/Injection)</v>
          </cell>
          <cell r="D136" t="str">
            <v>A-03 (Production/Injection):GBM</v>
          </cell>
          <cell r="E136">
            <v>24</v>
          </cell>
          <cell r="F136">
            <v>100</v>
          </cell>
          <cell r="G136">
            <v>201</v>
          </cell>
          <cell r="H136">
            <v>91</v>
          </cell>
          <cell r="I136">
            <v>682</v>
          </cell>
          <cell r="J136">
            <v>14</v>
          </cell>
          <cell r="K136">
            <v>122</v>
          </cell>
          <cell r="L136">
            <v>136</v>
          </cell>
          <cell r="M136">
            <v>89.705882352941174</v>
          </cell>
          <cell r="N136">
            <v>0.84</v>
          </cell>
          <cell r="O136">
            <v>0.84</v>
          </cell>
          <cell r="P136">
            <v>0</v>
          </cell>
          <cell r="R136">
            <v>60000</v>
          </cell>
          <cell r="T136">
            <v>161.9047619047619</v>
          </cell>
          <cell r="V136" t="str">
            <v>NF, intermittently</v>
          </cell>
          <cell r="W136">
            <v>840</v>
          </cell>
          <cell r="X136">
            <v>0</v>
          </cell>
          <cell r="Y136">
            <v>145.23809523809524</v>
          </cell>
          <cell r="Z136">
            <v>16.666666666666668</v>
          </cell>
        </row>
        <row r="137">
          <cell r="B137">
            <v>44281</v>
          </cell>
          <cell r="C137" t="str">
            <v>A-03 (Production/Injection)</v>
          </cell>
          <cell r="D137" t="str">
            <v>A-03 (Production/Injection):GBM</v>
          </cell>
          <cell r="E137">
            <v>24</v>
          </cell>
          <cell r="F137">
            <v>100</v>
          </cell>
          <cell r="G137">
            <v>199</v>
          </cell>
          <cell r="H137">
            <v>88</v>
          </cell>
          <cell r="I137">
            <v>682</v>
          </cell>
          <cell r="J137">
            <v>12</v>
          </cell>
          <cell r="K137">
            <v>108</v>
          </cell>
          <cell r="L137">
            <v>120</v>
          </cell>
          <cell r="M137">
            <v>90</v>
          </cell>
          <cell r="N137">
            <v>0.74</v>
          </cell>
          <cell r="O137">
            <v>0.74</v>
          </cell>
          <cell r="P137">
            <v>0</v>
          </cell>
          <cell r="R137">
            <v>61666.666666666664</v>
          </cell>
          <cell r="T137">
            <v>162.16216216216216</v>
          </cell>
          <cell r="V137" t="str">
            <v>NF, intermittently, low performance</v>
          </cell>
          <cell r="W137">
            <v>740</v>
          </cell>
          <cell r="X137">
            <v>0</v>
          </cell>
          <cell r="Y137">
            <v>145.94594594594594</v>
          </cell>
          <cell r="Z137">
            <v>16.216216216216218</v>
          </cell>
        </row>
        <row r="138">
          <cell r="B138">
            <v>44289</v>
          </cell>
          <cell r="C138" t="str">
            <v>A-03 (Production/Injection)</v>
          </cell>
          <cell r="D138" t="str">
            <v>A-03 (Production/Injection):GBM</v>
          </cell>
          <cell r="E138">
            <v>12</v>
          </cell>
          <cell r="F138">
            <v>100</v>
          </cell>
          <cell r="G138">
            <v>193</v>
          </cell>
          <cell r="H138">
            <v>92</v>
          </cell>
          <cell r="I138">
            <v>681</v>
          </cell>
          <cell r="J138">
            <v>16</v>
          </cell>
          <cell r="K138">
            <v>140</v>
          </cell>
          <cell r="L138">
            <v>156</v>
          </cell>
          <cell r="M138">
            <v>89.743589743589737</v>
          </cell>
          <cell r="N138">
            <v>0.96</v>
          </cell>
          <cell r="O138">
            <v>0.96</v>
          </cell>
          <cell r="P138">
            <v>0</v>
          </cell>
          <cell r="R138">
            <v>60000</v>
          </cell>
          <cell r="T138">
            <v>162.5</v>
          </cell>
          <cell r="V138" t="str">
            <v>NF, intermittently, low performance</v>
          </cell>
          <cell r="W138">
            <v>960</v>
          </cell>
          <cell r="X138">
            <v>0</v>
          </cell>
          <cell r="Y138">
            <v>145.83333333333334</v>
          </cell>
          <cell r="Z138">
            <v>16.666666666666668</v>
          </cell>
        </row>
        <row r="139">
          <cell r="B139">
            <v>44324</v>
          </cell>
          <cell r="C139" t="str">
            <v>A-03 (Production/Injection)</v>
          </cell>
          <cell r="D139" t="str">
            <v>A-03 (Production/Injection):GBM</v>
          </cell>
          <cell r="E139">
            <v>24</v>
          </cell>
          <cell r="F139">
            <v>100</v>
          </cell>
          <cell r="G139">
            <v>199</v>
          </cell>
          <cell r="H139">
            <v>93</v>
          </cell>
          <cell r="I139">
            <v>682</v>
          </cell>
          <cell r="J139">
            <v>10</v>
          </cell>
          <cell r="K139">
            <v>86</v>
          </cell>
          <cell r="L139">
            <v>96</v>
          </cell>
          <cell r="M139">
            <v>89.583333333333329</v>
          </cell>
          <cell r="N139">
            <v>0.59</v>
          </cell>
          <cell r="O139">
            <v>0.59</v>
          </cell>
          <cell r="P139">
            <v>0</v>
          </cell>
          <cell r="R139">
            <v>59000</v>
          </cell>
          <cell r="T139">
            <v>162.71186440677965</v>
          </cell>
          <cell r="V139" t="str">
            <v>NF, low rate</v>
          </cell>
          <cell r="W139">
            <v>590</v>
          </cell>
          <cell r="X139">
            <v>0</v>
          </cell>
          <cell r="Y139">
            <v>145.76271186440678</v>
          </cell>
          <cell r="Z139">
            <v>16.949152542372882</v>
          </cell>
        </row>
        <row r="140">
          <cell r="B140">
            <v>44331</v>
          </cell>
          <cell r="C140" t="str">
            <v>A-03 (Production/Injection)</v>
          </cell>
          <cell r="D140" t="str">
            <v>A-03 (Production/Injection):GBM</v>
          </cell>
          <cell r="E140">
            <v>12</v>
          </cell>
          <cell r="F140">
            <v>100</v>
          </cell>
          <cell r="G140">
            <v>202</v>
          </cell>
          <cell r="H140">
            <v>94</v>
          </cell>
          <cell r="I140">
            <v>681</v>
          </cell>
          <cell r="J140">
            <v>9</v>
          </cell>
          <cell r="K140">
            <v>83</v>
          </cell>
          <cell r="L140">
            <v>92</v>
          </cell>
          <cell r="M140">
            <v>90.217391304347828</v>
          </cell>
          <cell r="N140">
            <v>0.56999999999999995</v>
          </cell>
          <cell r="O140">
            <v>0.56999999999999995</v>
          </cell>
          <cell r="R140">
            <v>63333.333333333336</v>
          </cell>
          <cell r="T140">
            <v>161.40350877192984</v>
          </cell>
          <cell r="V140" t="str">
            <v xml:space="preserve">NF, intermittently, </v>
          </cell>
          <cell r="W140">
            <v>570</v>
          </cell>
          <cell r="X140">
            <v>0</v>
          </cell>
          <cell r="Y140">
            <v>145.61403508771932</v>
          </cell>
          <cell r="Z140">
            <v>15.789473684210527</v>
          </cell>
        </row>
        <row r="141">
          <cell r="B141">
            <v>44338</v>
          </cell>
          <cell r="C141" t="str">
            <v>A-03 (Production/Injection)</v>
          </cell>
          <cell r="D141" t="str">
            <v>A-03 (Production/Injection):GBM</v>
          </cell>
          <cell r="E141">
            <v>24</v>
          </cell>
          <cell r="F141">
            <v>100</v>
          </cell>
          <cell r="G141">
            <v>196</v>
          </cell>
          <cell r="H141">
            <v>91</v>
          </cell>
          <cell r="I141">
            <v>681</v>
          </cell>
          <cell r="J141">
            <v>10</v>
          </cell>
          <cell r="K141">
            <v>89</v>
          </cell>
          <cell r="L141">
            <v>99</v>
          </cell>
          <cell r="M141">
            <v>89.898989898989896</v>
          </cell>
          <cell r="N141">
            <v>0.61</v>
          </cell>
          <cell r="O141">
            <v>0.61</v>
          </cell>
          <cell r="R141">
            <v>61000</v>
          </cell>
          <cell r="T141">
            <v>162.29508196721312</v>
          </cell>
          <cell r="V141" t="str">
            <v>NF, low performance</v>
          </cell>
          <cell r="W141">
            <v>610</v>
          </cell>
          <cell r="X141">
            <v>0</v>
          </cell>
          <cell r="Y141">
            <v>145.90163934426229</v>
          </cell>
          <cell r="Z141">
            <v>16.393442622950818</v>
          </cell>
        </row>
        <row r="142">
          <cell r="B142">
            <v>44345</v>
          </cell>
          <cell r="C142" t="str">
            <v>A-03 (Production/Injection)</v>
          </cell>
          <cell r="D142" t="str">
            <v>A-03 (Production/Injection):GBM</v>
          </cell>
          <cell r="E142">
            <v>24</v>
          </cell>
          <cell r="F142">
            <v>100</v>
          </cell>
          <cell r="G142">
            <v>183</v>
          </cell>
          <cell r="H142">
            <v>93</v>
          </cell>
          <cell r="I142">
            <v>681</v>
          </cell>
          <cell r="J142">
            <v>10</v>
          </cell>
          <cell r="K142">
            <v>90</v>
          </cell>
          <cell r="L142">
            <v>100</v>
          </cell>
          <cell r="M142">
            <v>90</v>
          </cell>
          <cell r="N142">
            <v>0.62</v>
          </cell>
          <cell r="O142">
            <v>0.62</v>
          </cell>
          <cell r="R142">
            <v>62000</v>
          </cell>
          <cell r="T142">
            <v>161.29032258064515</v>
          </cell>
          <cell r="V142" t="str">
            <v>NF, low performance</v>
          </cell>
          <cell r="W142">
            <v>620</v>
          </cell>
          <cell r="X142">
            <v>0</v>
          </cell>
          <cell r="Y142">
            <v>145.16129032258064</v>
          </cell>
          <cell r="Z142">
            <v>16.129032258064516</v>
          </cell>
        </row>
        <row r="143">
          <cell r="B143">
            <v>44386</v>
          </cell>
          <cell r="C143" t="str">
            <v>A-03 (Production/Injection)</v>
          </cell>
          <cell r="D143" t="str">
            <v>A-03 (Production/Injection):GBM</v>
          </cell>
          <cell r="E143">
            <v>24</v>
          </cell>
          <cell r="F143">
            <v>100</v>
          </cell>
          <cell r="G143">
            <v>185</v>
          </cell>
          <cell r="H143">
            <v>90</v>
          </cell>
          <cell r="I143">
            <v>681</v>
          </cell>
          <cell r="J143">
            <v>3</v>
          </cell>
          <cell r="K143">
            <v>29</v>
          </cell>
          <cell r="L143">
            <v>32</v>
          </cell>
          <cell r="M143">
            <v>90.625</v>
          </cell>
          <cell r="N143">
            <v>0.2</v>
          </cell>
          <cell r="O143">
            <v>0.2</v>
          </cell>
          <cell r="R143">
            <v>66666.666666666672</v>
          </cell>
          <cell r="T143">
            <v>160</v>
          </cell>
          <cell r="V143" t="str">
            <v>NF, low performance</v>
          </cell>
          <cell r="W143">
            <v>200</v>
          </cell>
          <cell r="X143">
            <v>0</v>
          </cell>
          <cell r="Y143">
            <v>145</v>
          </cell>
          <cell r="Z143">
            <v>15</v>
          </cell>
        </row>
        <row r="144">
          <cell r="B144">
            <v>44393</v>
          </cell>
          <cell r="C144" t="str">
            <v>A-03 (Production/Injection)</v>
          </cell>
          <cell r="D144" t="str">
            <v>A-03 (Production/Injection):GBM</v>
          </cell>
          <cell r="E144">
            <v>24</v>
          </cell>
          <cell r="F144">
            <v>100</v>
          </cell>
          <cell r="G144">
            <v>192</v>
          </cell>
          <cell r="H144">
            <v>90</v>
          </cell>
          <cell r="I144">
            <v>681</v>
          </cell>
          <cell r="J144">
            <v>1</v>
          </cell>
          <cell r="K144">
            <v>13</v>
          </cell>
          <cell r="L144">
            <v>14</v>
          </cell>
          <cell r="M144">
            <v>92.857142857142861</v>
          </cell>
          <cell r="N144">
            <v>0.09</v>
          </cell>
          <cell r="O144">
            <v>0.09</v>
          </cell>
          <cell r="R144">
            <v>90000</v>
          </cell>
          <cell r="T144">
            <v>166.66666666666666</v>
          </cell>
          <cell r="V144" t="str">
            <v>NF, low performance</v>
          </cell>
          <cell r="W144">
            <v>90</v>
          </cell>
          <cell r="X144">
            <v>0</v>
          </cell>
          <cell r="Y144">
            <v>144.44444444444446</v>
          </cell>
          <cell r="Z144">
            <v>11.111111111111111</v>
          </cell>
        </row>
        <row r="145">
          <cell r="B145">
            <v>44442</v>
          </cell>
          <cell r="C145" t="str">
            <v>A-03 (Production/Injection)</v>
          </cell>
          <cell r="D145" t="str">
            <v>A-03 (Production/Injection):GBM</v>
          </cell>
          <cell r="E145">
            <v>24</v>
          </cell>
          <cell r="F145">
            <v>100</v>
          </cell>
          <cell r="G145">
            <v>218</v>
          </cell>
          <cell r="H145">
            <v>89</v>
          </cell>
          <cell r="I145">
            <v>681</v>
          </cell>
          <cell r="J145">
            <v>0</v>
          </cell>
          <cell r="K145">
            <v>2</v>
          </cell>
          <cell r="L145">
            <v>2</v>
          </cell>
          <cell r="M145">
            <v>100</v>
          </cell>
          <cell r="N145">
            <v>0.01</v>
          </cell>
          <cell r="O145">
            <v>0.01</v>
          </cell>
          <cell r="R145">
            <v>0</v>
          </cell>
          <cell r="T145">
            <v>200</v>
          </cell>
          <cell r="V145" t="str">
            <v>NF, low performance</v>
          </cell>
          <cell r="W145">
            <v>10</v>
          </cell>
          <cell r="X145">
            <v>0</v>
          </cell>
          <cell r="Y145">
            <v>200</v>
          </cell>
          <cell r="Z145">
            <v>0</v>
          </cell>
        </row>
        <row r="146">
          <cell r="B146">
            <v>44514</v>
          </cell>
          <cell r="C146" t="str">
            <v>A-03 (Production/Injection)</v>
          </cell>
          <cell r="D146" t="str">
            <v>A-03 (Production/Injection):GBM</v>
          </cell>
          <cell r="E146">
            <v>24</v>
          </cell>
          <cell r="F146">
            <v>100</v>
          </cell>
          <cell r="G146">
            <v>183</v>
          </cell>
          <cell r="H146">
            <v>88</v>
          </cell>
          <cell r="I146">
            <v>680</v>
          </cell>
          <cell r="J146">
            <v>1</v>
          </cell>
          <cell r="K146">
            <v>10</v>
          </cell>
          <cell r="L146">
            <v>11</v>
          </cell>
          <cell r="M146">
            <v>90.909090909090907</v>
          </cell>
          <cell r="N146">
            <v>7.0000000000000007E-2</v>
          </cell>
          <cell r="O146">
            <v>7.0000000000000007E-2</v>
          </cell>
          <cell r="P146">
            <v>0</v>
          </cell>
          <cell r="R146">
            <v>70000</v>
          </cell>
          <cell r="T146">
            <v>157.14285714285714</v>
          </cell>
          <cell r="V146" t="str">
            <v xml:space="preserve">NF, intermittently, </v>
          </cell>
          <cell r="W146">
            <v>70</v>
          </cell>
          <cell r="X146">
            <v>0</v>
          </cell>
          <cell r="Y146">
            <v>142.85714285714283</v>
          </cell>
          <cell r="Z146">
            <v>14.285714285714285</v>
          </cell>
        </row>
        <row r="147">
          <cell r="B147">
            <v>44555</v>
          </cell>
          <cell r="C147" t="str">
            <v>A-03 (Production/Injection)</v>
          </cell>
          <cell r="D147" t="str">
            <v>A-03 (Production/Injection):GBM</v>
          </cell>
          <cell r="E147">
            <v>24</v>
          </cell>
          <cell r="F147">
            <v>100</v>
          </cell>
          <cell r="G147">
            <v>250</v>
          </cell>
          <cell r="H147">
            <v>87</v>
          </cell>
          <cell r="I147">
            <v>685</v>
          </cell>
          <cell r="J147">
            <v>1</v>
          </cell>
          <cell r="K147">
            <v>10</v>
          </cell>
          <cell r="L147">
            <v>11</v>
          </cell>
          <cell r="M147">
            <v>90.909090909090907</v>
          </cell>
          <cell r="N147">
            <v>7.0000000000000007E-2</v>
          </cell>
          <cell r="O147">
            <v>7.0000000000000007E-2</v>
          </cell>
          <cell r="R147">
            <v>70000</v>
          </cell>
          <cell r="T147">
            <v>157.14285714285714</v>
          </cell>
          <cell r="V147" t="str">
            <v xml:space="preserve">NF, intermittently, _x000D_
</v>
          </cell>
          <cell r="W147">
            <v>70</v>
          </cell>
          <cell r="X147">
            <v>0</v>
          </cell>
          <cell r="Y147">
            <v>142.85714285714283</v>
          </cell>
          <cell r="Z147">
            <v>14.285714285714285</v>
          </cell>
        </row>
        <row r="148">
          <cell r="B148">
            <v>44756</v>
          </cell>
          <cell r="C148" t="str">
            <v>A-03 (Production/Injection)</v>
          </cell>
          <cell r="D148" t="str">
            <v>A-03 (Production/Injection):GBM</v>
          </cell>
          <cell r="E148">
            <v>24</v>
          </cell>
          <cell r="F148">
            <v>100</v>
          </cell>
          <cell r="G148">
            <v>190</v>
          </cell>
          <cell r="H148">
            <v>85</v>
          </cell>
          <cell r="I148">
            <v>713</v>
          </cell>
          <cell r="J148">
            <v>0</v>
          </cell>
          <cell r="K148">
            <v>0</v>
          </cell>
          <cell r="L148">
            <v>0</v>
          </cell>
          <cell r="M148">
            <v>0</v>
          </cell>
          <cell r="N148">
            <v>0.01</v>
          </cell>
          <cell r="O148">
            <v>0.01</v>
          </cell>
          <cell r="P148">
            <v>0</v>
          </cell>
          <cell r="R148">
            <v>0</v>
          </cell>
          <cell r="T148">
            <v>0</v>
          </cell>
          <cell r="V148" t="str">
            <v>Load up, plan PBU</v>
          </cell>
          <cell r="W148">
            <v>10</v>
          </cell>
          <cell r="X148">
            <v>0</v>
          </cell>
          <cell r="Y148">
            <v>0</v>
          </cell>
          <cell r="Z148">
            <v>0</v>
          </cell>
        </row>
        <row r="150">
          <cell r="B150">
            <v>44816</v>
          </cell>
          <cell r="C150">
            <v>60</v>
          </cell>
        </row>
        <row r="151">
          <cell r="B151">
            <v>44876</v>
          </cell>
        </row>
        <row r="152">
          <cell r="B152">
            <v>44936</v>
          </cell>
        </row>
        <row r="153">
          <cell r="B153">
            <v>44996</v>
          </cell>
        </row>
        <row r="154">
          <cell r="B154">
            <v>45056</v>
          </cell>
          <cell r="N154">
            <v>162</v>
          </cell>
        </row>
        <row r="155">
          <cell r="B155">
            <v>45116</v>
          </cell>
          <cell r="N155">
            <v>0.88</v>
          </cell>
        </row>
        <row r="156">
          <cell r="B156">
            <v>45176</v>
          </cell>
          <cell r="N156">
            <v>142.56</v>
          </cell>
        </row>
        <row r="157">
          <cell r="N157">
            <v>128.304</v>
          </cell>
        </row>
        <row r="158">
          <cell r="N158">
            <v>14.256</v>
          </cell>
        </row>
      </sheetData>
      <sheetData sheetId="7">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38329</v>
          </cell>
          <cell r="C26" t="str">
            <v>A-04</v>
          </cell>
          <cell r="D26" t="str">
            <v>A-04:GBM</v>
          </cell>
          <cell r="E26">
            <v>11</v>
          </cell>
          <cell r="F26">
            <v>25</v>
          </cell>
          <cell r="G26">
            <v>411</v>
          </cell>
          <cell r="H26">
            <v>183</v>
          </cell>
          <cell r="J26">
            <v>3534.75</v>
          </cell>
          <cell r="K26">
            <v>449</v>
          </cell>
          <cell r="L26">
            <v>3983.75</v>
          </cell>
          <cell r="M26">
            <v>11.270787574521494</v>
          </cell>
          <cell r="N26">
            <v>2.4</v>
          </cell>
          <cell r="R26">
            <v>678.9730532569489</v>
          </cell>
          <cell r="S26">
            <v>187.08333333333334</v>
          </cell>
          <cell r="T26">
            <v>1659.8958333333333</v>
          </cell>
          <cell r="V26" t="str">
            <v>Fr/ 05-16 hrs</v>
          </cell>
          <cell r="W26">
            <v>2400</v>
          </cell>
          <cell r="X26">
            <v>0</v>
          </cell>
          <cell r="Y26">
            <v>187.08333333333334</v>
          </cell>
          <cell r="Z26">
            <v>1472.8125</v>
          </cell>
        </row>
        <row r="27">
          <cell r="B27">
            <v>38343</v>
          </cell>
          <cell r="C27" t="str">
            <v>A-04</v>
          </cell>
          <cell r="D27" t="str">
            <v>A-04:GBM</v>
          </cell>
          <cell r="E27">
            <v>11</v>
          </cell>
          <cell r="F27">
            <v>25</v>
          </cell>
          <cell r="G27">
            <v>411</v>
          </cell>
          <cell r="H27">
            <v>183</v>
          </cell>
          <cell r="J27">
            <v>3534.75</v>
          </cell>
          <cell r="K27">
            <v>449</v>
          </cell>
          <cell r="L27">
            <v>3983.75</v>
          </cell>
          <cell r="M27">
            <v>11.270787574521494</v>
          </cell>
          <cell r="N27">
            <v>2.4</v>
          </cell>
          <cell r="R27">
            <v>678.9730532569489</v>
          </cell>
          <cell r="S27">
            <v>187.08333333333334</v>
          </cell>
          <cell r="T27">
            <v>1659.8958333333333</v>
          </cell>
          <cell r="V27" t="str">
            <v>Fr/ 05-16 hrs</v>
          </cell>
          <cell r="W27">
            <v>2400</v>
          </cell>
          <cell r="X27">
            <v>0</v>
          </cell>
          <cell r="Y27">
            <v>187.08333333333334</v>
          </cell>
          <cell r="Z27">
            <v>1472.8125</v>
          </cell>
        </row>
        <row r="28">
          <cell r="B28">
            <v>38344</v>
          </cell>
          <cell r="C28" t="str">
            <v>A-04</v>
          </cell>
          <cell r="D28" t="str">
            <v>A-04:GBM</v>
          </cell>
          <cell r="E28">
            <v>7</v>
          </cell>
          <cell r="F28">
            <v>30</v>
          </cell>
          <cell r="G28">
            <v>396</v>
          </cell>
          <cell r="H28">
            <v>177</v>
          </cell>
          <cell r="I28">
            <v>80</v>
          </cell>
          <cell r="J28">
            <v>4502.25</v>
          </cell>
          <cell r="K28">
            <v>357</v>
          </cell>
          <cell r="L28">
            <v>4859.25</v>
          </cell>
          <cell r="M28">
            <v>7.3468127797499614</v>
          </cell>
          <cell r="N28">
            <v>3.1</v>
          </cell>
          <cell r="R28">
            <v>688.54461658059859</v>
          </cell>
          <cell r="S28">
            <v>115.16129032258064</v>
          </cell>
          <cell r="T28">
            <v>1567.5</v>
          </cell>
          <cell r="W28">
            <v>3100</v>
          </cell>
          <cell r="X28">
            <v>0</v>
          </cell>
          <cell r="Y28">
            <v>115.16129032258064</v>
          </cell>
          <cell r="Z28">
            <v>1452.3387096774193</v>
          </cell>
        </row>
        <row r="29">
          <cell r="B29">
            <v>38358</v>
          </cell>
          <cell r="C29" t="str">
            <v>A-04</v>
          </cell>
          <cell r="D29" t="str">
            <v>A-04:GBM</v>
          </cell>
          <cell r="E29">
            <v>10</v>
          </cell>
          <cell r="F29">
            <v>40</v>
          </cell>
          <cell r="G29">
            <v>514</v>
          </cell>
          <cell r="H29">
            <v>165</v>
          </cell>
          <cell r="I29">
            <v>0</v>
          </cell>
          <cell r="J29">
            <v>3391.5</v>
          </cell>
          <cell r="K29">
            <v>171</v>
          </cell>
          <cell r="L29">
            <v>3562.5</v>
          </cell>
          <cell r="M29">
            <v>4.8</v>
          </cell>
          <cell r="N29">
            <v>0.5</v>
          </cell>
          <cell r="R29">
            <v>147.42739200943535</v>
          </cell>
          <cell r="S29">
            <v>342</v>
          </cell>
          <cell r="T29">
            <v>7125</v>
          </cell>
          <cell r="W29">
            <v>500</v>
          </cell>
          <cell r="X29">
            <v>0</v>
          </cell>
          <cell r="Y29">
            <v>342</v>
          </cell>
          <cell r="Z29">
            <v>6783</v>
          </cell>
        </row>
        <row r="30">
          <cell r="B30">
            <v>38455</v>
          </cell>
          <cell r="C30" t="str">
            <v>A-04</v>
          </cell>
          <cell r="D30" t="str">
            <v>A-04:GBM</v>
          </cell>
          <cell r="E30">
            <v>9</v>
          </cell>
          <cell r="F30">
            <v>35</v>
          </cell>
          <cell r="G30">
            <v>617</v>
          </cell>
          <cell r="H30">
            <v>152</v>
          </cell>
          <cell r="I30">
            <v>281.08</v>
          </cell>
          <cell r="J30">
            <v>3546</v>
          </cell>
          <cell r="K30">
            <v>667</v>
          </cell>
          <cell r="L30">
            <v>4213</v>
          </cell>
          <cell r="M30">
            <v>15.831948730121054</v>
          </cell>
          <cell r="N30">
            <v>1.34</v>
          </cell>
          <cell r="R30">
            <v>377.89058093626619</v>
          </cell>
          <cell r="S30">
            <v>497.76119402985074</v>
          </cell>
          <cell r="T30">
            <v>3144.0298507462685</v>
          </cell>
          <cell r="W30">
            <v>1340</v>
          </cell>
          <cell r="X30">
            <v>0</v>
          </cell>
          <cell r="Y30">
            <v>497.76119402985074</v>
          </cell>
          <cell r="Z30">
            <v>2646.2686567164178</v>
          </cell>
        </row>
        <row r="31">
          <cell r="B31">
            <v>38473</v>
          </cell>
          <cell r="C31" t="str">
            <v>A-04</v>
          </cell>
          <cell r="D31" t="str">
            <v>A-04:GBM</v>
          </cell>
          <cell r="E31">
            <v>6</v>
          </cell>
          <cell r="F31">
            <v>20</v>
          </cell>
          <cell r="G31">
            <v>744</v>
          </cell>
          <cell r="H31">
            <v>150</v>
          </cell>
          <cell r="I31">
            <v>1177.22</v>
          </cell>
          <cell r="J31">
            <v>1775.25</v>
          </cell>
          <cell r="K31">
            <v>369</v>
          </cell>
          <cell r="L31">
            <v>2144.25</v>
          </cell>
          <cell r="M31">
            <v>17.20881427072403</v>
          </cell>
          <cell r="N31">
            <v>4.1100000000000003</v>
          </cell>
          <cell r="O31">
            <v>4.1100000000000003</v>
          </cell>
          <cell r="R31">
            <v>2315.1668779045203</v>
          </cell>
          <cell r="S31">
            <v>89.78102189781022</v>
          </cell>
          <cell r="T31">
            <v>521.71532846715331</v>
          </cell>
          <cell r="W31">
            <v>4110</v>
          </cell>
          <cell r="X31">
            <v>0</v>
          </cell>
          <cell r="Y31">
            <v>89.781021897810206</v>
          </cell>
          <cell r="Z31">
            <v>431.93430656934305</v>
          </cell>
        </row>
        <row r="32">
          <cell r="B32">
            <v>38474</v>
          </cell>
          <cell r="C32" t="str">
            <v>A-04</v>
          </cell>
          <cell r="D32" t="str">
            <v>A-04:GBM</v>
          </cell>
          <cell r="E32">
            <v>3</v>
          </cell>
          <cell r="F32">
            <v>20</v>
          </cell>
          <cell r="G32">
            <v>668</v>
          </cell>
          <cell r="H32">
            <v>142</v>
          </cell>
          <cell r="I32">
            <v>1023.83</v>
          </cell>
          <cell r="J32">
            <v>1200</v>
          </cell>
          <cell r="K32">
            <v>256</v>
          </cell>
          <cell r="L32">
            <v>1456</v>
          </cell>
          <cell r="M32">
            <v>17.582417582417584</v>
          </cell>
          <cell r="N32">
            <v>0.7</v>
          </cell>
          <cell r="O32">
            <v>3.13</v>
          </cell>
          <cell r="P32">
            <v>2.4300000000000002</v>
          </cell>
          <cell r="R32">
            <v>583.33333333333337</v>
          </cell>
          <cell r="S32">
            <v>365.71428571428572</v>
          </cell>
          <cell r="T32">
            <v>2080</v>
          </cell>
          <cell r="W32">
            <v>700</v>
          </cell>
          <cell r="X32">
            <v>2430</v>
          </cell>
          <cell r="Y32">
            <v>365.71428571428572</v>
          </cell>
          <cell r="Z32">
            <v>1714.2857142857144</v>
          </cell>
        </row>
        <row r="33">
          <cell r="B33">
            <v>38475</v>
          </cell>
          <cell r="C33" t="str">
            <v>A-04</v>
          </cell>
          <cell r="D33" t="str">
            <v>A-04:GBM</v>
          </cell>
          <cell r="E33">
            <v>4</v>
          </cell>
          <cell r="F33">
            <v>18</v>
          </cell>
          <cell r="G33">
            <v>654</v>
          </cell>
          <cell r="H33">
            <v>117</v>
          </cell>
          <cell r="I33">
            <v>1011.26</v>
          </cell>
          <cell r="J33">
            <v>621</v>
          </cell>
          <cell r="K33">
            <v>148</v>
          </cell>
          <cell r="L33">
            <v>769</v>
          </cell>
          <cell r="M33">
            <v>19.245773732119638</v>
          </cell>
          <cell r="N33">
            <v>0.83</v>
          </cell>
          <cell r="O33">
            <v>3.55</v>
          </cell>
          <cell r="P33">
            <v>2.72</v>
          </cell>
          <cell r="R33">
            <v>1336.5539452495975</v>
          </cell>
          <cell r="S33">
            <v>178.31325301204819</v>
          </cell>
          <cell r="T33">
            <v>926.50602409638554</v>
          </cell>
          <cell r="W33">
            <v>830</v>
          </cell>
          <cell r="X33">
            <v>2720</v>
          </cell>
          <cell r="Y33">
            <v>178.31325301204819</v>
          </cell>
          <cell r="Z33">
            <v>748.19277108433744</v>
          </cell>
        </row>
        <row r="34">
          <cell r="B34">
            <v>38483</v>
          </cell>
          <cell r="C34" t="str">
            <v>A-04</v>
          </cell>
          <cell r="D34" t="str">
            <v>A-04:GBM</v>
          </cell>
          <cell r="E34">
            <v>8</v>
          </cell>
          <cell r="F34">
            <v>58</v>
          </cell>
          <cell r="G34">
            <v>575</v>
          </cell>
          <cell r="H34">
            <v>109</v>
          </cell>
          <cell r="I34">
            <v>884.54</v>
          </cell>
          <cell r="J34">
            <v>390</v>
          </cell>
          <cell r="K34">
            <v>123</v>
          </cell>
          <cell r="L34">
            <v>513</v>
          </cell>
          <cell r="M34">
            <v>23.976608187134502</v>
          </cell>
          <cell r="N34">
            <v>0.88</v>
          </cell>
          <cell r="O34">
            <v>3.51</v>
          </cell>
          <cell r="P34">
            <v>2.63</v>
          </cell>
          <cell r="R34">
            <v>2256.4102564102564</v>
          </cell>
          <cell r="S34">
            <v>139.77272727272728</v>
          </cell>
          <cell r="T34">
            <v>582.9545454545455</v>
          </cell>
          <cell r="W34">
            <v>880</v>
          </cell>
          <cell r="X34">
            <v>2630</v>
          </cell>
          <cell r="Y34">
            <v>139.77272727272728</v>
          </cell>
          <cell r="Z34">
            <v>443.18181818181819</v>
          </cell>
        </row>
        <row r="35">
          <cell r="B35">
            <v>38485</v>
          </cell>
          <cell r="C35" t="str">
            <v>A-04</v>
          </cell>
          <cell r="D35" t="str">
            <v>A-04:GBM</v>
          </cell>
          <cell r="E35">
            <v>6</v>
          </cell>
          <cell r="F35">
            <v>80</v>
          </cell>
          <cell r="G35">
            <v>560</v>
          </cell>
          <cell r="H35">
            <v>84</v>
          </cell>
          <cell r="I35">
            <v>912.5</v>
          </cell>
          <cell r="J35">
            <v>174.75</v>
          </cell>
          <cell r="K35">
            <v>166</v>
          </cell>
          <cell r="L35">
            <v>340.75</v>
          </cell>
          <cell r="M35">
            <v>48.716067498165813</v>
          </cell>
          <cell r="N35">
            <v>0.57999999999999996</v>
          </cell>
          <cell r="O35">
            <v>3.19</v>
          </cell>
          <cell r="P35">
            <v>2.61</v>
          </cell>
          <cell r="R35">
            <v>3319.0271816881259</v>
          </cell>
          <cell r="S35">
            <v>286.20689655172413</v>
          </cell>
          <cell r="T35">
            <v>587.5</v>
          </cell>
          <cell r="V35" t="str">
            <v>Choke 80%</v>
          </cell>
          <cell r="W35">
            <v>580</v>
          </cell>
          <cell r="X35">
            <v>2610</v>
          </cell>
          <cell r="Y35">
            <v>286.20689655172418</v>
          </cell>
          <cell r="Z35">
            <v>301.29310344827587</v>
          </cell>
        </row>
        <row r="36">
          <cell r="B36">
            <v>38486</v>
          </cell>
          <cell r="C36" t="str">
            <v>A-04</v>
          </cell>
          <cell r="D36" t="str">
            <v>A-04:GBM</v>
          </cell>
          <cell r="E36">
            <v>12</v>
          </cell>
          <cell r="F36">
            <v>100</v>
          </cell>
          <cell r="G36">
            <v>561</v>
          </cell>
          <cell r="H36">
            <v>114</v>
          </cell>
          <cell r="I36">
            <v>853.28</v>
          </cell>
          <cell r="J36">
            <v>342.75</v>
          </cell>
          <cell r="K36">
            <v>160</v>
          </cell>
          <cell r="L36">
            <v>502.75</v>
          </cell>
          <cell r="M36">
            <v>31.82496270512183</v>
          </cell>
          <cell r="N36">
            <v>0.51</v>
          </cell>
          <cell r="O36">
            <v>1.85</v>
          </cell>
          <cell r="P36">
            <v>1.34</v>
          </cell>
          <cell r="R36">
            <v>1487.9649890590811</v>
          </cell>
          <cell r="S36">
            <v>313.72549019607845</v>
          </cell>
          <cell r="T36">
            <v>985.78431372549016</v>
          </cell>
          <cell r="V36" t="str">
            <v>Inject 1.5 MSCFD</v>
          </cell>
          <cell r="W36">
            <v>510</v>
          </cell>
          <cell r="X36">
            <v>1340</v>
          </cell>
          <cell r="Y36">
            <v>313.72549019607845</v>
          </cell>
          <cell r="Z36">
            <v>672.05882352941171</v>
          </cell>
        </row>
        <row r="37">
          <cell r="B37">
            <v>38487</v>
          </cell>
          <cell r="C37" t="str">
            <v>A-04</v>
          </cell>
          <cell r="D37" t="str">
            <v>A-04:GBM</v>
          </cell>
          <cell r="E37">
            <v>16</v>
          </cell>
          <cell r="F37">
            <v>100</v>
          </cell>
          <cell r="G37">
            <v>560</v>
          </cell>
          <cell r="H37">
            <v>132</v>
          </cell>
          <cell r="I37">
            <v>958.54</v>
          </cell>
          <cell r="J37">
            <v>786</v>
          </cell>
          <cell r="K37">
            <v>583</v>
          </cell>
          <cell r="L37">
            <v>1369</v>
          </cell>
          <cell r="M37">
            <v>42.585829072315562</v>
          </cell>
          <cell r="N37">
            <v>1.03</v>
          </cell>
          <cell r="O37">
            <v>2.8</v>
          </cell>
          <cell r="P37">
            <v>1.77</v>
          </cell>
          <cell r="R37">
            <v>1310.4325699745548</v>
          </cell>
          <cell r="S37">
            <v>566.01941747572812</v>
          </cell>
          <cell r="T37">
            <v>1329.1262135922329</v>
          </cell>
          <cell r="W37">
            <v>1030</v>
          </cell>
          <cell r="X37">
            <v>1770</v>
          </cell>
          <cell r="Y37">
            <v>566.01941747572812</v>
          </cell>
          <cell r="Z37">
            <v>763.10679611650482</v>
          </cell>
        </row>
        <row r="38">
          <cell r="B38">
            <v>38488</v>
          </cell>
          <cell r="C38" t="str">
            <v>A-04</v>
          </cell>
          <cell r="D38" t="str">
            <v>A-04:GBM</v>
          </cell>
          <cell r="E38">
            <v>29</v>
          </cell>
          <cell r="F38">
            <v>100</v>
          </cell>
          <cell r="G38">
            <v>559</v>
          </cell>
          <cell r="H38">
            <v>104</v>
          </cell>
          <cell r="I38">
            <v>895.86</v>
          </cell>
          <cell r="J38">
            <v>464.25</v>
          </cell>
          <cell r="K38">
            <v>238</v>
          </cell>
          <cell r="L38">
            <v>702.25</v>
          </cell>
          <cell r="M38">
            <v>33.891064435742258</v>
          </cell>
          <cell r="N38">
            <v>0.74</v>
          </cell>
          <cell r="O38">
            <v>2.64</v>
          </cell>
          <cell r="P38">
            <v>1.9</v>
          </cell>
          <cell r="R38">
            <v>1593.9687668282177</v>
          </cell>
          <cell r="S38">
            <v>321.62162162162161</v>
          </cell>
          <cell r="T38">
            <v>948.98648648648646</v>
          </cell>
          <cell r="W38">
            <v>740</v>
          </cell>
          <cell r="X38">
            <v>1900</v>
          </cell>
          <cell r="Y38">
            <v>321.62162162162161</v>
          </cell>
          <cell r="Z38">
            <v>627.3648648648649</v>
          </cell>
        </row>
        <row r="39">
          <cell r="B39">
            <v>38490</v>
          </cell>
          <cell r="C39" t="str">
            <v>A-04</v>
          </cell>
          <cell r="D39" t="str">
            <v>A-04:GBM</v>
          </cell>
          <cell r="E39">
            <v>13</v>
          </cell>
          <cell r="F39">
            <v>28</v>
          </cell>
          <cell r="G39">
            <v>590</v>
          </cell>
          <cell r="H39">
            <v>138</v>
          </cell>
          <cell r="I39">
            <v>994.83</v>
          </cell>
          <cell r="J39">
            <v>983.25</v>
          </cell>
          <cell r="K39">
            <v>590</v>
          </cell>
          <cell r="L39">
            <v>1573.25</v>
          </cell>
          <cell r="M39">
            <v>37.501986334021929</v>
          </cell>
          <cell r="N39">
            <v>1.34</v>
          </cell>
          <cell r="O39">
            <v>3.14</v>
          </cell>
          <cell r="P39">
            <v>1.8</v>
          </cell>
          <cell r="R39">
            <v>1362.8273582506993</v>
          </cell>
          <cell r="S39">
            <v>440.29850746268659</v>
          </cell>
          <cell r="T39">
            <v>1174.0671641791046</v>
          </cell>
          <cell r="V39" t="str">
            <v>Choke 30%</v>
          </cell>
          <cell r="W39">
            <v>1340</v>
          </cell>
          <cell r="X39">
            <v>1800</v>
          </cell>
          <cell r="Y39">
            <v>440.29850746268653</v>
          </cell>
          <cell r="Z39">
            <v>733.76865671641792</v>
          </cell>
        </row>
        <row r="40">
          <cell r="B40">
            <v>38491</v>
          </cell>
          <cell r="C40" t="str">
            <v>A-04</v>
          </cell>
          <cell r="D40" t="str">
            <v>A-04:GBM</v>
          </cell>
          <cell r="E40">
            <v>9</v>
          </cell>
          <cell r="F40">
            <v>69</v>
          </cell>
          <cell r="G40">
            <v>575</v>
          </cell>
          <cell r="H40">
            <v>119</v>
          </cell>
          <cell r="I40">
            <v>955.36</v>
          </cell>
          <cell r="J40">
            <v>315</v>
          </cell>
          <cell r="K40">
            <v>156</v>
          </cell>
          <cell r="L40">
            <v>471</v>
          </cell>
          <cell r="M40">
            <v>33.121019108280258</v>
          </cell>
          <cell r="N40">
            <v>0.42</v>
          </cell>
          <cell r="O40">
            <v>2</v>
          </cell>
          <cell r="P40">
            <v>1.58</v>
          </cell>
          <cell r="R40">
            <v>1333.3333333333333</v>
          </cell>
          <cell r="S40">
            <v>371.42857142857144</v>
          </cell>
          <cell r="T40">
            <v>1121.4285714285713</v>
          </cell>
          <cell r="V40" t="str">
            <v>Choke 75%</v>
          </cell>
          <cell r="W40">
            <v>420</v>
          </cell>
          <cell r="X40">
            <v>1580</v>
          </cell>
          <cell r="Y40">
            <v>371.42857142857144</v>
          </cell>
          <cell r="Z40">
            <v>750</v>
          </cell>
        </row>
        <row r="41">
          <cell r="B41">
            <v>38492</v>
          </cell>
          <cell r="C41" t="str">
            <v>A-04</v>
          </cell>
          <cell r="D41" t="str">
            <v>A-04:GBM</v>
          </cell>
          <cell r="E41">
            <v>6</v>
          </cell>
          <cell r="F41">
            <v>50</v>
          </cell>
          <cell r="G41">
            <v>566</v>
          </cell>
          <cell r="H41">
            <v>89</v>
          </cell>
          <cell r="I41">
            <v>957.52</v>
          </cell>
          <cell r="J41">
            <v>144</v>
          </cell>
          <cell r="K41">
            <v>172</v>
          </cell>
          <cell r="L41">
            <v>316</v>
          </cell>
          <cell r="M41">
            <v>54.430379746835442</v>
          </cell>
          <cell r="N41">
            <v>0.33</v>
          </cell>
          <cell r="O41">
            <v>2.19</v>
          </cell>
          <cell r="P41">
            <v>1.86</v>
          </cell>
          <cell r="R41">
            <v>2291.6666666666665</v>
          </cell>
          <cell r="S41">
            <v>521.21212121212125</v>
          </cell>
          <cell r="T41">
            <v>957.57575757575762</v>
          </cell>
          <cell r="W41">
            <v>330</v>
          </cell>
          <cell r="X41">
            <v>1860</v>
          </cell>
          <cell r="Y41">
            <v>521.21212121212113</v>
          </cell>
          <cell r="Z41">
            <v>436.36363636363632</v>
          </cell>
        </row>
        <row r="42">
          <cell r="B42">
            <v>38495</v>
          </cell>
          <cell r="C42" t="str">
            <v>A-04</v>
          </cell>
          <cell r="D42" t="str">
            <v>A-04:GBM</v>
          </cell>
          <cell r="E42">
            <v>4</v>
          </cell>
          <cell r="F42">
            <v>20</v>
          </cell>
          <cell r="G42">
            <v>679</v>
          </cell>
          <cell r="H42">
            <v>149</v>
          </cell>
          <cell r="I42">
            <v>1116.48</v>
          </cell>
          <cell r="J42">
            <v>1267.5</v>
          </cell>
          <cell r="K42">
            <v>1379</v>
          </cell>
          <cell r="L42">
            <v>2646.5</v>
          </cell>
          <cell r="M42">
            <v>52.10655582845267</v>
          </cell>
          <cell r="N42">
            <v>1.93</v>
          </cell>
          <cell r="O42">
            <v>3.31</v>
          </cell>
          <cell r="P42">
            <v>1.38</v>
          </cell>
          <cell r="R42">
            <v>1522.6824457593689</v>
          </cell>
          <cell r="S42">
            <v>714.50777202072538</v>
          </cell>
          <cell r="T42">
            <v>1371.2435233160622</v>
          </cell>
          <cell r="W42">
            <v>1930</v>
          </cell>
          <cell r="X42">
            <v>1380</v>
          </cell>
          <cell r="Y42">
            <v>714.50777202072538</v>
          </cell>
          <cell r="Z42">
            <v>656.73575129533685</v>
          </cell>
        </row>
        <row r="43">
          <cell r="B43">
            <v>38497</v>
          </cell>
          <cell r="C43" t="str">
            <v>A-04</v>
          </cell>
          <cell r="D43" t="str">
            <v>A-04:GBM</v>
          </cell>
          <cell r="E43">
            <v>6</v>
          </cell>
          <cell r="F43">
            <v>35</v>
          </cell>
          <cell r="G43">
            <v>601</v>
          </cell>
          <cell r="H43">
            <v>142</v>
          </cell>
          <cell r="I43">
            <v>987.9</v>
          </cell>
          <cell r="J43">
            <v>931.5</v>
          </cell>
          <cell r="K43">
            <v>418</v>
          </cell>
          <cell r="L43">
            <v>1349.5</v>
          </cell>
          <cell r="M43">
            <v>30.974434975917006</v>
          </cell>
          <cell r="N43">
            <v>0.74</v>
          </cell>
          <cell r="O43">
            <v>2.4</v>
          </cell>
          <cell r="P43">
            <v>1.66</v>
          </cell>
          <cell r="R43">
            <v>794.41760601180886</v>
          </cell>
          <cell r="S43">
            <v>564.8648648648649</v>
          </cell>
          <cell r="T43">
            <v>1823.6486486486488</v>
          </cell>
          <cell r="W43">
            <v>740</v>
          </cell>
          <cell r="X43">
            <v>1660</v>
          </cell>
          <cell r="Y43">
            <v>564.8648648648649</v>
          </cell>
          <cell r="Z43">
            <v>1258.7837837837837</v>
          </cell>
        </row>
        <row r="44">
          <cell r="B44">
            <v>38498</v>
          </cell>
          <cell r="C44" t="str">
            <v>A-04</v>
          </cell>
          <cell r="D44" t="str">
            <v>A-04:GBM</v>
          </cell>
          <cell r="E44">
            <v>5</v>
          </cell>
          <cell r="F44">
            <v>100</v>
          </cell>
          <cell r="G44">
            <v>559</v>
          </cell>
          <cell r="H44">
            <v>101</v>
          </cell>
          <cell r="I44">
            <v>888.62</v>
          </cell>
          <cell r="J44">
            <v>385.5</v>
          </cell>
          <cell r="K44">
            <v>183</v>
          </cell>
          <cell r="L44">
            <v>568.5</v>
          </cell>
          <cell r="M44">
            <v>32.189973614775724</v>
          </cell>
          <cell r="N44">
            <v>0.31</v>
          </cell>
          <cell r="O44">
            <v>2.2000000000000002</v>
          </cell>
          <cell r="P44">
            <v>1.89</v>
          </cell>
          <cell r="R44">
            <v>804.15045395590141</v>
          </cell>
          <cell r="S44">
            <v>590.32258064516134</v>
          </cell>
          <cell r="T44">
            <v>1833.8709677419354</v>
          </cell>
          <cell r="W44">
            <v>310</v>
          </cell>
          <cell r="X44">
            <v>1890</v>
          </cell>
          <cell r="Y44">
            <v>590.32258064516134</v>
          </cell>
          <cell r="Z44">
            <v>1243.5483870967741</v>
          </cell>
        </row>
        <row r="45">
          <cell r="B45">
            <v>38500</v>
          </cell>
          <cell r="C45" t="str">
            <v>A-04</v>
          </cell>
          <cell r="D45" t="str">
            <v>A-04:GBM</v>
          </cell>
          <cell r="E45">
            <v>6</v>
          </cell>
          <cell r="F45">
            <v>25</v>
          </cell>
          <cell r="G45">
            <v>621</v>
          </cell>
          <cell r="H45">
            <v>143</v>
          </cell>
          <cell r="I45">
            <v>991.8</v>
          </cell>
          <cell r="J45">
            <v>733.5</v>
          </cell>
          <cell r="K45">
            <v>811</v>
          </cell>
          <cell r="L45">
            <v>1544.5</v>
          </cell>
          <cell r="M45">
            <v>52.508902557461958</v>
          </cell>
          <cell r="N45">
            <v>1.78</v>
          </cell>
          <cell r="O45">
            <v>4.08</v>
          </cell>
          <cell r="P45">
            <v>2.2999999999999998</v>
          </cell>
          <cell r="R45">
            <v>2426.7211997273348</v>
          </cell>
          <cell r="S45">
            <v>455.61797752808991</v>
          </cell>
          <cell r="T45">
            <v>867.69662921348311</v>
          </cell>
          <cell r="W45">
            <v>1780</v>
          </cell>
          <cell r="X45">
            <v>2300</v>
          </cell>
          <cell r="Y45">
            <v>455.61797752808985</v>
          </cell>
          <cell r="Z45">
            <v>412.07865168539325</v>
          </cell>
        </row>
        <row r="46">
          <cell r="B46">
            <v>38501</v>
          </cell>
          <cell r="C46" t="str">
            <v>A-04</v>
          </cell>
          <cell r="D46" t="str">
            <v>A-04:GBM</v>
          </cell>
          <cell r="E46">
            <v>4</v>
          </cell>
          <cell r="F46">
            <v>30</v>
          </cell>
          <cell r="G46">
            <v>570</v>
          </cell>
          <cell r="H46">
            <v>112</v>
          </cell>
          <cell r="I46">
            <v>945.77</v>
          </cell>
          <cell r="J46">
            <v>541.5</v>
          </cell>
          <cell r="K46">
            <v>204</v>
          </cell>
          <cell r="L46">
            <v>745.5</v>
          </cell>
          <cell r="M46">
            <v>27.364185110663986</v>
          </cell>
          <cell r="N46">
            <v>0.82</v>
          </cell>
          <cell r="O46">
            <v>3.79</v>
          </cell>
          <cell r="P46">
            <v>2.97</v>
          </cell>
          <cell r="R46">
            <v>1514.3120960295475</v>
          </cell>
          <cell r="S46">
            <v>248.78048780487805</v>
          </cell>
          <cell r="T46">
            <v>909.14634146341461</v>
          </cell>
          <cell r="W46">
            <v>820</v>
          </cell>
          <cell r="X46">
            <v>2970</v>
          </cell>
          <cell r="Y46">
            <v>248.78048780487805</v>
          </cell>
          <cell r="Z46">
            <v>660.36585365853659</v>
          </cell>
        </row>
        <row r="47">
          <cell r="B47">
            <v>38503</v>
          </cell>
          <cell r="C47" t="str">
            <v>A-04</v>
          </cell>
          <cell r="D47" t="str">
            <v>A-04:GBM</v>
          </cell>
          <cell r="E47">
            <v>12</v>
          </cell>
          <cell r="F47">
            <v>24</v>
          </cell>
          <cell r="G47">
            <v>629</v>
          </cell>
          <cell r="H47">
            <v>113</v>
          </cell>
          <cell r="I47">
            <v>872.31</v>
          </cell>
          <cell r="J47">
            <v>641.25</v>
          </cell>
          <cell r="K47">
            <v>644</v>
          </cell>
          <cell r="L47">
            <v>1285.25</v>
          </cell>
          <cell r="M47">
            <v>50.106983077222331</v>
          </cell>
          <cell r="N47">
            <v>0.61</v>
          </cell>
          <cell r="O47">
            <v>3.68</v>
          </cell>
          <cell r="P47">
            <v>3.07</v>
          </cell>
          <cell r="R47">
            <v>951.2670565302144</v>
          </cell>
          <cell r="S47">
            <v>1055.7377049180327</v>
          </cell>
          <cell r="T47">
            <v>2106.967213114754</v>
          </cell>
          <cell r="W47">
            <v>610</v>
          </cell>
          <cell r="X47">
            <v>3070</v>
          </cell>
          <cell r="Y47">
            <v>1055.7377049180327</v>
          </cell>
          <cell r="Z47">
            <v>1051.2295081967213</v>
          </cell>
        </row>
        <row r="48">
          <cell r="B48">
            <v>38504</v>
          </cell>
          <cell r="C48" t="str">
            <v>A-04</v>
          </cell>
          <cell r="D48" t="str">
            <v>A-04:GBM</v>
          </cell>
          <cell r="E48">
            <v>17</v>
          </cell>
          <cell r="F48">
            <v>25</v>
          </cell>
          <cell r="G48">
            <v>597</v>
          </cell>
          <cell r="H48">
            <v>92</v>
          </cell>
          <cell r="I48">
            <v>734.82</v>
          </cell>
          <cell r="J48">
            <v>421.5</v>
          </cell>
          <cell r="K48">
            <v>104</v>
          </cell>
          <cell r="L48">
            <v>525.5</v>
          </cell>
          <cell r="M48">
            <v>19.790675547098001</v>
          </cell>
          <cell r="N48">
            <v>0.49</v>
          </cell>
          <cell r="O48">
            <v>3.62</v>
          </cell>
          <cell r="P48">
            <v>3.13</v>
          </cell>
          <cell r="R48">
            <v>1162.514827995255</v>
          </cell>
          <cell r="S48">
            <v>212.24489795918367</v>
          </cell>
          <cell r="T48">
            <v>1072.4489795918366</v>
          </cell>
          <cell r="W48">
            <v>490</v>
          </cell>
          <cell r="X48">
            <v>3130</v>
          </cell>
          <cell r="Y48">
            <v>212.24489795918367</v>
          </cell>
          <cell r="Z48">
            <v>860.20408163265313</v>
          </cell>
        </row>
        <row r="49">
          <cell r="B49">
            <v>38536</v>
          </cell>
          <cell r="C49" t="str">
            <v>A-04</v>
          </cell>
          <cell r="D49" t="str">
            <v>A-04:GBM</v>
          </cell>
          <cell r="E49">
            <v>24</v>
          </cell>
          <cell r="F49">
            <v>60</v>
          </cell>
          <cell r="G49">
            <v>527</v>
          </cell>
          <cell r="H49">
            <v>180</v>
          </cell>
          <cell r="I49">
            <v>1073.3499999999999</v>
          </cell>
          <cell r="J49">
            <v>2402.25</v>
          </cell>
          <cell r="K49">
            <v>964</v>
          </cell>
          <cell r="L49">
            <v>3366.25</v>
          </cell>
          <cell r="M49">
            <v>28.63720757519495</v>
          </cell>
          <cell r="N49">
            <v>1.1000000000000001</v>
          </cell>
          <cell r="O49">
            <v>4.0999999999999996</v>
          </cell>
          <cell r="P49">
            <v>3</v>
          </cell>
          <cell r="R49">
            <v>457.90404828806328</v>
          </cell>
          <cell r="S49">
            <v>876.36363636363637</v>
          </cell>
          <cell r="T49">
            <v>3060.2272727272725</v>
          </cell>
          <cell r="V49" t="str">
            <v>Start Injection</v>
          </cell>
          <cell r="W49">
            <v>1100</v>
          </cell>
          <cell r="X49">
            <v>3000</v>
          </cell>
          <cell r="Y49">
            <v>876.36363636363626</v>
          </cell>
          <cell r="Z49">
            <v>2183.863636363636</v>
          </cell>
        </row>
        <row r="50">
          <cell r="B50">
            <v>38537</v>
          </cell>
          <cell r="C50" t="str">
            <v>A-04</v>
          </cell>
          <cell r="D50" t="str">
            <v>A-04:GBM</v>
          </cell>
          <cell r="E50">
            <v>23</v>
          </cell>
          <cell r="F50">
            <v>58</v>
          </cell>
          <cell r="G50">
            <v>513</v>
          </cell>
          <cell r="H50">
            <v>147</v>
          </cell>
          <cell r="I50">
            <v>952.09</v>
          </cell>
          <cell r="J50">
            <v>1104.75</v>
          </cell>
          <cell r="K50">
            <v>476</v>
          </cell>
          <cell r="L50">
            <v>1580.75</v>
          </cell>
          <cell r="M50">
            <v>30.112288470662659</v>
          </cell>
          <cell r="N50">
            <v>1.31</v>
          </cell>
          <cell r="O50">
            <v>3.52</v>
          </cell>
          <cell r="P50">
            <v>2.21</v>
          </cell>
          <cell r="R50">
            <v>1185.7886399637928</v>
          </cell>
          <cell r="S50">
            <v>363.35877862595419</v>
          </cell>
          <cell r="T50">
            <v>1206.679389312977</v>
          </cell>
          <cell r="W50">
            <v>1310</v>
          </cell>
          <cell r="X50">
            <v>2210</v>
          </cell>
          <cell r="Y50">
            <v>363.35877862595419</v>
          </cell>
          <cell r="Z50">
            <v>843.32061068702285</v>
          </cell>
        </row>
        <row r="51">
          <cell r="B51">
            <v>38538</v>
          </cell>
          <cell r="C51" t="str">
            <v>A-04</v>
          </cell>
          <cell r="D51" t="str">
            <v>A-04:GBM</v>
          </cell>
          <cell r="E51">
            <v>23</v>
          </cell>
          <cell r="F51">
            <v>58</v>
          </cell>
          <cell r="G51">
            <v>511</v>
          </cell>
          <cell r="H51">
            <v>129</v>
          </cell>
          <cell r="I51">
            <v>921.34</v>
          </cell>
          <cell r="J51">
            <v>581.25</v>
          </cell>
          <cell r="K51">
            <v>432</v>
          </cell>
          <cell r="L51">
            <v>1013.25</v>
          </cell>
          <cell r="M51">
            <v>42.635085122131755</v>
          </cell>
          <cell r="N51">
            <v>0.24</v>
          </cell>
          <cell r="O51">
            <v>2.88</v>
          </cell>
          <cell r="P51">
            <v>2.64</v>
          </cell>
          <cell r="R51">
            <v>412.90322580645159</v>
          </cell>
          <cell r="S51">
            <v>1800</v>
          </cell>
          <cell r="T51">
            <v>4221.875</v>
          </cell>
          <cell r="W51">
            <v>240</v>
          </cell>
          <cell r="X51">
            <v>2640</v>
          </cell>
          <cell r="Y51">
            <v>1800</v>
          </cell>
          <cell r="Z51">
            <v>2421.875</v>
          </cell>
        </row>
        <row r="52">
          <cell r="B52">
            <v>38539</v>
          </cell>
          <cell r="C52" t="str">
            <v>A-04</v>
          </cell>
          <cell r="D52" t="str">
            <v>A-04:GBM</v>
          </cell>
          <cell r="E52">
            <v>24</v>
          </cell>
          <cell r="F52">
            <v>58</v>
          </cell>
          <cell r="G52">
            <v>510</v>
          </cell>
          <cell r="H52">
            <v>127</v>
          </cell>
          <cell r="I52">
            <v>893.45</v>
          </cell>
          <cell r="J52">
            <v>507</v>
          </cell>
          <cell r="K52">
            <v>399</v>
          </cell>
          <cell r="L52">
            <v>906</v>
          </cell>
          <cell r="M52">
            <v>44.039735099337747</v>
          </cell>
          <cell r="N52">
            <v>0.14000000000000001</v>
          </cell>
          <cell r="O52">
            <v>2.8</v>
          </cell>
          <cell r="P52">
            <v>2.66</v>
          </cell>
          <cell r="R52">
            <v>276.13412228796847</v>
          </cell>
          <cell r="S52">
            <v>2850</v>
          </cell>
          <cell r="T52">
            <v>6471.4285714285716</v>
          </cell>
          <cell r="W52">
            <v>140</v>
          </cell>
          <cell r="X52">
            <v>2660</v>
          </cell>
          <cell r="Y52">
            <v>2849.9999999999995</v>
          </cell>
          <cell r="Z52">
            <v>3621.4285714285711</v>
          </cell>
        </row>
        <row r="53">
          <cell r="B53">
            <v>38541</v>
          </cell>
          <cell r="C53" t="str">
            <v>A-04</v>
          </cell>
          <cell r="D53" t="str">
            <v>A-04:GBM</v>
          </cell>
          <cell r="E53">
            <v>24</v>
          </cell>
          <cell r="F53">
            <v>58</v>
          </cell>
          <cell r="G53">
            <v>511</v>
          </cell>
          <cell r="H53">
            <v>128</v>
          </cell>
          <cell r="I53">
            <v>957.27</v>
          </cell>
          <cell r="J53">
            <v>493.5</v>
          </cell>
          <cell r="K53">
            <v>610</v>
          </cell>
          <cell r="L53">
            <v>1103.5</v>
          </cell>
          <cell r="M53">
            <v>55.278658812868144</v>
          </cell>
          <cell r="N53">
            <v>0.66</v>
          </cell>
          <cell r="O53">
            <v>3.53</v>
          </cell>
          <cell r="P53">
            <v>2.87</v>
          </cell>
          <cell r="R53">
            <v>1337.386018237082</v>
          </cell>
          <cell r="S53">
            <v>924.24242424242425</v>
          </cell>
          <cell r="T53">
            <v>1671.969696969697</v>
          </cell>
          <cell r="W53">
            <v>660</v>
          </cell>
          <cell r="X53">
            <v>2870</v>
          </cell>
          <cell r="Y53">
            <v>924.24242424242425</v>
          </cell>
          <cell r="Z53">
            <v>747.72727272727275</v>
          </cell>
        </row>
        <row r="54">
          <cell r="B54">
            <v>38542</v>
          </cell>
          <cell r="C54" t="str">
            <v>A-04</v>
          </cell>
          <cell r="D54" t="str">
            <v>A-04:GBM</v>
          </cell>
          <cell r="E54">
            <v>20</v>
          </cell>
          <cell r="F54">
            <v>58</v>
          </cell>
          <cell r="G54">
            <v>510</v>
          </cell>
          <cell r="H54">
            <v>114</v>
          </cell>
          <cell r="I54">
            <v>957.55</v>
          </cell>
          <cell r="J54">
            <v>333.75</v>
          </cell>
          <cell r="K54">
            <v>367</v>
          </cell>
          <cell r="L54">
            <v>700.75</v>
          </cell>
          <cell r="M54">
            <v>52.372458080627901</v>
          </cell>
          <cell r="N54">
            <v>0.28999999999999998</v>
          </cell>
          <cell r="O54">
            <v>3.05</v>
          </cell>
          <cell r="P54">
            <v>2.76</v>
          </cell>
          <cell r="R54">
            <v>868.91385767790257</v>
          </cell>
          <cell r="S54">
            <v>1265.5172413793102</v>
          </cell>
          <cell r="T54">
            <v>2416.3793103448274</v>
          </cell>
          <cell r="W54">
            <v>290</v>
          </cell>
          <cell r="X54">
            <v>2760</v>
          </cell>
          <cell r="Y54">
            <v>1265.5172413793105</v>
          </cell>
          <cell r="Z54">
            <v>1150.8620689655172</v>
          </cell>
        </row>
        <row r="55">
          <cell r="B55">
            <v>38543</v>
          </cell>
          <cell r="C55" t="str">
            <v>A-04</v>
          </cell>
          <cell r="D55" t="str">
            <v>A-04:GBM</v>
          </cell>
          <cell r="E55">
            <v>13</v>
          </cell>
          <cell r="F55">
            <v>58</v>
          </cell>
          <cell r="G55">
            <v>511</v>
          </cell>
          <cell r="H55">
            <v>112</v>
          </cell>
          <cell r="I55">
            <v>967.18</v>
          </cell>
          <cell r="J55">
            <v>304.5</v>
          </cell>
          <cell r="K55">
            <v>433</v>
          </cell>
          <cell r="L55">
            <v>737.5</v>
          </cell>
          <cell r="M55">
            <v>58.711864406779661</v>
          </cell>
          <cell r="N55">
            <v>0.38</v>
          </cell>
          <cell r="O55">
            <v>3.15</v>
          </cell>
          <cell r="P55">
            <v>2.77</v>
          </cell>
          <cell r="R55">
            <v>1247.9474548440066</v>
          </cell>
          <cell r="S55">
            <v>1139.4736842105262</v>
          </cell>
          <cell r="T55">
            <v>1940.7894736842106</v>
          </cell>
          <cell r="W55">
            <v>380</v>
          </cell>
          <cell r="X55">
            <v>2770</v>
          </cell>
          <cell r="Y55">
            <v>1139.4736842105262</v>
          </cell>
          <cell r="Z55">
            <v>801.31578947368416</v>
          </cell>
        </row>
        <row r="56">
          <cell r="B56">
            <v>38545</v>
          </cell>
          <cell r="C56" t="str">
            <v>A-04</v>
          </cell>
          <cell r="D56" t="str">
            <v>A-04:GBM</v>
          </cell>
          <cell r="E56">
            <v>13</v>
          </cell>
          <cell r="F56">
            <v>58</v>
          </cell>
          <cell r="G56">
            <v>508</v>
          </cell>
          <cell r="H56">
            <v>99</v>
          </cell>
          <cell r="I56">
            <v>861.95</v>
          </cell>
          <cell r="J56">
            <v>228.75</v>
          </cell>
          <cell r="K56">
            <v>59</v>
          </cell>
          <cell r="L56">
            <v>287.75</v>
          </cell>
          <cell r="M56">
            <v>20.50390964378801</v>
          </cell>
          <cell r="N56">
            <v>0.45</v>
          </cell>
          <cell r="O56">
            <v>3.37</v>
          </cell>
          <cell r="P56">
            <v>2.92</v>
          </cell>
          <cell r="R56">
            <v>1967.2131147540983</v>
          </cell>
          <cell r="S56">
            <v>131.11111111111111</v>
          </cell>
          <cell r="T56">
            <v>639.44444444444446</v>
          </cell>
          <cell r="W56">
            <v>450</v>
          </cell>
          <cell r="X56">
            <v>2920</v>
          </cell>
          <cell r="Y56">
            <v>131.11111111111111</v>
          </cell>
          <cell r="Z56">
            <v>508.33333333333331</v>
          </cell>
        </row>
        <row r="57">
          <cell r="B57">
            <v>38553</v>
          </cell>
          <cell r="C57" t="str">
            <v>A-04</v>
          </cell>
          <cell r="D57" t="str">
            <v>A-04:GBM</v>
          </cell>
          <cell r="E57">
            <v>8</v>
          </cell>
          <cell r="F57">
            <v>60</v>
          </cell>
          <cell r="G57">
            <v>544</v>
          </cell>
          <cell r="H57">
            <v>98</v>
          </cell>
          <cell r="I57">
            <v>929.4</v>
          </cell>
          <cell r="J57">
            <v>259.5</v>
          </cell>
          <cell r="K57">
            <v>95.4</v>
          </cell>
          <cell r="L57">
            <v>354.9</v>
          </cell>
          <cell r="M57">
            <v>26.880811496196113</v>
          </cell>
          <cell r="N57">
            <v>0.18</v>
          </cell>
          <cell r="O57">
            <v>3.09</v>
          </cell>
          <cell r="P57">
            <v>2.91</v>
          </cell>
          <cell r="R57">
            <v>693.64161849710979</v>
          </cell>
          <cell r="S57">
            <v>530</v>
          </cell>
          <cell r="T57">
            <v>1971.6666666666667</v>
          </cell>
          <cell r="W57">
            <v>180</v>
          </cell>
          <cell r="X57">
            <v>2910</v>
          </cell>
          <cell r="Y57">
            <v>530</v>
          </cell>
          <cell r="Z57">
            <v>1441.6666666666667</v>
          </cell>
        </row>
        <row r="58">
          <cell r="B58">
            <v>38555</v>
          </cell>
          <cell r="C58" t="str">
            <v>A-04</v>
          </cell>
          <cell r="D58" t="str">
            <v>A-04:GBM</v>
          </cell>
          <cell r="E58">
            <v>15</v>
          </cell>
          <cell r="F58">
            <v>60</v>
          </cell>
          <cell r="G58">
            <v>549</v>
          </cell>
          <cell r="H58">
            <v>94</v>
          </cell>
          <cell r="I58">
            <v>977.51</v>
          </cell>
          <cell r="J58">
            <v>195.75</v>
          </cell>
          <cell r="K58">
            <v>191</v>
          </cell>
          <cell r="L58">
            <v>386.75</v>
          </cell>
          <cell r="M58">
            <v>49.385908209437623</v>
          </cell>
          <cell r="N58">
            <v>0.22</v>
          </cell>
          <cell r="O58">
            <v>2.92</v>
          </cell>
          <cell r="P58">
            <v>2.7</v>
          </cell>
          <cell r="R58">
            <v>1123.8825031928479</v>
          </cell>
          <cell r="S58">
            <v>868.18181818181813</v>
          </cell>
          <cell r="T58">
            <v>1757.9545454545455</v>
          </cell>
          <cell r="W58">
            <v>220</v>
          </cell>
          <cell r="X58">
            <v>2700</v>
          </cell>
          <cell r="Y58">
            <v>868.18181818181813</v>
          </cell>
          <cell r="Z58">
            <v>889.77272727272725</v>
          </cell>
        </row>
        <row r="59">
          <cell r="B59">
            <v>38567</v>
          </cell>
          <cell r="C59" t="str">
            <v>A-04</v>
          </cell>
          <cell r="D59" t="str">
            <v>A-04:GBM</v>
          </cell>
          <cell r="E59">
            <v>19</v>
          </cell>
          <cell r="F59">
            <v>58</v>
          </cell>
          <cell r="G59">
            <v>546</v>
          </cell>
          <cell r="H59">
            <v>96</v>
          </cell>
          <cell r="I59">
            <v>1012.96</v>
          </cell>
          <cell r="J59">
            <v>101</v>
          </cell>
          <cell r="K59">
            <v>358</v>
          </cell>
          <cell r="L59">
            <v>459</v>
          </cell>
          <cell r="M59">
            <v>77.995642701525057</v>
          </cell>
          <cell r="N59">
            <v>0.64</v>
          </cell>
          <cell r="O59">
            <v>3.61</v>
          </cell>
          <cell r="P59">
            <v>2.97</v>
          </cell>
          <cell r="R59">
            <v>6336.6336633663368</v>
          </cell>
          <cell r="S59">
            <v>559.375</v>
          </cell>
          <cell r="T59">
            <v>717.1875</v>
          </cell>
          <cell r="W59">
            <v>640</v>
          </cell>
          <cell r="X59">
            <v>2970</v>
          </cell>
          <cell r="Y59">
            <v>559.375</v>
          </cell>
          <cell r="Z59">
            <v>157.8125</v>
          </cell>
        </row>
        <row r="60">
          <cell r="B60">
            <v>38572</v>
          </cell>
          <cell r="C60" t="str">
            <v>A-04</v>
          </cell>
          <cell r="D60" t="str">
            <v>A-04:GBM</v>
          </cell>
          <cell r="E60">
            <v>12</v>
          </cell>
          <cell r="F60">
            <v>100</v>
          </cell>
          <cell r="G60">
            <v>545</v>
          </cell>
          <cell r="H60">
            <v>84</v>
          </cell>
          <cell r="I60">
            <v>978.39</v>
          </cell>
          <cell r="J60">
            <v>142</v>
          </cell>
          <cell r="K60">
            <v>45</v>
          </cell>
          <cell r="L60">
            <v>187</v>
          </cell>
          <cell r="M60">
            <v>24.064171122994651</v>
          </cell>
          <cell r="N60">
            <v>0.76</v>
          </cell>
          <cell r="O60">
            <v>2.74</v>
          </cell>
          <cell r="P60">
            <v>1.98</v>
          </cell>
          <cell r="R60">
            <v>5352.1126760563384</v>
          </cell>
          <cell r="S60">
            <v>59.210526315789473</v>
          </cell>
          <cell r="T60">
            <v>246.05263157894737</v>
          </cell>
          <cell r="W60">
            <v>760</v>
          </cell>
          <cell r="X60">
            <v>1980</v>
          </cell>
          <cell r="Y60">
            <v>59.210526315789473</v>
          </cell>
          <cell r="Z60">
            <v>186.84210526315789</v>
          </cell>
        </row>
        <row r="61">
          <cell r="B61">
            <v>38574</v>
          </cell>
          <cell r="C61" t="str">
            <v>A-04</v>
          </cell>
          <cell r="D61" t="str">
            <v>A-04:GBM</v>
          </cell>
          <cell r="E61">
            <v>6</v>
          </cell>
          <cell r="F61">
            <v>100</v>
          </cell>
          <cell r="G61">
            <v>545</v>
          </cell>
          <cell r="H61">
            <v>111</v>
          </cell>
          <cell r="I61">
            <v>888.45</v>
          </cell>
          <cell r="J61">
            <v>301</v>
          </cell>
          <cell r="K61">
            <v>156</v>
          </cell>
          <cell r="L61">
            <v>457</v>
          </cell>
          <cell r="M61">
            <v>34.135667396061272</v>
          </cell>
          <cell r="N61">
            <v>0.71</v>
          </cell>
          <cell r="O61">
            <v>2.72</v>
          </cell>
          <cell r="P61">
            <v>2.0099999999999998</v>
          </cell>
          <cell r="R61">
            <v>2358.8039867109633</v>
          </cell>
          <cell r="S61">
            <v>219.71830985915494</v>
          </cell>
          <cell r="T61">
            <v>643.66197183098586</v>
          </cell>
          <cell r="W61">
            <v>710</v>
          </cell>
          <cell r="X61">
            <v>2009.9999999999998</v>
          </cell>
          <cell r="Y61">
            <v>219.71830985915494</v>
          </cell>
          <cell r="Z61">
            <v>423.94366197183103</v>
          </cell>
        </row>
        <row r="62">
          <cell r="B62">
            <v>38575</v>
          </cell>
          <cell r="C62" t="str">
            <v>A-04</v>
          </cell>
          <cell r="D62" t="str">
            <v>A-04:GBM</v>
          </cell>
          <cell r="E62">
            <v>10</v>
          </cell>
          <cell r="F62">
            <v>100</v>
          </cell>
          <cell r="G62">
            <v>545</v>
          </cell>
          <cell r="H62">
            <v>95</v>
          </cell>
          <cell r="I62">
            <v>1014.74</v>
          </cell>
          <cell r="J62">
            <v>226</v>
          </cell>
          <cell r="K62">
            <v>249</v>
          </cell>
          <cell r="L62">
            <v>475</v>
          </cell>
          <cell r="M62">
            <v>52.421052631578945</v>
          </cell>
          <cell r="N62">
            <v>0.63</v>
          </cell>
          <cell r="O62">
            <v>2.69</v>
          </cell>
          <cell r="P62">
            <v>2.06</v>
          </cell>
          <cell r="R62">
            <v>2787.6106194690265</v>
          </cell>
          <cell r="S62">
            <v>395.23809523809524</v>
          </cell>
          <cell r="T62">
            <v>753.96825396825398</v>
          </cell>
          <cell r="W62">
            <v>630</v>
          </cell>
          <cell r="X62">
            <v>2060</v>
          </cell>
          <cell r="Y62">
            <v>395.23809523809524</v>
          </cell>
          <cell r="Z62">
            <v>358.73015873015873</v>
          </cell>
        </row>
        <row r="63">
          <cell r="B63">
            <v>38583</v>
          </cell>
          <cell r="C63" t="str">
            <v>A-04</v>
          </cell>
          <cell r="D63" t="str">
            <v>A-04:GBM</v>
          </cell>
          <cell r="E63">
            <v>12</v>
          </cell>
          <cell r="F63">
            <v>100</v>
          </cell>
          <cell r="G63">
            <v>510</v>
          </cell>
          <cell r="H63">
            <v>99</v>
          </cell>
          <cell r="I63">
            <v>953.66</v>
          </cell>
          <cell r="J63">
            <v>351</v>
          </cell>
          <cell r="K63">
            <v>259</v>
          </cell>
          <cell r="L63">
            <v>610</v>
          </cell>
          <cell r="M63">
            <v>42.459016393442624</v>
          </cell>
          <cell r="N63">
            <v>0.92</v>
          </cell>
          <cell r="O63">
            <v>3.65</v>
          </cell>
          <cell r="P63">
            <v>2.73</v>
          </cell>
          <cell r="R63">
            <v>2621.0826210826212</v>
          </cell>
          <cell r="S63">
            <v>281.52173913043481</v>
          </cell>
          <cell r="T63">
            <v>663.04347826086962</v>
          </cell>
          <cell r="W63">
            <v>920</v>
          </cell>
          <cell r="X63">
            <v>2730</v>
          </cell>
          <cell r="Y63">
            <v>281.52173913043475</v>
          </cell>
          <cell r="Z63">
            <v>381.52173913043475</v>
          </cell>
        </row>
        <row r="64">
          <cell r="B64">
            <v>38589</v>
          </cell>
          <cell r="C64" t="str">
            <v>A-04</v>
          </cell>
          <cell r="D64" t="str">
            <v>A-04:GBM</v>
          </cell>
          <cell r="E64">
            <v>12</v>
          </cell>
          <cell r="F64">
            <v>100</v>
          </cell>
          <cell r="G64">
            <v>519</v>
          </cell>
          <cell r="H64">
            <v>86</v>
          </cell>
          <cell r="I64">
            <v>981.29</v>
          </cell>
          <cell r="J64">
            <v>74</v>
          </cell>
          <cell r="K64">
            <v>216</v>
          </cell>
          <cell r="L64">
            <v>290</v>
          </cell>
          <cell r="M64">
            <v>74.482758620689651</v>
          </cell>
          <cell r="N64">
            <v>1.05</v>
          </cell>
          <cell r="O64">
            <v>3.63</v>
          </cell>
          <cell r="P64">
            <v>2.58</v>
          </cell>
          <cell r="R64">
            <v>14189.18918918919</v>
          </cell>
          <cell r="S64">
            <v>205.71428571428572</v>
          </cell>
          <cell r="T64">
            <v>276.1904761904762</v>
          </cell>
          <cell r="W64">
            <v>1050</v>
          </cell>
          <cell r="X64">
            <v>2580</v>
          </cell>
          <cell r="Y64">
            <v>205.71428571428569</v>
          </cell>
          <cell r="Z64">
            <v>70.476190476190467</v>
          </cell>
        </row>
        <row r="65">
          <cell r="B65">
            <v>38595</v>
          </cell>
          <cell r="C65" t="str">
            <v>A-04</v>
          </cell>
          <cell r="D65" t="str">
            <v>A-04:GBM</v>
          </cell>
          <cell r="E65">
            <v>5</v>
          </cell>
          <cell r="F65">
            <v>100</v>
          </cell>
          <cell r="G65">
            <v>528</v>
          </cell>
          <cell r="H65">
            <v>152</v>
          </cell>
          <cell r="I65">
            <v>1045.24</v>
          </cell>
          <cell r="J65">
            <v>926</v>
          </cell>
          <cell r="K65">
            <v>859</v>
          </cell>
          <cell r="L65">
            <v>1785</v>
          </cell>
          <cell r="M65">
            <v>48.123249299719888</v>
          </cell>
          <cell r="N65">
            <v>0.66</v>
          </cell>
          <cell r="O65">
            <v>3.64</v>
          </cell>
          <cell r="P65">
            <v>2.98</v>
          </cell>
          <cell r="R65">
            <v>712.7429805615551</v>
          </cell>
          <cell r="S65">
            <v>1301.5151515151515</v>
          </cell>
          <cell r="T65">
            <v>2704.5454545454545</v>
          </cell>
          <cell r="W65">
            <v>660</v>
          </cell>
          <cell r="X65">
            <v>2980</v>
          </cell>
          <cell r="Y65">
            <v>1301.5151515151515</v>
          </cell>
          <cell r="Z65">
            <v>1403.030303030303</v>
          </cell>
        </row>
        <row r="66">
          <cell r="B66">
            <v>38601</v>
          </cell>
          <cell r="C66" t="str">
            <v>A-04</v>
          </cell>
          <cell r="D66" t="str">
            <v>A-04:GBM</v>
          </cell>
          <cell r="E66">
            <v>20</v>
          </cell>
          <cell r="F66">
            <v>100</v>
          </cell>
          <cell r="G66">
            <v>479</v>
          </cell>
          <cell r="H66">
            <v>113</v>
          </cell>
          <cell r="I66">
            <v>907.01</v>
          </cell>
          <cell r="J66">
            <v>289</v>
          </cell>
          <cell r="K66">
            <v>455</v>
          </cell>
          <cell r="L66">
            <v>744</v>
          </cell>
          <cell r="M66">
            <v>61.155913978494624</v>
          </cell>
          <cell r="N66">
            <v>0.15</v>
          </cell>
          <cell r="O66">
            <v>3.15</v>
          </cell>
          <cell r="P66">
            <v>3</v>
          </cell>
          <cell r="R66">
            <v>519.03114186851212</v>
          </cell>
          <cell r="S66">
            <v>3033.3333333333335</v>
          </cell>
          <cell r="T66">
            <v>4960</v>
          </cell>
          <cell r="W66">
            <v>150</v>
          </cell>
          <cell r="X66">
            <v>3000</v>
          </cell>
          <cell r="Y66">
            <v>3033.3333333333335</v>
          </cell>
          <cell r="Z66">
            <v>1926.6666666666667</v>
          </cell>
        </row>
        <row r="67">
          <cell r="B67">
            <v>38619</v>
          </cell>
          <cell r="C67" t="str">
            <v>A-04</v>
          </cell>
          <cell r="D67" t="str">
            <v>A-04:GBM</v>
          </cell>
          <cell r="E67">
            <v>5</v>
          </cell>
          <cell r="F67">
            <v>38</v>
          </cell>
          <cell r="G67">
            <v>476</v>
          </cell>
          <cell r="H67">
            <v>105</v>
          </cell>
          <cell r="I67">
            <v>912.64</v>
          </cell>
          <cell r="J67">
            <v>58</v>
          </cell>
          <cell r="K67">
            <v>504</v>
          </cell>
          <cell r="L67">
            <v>562</v>
          </cell>
          <cell r="M67">
            <v>89.679715302491104</v>
          </cell>
          <cell r="N67">
            <v>0.48</v>
          </cell>
          <cell r="O67">
            <v>2.66</v>
          </cell>
          <cell r="P67">
            <v>2.1800000000000002</v>
          </cell>
          <cell r="R67">
            <v>8275.8620689655181</v>
          </cell>
          <cell r="S67">
            <v>1050</v>
          </cell>
          <cell r="T67">
            <v>1170.8333333333333</v>
          </cell>
          <cell r="W67">
            <v>480</v>
          </cell>
          <cell r="X67">
            <v>2180</v>
          </cell>
          <cell r="Y67">
            <v>1050</v>
          </cell>
          <cell r="Z67">
            <v>120.83333333333334</v>
          </cell>
        </row>
        <row r="68">
          <cell r="B68">
            <v>38646</v>
          </cell>
          <cell r="C68" t="str">
            <v>A-04</v>
          </cell>
          <cell r="D68" t="str">
            <v>A-04:GBM</v>
          </cell>
          <cell r="E68">
            <v>3</v>
          </cell>
          <cell r="F68">
            <v>100</v>
          </cell>
          <cell r="G68">
            <v>550</v>
          </cell>
          <cell r="H68">
            <v>98</v>
          </cell>
          <cell r="I68">
            <v>1454</v>
          </cell>
          <cell r="J68">
            <v>482</v>
          </cell>
          <cell r="K68">
            <v>557</v>
          </cell>
          <cell r="L68">
            <v>1039</v>
          </cell>
          <cell r="M68">
            <v>53.609239653512994</v>
          </cell>
          <cell r="N68">
            <v>0.1</v>
          </cell>
          <cell r="O68">
            <v>1.83</v>
          </cell>
          <cell r="P68">
            <v>1.73</v>
          </cell>
          <cell r="R68">
            <v>207.46887966804979</v>
          </cell>
          <cell r="S68">
            <v>5570</v>
          </cell>
          <cell r="T68">
            <v>10390</v>
          </cell>
          <cell r="W68">
            <v>100</v>
          </cell>
          <cell r="X68">
            <v>1730</v>
          </cell>
          <cell r="Y68">
            <v>5570</v>
          </cell>
          <cell r="Z68">
            <v>4820</v>
          </cell>
        </row>
        <row r="69">
          <cell r="B69">
            <v>38699</v>
          </cell>
          <cell r="C69" t="str">
            <v>A-04</v>
          </cell>
          <cell r="D69" t="str">
            <v>A-04:GBM</v>
          </cell>
          <cell r="E69">
            <v>8</v>
          </cell>
          <cell r="F69">
            <v>20.53</v>
          </cell>
          <cell r="G69">
            <v>650.47</v>
          </cell>
          <cell r="H69">
            <v>119.77</v>
          </cell>
          <cell r="I69">
            <v>1323</v>
          </cell>
          <cell r="J69">
            <v>80.08</v>
          </cell>
          <cell r="K69">
            <v>969.02</v>
          </cell>
          <cell r="L69">
            <v>1049.0999999999999</v>
          </cell>
          <cell r="M69">
            <v>92.366790582403965</v>
          </cell>
          <cell r="N69">
            <v>0.1</v>
          </cell>
          <cell r="O69">
            <v>3.73</v>
          </cell>
          <cell r="P69">
            <v>3.63</v>
          </cell>
          <cell r="R69">
            <v>1248.7512487512488</v>
          </cell>
          <cell r="S69">
            <v>9690.2000000000007</v>
          </cell>
          <cell r="T69">
            <v>10491</v>
          </cell>
          <cell r="W69">
            <v>100</v>
          </cell>
          <cell r="X69">
            <v>3630</v>
          </cell>
          <cell r="Y69">
            <v>9690.1999999999989</v>
          </cell>
          <cell r="Z69">
            <v>800.8</v>
          </cell>
        </row>
        <row r="70">
          <cell r="B70">
            <v>38701</v>
          </cell>
          <cell r="C70" t="str">
            <v>A-04</v>
          </cell>
          <cell r="D70" t="str">
            <v>A-04:GBM</v>
          </cell>
          <cell r="E70">
            <v>9</v>
          </cell>
          <cell r="F70">
            <v>54.73</v>
          </cell>
          <cell r="G70">
            <v>515.14</v>
          </cell>
          <cell r="H70">
            <v>121.45</v>
          </cell>
          <cell r="I70">
            <v>850</v>
          </cell>
          <cell r="J70">
            <v>372.84</v>
          </cell>
          <cell r="K70">
            <v>530.79</v>
          </cell>
          <cell r="L70">
            <v>903.63</v>
          </cell>
          <cell r="M70">
            <v>58.739749676305564</v>
          </cell>
          <cell r="N70">
            <v>0.93</v>
          </cell>
          <cell r="O70">
            <v>3.85</v>
          </cell>
          <cell r="P70">
            <v>2.92</v>
          </cell>
          <cell r="R70">
            <v>2494.3675571290632</v>
          </cell>
          <cell r="S70">
            <v>570.74193548387098</v>
          </cell>
          <cell r="T70">
            <v>971.64516129032256</v>
          </cell>
          <cell r="W70">
            <v>930</v>
          </cell>
          <cell r="X70">
            <v>2920</v>
          </cell>
          <cell r="Y70">
            <v>570.74193548387086</v>
          </cell>
          <cell r="Z70">
            <v>400.90322580645159</v>
          </cell>
        </row>
        <row r="71">
          <cell r="B71">
            <v>38814</v>
          </cell>
          <cell r="C71" t="str">
            <v>A-04</v>
          </cell>
          <cell r="D71" t="str">
            <v>A-04:GBM</v>
          </cell>
          <cell r="E71">
            <v>15</v>
          </cell>
          <cell r="F71">
            <v>100</v>
          </cell>
          <cell r="G71">
            <v>583</v>
          </cell>
          <cell r="H71">
            <v>104</v>
          </cell>
          <cell r="I71">
            <v>970</v>
          </cell>
          <cell r="J71">
            <v>509</v>
          </cell>
          <cell r="K71">
            <v>0</v>
          </cell>
          <cell r="L71">
            <v>509</v>
          </cell>
          <cell r="M71">
            <v>0</v>
          </cell>
          <cell r="N71">
            <v>0.78</v>
          </cell>
          <cell r="O71">
            <v>4.16</v>
          </cell>
          <cell r="P71">
            <v>3.38</v>
          </cell>
          <cell r="R71">
            <v>1532.4165029469548</v>
          </cell>
          <cell r="S71">
            <v>0</v>
          </cell>
          <cell r="T71">
            <v>652.56410256410254</v>
          </cell>
          <cell r="W71">
            <v>780</v>
          </cell>
          <cell r="X71">
            <v>3380</v>
          </cell>
          <cell r="Y71">
            <v>0</v>
          </cell>
          <cell r="Z71">
            <v>652.56410256410254</v>
          </cell>
        </row>
        <row r="72">
          <cell r="B72">
            <v>38817</v>
          </cell>
          <cell r="C72" t="str">
            <v>A-04</v>
          </cell>
          <cell r="D72" t="str">
            <v>A-04:GBM</v>
          </cell>
          <cell r="E72">
            <v>8</v>
          </cell>
          <cell r="F72">
            <v>100</v>
          </cell>
          <cell r="G72">
            <v>529</v>
          </cell>
          <cell r="H72">
            <v>89</v>
          </cell>
          <cell r="I72">
            <v>875</v>
          </cell>
          <cell r="J72">
            <v>195</v>
          </cell>
          <cell r="K72">
            <v>0</v>
          </cell>
          <cell r="L72">
            <v>195</v>
          </cell>
          <cell r="M72">
            <v>0</v>
          </cell>
          <cell r="N72">
            <v>0</v>
          </cell>
          <cell r="O72">
            <v>3.5</v>
          </cell>
          <cell r="P72">
            <v>3.5</v>
          </cell>
          <cell r="R72">
            <v>0</v>
          </cell>
          <cell r="T72">
            <v>0</v>
          </cell>
          <cell r="V72" t="str">
            <v>start opening</v>
          </cell>
          <cell r="W72">
            <v>0</v>
          </cell>
          <cell r="X72">
            <v>3500</v>
          </cell>
          <cell r="Y72" t="e">
            <v>#DIV/0!</v>
          </cell>
          <cell r="Z72" t="e">
            <v>#DIV/0!</v>
          </cell>
        </row>
        <row r="73">
          <cell r="B73">
            <v>38823</v>
          </cell>
          <cell r="C73" t="str">
            <v>A-04</v>
          </cell>
          <cell r="D73" t="str">
            <v>A-04:GBM</v>
          </cell>
          <cell r="E73">
            <v>12</v>
          </cell>
          <cell r="F73">
            <v>50</v>
          </cell>
          <cell r="G73">
            <v>538</v>
          </cell>
          <cell r="H73">
            <v>120</v>
          </cell>
          <cell r="I73">
            <v>988</v>
          </cell>
          <cell r="J73">
            <v>954</v>
          </cell>
          <cell r="K73">
            <v>0</v>
          </cell>
          <cell r="L73">
            <v>954</v>
          </cell>
          <cell r="M73">
            <v>0</v>
          </cell>
          <cell r="N73">
            <v>0</v>
          </cell>
          <cell r="O73">
            <v>3.6</v>
          </cell>
          <cell r="P73">
            <v>3.6</v>
          </cell>
          <cell r="R73">
            <v>0</v>
          </cell>
          <cell r="T73">
            <v>0</v>
          </cell>
          <cell r="W73">
            <v>0</v>
          </cell>
          <cell r="X73">
            <v>3600</v>
          </cell>
          <cell r="Y73" t="e">
            <v>#DIV/0!</v>
          </cell>
          <cell r="Z73" t="e">
            <v>#DIV/0!</v>
          </cell>
        </row>
        <row r="74">
          <cell r="B74">
            <v>38853</v>
          </cell>
          <cell r="C74" t="str">
            <v>A-04</v>
          </cell>
          <cell r="D74" t="str">
            <v>A-04:GBM</v>
          </cell>
          <cell r="E74">
            <v>8</v>
          </cell>
          <cell r="F74">
            <v>48</v>
          </cell>
          <cell r="G74">
            <v>650</v>
          </cell>
          <cell r="H74">
            <v>81</v>
          </cell>
          <cell r="I74">
            <v>1039</v>
          </cell>
          <cell r="J74">
            <v>2</v>
          </cell>
          <cell r="K74">
            <v>247</v>
          </cell>
          <cell r="L74">
            <v>249</v>
          </cell>
          <cell r="M74">
            <v>99.196787148594382</v>
          </cell>
          <cell r="N74">
            <v>0.14000000000000101</v>
          </cell>
          <cell r="O74">
            <v>4.16</v>
          </cell>
          <cell r="P74">
            <v>4.0199999999999996</v>
          </cell>
          <cell r="R74">
            <v>70000.000000000495</v>
          </cell>
          <cell r="S74">
            <v>1764.2857142857017</v>
          </cell>
          <cell r="T74">
            <v>1778.5714285714159</v>
          </cell>
          <cell r="W74">
            <v>140.00000000000102</v>
          </cell>
          <cell r="X74">
            <v>4019.9999999999995</v>
          </cell>
          <cell r="Y74">
            <v>1764.2857142857015</v>
          </cell>
          <cell r="Z74">
            <v>14.285714285714182</v>
          </cell>
        </row>
        <row r="75">
          <cell r="B75">
            <v>38925</v>
          </cell>
          <cell r="C75" t="str">
            <v>A-04</v>
          </cell>
          <cell r="D75" t="str">
            <v>A-04:GBM</v>
          </cell>
          <cell r="E75">
            <v>23</v>
          </cell>
          <cell r="F75">
            <v>100</v>
          </cell>
          <cell r="G75">
            <v>665</v>
          </cell>
          <cell r="H75">
            <v>81</v>
          </cell>
          <cell r="I75">
            <v>1018</v>
          </cell>
          <cell r="J75">
            <v>78</v>
          </cell>
          <cell r="K75">
            <v>0</v>
          </cell>
          <cell r="L75">
            <v>78</v>
          </cell>
          <cell r="M75">
            <v>0</v>
          </cell>
          <cell r="N75">
            <v>0</v>
          </cell>
          <cell r="O75">
            <v>3.2</v>
          </cell>
          <cell r="P75">
            <v>3.2</v>
          </cell>
          <cell r="R75">
            <v>0</v>
          </cell>
          <cell r="T75">
            <v>0</v>
          </cell>
          <cell r="V75" t="str">
            <v>After gas transmitter equilized (drained)</v>
          </cell>
          <cell r="W75">
            <v>0</v>
          </cell>
          <cell r="X75">
            <v>3200</v>
          </cell>
          <cell r="Y75" t="e">
            <v>#DIV/0!</v>
          </cell>
          <cell r="Z75" t="e">
            <v>#DIV/0!</v>
          </cell>
        </row>
        <row r="76">
          <cell r="B76">
            <v>38990</v>
          </cell>
          <cell r="C76" t="str">
            <v>A-04</v>
          </cell>
          <cell r="D76" t="str">
            <v>A-04:GBM</v>
          </cell>
          <cell r="E76">
            <v>23</v>
          </cell>
          <cell r="F76">
            <v>100</v>
          </cell>
          <cell r="G76">
            <v>415</v>
          </cell>
          <cell r="H76">
            <v>94</v>
          </cell>
          <cell r="I76">
            <v>950</v>
          </cell>
          <cell r="J76">
            <v>8</v>
          </cell>
          <cell r="K76">
            <v>256</v>
          </cell>
          <cell r="L76">
            <v>264</v>
          </cell>
          <cell r="M76">
            <v>96.969696969696969</v>
          </cell>
          <cell r="N76">
            <v>0</v>
          </cell>
          <cell r="O76">
            <v>4.09</v>
          </cell>
          <cell r="P76">
            <v>4.09</v>
          </cell>
          <cell r="R76">
            <v>0</v>
          </cell>
          <cell r="T76">
            <v>0</v>
          </cell>
          <cell r="V76" t="str">
            <v>0.18 GF (need to retest)</v>
          </cell>
          <cell r="W76">
            <v>0</v>
          </cell>
          <cell r="X76">
            <v>4090</v>
          </cell>
          <cell r="Y76" t="e">
            <v>#DIV/0!</v>
          </cell>
          <cell r="Z76" t="e">
            <v>#DIV/0!</v>
          </cell>
        </row>
        <row r="77">
          <cell r="B77">
            <v>39126</v>
          </cell>
          <cell r="C77" t="str">
            <v>A-04</v>
          </cell>
          <cell r="D77" t="str">
            <v>A-04:GBM</v>
          </cell>
          <cell r="E77">
            <v>14</v>
          </cell>
          <cell r="F77">
            <v>100</v>
          </cell>
          <cell r="G77">
            <v>609</v>
          </cell>
          <cell r="H77">
            <v>84</v>
          </cell>
          <cell r="I77">
            <v>1100</v>
          </cell>
          <cell r="J77">
            <v>2</v>
          </cell>
          <cell r="K77">
            <v>182</v>
          </cell>
          <cell r="L77">
            <v>184</v>
          </cell>
          <cell r="M77">
            <v>98.913043478260875</v>
          </cell>
          <cell r="N77">
            <v>0</v>
          </cell>
          <cell r="O77">
            <v>4.91</v>
          </cell>
          <cell r="P77">
            <v>4.91</v>
          </cell>
          <cell r="R77">
            <v>0</v>
          </cell>
          <cell r="T77">
            <v>0</v>
          </cell>
          <cell r="V77" t="str">
            <v>091 FG (then take FGS)</v>
          </cell>
          <cell r="W77">
            <v>0</v>
          </cell>
          <cell r="X77">
            <v>4910</v>
          </cell>
          <cell r="Y77" t="e">
            <v>#DIV/0!</v>
          </cell>
          <cell r="Z77" t="e">
            <v>#DIV/0!</v>
          </cell>
        </row>
        <row r="78">
          <cell r="B78">
            <v>39442</v>
          </cell>
          <cell r="C78" t="str">
            <v>A-04</v>
          </cell>
          <cell r="D78" t="str">
            <v>A-04:GBM</v>
          </cell>
          <cell r="E78">
            <v>13</v>
          </cell>
          <cell r="F78">
            <v>100</v>
          </cell>
          <cell r="G78">
            <v>637</v>
          </cell>
          <cell r="H78">
            <v>79</v>
          </cell>
          <cell r="I78">
            <v>924</v>
          </cell>
          <cell r="J78">
            <v>26</v>
          </cell>
          <cell r="K78">
            <v>12</v>
          </cell>
          <cell r="L78">
            <v>38</v>
          </cell>
          <cell r="M78">
            <v>31.578947368421051</v>
          </cell>
          <cell r="N78">
            <v>2.5099999999999998</v>
          </cell>
          <cell r="O78">
            <v>5.12</v>
          </cell>
          <cell r="P78">
            <v>2.61</v>
          </cell>
          <cell r="R78">
            <v>96538.461538461532</v>
          </cell>
          <cell r="S78">
            <v>4.7808764940239046</v>
          </cell>
          <cell r="T78">
            <v>15.139442231075698</v>
          </cell>
          <cell r="V78" t="str">
            <v>G/L rate at 3 MMSCF</v>
          </cell>
          <cell r="W78">
            <v>2510</v>
          </cell>
          <cell r="X78">
            <v>2610</v>
          </cell>
          <cell r="Y78">
            <v>4.7808764940239046</v>
          </cell>
          <cell r="Z78">
            <v>10.358565737051794</v>
          </cell>
        </row>
        <row r="79">
          <cell r="B79">
            <v>39448</v>
          </cell>
          <cell r="C79" t="str">
            <v>A-04</v>
          </cell>
          <cell r="D79" t="str">
            <v>A-04:GBM</v>
          </cell>
          <cell r="E79">
            <v>12</v>
          </cell>
          <cell r="F79">
            <v>100</v>
          </cell>
          <cell r="G79">
            <v>638</v>
          </cell>
          <cell r="H79">
            <v>91</v>
          </cell>
          <cell r="I79">
            <v>1122</v>
          </cell>
          <cell r="J79">
            <v>2</v>
          </cell>
          <cell r="K79">
            <v>201</v>
          </cell>
          <cell r="L79">
            <v>203</v>
          </cell>
          <cell r="M79">
            <v>99.014778325123146</v>
          </cell>
          <cell r="N79">
            <v>2.93</v>
          </cell>
          <cell r="O79">
            <v>5.09</v>
          </cell>
          <cell r="P79">
            <v>2.16</v>
          </cell>
          <cell r="R79">
            <v>1465000</v>
          </cell>
          <cell r="S79">
            <v>68.600682593856661</v>
          </cell>
          <cell r="T79">
            <v>69.283276450511948</v>
          </cell>
          <cell r="V79" t="str">
            <v>Test before FGS</v>
          </cell>
          <cell r="W79">
            <v>2930</v>
          </cell>
          <cell r="X79">
            <v>2160</v>
          </cell>
          <cell r="Y79">
            <v>68.600682593856646</v>
          </cell>
          <cell r="Z79">
            <v>0.68259385665529004</v>
          </cell>
        </row>
        <row r="80">
          <cell r="B80">
            <v>39449</v>
          </cell>
          <cell r="C80" t="str">
            <v>A-04</v>
          </cell>
          <cell r="D80" t="str">
            <v>A-04:GBM</v>
          </cell>
          <cell r="E80">
            <v>12</v>
          </cell>
          <cell r="F80">
            <v>100</v>
          </cell>
          <cell r="G80">
            <v>646</v>
          </cell>
          <cell r="H80">
            <v>87</v>
          </cell>
          <cell r="I80">
            <v>1071</v>
          </cell>
          <cell r="J80">
            <v>28</v>
          </cell>
          <cell r="K80">
            <v>219</v>
          </cell>
          <cell r="L80">
            <v>247</v>
          </cell>
          <cell r="M80">
            <v>88.663967611336034</v>
          </cell>
          <cell r="N80">
            <v>1.47</v>
          </cell>
          <cell r="O80">
            <v>4.7699999999999996</v>
          </cell>
          <cell r="P80">
            <v>3.3</v>
          </cell>
          <cell r="R80">
            <v>52500</v>
          </cell>
          <cell r="S80">
            <v>148.9795918367347</v>
          </cell>
          <cell r="T80">
            <v>168.02721088435374</v>
          </cell>
          <cell r="V80" t="str">
            <v>Test before FGS (can't R/U lubricator due to weather)</v>
          </cell>
          <cell r="W80">
            <v>1470</v>
          </cell>
          <cell r="X80">
            <v>3300</v>
          </cell>
          <cell r="Y80">
            <v>148.9795918367347</v>
          </cell>
          <cell r="Z80">
            <v>19.047619047619047</v>
          </cell>
        </row>
        <row r="81">
          <cell r="B81">
            <v>39450</v>
          </cell>
          <cell r="C81" t="str">
            <v>A-04</v>
          </cell>
          <cell r="D81" t="str">
            <v>A-04:GBM</v>
          </cell>
          <cell r="E81">
            <v>23</v>
          </cell>
          <cell r="F81">
            <v>100</v>
          </cell>
          <cell r="G81">
            <v>639</v>
          </cell>
          <cell r="H81">
            <v>88</v>
          </cell>
          <cell r="I81">
            <v>1022</v>
          </cell>
          <cell r="J81">
            <v>8</v>
          </cell>
          <cell r="K81">
            <v>225</v>
          </cell>
          <cell r="L81">
            <v>233</v>
          </cell>
          <cell r="M81">
            <v>96.566523605150209</v>
          </cell>
          <cell r="N81">
            <v>0</v>
          </cell>
          <cell r="O81">
            <v>4.93</v>
          </cell>
          <cell r="P81">
            <v>5.45</v>
          </cell>
          <cell r="R81">
            <v>0</v>
          </cell>
          <cell r="T81">
            <v>0</v>
          </cell>
          <cell r="V81" t="str">
            <v>confirmed low influx before FGS</v>
          </cell>
          <cell r="W81">
            <v>0</v>
          </cell>
          <cell r="X81">
            <v>5450</v>
          </cell>
          <cell r="Y81" t="e">
            <v>#DIV/0!</v>
          </cell>
          <cell r="Z81" t="e">
            <v>#DIV/0!</v>
          </cell>
        </row>
        <row r="82">
          <cell r="B82">
            <v>39451</v>
          </cell>
          <cell r="C82" t="str">
            <v>A-04</v>
          </cell>
          <cell r="D82" t="str">
            <v>A-04:GBM</v>
          </cell>
          <cell r="E82">
            <v>8</v>
          </cell>
          <cell r="F82">
            <v>100</v>
          </cell>
          <cell r="G82">
            <v>636</v>
          </cell>
          <cell r="H82">
            <v>85</v>
          </cell>
          <cell r="I82">
            <v>999</v>
          </cell>
          <cell r="J82">
            <v>3</v>
          </cell>
          <cell r="K82">
            <v>133</v>
          </cell>
          <cell r="L82">
            <v>136</v>
          </cell>
          <cell r="M82">
            <v>97.794117647058826</v>
          </cell>
          <cell r="N82">
            <v>0.89</v>
          </cell>
          <cell r="O82">
            <v>4.8</v>
          </cell>
          <cell r="P82">
            <v>3.91</v>
          </cell>
          <cell r="R82">
            <v>296666.66666666669</v>
          </cell>
          <cell r="S82">
            <v>149.43820224719101</v>
          </cell>
          <cell r="T82">
            <v>152.80898876404495</v>
          </cell>
          <cell r="V82" t="str">
            <v xml:space="preserve"> conducted during FGS (after gl transmitter calibrated)</v>
          </cell>
          <cell r="W82">
            <v>890</v>
          </cell>
          <cell r="X82">
            <v>3910</v>
          </cell>
          <cell r="Y82">
            <v>149.43820224719101</v>
          </cell>
          <cell r="Z82">
            <v>3.3707865168539324</v>
          </cell>
        </row>
        <row r="83">
          <cell r="B83">
            <v>39481</v>
          </cell>
          <cell r="C83" t="str">
            <v>A-04</v>
          </cell>
          <cell r="D83" t="str">
            <v>A-04:GBM</v>
          </cell>
          <cell r="E83">
            <v>12</v>
          </cell>
          <cell r="F83">
            <v>100</v>
          </cell>
          <cell r="G83">
            <v>649</v>
          </cell>
          <cell r="H83">
            <v>90</v>
          </cell>
          <cell r="I83">
            <v>1069</v>
          </cell>
          <cell r="J83">
            <v>31</v>
          </cell>
          <cell r="K83">
            <v>176</v>
          </cell>
          <cell r="L83">
            <v>207</v>
          </cell>
          <cell r="M83">
            <v>85.024154589371975</v>
          </cell>
          <cell r="N83">
            <v>0.63</v>
          </cell>
          <cell r="O83">
            <v>5.38</v>
          </cell>
          <cell r="P83">
            <v>4.75</v>
          </cell>
          <cell r="R83">
            <v>20322.580645161292</v>
          </cell>
          <cell r="S83">
            <v>279.36507936507934</v>
          </cell>
          <cell r="T83">
            <v>328.57142857142856</v>
          </cell>
          <cell r="V83" t="str">
            <v>test during Vibration data (RCA finding)</v>
          </cell>
          <cell r="W83">
            <v>630</v>
          </cell>
          <cell r="X83">
            <v>4750</v>
          </cell>
          <cell r="Y83">
            <v>279.36507936507934</v>
          </cell>
          <cell r="Z83">
            <v>49.206349206349209</v>
          </cell>
        </row>
        <row r="84">
          <cell r="B84">
            <v>39485</v>
          </cell>
          <cell r="C84" t="str">
            <v>A-04</v>
          </cell>
          <cell r="D84" t="str">
            <v>A-04:GBM</v>
          </cell>
          <cell r="E84">
            <v>9</v>
          </cell>
          <cell r="F84">
            <v>100</v>
          </cell>
          <cell r="G84">
            <v>659</v>
          </cell>
          <cell r="H84">
            <v>87</v>
          </cell>
          <cell r="I84">
            <v>1001</v>
          </cell>
          <cell r="J84">
            <v>2</v>
          </cell>
          <cell r="K84">
            <v>111</v>
          </cell>
          <cell r="L84">
            <v>113</v>
          </cell>
          <cell r="M84">
            <v>98.230088495575217</v>
          </cell>
          <cell r="N84">
            <v>0</v>
          </cell>
          <cell r="O84">
            <v>5.65</v>
          </cell>
          <cell r="P84">
            <v>6.02</v>
          </cell>
          <cell r="R84">
            <v>0</v>
          </cell>
          <cell r="T84">
            <v>0</v>
          </cell>
          <cell r="V84" t="str">
            <v>confirmed low influx</v>
          </cell>
          <cell r="W84">
            <v>0</v>
          </cell>
          <cell r="X84">
            <v>6020</v>
          </cell>
          <cell r="Y84" t="e">
            <v>#DIV/0!</v>
          </cell>
          <cell r="Z84" t="e">
            <v>#DIV/0!</v>
          </cell>
        </row>
        <row r="85">
          <cell r="B85">
            <v>39491</v>
          </cell>
          <cell r="C85" t="str">
            <v>A-04</v>
          </cell>
          <cell r="D85" t="str">
            <v>A-04:GBM</v>
          </cell>
          <cell r="E85">
            <v>11</v>
          </cell>
          <cell r="F85">
            <v>100</v>
          </cell>
          <cell r="G85">
            <v>656</v>
          </cell>
          <cell r="H85">
            <v>80</v>
          </cell>
          <cell r="I85">
            <v>1067</v>
          </cell>
          <cell r="J85">
            <v>2</v>
          </cell>
          <cell r="K85">
            <v>110</v>
          </cell>
          <cell r="L85">
            <v>112</v>
          </cell>
          <cell r="M85">
            <v>98.214285714285708</v>
          </cell>
          <cell r="N85">
            <v>1.9999999999999601E-2</v>
          </cell>
          <cell r="O85">
            <v>5.39</v>
          </cell>
          <cell r="P85">
            <v>5.37</v>
          </cell>
          <cell r="R85">
            <v>9999.9999999997999</v>
          </cell>
          <cell r="S85">
            <v>5500.00000000011</v>
          </cell>
          <cell r="T85">
            <v>5600.0000000001119</v>
          </cell>
          <cell r="W85">
            <v>19.999999999999602</v>
          </cell>
          <cell r="X85">
            <v>5370</v>
          </cell>
          <cell r="Y85">
            <v>5500.00000000011</v>
          </cell>
          <cell r="Z85">
            <v>100.00000000000199</v>
          </cell>
        </row>
        <row r="86">
          <cell r="B86">
            <v>39518</v>
          </cell>
          <cell r="C86" t="str">
            <v>A-04</v>
          </cell>
          <cell r="D86" t="str">
            <v>A-04:GBM</v>
          </cell>
          <cell r="E86">
            <v>12</v>
          </cell>
          <cell r="F86">
            <v>100</v>
          </cell>
          <cell r="G86">
            <v>635</v>
          </cell>
          <cell r="H86">
            <v>77</v>
          </cell>
          <cell r="I86">
            <v>1119</v>
          </cell>
          <cell r="J86">
            <v>2</v>
          </cell>
          <cell r="K86">
            <v>0</v>
          </cell>
          <cell r="L86">
            <v>2</v>
          </cell>
          <cell r="M86">
            <v>0</v>
          </cell>
          <cell r="N86">
            <v>0.12</v>
          </cell>
          <cell r="O86">
            <v>2.31</v>
          </cell>
          <cell r="P86">
            <v>2.19</v>
          </cell>
          <cell r="R86">
            <v>60000</v>
          </cell>
          <cell r="S86">
            <v>0</v>
          </cell>
          <cell r="T86">
            <v>16.666666666666668</v>
          </cell>
          <cell r="V86" t="str">
            <v>confirmed low influx</v>
          </cell>
          <cell r="W86">
            <v>120</v>
          </cell>
          <cell r="X86">
            <v>2190</v>
          </cell>
          <cell r="Y86">
            <v>0</v>
          </cell>
          <cell r="Z86">
            <v>16.666666666666668</v>
          </cell>
        </row>
        <row r="88">
          <cell r="B88">
            <v>39578</v>
          </cell>
          <cell r="C88">
            <v>60</v>
          </cell>
        </row>
        <row r="89">
          <cell r="B89">
            <v>39638</v>
          </cell>
        </row>
        <row r="90">
          <cell r="B90">
            <v>39698</v>
          </cell>
        </row>
        <row r="91">
          <cell r="B91">
            <v>39758</v>
          </cell>
        </row>
        <row r="92">
          <cell r="B92">
            <v>39818</v>
          </cell>
        </row>
        <row r="93">
          <cell r="B93">
            <v>39878</v>
          </cell>
        </row>
        <row r="94">
          <cell r="B94">
            <v>39938</v>
          </cell>
        </row>
        <row r="222">
          <cell r="B222" t="str">
            <v>z`</v>
          </cell>
        </row>
      </sheetData>
      <sheetData sheetId="8">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38434</v>
          </cell>
          <cell r="C26" t="str">
            <v>A-05 (Production/Injection)</v>
          </cell>
          <cell r="D26" t="str">
            <v>A-05 (Production/Injection):Zone3</v>
          </cell>
          <cell r="E26">
            <v>5</v>
          </cell>
          <cell r="F26">
            <v>15.28</v>
          </cell>
          <cell r="G26">
            <v>2519</v>
          </cell>
          <cell r="H26">
            <v>116</v>
          </cell>
          <cell r="I26">
            <v>0</v>
          </cell>
          <cell r="J26">
            <v>321</v>
          </cell>
          <cell r="K26">
            <v>9</v>
          </cell>
          <cell r="L26">
            <v>330</v>
          </cell>
          <cell r="M26">
            <v>2.7272727272727271</v>
          </cell>
          <cell r="N26">
            <v>4.9000000000000004</v>
          </cell>
          <cell r="R26">
            <v>15264.797507788162</v>
          </cell>
          <cell r="S26">
            <v>1.8367346938775511</v>
          </cell>
          <cell r="T26">
            <v>67.34693877551021</v>
          </cell>
          <cell r="V26" t="str">
            <v>Started unloading at 19:04 and put on Test Sep at 20:00</v>
          </cell>
          <cell r="W26">
            <v>4900</v>
          </cell>
          <cell r="X26">
            <v>0</v>
          </cell>
          <cell r="Y26">
            <v>1.8367346938775508</v>
          </cell>
          <cell r="Z26">
            <v>65.510204081632651</v>
          </cell>
        </row>
        <row r="27">
          <cell r="B27">
            <v>38435</v>
          </cell>
          <cell r="C27" t="str">
            <v>A-05 (Production/Injection)</v>
          </cell>
          <cell r="D27" t="str">
            <v>A-05 (Production/Injection):Zone3</v>
          </cell>
          <cell r="E27">
            <v>8</v>
          </cell>
          <cell r="F27">
            <v>14.24</v>
          </cell>
          <cell r="G27">
            <v>2625</v>
          </cell>
          <cell r="H27">
            <v>121</v>
          </cell>
          <cell r="I27">
            <v>70.13</v>
          </cell>
          <cell r="J27">
            <v>153</v>
          </cell>
          <cell r="K27">
            <v>0.01</v>
          </cell>
          <cell r="L27">
            <v>153.01</v>
          </cell>
          <cell r="M27">
            <v>6.5355205542121427E-3</v>
          </cell>
          <cell r="N27">
            <v>3.84</v>
          </cell>
          <cell r="R27">
            <v>25098.039215686276</v>
          </cell>
          <cell r="S27">
            <v>2.6041666666666665E-3</v>
          </cell>
          <cell r="T27">
            <v>39.846354166666664</v>
          </cell>
          <cell r="W27">
            <v>3840</v>
          </cell>
          <cell r="X27">
            <v>0</v>
          </cell>
          <cell r="Y27">
            <v>2.604166666666667E-3</v>
          </cell>
          <cell r="Z27">
            <v>39.84375</v>
          </cell>
        </row>
        <row r="28">
          <cell r="B28">
            <v>38569</v>
          </cell>
          <cell r="C28" t="str">
            <v>A-05 (Production/Injection)</v>
          </cell>
          <cell r="D28" t="str">
            <v>A-05 (Production/Injection):Zone3</v>
          </cell>
          <cell r="E28">
            <v>6</v>
          </cell>
          <cell r="F28">
            <v>42</v>
          </cell>
          <cell r="G28">
            <v>773</v>
          </cell>
          <cell r="H28">
            <v>219</v>
          </cell>
          <cell r="I28">
            <v>4.08</v>
          </cell>
          <cell r="J28">
            <v>1710</v>
          </cell>
          <cell r="K28">
            <v>70</v>
          </cell>
          <cell r="L28">
            <v>1780</v>
          </cell>
          <cell r="M28">
            <v>3.9325842696629212</v>
          </cell>
          <cell r="N28">
            <v>16.8</v>
          </cell>
          <cell r="R28">
            <v>9824.561403508771</v>
          </cell>
          <cell r="S28">
            <v>4.166666666666667</v>
          </cell>
          <cell r="T28">
            <v>105.95238095238095</v>
          </cell>
          <cell r="V28" t="str">
            <v>Put the well on injection started on May 30' 2005</v>
          </cell>
          <cell r="W28">
            <v>16800</v>
          </cell>
          <cell r="X28">
            <v>0</v>
          </cell>
          <cell r="Y28">
            <v>4.1666666666666661</v>
          </cell>
          <cell r="Z28">
            <v>101.78571428571428</v>
          </cell>
        </row>
        <row r="29">
          <cell r="B29">
            <v>39405</v>
          </cell>
          <cell r="C29" t="str">
            <v>A-05 (Production/Injection)</v>
          </cell>
          <cell r="D29" t="str">
            <v>A-05 (Production/Injection):Zone3</v>
          </cell>
          <cell r="E29">
            <v>8</v>
          </cell>
          <cell r="F29">
            <v>21</v>
          </cell>
          <cell r="G29">
            <v>2030</v>
          </cell>
          <cell r="H29">
            <v>144</v>
          </cell>
          <cell r="I29">
            <v>3114</v>
          </cell>
          <cell r="J29">
            <v>2</v>
          </cell>
          <cell r="K29">
            <v>0</v>
          </cell>
          <cell r="L29">
            <v>2</v>
          </cell>
          <cell r="M29">
            <v>0</v>
          </cell>
          <cell r="N29">
            <v>27.74</v>
          </cell>
          <cell r="R29">
            <v>13870000</v>
          </cell>
          <cell r="S29">
            <v>0</v>
          </cell>
          <cell r="T29">
            <v>7.2098053352559477E-2</v>
          </cell>
          <cell r="V29" t="str">
            <v>test flow w/ 2000 psi</v>
          </cell>
          <cell r="W29">
            <v>27740</v>
          </cell>
          <cell r="X29">
            <v>0</v>
          </cell>
          <cell r="Y29">
            <v>0</v>
          </cell>
          <cell r="Z29">
            <v>7.2098053352559491E-2</v>
          </cell>
        </row>
        <row r="30">
          <cell r="B30">
            <v>39406</v>
          </cell>
          <cell r="C30" t="str">
            <v>A-05 (Production/Injection)</v>
          </cell>
          <cell r="D30" t="str">
            <v>A-05 (Production/Injection):Zone3</v>
          </cell>
          <cell r="E30">
            <v>8</v>
          </cell>
          <cell r="F30">
            <v>27</v>
          </cell>
          <cell r="G30">
            <v>1510</v>
          </cell>
          <cell r="H30">
            <v>132</v>
          </cell>
          <cell r="I30">
            <v>2900</v>
          </cell>
          <cell r="J30">
            <v>12</v>
          </cell>
          <cell r="K30">
            <v>0</v>
          </cell>
          <cell r="L30">
            <v>12</v>
          </cell>
          <cell r="M30">
            <v>0</v>
          </cell>
          <cell r="N30">
            <v>38.14</v>
          </cell>
          <cell r="R30">
            <v>3178333.3333333335</v>
          </cell>
          <cell r="S30">
            <v>0</v>
          </cell>
          <cell r="T30">
            <v>0.31463030938647091</v>
          </cell>
          <cell r="V30" t="str">
            <v>test flow w/ 1500 psi</v>
          </cell>
          <cell r="W30">
            <v>38140</v>
          </cell>
          <cell r="X30">
            <v>0</v>
          </cell>
          <cell r="Y30">
            <v>0</v>
          </cell>
          <cell r="Z30">
            <v>0.31463030938647091</v>
          </cell>
        </row>
        <row r="31">
          <cell r="B31">
            <v>39580</v>
          </cell>
          <cell r="C31" t="str">
            <v>A-05 (Production/Injection)</v>
          </cell>
          <cell r="D31" t="str">
            <v>A-05 (Production/Injection):Zone3</v>
          </cell>
          <cell r="E31">
            <v>5</v>
          </cell>
          <cell r="F31">
            <v>24</v>
          </cell>
          <cell r="G31">
            <v>1735</v>
          </cell>
          <cell r="H31">
            <v>160</v>
          </cell>
          <cell r="I31">
            <v>2446</v>
          </cell>
          <cell r="J31">
            <v>70</v>
          </cell>
          <cell r="K31">
            <v>40</v>
          </cell>
          <cell r="L31">
            <v>110</v>
          </cell>
          <cell r="M31">
            <v>36.363636363636367</v>
          </cell>
          <cell r="N31">
            <v>34.19</v>
          </cell>
          <cell r="R31">
            <v>488428.57142857142</v>
          </cell>
          <cell r="S31">
            <v>1.1699327288680901</v>
          </cell>
          <cell r="T31">
            <v>3.2173150043872476</v>
          </cell>
          <cell r="V31" t="str">
            <v>short test during swing wells for gas demand</v>
          </cell>
          <cell r="W31">
            <v>34190</v>
          </cell>
          <cell r="X31">
            <v>0</v>
          </cell>
          <cell r="Y31">
            <v>1.1699327288680901</v>
          </cell>
          <cell r="Z31">
            <v>2.047382275519158</v>
          </cell>
        </row>
        <row r="32">
          <cell r="B32">
            <v>39675</v>
          </cell>
          <cell r="C32" t="str">
            <v>A-05 (Production/Injection)</v>
          </cell>
          <cell r="D32" t="str">
            <v>A-05 (Production/Injection):Zone3</v>
          </cell>
          <cell r="E32">
            <v>8</v>
          </cell>
          <cell r="F32">
            <v>24</v>
          </cell>
          <cell r="G32">
            <v>1623</v>
          </cell>
          <cell r="H32">
            <v>163</v>
          </cell>
          <cell r="I32">
            <v>66</v>
          </cell>
          <cell r="J32">
            <v>276</v>
          </cell>
          <cell r="K32">
            <v>23</v>
          </cell>
          <cell r="L32">
            <v>299</v>
          </cell>
          <cell r="M32">
            <v>7.6923076923076925</v>
          </cell>
          <cell r="N32">
            <v>31.79</v>
          </cell>
          <cell r="R32">
            <v>115181.15942028986</v>
          </cell>
          <cell r="S32">
            <v>0.72349795533186534</v>
          </cell>
          <cell r="T32">
            <v>9.4054734193142497</v>
          </cell>
          <cell r="V32" t="str">
            <v xml:space="preserve">open when required </v>
          </cell>
          <cell r="W32">
            <v>31790</v>
          </cell>
          <cell r="X32">
            <v>0</v>
          </cell>
          <cell r="Y32">
            <v>0.72349795533186534</v>
          </cell>
          <cell r="Z32">
            <v>8.6819754639823845</v>
          </cell>
        </row>
        <row r="33">
          <cell r="B33">
            <v>39694</v>
          </cell>
          <cell r="C33" t="str">
            <v>A-05 (Production/Injection)</v>
          </cell>
          <cell r="D33" t="str">
            <v>A-05 (Production/Injection):Zone3</v>
          </cell>
          <cell r="E33">
            <v>8</v>
          </cell>
          <cell r="F33">
            <v>19</v>
          </cell>
          <cell r="G33">
            <v>2113</v>
          </cell>
          <cell r="H33">
            <v>160</v>
          </cell>
          <cell r="I33">
            <v>15</v>
          </cell>
          <cell r="J33">
            <v>325</v>
          </cell>
          <cell r="K33">
            <v>0</v>
          </cell>
          <cell r="L33">
            <v>325</v>
          </cell>
          <cell r="M33">
            <v>0</v>
          </cell>
          <cell r="N33">
            <v>22.7</v>
          </cell>
          <cell r="R33">
            <v>69846.153846153844</v>
          </cell>
          <cell r="S33">
            <v>0</v>
          </cell>
          <cell r="T33">
            <v>14.317180616740089</v>
          </cell>
          <cell r="V33" t="str">
            <v>took sample</v>
          </cell>
          <cell r="W33">
            <v>22700</v>
          </cell>
          <cell r="X33">
            <v>0</v>
          </cell>
          <cell r="Y33">
            <v>0</v>
          </cell>
          <cell r="Z33">
            <v>14.317180616740089</v>
          </cell>
        </row>
        <row r="34">
          <cell r="B34">
            <v>39711</v>
          </cell>
          <cell r="C34" t="str">
            <v>A-05 (Production/Injection)</v>
          </cell>
          <cell r="D34" t="str">
            <v>A-05 (Production/Injection):Zone3</v>
          </cell>
          <cell r="E34">
            <v>8</v>
          </cell>
          <cell r="F34">
            <v>41</v>
          </cell>
          <cell r="G34">
            <v>943</v>
          </cell>
          <cell r="H34">
            <v>154</v>
          </cell>
          <cell r="I34">
            <v>11</v>
          </cell>
          <cell r="J34">
            <v>237</v>
          </cell>
          <cell r="K34">
            <v>44</v>
          </cell>
          <cell r="L34">
            <v>281</v>
          </cell>
          <cell r="M34">
            <v>15.658362989323843</v>
          </cell>
          <cell r="N34">
            <v>39.74</v>
          </cell>
          <cell r="O34">
            <v>39.74</v>
          </cell>
          <cell r="R34">
            <v>167679.32489451478</v>
          </cell>
          <cell r="S34">
            <v>1.1071967790639154</v>
          </cell>
          <cell r="T34">
            <v>7.0709612481127326</v>
          </cell>
          <cell r="V34" t="str">
            <v>reached TS limit</v>
          </cell>
          <cell r="W34">
            <v>39740</v>
          </cell>
          <cell r="X34">
            <v>0</v>
          </cell>
          <cell r="Y34">
            <v>1.1071967790639154</v>
          </cell>
          <cell r="Z34">
            <v>5.963764469048817</v>
          </cell>
        </row>
        <row r="35">
          <cell r="B35">
            <v>39762</v>
          </cell>
          <cell r="C35" t="str">
            <v>A-05 (Production/Injection)</v>
          </cell>
          <cell r="D35" t="str">
            <v>A-05 (Production/Injection):Zone3</v>
          </cell>
          <cell r="E35">
            <v>8</v>
          </cell>
          <cell r="F35">
            <v>100</v>
          </cell>
          <cell r="G35">
            <v>629</v>
          </cell>
          <cell r="H35">
            <v>151</v>
          </cell>
          <cell r="I35">
            <v>0</v>
          </cell>
          <cell r="J35">
            <v>109</v>
          </cell>
          <cell r="K35">
            <v>104</v>
          </cell>
          <cell r="L35">
            <v>213</v>
          </cell>
          <cell r="M35">
            <v>48.826291079812208</v>
          </cell>
          <cell r="N35">
            <v>38.090000000000003</v>
          </cell>
          <cell r="R35">
            <v>349449.54128440365</v>
          </cell>
          <cell r="S35">
            <v>2.7303754266211606</v>
          </cell>
          <cell r="T35">
            <v>5.5920189025991069</v>
          </cell>
          <cell r="V35" t="str">
            <v>no oil for the first 3 hras and no water for the last 4 hrs (sample taken)</v>
          </cell>
          <cell r="W35">
            <v>38090</v>
          </cell>
          <cell r="X35">
            <v>0</v>
          </cell>
          <cell r="Y35">
            <v>2.7303754266211602</v>
          </cell>
          <cell r="Z35">
            <v>2.8616434759779468</v>
          </cell>
        </row>
        <row r="36">
          <cell r="B36">
            <v>39819</v>
          </cell>
          <cell r="C36" t="str">
            <v>A-05 (Production/Injection)</v>
          </cell>
          <cell r="D36" t="str">
            <v>A-05 (Production/Injection):Zone3</v>
          </cell>
          <cell r="E36">
            <v>8</v>
          </cell>
          <cell r="F36">
            <v>100</v>
          </cell>
          <cell r="G36">
            <v>609</v>
          </cell>
          <cell r="H36">
            <v>148</v>
          </cell>
          <cell r="I36">
            <v>7</v>
          </cell>
          <cell r="J36">
            <v>364</v>
          </cell>
          <cell r="K36">
            <v>55</v>
          </cell>
          <cell r="L36">
            <v>419</v>
          </cell>
          <cell r="M36">
            <v>13.126491646778042</v>
          </cell>
          <cell r="N36">
            <v>26.6</v>
          </cell>
          <cell r="R36">
            <v>73076.923076923078</v>
          </cell>
          <cell r="S36">
            <v>2.0676691729323307</v>
          </cell>
          <cell r="T36">
            <v>15.75187969924812</v>
          </cell>
          <cell r="V36" t="str">
            <v>better test</v>
          </cell>
          <cell r="W36">
            <v>26600</v>
          </cell>
          <cell r="X36">
            <v>0</v>
          </cell>
          <cell r="Y36">
            <v>2.0676691729323307</v>
          </cell>
          <cell r="Z36">
            <v>13.684210526315789</v>
          </cell>
        </row>
        <row r="37">
          <cell r="B37">
            <v>39830</v>
          </cell>
          <cell r="C37" t="str">
            <v>A-05 (Production/Injection)</v>
          </cell>
          <cell r="D37" t="str">
            <v>A-05 (Production/Injection):Zone3</v>
          </cell>
          <cell r="E37">
            <v>8</v>
          </cell>
          <cell r="F37">
            <v>100</v>
          </cell>
          <cell r="G37">
            <v>607</v>
          </cell>
          <cell r="H37">
            <v>148</v>
          </cell>
          <cell r="I37">
            <v>6</v>
          </cell>
          <cell r="J37">
            <v>362</v>
          </cell>
          <cell r="K37">
            <v>22</v>
          </cell>
          <cell r="L37">
            <v>384</v>
          </cell>
          <cell r="M37">
            <v>5.729166666666667</v>
          </cell>
          <cell r="N37">
            <v>26</v>
          </cell>
          <cell r="O37">
            <v>26</v>
          </cell>
          <cell r="R37">
            <v>71823.204419889502</v>
          </cell>
          <cell r="S37">
            <v>0.84615384615384615</v>
          </cell>
          <cell r="T37">
            <v>14.76923076923077</v>
          </cell>
          <cell r="W37">
            <v>26000</v>
          </cell>
          <cell r="X37">
            <v>0</v>
          </cell>
          <cell r="Y37">
            <v>0.84615384615384615</v>
          </cell>
          <cell r="Z37">
            <v>13.923076923076923</v>
          </cell>
        </row>
        <row r="38">
          <cell r="B38">
            <v>39840</v>
          </cell>
          <cell r="C38" t="str">
            <v>A-05 (Production/Injection)</v>
          </cell>
          <cell r="D38" t="str">
            <v>A-05 (Production/Injection):Zone3</v>
          </cell>
          <cell r="E38">
            <v>8</v>
          </cell>
          <cell r="F38">
            <v>100</v>
          </cell>
          <cell r="G38">
            <v>606</v>
          </cell>
          <cell r="H38">
            <v>154</v>
          </cell>
          <cell r="I38">
            <v>6</v>
          </cell>
          <cell r="J38">
            <v>351</v>
          </cell>
          <cell r="K38">
            <v>8</v>
          </cell>
          <cell r="L38">
            <v>359</v>
          </cell>
          <cell r="M38">
            <v>2.2284122562674096</v>
          </cell>
          <cell r="N38">
            <v>26.3</v>
          </cell>
          <cell r="R38">
            <v>74928.774928774932</v>
          </cell>
          <cell r="S38">
            <v>0.30418250950570341</v>
          </cell>
          <cell r="T38">
            <v>13.65019011406844</v>
          </cell>
          <cell r="W38">
            <v>26300</v>
          </cell>
          <cell r="X38">
            <v>0</v>
          </cell>
          <cell r="Y38">
            <v>0.30418250950570341</v>
          </cell>
          <cell r="Z38">
            <v>13.346007604562738</v>
          </cell>
        </row>
        <row r="39">
          <cell r="B39">
            <v>39848</v>
          </cell>
          <cell r="C39" t="str">
            <v>A-05 (Production/Injection)</v>
          </cell>
          <cell r="D39" t="str">
            <v>A-05 (Production/Injection):Zone3</v>
          </cell>
          <cell r="E39">
            <v>10</v>
          </cell>
          <cell r="F39">
            <v>100</v>
          </cell>
          <cell r="G39">
            <v>606</v>
          </cell>
          <cell r="H39">
            <v>156</v>
          </cell>
          <cell r="I39">
            <v>5</v>
          </cell>
          <cell r="J39">
            <v>361</v>
          </cell>
          <cell r="K39">
            <v>15</v>
          </cell>
          <cell r="L39">
            <v>376</v>
          </cell>
          <cell r="M39">
            <v>3.9893617021276597</v>
          </cell>
          <cell r="N39">
            <v>25.08</v>
          </cell>
          <cell r="R39">
            <v>69473.68421052632</v>
          </cell>
          <cell r="S39">
            <v>0.59808612440191389</v>
          </cell>
          <cell r="T39">
            <v>14.992025518341308</v>
          </cell>
          <cell r="W39">
            <v>25080</v>
          </cell>
          <cell r="X39">
            <v>0</v>
          </cell>
          <cell r="Y39">
            <v>0.59808612440191389</v>
          </cell>
          <cell r="Z39">
            <v>14.393939393939394</v>
          </cell>
        </row>
        <row r="40">
          <cell r="B40">
            <v>39858</v>
          </cell>
          <cell r="C40" t="str">
            <v>A-05 (Production/Injection)</v>
          </cell>
          <cell r="D40" t="str">
            <v>A-05 (Production/Injection):Zone3</v>
          </cell>
          <cell r="E40">
            <v>10</v>
          </cell>
          <cell r="F40">
            <v>99</v>
          </cell>
          <cell r="G40">
            <v>586</v>
          </cell>
          <cell r="H40">
            <v>163</v>
          </cell>
          <cell r="I40">
            <v>5</v>
          </cell>
          <cell r="J40">
            <v>306</v>
          </cell>
          <cell r="K40">
            <v>22</v>
          </cell>
          <cell r="L40">
            <v>328</v>
          </cell>
          <cell r="M40">
            <v>6.7073170731707314</v>
          </cell>
          <cell r="N40">
            <v>24.2</v>
          </cell>
          <cell r="O40">
            <v>24.2</v>
          </cell>
          <cell r="R40">
            <v>79084.967320261436</v>
          </cell>
          <cell r="S40">
            <v>0.90909090909090906</v>
          </cell>
          <cell r="T40">
            <v>13.553719008264462</v>
          </cell>
          <cell r="W40">
            <v>24200</v>
          </cell>
          <cell r="X40">
            <v>0</v>
          </cell>
          <cell r="Y40">
            <v>0.90909090909090917</v>
          </cell>
          <cell r="Z40">
            <v>12.644628099173554</v>
          </cell>
        </row>
        <row r="41">
          <cell r="B41">
            <v>39878</v>
          </cell>
          <cell r="C41" t="str">
            <v>A-05 (Production/Injection)</v>
          </cell>
          <cell r="D41" t="str">
            <v>A-05 (Production/Injection):Zone3</v>
          </cell>
          <cell r="E41">
            <v>10</v>
          </cell>
          <cell r="F41">
            <v>99</v>
          </cell>
          <cell r="G41">
            <v>562</v>
          </cell>
          <cell r="H41">
            <v>163</v>
          </cell>
          <cell r="I41">
            <v>5</v>
          </cell>
          <cell r="J41">
            <v>297</v>
          </cell>
          <cell r="K41">
            <v>0</v>
          </cell>
          <cell r="L41">
            <v>297</v>
          </cell>
          <cell r="M41">
            <v>0</v>
          </cell>
          <cell r="N41">
            <v>19.5</v>
          </cell>
          <cell r="O41">
            <v>19.5</v>
          </cell>
          <cell r="R41">
            <v>65656.565656565654</v>
          </cell>
          <cell r="S41">
            <v>0</v>
          </cell>
          <cell r="T41">
            <v>15.23076923076923</v>
          </cell>
          <cell r="V41" t="str">
            <v>gas decreased</v>
          </cell>
          <cell r="W41">
            <v>19500</v>
          </cell>
          <cell r="X41">
            <v>0</v>
          </cell>
          <cell r="Y41">
            <v>0</v>
          </cell>
          <cell r="Z41">
            <v>15.23076923076923</v>
          </cell>
        </row>
        <row r="42">
          <cell r="B42">
            <v>39901</v>
          </cell>
          <cell r="C42" t="str">
            <v>A-05 (Production/Injection)</v>
          </cell>
          <cell r="D42" t="str">
            <v>A-05 (Production/Injection):Zone3</v>
          </cell>
          <cell r="E42">
            <v>10</v>
          </cell>
          <cell r="F42">
            <v>99</v>
          </cell>
          <cell r="G42">
            <v>563</v>
          </cell>
          <cell r="H42">
            <v>156</v>
          </cell>
          <cell r="I42">
            <v>5</v>
          </cell>
          <cell r="J42">
            <v>289.39999999999998</v>
          </cell>
          <cell r="K42">
            <v>17.2</v>
          </cell>
          <cell r="L42">
            <v>306.60000000000002</v>
          </cell>
          <cell r="M42">
            <v>5.609915198956295</v>
          </cell>
          <cell r="N42">
            <v>18.55</v>
          </cell>
          <cell r="O42">
            <v>18.55</v>
          </cell>
          <cell r="P42">
            <v>0</v>
          </cell>
          <cell r="R42">
            <v>64098.134070490669</v>
          </cell>
          <cell r="S42">
            <v>0.92722371967654982</v>
          </cell>
          <cell r="T42">
            <v>16.528301886792452</v>
          </cell>
          <cell r="W42">
            <v>18550</v>
          </cell>
          <cell r="X42">
            <v>0</v>
          </cell>
          <cell r="Y42">
            <v>0.92722371967654982</v>
          </cell>
          <cell r="Z42">
            <v>15.601078167115901</v>
          </cell>
        </row>
        <row r="43">
          <cell r="B43">
            <v>39938</v>
          </cell>
          <cell r="C43" t="str">
            <v>A-05 (Production/Injection)</v>
          </cell>
          <cell r="D43" t="str">
            <v>A-05 (Production/Injection):Zone3</v>
          </cell>
          <cell r="E43">
            <v>8</v>
          </cell>
          <cell r="F43">
            <v>99</v>
          </cell>
          <cell r="G43">
            <v>513</v>
          </cell>
          <cell r="H43">
            <v>162</v>
          </cell>
          <cell r="I43">
            <v>7</v>
          </cell>
          <cell r="J43">
            <v>268.7</v>
          </cell>
          <cell r="K43">
            <v>19.899999999999999</v>
          </cell>
          <cell r="L43">
            <v>288.60000000000002</v>
          </cell>
          <cell r="M43">
            <v>6.8953568953568958</v>
          </cell>
          <cell r="N43">
            <v>17.39</v>
          </cell>
          <cell r="O43">
            <v>17.39</v>
          </cell>
          <cell r="P43">
            <v>0</v>
          </cell>
          <cell r="R43">
            <v>64719.01749162635</v>
          </cell>
          <cell r="S43">
            <v>1.1443358251868889</v>
          </cell>
          <cell r="T43">
            <v>16.595744680851062</v>
          </cell>
          <cell r="W43">
            <v>17390</v>
          </cell>
          <cell r="X43">
            <v>0</v>
          </cell>
          <cell r="Y43">
            <v>1.1443358251868889</v>
          </cell>
          <cell r="Z43">
            <v>15.451408855664173</v>
          </cell>
        </row>
        <row r="44">
          <cell r="B44">
            <v>39954</v>
          </cell>
          <cell r="C44" t="str">
            <v>A-05 (Production/Injection)</v>
          </cell>
          <cell r="D44" t="str">
            <v>A-05 (Production/Injection):Zone3</v>
          </cell>
          <cell r="E44">
            <v>9</v>
          </cell>
          <cell r="F44">
            <v>98</v>
          </cell>
          <cell r="G44">
            <v>513</v>
          </cell>
          <cell r="H44">
            <v>168</v>
          </cell>
          <cell r="I44">
            <v>1415</v>
          </cell>
          <cell r="J44">
            <v>191.7</v>
          </cell>
          <cell r="K44">
            <v>23.2</v>
          </cell>
          <cell r="L44">
            <v>214.9</v>
          </cell>
          <cell r="M44">
            <v>10.795718939041414</v>
          </cell>
          <cell r="N44">
            <v>16.350000000000001</v>
          </cell>
          <cell r="O44">
            <v>16.350000000000001</v>
          </cell>
          <cell r="P44">
            <v>0</v>
          </cell>
          <cell r="R44">
            <v>85289.514866979662</v>
          </cell>
          <cell r="S44">
            <v>1.418960244648318</v>
          </cell>
          <cell r="T44">
            <v>13.143730886850152</v>
          </cell>
          <cell r="W44">
            <v>16350.000000000002</v>
          </cell>
          <cell r="X44">
            <v>0</v>
          </cell>
          <cell r="Y44">
            <v>1.4189602446483178</v>
          </cell>
          <cell r="Z44">
            <v>11.724770642201833</v>
          </cell>
        </row>
        <row r="45">
          <cell r="B45">
            <v>40022</v>
          </cell>
          <cell r="C45" t="str">
            <v>A-05 (Production/Injection)</v>
          </cell>
          <cell r="D45" t="str">
            <v>A-05 (Production/Injection):Zone3</v>
          </cell>
          <cell r="E45">
            <v>10</v>
          </cell>
          <cell r="F45">
            <v>100</v>
          </cell>
          <cell r="G45">
            <v>502</v>
          </cell>
          <cell r="H45">
            <v>162</v>
          </cell>
          <cell r="I45">
            <v>1284</v>
          </cell>
          <cell r="J45">
            <v>101</v>
          </cell>
          <cell r="K45">
            <v>1</v>
          </cell>
          <cell r="L45">
            <v>102</v>
          </cell>
          <cell r="M45">
            <v>0.98039215686274506</v>
          </cell>
          <cell r="N45">
            <v>14.16</v>
          </cell>
          <cell r="R45">
            <v>140198.0198019802</v>
          </cell>
          <cell r="S45">
            <v>7.0621468926553674E-2</v>
          </cell>
          <cell r="T45">
            <v>7.2033898305084749</v>
          </cell>
          <cell r="V45" t="str">
            <v>Retest Normal Mode</v>
          </cell>
          <cell r="W45">
            <v>14160</v>
          </cell>
          <cell r="X45">
            <v>0</v>
          </cell>
          <cell r="Y45">
            <v>7.0621468926553674E-2</v>
          </cell>
          <cell r="Z45">
            <v>7.1327683615819204</v>
          </cell>
        </row>
        <row r="46">
          <cell r="B46">
            <v>40027</v>
          </cell>
          <cell r="C46" t="str">
            <v>A-05 (Production/Injection)</v>
          </cell>
          <cell r="D46" t="str">
            <v>A-05 (Production/Injection):Zone3</v>
          </cell>
          <cell r="E46">
            <v>12</v>
          </cell>
          <cell r="F46">
            <v>100</v>
          </cell>
          <cell r="G46">
            <v>502</v>
          </cell>
          <cell r="H46">
            <v>161</v>
          </cell>
          <cell r="I46">
            <v>1276</v>
          </cell>
          <cell r="J46">
            <v>222</v>
          </cell>
          <cell r="K46">
            <v>30</v>
          </cell>
          <cell r="L46">
            <v>252</v>
          </cell>
          <cell r="M46">
            <v>11.904761904761905</v>
          </cell>
          <cell r="N46">
            <v>14.04</v>
          </cell>
          <cell r="R46">
            <v>63243.24324324324</v>
          </cell>
          <cell r="S46">
            <v>2.1367521367521367</v>
          </cell>
          <cell r="T46">
            <v>17.948717948717949</v>
          </cell>
          <cell r="V46" t="str">
            <v>Normal mode, getting better</v>
          </cell>
          <cell r="W46">
            <v>14040</v>
          </cell>
          <cell r="X46">
            <v>0</v>
          </cell>
          <cell r="Y46">
            <v>2.1367521367521367</v>
          </cell>
          <cell r="Z46">
            <v>15.811965811965813</v>
          </cell>
        </row>
        <row r="47">
          <cell r="B47">
            <v>40051</v>
          </cell>
          <cell r="C47" t="str">
            <v>A-05 (Production/Injection)</v>
          </cell>
          <cell r="D47" t="str">
            <v>A-05 (Production/Injection):Zone3</v>
          </cell>
          <cell r="E47">
            <v>8</v>
          </cell>
          <cell r="F47">
            <v>100</v>
          </cell>
          <cell r="G47">
            <v>492</v>
          </cell>
          <cell r="H47">
            <v>164</v>
          </cell>
          <cell r="I47">
            <v>1241</v>
          </cell>
          <cell r="J47">
            <v>172</v>
          </cell>
          <cell r="K47">
            <v>0</v>
          </cell>
          <cell r="L47">
            <v>172</v>
          </cell>
          <cell r="M47">
            <v>0</v>
          </cell>
          <cell r="N47">
            <v>13.15</v>
          </cell>
          <cell r="R47">
            <v>76453.488372093023</v>
          </cell>
          <cell r="S47">
            <v>0</v>
          </cell>
          <cell r="T47">
            <v>13.079847908745247</v>
          </cell>
          <cell r="V47" t="str">
            <v>Oil better</v>
          </cell>
          <cell r="W47">
            <v>13150</v>
          </cell>
          <cell r="X47">
            <v>0</v>
          </cell>
          <cell r="Y47">
            <v>0</v>
          </cell>
          <cell r="Z47">
            <v>13.079847908745247</v>
          </cell>
        </row>
        <row r="48">
          <cell r="B48">
            <v>40061</v>
          </cell>
          <cell r="C48" t="str">
            <v>A-05 (Production/Injection)</v>
          </cell>
          <cell r="D48" t="str">
            <v>A-05 (Production/Injection):Zone3</v>
          </cell>
          <cell r="E48">
            <v>5</v>
          </cell>
          <cell r="F48">
            <v>99</v>
          </cell>
          <cell r="G48">
            <v>472</v>
          </cell>
          <cell r="H48">
            <v>156</v>
          </cell>
          <cell r="I48">
            <v>1232</v>
          </cell>
          <cell r="J48">
            <v>19.5</v>
          </cell>
          <cell r="K48">
            <v>20.399999999999999</v>
          </cell>
          <cell r="L48">
            <v>39.9</v>
          </cell>
          <cell r="M48">
            <v>51.127819548872182</v>
          </cell>
          <cell r="N48">
            <v>13.09</v>
          </cell>
          <cell r="O48">
            <v>13.09</v>
          </cell>
          <cell r="P48">
            <v>0</v>
          </cell>
          <cell r="R48">
            <v>671282.05128205125</v>
          </cell>
          <cell r="S48">
            <v>1.5584415584415585</v>
          </cell>
          <cell r="T48">
            <v>3.0481283422459895</v>
          </cell>
          <cell r="V48" t="str">
            <v>test during FGS</v>
          </cell>
          <cell r="W48">
            <v>13090</v>
          </cell>
          <cell r="X48">
            <v>0</v>
          </cell>
          <cell r="Y48">
            <v>1.5584415584415583</v>
          </cell>
          <cell r="Z48">
            <v>1.489686783804431</v>
          </cell>
        </row>
        <row r="49">
          <cell r="B49">
            <v>40075</v>
          </cell>
          <cell r="C49" t="str">
            <v>A-05 (Production/Injection)</v>
          </cell>
          <cell r="D49" t="str">
            <v>A-05 (Production/Injection):Zone3</v>
          </cell>
          <cell r="E49">
            <v>12</v>
          </cell>
          <cell r="F49">
            <v>100</v>
          </cell>
          <cell r="G49">
            <v>452</v>
          </cell>
          <cell r="H49">
            <v>165</v>
          </cell>
          <cell r="I49">
            <v>1212</v>
          </cell>
          <cell r="J49">
            <v>160</v>
          </cell>
          <cell r="K49">
            <v>21</v>
          </cell>
          <cell r="L49">
            <v>181</v>
          </cell>
          <cell r="M49">
            <v>11.602209944751381</v>
          </cell>
          <cell r="N49">
            <v>12.9</v>
          </cell>
          <cell r="R49">
            <v>80625</v>
          </cell>
          <cell r="S49">
            <v>1.6279069767441861</v>
          </cell>
          <cell r="T49">
            <v>14.031007751937985</v>
          </cell>
          <cell r="V49" t="str">
            <v>last 4 hrs show no oil</v>
          </cell>
          <cell r="W49">
            <v>12900</v>
          </cell>
          <cell r="X49">
            <v>0</v>
          </cell>
          <cell r="Y49">
            <v>1.6279069767441861</v>
          </cell>
          <cell r="Z49">
            <v>12.403100775193797</v>
          </cell>
        </row>
        <row r="50">
          <cell r="B50">
            <v>40114</v>
          </cell>
          <cell r="C50" t="str">
            <v>A-05 (Production/Injection)</v>
          </cell>
          <cell r="D50" t="str">
            <v>A-05 (Production/Injection):Zone3</v>
          </cell>
          <cell r="E50">
            <v>11</v>
          </cell>
          <cell r="F50">
            <v>100</v>
          </cell>
          <cell r="G50">
            <v>451</v>
          </cell>
          <cell r="H50">
            <v>156</v>
          </cell>
          <cell r="I50">
            <v>1160</v>
          </cell>
          <cell r="J50">
            <v>193</v>
          </cell>
          <cell r="K50">
            <v>26</v>
          </cell>
          <cell r="L50">
            <v>219</v>
          </cell>
          <cell r="M50">
            <v>11.872146118721462</v>
          </cell>
          <cell r="N50">
            <v>11.11</v>
          </cell>
          <cell r="R50">
            <v>57564.766839378237</v>
          </cell>
          <cell r="S50">
            <v>2.3402340234023402</v>
          </cell>
          <cell r="T50">
            <v>19.711971197119713</v>
          </cell>
          <cell r="V50" t="str">
            <v>gas reduce 1 MM</v>
          </cell>
          <cell r="W50">
            <v>11110</v>
          </cell>
          <cell r="X50">
            <v>0</v>
          </cell>
          <cell r="Y50">
            <v>2.3402340234023402</v>
          </cell>
          <cell r="Z50">
            <v>17.371737173717374</v>
          </cell>
        </row>
        <row r="51">
          <cell r="B51">
            <v>40144</v>
          </cell>
          <cell r="C51" t="str">
            <v>A-05 (Production/Injection)</v>
          </cell>
          <cell r="D51" t="str">
            <v>A-05 (Production/Injection):Zone3</v>
          </cell>
          <cell r="E51">
            <v>10</v>
          </cell>
          <cell r="F51">
            <v>98</v>
          </cell>
          <cell r="G51">
            <v>465</v>
          </cell>
          <cell r="H51">
            <v>147</v>
          </cell>
          <cell r="I51">
            <v>1132</v>
          </cell>
          <cell r="J51">
            <v>190</v>
          </cell>
          <cell r="K51">
            <v>21</v>
          </cell>
          <cell r="L51">
            <v>211</v>
          </cell>
          <cell r="M51">
            <v>9.9526066350710902</v>
          </cell>
          <cell r="N51">
            <v>10.32</v>
          </cell>
          <cell r="R51">
            <v>54315.789473684214</v>
          </cell>
          <cell r="S51">
            <v>2.0348837209302326</v>
          </cell>
          <cell r="T51">
            <v>20.445736434108529</v>
          </cell>
          <cell r="W51">
            <v>10320</v>
          </cell>
          <cell r="X51">
            <v>0</v>
          </cell>
          <cell r="Y51">
            <v>2.0348837209302326</v>
          </cell>
          <cell r="Z51">
            <v>18.410852713178294</v>
          </cell>
        </row>
        <row r="52">
          <cell r="B52">
            <v>40158</v>
          </cell>
          <cell r="C52" t="str">
            <v>A-05 (Production/Injection)</v>
          </cell>
          <cell r="D52" t="str">
            <v>A-05 (Production/Injection):Zone3</v>
          </cell>
          <cell r="E52">
            <v>8</v>
          </cell>
          <cell r="F52">
            <v>100</v>
          </cell>
          <cell r="G52">
            <v>460</v>
          </cell>
          <cell r="H52">
            <v>151</v>
          </cell>
          <cell r="I52">
            <v>1125</v>
          </cell>
          <cell r="J52">
            <v>183</v>
          </cell>
          <cell r="K52">
            <v>17</v>
          </cell>
          <cell r="L52">
            <v>200</v>
          </cell>
          <cell r="M52">
            <v>8.5</v>
          </cell>
          <cell r="N52">
            <v>9.81</v>
          </cell>
          <cell r="R52">
            <v>53606.557377049183</v>
          </cell>
          <cell r="S52">
            <v>1.7329255861365953</v>
          </cell>
          <cell r="T52">
            <v>20.387359836901123</v>
          </cell>
          <cell r="W52">
            <v>9810</v>
          </cell>
          <cell r="X52">
            <v>0</v>
          </cell>
          <cell r="Y52">
            <v>1.7329255861365953</v>
          </cell>
          <cell r="Z52">
            <v>18.654434250764524</v>
          </cell>
        </row>
        <row r="53">
          <cell r="B53">
            <v>40254</v>
          </cell>
          <cell r="C53" t="str">
            <v>A-05 (Production/Injection)</v>
          </cell>
          <cell r="D53" t="str">
            <v>A-05 (Production/Injection):Zone3</v>
          </cell>
          <cell r="E53">
            <v>20</v>
          </cell>
          <cell r="F53">
            <v>97</v>
          </cell>
          <cell r="G53">
            <v>409</v>
          </cell>
          <cell r="H53">
            <v>144</v>
          </cell>
          <cell r="I53">
            <v>1063</v>
          </cell>
          <cell r="J53">
            <v>225.3</v>
          </cell>
          <cell r="K53">
            <v>116.5</v>
          </cell>
          <cell r="L53">
            <v>341.8</v>
          </cell>
          <cell r="M53">
            <v>34.08425980105325</v>
          </cell>
          <cell r="N53">
            <v>8.48</v>
          </cell>
          <cell r="O53">
            <v>8.48</v>
          </cell>
          <cell r="P53">
            <v>0</v>
          </cell>
          <cell r="R53">
            <v>37638.703950288502</v>
          </cell>
          <cell r="S53">
            <v>13.738207547169811</v>
          </cell>
          <cell r="T53">
            <v>40.306603773584904</v>
          </cell>
          <cell r="V53" t="str">
            <v>new meter</v>
          </cell>
          <cell r="W53">
            <v>8480</v>
          </cell>
          <cell r="X53">
            <v>0</v>
          </cell>
          <cell r="Y53">
            <v>13.738207547169811</v>
          </cell>
          <cell r="Z53">
            <v>26.568396226415093</v>
          </cell>
        </row>
        <row r="54">
          <cell r="B54">
            <v>40259</v>
          </cell>
          <cell r="C54" t="str">
            <v>A-05 (Production/Injection)</v>
          </cell>
          <cell r="D54" t="str">
            <v>A-05 (Production/Injection):Zone3</v>
          </cell>
          <cell r="E54">
            <v>14</v>
          </cell>
          <cell r="F54">
            <v>99</v>
          </cell>
          <cell r="G54">
            <v>400</v>
          </cell>
          <cell r="H54">
            <v>154</v>
          </cell>
          <cell r="I54">
            <v>1059</v>
          </cell>
          <cell r="J54">
            <v>249.5</v>
          </cell>
          <cell r="K54">
            <v>128.6</v>
          </cell>
          <cell r="L54">
            <v>378.1</v>
          </cell>
          <cell r="M54">
            <v>34.012166093626028</v>
          </cell>
          <cell r="N54">
            <v>9.85</v>
          </cell>
          <cell r="O54">
            <v>9.85</v>
          </cell>
          <cell r="P54">
            <v>0</v>
          </cell>
          <cell r="R54">
            <v>39478.957915831663</v>
          </cell>
          <cell r="S54">
            <v>13.055837563451776</v>
          </cell>
          <cell r="T54">
            <v>38.385786802030459</v>
          </cell>
          <cell r="W54">
            <v>9850</v>
          </cell>
          <cell r="X54">
            <v>0</v>
          </cell>
          <cell r="Y54">
            <v>13.055837563451776</v>
          </cell>
          <cell r="Z54">
            <v>25.329949238578681</v>
          </cell>
        </row>
        <row r="55">
          <cell r="B55">
            <v>40269</v>
          </cell>
          <cell r="C55" t="str">
            <v>A-05 (Production/Injection)</v>
          </cell>
          <cell r="D55" t="str">
            <v>A-05 (Production/Injection):Zone3</v>
          </cell>
          <cell r="E55">
            <v>9</v>
          </cell>
          <cell r="F55">
            <v>98</v>
          </cell>
          <cell r="G55">
            <v>400</v>
          </cell>
          <cell r="H55">
            <v>159</v>
          </cell>
          <cell r="I55">
            <v>1052</v>
          </cell>
          <cell r="J55">
            <v>233</v>
          </cell>
          <cell r="K55">
            <v>136.19999999999999</v>
          </cell>
          <cell r="L55">
            <v>369.2</v>
          </cell>
          <cell r="M55">
            <v>36.890574214517876</v>
          </cell>
          <cell r="N55">
            <v>9.0500000000000007</v>
          </cell>
          <cell r="O55">
            <v>9.0500000000000007</v>
          </cell>
          <cell r="P55">
            <v>0</v>
          </cell>
          <cell r="R55">
            <v>38841.2017167382</v>
          </cell>
          <cell r="S55">
            <v>15.049723756906078</v>
          </cell>
          <cell r="T55">
            <v>40.795580110497241</v>
          </cell>
          <cell r="W55">
            <v>9050</v>
          </cell>
          <cell r="X55">
            <v>0</v>
          </cell>
          <cell r="Y55">
            <v>15.049723756906076</v>
          </cell>
          <cell r="Z55">
            <v>25.745856353591158</v>
          </cell>
        </row>
        <row r="56">
          <cell r="B56">
            <v>40272</v>
          </cell>
          <cell r="C56" t="str">
            <v>A-05 (Production/Injection)</v>
          </cell>
          <cell r="D56" t="str">
            <v>A-05 (Production/Injection):Zone3</v>
          </cell>
          <cell r="E56">
            <v>15</v>
          </cell>
          <cell r="F56">
            <v>99</v>
          </cell>
          <cell r="G56">
            <v>425</v>
          </cell>
          <cell r="H56">
            <v>159</v>
          </cell>
          <cell r="I56">
            <v>1051</v>
          </cell>
          <cell r="J56">
            <v>206.4</v>
          </cell>
          <cell r="K56">
            <v>108.4</v>
          </cell>
          <cell r="L56">
            <v>314.8</v>
          </cell>
          <cell r="M56">
            <v>34.434561626429478</v>
          </cell>
          <cell r="N56">
            <v>8.7200000000000006</v>
          </cell>
          <cell r="O56">
            <v>8.7200000000000006</v>
          </cell>
          <cell r="P56">
            <v>0</v>
          </cell>
          <cell r="R56">
            <v>42248.062015503878</v>
          </cell>
          <cell r="S56">
            <v>12.431192660550458</v>
          </cell>
          <cell r="T56">
            <v>36.100917431192663</v>
          </cell>
          <cell r="W56">
            <v>8720</v>
          </cell>
          <cell r="X56">
            <v>0</v>
          </cell>
          <cell r="Y56">
            <v>12.431192660550458</v>
          </cell>
          <cell r="Z56">
            <v>23.669724770642201</v>
          </cell>
        </row>
        <row r="57">
          <cell r="B57">
            <v>40299</v>
          </cell>
          <cell r="C57" t="str">
            <v>A-05 (Production/Injection)</v>
          </cell>
          <cell r="D57" t="str">
            <v>A-05 (Production/Injection):Zone3</v>
          </cell>
          <cell r="E57">
            <v>9</v>
          </cell>
          <cell r="F57">
            <v>99</v>
          </cell>
          <cell r="G57">
            <v>421</v>
          </cell>
          <cell r="H57">
            <v>159</v>
          </cell>
          <cell r="I57">
            <v>1029</v>
          </cell>
          <cell r="J57">
            <v>233.3</v>
          </cell>
          <cell r="K57">
            <v>113.5</v>
          </cell>
          <cell r="L57">
            <v>346.8</v>
          </cell>
          <cell r="M57">
            <v>32.727797001153405</v>
          </cell>
          <cell r="N57">
            <v>9.48</v>
          </cell>
          <cell r="O57">
            <v>9.48</v>
          </cell>
          <cell r="P57">
            <v>0</v>
          </cell>
          <cell r="R57">
            <v>40634.376339477065</v>
          </cell>
          <cell r="S57">
            <v>11.972573839662447</v>
          </cell>
          <cell r="T57">
            <v>36.582278481012658</v>
          </cell>
          <cell r="W57">
            <v>9480</v>
          </cell>
          <cell r="X57">
            <v>0</v>
          </cell>
          <cell r="Y57">
            <v>11.972573839662447</v>
          </cell>
          <cell r="Z57">
            <v>24.609704641350213</v>
          </cell>
        </row>
        <row r="58">
          <cell r="B58">
            <v>40303</v>
          </cell>
          <cell r="C58" t="str">
            <v>A-05 (Production/Injection)</v>
          </cell>
          <cell r="D58" t="str">
            <v>A-05 (Production/Injection):Zone3</v>
          </cell>
          <cell r="E58">
            <v>15</v>
          </cell>
          <cell r="F58">
            <v>97</v>
          </cell>
          <cell r="G58">
            <v>421</v>
          </cell>
          <cell r="H58">
            <v>158</v>
          </cell>
          <cell r="I58">
            <v>1026</v>
          </cell>
          <cell r="J58">
            <v>181</v>
          </cell>
          <cell r="K58">
            <v>117</v>
          </cell>
          <cell r="L58">
            <v>298</v>
          </cell>
          <cell r="M58">
            <v>39.261744966442954</v>
          </cell>
          <cell r="N58">
            <v>9.19</v>
          </cell>
          <cell r="O58">
            <v>9.19</v>
          </cell>
          <cell r="R58">
            <v>50773.480662983427</v>
          </cell>
          <cell r="S58">
            <v>12.731229597388467</v>
          </cell>
          <cell r="T58">
            <v>32.426550598476602</v>
          </cell>
          <cell r="V58" t="str">
            <v>LDM (798 BO, 125 BW)</v>
          </cell>
          <cell r="W58">
            <v>9190</v>
          </cell>
          <cell r="X58">
            <v>0</v>
          </cell>
          <cell r="Y58">
            <v>12.731229597388467</v>
          </cell>
          <cell r="Z58">
            <v>19.695321001088139</v>
          </cell>
        </row>
        <row r="59">
          <cell r="B59">
            <v>40349</v>
          </cell>
          <cell r="C59" t="str">
            <v>A-05 (Production/Injection)</v>
          </cell>
          <cell r="D59" t="str">
            <v>A-05 (Production/Injection):Zone3</v>
          </cell>
          <cell r="E59">
            <v>6</v>
          </cell>
          <cell r="F59">
            <v>100</v>
          </cell>
          <cell r="G59">
            <v>401</v>
          </cell>
          <cell r="H59">
            <v>171</v>
          </cell>
          <cell r="I59">
            <v>1013</v>
          </cell>
          <cell r="J59">
            <v>184.6</v>
          </cell>
          <cell r="K59">
            <v>112.7</v>
          </cell>
          <cell r="L59">
            <v>297.3</v>
          </cell>
          <cell r="M59">
            <v>37.907837201479985</v>
          </cell>
          <cell r="N59">
            <v>8.69</v>
          </cell>
          <cell r="O59">
            <v>8.69</v>
          </cell>
          <cell r="P59">
            <v>0</v>
          </cell>
          <cell r="R59">
            <v>47074.756229685809</v>
          </cell>
          <cell r="S59">
            <v>12.968929804372843</v>
          </cell>
          <cell r="T59">
            <v>34.211737629459151</v>
          </cell>
          <cell r="V59" t="str">
            <v>wait the LDM data</v>
          </cell>
          <cell r="W59">
            <v>8690</v>
          </cell>
          <cell r="X59">
            <v>0</v>
          </cell>
          <cell r="Y59">
            <v>12.968929804372843</v>
          </cell>
          <cell r="Z59">
            <v>21.242807825086306</v>
          </cell>
        </row>
        <row r="60">
          <cell r="B60">
            <v>40357</v>
          </cell>
          <cell r="C60" t="str">
            <v>A-05 (Production/Injection)</v>
          </cell>
          <cell r="D60" t="str">
            <v>A-05 (Production/Injection):Zone3</v>
          </cell>
          <cell r="E60">
            <v>8</v>
          </cell>
          <cell r="F60">
            <v>99</v>
          </cell>
          <cell r="G60">
            <v>402</v>
          </cell>
          <cell r="H60">
            <v>160</v>
          </cell>
          <cell r="I60">
            <v>1009</v>
          </cell>
          <cell r="J60">
            <v>198.6</v>
          </cell>
          <cell r="K60">
            <v>111.6</v>
          </cell>
          <cell r="L60">
            <v>310.2</v>
          </cell>
          <cell r="M60">
            <v>35.976789168278529</v>
          </cell>
          <cell r="N60">
            <v>8.23</v>
          </cell>
          <cell r="O60">
            <v>8.23</v>
          </cell>
          <cell r="P60">
            <v>0</v>
          </cell>
          <cell r="R60">
            <v>41440.080563947631</v>
          </cell>
          <cell r="S60">
            <v>13.560145808019442</v>
          </cell>
          <cell r="T60">
            <v>37.691373025516405</v>
          </cell>
          <cell r="W60">
            <v>8230</v>
          </cell>
          <cell r="X60">
            <v>0</v>
          </cell>
          <cell r="Y60">
            <v>13.56014580801944</v>
          </cell>
          <cell r="Z60">
            <v>24.13122721749696</v>
          </cell>
        </row>
        <row r="61">
          <cell r="B61">
            <v>40362</v>
          </cell>
          <cell r="C61" t="str">
            <v>A-05 (Production/Injection)</v>
          </cell>
          <cell r="D61" t="str">
            <v>A-05 (Production/Injection):Zone3</v>
          </cell>
          <cell r="E61">
            <v>19</v>
          </cell>
          <cell r="F61">
            <v>99</v>
          </cell>
          <cell r="G61">
            <v>402</v>
          </cell>
          <cell r="H61">
            <v>163</v>
          </cell>
          <cell r="I61">
            <v>1005</v>
          </cell>
          <cell r="J61">
            <v>197.2</v>
          </cell>
          <cell r="K61">
            <v>111.8</v>
          </cell>
          <cell r="L61">
            <v>309</v>
          </cell>
          <cell r="M61">
            <v>36.181229773462782</v>
          </cell>
          <cell r="N61">
            <v>8.16</v>
          </cell>
          <cell r="O61">
            <v>8.16</v>
          </cell>
          <cell r="P61">
            <v>0</v>
          </cell>
          <cell r="R61">
            <v>41379.310344827587</v>
          </cell>
          <cell r="S61">
            <v>13.700980392156863</v>
          </cell>
          <cell r="T61">
            <v>37.867647058823529</v>
          </cell>
          <cell r="W61">
            <v>8160</v>
          </cell>
          <cell r="X61">
            <v>0</v>
          </cell>
          <cell r="Y61">
            <v>13.700980392156863</v>
          </cell>
          <cell r="Z61">
            <v>24.166666666666664</v>
          </cell>
        </row>
        <row r="62">
          <cell r="B62">
            <v>40371</v>
          </cell>
          <cell r="C62" t="str">
            <v>A-05 (Production/Injection)</v>
          </cell>
          <cell r="D62" t="str">
            <v>A-05 (Production/Injection):Zone3</v>
          </cell>
          <cell r="E62">
            <v>8</v>
          </cell>
          <cell r="F62">
            <v>97</v>
          </cell>
          <cell r="G62">
            <v>403</v>
          </cell>
          <cell r="H62">
            <v>167</v>
          </cell>
          <cell r="I62">
            <v>1002</v>
          </cell>
          <cell r="J62">
            <v>231</v>
          </cell>
          <cell r="K62">
            <v>109</v>
          </cell>
          <cell r="L62">
            <v>340</v>
          </cell>
          <cell r="M62">
            <v>32.058823529411768</v>
          </cell>
          <cell r="N62">
            <v>8.33</v>
          </cell>
          <cell r="R62">
            <v>36060.606060606064</v>
          </cell>
          <cell r="S62">
            <v>13.085234093637455</v>
          </cell>
          <cell r="T62">
            <v>40.816326530612244</v>
          </cell>
          <cell r="V62" t="str">
            <v>Oil LDM neg (Operator ?)</v>
          </cell>
          <cell r="W62">
            <v>8330</v>
          </cell>
          <cell r="X62">
            <v>0</v>
          </cell>
          <cell r="Y62">
            <v>13.085234093637455</v>
          </cell>
          <cell r="Z62">
            <v>27.731092436974791</v>
          </cell>
        </row>
        <row r="63">
          <cell r="B63">
            <v>40377</v>
          </cell>
          <cell r="C63" t="str">
            <v>A-05 (Production/Injection)</v>
          </cell>
          <cell r="D63" t="str">
            <v>A-05 (Production/Injection):Zone3</v>
          </cell>
          <cell r="E63">
            <v>7</v>
          </cell>
          <cell r="F63">
            <v>100</v>
          </cell>
          <cell r="G63">
            <v>401</v>
          </cell>
          <cell r="H63">
            <v>169</v>
          </cell>
          <cell r="I63">
            <v>999</v>
          </cell>
          <cell r="J63">
            <v>130</v>
          </cell>
          <cell r="K63">
            <v>107</v>
          </cell>
          <cell r="L63">
            <v>237</v>
          </cell>
          <cell r="M63">
            <v>45.147679324894511</v>
          </cell>
          <cell r="N63">
            <v>7.55</v>
          </cell>
          <cell r="O63">
            <v>7.55</v>
          </cell>
          <cell r="P63">
            <v>0</v>
          </cell>
          <cell r="R63">
            <v>58076.923076923078</v>
          </cell>
          <cell r="S63">
            <v>14.172185430463577</v>
          </cell>
          <cell r="T63">
            <v>31.390728476821192</v>
          </cell>
          <cell r="V63" t="str">
            <v>LDM</v>
          </cell>
          <cell r="W63">
            <v>7550</v>
          </cell>
          <cell r="X63">
            <v>0</v>
          </cell>
          <cell r="Y63">
            <v>14.172185430463577</v>
          </cell>
          <cell r="Z63">
            <v>17.218543046357617</v>
          </cell>
        </row>
        <row r="64">
          <cell r="B64">
            <v>40383</v>
          </cell>
          <cell r="C64" t="str">
            <v>A-05 (Production/Injection)</v>
          </cell>
          <cell r="D64" t="str">
            <v>A-05 (Production/Injection):Zone3</v>
          </cell>
          <cell r="E64">
            <v>8</v>
          </cell>
          <cell r="F64">
            <v>99</v>
          </cell>
          <cell r="G64">
            <v>401</v>
          </cell>
          <cell r="H64">
            <v>155</v>
          </cell>
          <cell r="I64">
            <v>994</v>
          </cell>
          <cell r="J64">
            <v>201.8</v>
          </cell>
          <cell r="K64">
            <v>90.5</v>
          </cell>
          <cell r="L64">
            <v>292.3</v>
          </cell>
          <cell r="M64">
            <v>30.961341087923365</v>
          </cell>
          <cell r="N64">
            <v>6.22</v>
          </cell>
          <cell r="O64">
            <v>6.22</v>
          </cell>
          <cell r="P64">
            <v>0</v>
          </cell>
          <cell r="R64">
            <v>30822.596630327058</v>
          </cell>
          <cell r="S64">
            <v>14.54983922829582</v>
          </cell>
          <cell r="T64">
            <v>46.9935691318328</v>
          </cell>
          <cell r="W64">
            <v>6220</v>
          </cell>
          <cell r="X64">
            <v>0</v>
          </cell>
          <cell r="Y64">
            <v>14.54983922829582</v>
          </cell>
          <cell r="Z64">
            <v>32.443729903536983</v>
          </cell>
        </row>
        <row r="65">
          <cell r="B65">
            <v>40400</v>
          </cell>
          <cell r="C65" t="str">
            <v>A-05 (Production/Injection)</v>
          </cell>
          <cell r="D65" t="str">
            <v>A-05 (Production/Injection):Zone3</v>
          </cell>
          <cell r="E65">
            <v>8</v>
          </cell>
          <cell r="F65">
            <v>99</v>
          </cell>
          <cell r="G65">
            <v>396</v>
          </cell>
          <cell r="H65">
            <v>163</v>
          </cell>
          <cell r="I65">
            <v>989</v>
          </cell>
          <cell r="J65">
            <v>192.3</v>
          </cell>
          <cell r="K65">
            <v>124.3</v>
          </cell>
          <cell r="L65">
            <v>316.60000000000002</v>
          </cell>
          <cell r="M65">
            <v>39.260897030953885</v>
          </cell>
          <cell r="N65">
            <v>7.29</v>
          </cell>
          <cell r="O65">
            <v>7.29</v>
          </cell>
          <cell r="P65">
            <v>0</v>
          </cell>
          <cell r="R65">
            <v>37909.516380655223</v>
          </cell>
          <cell r="S65">
            <v>17.050754458161865</v>
          </cell>
          <cell r="T65">
            <v>43.42935528120713</v>
          </cell>
          <cell r="V65" t="str">
            <v>PDC.</v>
          </cell>
          <cell r="W65">
            <v>7290</v>
          </cell>
          <cell r="X65">
            <v>0</v>
          </cell>
          <cell r="Y65">
            <v>17.050754458161865</v>
          </cell>
          <cell r="Z65">
            <v>26.378600823045268</v>
          </cell>
        </row>
        <row r="66">
          <cell r="B66">
            <v>40405</v>
          </cell>
          <cell r="C66" t="str">
            <v>A-05 (Production/Injection)</v>
          </cell>
          <cell r="D66" t="str">
            <v>A-05 (Production/Injection):Zone3</v>
          </cell>
          <cell r="E66">
            <v>7</v>
          </cell>
          <cell r="F66">
            <v>99</v>
          </cell>
          <cell r="G66">
            <v>396</v>
          </cell>
          <cell r="H66">
            <v>166</v>
          </cell>
          <cell r="I66">
            <v>988</v>
          </cell>
          <cell r="J66">
            <v>215</v>
          </cell>
          <cell r="K66">
            <v>167</v>
          </cell>
          <cell r="L66">
            <v>382</v>
          </cell>
          <cell r="M66">
            <v>43.717277486910994</v>
          </cell>
          <cell r="N66">
            <v>7.51</v>
          </cell>
          <cell r="O66">
            <v>7.51</v>
          </cell>
          <cell r="P66">
            <v>0</v>
          </cell>
          <cell r="R66">
            <v>34930.232558139534</v>
          </cell>
          <cell r="S66">
            <v>22.237017310252995</v>
          </cell>
          <cell r="T66">
            <v>50.865512649800266</v>
          </cell>
          <cell r="V66" t="str">
            <v>LDM</v>
          </cell>
          <cell r="W66">
            <v>7510</v>
          </cell>
          <cell r="X66">
            <v>0</v>
          </cell>
          <cell r="Y66">
            <v>22.237017310252998</v>
          </cell>
          <cell r="Z66">
            <v>28.628495339547271</v>
          </cell>
        </row>
        <row r="67">
          <cell r="B67">
            <v>40438</v>
          </cell>
          <cell r="C67" t="str">
            <v>A-05 (Production/Injection)</v>
          </cell>
          <cell r="D67" t="str">
            <v>A-05 (Production/Injection):Zone3</v>
          </cell>
          <cell r="E67">
            <v>14</v>
          </cell>
          <cell r="F67">
            <v>99</v>
          </cell>
          <cell r="G67">
            <v>391</v>
          </cell>
          <cell r="H67">
            <v>168</v>
          </cell>
          <cell r="I67">
            <v>979</v>
          </cell>
          <cell r="J67">
            <v>134</v>
          </cell>
          <cell r="K67">
            <v>100</v>
          </cell>
          <cell r="L67">
            <v>234</v>
          </cell>
          <cell r="M67">
            <v>42.735042735042732</v>
          </cell>
          <cell r="N67">
            <v>7.82</v>
          </cell>
          <cell r="O67">
            <v>7.82</v>
          </cell>
          <cell r="R67">
            <v>58358.208955223883</v>
          </cell>
          <cell r="S67">
            <v>12.787723785166241</v>
          </cell>
          <cell r="T67">
            <v>29.923273657289002</v>
          </cell>
          <cell r="V67" t="str">
            <v>PDC close to LDM</v>
          </cell>
          <cell r="W67">
            <v>7820</v>
          </cell>
          <cell r="X67">
            <v>0</v>
          </cell>
          <cell r="Y67">
            <v>12.787723785166239</v>
          </cell>
          <cell r="Z67">
            <v>17.135549872122763</v>
          </cell>
        </row>
        <row r="68">
          <cell r="B68">
            <v>40445</v>
          </cell>
          <cell r="C68" t="str">
            <v>A-05 (Production/Injection)</v>
          </cell>
          <cell r="D68" t="str">
            <v>A-05 (Production/Injection):Zone3</v>
          </cell>
          <cell r="E68">
            <v>9</v>
          </cell>
          <cell r="F68">
            <v>100</v>
          </cell>
          <cell r="G68">
            <v>391</v>
          </cell>
          <cell r="H68">
            <v>168</v>
          </cell>
          <cell r="I68">
            <v>978</v>
          </cell>
          <cell r="J68">
            <v>169.5</v>
          </cell>
          <cell r="K68">
            <v>101.9</v>
          </cell>
          <cell r="L68">
            <v>271.39999999999998</v>
          </cell>
          <cell r="M68">
            <v>37.546057479734706</v>
          </cell>
          <cell r="N68">
            <v>7.93</v>
          </cell>
          <cell r="O68">
            <v>7.93</v>
          </cell>
          <cell r="P68">
            <v>0</v>
          </cell>
          <cell r="R68">
            <v>46784.66076696165</v>
          </cell>
          <cell r="S68">
            <v>12.849936948297604</v>
          </cell>
          <cell r="T68">
            <v>34.224464060529634</v>
          </cell>
          <cell r="W68">
            <v>7930</v>
          </cell>
          <cell r="X68">
            <v>0</v>
          </cell>
          <cell r="Y68">
            <v>12.849936948297605</v>
          </cell>
          <cell r="Z68">
            <v>21.37452711223203</v>
          </cell>
        </row>
        <row r="69">
          <cell r="B69">
            <v>40481</v>
          </cell>
          <cell r="C69" t="str">
            <v>A-05 (Production/Injection)</v>
          </cell>
          <cell r="D69" t="str">
            <v>A-05 (Production/Injection):Zone3</v>
          </cell>
          <cell r="E69">
            <v>14</v>
          </cell>
          <cell r="F69">
            <v>100</v>
          </cell>
          <cell r="G69">
            <v>390</v>
          </cell>
          <cell r="H69">
            <v>141</v>
          </cell>
          <cell r="I69">
            <v>980</v>
          </cell>
          <cell r="J69">
            <v>266</v>
          </cell>
          <cell r="K69">
            <v>127</v>
          </cell>
          <cell r="L69">
            <v>393</v>
          </cell>
          <cell r="M69">
            <v>32.315521628498729</v>
          </cell>
          <cell r="N69">
            <v>9</v>
          </cell>
          <cell r="O69">
            <v>9</v>
          </cell>
          <cell r="P69">
            <v>0</v>
          </cell>
          <cell r="R69">
            <v>33834.586466165412</v>
          </cell>
          <cell r="S69">
            <v>14.111111111111111</v>
          </cell>
          <cell r="T69">
            <v>43.666666666666664</v>
          </cell>
          <cell r="V69" t="str">
            <v>after long S/I (Sept 26 due SDV leak)</v>
          </cell>
          <cell r="W69">
            <v>9000</v>
          </cell>
          <cell r="X69">
            <v>0</v>
          </cell>
          <cell r="Y69">
            <v>14.111111111111111</v>
          </cell>
          <cell r="Z69">
            <v>29.555555555555557</v>
          </cell>
        </row>
        <row r="70">
          <cell r="B70">
            <v>40495</v>
          </cell>
          <cell r="C70" t="str">
            <v>A-05 (Production/Injection)</v>
          </cell>
          <cell r="D70" t="str">
            <v>A-05 (Production/Injection):Zone3</v>
          </cell>
          <cell r="E70">
            <v>5</v>
          </cell>
          <cell r="F70">
            <v>99</v>
          </cell>
          <cell r="G70">
            <v>385</v>
          </cell>
          <cell r="H70">
            <v>162</v>
          </cell>
          <cell r="I70">
            <v>980</v>
          </cell>
          <cell r="J70">
            <v>199.1</v>
          </cell>
          <cell r="K70">
            <v>111.6</v>
          </cell>
          <cell r="L70">
            <v>310.7</v>
          </cell>
          <cell r="M70">
            <v>35.918892822658513</v>
          </cell>
          <cell r="N70">
            <v>8.67</v>
          </cell>
          <cell r="O70">
            <v>8.67</v>
          </cell>
          <cell r="P70">
            <v>0</v>
          </cell>
          <cell r="R70">
            <v>43545.956805625312</v>
          </cell>
          <cell r="S70">
            <v>12.8719723183391</v>
          </cell>
          <cell r="T70">
            <v>35.83621683967705</v>
          </cell>
          <cell r="W70">
            <v>8670</v>
          </cell>
          <cell r="X70">
            <v>0</v>
          </cell>
          <cell r="Y70">
            <v>12.8719723183391</v>
          </cell>
          <cell r="Z70">
            <v>22.964244521337946</v>
          </cell>
        </row>
        <row r="71">
          <cell r="B71">
            <v>40498</v>
          </cell>
          <cell r="C71" t="str">
            <v>A-05 (Production/Injection)</v>
          </cell>
          <cell r="D71" t="str">
            <v>A-05 (Production/Injection):Zone3</v>
          </cell>
          <cell r="E71">
            <v>6</v>
          </cell>
          <cell r="F71">
            <v>99</v>
          </cell>
          <cell r="G71">
            <v>408</v>
          </cell>
          <cell r="H71">
            <v>154</v>
          </cell>
          <cell r="I71">
            <v>980</v>
          </cell>
          <cell r="J71">
            <v>212</v>
          </cell>
          <cell r="K71">
            <v>116.5</v>
          </cell>
          <cell r="L71">
            <v>328.5</v>
          </cell>
          <cell r="M71">
            <v>35.464231354642315</v>
          </cell>
          <cell r="N71">
            <v>8.34</v>
          </cell>
          <cell r="O71">
            <v>8.34</v>
          </cell>
          <cell r="P71">
            <v>0</v>
          </cell>
          <cell r="R71">
            <v>39339.622641509435</v>
          </cell>
          <cell r="S71">
            <v>13.968824940047961</v>
          </cell>
          <cell r="T71">
            <v>39.388489208633096</v>
          </cell>
          <cell r="W71">
            <v>8340</v>
          </cell>
          <cell r="X71">
            <v>0</v>
          </cell>
          <cell r="Y71">
            <v>13.968824940047963</v>
          </cell>
          <cell r="Z71">
            <v>25.419664268585134</v>
          </cell>
        </row>
        <row r="72">
          <cell r="B72">
            <v>40538</v>
          </cell>
          <cell r="C72" t="str">
            <v>A-05 (Production/Injection)</v>
          </cell>
          <cell r="D72" t="str">
            <v>A-05 (Production/Injection):Zone3</v>
          </cell>
          <cell r="E72">
            <v>11</v>
          </cell>
          <cell r="F72">
            <v>100</v>
          </cell>
          <cell r="G72">
            <v>386</v>
          </cell>
          <cell r="H72">
            <v>142</v>
          </cell>
          <cell r="I72">
            <v>914</v>
          </cell>
          <cell r="J72">
            <v>90</v>
          </cell>
          <cell r="K72">
            <v>114</v>
          </cell>
          <cell r="L72">
            <v>204</v>
          </cell>
          <cell r="M72">
            <v>55.882352941176471</v>
          </cell>
          <cell r="N72">
            <v>7.27</v>
          </cell>
          <cell r="O72">
            <v>7.27</v>
          </cell>
          <cell r="P72">
            <v>0</v>
          </cell>
          <cell r="R72">
            <v>80777.777777777781</v>
          </cell>
          <cell r="S72">
            <v>15.680880330123797</v>
          </cell>
          <cell r="T72">
            <v>28.060522696011002</v>
          </cell>
          <cell r="W72">
            <v>7270</v>
          </cell>
          <cell r="X72">
            <v>0</v>
          </cell>
          <cell r="Y72">
            <v>15.680880330123797</v>
          </cell>
          <cell r="Z72">
            <v>12.379642365887209</v>
          </cell>
        </row>
        <row r="73">
          <cell r="B73">
            <v>40558</v>
          </cell>
          <cell r="C73" t="str">
            <v>A-05 (Production/Injection)</v>
          </cell>
          <cell r="D73" t="str">
            <v>A-05 (Production/Injection):Zone3</v>
          </cell>
          <cell r="E73">
            <v>15</v>
          </cell>
          <cell r="F73">
            <v>99</v>
          </cell>
          <cell r="G73">
            <v>384</v>
          </cell>
          <cell r="H73">
            <v>142</v>
          </cell>
          <cell r="I73">
            <v>958</v>
          </cell>
          <cell r="J73">
            <v>70</v>
          </cell>
          <cell r="K73">
            <v>147.69999999999999</v>
          </cell>
          <cell r="L73">
            <v>217.7</v>
          </cell>
          <cell r="M73">
            <v>67.845659163987136</v>
          </cell>
          <cell r="N73">
            <v>7.04</v>
          </cell>
          <cell r="O73">
            <v>7.04</v>
          </cell>
          <cell r="P73">
            <v>0</v>
          </cell>
          <cell r="R73">
            <v>100571.42857142857</v>
          </cell>
          <cell r="S73">
            <v>20.980113636363637</v>
          </cell>
          <cell r="T73">
            <v>30.923295454545453</v>
          </cell>
          <cell r="W73">
            <v>7040</v>
          </cell>
          <cell r="X73">
            <v>0</v>
          </cell>
          <cell r="Y73">
            <v>20.980113636363633</v>
          </cell>
          <cell r="Z73">
            <v>9.9431818181818183</v>
          </cell>
        </row>
        <row r="74">
          <cell r="B74">
            <v>40575</v>
          </cell>
          <cell r="C74" t="str">
            <v>A-05 (Production/Injection)</v>
          </cell>
          <cell r="D74" t="str">
            <v>A-05 (Production/Injection):Zone3</v>
          </cell>
          <cell r="E74">
            <v>5</v>
          </cell>
          <cell r="F74">
            <v>100</v>
          </cell>
          <cell r="G74">
            <v>351</v>
          </cell>
          <cell r="H74">
            <v>148</v>
          </cell>
          <cell r="I74">
            <v>975</v>
          </cell>
          <cell r="J74">
            <v>144.9</v>
          </cell>
          <cell r="K74">
            <v>20</v>
          </cell>
          <cell r="L74">
            <v>164.9</v>
          </cell>
          <cell r="M74">
            <v>12.12856276531231</v>
          </cell>
          <cell r="N74">
            <v>7.02</v>
          </cell>
          <cell r="O74">
            <v>7.02</v>
          </cell>
          <cell r="P74">
            <v>0</v>
          </cell>
          <cell r="R74">
            <v>48447.204968944097</v>
          </cell>
          <cell r="S74">
            <v>2.8490028490028489</v>
          </cell>
          <cell r="T74">
            <v>23.490028490028489</v>
          </cell>
          <cell r="V74" t="str">
            <v>Alloc purpose (- 100 BW0 dated 9 Feb</v>
          </cell>
          <cell r="W74">
            <v>7020</v>
          </cell>
          <cell r="X74">
            <v>0</v>
          </cell>
          <cell r="Y74">
            <v>2.8490028490028494</v>
          </cell>
          <cell r="Z74">
            <v>20.641025641025642</v>
          </cell>
        </row>
        <row r="75">
          <cell r="B75">
            <v>40612</v>
          </cell>
          <cell r="C75" t="str">
            <v>A-05 (Production/Injection)</v>
          </cell>
          <cell r="D75" t="str">
            <v>A-05 (Production/Injection):Zone3</v>
          </cell>
          <cell r="E75">
            <v>13</v>
          </cell>
          <cell r="F75">
            <v>100</v>
          </cell>
          <cell r="G75">
            <v>365</v>
          </cell>
          <cell r="H75">
            <v>136</v>
          </cell>
          <cell r="I75">
            <v>971</v>
          </cell>
          <cell r="J75">
            <v>170.6</v>
          </cell>
          <cell r="K75">
            <v>0</v>
          </cell>
          <cell r="L75">
            <v>170.6</v>
          </cell>
          <cell r="M75">
            <v>0</v>
          </cell>
          <cell r="N75">
            <v>6.5</v>
          </cell>
          <cell r="O75">
            <v>6.5</v>
          </cell>
          <cell r="P75">
            <v>0</v>
          </cell>
          <cell r="R75">
            <v>38100.82063305979</v>
          </cell>
          <cell r="S75">
            <v>0</v>
          </cell>
          <cell r="T75">
            <v>26.246153846153845</v>
          </cell>
          <cell r="V75" t="str">
            <v>ALOC</v>
          </cell>
          <cell r="W75">
            <v>6500</v>
          </cell>
          <cell r="X75">
            <v>0</v>
          </cell>
          <cell r="Y75">
            <v>0</v>
          </cell>
          <cell r="Z75">
            <v>26.246153846153845</v>
          </cell>
        </row>
        <row r="76">
          <cell r="B76">
            <v>40643</v>
          </cell>
          <cell r="C76" t="str">
            <v>A-05 (Production/Injection)</v>
          </cell>
          <cell r="D76" t="str">
            <v>A-05 (Production/Injection):Zone3</v>
          </cell>
          <cell r="E76">
            <v>12</v>
          </cell>
          <cell r="F76">
            <v>100</v>
          </cell>
          <cell r="G76">
            <v>360</v>
          </cell>
          <cell r="H76">
            <v>142</v>
          </cell>
          <cell r="I76">
            <v>970</v>
          </cell>
          <cell r="J76">
            <v>108</v>
          </cell>
          <cell r="K76">
            <v>121</v>
          </cell>
          <cell r="L76">
            <v>229</v>
          </cell>
          <cell r="M76">
            <v>52.838427947598255</v>
          </cell>
          <cell r="N76">
            <v>6.64</v>
          </cell>
          <cell r="O76">
            <v>6.64</v>
          </cell>
          <cell r="P76">
            <v>0</v>
          </cell>
          <cell r="R76">
            <v>61481.481481481482</v>
          </cell>
          <cell r="S76">
            <v>18.222891566265059</v>
          </cell>
          <cell r="T76">
            <v>34.487951807228917</v>
          </cell>
          <cell r="W76">
            <v>6640</v>
          </cell>
          <cell r="X76">
            <v>0</v>
          </cell>
          <cell r="Y76">
            <v>18.222891566265062</v>
          </cell>
          <cell r="Z76">
            <v>16.265060240963855</v>
          </cell>
        </row>
        <row r="77">
          <cell r="B77">
            <v>40708</v>
          </cell>
          <cell r="C77" t="str">
            <v>A-05 (Production/Injection)</v>
          </cell>
          <cell r="D77" t="str">
            <v>A-05 (Production/Injection):Zone3</v>
          </cell>
          <cell r="E77">
            <v>5</v>
          </cell>
          <cell r="F77">
            <v>100</v>
          </cell>
          <cell r="G77">
            <v>366</v>
          </cell>
          <cell r="H77">
            <v>164</v>
          </cell>
          <cell r="I77">
            <v>958</v>
          </cell>
          <cell r="J77">
            <v>169</v>
          </cell>
          <cell r="K77">
            <v>100</v>
          </cell>
          <cell r="L77">
            <v>269</v>
          </cell>
          <cell r="M77">
            <v>37.174721189591075</v>
          </cell>
          <cell r="N77">
            <v>6.06</v>
          </cell>
          <cell r="O77">
            <v>6.06</v>
          </cell>
          <cell r="P77">
            <v>0</v>
          </cell>
          <cell r="R77">
            <v>35857.988165680472</v>
          </cell>
          <cell r="S77">
            <v>16.501650165016503</v>
          </cell>
          <cell r="T77">
            <v>44.38943894389439</v>
          </cell>
          <cell r="V77" t="str">
            <v>waiting for LDM</v>
          </cell>
          <cell r="W77">
            <v>6060</v>
          </cell>
          <cell r="X77">
            <v>0</v>
          </cell>
          <cell r="Y77">
            <v>16.501650165016503</v>
          </cell>
          <cell r="Z77">
            <v>27.887788778877891</v>
          </cell>
        </row>
        <row r="78">
          <cell r="B78">
            <v>40867</v>
          </cell>
          <cell r="C78" t="str">
            <v>A-05 (Production/Injection)</v>
          </cell>
          <cell r="D78" t="str">
            <v>A-05 (Production/Injection):Zone3</v>
          </cell>
          <cell r="E78">
            <v>8</v>
          </cell>
          <cell r="F78">
            <v>99</v>
          </cell>
          <cell r="G78">
            <v>330</v>
          </cell>
          <cell r="H78">
            <v>145</v>
          </cell>
          <cell r="I78">
            <v>953</v>
          </cell>
          <cell r="J78">
            <v>112</v>
          </cell>
          <cell r="K78">
            <v>95</v>
          </cell>
          <cell r="L78">
            <v>207</v>
          </cell>
          <cell r="M78">
            <v>45.893719806763286</v>
          </cell>
          <cell r="N78">
            <v>5.38</v>
          </cell>
          <cell r="O78">
            <v>5.38</v>
          </cell>
          <cell r="P78">
            <v>0</v>
          </cell>
          <cell r="R78">
            <v>48035.714285714283</v>
          </cell>
          <cell r="S78">
            <v>17.657992565055761</v>
          </cell>
          <cell r="T78">
            <v>38.475836431226767</v>
          </cell>
          <cell r="W78">
            <v>5380</v>
          </cell>
          <cell r="X78">
            <v>0</v>
          </cell>
          <cell r="Y78">
            <v>17.657992565055764</v>
          </cell>
          <cell r="Z78">
            <v>20.817843866171003</v>
          </cell>
        </row>
        <row r="79">
          <cell r="B79">
            <v>40897</v>
          </cell>
          <cell r="C79" t="str">
            <v>A-05 (Production/Injection)</v>
          </cell>
          <cell r="D79" t="str">
            <v>A-05 (Production/Injection):Zone3</v>
          </cell>
          <cell r="E79">
            <v>24</v>
          </cell>
          <cell r="F79">
            <v>100</v>
          </cell>
          <cell r="G79">
            <v>324</v>
          </cell>
          <cell r="H79">
            <v>135</v>
          </cell>
          <cell r="I79">
            <v>950</v>
          </cell>
          <cell r="J79">
            <v>105</v>
          </cell>
          <cell r="K79">
            <v>111.8</v>
          </cell>
          <cell r="L79">
            <v>216.8</v>
          </cell>
          <cell r="M79">
            <v>51.568265682656829</v>
          </cell>
          <cell r="N79">
            <v>5.12</v>
          </cell>
          <cell r="O79">
            <v>5.12</v>
          </cell>
          <cell r="P79">
            <v>0</v>
          </cell>
          <cell r="R79">
            <v>48761.904761904763</v>
          </cell>
          <cell r="S79">
            <v>21.8359375</v>
          </cell>
          <cell r="T79">
            <v>42.34375</v>
          </cell>
          <cell r="V79" t="str">
            <v>waiting for LDM</v>
          </cell>
          <cell r="W79">
            <v>5120</v>
          </cell>
          <cell r="X79">
            <v>0</v>
          </cell>
          <cell r="Y79">
            <v>21.8359375</v>
          </cell>
          <cell r="Z79">
            <v>20.5078125</v>
          </cell>
        </row>
        <row r="80">
          <cell r="B80">
            <v>40917</v>
          </cell>
          <cell r="C80" t="str">
            <v>A-05 (Production/Injection)</v>
          </cell>
          <cell r="D80" t="str">
            <v>A-05 (Production/Injection):Zone3</v>
          </cell>
          <cell r="E80">
            <v>11</v>
          </cell>
          <cell r="F80">
            <v>100</v>
          </cell>
          <cell r="G80">
            <v>388</v>
          </cell>
          <cell r="H80">
            <v>132</v>
          </cell>
          <cell r="I80">
            <v>953</v>
          </cell>
          <cell r="J80">
            <v>130.5</v>
          </cell>
          <cell r="K80">
            <v>104.6</v>
          </cell>
          <cell r="L80">
            <v>235.1</v>
          </cell>
          <cell r="M80">
            <v>44.491705657167159</v>
          </cell>
          <cell r="N80">
            <v>4.62</v>
          </cell>
          <cell r="O80">
            <v>4.62</v>
          </cell>
          <cell r="P80">
            <v>0</v>
          </cell>
          <cell r="R80">
            <v>35402.298850574713</v>
          </cell>
          <cell r="S80">
            <v>22.640692640692642</v>
          </cell>
          <cell r="T80">
            <v>50.887445887445885</v>
          </cell>
          <cell r="V80" t="str">
            <v>waiting for LDM</v>
          </cell>
          <cell r="W80">
            <v>4620</v>
          </cell>
          <cell r="X80">
            <v>0</v>
          </cell>
          <cell r="Y80">
            <v>22.640692640692638</v>
          </cell>
          <cell r="Z80">
            <v>28.246753246753247</v>
          </cell>
        </row>
        <row r="81">
          <cell r="B81">
            <v>40938</v>
          </cell>
          <cell r="C81" t="str">
            <v>A-05 (Production/Injection)</v>
          </cell>
          <cell r="D81" t="str">
            <v>A-05 (Production/Injection):Zone3</v>
          </cell>
          <cell r="E81">
            <v>24</v>
          </cell>
          <cell r="F81">
            <v>100</v>
          </cell>
          <cell r="G81">
            <v>316</v>
          </cell>
          <cell r="H81">
            <v>139</v>
          </cell>
          <cell r="I81">
            <v>948</v>
          </cell>
          <cell r="J81">
            <v>100</v>
          </cell>
          <cell r="K81">
            <v>88</v>
          </cell>
          <cell r="L81">
            <v>188</v>
          </cell>
          <cell r="M81">
            <v>46.808510638297875</v>
          </cell>
          <cell r="N81">
            <v>4.07</v>
          </cell>
          <cell r="O81">
            <v>4.07</v>
          </cell>
          <cell r="P81">
            <v>0</v>
          </cell>
          <cell r="R81">
            <v>40700</v>
          </cell>
          <cell r="S81">
            <v>21.621621621621621</v>
          </cell>
          <cell r="T81">
            <v>46.191646191646193</v>
          </cell>
          <cell r="V81" t="str">
            <v>waiting for LDM</v>
          </cell>
          <cell r="W81">
            <v>4070.0000000000005</v>
          </cell>
          <cell r="X81">
            <v>0</v>
          </cell>
          <cell r="Y81">
            <v>21.621621621621621</v>
          </cell>
          <cell r="Z81">
            <v>24.570024570024568</v>
          </cell>
        </row>
        <row r="82">
          <cell r="B82">
            <v>40964</v>
          </cell>
          <cell r="C82" t="str">
            <v>A-05 (Production/Injection)</v>
          </cell>
          <cell r="D82" t="str">
            <v>A-05 (Production/Injection):Zone3</v>
          </cell>
          <cell r="E82">
            <v>23</v>
          </cell>
          <cell r="F82">
            <v>100</v>
          </cell>
          <cell r="G82">
            <v>360</v>
          </cell>
          <cell r="H82">
            <v>154</v>
          </cell>
          <cell r="I82">
            <v>950</v>
          </cell>
          <cell r="J82">
            <v>107.9</v>
          </cell>
          <cell r="K82">
            <v>100.6</v>
          </cell>
          <cell r="L82">
            <v>208.5</v>
          </cell>
          <cell r="M82">
            <v>48.249400479616305</v>
          </cell>
          <cell r="N82">
            <v>4.74</v>
          </cell>
          <cell r="O82">
            <v>4.74</v>
          </cell>
          <cell r="P82">
            <v>0</v>
          </cell>
          <cell r="R82">
            <v>43929.564411492123</v>
          </cell>
          <cell r="S82">
            <v>21.223628691983123</v>
          </cell>
          <cell r="T82">
            <v>43.9873417721519</v>
          </cell>
          <cell r="V82" t="str">
            <v xml:space="preserve"> Waiting for LDM</v>
          </cell>
          <cell r="W82">
            <v>4740</v>
          </cell>
          <cell r="X82">
            <v>0</v>
          </cell>
          <cell r="Y82">
            <v>21.223628691983119</v>
          </cell>
          <cell r="Z82">
            <v>22.763713080168777</v>
          </cell>
        </row>
        <row r="83">
          <cell r="B83">
            <v>40984</v>
          </cell>
          <cell r="C83" t="str">
            <v>A-05 (Production/Injection)</v>
          </cell>
          <cell r="D83" t="str">
            <v>A-05 (Production/Injection):Zone3</v>
          </cell>
          <cell r="E83">
            <v>4</v>
          </cell>
          <cell r="F83">
            <v>100</v>
          </cell>
          <cell r="G83">
            <v>204</v>
          </cell>
          <cell r="H83">
            <v>145</v>
          </cell>
          <cell r="I83">
            <v>940</v>
          </cell>
          <cell r="J83">
            <v>63.1</v>
          </cell>
          <cell r="K83">
            <v>98.5</v>
          </cell>
          <cell r="L83">
            <v>161.6</v>
          </cell>
          <cell r="M83">
            <v>60.952970297029701</v>
          </cell>
          <cell r="N83">
            <v>5.39</v>
          </cell>
          <cell r="O83">
            <v>5.39</v>
          </cell>
          <cell r="P83">
            <v>0</v>
          </cell>
          <cell r="R83">
            <v>85419.968304278926</v>
          </cell>
          <cell r="S83">
            <v>18.274582560296846</v>
          </cell>
          <cell r="T83">
            <v>29.981447124304268</v>
          </cell>
          <cell r="V83" t="str">
            <v>LP A rewheel (THP ~ 204 psi)</v>
          </cell>
          <cell r="W83">
            <v>5390</v>
          </cell>
          <cell r="X83">
            <v>0</v>
          </cell>
          <cell r="Y83">
            <v>18.274582560296846</v>
          </cell>
          <cell r="Z83">
            <v>11.706864564007422</v>
          </cell>
        </row>
        <row r="84">
          <cell r="B84">
            <v>40988</v>
          </cell>
          <cell r="C84" t="str">
            <v>A-05 (Production/Injection)</v>
          </cell>
          <cell r="D84" t="str">
            <v>A-05 (Production/Injection):Zone3</v>
          </cell>
          <cell r="E84">
            <v>12</v>
          </cell>
          <cell r="F84">
            <v>99</v>
          </cell>
          <cell r="G84">
            <v>224</v>
          </cell>
          <cell r="H84">
            <v>150</v>
          </cell>
          <cell r="I84">
            <v>939</v>
          </cell>
          <cell r="J84">
            <v>64</v>
          </cell>
          <cell r="K84">
            <v>99.1</v>
          </cell>
          <cell r="L84">
            <v>163.1</v>
          </cell>
          <cell r="M84">
            <v>60.760269773145311</v>
          </cell>
          <cell r="N84">
            <v>4.51</v>
          </cell>
          <cell r="O84">
            <v>4.51</v>
          </cell>
          <cell r="P84">
            <v>0</v>
          </cell>
          <cell r="R84">
            <v>70468.75</v>
          </cell>
          <cell r="S84">
            <v>21.973392461197339</v>
          </cell>
          <cell r="T84">
            <v>36.164079822616408</v>
          </cell>
          <cell r="V84" t="str">
            <v>THP ~ 225 psi</v>
          </cell>
          <cell r="W84">
            <v>4510</v>
          </cell>
          <cell r="X84">
            <v>0</v>
          </cell>
          <cell r="Y84">
            <v>21.973392461197339</v>
          </cell>
          <cell r="Z84">
            <v>14.190687361419069</v>
          </cell>
        </row>
        <row r="85">
          <cell r="B85">
            <v>40993</v>
          </cell>
          <cell r="C85" t="str">
            <v>A-05 (Production/Injection)</v>
          </cell>
          <cell r="D85" t="str">
            <v>A-05 (Production/Injection):Zone3</v>
          </cell>
          <cell r="E85">
            <v>18</v>
          </cell>
          <cell r="F85">
            <v>99</v>
          </cell>
          <cell r="G85">
            <v>269</v>
          </cell>
          <cell r="H85">
            <v>139</v>
          </cell>
          <cell r="I85">
            <v>941</v>
          </cell>
          <cell r="J85">
            <v>80.599999999999994</v>
          </cell>
          <cell r="K85">
            <v>101.1</v>
          </cell>
          <cell r="L85">
            <v>181.7</v>
          </cell>
          <cell r="M85">
            <v>55.641166758392956</v>
          </cell>
          <cell r="N85">
            <v>4.0999999999999996</v>
          </cell>
          <cell r="O85">
            <v>4.0999999999999996</v>
          </cell>
          <cell r="P85">
            <v>0</v>
          </cell>
          <cell r="R85">
            <v>50868.486352357322</v>
          </cell>
          <cell r="S85">
            <v>24.658536585365855</v>
          </cell>
          <cell r="T85">
            <v>44.31707317073171</v>
          </cell>
          <cell r="V85" t="str">
            <v xml:space="preserve"> Waiting for LDM</v>
          </cell>
          <cell r="W85">
            <v>4100</v>
          </cell>
          <cell r="X85">
            <v>0</v>
          </cell>
          <cell r="Y85">
            <v>24.658536585365855</v>
          </cell>
          <cell r="Z85">
            <v>19.658536585365855</v>
          </cell>
        </row>
        <row r="86">
          <cell r="B86">
            <v>41005</v>
          </cell>
          <cell r="C86" t="str">
            <v>A-05 (Production/Injection)</v>
          </cell>
          <cell r="D86" t="str">
            <v>A-05 (Production/Injection):Zone3</v>
          </cell>
          <cell r="E86">
            <v>12</v>
          </cell>
          <cell r="F86">
            <v>100</v>
          </cell>
          <cell r="G86">
            <v>253</v>
          </cell>
          <cell r="H86">
            <v>145</v>
          </cell>
          <cell r="I86">
            <v>938</v>
          </cell>
          <cell r="J86">
            <v>87.7</v>
          </cell>
          <cell r="K86">
            <v>109.5</v>
          </cell>
          <cell r="L86">
            <v>197.2</v>
          </cell>
          <cell r="M86">
            <v>55.527383367139961</v>
          </cell>
          <cell r="N86">
            <v>4.08</v>
          </cell>
          <cell r="O86">
            <v>4.08</v>
          </cell>
          <cell r="P86">
            <v>0</v>
          </cell>
          <cell r="R86">
            <v>46522.234891676169</v>
          </cell>
          <cell r="S86">
            <v>26.838235294117649</v>
          </cell>
          <cell r="T86">
            <v>48.333333333333336</v>
          </cell>
          <cell r="V86" t="str">
            <v xml:space="preserve"> Waiting for LDM</v>
          </cell>
          <cell r="W86">
            <v>4080</v>
          </cell>
          <cell r="X86">
            <v>0</v>
          </cell>
          <cell r="Y86">
            <v>26.838235294117645</v>
          </cell>
          <cell r="Z86">
            <v>21.495098039215687</v>
          </cell>
        </row>
        <row r="87">
          <cell r="B87">
            <v>41030</v>
          </cell>
          <cell r="C87" t="str">
            <v>A-05 (Production/Injection)</v>
          </cell>
          <cell r="D87" t="str">
            <v>A-05 (Production/Injection):Zone3</v>
          </cell>
          <cell r="E87">
            <v>15</v>
          </cell>
          <cell r="F87">
            <v>98</v>
          </cell>
          <cell r="G87">
            <v>256</v>
          </cell>
          <cell r="H87">
            <v>156</v>
          </cell>
          <cell r="I87">
            <v>939</v>
          </cell>
          <cell r="J87">
            <v>73</v>
          </cell>
          <cell r="K87">
            <v>109</v>
          </cell>
          <cell r="L87">
            <v>182</v>
          </cell>
          <cell r="M87">
            <v>59.890109890109891</v>
          </cell>
          <cell r="N87">
            <v>4.6500000000000004</v>
          </cell>
          <cell r="O87">
            <v>4.6500000000000004</v>
          </cell>
          <cell r="P87">
            <v>0</v>
          </cell>
          <cell r="R87">
            <v>63698.630136986299</v>
          </cell>
          <cell r="S87">
            <v>23.440860215053764</v>
          </cell>
          <cell r="T87">
            <v>39.13978494623656</v>
          </cell>
          <cell r="V87" t="str">
            <v>Water no LDM data</v>
          </cell>
          <cell r="W87">
            <v>4650</v>
          </cell>
          <cell r="X87">
            <v>0</v>
          </cell>
          <cell r="Y87">
            <v>23.44086021505376</v>
          </cell>
          <cell r="Z87">
            <v>15.698924731182794</v>
          </cell>
        </row>
        <row r="88">
          <cell r="B88">
            <v>41054</v>
          </cell>
          <cell r="C88" t="str">
            <v>A-05 (Production/Injection)</v>
          </cell>
          <cell r="D88" t="str">
            <v>A-05 (Production/Injection):Zone3</v>
          </cell>
          <cell r="E88">
            <v>18</v>
          </cell>
          <cell r="F88">
            <v>99</v>
          </cell>
          <cell r="G88">
            <v>261</v>
          </cell>
          <cell r="H88">
            <v>161</v>
          </cell>
          <cell r="I88">
            <v>13</v>
          </cell>
          <cell r="J88">
            <v>88</v>
          </cell>
          <cell r="K88">
            <v>117</v>
          </cell>
          <cell r="L88">
            <v>205</v>
          </cell>
          <cell r="M88">
            <v>57.073170731707314</v>
          </cell>
          <cell r="N88">
            <v>5.08</v>
          </cell>
          <cell r="O88">
            <v>5.08</v>
          </cell>
          <cell r="P88">
            <v>0</v>
          </cell>
          <cell r="R88">
            <v>57727.272727272728</v>
          </cell>
          <cell r="S88">
            <v>23.031496062992126</v>
          </cell>
          <cell r="T88">
            <v>40.354330708661415</v>
          </cell>
          <cell r="V88" t="str">
            <v>Water no LDM data</v>
          </cell>
          <cell r="W88">
            <v>5080</v>
          </cell>
          <cell r="X88">
            <v>0</v>
          </cell>
          <cell r="Y88">
            <v>23.031496062992126</v>
          </cell>
          <cell r="Z88">
            <v>17.322834645669293</v>
          </cell>
        </row>
        <row r="89">
          <cell r="B89">
            <v>41082</v>
          </cell>
          <cell r="C89" t="str">
            <v>A-05 (Production/Injection)</v>
          </cell>
          <cell r="D89" t="str">
            <v>A-05 (Production/Injection):Zone3</v>
          </cell>
          <cell r="E89">
            <v>23</v>
          </cell>
          <cell r="F89">
            <v>99</v>
          </cell>
          <cell r="G89">
            <v>254</v>
          </cell>
          <cell r="H89">
            <v>160</v>
          </cell>
          <cell r="I89">
            <v>14</v>
          </cell>
          <cell r="J89">
            <v>80</v>
          </cell>
          <cell r="K89">
            <v>117</v>
          </cell>
          <cell r="L89">
            <v>197</v>
          </cell>
          <cell r="M89">
            <v>59.390862944162436</v>
          </cell>
          <cell r="N89">
            <v>4.76</v>
          </cell>
          <cell r="O89">
            <v>4.76</v>
          </cell>
          <cell r="P89">
            <v>0</v>
          </cell>
          <cell r="R89">
            <v>59500</v>
          </cell>
          <cell r="S89">
            <v>24.579831932773111</v>
          </cell>
          <cell r="T89">
            <v>41.386554621848738</v>
          </cell>
          <cell r="W89">
            <v>4760</v>
          </cell>
          <cell r="X89">
            <v>0</v>
          </cell>
          <cell r="Y89">
            <v>24.579831932773111</v>
          </cell>
          <cell r="Z89">
            <v>16.806722689075631</v>
          </cell>
        </row>
        <row r="90">
          <cell r="B90">
            <v>41088</v>
          </cell>
          <cell r="C90" t="str">
            <v>A-05 (Production/Injection)</v>
          </cell>
          <cell r="D90" t="str">
            <v>A-05 (Production/Injection):Zone3</v>
          </cell>
          <cell r="E90">
            <v>10</v>
          </cell>
          <cell r="F90">
            <v>99</v>
          </cell>
          <cell r="G90">
            <v>259</v>
          </cell>
          <cell r="H90">
            <v>155</v>
          </cell>
          <cell r="I90">
            <v>15</v>
          </cell>
          <cell r="J90">
            <v>77</v>
          </cell>
          <cell r="K90">
            <v>118</v>
          </cell>
          <cell r="L90">
            <v>195</v>
          </cell>
          <cell r="M90">
            <v>60.512820512820511</v>
          </cell>
          <cell r="N90">
            <v>4.59</v>
          </cell>
          <cell r="O90">
            <v>4.59</v>
          </cell>
          <cell r="P90">
            <v>0</v>
          </cell>
          <cell r="R90">
            <v>59610.389610389611</v>
          </cell>
          <cell r="S90">
            <v>25.708061002178649</v>
          </cell>
          <cell r="T90">
            <v>42.483660130718953</v>
          </cell>
          <cell r="W90">
            <v>4590</v>
          </cell>
          <cell r="X90">
            <v>0</v>
          </cell>
          <cell r="Y90">
            <v>25.708061002178649</v>
          </cell>
          <cell r="Z90">
            <v>16.775599128540307</v>
          </cell>
        </row>
        <row r="91">
          <cell r="B91">
            <v>41092</v>
          </cell>
          <cell r="C91" t="str">
            <v>A-05 (Production/Injection)</v>
          </cell>
          <cell r="D91" t="str">
            <v>A-05 (Production/Injection):Zone3</v>
          </cell>
          <cell r="E91">
            <v>11</v>
          </cell>
          <cell r="F91">
            <v>99</v>
          </cell>
          <cell r="G91">
            <v>257</v>
          </cell>
          <cell r="H91">
            <v>158</v>
          </cell>
          <cell r="I91">
            <v>15</v>
          </cell>
          <cell r="J91">
            <v>74</v>
          </cell>
          <cell r="K91">
            <v>118</v>
          </cell>
          <cell r="L91">
            <v>192</v>
          </cell>
          <cell r="M91">
            <v>61.458333333333336</v>
          </cell>
          <cell r="N91">
            <v>4.5199999999999996</v>
          </cell>
          <cell r="O91">
            <v>4.5199999999999996</v>
          </cell>
          <cell r="P91">
            <v>0</v>
          </cell>
          <cell r="R91">
            <v>61081.08108108108</v>
          </cell>
          <cell r="S91">
            <v>26.106194690265486</v>
          </cell>
          <cell r="T91">
            <v>42.477876106194692</v>
          </cell>
          <cell r="W91">
            <v>4520</v>
          </cell>
          <cell r="X91">
            <v>0</v>
          </cell>
          <cell r="Y91">
            <v>26.10619469026549</v>
          </cell>
          <cell r="Z91">
            <v>16.371681415929206</v>
          </cell>
        </row>
        <row r="92">
          <cell r="B92">
            <v>41101</v>
          </cell>
          <cell r="C92" t="str">
            <v>A-05 (Production/Injection)</v>
          </cell>
          <cell r="D92" t="str">
            <v>A-05 (Production/Injection):Zone3</v>
          </cell>
          <cell r="E92">
            <v>23</v>
          </cell>
          <cell r="F92">
            <v>99</v>
          </cell>
          <cell r="G92">
            <v>253</v>
          </cell>
          <cell r="H92">
            <v>156</v>
          </cell>
          <cell r="I92">
            <v>15</v>
          </cell>
          <cell r="J92">
            <v>82</v>
          </cell>
          <cell r="K92">
            <v>131</v>
          </cell>
          <cell r="L92">
            <v>213</v>
          </cell>
          <cell r="M92">
            <v>61.502347417840376</v>
          </cell>
          <cell r="N92">
            <v>4.42</v>
          </cell>
          <cell r="O92">
            <v>4.42</v>
          </cell>
          <cell r="P92">
            <v>0</v>
          </cell>
          <cell r="R92">
            <v>53902.439024390245</v>
          </cell>
          <cell r="S92">
            <v>29.638009049773757</v>
          </cell>
          <cell r="T92">
            <v>48.190045248868778</v>
          </cell>
          <cell r="W92">
            <v>4420</v>
          </cell>
          <cell r="X92">
            <v>0</v>
          </cell>
          <cell r="Y92">
            <v>29.638009049773757</v>
          </cell>
          <cell r="Z92">
            <v>18.552036199095024</v>
          </cell>
        </row>
        <row r="93">
          <cell r="B93">
            <v>41111</v>
          </cell>
          <cell r="C93" t="str">
            <v>A-05 (Production/Injection)</v>
          </cell>
          <cell r="D93" t="str">
            <v>A-05 (Production/Injection):Zone3</v>
          </cell>
          <cell r="E93">
            <v>24</v>
          </cell>
          <cell r="F93">
            <v>99</v>
          </cell>
          <cell r="G93">
            <v>240</v>
          </cell>
          <cell r="H93">
            <v>153</v>
          </cell>
          <cell r="I93">
            <v>16</v>
          </cell>
          <cell r="J93">
            <v>72</v>
          </cell>
          <cell r="K93">
            <v>110</v>
          </cell>
          <cell r="L93">
            <v>182</v>
          </cell>
          <cell r="M93">
            <v>60.439560439560438</v>
          </cell>
          <cell r="N93">
            <v>4.32</v>
          </cell>
          <cell r="O93">
            <v>4.32</v>
          </cell>
          <cell r="P93">
            <v>0</v>
          </cell>
          <cell r="R93">
            <v>60000</v>
          </cell>
          <cell r="S93">
            <v>25.462962962962962</v>
          </cell>
          <cell r="T93">
            <v>42.129629629629626</v>
          </cell>
          <cell r="W93">
            <v>4320</v>
          </cell>
          <cell r="X93">
            <v>0</v>
          </cell>
          <cell r="Y93">
            <v>25.462962962962962</v>
          </cell>
          <cell r="Z93">
            <v>16.666666666666664</v>
          </cell>
        </row>
        <row r="94">
          <cell r="B94">
            <v>41120</v>
          </cell>
          <cell r="C94" t="str">
            <v>A-05 (Production/Injection)</v>
          </cell>
          <cell r="D94" t="str">
            <v>A-05 (Production/Injection):Zone3</v>
          </cell>
          <cell r="E94">
            <v>23</v>
          </cell>
          <cell r="F94">
            <v>99</v>
          </cell>
          <cell r="G94">
            <v>234</v>
          </cell>
          <cell r="H94">
            <v>148</v>
          </cell>
          <cell r="I94">
            <v>16</v>
          </cell>
          <cell r="J94">
            <v>73</v>
          </cell>
          <cell r="K94">
            <v>110</v>
          </cell>
          <cell r="L94">
            <v>183</v>
          </cell>
          <cell r="M94">
            <v>60.10928961748634</v>
          </cell>
          <cell r="N94">
            <v>4.34</v>
          </cell>
          <cell r="O94">
            <v>4.34</v>
          </cell>
          <cell r="P94">
            <v>0</v>
          </cell>
          <cell r="R94">
            <v>59452.054794520547</v>
          </cell>
          <cell r="S94">
            <v>25.345622119815669</v>
          </cell>
          <cell r="T94">
            <v>42.165898617511523</v>
          </cell>
          <cell r="W94">
            <v>4340</v>
          </cell>
          <cell r="X94">
            <v>0</v>
          </cell>
          <cell r="Y94">
            <v>25.345622119815669</v>
          </cell>
          <cell r="Z94">
            <v>16.820276497695854</v>
          </cell>
        </row>
        <row r="95">
          <cell r="B95">
            <v>41141</v>
          </cell>
          <cell r="C95" t="str">
            <v>A-05 (Production/Injection)</v>
          </cell>
          <cell r="D95" t="str">
            <v>A-05 (Production/Injection):Zone3</v>
          </cell>
          <cell r="E95">
            <v>23</v>
          </cell>
          <cell r="F95">
            <v>99</v>
          </cell>
          <cell r="G95">
            <v>256</v>
          </cell>
          <cell r="H95">
            <v>152</v>
          </cell>
          <cell r="I95">
            <v>17</v>
          </cell>
          <cell r="J95">
            <v>75.540000000000006</v>
          </cell>
          <cell r="K95">
            <v>117.66</v>
          </cell>
          <cell r="L95">
            <v>193.2</v>
          </cell>
          <cell r="M95">
            <v>60.900621118012424</v>
          </cell>
          <cell r="N95">
            <v>4.47</v>
          </cell>
          <cell r="O95">
            <v>4.47</v>
          </cell>
          <cell r="P95">
            <v>0</v>
          </cell>
          <cell r="R95">
            <v>59173.947577442414</v>
          </cell>
          <cell r="S95">
            <v>26.322147651006713</v>
          </cell>
          <cell r="T95">
            <v>43.221476510067113</v>
          </cell>
          <cell r="V95" t="str">
            <v>Choke Test 99 %</v>
          </cell>
          <cell r="W95">
            <v>4470</v>
          </cell>
          <cell r="X95">
            <v>0</v>
          </cell>
          <cell r="Y95">
            <v>26.322147651006713</v>
          </cell>
          <cell r="Z95">
            <v>16.899328859060404</v>
          </cell>
        </row>
        <row r="96">
          <cell r="B96">
            <v>41149</v>
          </cell>
          <cell r="C96" t="str">
            <v>A-05 (Production/Injection)</v>
          </cell>
          <cell r="D96" t="str">
            <v>A-05 (Production/Injection):Zone3</v>
          </cell>
          <cell r="E96">
            <v>23</v>
          </cell>
          <cell r="F96">
            <v>99</v>
          </cell>
          <cell r="G96">
            <v>252</v>
          </cell>
          <cell r="H96">
            <v>144</v>
          </cell>
          <cell r="I96">
            <v>17</v>
          </cell>
          <cell r="J96">
            <v>68</v>
          </cell>
          <cell r="K96">
            <v>116.5</v>
          </cell>
          <cell r="L96">
            <v>184.5</v>
          </cell>
          <cell r="M96">
            <v>63.143631436314365</v>
          </cell>
          <cell r="N96">
            <v>4.58</v>
          </cell>
          <cell r="O96">
            <v>4.58</v>
          </cell>
          <cell r="R96">
            <v>67352.941176470587</v>
          </cell>
          <cell r="S96">
            <v>25.436681222707424</v>
          </cell>
          <cell r="T96">
            <v>40.283842794759828</v>
          </cell>
          <cell r="W96">
            <v>4580</v>
          </cell>
          <cell r="X96">
            <v>0</v>
          </cell>
          <cell r="Y96">
            <v>25.436681222707424</v>
          </cell>
          <cell r="Z96">
            <v>14.847161572052402</v>
          </cell>
        </row>
        <row r="97">
          <cell r="B97">
            <v>41164</v>
          </cell>
          <cell r="C97" t="str">
            <v>A-05 (Production/Injection)</v>
          </cell>
          <cell r="D97" t="str">
            <v>A-05 (Production/Injection):Zone3</v>
          </cell>
          <cell r="E97">
            <v>16</v>
          </cell>
          <cell r="F97">
            <v>99</v>
          </cell>
          <cell r="G97">
            <v>218</v>
          </cell>
          <cell r="H97">
            <v>133</v>
          </cell>
          <cell r="I97">
            <v>17</v>
          </cell>
          <cell r="J97">
            <v>59</v>
          </cell>
          <cell r="K97">
            <v>115</v>
          </cell>
          <cell r="L97">
            <v>174</v>
          </cell>
          <cell r="M97">
            <v>66.091954022988503</v>
          </cell>
          <cell r="N97">
            <v>4.41</v>
          </cell>
          <cell r="O97">
            <v>4.41</v>
          </cell>
          <cell r="R97">
            <v>74745.762711864401</v>
          </cell>
          <cell r="S97">
            <v>26.077097505668934</v>
          </cell>
          <cell r="T97">
            <v>39.455782312925173</v>
          </cell>
          <cell r="W97">
            <v>4410</v>
          </cell>
          <cell r="X97">
            <v>0</v>
          </cell>
          <cell r="Y97">
            <v>26.077097505668934</v>
          </cell>
          <cell r="Z97">
            <v>13.378684807256235</v>
          </cell>
        </row>
        <row r="98">
          <cell r="B98">
            <v>41188</v>
          </cell>
          <cell r="C98" t="str">
            <v>A-05 (Production/Injection)</v>
          </cell>
          <cell r="D98" t="str">
            <v>A-05 (Production/Injection):Zone3</v>
          </cell>
          <cell r="E98">
            <v>0</v>
          </cell>
          <cell r="F98">
            <v>99</v>
          </cell>
          <cell r="G98">
            <v>228</v>
          </cell>
          <cell r="H98">
            <v>140</v>
          </cell>
          <cell r="I98">
            <v>18</v>
          </cell>
          <cell r="J98">
            <v>59</v>
          </cell>
          <cell r="K98">
            <v>113</v>
          </cell>
          <cell r="L98">
            <v>172</v>
          </cell>
          <cell r="M98">
            <v>65.697674418604649</v>
          </cell>
          <cell r="N98">
            <v>4.3</v>
          </cell>
          <cell r="O98">
            <v>4.3</v>
          </cell>
          <cell r="R98">
            <v>72881.355932203383</v>
          </cell>
          <cell r="S98">
            <v>26.279069767441861</v>
          </cell>
          <cell r="T98">
            <v>40</v>
          </cell>
          <cell r="V98" t="str">
            <v>The test report QCed</v>
          </cell>
          <cell r="W98">
            <v>4300</v>
          </cell>
          <cell r="X98">
            <v>0</v>
          </cell>
          <cell r="Y98">
            <v>26.279069767441861</v>
          </cell>
          <cell r="Z98">
            <v>13.720930232558141</v>
          </cell>
        </row>
        <row r="99">
          <cell r="B99">
            <v>41250</v>
          </cell>
          <cell r="C99" t="str">
            <v>A-05 (Production/Injection)</v>
          </cell>
          <cell r="D99" t="str">
            <v>A-05 (Production/Injection):Zone3</v>
          </cell>
          <cell r="E99">
            <v>22</v>
          </cell>
          <cell r="F99">
            <v>98</v>
          </cell>
          <cell r="G99">
            <v>236</v>
          </cell>
          <cell r="H99">
            <v>91</v>
          </cell>
          <cell r="I99">
            <v>21</v>
          </cell>
          <cell r="J99">
            <v>14</v>
          </cell>
          <cell r="K99">
            <v>120</v>
          </cell>
          <cell r="L99">
            <v>134</v>
          </cell>
          <cell r="M99">
            <v>89.552238805970148</v>
          </cell>
          <cell r="N99">
            <v>5.35</v>
          </cell>
          <cell r="O99">
            <v>5.35</v>
          </cell>
          <cell r="R99">
            <v>382142.85714285716</v>
          </cell>
          <cell r="S99">
            <v>22.429906542056074</v>
          </cell>
          <cell r="T99">
            <v>25.046728971962615</v>
          </cell>
          <cell r="V99" t="str">
            <v>Consistent low Qo confirmed, questionable Qg</v>
          </cell>
          <cell r="W99">
            <v>5350</v>
          </cell>
          <cell r="X99">
            <v>0</v>
          </cell>
          <cell r="Y99">
            <v>22.429906542056077</v>
          </cell>
          <cell r="Z99">
            <v>2.6168224299065423</v>
          </cell>
        </row>
        <row r="100">
          <cell r="B100">
            <v>41334</v>
          </cell>
          <cell r="C100" t="str">
            <v>A-05 (Production/Injection)</v>
          </cell>
          <cell r="D100" t="str">
            <v>A-05 (Production/Injection):Zone3</v>
          </cell>
          <cell r="E100">
            <v>10</v>
          </cell>
          <cell r="F100">
            <v>99</v>
          </cell>
          <cell r="G100">
            <v>238</v>
          </cell>
          <cell r="H100">
            <v>96</v>
          </cell>
          <cell r="I100">
            <v>26</v>
          </cell>
          <cell r="J100">
            <v>14.22</v>
          </cell>
          <cell r="K100">
            <v>116.6</v>
          </cell>
          <cell r="L100">
            <v>130.82</v>
          </cell>
          <cell r="M100">
            <v>89.130102430820969</v>
          </cell>
          <cell r="N100">
            <v>6.05</v>
          </cell>
          <cell r="O100">
            <v>6.05</v>
          </cell>
          <cell r="P100">
            <v>0</v>
          </cell>
          <cell r="R100">
            <v>425457.10267229256</v>
          </cell>
          <cell r="S100">
            <v>19.272727272727273</v>
          </cell>
          <cell r="T100">
            <v>21.623140495867769</v>
          </cell>
          <cell r="W100">
            <v>6050</v>
          </cell>
          <cell r="X100">
            <v>0</v>
          </cell>
          <cell r="Y100">
            <v>19.272727272727273</v>
          </cell>
          <cell r="Z100">
            <v>2.3504132231404959</v>
          </cell>
        </row>
        <row r="101">
          <cell r="B101">
            <v>41384</v>
          </cell>
          <cell r="C101" t="str">
            <v>A-05 (Production/Injection)</v>
          </cell>
          <cell r="D101" t="str">
            <v>A-05 (Production/Injection):Zone3</v>
          </cell>
          <cell r="E101">
            <v>24</v>
          </cell>
          <cell r="F101">
            <v>100</v>
          </cell>
          <cell r="G101">
            <v>235</v>
          </cell>
          <cell r="H101">
            <v>99</v>
          </cell>
          <cell r="I101">
            <v>27</v>
          </cell>
          <cell r="J101">
            <v>51.4</v>
          </cell>
          <cell r="K101">
            <v>3.15</v>
          </cell>
          <cell r="L101">
            <v>54.55</v>
          </cell>
          <cell r="M101">
            <v>5.7745187901008252</v>
          </cell>
          <cell r="N101">
            <v>4.71</v>
          </cell>
          <cell r="O101">
            <v>4.71</v>
          </cell>
          <cell r="P101">
            <v>0</v>
          </cell>
          <cell r="R101">
            <v>91634.241245136189</v>
          </cell>
          <cell r="S101">
            <v>0.66878980891719741</v>
          </cell>
          <cell r="T101">
            <v>11.581740976645435</v>
          </cell>
          <cell r="W101">
            <v>4710</v>
          </cell>
          <cell r="X101">
            <v>0</v>
          </cell>
          <cell r="Y101">
            <v>0.66878980891719741</v>
          </cell>
          <cell r="Z101">
            <v>10.912951167728238</v>
          </cell>
        </row>
        <row r="102">
          <cell r="B102">
            <v>41416</v>
          </cell>
          <cell r="C102" t="str">
            <v>A-05 (Production/Injection)</v>
          </cell>
          <cell r="D102" t="str">
            <v>A-05 (Production/Injection):Zone3</v>
          </cell>
          <cell r="E102">
            <v>22</v>
          </cell>
          <cell r="F102">
            <v>100</v>
          </cell>
          <cell r="G102">
            <v>234</v>
          </cell>
          <cell r="H102">
            <v>103</v>
          </cell>
          <cell r="I102">
            <v>27</v>
          </cell>
          <cell r="J102">
            <v>0</v>
          </cell>
          <cell r="K102">
            <v>6.27</v>
          </cell>
          <cell r="L102">
            <v>6.27</v>
          </cell>
          <cell r="M102">
            <v>100</v>
          </cell>
          <cell r="N102">
            <v>5.4</v>
          </cell>
          <cell r="O102">
            <v>5.4</v>
          </cell>
          <cell r="P102">
            <v>0</v>
          </cell>
          <cell r="R102">
            <v>0</v>
          </cell>
          <cell r="S102">
            <v>1.1611111111111112</v>
          </cell>
          <cell r="T102">
            <v>1.1611111111111112</v>
          </cell>
          <cell r="W102">
            <v>5400</v>
          </cell>
          <cell r="X102">
            <v>0</v>
          </cell>
          <cell r="Y102">
            <v>1.161111111111111</v>
          </cell>
          <cell r="Z102">
            <v>0</v>
          </cell>
        </row>
        <row r="103">
          <cell r="B103">
            <v>41430</v>
          </cell>
          <cell r="C103" t="str">
            <v>A-05 (Production/Injection)</v>
          </cell>
          <cell r="D103" t="str">
            <v>A-05 (Production/Injection):Zone3</v>
          </cell>
          <cell r="E103">
            <v>18.5</v>
          </cell>
          <cell r="F103">
            <v>100</v>
          </cell>
          <cell r="G103">
            <v>218</v>
          </cell>
          <cell r="H103">
            <v>101</v>
          </cell>
          <cell r="I103">
            <v>26</v>
          </cell>
          <cell r="J103">
            <v>84.77</v>
          </cell>
          <cell r="K103">
            <v>3.01</v>
          </cell>
          <cell r="L103">
            <v>87.78</v>
          </cell>
          <cell r="M103">
            <v>3.4290271132376398</v>
          </cell>
          <cell r="N103">
            <v>5.71</v>
          </cell>
          <cell r="O103">
            <v>5.71</v>
          </cell>
          <cell r="P103">
            <v>0</v>
          </cell>
          <cell r="R103">
            <v>67358.73540167512</v>
          </cell>
          <cell r="S103">
            <v>0.5271453590192644</v>
          </cell>
          <cell r="T103">
            <v>15.373029772329247</v>
          </cell>
          <cell r="V103" t="str">
            <v>uploaded 6-Aug-13</v>
          </cell>
          <cell r="W103">
            <v>5710</v>
          </cell>
          <cell r="X103">
            <v>0</v>
          </cell>
          <cell r="Y103">
            <v>0.5271453590192644</v>
          </cell>
          <cell r="Z103">
            <v>14.845884413309982</v>
          </cell>
        </row>
        <row r="104">
          <cell r="B104">
            <v>41457</v>
          </cell>
          <cell r="C104" t="str">
            <v>A-05 (Production/Injection)</v>
          </cell>
          <cell r="D104" t="str">
            <v>A-05 (Production/Injection):Zone3</v>
          </cell>
          <cell r="E104">
            <v>8</v>
          </cell>
          <cell r="F104">
            <v>100</v>
          </cell>
          <cell r="G104">
            <v>203</v>
          </cell>
          <cell r="H104">
            <v>97</v>
          </cell>
          <cell r="I104">
            <v>24</v>
          </cell>
          <cell r="J104">
            <v>85.73</v>
          </cell>
          <cell r="K104">
            <v>5.2350000000000003</v>
          </cell>
          <cell r="L104">
            <v>90.965000000000003</v>
          </cell>
          <cell r="M104">
            <v>5.7549606991700104</v>
          </cell>
          <cell r="N104">
            <v>5.56</v>
          </cell>
          <cell r="O104">
            <v>5.56</v>
          </cell>
          <cell r="P104">
            <v>0</v>
          </cell>
          <cell r="R104">
            <v>64854.77662428555</v>
          </cell>
          <cell r="S104">
            <v>0.94154676258992809</v>
          </cell>
          <cell r="T104">
            <v>16.360611510791365</v>
          </cell>
          <cell r="V104" t="str">
            <v>Post lowering back pressure</v>
          </cell>
          <cell r="W104">
            <v>5560</v>
          </cell>
          <cell r="X104">
            <v>0</v>
          </cell>
          <cell r="Y104">
            <v>0.9415467625899282</v>
          </cell>
          <cell r="Z104">
            <v>15.419064748201441</v>
          </cell>
        </row>
        <row r="105">
          <cell r="B105">
            <v>41471</v>
          </cell>
          <cell r="C105" t="str">
            <v>A-05 (Production/Injection)</v>
          </cell>
          <cell r="D105" t="str">
            <v>A-05 (Production/Injection):Zone3</v>
          </cell>
          <cell r="E105">
            <v>13</v>
          </cell>
          <cell r="F105">
            <v>100</v>
          </cell>
          <cell r="G105">
            <v>209</v>
          </cell>
          <cell r="H105">
            <v>102</v>
          </cell>
          <cell r="I105">
            <v>25</v>
          </cell>
          <cell r="J105">
            <v>54.27</v>
          </cell>
          <cell r="K105">
            <v>7.86</v>
          </cell>
          <cell r="L105">
            <v>62.13</v>
          </cell>
          <cell r="M105">
            <v>12.650893288266538</v>
          </cell>
          <cell r="N105">
            <v>5.45</v>
          </cell>
          <cell r="O105">
            <v>5.45</v>
          </cell>
          <cell r="P105">
            <v>0</v>
          </cell>
          <cell r="R105">
            <v>100423.80689146859</v>
          </cell>
          <cell r="S105">
            <v>1.4422018348623853</v>
          </cell>
          <cell r="T105">
            <v>11.4</v>
          </cell>
          <cell r="V105" t="str">
            <v>Post lowering HP separator pressure. Impact to FTHP is reversed, it increased.</v>
          </cell>
          <cell r="W105">
            <v>5450</v>
          </cell>
          <cell r="X105">
            <v>0</v>
          </cell>
          <cell r="Y105">
            <v>1.4422018348623853</v>
          </cell>
          <cell r="Z105">
            <v>9.9577981651376142</v>
          </cell>
        </row>
        <row r="106">
          <cell r="B106">
            <v>41480</v>
          </cell>
          <cell r="C106" t="str">
            <v>A-05 (Production/Injection)</v>
          </cell>
          <cell r="D106" t="str">
            <v>A-05 (Production/Injection):Zone3</v>
          </cell>
          <cell r="E106">
            <v>11</v>
          </cell>
          <cell r="F106">
            <v>100</v>
          </cell>
          <cell r="G106">
            <v>203</v>
          </cell>
          <cell r="H106">
            <v>97</v>
          </cell>
          <cell r="I106">
            <v>25</v>
          </cell>
          <cell r="J106">
            <v>69.5</v>
          </cell>
          <cell r="K106">
            <v>10.76</v>
          </cell>
          <cell r="L106">
            <v>80.260000000000005</v>
          </cell>
          <cell r="M106">
            <v>13.406429105407426</v>
          </cell>
          <cell r="N106">
            <v>5.41</v>
          </cell>
          <cell r="O106">
            <v>5.41</v>
          </cell>
          <cell r="P106">
            <v>0</v>
          </cell>
          <cell r="R106">
            <v>77841.726618705041</v>
          </cell>
          <cell r="S106">
            <v>1.9889094269870611</v>
          </cell>
          <cell r="T106">
            <v>14.835489833641406</v>
          </cell>
          <cell r="W106">
            <v>5410</v>
          </cell>
          <cell r="X106">
            <v>0</v>
          </cell>
          <cell r="Y106">
            <v>1.9889094269870609</v>
          </cell>
          <cell r="Z106">
            <v>12.846580406654343</v>
          </cell>
        </row>
        <row r="107">
          <cell r="B107">
            <v>41503</v>
          </cell>
          <cell r="C107" t="str">
            <v>A-05 (Production/Injection)</v>
          </cell>
          <cell r="D107" t="str">
            <v>A-05 (Production/Injection):Zone3</v>
          </cell>
          <cell r="E107">
            <v>12</v>
          </cell>
          <cell r="F107">
            <v>100</v>
          </cell>
          <cell r="G107">
            <v>172</v>
          </cell>
          <cell r="H107">
            <v>94</v>
          </cell>
          <cell r="I107">
            <v>25</v>
          </cell>
          <cell r="J107">
            <v>65.88</v>
          </cell>
          <cell r="K107">
            <v>6.21</v>
          </cell>
          <cell r="L107">
            <v>72.09</v>
          </cell>
          <cell r="M107">
            <v>8.6142322097378283</v>
          </cell>
          <cell r="N107">
            <v>6.02</v>
          </cell>
          <cell r="O107">
            <v>6.02</v>
          </cell>
          <cell r="P107">
            <v>0</v>
          </cell>
          <cell r="R107">
            <v>91378.263509411045</v>
          </cell>
          <cell r="S107">
            <v>1.0315614617940199</v>
          </cell>
          <cell r="T107">
            <v>11.975083056478406</v>
          </cell>
          <cell r="W107">
            <v>6020</v>
          </cell>
          <cell r="X107">
            <v>0</v>
          </cell>
          <cell r="Y107">
            <v>1.0315614617940201</v>
          </cell>
          <cell r="Z107">
            <v>10.943521594684386</v>
          </cell>
        </row>
        <row r="108">
          <cell r="B108">
            <v>41525</v>
          </cell>
          <cell r="C108" t="str">
            <v>A-05 (Production/Injection)</v>
          </cell>
          <cell r="D108" t="str">
            <v>A-05 (Production/Injection):Zone3</v>
          </cell>
          <cell r="E108">
            <v>27</v>
          </cell>
          <cell r="F108">
            <v>100</v>
          </cell>
          <cell r="G108">
            <v>178</v>
          </cell>
          <cell r="H108">
            <v>94</v>
          </cell>
          <cell r="I108">
            <v>25</v>
          </cell>
          <cell r="J108">
            <v>53</v>
          </cell>
          <cell r="K108">
            <v>5</v>
          </cell>
          <cell r="L108">
            <v>58</v>
          </cell>
          <cell r="M108">
            <v>8.6206896551724146</v>
          </cell>
          <cell r="N108">
            <v>6.04</v>
          </cell>
          <cell r="O108">
            <v>6.04</v>
          </cell>
          <cell r="P108">
            <v>0</v>
          </cell>
          <cell r="R108">
            <v>113962.2641509434</v>
          </cell>
          <cell r="S108">
            <v>0.82781456953642385</v>
          </cell>
          <cell r="T108">
            <v>9.6026490066225172</v>
          </cell>
          <cell r="W108">
            <v>6040</v>
          </cell>
          <cell r="X108">
            <v>0</v>
          </cell>
          <cell r="Y108">
            <v>0.82781456953642385</v>
          </cell>
          <cell r="Z108">
            <v>8.774834437086092</v>
          </cell>
        </row>
        <row r="109">
          <cell r="B109">
            <v>41531</v>
          </cell>
          <cell r="C109" t="str">
            <v>A-05 (Production/Injection)</v>
          </cell>
          <cell r="D109" t="str">
            <v>A-05 (Production/Injection):Zone3</v>
          </cell>
          <cell r="E109">
            <v>21</v>
          </cell>
          <cell r="F109">
            <v>100</v>
          </cell>
          <cell r="G109">
            <v>186</v>
          </cell>
          <cell r="H109">
            <v>98</v>
          </cell>
          <cell r="I109">
            <v>25</v>
          </cell>
          <cell r="J109">
            <v>66</v>
          </cell>
          <cell r="K109">
            <v>5</v>
          </cell>
          <cell r="L109">
            <v>71</v>
          </cell>
          <cell r="M109">
            <v>7.042253521126761</v>
          </cell>
          <cell r="N109">
            <v>5.88</v>
          </cell>
          <cell r="O109">
            <v>5.88</v>
          </cell>
          <cell r="P109">
            <v>0</v>
          </cell>
          <cell r="R109">
            <v>89090.909090909088</v>
          </cell>
          <cell r="S109">
            <v>0.85034013605442171</v>
          </cell>
          <cell r="T109">
            <v>12.07482993197279</v>
          </cell>
          <cell r="W109">
            <v>5880</v>
          </cell>
          <cell r="X109">
            <v>0</v>
          </cell>
          <cell r="Y109">
            <v>0.85034013605442182</v>
          </cell>
          <cell r="Z109">
            <v>11.224489795918368</v>
          </cell>
        </row>
        <row r="110">
          <cell r="B110">
            <v>41559</v>
          </cell>
          <cell r="C110" t="str">
            <v>A-05 (Production/Injection)</v>
          </cell>
          <cell r="D110" t="str">
            <v>A-05 (Production/Injection):Zone3</v>
          </cell>
          <cell r="E110">
            <v>23</v>
          </cell>
          <cell r="F110">
            <v>100</v>
          </cell>
          <cell r="G110">
            <v>171</v>
          </cell>
          <cell r="H110">
            <v>94</v>
          </cell>
          <cell r="I110">
            <v>25</v>
          </cell>
          <cell r="J110">
            <v>55</v>
          </cell>
          <cell r="K110">
            <v>5</v>
          </cell>
          <cell r="L110">
            <v>60</v>
          </cell>
          <cell r="M110">
            <v>8.3333333333333339</v>
          </cell>
          <cell r="N110">
            <v>5.8</v>
          </cell>
          <cell r="O110">
            <v>5.8</v>
          </cell>
          <cell r="P110">
            <v>0</v>
          </cell>
          <cell r="R110">
            <v>105454.54545454546</v>
          </cell>
          <cell r="S110">
            <v>0.86206896551724133</v>
          </cell>
          <cell r="T110">
            <v>10.344827586206897</v>
          </cell>
          <cell r="W110">
            <v>5800</v>
          </cell>
          <cell r="X110">
            <v>0</v>
          </cell>
          <cell r="Y110">
            <v>0.86206896551724144</v>
          </cell>
          <cell r="Z110">
            <v>9.4827586206896548</v>
          </cell>
        </row>
        <row r="111">
          <cell r="B111">
            <v>41579</v>
          </cell>
          <cell r="C111" t="str">
            <v>A-05 (Production/Injection)</v>
          </cell>
          <cell r="D111" t="str">
            <v>A-05 (Production/Injection):Zone3</v>
          </cell>
          <cell r="E111">
            <v>20.5</v>
          </cell>
          <cell r="F111">
            <v>100</v>
          </cell>
          <cell r="G111">
            <v>196</v>
          </cell>
          <cell r="H111">
            <v>93</v>
          </cell>
          <cell r="I111">
            <v>26</v>
          </cell>
          <cell r="J111">
            <v>44</v>
          </cell>
          <cell r="K111">
            <v>16</v>
          </cell>
          <cell r="L111">
            <v>60</v>
          </cell>
          <cell r="M111">
            <v>26.666666666666668</v>
          </cell>
          <cell r="N111">
            <v>5.7</v>
          </cell>
          <cell r="O111">
            <v>5.7</v>
          </cell>
          <cell r="P111">
            <v>0</v>
          </cell>
          <cell r="R111">
            <v>129545.45454545454</v>
          </cell>
          <cell r="S111">
            <v>2.807017543859649</v>
          </cell>
          <cell r="T111">
            <v>10.526315789473685</v>
          </cell>
          <cell r="W111">
            <v>5700</v>
          </cell>
          <cell r="X111">
            <v>0</v>
          </cell>
          <cell r="Y111">
            <v>2.807017543859649</v>
          </cell>
          <cell r="Z111">
            <v>7.7192982456140351</v>
          </cell>
        </row>
        <row r="112">
          <cell r="B112">
            <v>41586</v>
          </cell>
          <cell r="C112" t="str">
            <v>A-05 (Production/Injection)</v>
          </cell>
          <cell r="D112" t="str">
            <v>A-05 (Production/Injection):Zone3</v>
          </cell>
          <cell r="E112">
            <v>24</v>
          </cell>
          <cell r="F112">
            <v>100</v>
          </cell>
          <cell r="G112">
            <v>205</v>
          </cell>
          <cell r="H112">
            <v>95</v>
          </cell>
          <cell r="I112">
            <v>25</v>
          </cell>
          <cell r="J112">
            <v>48</v>
          </cell>
          <cell r="K112">
            <v>9</v>
          </cell>
          <cell r="L112">
            <v>57</v>
          </cell>
          <cell r="M112">
            <v>15.789473684210526</v>
          </cell>
          <cell r="N112">
            <v>5.7</v>
          </cell>
          <cell r="O112">
            <v>5.7</v>
          </cell>
          <cell r="P112">
            <v>0</v>
          </cell>
          <cell r="R112">
            <v>118750</v>
          </cell>
          <cell r="S112">
            <v>1.5789473684210527</v>
          </cell>
          <cell r="T112">
            <v>10</v>
          </cell>
          <cell r="W112">
            <v>5700</v>
          </cell>
          <cell r="X112">
            <v>0</v>
          </cell>
          <cell r="Y112">
            <v>1.5789473684210527</v>
          </cell>
          <cell r="Z112">
            <v>8.4210526315789469</v>
          </cell>
        </row>
        <row r="113">
          <cell r="B113">
            <v>41595</v>
          </cell>
          <cell r="C113" t="str">
            <v>A-05 (Production/Injection)</v>
          </cell>
          <cell r="D113" t="str">
            <v>A-05 (Production/Injection):Zone3</v>
          </cell>
          <cell r="E113">
            <v>21</v>
          </cell>
          <cell r="F113">
            <v>100</v>
          </cell>
          <cell r="G113">
            <v>169</v>
          </cell>
          <cell r="H113">
            <v>90</v>
          </cell>
          <cell r="I113">
            <v>25</v>
          </cell>
          <cell r="J113">
            <v>46</v>
          </cell>
          <cell r="K113">
            <v>7</v>
          </cell>
          <cell r="L113">
            <v>53</v>
          </cell>
          <cell r="M113">
            <v>13.20754716981132</v>
          </cell>
          <cell r="N113">
            <v>5.72</v>
          </cell>
          <cell r="O113">
            <v>5.72</v>
          </cell>
          <cell r="P113">
            <v>0</v>
          </cell>
          <cell r="R113">
            <v>124347.82608695653</v>
          </cell>
          <cell r="S113">
            <v>1.2237762237762237</v>
          </cell>
          <cell r="T113">
            <v>9.265734265734265</v>
          </cell>
          <cell r="W113">
            <v>5720</v>
          </cell>
          <cell r="X113">
            <v>0</v>
          </cell>
          <cell r="Y113">
            <v>1.2237762237762237</v>
          </cell>
          <cell r="Z113">
            <v>8.0419580419580416</v>
          </cell>
        </row>
        <row r="114">
          <cell r="B114">
            <v>41615</v>
          </cell>
          <cell r="C114" t="str">
            <v>A-05 (Production/Injection)</v>
          </cell>
          <cell r="D114" t="str">
            <v>A-05 (Production/Injection):Zone3</v>
          </cell>
          <cell r="E114">
            <v>24</v>
          </cell>
          <cell r="F114">
            <v>100</v>
          </cell>
          <cell r="G114">
            <v>210</v>
          </cell>
          <cell r="H114">
            <v>85</v>
          </cell>
          <cell r="I114">
            <v>26</v>
          </cell>
          <cell r="J114">
            <v>94</v>
          </cell>
          <cell r="K114">
            <v>0</v>
          </cell>
          <cell r="L114">
            <v>94</v>
          </cell>
          <cell r="M114">
            <v>0</v>
          </cell>
          <cell r="N114">
            <v>5.75</v>
          </cell>
          <cell r="O114">
            <v>5.75</v>
          </cell>
          <cell r="P114">
            <v>0</v>
          </cell>
          <cell r="R114">
            <v>61170.212765957447</v>
          </cell>
          <cell r="S114">
            <v>0</v>
          </cell>
          <cell r="T114">
            <v>16.347826086956523</v>
          </cell>
          <cell r="W114">
            <v>5750</v>
          </cell>
          <cell r="X114">
            <v>0</v>
          </cell>
          <cell r="Y114">
            <v>0</v>
          </cell>
          <cell r="Z114">
            <v>16.347826086956523</v>
          </cell>
        </row>
        <row r="115">
          <cell r="B115">
            <v>41644</v>
          </cell>
          <cell r="C115" t="str">
            <v>A-05 (Production/Injection)</v>
          </cell>
          <cell r="D115" t="str">
            <v>A-05 (Production/Injection):Zone3</v>
          </cell>
          <cell r="E115">
            <v>23</v>
          </cell>
          <cell r="F115">
            <v>100</v>
          </cell>
          <cell r="G115">
            <v>191</v>
          </cell>
          <cell r="H115">
            <v>84</v>
          </cell>
          <cell r="I115">
            <v>27</v>
          </cell>
          <cell r="J115">
            <v>92</v>
          </cell>
          <cell r="K115">
            <v>0</v>
          </cell>
          <cell r="L115">
            <v>92</v>
          </cell>
          <cell r="M115">
            <v>0</v>
          </cell>
          <cell r="N115">
            <v>5.89</v>
          </cell>
          <cell r="O115">
            <v>5.89</v>
          </cell>
          <cell r="P115">
            <v>0</v>
          </cell>
          <cell r="R115">
            <v>64021.739130434784</v>
          </cell>
          <cell r="S115">
            <v>0</v>
          </cell>
          <cell r="T115">
            <v>15.619694397283531</v>
          </cell>
          <cell r="W115">
            <v>5890</v>
          </cell>
          <cell r="X115">
            <v>0</v>
          </cell>
          <cell r="Y115">
            <v>0</v>
          </cell>
          <cell r="Z115">
            <v>15.619694397283531</v>
          </cell>
        </row>
        <row r="116">
          <cell r="B116">
            <v>41701</v>
          </cell>
          <cell r="C116" t="str">
            <v>A-05 (Production/Injection)</v>
          </cell>
          <cell r="D116" t="str">
            <v>A-05 (Production/Injection):Zone3</v>
          </cell>
          <cell r="E116">
            <v>9</v>
          </cell>
          <cell r="F116">
            <v>100</v>
          </cell>
          <cell r="G116">
            <v>268</v>
          </cell>
          <cell r="H116">
            <v>86</v>
          </cell>
          <cell r="I116">
            <v>25</v>
          </cell>
          <cell r="J116">
            <v>76</v>
          </cell>
          <cell r="K116">
            <v>0</v>
          </cell>
          <cell r="L116">
            <v>76</v>
          </cell>
          <cell r="M116">
            <v>0</v>
          </cell>
          <cell r="N116">
            <v>5.2</v>
          </cell>
          <cell r="O116">
            <v>5.2</v>
          </cell>
          <cell r="P116">
            <v>0</v>
          </cell>
          <cell r="R116">
            <v>68421.052631578947</v>
          </cell>
          <cell r="S116">
            <v>0</v>
          </cell>
          <cell r="T116">
            <v>14.615384615384615</v>
          </cell>
          <cell r="W116">
            <v>5200</v>
          </cell>
          <cell r="X116">
            <v>0</v>
          </cell>
          <cell r="Y116">
            <v>0</v>
          </cell>
          <cell r="Z116">
            <v>14.615384615384615</v>
          </cell>
        </row>
        <row r="117">
          <cell r="B117">
            <v>41726</v>
          </cell>
          <cell r="C117" t="str">
            <v>A-05 (Production/Injection)</v>
          </cell>
          <cell r="D117" t="str">
            <v>A-05 (Production/Injection):Zone3</v>
          </cell>
          <cell r="E117">
            <v>23</v>
          </cell>
          <cell r="F117">
            <v>100</v>
          </cell>
          <cell r="G117">
            <v>250</v>
          </cell>
          <cell r="H117">
            <v>84</v>
          </cell>
          <cell r="I117">
            <v>24</v>
          </cell>
          <cell r="J117">
            <v>64</v>
          </cell>
          <cell r="K117">
            <v>14</v>
          </cell>
          <cell r="L117">
            <v>78</v>
          </cell>
          <cell r="M117">
            <v>17.948717948717949</v>
          </cell>
          <cell r="N117">
            <v>5.2</v>
          </cell>
          <cell r="O117">
            <v>5.2</v>
          </cell>
          <cell r="P117">
            <v>0</v>
          </cell>
          <cell r="R117">
            <v>81250</v>
          </cell>
          <cell r="S117">
            <v>2.6923076923076925</v>
          </cell>
          <cell r="T117">
            <v>15</v>
          </cell>
          <cell r="W117">
            <v>5200</v>
          </cell>
          <cell r="X117">
            <v>0</v>
          </cell>
          <cell r="Y117">
            <v>2.6923076923076921</v>
          </cell>
          <cell r="Z117">
            <v>12.307692307692307</v>
          </cell>
        </row>
        <row r="118">
          <cell r="B118">
            <v>41771</v>
          </cell>
          <cell r="C118" t="str">
            <v>A-05 (Production/Injection)</v>
          </cell>
          <cell r="D118" t="str">
            <v>A-05 (Production/Injection):Zone3</v>
          </cell>
          <cell r="E118">
            <v>18</v>
          </cell>
          <cell r="F118">
            <v>100</v>
          </cell>
          <cell r="G118">
            <v>246</v>
          </cell>
          <cell r="H118">
            <v>85</v>
          </cell>
          <cell r="I118">
            <v>25</v>
          </cell>
          <cell r="J118">
            <v>34</v>
          </cell>
          <cell r="K118">
            <v>6.1</v>
          </cell>
          <cell r="L118">
            <v>40.1</v>
          </cell>
          <cell r="M118">
            <v>15.211970074812967</v>
          </cell>
          <cell r="N118">
            <v>3.91</v>
          </cell>
          <cell r="O118">
            <v>3.91</v>
          </cell>
          <cell r="P118">
            <v>0</v>
          </cell>
          <cell r="R118">
            <v>115000</v>
          </cell>
          <cell r="S118">
            <v>1.5601023017902813</v>
          </cell>
          <cell r="T118">
            <v>10.255754475703325</v>
          </cell>
          <cell r="W118">
            <v>3910</v>
          </cell>
          <cell r="X118">
            <v>0</v>
          </cell>
          <cell r="Y118">
            <v>1.5601023017902811</v>
          </cell>
          <cell r="Z118">
            <v>8.695652173913043</v>
          </cell>
        </row>
        <row r="119">
          <cell r="B119">
            <v>41782</v>
          </cell>
          <cell r="C119" t="str">
            <v>A-05 (Production/Injection)</v>
          </cell>
          <cell r="D119" t="str">
            <v>A-05 (Production/Injection):Zone3</v>
          </cell>
          <cell r="E119">
            <v>23</v>
          </cell>
          <cell r="F119">
            <v>100</v>
          </cell>
          <cell r="G119">
            <v>250</v>
          </cell>
          <cell r="H119">
            <v>84</v>
          </cell>
          <cell r="I119">
            <v>24</v>
          </cell>
          <cell r="J119">
            <v>59</v>
          </cell>
          <cell r="K119">
            <v>0</v>
          </cell>
          <cell r="L119">
            <v>59</v>
          </cell>
          <cell r="M119">
            <v>0</v>
          </cell>
          <cell r="N119">
            <v>3.7</v>
          </cell>
          <cell r="O119">
            <v>3.7</v>
          </cell>
          <cell r="P119">
            <v>0</v>
          </cell>
          <cell r="R119">
            <v>62711.864406779663</v>
          </cell>
          <cell r="S119">
            <v>0</v>
          </cell>
          <cell r="T119">
            <v>15.945945945945946</v>
          </cell>
          <cell r="W119">
            <v>3700</v>
          </cell>
          <cell r="X119">
            <v>0</v>
          </cell>
          <cell r="Y119">
            <v>0</v>
          </cell>
          <cell r="Z119">
            <v>15.945945945945946</v>
          </cell>
        </row>
        <row r="120">
          <cell r="B120">
            <v>41792</v>
          </cell>
          <cell r="C120" t="str">
            <v>A-05 (Production/Injection)</v>
          </cell>
          <cell r="D120" t="str">
            <v>A-05 (Production/Injection):Zone3</v>
          </cell>
          <cell r="E120">
            <v>11</v>
          </cell>
          <cell r="F120">
            <v>100</v>
          </cell>
          <cell r="G120">
            <v>247</v>
          </cell>
          <cell r="H120">
            <v>85</v>
          </cell>
          <cell r="I120">
            <v>24</v>
          </cell>
          <cell r="J120">
            <v>44</v>
          </cell>
          <cell r="K120">
            <v>13</v>
          </cell>
          <cell r="L120">
            <v>57</v>
          </cell>
          <cell r="M120">
            <v>22.807017543859651</v>
          </cell>
          <cell r="N120">
            <v>3.7</v>
          </cell>
          <cell r="O120">
            <v>3.7</v>
          </cell>
          <cell r="P120">
            <v>0</v>
          </cell>
          <cell r="R120">
            <v>84090.909090909088</v>
          </cell>
          <cell r="S120">
            <v>3.5135135135135136</v>
          </cell>
          <cell r="T120">
            <v>15.405405405405405</v>
          </cell>
          <cell r="W120">
            <v>3700</v>
          </cell>
          <cell r="X120">
            <v>0</v>
          </cell>
          <cell r="Y120">
            <v>3.5135135135135132</v>
          </cell>
          <cell r="Z120">
            <v>11.891891891891891</v>
          </cell>
        </row>
        <row r="121">
          <cell r="B121">
            <v>41831</v>
          </cell>
          <cell r="C121" t="str">
            <v>A-05 (Production/Injection)</v>
          </cell>
          <cell r="D121" t="str">
            <v>A-05 (Production/Injection):Zone3</v>
          </cell>
          <cell r="E121">
            <v>24</v>
          </cell>
          <cell r="F121">
            <v>100</v>
          </cell>
          <cell r="G121">
            <v>240</v>
          </cell>
          <cell r="H121">
            <v>81</v>
          </cell>
          <cell r="I121">
            <v>23</v>
          </cell>
          <cell r="J121">
            <v>31</v>
          </cell>
          <cell r="K121">
            <v>22</v>
          </cell>
          <cell r="L121">
            <v>53</v>
          </cell>
          <cell r="M121">
            <v>41.509433962264154</v>
          </cell>
          <cell r="N121">
            <v>3.82</v>
          </cell>
          <cell r="O121">
            <v>3.82</v>
          </cell>
          <cell r="P121">
            <v>0</v>
          </cell>
          <cell r="R121">
            <v>123225.80645161291</v>
          </cell>
          <cell r="S121">
            <v>5.7591623036649215</v>
          </cell>
          <cell r="T121">
            <v>13.874345549738219</v>
          </cell>
          <cell r="W121">
            <v>3820</v>
          </cell>
          <cell r="X121">
            <v>0</v>
          </cell>
          <cell r="Y121">
            <v>5.7591623036649215</v>
          </cell>
          <cell r="Z121">
            <v>8.1151832460732987</v>
          </cell>
        </row>
        <row r="122">
          <cell r="B122">
            <v>41855</v>
          </cell>
          <cell r="C122" t="str">
            <v>A-05 (Production/Injection)</v>
          </cell>
          <cell r="D122" t="str">
            <v>A-05 (Production/Injection):Zone3</v>
          </cell>
          <cell r="E122">
            <v>29</v>
          </cell>
          <cell r="F122">
            <v>100</v>
          </cell>
          <cell r="G122">
            <v>250</v>
          </cell>
          <cell r="H122">
            <v>84</v>
          </cell>
          <cell r="I122">
            <v>24</v>
          </cell>
          <cell r="J122">
            <v>63</v>
          </cell>
          <cell r="K122">
            <v>0</v>
          </cell>
          <cell r="L122">
            <v>63</v>
          </cell>
          <cell r="M122">
            <v>0</v>
          </cell>
          <cell r="N122">
            <v>3.72</v>
          </cell>
          <cell r="O122">
            <v>3.72</v>
          </cell>
          <cell r="P122">
            <v>0</v>
          </cell>
          <cell r="R122">
            <v>59047.619047619046</v>
          </cell>
          <cell r="S122">
            <v>0</v>
          </cell>
          <cell r="T122">
            <v>16.93548387096774</v>
          </cell>
          <cell r="W122">
            <v>3720</v>
          </cell>
          <cell r="X122">
            <v>0</v>
          </cell>
          <cell r="Y122">
            <v>0</v>
          </cell>
          <cell r="Z122">
            <v>16.93548387096774</v>
          </cell>
        </row>
        <row r="123">
          <cell r="B123">
            <v>41874</v>
          </cell>
          <cell r="C123" t="str">
            <v>A-05 (Production/Injection)</v>
          </cell>
          <cell r="D123" t="str">
            <v>A-05 (Production/Injection):Zone3</v>
          </cell>
          <cell r="E123">
            <v>24</v>
          </cell>
          <cell r="F123">
            <v>100</v>
          </cell>
          <cell r="G123">
            <v>240</v>
          </cell>
          <cell r="H123">
            <v>81</v>
          </cell>
          <cell r="I123">
            <v>23</v>
          </cell>
          <cell r="J123">
            <v>46</v>
          </cell>
          <cell r="K123">
            <v>19</v>
          </cell>
          <cell r="L123">
            <v>65</v>
          </cell>
          <cell r="M123">
            <v>29.23076923076923</v>
          </cell>
          <cell r="N123">
            <v>4.3</v>
          </cell>
          <cell r="O123">
            <v>4.3</v>
          </cell>
          <cell r="P123">
            <v>0</v>
          </cell>
          <cell r="R123">
            <v>93478.260869565216</v>
          </cell>
          <cell r="S123">
            <v>4.4186046511627906</v>
          </cell>
          <cell r="T123">
            <v>15.116279069767442</v>
          </cell>
          <cell r="W123">
            <v>4300</v>
          </cell>
          <cell r="X123">
            <v>0</v>
          </cell>
          <cell r="Y123">
            <v>4.4186046511627906</v>
          </cell>
          <cell r="Z123">
            <v>10.697674418604652</v>
          </cell>
        </row>
        <row r="124">
          <cell r="B124">
            <v>41904</v>
          </cell>
          <cell r="C124" t="str">
            <v>A-05 (Production/Injection)</v>
          </cell>
          <cell r="D124" t="str">
            <v>A-05 (Production/Injection):Zone3</v>
          </cell>
          <cell r="E124">
            <v>18</v>
          </cell>
          <cell r="F124">
            <v>100</v>
          </cell>
          <cell r="G124">
            <v>223</v>
          </cell>
          <cell r="H124">
            <v>179</v>
          </cell>
          <cell r="I124">
            <v>25</v>
          </cell>
          <cell r="J124">
            <v>52</v>
          </cell>
          <cell r="K124">
            <v>11</v>
          </cell>
          <cell r="L124">
            <v>63</v>
          </cell>
          <cell r="M124">
            <v>17.460317460317459</v>
          </cell>
          <cell r="N124">
            <v>4.3</v>
          </cell>
          <cell r="O124">
            <v>4.3</v>
          </cell>
          <cell r="P124">
            <v>0</v>
          </cell>
          <cell r="R124">
            <v>82692.307692307688</v>
          </cell>
          <cell r="S124">
            <v>2.558139534883721</v>
          </cell>
          <cell r="T124">
            <v>14.651162790697674</v>
          </cell>
          <cell r="V124" t="str">
            <v xml:space="preserve">FLT increase. </v>
          </cell>
          <cell r="W124">
            <v>4300</v>
          </cell>
          <cell r="X124">
            <v>0</v>
          </cell>
          <cell r="Y124">
            <v>2.558139534883721</v>
          </cell>
          <cell r="Z124">
            <v>12.093023255813954</v>
          </cell>
        </row>
        <row r="125">
          <cell r="B125">
            <v>41916</v>
          </cell>
          <cell r="C125" t="str">
            <v>A-05 (Production/Injection)</v>
          </cell>
          <cell r="D125" t="str">
            <v>A-05 (Production/Injection):Zone3</v>
          </cell>
          <cell r="E125">
            <v>29</v>
          </cell>
          <cell r="F125">
            <v>100</v>
          </cell>
          <cell r="G125">
            <v>186</v>
          </cell>
          <cell r="H125">
            <v>173</v>
          </cell>
          <cell r="I125">
            <v>25</v>
          </cell>
          <cell r="J125">
            <v>55</v>
          </cell>
          <cell r="K125">
            <v>16</v>
          </cell>
          <cell r="L125">
            <v>71</v>
          </cell>
          <cell r="M125">
            <v>22.535211267605632</v>
          </cell>
          <cell r="N125">
            <v>4.3499999999999996</v>
          </cell>
          <cell r="O125">
            <v>4.3499999999999996</v>
          </cell>
          <cell r="P125">
            <v>0</v>
          </cell>
          <cell r="R125">
            <v>79090.909090909088</v>
          </cell>
          <cell r="S125">
            <v>3.6781609195402298</v>
          </cell>
          <cell r="T125">
            <v>16.321839080459771</v>
          </cell>
          <cell r="W125">
            <v>4350</v>
          </cell>
          <cell r="X125">
            <v>0</v>
          </cell>
          <cell r="Y125">
            <v>3.6781609195402303</v>
          </cell>
          <cell r="Z125">
            <v>12.643678160919542</v>
          </cell>
        </row>
        <row r="126">
          <cell r="B126">
            <v>41960</v>
          </cell>
          <cell r="C126" t="str">
            <v>A-05 (Production/Injection)</v>
          </cell>
          <cell r="D126" t="str">
            <v>A-05 (Production/Injection):Zone3</v>
          </cell>
          <cell r="E126">
            <v>17</v>
          </cell>
          <cell r="F126">
            <v>100</v>
          </cell>
          <cell r="G126">
            <v>219</v>
          </cell>
          <cell r="H126">
            <v>168</v>
          </cell>
          <cell r="I126">
            <v>0</v>
          </cell>
          <cell r="J126">
            <v>72</v>
          </cell>
          <cell r="K126">
            <v>0</v>
          </cell>
          <cell r="L126">
            <v>72</v>
          </cell>
          <cell r="M126">
            <v>0</v>
          </cell>
          <cell r="N126">
            <v>4.3</v>
          </cell>
          <cell r="O126">
            <v>4.3</v>
          </cell>
          <cell r="P126">
            <v>0</v>
          </cell>
          <cell r="R126">
            <v>59722.222222222219</v>
          </cell>
          <cell r="S126">
            <v>0</v>
          </cell>
          <cell r="T126">
            <v>16.744186046511629</v>
          </cell>
          <cell r="W126">
            <v>4300</v>
          </cell>
          <cell r="X126">
            <v>0</v>
          </cell>
          <cell r="Y126">
            <v>0</v>
          </cell>
          <cell r="Z126">
            <v>16.744186046511629</v>
          </cell>
        </row>
        <row r="127">
          <cell r="B127">
            <v>41973</v>
          </cell>
          <cell r="C127" t="str">
            <v>A-05 (Production/Injection)</v>
          </cell>
          <cell r="D127" t="str">
            <v>A-05 (Production/Injection):Zone3</v>
          </cell>
          <cell r="E127">
            <v>23</v>
          </cell>
          <cell r="F127">
            <v>100</v>
          </cell>
          <cell r="G127">
            <v>216</v>
          </cell>
          <cell r="H127">
            <v>180</v>
          </cell>
          <cell r="I127">
            <v>27</v>
          </cell>
          <cell r="J127">
            <v>54</v>
          </cell>
          <cell r="K127">
            <v>0</v>
          </cell>
          <cell r="L127">
            <v>54</v>
          </cell>
          <cell r="M127">
            <v>0</v>
          </cell>
          <cell r="N127">
            <v>4.17</v>
          </cell>
          <cell r="O127">
            <v>4.17</v>
          </cell>
          <cell r="P127">
            <v>0</v>
          </cell>
          <cell r="R127">
            <v>77222.222222222219</v>
          </cell>
          <cell r="S127">
            <v>0</v>
          </cell>
          <cell r="T127">
            <v>12.949640287769784</v>
          </cell>
          <cell r="W127">
            <v>4170</v>
          </cell>
          <cell r="X127">
            <v>0</v>
          </cell>
          <cell r="Y127">
            <v>0</v>
          </cell>
          <cell r="Z127">
            <v>12.949640287769784</v>
          </cell>
        </row>
        <row r="128">
          <cell r="B128">
            <v>42002</v>
          </cell>
          <cell r="C128" t="str">
            <v>A-05 (Production/Injection)</v>
          </cell>
          <cell r="D128" t="str">
            <v>A-05 (Production/Injection):Zone3</v>
          </cell>
          <cell r="E128">
            <v>23.5</v>
          </cell>
          <cell r="F128">
            <v>100</v>
          </cell>
          <cell r="G128">
            <v>273</v>
          </cell>
          <cell r="H128">
            <v>152</v>
          </cell>
          <cell r="I128">
            <v>28</v>
          </cell>
          <cell r="J128">
            <v>82</v>
          </cell>
          <cell r="K128">
            <v>0</v>
          </cell>
          <cell r="L128">
            <v>82</v>
          </cell>
          <cell r="M128">
            <v>0</v>
          </cell>
          <cell r="N128">
            <v>3.64</v>
          </cell>
          <cell r="O128">
            <v>3.64</v>
          </cell>
          <cell r="P128">
            <v>0</v>
          </cell>
          <cell r="R128">
            <v>44390.243902439026</v>
          </cell>
          <cell r="S128">
            <v>0</v>
          </cell>
          <cell r="T128">
            <v>22.527472527472529</v>
          </cell>
          <cell r="W128">
            <v>3640</v>
          </cell>
          <cell r="X128">
            <v>0</v>
          </cell>
          <cell r="Y128">
            <v>0</v>
          </cell>
          <cell r="Z128">
            <v>22.527472527472526</v>
          </cell>
        </row>
        <row r="129">
          <cell r="B129">
            <v>42028</v>
          </cell>
          <cell r="C129" t="str">
            <v>A-05 (Production/Injection)</v>
          </cell>
          <cell r="D129" t="str">
            <v>A-05 (Production/Injection):Zone3</v>
          </cell>
          <cell r="E129">
            <v>25</v>
          </cell>
          <cell r="F129">
            <v>100</v>
          </cell>
          <cell r="G129">
            <v>215</v>
          </cell>
          <cell r="H129">
            <v>162</v>
          </cell>
          <cell r="I129">
            <v>29</v>
          </cell>
          <cell r="J129">
            <v>68</v>
          </cell>
          <cell r="K129">
            <v>0</v>
          </cell>
          <cell r="L129">
            <v>68</v>
          </cell>
          <cell r="M129">
            <v>0</v>
          </cell>
          <cell r="N129">
            <v>3.57</v>
          </cell>
          <cell r="O129">
            <v>3.57</v>
          </cell>
          <cell r="P129">
            <v>0</v>
          </cell>
          <cell r="R129">
            <v>52500</v>
          </cell>
          <cell r="S129">
            <v>0</v>
          </cell>
          <cell r="T129">
            <v>19.047619047619047</v>
          </cell>
          <cell r="W129">
            <v>3570</v>
          </cell>
          <cell r="X129">
            <v>0</v>
          </cell>
          <cell r="Y129">
            <v>0</v>
          </cell>
          <cell r="Z129">
            <v>19.047619047619047</v>
          </cell>
        </row>
        <row r="130">
          <cell r="B130">
            <v>42058</v>
          </cell>
          <cell r="C130" t="str">
            <v>A-05 (Production/Injection)</v>
          </cell>
          <cell r="D130" t="str">
            <v>A-05 (Production/Injection):Zone3</v>
          </cell>
          <cell r="E130">
            <v>24</v>
          </cell>
          <cell r="F130">
            <v>100</v>
          </cell>
          <cell r="G130">
            <v>258</v>
          </cell>
          <cell r="H130">
            <v>169</v>
          </cell>
          <cell r="I130">
            <v>30</v>
          </cell>
          <cell r="J130">
            <v>65</v>
          </cell>
          <cell r="K130">
            <v>0</v>
          </cell>
          <cell r="L130">
            <v>65</v>
          </cell>
          <cell r="M130">
            <v>0</v>
          </cell>
          <cell r="N130">
            <v>3.48</v>
          </cell>
          <cell r="O130">
            <v>3.48</v>
          </cell>
          <cell r="P130">
            <v>0</v>
          </cell>
          <cell r="R130">
            <v>53538.461538461539</v>
          </cell>
          <cell r="S130">
            <v>0</v>
          </cell>
          <cell r="T130">
            <v>18.678160919540229</v>
          </cell>
          <cell r="V130" t="str">
            <v xml:space="preserve">No sample. </v>
          </cell>
          <cell r="W130">
            <v>3480</v>
          </cell>
          <cell r="X130">
            <v>0</v>
          </cell>
          <cell r="Y130">
            <v>0</v>
          </cell>
          <cell r="Z130">
            <v>18.678160919540229</v>
          </cell>
        </row>
        <row r="131">
          <cell r="B131">
            <v>42082</v>
          </cell>
          <cell r="C131" t="str">
            <v>A-05 (Production/Injection)</v>
          </cell>
          <cell r="D131" t="str">
            <v>A-05 (Production/Injection):Zone3</v>
          </cell>
          <cell r="E131">
            <v>24</v>
          </cell>
          <cell r="F131">
            <v>100</v>
          </cell>
          <cell r="G131">
            <v>214</v>
          </cell>
          <cell r="H131">
            <v>172</v>
          </cell>
          <cell r="I131">
            <v>37</v>
          </cell>
          <cell r="J131">
            <v>54.4</v>
          </cell>
          <cell r="K131">
            <v>0</v>
          </cell>
          <cell r="L131">
            <v>54.4</v>
          </cell>
          <cell r="M131">
            <v>0</v>
          </cell>
          <cell r="N131">
            <v>3.52</v>
          </cell>
          <cell r="O131">
            <v>3.52</v>
          </cell>
          <cell r="P131">
            <v>0</v>
          </cell>
          <cell r="R131">
            <v>64705.882352941175</v>
          </cell>
          <cell r="S131">
            <v>0</v>
          </cell>
          <cell r="T131">
            <v>15.454545454545455</v>
          </cell>
          <cell r="V131" t="str">
            <v xml:space="preserve">Oil WC very low. </v>
          </cell>
          <cell r="W131">
            <v>3520</v>
          </cell>
          <cell r="X131">
            <v>0</v>
          </cell>
          <cell r="Y131">
            <v>0</v>
          </cell>
          <cell r="Z131">
            <v>15.454545454545453</v>
          </cell>
        </row>
        <row r="132">
          <cell r="B132">
            <v>42138</v>
          </cell>
          <cell r="C132" t="str">
            <v>A-05 (Production/Injection)</v>
          </cell>
          <cell r="D132" t="str">
            <v>A-05 (Production/Injection):Zone3</v>
          </cell>
          <cell r="E132">
            <v>23</v>
          </cell>
          <cell r="F132">
            <v>100</v>
          </cell>
          <cell r="G132">
            <v>207</v>
          </cell>
          <cell r="H132">
            <v>171</v>
          </cell>
          <cell r="I132">
            <v>0</v>
          </cell>
          <cell r="J132">
            <v>50</v>
          </cell>
          <cell r="K132">
            <v>0</v>
          </cell>
          <cell r="L132">
            <v>50</v>
          </cell>
          <cell r="M132">
            <v>0</v>
          </cell>
          <cell r="N132">
            <v>3.7</v>
          </cell>
          <cell r="O132">
            <v>3.7</v>
          </cell>
          <cell r="P132">
            <v>0</v>
          </cell>
          <cell r="R132">
            <v>74000</v>
          </cell>
          <cell r="S132">
            <v>0</v>
          </cell>
          <cell r="T132">
            <v>13.513513513513514</v>
          </cell>
          <cell r="W132">
            <v>3700</v>
          </cell>
          <cell r="X132">
            <v>0</v>
          </cell>
          <cell r="Y132">
            <v>0</v>
          </cell>
          <cell r="Z132">
            <v>13.513513513513512</v>
          </cell>
        </row>
        <row r="133">
          <cell r="B133">
            <v>42148</v>
          </cell>
          <cell r="C133" t="str">
            <v>A-05 (Production/Injection)</v>
          </cell>
          <cell r="D133" t="str">
            <v>A-05 (Production/Injection):Zone3</v>
          </cell>
          <cell r="E133">
            <v>23</v>
          </cell>
          <cell r="F133">
            <v>100</v>
          </cell>
          <cell r="G133">
            <v>207</v>
          </cell>
          <cell r="H133">
            <v>171</v>
          </cell>
          <cell r="I133">
            <v>0</v>
          </cell>
          <cell r="J133">
            <v>50.15</v>
          </cell>
          <cell r="K133">
            <v>0</v>
          </cell>
          <cell r="L133">
            <v>50.15</v>
          </cell>
          <cell r="M133">
            <v>0</v>
          </cell>
          <cell r="N133">
            <v>3.7</v>
          </cell>
          <cell r="O133">
            <v>3.7</v>
          </cell>
          <cell r="P133">
            <v>0</v>
          </cell>
          <cell r="R133">
            <v>73778.664007976069</v>
          </cell>
          <cell r="S133">
            <v>0</v>
          </cell>
          <cell r="T133">
            <v>13.554054054054054</v>
          </cell>
          <cell r="V133" t="str">
            <v>WC null</v>
          </cell>
          <cell r="W133">
            <v>3700</v>
          </cell>
          <cell r="X133">
            <v>0</v>
          </cell>
          <cell r="Y133">
            <v>0</v>
          </cell>
          <cell r="Z133">
            <v>13.554054054054053</v>
          </cell>
        </row>
        <row r="134">
          <cell r="B134">
            <v>42152</v>
          </cell>
          <cell r="C134" t="str">
            <v>A-05 (Production/Injection)</v>
          </cell>
          <cell r="D134" t="str">
            <v>A-05 (Production/Injection):Zone3</v>
          </cell>
          <cell r="E134">
            <v>17</v>
          </cell>
          <cell r="F134">
            <v>100</v>
          </cell>
          <cell r="G134">
            <v>193</v>
          </cell>
          <cell r="H134">
            <v>173</v>
          </cell>
          <cell r="I134">
            <v>32</v>
          </cell>
          <cell r="J134">
            <v>50.41</v>
          </cell>
          <cell r="K134">
            <v>0</v>
          </cell>
          <cell r="L134">
            <v>50.41</v>
          </cell>
          <cell r="M134">
            <v>0</v>
          </cell>
          <cell r="N134">
            <v>3.55</v>
          </cell>
          <cell r="O134">
            <v>3.55</v>
          </cell>
          <cell r="P134">
            <v>0</v>
          </cell>
          <cell r="R134">
            <v>70422.535211267605</v>
          </cell>
          <cell r="S134">
            <v>0</v>
          </cell>
          <cell r="T134">
            <v>14.2</v>
          </cell>
          <cell r="W134">
            <v>3550</v>
          </cell>
          <cell r="X134">
            <v>0</v>
          </cell>
          <cell r="Y134">
            <v>0</v>
          </cell>
          <cell r="Z134">
            <v>14.2</v>
          </cell>
        </row>
        <row r="135">
          <cell r="B135">
            <v>42166</v>
          </cell>
          <cell r="C135" t="str">
            <v>A-05 (Production/Injection)</v>
          </cell>
          <cell r="D135" t="str">
            <v>A-05 (Production/Injection):Zone3</v>
          </cell>
          <cell r="E135">
            <v>23</v>
          </cell>
          <cell r="F135">
            <v>100</v>
          </cell>
          <cell r="G135">
            <v>252</v>
          </cell>
          <cell r="H135">
            <v>180</v>
          </cell>
          <cell r="I135">
            <v>32</v>
          </cell>
          <cell r="J135">
            <v>58</v>
          </cell>
          <cell r="K135">
            <v>0</v>
          </cell>
          <cell r="L135">
            <v>58</v>
          </cell>
          <cell r="M135">
            <v>0</v>
          </cell>
          <cell r="N135">
            <v>3.4</v>
          </cell>
          <cell r="O135">
            <v>3.4</v>
          </cell>
          <cell r="P135">
            <v>0</v>
          </cell>
          <cell r="R135">
            <v>58620.689655172413</v>
          </cell>
          <cell r="S135">
            <v>0</v>
          </cell>
          <cell r="T135">
            <v>17.058823529411764</v>
          </cell>
          <cell r="W135">
            <v>3400</v>
          </cell>
          <cell r="X135">
            <v>0</v>
          </cell>
          <cell r="Y135">
            <v>0</v>
          </cell>
          <cell r="Z135">
            <v>17.058823529411764</v>
          </cell>
        </row>
        <row r="136">
          <cell r="B136">
            <v>42182</v>
          </cell>
          <cell r="C136" t="str">
            <v>A-05 (Production/Injection)</v>
          </cell>
          <cell r="D136" t="str">
            <v>A-05 (Production/Injection):Zone3</v>
          </cell>
          <cell r="E136">
            <v>23</v>
          </cell>
          <cell r="F136">
            <v>100</v>
          </cell>
          <cell r="G136">
            <v>241</v>
          </cell>
          <cell r="H136">
            <v>172</v>
          </cell>
          <cell r="I136">
            <v>35</v>
          </cell>
          <cell r="J136">
            <v>61</v>
          </cell>
          <cell r="K136">
            <v>0</v>
          </cell>
          <cell r="L136">
            <v>61</v>
          </cell>
          <cell r="M136">
            <v>0</v>
          </cell>
          <cell r="N136">
            <v>3.47</v>
          </cell>
          <cell r="O136">
            <v>3.47</v>
          </cell>
          <cell r="P136">
            <v>0</v>
          </cell>
          <cell r="R136">
            <v>56885.245901639348</v>
          </cell>
          <cell r="S136">
            <v>0</v>
          </cell>
          <cell r="T136">
            <v>17.579250720461093</v>
          </cell>
          <cell r="V136" t="str">
            <v>No liq sample</v>
          </cell>
          <cell r="W136">
            <v>3470</v>
          </cell>
          <cell r="X136">
            <v>0</v>
          </cell>
          <cell r="Y136">
            <v>0</v>
          </cell>
          <cell r="Z136">
            <v>17.579250720461093</v>
          </cell>
        </row>
        <row r="137">
          <cell r="B137">
            <v>42204</v>
          </cell>
          <cell r="C137" t="str">
            <v>A-05 (Production/Injection)</v>
          </cell>
          <cell r="D137" t="str">
            <v>A-05 (Production/Injection):Zone3</v>
          </cell>
          <cell r="E137">
            <v>23.5</v>
          </cell>
          <cell r="F137">
            <v>100</v>
          </cell>
          <cell r="G137">
            <v>208</v>
          </cell>
          <cell r="H137">
            <v>171</v>
          </cell>
          <cell r="I137">
            <v>0</v>
          </cell>
          <cell r="J137">
            <v>56</v>
          </cell>
          <cell r="K137">
            <v>0</v>
          </cell>
          <cell r="L137">
            <v>56</v>
          </cell>
          <cell r="M137">
            <v>0</v>
          </cell>
          <cell r="N137">
            <v>3.7</v>
          </cell>
          <cell r="O137">
            <v>3.7</v>
          </cell>
          <cell r="P137">
            <v>0</v>
          </cell>
          <cell r="R137">
            <v>66071.428571428565</v>
          </cell>
          <cell r="S137">
            <v>0</v>
          </cell>
          <cell r="T137">
            <v>15.135135135135135</v>
          </cell>
          <cell r="W137">
            <v>3700</v>
          </cell>
          <cell r="X137">
            <v>0</v>
          </cell>
          <cell r="Y137">
            <v>0</v>
          </cell>
          <cell r="Z137">
            <v>15.135135135135135</v>
          </cell>
        </row>
        <row r="138">
          <cell r="B138">
            <v>42217</v>
          </cell>
          <cell r="C138" t="str">
            <v>A-05 (Production/Injection)</v>
          </cell>
          <cell r="D138" t="str">
            <v>A-05 (Production/Injection):Zone3</v>
          </cell>
          <cell r="E138">
            <v>24</v>
          </cell>
          <cell r="F138">
            <v>100</v>
          </cell>
          <cell r="G138">
            <v>202</v>
          </cell>
          <cell r="H138">
            <v>178</v>
          </cell>
          <cell r="I138">
            <v>0</v>
          </cell>
          <cell r="J138">
            <v>55</v>
          </cell>
          <cell r="K138">
            <v>0</v>
          </cell>
          <cell r="L138">
            <v>55</v>
          </cell>
          <cell r="M138">
            <v>0</v>
          </cell>
          <cell r="N138">
            <v>3.7530000000000001</v>
          </cell>
          <cell r="O138">
            <v>3.7530000000000001</v>
          </cell>
          <cell r="P138">
            <v>0</v>
          </cell>
          <cell r="R138">
            <v>68236.363636363632</v>
          </cell>
          <cell r="S138">
            <v>0</v>
          </cell>
          <cell r="T138">
            <v>14.65494271249667</v>
          </cell>
          <cell r="W138">
            <v>3753</v>
          </cell>
          <cell r="X138">
            <v>0</v>
          </cell>
          <cell r="Y138">
            <v>0</v>
          </cell>
          <cell r="Z138">
            <v>14.654942712496668</v>
          </cell>
        </row>
        <row r="139">
          <cell r="B139">
            <v>42251</v>
          </cell>
          <cell r="C139" t="str">
            <v>A-05 (Production/Injection)</v>
          </cell>
          <cell r="D139" t="str">
            <v>A-05 (Production/Injection):Zone3</v>
          </cell>
          <cell r="E139">
            <v>23</v>
          </cell>
          <cell r="F139">
            <v>100</v>
          </cell>
          <cell r="G139">
            <v>211</v>
          </cell>
          <cell r="H139">
            <v>182</v>
          </cell>
          <cell r="I139">
            <v>11</v>
          </cell>
          <cell r="J139">
            <v>55</v>
          </cell>
          <cell r="K139">
            <v>0</v>
          </cell>
          <cell r="L139">
            <v>55</v>
          </cell>
          <cell r="M139">
            <v>0</v>
          </cell>
          <cell r="N139">
            <v>4.67</v>
          </cell>
          <cell r="O139">
            <v>4.67</v>
          </cell>
          <cell r="P139">
            <v>0</v>
          </cell>
          <cell r="Q139">
            <v>0</v>
          </cell>
          <cell r="R139">
            <v>84909.090909090912</v>
          </cell>
          <cell r="S139">
            <v>0</v>
          </cell>
          <cell r="T139">
            <v>11.777301927194861</v>
          </cell>
          <cell r="V139" t="str">
            <v>Assume WC 0%</v>
          </cell>
          <cell r="W139">
            <v>4670</v>
          </cell>
          <cell r="X139">
            <v>0</v>
          </cell>
          <cell r="Y139">
            <v>0</v>
          </cell>
          <cell r="Z139">
            <v>11.777301927194861</v>
          </cell>
        </row>
        <row r="140">
          <cell r="B140">
            <v>42276</v>
          </cell>
          <cell r="C140" t="str">
            <v>A-05 (Production/Injection)</v>
          </cell>
          <cell r="D140" t="str">
            <v>A-05 (Production/Injection):Zone3</v>
          </cell>
          <cell r="E140">
            <v>14</v>
          </cell>
          <cell r="F140">
            <v>100</v>
          </cell>
          <cell r="G140">
            <v>199</v>
          </cell>
          <cell r="H140">
            <v>183</v>
          </cell>
          <cell r="I140">
            <v>-2</v>
          </cell>
          <cell r="J140">
            <v>57</v>
          </cell>
          <cell r="K140">
            <v>0</v>
          </cell>
          <cell r="L140">
            <v>57</v>
          </cell>
          <cell r="M140">
            <v>0</v>
          </cell>
          <cell r="N140">
            <v>4.5999999999999996</v>
          </cell>
          <cell r="O140">
            <v>4.5999999999999996</v>
          </cell>
          <cell r="P140">
            <v>0</v>
          </cell>
          <cell r="Q140">
            <v>0</v>
          </cell>
          <cell r="R140">
            <v>80701.754385964916</v>
          </cell>
          <cell r="S140">
            <v>0</v>
          </cell>
          <cell r="T140">
            <v>12.391304347826088</v>
          </cell>
          <cell r="V140" t="str">
            <v>Assume WC 0%</v>
          </cell>
          <cell r="W140">
            <v>4600</v>
          </cell>
          <cell r="X140">
            <v>0</v>
          </cell>
          <cell r="Y140">
            <v>0</v>
          </cell>
          <cell r="Z140">
            <v>12.391304347826088</v>
          </cell>
        </row>
        <row r="141">
          <cell r="B141">
            <v>42295</v>
          </cell>
          <cell r="C141" t="str">
            <v>A-05 (Production/Injection)</v>
          </cell>
          <cell r="D141" t="str">
            <v>A-05 (Production/Injection):Zone3</v>
          </cell>
          <cell r="E141">
            <v>16</v>
          </cell>
          <cell r="F141">
            <v>100</v>
          </cell>
          <cell r="G141">
            <v>200</v>
          </cell>
          <cell r="H141">
            <v>184</v>
          </cell>
          <cell r="I141">
            <v>0</v>
          </cell>
          <cell r="J141">
            <v>35</v>
          </cell>
          <cell r="K141">
            <v>0</v>
          </cell>
          <cell r="L141">
            <v>35</v>
          </cell>
          <cell r="M141">
            <v>0</v>
          </cell>
          <cell r="N141">
            <v>4.5999999999999996</v>
          </cell>
          <cell r="O141">
            <v>4.5999999999999996</v>
          </cell>
          <cell r="P141">
            <v>0</v>
          </cell>
          <cell r="Q141">
            <v>0</v>
          </cell>
          <cell r="R141">
            <v>131428.57142857142</v>
          </cell>
          <cell r="S141">
            <v>0</v>
          </cell>
          <cell r="T141">
            <v>7.6086956521739131</v>
          </cell>
          <cell r="V141" t="str">
            <v>Assume WC 0%</v>
          </cell>
          <cell r="W141">
            <v>4600</v>
          </cell>
          <cell r="X141">
            <v>0</v>
          </cell>
          <cell r="Y141">
            <v>0</v>
          </cell>
          <cell r="Z141">
            <v>7.608695652173914</v>
          </cell>
        </row>
        <row r="142">
          <cell r="B142">
            <v>42322</v>
          </cell>
          <cell r="C142" t="str">
            <v>A-05 (Production/Injection)</v>
          </cell>
          <cell r="D142" t="str">
            <v>A-05 (Production/Injection):Zone3</v>
          </cell>
          <cell r="E142">
            <v>18</v>
          </cell>
          <cell r="F142">
            <v>100</v>
          </cell>
          <cell r="G142">
            <v>206</v>
          </cell>
          <cell r="H142">
            <v>174</v>
          </cell>
          <cell r="J142">
            <v>51</v>
          </cell>
          <cell r="K142">
            <v>0</v>
          </cell>
          <cell r="L142">
            <v>51</v>
          </cell>
          <cell r="M142">
            <v>0</v>
          </cell>
          <cell r="N142">
            <v>4.4000000000000004</v>
          </cell>
          <cell r="O142">
            <v>4.4000000000000004</v>
          </cell>
          <cell r="P142">
            <v>0</v>
          </cell>
          <cell r="R142">
            <v>86274.509803921566</v>
          </cell>
          <cell r="S142">
            <v>0</v>
          </cell>
          <cell r="T142">
            <v>11.590909090909092</v>
          </cell>
          <cell r="V142" t="str">
            <v>Assume WC 0%</v>
          </cell>
          <cell r="W142">
            <v>4400</v>
          </cell>
          <cell r="X142">
            <v>0</v>
          </cell>
          <cell r="Y142">
            <v>0</v>
          </cell>
          <cell r="Z142">
            <v>11.59090909090909</v>
          </cell>
        </row>
        <row r="143">
          <cell r="B143">
            <v>42330</v>
          </cell>
          <cell r="C143" t="str">
            <v>A-05 (Production/Injection)</v>
          </cell>
          <cell r="D143" t="str">
            <v>A-05 (Production/Injection):Zone3</v>
          </cell>
          <cell r="E143">
            <v>22</v>
          </cell>
          <cell r="F143">
            <v>100</v>
          </cell>
          <cell r="G143">
            <v>195</v>
          </cell>
          <cell r="H143">
            <v>177</v>
          </cell>
          <cell r="I143">
            <v>0</v>
          </cell>
          <cell r="J143">
            <v>45</v>
          </cell>
          <cell r="K143">
            <v>0</v>
          </cell>
          <cell r="L143">
            <v>45</v>
          </cell>
          <cell r="M143">
            <v>0</v>
          </cell>
          <cell r="N143">
            <v>4.49</v>
          </cell>
          <cell r="O143">
            <v>4.49</v>
          </cell>
          <cell r="P143">
            <v>0</v>
          </cell>
          <cell r="Q143">
            <v>0</v>
          </cell>
          <cell r="R143">
            <v>99777.777777777781</v>
          </cell>
          <cell r="S143">
            <v>0</v>
          </cell>
          <cell r="T143">
            <v>10.022271714922049</v>
          </cell>
          <cell r="V143" t="str">
            <v>Assume WC 0%</v>
          </cell>
          <cell r="W143">
            <v>4490</v>
          </cell>
          <cell r="X143">
            <v>0</v>
          </cell>
          <cell r="Y143">
            <v>0</v>
          </cell>
          <cell r="Z143">
            <v>10.022271714922049</v>
          </cell>
        </row>
        <row r="144">
          <cell r="B144">
            <v>42340</v>
          </cell>
          <cell r="C144" t="str">
            <v>A-05 (Production/Injection)</v>
          </cell>
          <cell r="D144" t="str">
            <v>A-05 (Production/Injection):Zone3</v>
          </cell>
          <cell r="E144">
            <v>24.5</v>
          </cell>
          <cell r="F144">
            <v>100</v>
          </cell>
          <cell r="G144">
            <v>205</v>
          </cell>
          <cell r="H144">
            <v>178</v>
          </cell>
          <cell r="I144">
            <v>0</v>
          </cell>
          <cell r="J144">
            <v>0.26</v>
          </cell>
          <cell r="K144">
            <v>42.48</v>
          </cell>
          <cell r="L144">
            <v>42.74</v>
          </cell>
          <cell r="M144">
            <v>99.391670566214316</v>
          </cell>
          <cell r="N144">
            <v>4.5</v>
          </cell>
          <cell r="O144">
            <v>4.5</v>
          </cell>
          <cell r="P144">
            <v>0</v>
          </cell>
          <cell r="Q144">
            <v>0</v>
          </cell>
          <cell r="R144">
            <v>17307692.307692308</v>
          </cell>
          <cell r="S144">
            <v>9.44</v>
          </cell>
          <cell r="T144">
            <v>9.5555555555555554</v>
          </cell>
          <cell r="V144" t="str">
            <v>Lab WC 99.4%</v>
          </cell>
          <cell r="W144">
            <v>4500</v>
          </cell>
          <cell r="X144">
            <v>0</v>
          </cell>
          <cell r="Y144">
            <v>9.44</v>
          </cell>
          <cell r="Z144">
            <v>5.7777777777777782E-2</v>
          </cell>
        </row>
        <row r="145">
          <cell r="B145">
            <v>42349</v>
          </cell>
          <cell r="C145" t="str">
            <v>A-05 (Production/Injection)</v>
          </cell>
          <cell r="D145" t="str">
            <v>A-05 (Production/Injection):Zone3</v>
          </cell>
          <cell r="E145">
            <v>48</v>
          </cell>
          <cell r="F145">
            <v>100</v>
          </cell>
          <cell r="G145">
            <v>208</v>
          </cell>
          <cell r="H145">
            <v>173</v>
          </cell>
          <cell r="I145">
            <v>0</v>
          </cell>
          <cell r="J145">
            <v>0</v>
          </cell>
          <cell r="K145">
            <v>63</v>
          </cell>
          <cell r="L145">
            <v>63</v>
          </cell>
          <cell r="M145">
            <v>100</v>
          </cell>
          <cell r="N145">
            <v>4.3</v>
          </cell>
          <cell r="O145">
            <v>4.3</v>
          </cell>
          <cell r="P145">
            <v>0</v>
          </cell>
          <cell r="Q145">
            <v>0</v>
          </cell>
          <cell r="R145">
            <v>0</v>
          </cell>
          <cell r="S145">
            <v>14.651162790697674</v>
          </cell>
          <cell r="T145">
            <v>14.651162790697674</v>
          </cell>
          <cell r="V145" t="str">
            <v>Lab WC 100%</v>
          </cell>
          <cell r="W145">
            <v>4300</v>
          </cell>
          <cell r="X145">
            <v>0</v>
          </cell>
          <cell r="Y145">
            <v>14.651162790697676</v>
          </cell>
          <cell r="Z145">
            <v>0</v>
          </cell>
        </row>
        <row r="146">
          <cell r="B146">
            <v>42360</v>
          </cell>
          <cell r="C146" t="str">
            <v>A-05 (Production/Injection)</v>
          </cell>
          <cell r="D146" t="str">
            <v>A-05 (Production/Injection):Zone3</v>
          </cell>
          <cell r="E146">
            <v>22</v>
          </cell>
          <cell r="F146">
            <v>100</v>
          </cell>
          <cell r="G146">
            <v>200</v>
          </cell>
          <cell r="H146">
            <v>185</v>
          </cell>
          <cell r="I146">
            <v>0</v>
          </cell>
          <cell r="J146">
            <v>31.78</v>
          </cell>
          <cell r="K146">
            <v>23.87</v>
          </cell>
          <cell r="L146">
            <v>55.65</v>
          </cell>
          <cell r="M146">
            <v>42.893081761006286</v>
          </cell>
          <cell r="N146">
            <v>4.6900000000000004</v>
          </cell>
          <cell r="O146">
            <v>4.6900000000000004</v>
          </cell>
          <cell r="P146">
            <v>0</v>
          </cell>
          <cell r="Q146">
            <v>0</v>
          </cell>
          <cell r="R146">
            <v>147577.09251101321</v>
          </cell>
          <cell r="T146">
            <v>11.940298507462687</v>
          </cell>
          <cell r="V146" t="str">
            <v>Lab WC 42.9% (9 Jan 2015)</v>
          </cell>
          <cell r="W146">
            <v>4690</v>
          </cell>
          <cell r="X146">
            <v>0</v>
          </cell>
          <cell r="Y146">
            <v>5.08955223880597</v>
          </cell>
          <cell r="Z146">
            <v>6.7761194029850742</v>
          </cell>
        </row>
        <row r="147">
          <cell r="B147">
            <v>42377</v>
          </cell>
          <cell r="C147" t="str">
            <v>A-05 (Production/Injection)</v>
          </cell>
          <cell r="D147" t="str">
            <v>A-05 (Production/Injection):Zone3</v>
          </cell>
          <cell r="E147">
            <v>20.5</v>
          </cell>
          <cell r="F147">
            <v>100</v>
          </cell>
          <cell r="G147">
            <v>206</v>
          </cell>
          <cell r="H147">
            <v>169</v>
          </cell>
          <cell r="I147">
            <v>0</v>
          </cell>
          <cell r="J147">
            <v>33.44</v>
          </cell>
          <cell r="K147">
            <v>25.13</v>
          </cell>
          <cell r="L147">
            <v>58.57</v>
          </cell>
          <cell r="M147">
            <v>42.905924534744749</v>
          </cell>
          <cell r="N147">
            <v>4.55</v>
          </cell>
          <cell r="O147">
            <v>4.55</v>
          </cell>
          <cell r="P147">
            <v>0</v>
          </cell>
          <cell r="Q147">
            <v>0</v>
          </cell>
          <cell r="R147">
            <v>136064.59330143541</v>
          </cell>
          <cell r="S147">
            <v>5.523076923076923</v>
          </cell>
          <cell r="T147">
            <v>12.872527472527473</v>
          </cell>
          <cell r="V147" t="str">
            <v>Lab WC 42.9% (9 Jan 2015)</v>
          </cell>
          <cell r="W147">
            <v>4550</v>
          </cell>
          <cell r="X147">
            <v>0</v>
          </cell>
          <cell r="Y147">
            <v>5.523076923076923</v>
          </cell>
          <cell r="Z147">
            <v>7.3494505494505491</v>
          </cell>
        </row>
        <row r="148">
          <cell r="B148">
            <v>42398</v>
          </cell>
          <cell r="C148" t="str">
            <v>A-05 (Production/Injection)</v>
          </cell>
          <cell r="D148" t="str">
            <v>A-05 (Production/Injection):Zone3</v>
          </cell>
          <cell r="E148">
            <v>23</v>
          </cell>
          <cell r="F148">
            <v>100</v>
          </cell>
          <cell r="G148">
            <v>235</v>
          </cell>
          <cell r="H148">
            <v>173</v>
          </cell>
          <cell r="I148">
            <v>0</v>
          </cell>
          <cell r="J148">
            <v>38.99</v>
          </cell>
          <cell r="K148">
            <v>29.3</v>
          </cell>
          <cell r="L148">
            <v>68.290000000000006</v>
          </cell>
          <cell r="M148">
            <v>42.905256992238982</v>
          </cell>
          <cell r="N148">
            <v>4.4800000000000004</v>
          </cell>
          <cell r="O148">
            <v>4.4800000000000004</v>
          </cell>
          <cell r="P148">
            <v>0</v>
          </cell>
          <cell r="Q148">
            <v>0</v>
          </cell>
          <cell r="R148">
            <v>114901.25673249552</v>
          </cell>
          <cell r="T148">
            <v>15.178571428571429</v>
          </cell>
          <cell r="V148" t="str">
            <v>Assume Lab WC 42.9% (9 Jan 2015)</v>
          </cell>
          <cell r="W148">
            <v>4480</v>
          </cell>
          <cell r="X148">
            <v>0</v>
          </cell>
          <cell r="Y148">
            <v>6.5401785714285712</v>
          </cell>
          <cell r="Z148">
            <v>8.703125</v>
          </cell>
        </row>
        <row r="149">
          <cell r="B149">
            <v>42413</v>
          </cell>
          <cell r="C149" t="str">
            <v>A-05 (Production/Injection)</v>
          </cell>
          <cell r="D149" t="str">
            <v>A-05 (Production/Injection):Zone3</v>
          </cell>
          <cell r="E149">
            <v>25</v>
          </cell>
          <cell r="F149">
            <v>100</v>
          </cell>
          <cell r="G149">
            <v>191</v>
          </cell>
          <cell r="H149">
            <v>173</v>
          </cell>
          <cell r="I149">
            <v>-1</v>
          </cell>
          <cell r="J149">
            <v>43.63</v>
          </cell>
          <cell r="K149">
            <v>18.25</v>
          </cell>
          <cell r="L149">
            <v>61.88</v>
          </cell>
          <cell r="M149">
            <v>29.492566257272138</v>
          </cell>
          <cell r="N149">
            <v>4.7</v>
          </cell>
          <cell r="O149">
            <v>4.7</v>
          </cell>
          <cell r="P149">
            <v>0</v>
          </cell>
          <cell r="Q149">
            <v>0</v>
          </cell>
          <cell r="R149">
            <v>107724.04308961723</v>
          </cell>
          <cell r="S149">
            <v>3.8829787234042552</v>
          </cell>
          <cell r="T149">
            <v>13.170212765957446</v>
          </cell>
          <cell r="V149" t="str">
            <v>Lab WC 29.49% (13 Feb 2016)</v>
          </cell>
          <cell r="W149">
            <v>4700</v>
          </cell>
          <cell r="X149">
            <v>0</v>
          </cell>
          <cell r="Y149">
            <v>3.8829787234042552</v>
          </cell>
          <cell r="Z149">
            <v>9.2829787234042556</v>
          </cell>
        </row>
        <row r="150">
          <cell r="B150">
            <v>42419</v>
          </cell>
          <cell r="C150" t="str">
            <v>A-05 (Production/Injection)</v>
          </cell>
          <cell r="D150" t="str">
            <v>A-05 (Production/Injection):Zone3</v>
          </cell>
          <cell r="E150">
            <v>14</v>
          </cell>
          <cell r="F150">
            <v>100</v>
          </cell>
          <cell r="G150">
            <v>190</v>
          </cell>
          <cell r="H150">
            <v>159</v>
          </cell>
          <cell r="J150">
            <v>25.95</v>
          </cell>
          <cell r="K150">
            <v>50.37</v>
          </cell>
          <cell r="L150">
            <v>76.319999999999993</v>
          </cell>
          <cell r="M150">
            <v>65.99842767295597</v>
          </cell>
          <cell r="N150">
            <v>4.4000000000000004</v>
          </cell>
          <cell r="O150">
            <v>4.4000000000000004</v>
          </cell>
          <cell r="P150">
            <v>0</v>
          </cell>
          <cell r="Q150">
            <v>0</v>
          </cell>
          <cell r="R150">
            <v>169556.84007707131</v>
          </cell>
          <cell r="T150">
            <v>17.345454545454544</v>
          </cell>
          <cell r="V150" t="str">
            <v>Lab WC 66% (20 Feb 2016)</v>
          </cell>
          <cell r="W150">
            <v>4400</v>
          </cell>
          <cell r="X150">
            <v>0</v>
          </cell>
          <cell r="Y150">
            <v>11.447727272727271</v>
          </cell>
          <cell r="Z150">
            <v>5.8977272727272725</v>
          </cell>
        </row>
        <row r="151">
          <cell r="B151">
            <v>42430</v>
          </cell>
          <cell r="C151" t="str">
            <v>A-05 (Production/Injection)</v>
          </cell>
          <cell r="D151" t="str">
            <v>A-05 (Production/Injection):Zone3</v>
          </cell>
          <cell r="E151">
            <v>5</v>
          </cell>
          <cell r="F151">
            <v>100</v>
          </cell>
          <cell r="G151">
            <v>191</v>
          </cell>
          <cell r="H151">
            <v>162</v>
          </cell>
          <cell r="I151">
            <v>0</v>
          </cell>
          <cell r="J151">
            <v>17.57</v>
          </cell>
          <cell r="K151">
            <v>34.1</v>
          </cell>
          <cell r="L151">
            <v>51.67</v>
          </cell>
          <cell r="M151">
            <v>65.995742210179984</v>
          </cell>
          <cell r="N151">
            <v>4.8</v>
          </cell>
          <cell r="O151">
            <v>4.8</v>
          </cell>
          <cell r="P151">
            <v>0</v>
          </cell>
          <cell r="Q151">
            <v>0</v>
          </cell>
          <cell r="R151">
            <v>273192.9425156517</v>
          </cell>
          <cell r="S151">
            <v>7.104166666666667</v>
          </cell>
          <cell r="T151">
            <v>10.764583333333333</v>
          </cell>
          <cell r="V151" t="str">
            <v>Assume WC 66%</v>
          </cell>
          <cell r="W151">
            <v>4800</v>
          </cell>
          <cell r="X151">
            <v>0</v>
          </cell>
          <cell r="Y151">
            <v>7.104166666666667</v>
          </cell>
          <cell r="Z151">
            <v>3.6604166666666669</v>
          </cell>
        </row>
        <row r="152">
          <cell r="B152">
            <v>42461</v>
          </cell>
          <cell r="C152" t="str">
            <v>A-05 (Production/Injection)</v>
          </cell>
          <cell r="D152" t="str">
            <v>A-05 (Production/Injection):Zone3</v>
          </cell>
          <cell r="E152">
            <v>17</v>
          </cell>
          <cell r="F152">
            <v>100</v>
          </cell>
          <cell r="G152">
            <v>174</v>
          </cell>
          <cell r="H152">
            <v>171</v>
          </cell>
          <cell r="I152">
            <v>0</v>
          </cell>
          <cell r="J152">
            <v>21.98</v>
          </cell>
          <cell r="K152">
            <v>42.66</v>
          </cell>
          <cell r="L152">
            <v>64.64</v>
          </cell>
          <cell r="M152">
            <v>65.996287128712865</v>
          </cell>
          <cell r="N152">
            <v>4.9000000000000004</v>
          </cell>
          <cell r="O152">
            <v>4.9000000000000004</v>
          </cell>
          <cell r="P152">
            <v>0</v>
          </cell>
          <cell r="Q152">
            <v>0</v>
          </cell>
          <cell r="R152">
            <v>222929.9363057325</v>
          </cell>
          <cell r="S152">
            <v>8.7061224489795919</v>
          </cell>
          <cell r="T152">
            <v>13.183673469387756</v>
          </cell>
          <cell r="V152" t="str">
            <v>Assume WC 66%</v>
          </cell>
          <cell r="W152">
            <v>4900</v>
          </cell>
          <cell r="X152">
            <v>0</v>
          </cell>
          <cell r="Y152">
            <v>8.7061224489795901</v>
          </cell>
          <cell r="Z152">
            <v>4.4857142857142858</v>
          </cell>
        </row>
        <row r="153">
          <cell r="B153">
            <v>42491</v>
          </cell>
          <cell r="C153" t="str">
            <v>A-05 (Production/Injection)</v>
          </cell>
          <cell r="D153" t="str">
            <v>A-05 (Production/Injection):Zone3</v>
          </cell>
          <cell r="E153">
            <v>23</v>
          </cell>
          <cell r="F153">
            <v>100</v>
          </cell>
          <cell r="G153">
            <v>164</v>
          </cell>
          <cell r="H153">
            <v>170</v>
          </cell>
          <cell r="I153">
            <v>0</v>
          </cell>
          <cell r="J153">
            <v>18.03</v>
          </cell>
          <cell r="K153">
            <v>35</v>
          </cell>
          <cell r="L153">
            <v>53.03</v>
          </cell>
          <cell r="M153">
            <v>66.000377145012251</v>
          </cell>
          <cell r="N153">
            <v>4.78</v>
          </cell>
          <cell r="O153">
            <v>4.78</v>
          </cell>
          <cell r="P153">
            <v>0</v>
          </cell>
          <cell r="Q153">
            <v>0</v>
          </cell>
          <cell r="R153">
            <v>265113.69938990573</v>
          </cell>
          <cell r="S153">
            <v>7.3221757322175733</v>
          </cell>
          <cell r="T153">
            <v>11.094142259414227</v>
          </cell>
          <cell r="V153" t="str">
            <v>Assume WC 66%</v>
          </cell>
          <cell r="W153">
            <v>4780</v>
          </cell>
          <cell r="X153">
            <v>0</v>
          </cell>
          <cell r="Y153">
            <v>7.3221757322175725</v>
          </cell>
          <cell r="Z153">
            <v>3.7719665271966529</v>
          </cell>
        </row>
        <row r="154">
          <cell r="B154">
            <v>42509</v>
          </cell>
          <cell r="C154" t="str">
            <v>A-05 (Production/Injection)</v>
          </cell>
          <cell r="D154" t="str">
            <v>A-05 (Production/Injection):Zone3</v>
          </cell>
          <cell r="E154">
            <v>45.5</v>
          </cell>
          <cell r="F154">
            <v>100</v>
          </cell>
          <cell r="G154">
            <v>178</v>
          </cell>
          <cell r="H154">
            <v>179</v>
          </cell>
          <cell r="I154">
            <v>0</v>
          </cell>
          <cell r="J154">
            <v>17.39</v>
          </cell>
          <cell r="K154">
            <v>33.770000000000003</v>
          </cell>
          <cell r="L154">
            <v>51.16</v>
          </cell>
          <cell r="M154">
            <v>66.008600469116502</v>
          </cell>
          <cell r="N154">
            <v>4.72</v>
          </cell>
          <cell r="O154">
            <v>4.72</v>
          </cell>
          <cell r="P154">
            <v>0</v>
          </cell>
          <cell r="Q154">
            <v>0</v>
          </cell>
          <cell r="R154">
            <v>271420.35652673949</v>
          </cell>
          <cell r="T154">
            <v>10.838983050847459</v>
          </cell>
          <cell r="V154" t="str">
            <v>Assume WC 66%</v>
          </cell>
          <cell r="W154">
            <v>4720</v>
          </cell>
          <cell r="X154">
            <v>0</v>
          </cell>
          <cell r="Y154">
            <v>7.154661016949154</v>
          </cell>
          <cell r="Z154">
            <v>3.6843220338983054</v>
          </cell>
        </row>
        <row r="155">
          <cell r="B155">
            <v>42519</v>
          </cell>
          <cell r="C155" t="str">
            <v>A-05 (Production/Injection)</v>
          </cell>
          <cell r="D155" t="str">
            <v>A-05 (Production/Injection):Zone3</v>
          </cell>
          <cell r="E155">
            <v>23</v>
          </cell>
          <cell r="F155">
            <v>100</v>
          </cell>
          <cell r="G155">
            <v>169</v>
          </cell>
          <cell r="H155">
            <v>180</v>
          </cell>
          <cell r="I155">
            <v>0</v>
          </cell>
          <cell r="J155">
            <v>16.66</v>
          </cell>
          <cell r="K155">
            <v>32.33</v>
          </cell>
          <cell r="L155">
            <v>48.99</v>
          </cell>
          <cell r="M155">
            <v>65.993059808124102</v>
          </cell>
          <cell r="N155">
            <v>4.66</v>
          </cell>
          <cell r="O155">
            <v>4.66</v>
          </cell>
          <cell r="P155">
            <v>0</v>
          </cell>
          <cell r="Q155">
            <v>0</v>
          </cell>
          <cell r="R155">
            <v>279711.88475390157</v>
          </cell>
          <cell r="S155">
            <v>6.937768240343348</v>
          </cell>
          <cell r="T155">
            <v>10.512875536480687</v>
          </cell>
          <cell r="V155" t="str">
            <v>Assume lab WC 66%.</v>
          </cell>
          <cell r="W155">
            <v>4660</v>
          </cell>
          <cell r="X155">
            <v>0</v>
          </cell>
          <cell r="Y155">
            <v>6.9377682403433472</v>
          </cell>
          <cell r="Z155">
            <v>3.5751072961373391</v>
          </cell>
        </row>
        <row r="156">
          <cell r="B156">
            <v>42523</v>
          </cell>
          <cell r="C156" t="str">
            <v>A-05 (Production/Injection)</v>
          </cell>
          <cell r="D156" t="str">
            <v>A-05 (Production/Injection):Zone3</v>
          </cell>
          <cell r="E156">
            <v>25</v>
          </cell>
          <cell r="F156">
            <v>100</v>
          </cell>
          <cell r="G156">
            <v>161</v>
          </cell>
          <cell r="H156">
            <v>178</v>
          </cell>
          <cell r="I156">
            <v>0</v>
          </cell>
          <cell r="J156">
            <v>12.03</v>
          </cell>
          <cell r="K156">
            <v>23.35</v>
          </cell>
          <cell r="L156">
            <v>35.380000000000003</v>
          </cell>
          <cell r="M156">
            <v>65.997738835500286</v>
          </cell>
          <cell r="N156">
            <v>4.7300000000000004</v>
          </cell>
          <cell r="O156">
            <v>4.7300000000000004</v>
          </cell>
          <cell r="P156">
            <v>0</v>
          </cell>
          <cell r="Q156">
            <v>0</v>
          </cell>
          <cell r="R156">
            <v>393183.70739817125</v>
          </cell>
          <cell r="T156">
            <v>7.4799154334038054</v>
          </cell>
          <cell r="V156" t="str">
            <v>Assume WC 66%</v>
          </cell>
          <cell r="W156">
            <v>4730</v>
          </cell>
          <cell r="X156">
            <v>0</v>
          </cell>
          <cell r="Y156">
            <v>4.9365750528541223</v>
          </cell>
          <cell r="Z156">
            <v>2.5433403805496826</v>
          </cell>
        </row>
        <row r="157">
          <cell r="B157">
            <v>42537</v>
          </cell>
          <cell r="C157" t="str">
            <v>A-05 (Production/Injection)</v>
          </cell>
          <cell r="D157" t="str">
            <v>A-05 (Production/Injection):Zone3</v>
          </cell>
          <cell r="E157">
            <v>21</v>
          </cell>
          <cell r="F157">
            <v>100</v>
          </cell>
          <cell r="G157">
            <v>193</v>
          </cell>
          <cell r="H157">
            <v>176</v>
          </cell>
          <cell r="I157">
            <v>0</v>
          </cell>
          <cell r="J157">
            <v>14.36</v>
          </cell>
          <cell r="K157">
            <v>27.87</v>
          </cell>
          <cell r="L157">
            <v>42.23</v>
          </cell>
          <cell r="M157">
            <v>65.995737627279183</v>
          </cell>
          <cell r="N157">
            <v>3.68</v>
          </cell>
          <cell r="O157">
            <v>3.68</v>
          </cell>
          <cell r="P157">
            <v>0</v>
          </cell>
          <cell r="Q157">
            <v>0</v>
          </cell>
          <cell r="R157">
            <v>256267.40947075209</v>
          </cell>
          <cell r="S157">
            <v>7.5733695652173916</v>
          </cell>
          <cell r="T157">
            <v>11.502717391304348</v>
          </cell>
          <cell r="V157" t="str">
            <v>Assume WC 66%</v>
          </cell>
          <cell r="W157">
            <v>3680</v>
          </cell>
          <cell r="X157">
            <v>0</v>
          </cell>
          <cell r="Y157">
            <v>7.5733695652173916</v>
          </cell>
          <cell r="Z157">
            <v>3.902173913043478</v>
          </cell>
        </row>
        <row r="158">
          <cell r="B158">
            <v>42574</v>
          </cell>
          <cell r="C158" t="str">
            <v>A-05 (Production/Injection)</v>
          </cell>
          <cell r="D158" t="str">
            <v>A-05 (Production/Injection):Zone3</v>
          </cell>
          <cell r="E158">
            <v>31</v>
          </cell>
          <cell r="F158">
            <v>100</v>
          </cell>
          <cell r="G158">
            <v>179</v>
          </cell>
          <cell r="H158">
            <v>182</v>
          </cell>
          <cell r="I158">
            <v>0</v>
          </cell>
          <cell r="J158">
            <v>17.57</v>
          </cell>
          <cell r="K158">
            <v>34.11</v>
          </cell>
          <cell r="L158">
            <v>51.68</v>
          </cell>
          <cell r="M158">
            <v>66.002321981424146</v>
          </cell>
          <cell r="N158">
            <v>4.68</v>
          </cell>
          <cell r="O158">
            <v>4.68</v>
          </cell>
          <cell r="P158">
            <v>0</v>
          </cell>
          <cell r="Q158">
            <v>0</v>
          </cell>
          <cell r="R158">
            <v>266363.11895276041</v>
          </cell>
          <cell r="S158">
            <v>7.2884615384615383</v>
          </cell>
          <cell r="T158">
            <v>11.044871794871796</v>
          </cell>
          <cell r="V158" t="str">
            <v>Assume WC 66%</v>
          </cell>
          <cell r="W158">
            <v>4680</v>
          </cell>
          <cell r="X158">
            <v>0</v>
          </cell>
          <cell r="Y158">
            <v>7.2884615384615392</v>
          </cell>
          <cell r="Z158">
            <v>3.7542735042735047</v>
          </cell>
        </row>
        <row r="159">
          <cell r="B159">
            <v>42611</v>
          </cell>
          <cell r="C159" t="str">
            <v>A-05 (Production/Injection)</v>
          </cell>
          <cell r="D159" t="str">
            <v>A-05 (Production/Injection):Zone3</v>
          </cell>
          <cell r="E159">
            <v>17</v>
          </cell>
          <cell r="F159">
            <v>100</v>
          </cell>
          <cell r="G159">
            <v>205</v>
          </cell>
          <cell r="H159">
            <v>184</v>
          </cell>
          <cell r="I159">
            <v>0</v>
          </cell>
          <cell r="J159">
            <v>42.78</v>
          </cell>
          <cell r="K159">
            <v>16.64</v>
          </cell>
          <cell r="L159">
            <v>59.42</v>
          </cell>
          <cell r="M159">
            <v>28.004039044092899</v>
          </cell>
          <cell r="N159">
            <v>4.84</v>
          </cell>
          <cell r="O159">
            <v>4.84</v>
          </cell>
          <cell r="P159">
            <v>0</v>
          </cell>
          <cell r="Q159">
            <v>0</v>
          </cell>
          <cell r="R159">
            <v>113136.97989714819</v>
          </cell>
          <cell r="T159">
            <v>12.276859504132231</v>
          </cell>
          <cell r="V159" t="str">
            <v>Lab WC 28% (22 Aug 2016)</v>
          </cell>
          <cell r="W159">
            <v>4840</v>
          </cell>
          <cell r="X159">
            <v>0</v>
          </cell>
          <cell r="Y159">
            <v>3.4380165289256199</v>
          </cell>
          <cell r="Z159">
            <v>8.838842975206612</v>
          </cell>
        </row>
        <row r="160">
          <cell r="B160">
            <v>42635</v>
          </cell>
          <cell r="C160" t="str">
            <v>A-05 (Production/Injection)</v>
          </cell>
          <cell r="D160" t="str">
            <v>A-05 (Production/Injection):Zone3</v>
          </cell>
          <cell r="E160">
            <v>24</v>
          </cell>
          <cell r="F160">
            <v>100</v>
          </cell>
          <cell r="G160">
            <v>199</v>
          </cell>
          <cell r="H160">
            <v>186</v>
          </cell>
          <cell r="I160">
            <v>0</v>
          </cell>
          <cell r="J160">
            <v>49.54</v>
          </cell>
          <cell r="K160">
            <v>19.260000000000002</v>
          </cell>
          <cell r="L160">
            <v>68.8</v>
          </cell>
          <cell r="M160">
            <v>27.994186046511629</v>
          </cell>
          <cell r="N160">
            <v>4.91</v>
          </cell>
          <cell r="O160">
            <v>4.91</v>
          </cell>
          <cell r="P160">
            <v>0</v>
          </cell>
          <cell r="Q160">
            <v>0</v>
          </cell>
          <cell r="R160">
            <v>99111.828825191769</v>
          </cell>
          <cell r="S160">
            <v>3.9226069246435844</v>
          </cell>
          <cell r="T160">
            <v>14.012219959266803</v>
          </cell>
          <cell r="V160" t="str">
            <v>Assume WC 28%.</v>
          </cell>
          <cell r="W160">
            <v>4910</v>
          </cell>
          <cell r="X160">
            <v>0</v>
          </cell>
          <cell r="Y160">
            <v>3.9226069246435848</v>
          </cell>
          <cell r="Z160">
            <v>10.089613034623218</v>
          </cell>
        </row>
        <row r="161">
          <cell r="B161">
            <v>42643</v>
          </cell>
          <cell r="C161" t="str">
            <v>A-05 (Production/Injection)</v>
          </cell>
          <cell r="D161" t="str">
            <v>A-05 (Production/Injection):Zone3</v>
          </cell>
          <cell r="E161">
            <v>23</v>
          </cell>
          <cell r="F161">
            <v>100</v>
          </cell>
          <cell r="G161">
            <v>214</v>
          </cell>
          <cell r="H161">
            <v>189</v>
          </cell>
          <cell r="I161">
            <v>0</v>
          </cell>
          <cell r="J161">
            <v>7.03</v>
          </cell>
          <cell r="K161">
            <v>33.619999999999997</v>
          </cell>
          <cell r="L161">
            <v>40.65</v>
          </cell>
          <cell r="M161">
            <v>82.7060270602706</v>
          </cell>
          <cell r="N161">
            <v>4.96</v>
          </cell>
          <cell r="O161">
            <v>4.96</v>
          </cell>
          <cell r="P161">
            <v>0</v>
          </cell>
          <cell r="Q161">
            <v>0</v>
          </cell>
          <cell r="R161">
            <v>705547.65291607392</v>
          </cell>
          <cell r="S161">
            <v>6.778225806451613</v>
          </cell>
          <cell r="T161">
            <v>8.2177419354838701</v>
          </cell>
          <cell r="V161" t="str">
            <v>WC 82.5% (30 Sep 2016 - WH Ops)</v>
          </cell>
          <cell r="W161">
            <v>4960</v>
          </cell>
          <cell r="X161">
            <v>0</v>
          </cell>
          <cell r="Y161">
            <v>6.7782258064516121</v>
          </cell>
          <cell r="Z161">
            <v>1.4173387096774195</v>
          </cell>
        </row>
        <row r="162">
          <cell r="B162">
            <v>42670</v>
          </cell>
          <cell r="C162" t="str">
            <v>A-05 (Production/Injection)</v>
          </cell>
          <cell r="D162" t="str">
            <v>A-05 (Production/Injection):Zone3</v>
          </cell>
          <cell r="E162">
            <v>24</v>
          </cell>
          <cell r="F162">
            <v>100</v>
          </cell>
          <cell r="G162">
            <v>189</v>
          </cell>
          <cell r="H162">
            <v>201</v>
          </cell>
          <cell r="I162">
            <v>0</v>
          </cell>
          <cell r="J162">
            <v>5.94</v>
          </cell>
          <cell r="K162">
            <v>27.99</v>
          </cell>
          <cell r="L162">
            <v>33.93</v>
          </cell>
          <cell r="M162">
            <v>82.49336870026525</v>
          </cell>
          <cell r="N162">
            <v>4.9800000000000004</v>
          </cell>
          <cell r="O162">
            <v>4.9800000000000004</v>
          </cell>
          <cell r="P162">
            <v>0</v>
          </cell>
          <cell r="Q162">
            <v>0</v>
          </cell>
          <cell r="R162">
            <v>838383.83838383842</v>
          </cell>
          <cell r="S162">
            <v>5.6204819277108431</v>
          </cell>
          <cell r="T162">
            <v>6.8132530120481931</v>
          </cell>
          <cell r="V162" t="str">
            <v>Assume WC 82.5%.</v>
          </cell>
          <cell r="W162">
            <v>4980</v>
          </cell>
          <cell r="X162">
            <v>0</v>
          </cell>
          <cell r="Y162">
            <v>5.6204819277108422</v>
          </cell>
          <cell r="Z162">
            <v>1.1927710843373494</v>
          </cell>
        </row>
        <row r="163">
          <cell r="B163">
            <v>42684</v>
          </cell>
          <cell r="C163" t="str">
            <v>A-05 (Production/Injection)</v>
          </cell>
          <cell r="D163" t="str">
            <v>A-05 (Production/Injection):Zone3</v>
          </cell>
          <cell r="E163">
            <v>27</v>
          </cell>
          <cell r="F163">
            <v>100</v>
          </cell>
          <cell r="G163">
            <v>177</v>
          </cell>
          <cell r="H163">
            <v>177</v>
          </cell>
          <cell r="I163">
            <v>0</v>
          </cell>
          <cell r="J163">
            <v>16.95</v>
          </cell>
          <cell r="K163">
            <v>31.47</v>
          </cell>
          <cell r="L163">
            <v>48.42</v>
          </cell>
          <cell r="M163">
            <v>64.993804213135064</v>
          </cell>
          <cell r="N163">
            <v>4.55</v>
          </cell>
          <cell r="O163">
            <v>4.55</v>
          </cell>
          <cell r="P163">
            <v>0</v>
          </cell>
          <cell r="Q163">
            <v>0</v>
          </cell>
          <cell r="R163">
            <v>268436.57817109145</v>
          </cell>
          <cell r="T163">
            <v>10.641758241758241</v>
          </cell>
          <cell r="V163" t="str">
            <v>WH WC 65%. FI_1476 = 4.55 MM.</v>
          </cell>
          <cell r="W163">
            <v>4550</v>
          </cell>
          <cell r="X163">
            <v>0</v>
          </cell>
          <cell r="Y163">
            <v>6.9164835164835168</v>
          </cell>
          <cell r="Z163">
            <v>3.7252747252747254</v>
          </cell>
          <cell r="AA163">
            <v>6.9164835164835168</v>
          </cell>
        </row>
        <row r="164">
          <cell r="B164">
            <v>42697</v>
          </cell>
          <cell r="C164" t="str">
            <v>A-05 (Production/Injection)</v>
          </cell>
          <cell r="D164" t="str">
            <v>A-05 (Production/Injection):Zone3</v>
          </cell>
          <cell r="E164">
            <v>19</v>
          </cell>
          <cell r="F164">
            <v>100</v>
          </cell>
          <cell r="G164">
            <v>170</v>
          </cell>
          <cell r="H164">
            <v>183</v>
          </cell>
          <cell r="I164">
            <v>0</v>
          </cell>
          <cell r="J164">
            <v>12.35</v>
          </cell>
          <cell r="K164">
            <v>22.94</v>
          </cell>
          <cell r="L164">
            <v>35.29</v>
          </cell>
          <cell r="M164">
            <v>65.004250495891185</v>
          </cell>
          <cell r="N164">
            <v>4.54</v>
          </cell>
          <cell r="O164">
            <v>4.54</v>
          </cell>
          <cell r="P164">
            <v>0</v>
          </cell>
          <cell r="Q164">
            <v>0</v>
          </cell>
          <cell r="R164">
            <v>367611.33603238867</v>
          </cell>
          <cell r="S164">
            <v>5.0528634361233484</v>
          </cell>
          <cell r="T164">
            <v>7.7731277533039647</v>
          </cell>
          <cell r="V164" t="str">
            <v>WH WC 65%. FI_1476 = 4.54 MM.</v>
          </cell>
          <cell r="W164">
            <v>4540</v>
          </cell>
          <cell r="X164">
            <v>0</v>
          </cell>
          <cell r="Y164">
            <v>5.0528634361233484</v>
          </cell>
          <cell r="Z164">
            <v>2.7202643171806167</v>
          </cell>
        </row>
        <row r="165">
          <cell r="B165">
            <v>42727</v>
          </cell>
          <cell r="C165" t="str">
            <v>A-05 (Production/Injection)</v>
          </cell>
          <cell r="D165" t="str">
            <v>A-05 (Production/Injection):Zone3</v>
          </cell>
          <cell r="E165">
            <v>21</v>
          </cell>
          <cell r="F165">
            <v>100</v>
          </cell>
          <cell r="G165">
            <v>222</v>
          </cell>
          <cell r="H165">
            <v>174</v>
          </cell>
          <cell r="J165">
            <v>9.98</v>
          </cell>
          <cell r="K165">
            <v>67.400000000000006</v>
          </cell>
          <cell r="L165">
            <v>77.38</v>
          </cell>
          <cell r="M165">
            <v>87.102610493667612</v>
          </cell>
          <cell r="N165">
            <v>4.67</v>
          </cell>
          <cell r="O165">
            <v>4.67</v>
          </cell>
          <cell r="P165">
            <v>0</v>
          </cell>
          <cell r="Q165">
            <v>0</v>
          </cell>
          <cell r="R165">
            <v>467935.87174348696</v>
          </cell>
          <cell r="T165">
            <v>16.569593147751608</v>
          </cell>
          <cell r="V165" t="str">
            <v xml:space="preserve">WH WC = 87.1%. Sample Water &amp; Cond. </v>
          </cell>
          <cell r="W165">
            <v>4670</v>
          </cell>
          <cell r="X165">
            <v>0</v>
          </cell>
          <cell r="Y165">
            <v>14.432548179871521</v>
          </cell>
          <cell r="Z165">
            <v>2.1370449678800858</v>
          </cell>
        </row>
        <row r="166">
          <cell r="B166">
            <v>42743</v>
          </cell>
          <cell r="C166" t="str">
            <v>A-05 (Production/Injection)</v>
          </cell>
          <cell r="D166" t="str">
            <v>A-05 (Production/Injection):Zone3</v>
          </cell>
          <cell r="E166">
            <v>24</v>
          </cell>
          <cell r="F166">
            <v>100</v>
          </cell>
          <cell r="G166">
            <v>185</v>
          </cell>
          <cell r="H166">
            <v>173</v>
          </cell>
          <cell r="I166">
            <v>0</v>
          </cell>
          <cell r="J166">
            <v>41.27</v>
          </cell>
          <cell r="K166">
            <v>30.95</v>
          </cell>
          <cell r="L166">
            <v>72.22</v>
          </cell>
          <cell r="M166">
            <v>42.855164774300746</v>
          </cell>
          <cell r="N166">
            <v>4.5999999999999996</v>
          </cell>
          <cell r="O166">
            <v>4.5999999999999996</v>
          </cell>
          <cell r="P166">
            <v>0</v>
          </cell>
          <cell r="Q166">
            <v>0</v>
          </cell>
          <cell r="R166">
            <v>111461.10976496244</v>
          </cell>
          <cell r="S166">
            <v>6.7282608695652177</v>
          </cell>
          <cell r="T166">
            <v>0</v>
          </cell>
          <cell r="V166" t="str">
            <v xml:space="preserve">WC = 42.85% (11 Jan 2017). </v>
          </cell>
          <cell r="W166">
            <v>4600</v>
          </cell>
          <cell r="X166">
            <v>0</v>
          </cell>
          <cell r="Y166">
            <v>6.7282608695652177</v>
          </cell>
          <cell r="Z166">
            <v>8.9717391304347842</v>
          </cell>
        </row>
        <row r="167">
          <cell r="B167">
            <v>42763</v>
          </cell>
          <cell r="C167" t="str">
            <v>A-05 (Production/Injection)</v>
          </cell>
          <cell r="D167" t="str">
            <v>A-05 (Production/Injection):Zone3</v>
          </cell>
          <cell r="E167">
            <v>22</v>
          </cell>
          <cell r="F167">
            <v>100</v>
          </cell>
          <cell r="G167">
            <v>185</v>
          </cell>
          <cell r="H167">
            <v>162</v>
          </cell>
          <cell r="J167">
            <v>39.74</v>
          </cell>
          <cell r="K167">
            <v>48.8</v>
          </cell>
          <cell r="L167">
            <v>88.54</v>
          </cell>
          <cell r="M167">
            <v>55.116331601536032</v>
          </cell>
          <cell r="N167">
            <v>4.4800000000000004</v>
          </cell>
          <cell r="O167">
            <v>4.4800000000000004</v>
          </cell>
          <cell r="P167">
            <v>0</v>
          </cell>
          <cell r="Q167">
            <v>0</v>
          </cell>
          <cell r="R167">
            <v>112732.76295923503</v>
          </cell>
          <cell r="S167">
            <v>10.892857142857142</v>
          </cell>
          <cell r="T167">
            <v>0</v>
          </cell>
          <cell r="V167" t="str">
            <v>WC = 55.12% (28 Jan 2017)</v>
          </cell>
          <cell r="W167">
            <v>4480</v>
          </cell>
          <cell r="X167">
            <v>0</v>
          </cell>
          <cell r="Y167">
            <v>10.892857142857141</v>
          </cell>
          <cell r="Z167">
            <v>8.8705357142857135</v>
          </cell>
        </row>
        <row r="168">
          <cell r="B168">
            <v>42776</v>
          </cell>
          <cell r="C168" t="str">
            <v>A-05 (Production/Injection)</v>
          </cell>
          <cell r="D168" t="str">
            <v>A-05 (Production/Injection):Zone3</v>
          </cell>
          <cell r="E168">
            <v>24</v>
          </cell>
          <cell r="F168">
            <v>100</v>
          </cell>
          <cell r="G168">
            <v>216</v>
          </cell>
          <cell r="H168">
            <v>164</v>
          </cell>
          <cell r="J168">
            <v>40.049999999999997</v>
          </cell>
          <cell r="K168">
            <v>49.18</v>
          </cell>
          <cell r="L168">
            <v>89.23</v>
          </cell>
          <cell r="M168">
            <v>55.115992379244652</v>
          </cell>
          <cell r="N168">
            <v>4.3899999999999997</v>
          </cell>
          <cell r="O168">
            <v>4.3899999999999997</v>
          </cell>
          <cell r="P168">
            <v>0</v>
          </cell>
          <cell r="Q168">
            <v>0</v>
          </cell>
          <cell r="R168">
            <v>109612.98377028714</v>
          </cell>
          <cell r="S168">
            <v>11.202733485193622</v>
          </cell>
          <cell r="T168">
            <v>20.325740318906607</v>
          </cell>
          <cell r="V168" t="str">
            <v>Assume WC 55.12%</v>
          </cell>
          <cell r="W168">
            <v>4390</v>
          </cell>
          <cell r="X168">
            <v>0</v>
          </cell>
          <cell r="Y168">
            <v>11.202733485193622</v>
          </cell>
          <cell r="Z168">
            <v>9.1230068337129833</v>
          </cell>
        </row>
        <row r="169">
          <cell r="B169">
            <v>42778</v>
          </cell>
          <cell r="C169" t="str">
            <v>A-05 (Production/Injection)</v>
          </cell>
          <cell r="D169" t="str">
            <v>A-05 (Production/Injection):Zone3</v>
          </cell>
          <cell r="E169">
            <v>16</v>
          </cell>
          <cell r="F169">
            <v>100</v>
          </cell>
          <cell r="G169">
            <v>198</v>
          </cell>
          <cell r="H169">
            <v>160</v>
          </cell>
          <cell r="J169">
            <v>38.53</v>
          </cell>
          <cell r="K169">
            <v>47.32</v>
          </cell>
          <cell r="L169">
            <v>85.85</v>
          </cell>
          <cell r="M169">
            <v>55.119394292370416</v>
          </cell>
          <cell r="N169">
            <v>4.4000000000000004</v>
          </cell>
          <cell r="O169">
            <v>4.4000000000000004</v>
          </cell>
          <cell r="P169">
            <v>0</v>
          </cell>
          <cell r="Q169">
            <v>0</v>
          </cell>
          <cell r="R169">
            <v>114196.72982091876</v>
          </cell>
          <cell r="S169">
            <v>10.754545454545454</v>
          </cell>
          <cell r="T169">
            <v>19.511363636363637</v>
          </cell>
          <cell r="V169" t="str">
            <v>Assume WC 55.12%.</v>
          </cell>
          <cell r="W169">
            <v>4400</v>
          </cell>
          <cell r="X169">
            <v>0</v>
          </cell>
          <cell r="Y169">
            <v>10.754545454545454</v>
          </cell>
          <cell r="Z169">
            <v>8.7568181818181809</v>
          </cell>
        </row>
        <row r="170">
          <cell r="B170">
            <v>42796</v>
          </cell>
          <cell r="C170" t="str">
            <v>A-05 (Production/Injection)</v>
          </cell>
          <cell r="D170" t="str">
            <v>A-05 (Production/Injection):Zone3</v>
          </cell>
          <cell r="E170">
            <v>24</v>
          </cell>
          <cell r="F170">
            <v>100</v>
          </cell>
          <cell r="G170">
            <v>204</v>
          </cell>
          <cell r="H170">
            <v>166</v>
          </cell>
          <cell r="I170">
            <v>0</v>
          </cell>
          <cell r="J170">
            <v>37</v>
          </cell>
          <cell r="K170">
            <v>46</v>
          </cell>
          <cell r="L170">
            <v>83</v>
          </cell>
          <cell r="M170">
            <v>55.421686746987952</v>
          </cell>
          <cell r="N170">
            <v>4.51</v>
          </cell>
          <cell r="O170">
            <v>4.51</v>
          </cell>
          <cell r="R170">
            <v>121891.89189189189</v>
          </cell>
          <cell r="T170">
            <v>18.403547671840354</v>
          </cell>
          <cell r="V170" t="str">
            <v>still use WC Feb</v>
          </cell>
          <cell r="W170">
            <v>4510</v>
          </cell>
          <cell r="X170">
            <v>0</v>
          </cell>
          <cell r="Y170">
            <v>10.199556541019955</v>
          </cell>
          <cell r="Z170">
            <v>8.2039911308204001</v>
          </cell>
        </row>
        <row r="171">
          <cell r="B171">
            <v>42849</v>
          </cell>
          <cell r="C171" t="str">
            <v>A-05 (Production/Injection)</v>
          </cell>
          <cell r="D171" t="str">
            <v>A-05 (Production/Injection):Zone3</v>
          </cell>
          <cell r="E171">
            <v>16</v>
          </cell>
          <cell r="F171">
            <v>100</v>
          </cell>
          <cell r="G171">
            <v>203</v>
          </cell>
          <cell r="H171">
            <v>188</v>
          </cell>
          <cell r="I171">
            <v>0</v>
          </cell>
          <cell r="J171">
            <v>25.88</v>
          </cell>
          <cell r="K171">
            <v>31.63</v>
          </cell>
          <cell r="L171">
            <v>57.51</v>
          </cell>
          <cell r="M171">
            <v>54.999130585985043</v>
          </cell>
          <cell r="N171">
            <v>4.29</v>
          </cell>
          <cell r="O171">
            <v>4.29</v>
          </cell>
          <cell r="P171">
            <v>0</v>
          </cell>
          <cell r="Q171">
            <v>0</v>
          </cell>
          <cell r="R171">
            <v>165765.06955177744</v>
          </cell>
          <cell r="T171">
            <v>13.403263403263404</v>
          </cell>
          <cell r="V171" t="str">
            <v>WC 55%</v>
          </cell>
          <cell r="W171">
            <v>4290</v>
          </cell>
          <cell r="X171">
            <v>0</v>
          </cell>
          <cell r="Y171">
            <v>7.3729603729603728</v>
          </cell>
          <cell r="Z171">
            <v>6.0326340326340322</v>
          </cell>
        </row>
        <row r="172">
          <cell r="B172">
            <v>42857</v>
          </cell>
          <cell r="C172" t="str">
            <v>A-05 (Production/Injection)</v>
          </cell>
          <cell r="D172" t="str">
            <v>A-05 (Production/Injection):Zone3</v>
          </cell>
          <cell r="E172">
            <v>15</v>
          </cell>
          <cell r="F172">
            <v>100</v>
          </cell>
          <cell r="G172">
            <v>190</v>
          </cell>
          <cell r="H172">
            <v>190</v>
          </cell>
          <cell r="I172">
            <v>0</v>
          </cell>
          <cell r="J172">
            <v>18.62</v>
          </cell>
          <cell r="K172">
            <v>22.76</v>
          </cell>
          <cell r="L172">
            <v>41.38</v>
          </cell>
          <cell r="M172">
            <v>55.002416626389561</v>
          </cell>
          <cell r="N172">
            <v>4.49</v>
          </cell>
          <cell r="O172">
            <v>4.49</v>
          </cell>
          <cell r="P172">
            <v>0</v>
          </cell>
          <cell r="Q172">
            <v>0</v>
          </cell>
          <cell r="R172">
            <v>241138.56068743288</v>
          </cell>
          <cell r="T172">
            <v>9.216035634743875</v>
          </cell>
          <cell r="V172" t="str">
            <v>TS Ok, WC 55%</v>
          </cell>
          <cell r="W172">
            <v>4490</v>
          </cell>
          <cell r="X172">
            <v>0</v>
          </cell>
          <cell r="Y172">
            <v>5.0690423162583524</v>
          </cell>
          <cell r="Z172">
            <v>4.1469933184855234</v>
          </cell>
        </row>
        <row r="173">
          <cell r="B173">
            <v>42892</v>
          </cell>
          <cell r="C173" t="str">
            <v>A-05 (Production/Injection)</v>
          </cell>
          <cell r="D173" t="str">
            <v>A-05 (Production/Injection):Zone3</v>
          </cell>
          <cell r="E173">
            <v>24</v>
          </cell>
          <cell r="F173">
            <v>100</v>
          </cell>
          <cell r="G173">
            <v>212</v>
          </cell>
          <cell r="H173">
            <v>168</v>
          </cell>
          <cell r="I173">
            <v>0</v>
          </cell>
          <cell r="J173">
            <v>29.23</v>
          </cell>
          <cell r="K173">
            <v>35.729999999999997</v>
          </cell>
          <cell r="L173">
            <v>64.959999999999994</v>
          </cell>
          <cell r="M173">
            <v>55.003078817733993</v>
          </cell>
          <cell r="N173">
            <v>3.09</v>
          </cell>
          <cell r="O173">
            <v>3.09</v>
          </cell>
          <cell r="P173">
            <v>0</v>
          </cell>
          <cell r="Q173">
            <v>0</v>
          </cell>
          <cell r="R173">
            <v>105713.30824495382</v>
          </cell>
          <cell r="T173">
            <v>21.022653721682847</v>
          </cell>
          <cell r="V173" t="str">
            <v>WC 55%, TS still has issue on gas outlet</v>
          </cell>
          <cell r="W173">
            <v>3090</v>
          </cell>
          <cell r="X173">
            <v>0</v>
          </cell>
          <cell r="Y173">
            <v>11.563106796116504</v>
          </cell>
          <cell r="Z173">
            <v>9.4595469255663431</v>
          </cell>
        </row>
        <row r="174">
          <cell r="B174">
            <v>42921</v>
          </cell>
          <cell r="C174" t="str">
            <v>A-05 (Production/Injection)</v>
          </cell>
          <cell r="D174" t="str">
            <v>A-05 (Production/Injection):Zone3</v>
          </cell>
          <cell r="E174">
            <v>19</v>
          </cell>
          <cell r="F174">
            <v>100</v>
          </cell>
          <cell r="G174">
            <v>193</v>
          </cell>
          <cell r="H174">
            <v>191</v>
          </cell>
          <cell r="I174">
            <v>0</v>
          </cell>
          <cell r="J174">
            <v>28.86</v>
          </cell>
          <cell r="K174">
            <v>33.799999999999997</v>
          </cell>
          <cell r="L174">
            <v>62.66</v>
          </cell>
          <cell r="M174">
            <v>53.941908713692946</v>
          </cell>
          <cell r="N174">
            <v>4.79</v>
          </cell>
          <cell r="O174">
            <v>4.79</v>
          </cell>
          <cell r="P174">
            <v>0</v>
          </cell>
          <cell r="Q174">
            <v>0</v>
          </cell>
          <cell r="R174">
            <v>165973.66597366598</v>
          </cell>
          <cell r="T174">
            <v>13.081419624217119</v>
          </cell>
          <cell r="V174" t="str">
            <v>WC A-05 per 5 May 2017 = 54%</v>
          </cell>
          <cell r="W174">
            <v>4790</v>
          </cell>
          <cell r="X174">
            <v>0</v>
          </cell>
          <cell r="Y174">
            <v>7.0563674321503127</v>
          </cell>
          <cell r="Z174">
            <v>6.0250521920668056</v>
          </cell>
        </row>
        <row r="175">
          <cell r="B175">
            <v>42944</v>
          </cell>
          <cell r="C175" t="str">
            <v>A-05 (Production/Injection)</v>
          </cell>
          <cell r="D175" t="str">
            <v>A-05 (Production/Injection):Zone3</v>
          </cell>
          <cell r="E175">
            <v>23</v>
          </cell>
          <cell r="F175">
            <v>100</v>
          </cell>
          <cell r="G175">
            <v>186</v>
          </cell>
          <cell r="H175">
            <v>183</v>
          </cell>
          <cell r="I175">
            <v>0</v>
          </cell>
          <cell r="J175">
            <v>29.48</v>
          </cell>
          <cell r="K175">
            <v>34.6</v>
          </cell>
          <cell r="L175">
            <v>64.08</v>
          </cell>
          <cell r="M175">
            <v>53.995006242197256</v>
          </cell>
          <cell r="N175">
            <v>4.5599999999999996</v>
          </cell>
          <cell r="O175">
            <v>4.5599999999999996</v>
          </cell>
          <cell r="P175">
            <v>0</v>
          </cell>
          <cell r="Q175">
            <v>0</v>
          </cell>
          <cell r="R175">
            <v>154681.13975576664</v>
          </cell>
          <cell r="T175">
            <v>14.052631578947368</v>
          </cell>
          <cell r="V175" t="str">
            <v>WC still use 54%</v>
          </cell>
          <cell r="W175">
            <v>4560</v>
          </cell>
          <cell r="X175">
            <v>0</v>
          </cell>
          <cell r="Y175">
            <v>7.5877192982456148</v>
          </cell>
          <cell r="Z175">
            <v>6.4649122807017552</v>
          </cell>
        </row>
        <row r="176">
          <cell r="B176">
            <v>42955</v>
          </cell>
          <cell r="C176" t="str">
            <v>A-05 (Production/Injection)</v>
          </cell>
          <cell r="D176" t="str">
            <v>A-05 (Production/Injection):Zone3</v>
          </cell>
          <cell r="E176">
            <v>32</v>
          </cell>
          <cell r="F176">
            <v>98</v>
          </cell>
          <cell r="G176">
            <v>193</v>
          </cell>
          <cell r="H176">
            <v>185</v>
          </cell>
          <cell r="I176">
            <v>0</v>
          </cell>
          <cell r="J176">
            <v>28.81</v>
          </cell>
          <cell r="K176">
            <v>33.83</v>
          </cell>
          <cell r="L176">
            <v>62.64</v>
          </cell>
          <cell r="M176">
            <v>54.007024265644958</v>
          </cell>
          <cell r="N176">
            <v>4.68</v>
          </cell>
          <cell r="O176">
            <v>4.68</v>
          </cell>
          <cell r="P176">
            <v>0</v>
          </cell>
          <cell r="Q176">
            <v>0</v>
          </cell>
          <cell r="R176">
            <v>162443.59597362028</v>
          </cell>
          <cell r="T176">
            <v>13.384615384615385</v>
          </cell>
          <cell r="V176" t="str">
            <v>BSW Well A-05 = 54 % (5 Mei 2017)</v>
          </cell>
          <cell r="W176">
            <v>4680</v>
          </cell>
          <cell r="X176">
            <v>0</v>
          </cell>
          <cell r="Y176">
            <v>7.2286324786324787</v>
          </cell>
          <cell r="Z176">
            <v>6.1559829059829063</v>
          </cell>
        </row>
        <row r="177">
          <cell r="B177">
            <v>42995</v>
          </cell>
          <cell r="C177" t="str">
            <v>A-05 (Production/Injection)</v>
          </cell>
          <cell r="D177" t="str">
            <v>A-05 (Production/Injection):Zone3</v>
          </cell>
          <cell r="E177">
            <v>21</v>
          </cell>
          <cell r="F177">
            <v>99</v>
          </cell>
          <cell r="G177">
            <v>189</v>
          </cell>
          <cell r="H177">
            <v>190</v>
          </cell>
          <cell r="J177">
            <v>25</v>
          </cell>
          <cell r="K177">
            <v>29.4</v>
          </cell>
          <cell r="L177">
            <v>54.4</v>
          </cell>
          <cell r="M177">
            <v>54.044117647058826</v>
          </cell>
          <cell r="N177">
            <v>4.51</v>
          </cell>
          <cell r="O177">
            <v>4.51</v>
          </cell>
          <cell r="P177">
            <v>0</v>
          </cell>
          <cell r="Q177">
            <v>0</v>
          </cell>
          <cell r="R177">
            <v>180400</v>
          </cell>
          <cell r="T177">
            <v>12.053215077605321</v>
          </cell>
          <cell r="V177" t="str">
            <v>WC 54%</v>
          </cell>
          <cell r="W177">
            <v>4510</v>
          </cell>
          <cell r="X177">
            <v>0</v>
          </cell>
          <cell r="Y177">
            <v>6.5188470066518844</v>
          </cell>
          <cell r="Z177">
            <v>5.5432372505543244</v>
          </cell>
        </row>
        <row r="178">
          <cell r="B178">
            <v>42998</v>
          </cell>
          <cell r="C178" t="str">
            <v>A-05 (Production/Injection)</v>
          </cell>
          <cell r="D178" t="str">
            <v>A-05 (Production/Injection):Zone3</v>
          </cell>
          <cell r="E178">
            <v>18</v>
          </cell>
          <cell r="F178">
            <v>99</v>
          </cell>
          <cell r="G178">
            <v>200</v>
          </cell>
          <cell r="H178">
            <v>185</v>
          </cell>
          <cell r="I178">
            <v>0</v>
          </cell>
          <cell r="J178">
            <v>31.9</v>
          </cell>
          <cell r="K178">
            <v>37.5</v>
          </cell>
          <cell r="L178">
            <v>69.400000000000006</v>
          </cell>
          <cell r="M178">
            <v>54.034582132564843</v>
          </cell>
          <cell r="N178">
            <v>4.59</v>
          </cell>
          <cell r="O178">
            <v>4.59</v>
          </cell>
          <cell r="P178">
            <v>0</v>
          </cell>
          <cell r="Q178">
            <v>0</v>
          </cell>
          <cell r="R178">
            <v>143887.14733542319</v>
          </cell>
          <cell r="T178">
            <v>15.113246187363835</v>
          </cell>
          <cell r="V178" t="str">
            <v>WC 54%</v>
          </cell>
          <cell r="W178">
            <v>4590</v>
          </cell>
          <cell r="X178">
            <v>0</v>
          </cell>
          <cell r="Y178">
            <v>8.1699346405228752</v>
          </cell>
          <cell r="Z178">
            <v>6.9498910675381262</v>
          </cell>
        </row>
        <row r="179">
          <cell r="B179">
            <v>43081</v>
          </cell>
          <cell r="C179" t="str">
            <v>A-05 (Production/Injection)</v>
          </cell>
          <cell r="D179" t="str">
            <v>A-05 (Production/Injection):Zone3</v>
          </cell>
          <cell r="E179">
            <v>21</v>
          </cell>
          <cell r="F179">
            <v>99</v>
          </cell>
          <cell r="G179">
            <v>184</v>
          </cell>
          <cell r="H179">
            <v>146</v>
          </cell>
          <cell r="J179">
            <v>11.6</v>
          </cell>
          <cell r="K179">
            <v>13.6</v>
          </cell>
          <cell r="L179">
            <v>25.2</v>
          </cell>
          <cell r="M179">
            <v>53.968253968253968</v>
          </cell>
          <cell r="N179">
            <v>4.7699999999999996</v>
          </cell>
          <cell r="O179">
            <v>4.7699999999999996</v>
          </cell>
          <cell r="P179">
            <v>0</v>
          </cell>
          <cell r="Q179">
            <v>0</v>
          </cell>
          <cell r="R179">
            <v>411206.89655172412</v>
          </cell>
          <cell r="T179">
            <v>5.2620545073375258</v>
          </cell>
          <cell r="V179" t="str">
            <v>welltest before become gas injector</v>
          </cell>
          <cell r="W179">
            <v>4770</v>
          </cell>
          <cell r="X179">
            <v>0</v>
          </cell>
          <cell r="Y179">
            <v>2.8511530398322851</v>
          </cell>
          <cell r="Z179">
            <v>2.4318658280922434</v>
          </cell>
        </row>
        <row r="180">
          <cell r="B180">
            <v>43127</v>
          </cell>
          <cell r="C180" t="str">
            <v>A-05 (Production/Injection)</v>
          </cell>
          <cell r="D180" t="str">
            <v>A-05 (Production/Injection):Zone3</v>
          </cell>
          <cell r="E180">
            <v>25</v>
          </cell>
          <cell r="F180">
            <v>100</v>
          </cell>
          <cell r="G180">
            <v>207</v>
          </cell>
          <cell r="H180">
            <v>154</v>
          </cell>
          <cell r="J180">
            <v>21.2</v>
          </cell>
          <cell r="K180">
            <v>24.8</v>
          </cell>
          <cell r="L180">
            <v>46</v>
          </cell>
          <cell r="M180">
            <v>53.913043478260867</v>
          </cell>
          <cell r="N180">
            <v>4.3899999999999997</v>
          </cell>
          <cell r="O180">
            <v>4.3899999999999997</v>
          </cell>
          <cell r="P180">
            <v>0</v>
          </cell>
          <cell r="Q180">
            <v>0</v>
          </cell>
          <cell r="R180">
            <v>207075.47169811319</v>
          </cell>
          <cell r="T180">
            <v>10.478359908883826</v>
          </cell>
          <cell r="V180" t="str">
            <v>WC Well A-05 = 54%</v>
          </cell>
          <cell r="W180">
            <v>4390</v>
          </cell>
          <cell r="X180">
            <v>0</v>
          </cell>
          <cell r="Y180">
            <v>5.6492027334851942</v>
          </cell>
          <cell r="Z180">
            <v>4.8291571753986338</v>
          </cell>
        </row>
        <row r="181">
          <cell r="B181">
            <v>43144</v>
          </cell>
          <cell r="C181" t="str">
            <v>A-05 (Production/Injection)</v>
          </cell>
          <cell r="D181" t="str">
            <v>A-05 (Production/Injection):Zone3</v>
          </cell>
          <cell r="E181">
            <v>21</v>
          </cell>
          <cell r="F181">
            <v>100</v>
          </cell>
          <cell r="G181">
            <v>230</v>
          </cell>
          <cell r="H181">
            <v>140</v>
          </cell>
          <cell r="J181">
            <v>28.9</v>
          </cell>
          <cell r="K181">
            <v>34</v>
          </cell>
          <cell r="L181">
            <v>62.9</v>
          </cell>
          <cell r="M181">
            <v>54.054054054054056</v>
          </cell>
          <cell r="N181">
            <v>3.59</v>
          </cell>
          <cell r="O181">
            <v>3.59</v>
          </cell>
          <cell r="P181">
            <v>0</v>
          </cell>
          <cell r="Q181">
            <v>0</v>
          </cell>
          <cell r="R181">
            <v>124221.45328719723</v>
          </cell>
          <cell r="T181">
            <v>17.520891364902507</v>
          </cell>
          <cell r="W181">
            <v>3590</v>
          </cell>
          <cell r="X181">
            <v>0</v>
          </cell>
          <cell r="Y181">
            <v>9.4707520891364911</v>
          </cell>
          <cell r="Z181">
            <v>8.050139275766016</v>
          </cell>
        </row>
        <row r="182">
          <cell r="B182">
            <v>43166</v>
          </cell>
          <cell r="C182" t="str">
            <v>A-05 (Production/Injection)</v>
          </cell>
          <cell r="D182" t="str">
            <v>A-05 (Production/Injection):Zone3</v>
          </cell>
          <cell r="E182">
            <v>16</v>
          </cell>
          <cell r="F182">
            <v>100</v>
          </cell>
          <cell r="G182">
            <v>211</v>
          </cell>
          <cell r="H182">
            <v>147</v>
          </cell>
          <cell r="J182">
            <v>31.36</v>
          </cell>
          <cell r="K182">
            <v>36.82</v>
          </cell>
          <cell r="L182">
            <v>68.180000000000007</v>
          </cell>
          <cell r="M182">
            <v>54.004106776180699</v>
          </cell>
          <cell r="N182">
            <v>3.04</v>
          </cell>
          <cell r="O182">
            <v>3.04</v>
          </cell>
          <cell r="P182">
            <v>0</v>
          </cell>
          <cell r="Q182">
            <v>0</v>
          </cell>
          <cell r="R182">
            <v>96938.775510204083</v>
          </cell>
          <cell r="T182">
            <v>22.42763157894737</v>
          </cell>
          <cell r="V182" t="str">
            <v>Higher THP</v>
          </cell>
          <cell r="W182">
            <v>3040</v>
          </cell>
          <cell r="X182">
            <v>0</v>
          </cell>
          <cell r="Y182">
            <v>12.111842105263158</v>
          </cell>
          <cell r="Z182">
            <v>10.315789473684211</v>
          </cell>
        </row>
        <row r="183">
          <cell r="B183">
            <v>43189</v>
          </cell>
          <cell r="C183" t="str">
            <v>A-05 (Production/Injection)</v>
          </cell>
          <cell r="D183" t="str">
            <v>A-05 (Production/Injection):Zone3</v>
          </cell>
          <cell r="E183">
            <v>15</v>
          </cell>
          <cell r="F183">
            <v>100</v>
          </cell>
          <cell r="G183">
            <v>184</v>
          </cell>
          <cell r="H183">
            <v>155</v>
          </cell>
          <cell r="J183">
            <v>21.8</v>
          </cell>
          <cell r="K183">
            <v>25.6</v>
          </cell>
          <cell r="L183">
            <v>47.4</v>
          </cell>
          <cell r="M183">
            <v>54.008438818565402</v>
          </cell>
          <cell r="N183">
            <v>3.14</v>
          </cell>
          <cell r="O183">
            <v>3.14</v>
          </cell>
          <cell r="P183">
            <v>0</v>
          </cell>
          <cell r="Q183">
            <v>0</v>
          </cell>
          <cell r="R183">
            <v>144036.69724770641</v>
          </cell>
          <cell r="T183">
            <v>15.095541401273886</v>
          </cell>
          <cell r="V183" t="str">
            <v>Lower THP got 0.1 MM</v>
          </cell>
          <cell r="W183">
            <v>3140</v>
          </cell>
          <cell r="X183">
            <v>0</v>
          </cell>
          <cell r="Y183">
            <v>8.1528662420382165</v>
          </cell>
          <cell r="Z183">
            <v>6.9426751592356686</v>
          </cell>
        </row>
        <row r="184">
          <cell r="B184">
            <v>43477</v>
          </cell>
          <cell r="C184" t="str">
            <v>A-05 (Production/Injection)</v>
          </cell>
          <cell r="D184" t="str">
            <v>A-05 (Production/Injection):Zone3</v>
          </cell>
          <cell r="E184">
            <v>16</v>
          </cell>
          <cell r="F184">
            <v>100</v>
          </cell>
          <cell r="G184">
            <v>211</v>
          </cell>
          <cell r="H184">
            <v>163</v>
          </cell>
          <cell r="I184">
            <v>0</v>
          </cell>
          <cell r="J184">
            <v>22.3</v>
          </cell>
          <cell r="K184">
            <v>95.2</v>
          </cell>
          <cell r="L184">
            <v>117.5</v>
          </cell>
          <cell r="M184">
            <v>81.021276595744681</v>
          </cell>
          <cell r="N184">
            <v>5.64</v>
          </cell>
          <cell r="O184">
            <v>5.64</v>
          </cell>
          <cell r="P184">
            <v>0</v>
          </cell>
          <cell r="Q184">
            <v>0</v>
          </cell>
          <cell r="R184">
            <v>252914.79820627804</v>
          </cell>
          <cell r="T184">
            <v>20.833333333333332</v>
          </cell>
          <cell r="V184" t="str">
            <v>SITP  688 psig, shut in since June 2018. Reflow after completing install blind flange SDV Prod Header due to leak, then continue flow to T/S, update WC  81%</v>
          </cell>
          <cell r="W184">
            <v>5640</v>
          </cell>
          <cell r="X184">
            <v>0</v>
          </cell>
          <cell r="Y184">
            <v>16.879432624113477</v>
          </cell>
          <cell r="Z184">
            <v>3.9539007092198584</v>
          </cell>
        </row>
        <row r="185">
          <cell r="B185">
            <v>43480</v>
          </cell>
          <cell r="C185" t="str">
            <v>A-05 (Production/Injection)</v>
          </cell>
          <cell r="D185" t="str">
            <v>A-05 (Production/Injection):Zone3</v>
          </cell>
          <cell r="E185">
            <v>24</v>
          </cell>
          <cell r="F185">
            <v>100</v>
          </cell>
          <cell r="G185">
            <v>206</v>
          </cell>
          <cell r="H185">
            <v>167</v>
          </cell>
          <cell r="I185">
            <v>0</v>
          </cell>
          <cell r="J185">
            <v>19</v>
          </cell>
          <cell r="K185">
            <v>81</v>
          </cell>
          <cell r="L185">
            <v>100</v>
          </cell>
          <cell r="M185">
            <v>81</v>
          </cell>
          <cell r="N185">
            <v>4.96</v>
          </cell>
          <cell r="O185">
            <v>4.96</v>
          </cell>
          <cell r="P185">
            <v>0</v>
          </cell>
          <cell r="Q185">
            <v>0</v>
          </cell>
          <cell r="R185">
            <v>261052.63157894736</v>
          </cell>
          <cell r="T185">
            <v>20.161290322580644</v>
          </cell>
          <cell r="V185" t="str">
            <v>After flow 3 days, gas and liquid decline, before unload A-02 and will do combine test</v>
          </cell>
          <cell r="W185">
            <v>4960</v>
          </cell>
          <cell r="X185">
            <v>0</v>
          </cell>
          <cell r="Y185">
            <v>16.330645161290324</v>
          </cell>
          <cell r="Z185">
            <v>3.8306451612903225</v>
          </cell>
        </row>
        <row r="186">
          <cell r="B186">
            <v>43489</v>
          </cell>
          <cell r="C186" t="str">
            <v>A-05 (Production/Injection)</v>
          </cell>
          <cell r="D186" t="str">
            <v>A-05 (Production/Injection):Zone3</v>
          </cell>
          <cell r="E186">
            <v>12</v>
          </cell>
          <cell r="F186">
            <v>100</v>
          </cell>
          <cell r="G186">
            <v>203</v>
          </cell>
          <cell r="H186">
            <v>163</v>
          </cell>
          <cell r="I186">
            <v>0</v>
          </cell>
          <cell r="J186">
            <v>16.600000000000001</v>
          </cell>
          <cell r="K186">
            <v>70.7</v>
          </cell>
          <cell r="L186">
            <v>87.3</v>
          </cell>
          <cell r="M186">
            <v>80.985108820160363</v>
          </cell>
          <cell r="N186">
            <v>3.68</v>
          </cell>
          <cell r="O186">
            <v>3.68</v>
          </cell>
          <cell r="P186">
            <v>0</v>
          </cell>
          <cell r="Q186">
            <v>0</v>
          </cell>
          <cell r="R186">
            <v>221686.7469879518</v>
          </cell>
          <cell r="T186">
            <v>23.641304347826086</v>
          </cell>
          <cell r="V186" t="str">
            <v>Gas gradually decline (still flow to T/S, single flow)</v>
          </cell>
          <cell r="W186">
            <v>3680</v>
          </cell>
          <cell r="X186">
            <v>0</v>
          </cell>
          <cell r="Y186">
            <v>19.211956521739129</v>
          </cell>
          <cell r="Z186">
            <v>4.5108695652173916</v>
          </cell>
        </row>
        <row r="187">
          <cell r="B187">
            <v>43499</v>
          </cell>
          <cell r="C187" t="str">
            <v>A-05 (Production/Injection)</v>
          </cell>
          <cell r="D187" t="str">
            <v>A-05 (Production/Injection):Zone3</v>
          </cell>
          <cell r="E187">
            <v>23</v>
          </cell>
          <cell r="F187">
            <v>100</v>
          </cell>
          <cell r="G187">
            <v>198</v>
          </cell>
          <cell r="H187">
            <v>168</v>
          </cell>
          <cell r="J187">
            <v>15.4</v>
          </cell>
          <cell r="K187">
            <v>65.599999999999994</v>
          </cell>
          <cell r="L187">
            <v>81</v>
          </cell>
          <cell r="M187">
            <v>80.987654320987659</v>
          </cell>
          <cell r="N187">
            <v>3.67</v>
          </cell>
          <cell r="O187">
            <v>3.67</v>
          </cell>
          <cell r="P187">
            <v>0</v>
          </cell>
          <cell r="Q187">
            <v>0</v>
          </cell>
          <cell r="R187">
            <v>238311.68831168831</v>
          </cell>
          <cell r="T187">
            <v>22.070844686648503</v>
          </cell>
          <cell r="V187" t="str">
            <v>Update single test</v>
          </cell>
          <cell r="W187">
            <v>3670</v>
          </cell>
          <cell r="X187">
            <v>0</v>
          </cell>
          <cell r="Y187">
            <v>17.874659400544957</v>
          </cell>
          <cell r="Z187">
            <v>4.1961852861035425</v>
          </cell>
        </row>
        <row r="188">
          <cell r="B188">
            <v>43502</v>
          </cell>
          <cell r="C188" t="str">
            <v>A-05 (Production/Injection)</v>
          </cell>
          <cell r="D188" t="str">
            <v>A-05 (Production/Injection):Zone3</v>
          </cell>
          <cell r="E188">
            <v>23</v>
          </cell>
          <cell r="F188">
            <v>100</v>
          </cell>
          <cell r="G188">
            <v>197</v>
          </cell>
          <cell r="H188">
            <v>173</v>
          </cell>
          <cell r="I188">
            <v>0</v>
          </cell>
          <cell r="J188">
            <v>15.2</v>
          </cell>
          <cell r="K188">
            <v>64.8</v>
          </cell>
          <cell r="L188">
            <v>80</v>
          </cell>
          <cell r="M188">
            <v>81</v>
          </cell>
          <cell r="N188">
            <v>3.8</v>
          </cell>
          <cell r="O188">
            <v>3.8</v>
          </cell>
          <cell r="P188">
            <v>0</v>
          </cell>
          <cell r="Q188">
            <v>0</v>
          </cell>
          <cell r="R188">
            <v>250000</v>
          </cell>
          <cell r="T188">
            <v>21.05263157894737</v>
          </cell>
          <cell r="V188" t="str">
            <v>Suspected lower THP increase gas</v>
          </cell>
          <cell r="W188">
            <v>3800</v>
          </cell>
          <cell r="X188">
            <v>0</v>
          </cell>
          <cell r="Y188">
            <v>17.05263157894737</v>
          </cell>
          <cell r="Z188">
            <v>4</v>
          </cell>
        </row>
        <row r="189">
          <cell r="B189">
            <v>43507</v>
          </cell>
          <cell r="C189" t="str">
            <v>A-05 (Production/Injection)</v>
          </cell>
          <cell r="D189" t="str">
            <v>A-05 (Production/Injection):Zone3</v>
          </cell>
          <cell r="E189">
            <v>7</v>
          </cell>
          <cell r="F189">
            <v>100</v>
          </cell>
          <cell r="G189">
            <v>192</v>
          </cell>
          <cell r="H189">
            <v>170</v>
          </cell>
          <cell r="J189">
            <v>13.76</v>
          </cell>
          <cell r="K189">
            <v>58.67</v>
          </cell>
          <cell r="L189">
            <v>72.430000000000007</v>
          </cell>
          <cell r="M189">
            <v>81.002347093745684</v>
          </cell>
          <cell r="N189">
            <v>3.24</v>
          </cell>
          <cell r="O189">
            <v>3.24</v>
          </cell>
          <cell r="P189">
            <v>0</v>
          </cell>
          <cell r="Q189">
            <v>0</v>
          </cell>
          <cell r="R189">
            <v>235465.11627906977</v>
          </cell>
          <cell r="T189">
            <v>22.354938271604937</v>
          </cell>
          <cell r="V189" t="str">
            <v>Update single welltest prior to combine test A-17</v>
          </cell>
          <cell r="W189">
            <v>3240</v>
          </cell>
          <cell r="X189">
            <v>0</v>
          </cell>
          <cell r="Y189">
            <v>18.108024691358025</v>
          </cell>
          <cell r="Z189">
            <v>4.2469135802469129</v>
          </cell>
        </row>
        <row r="190">
          <cell r="B190">
            <v>43509</v>
          </cell>
          <cell r="C190" t="str">
            <v>A-05 (Production/Injection)</v>
          </cell>
          <cell r="D190" t="str">
            <v>A-05 (Production/Injection):Zone3</v>
          </cell>
          <cell r="E190">
            <v>18</v>
          </cell>
          <cell r="F190">
            <v>100</v>
          </cell>
          <cell r="G190">
            <v>201</v>
          </cell>
          <cell r="H190">
            <v>167</v>
          </cell>
          <cell r="I190">
            <v>0</v>
          </cell>
          <cell r="J190">
            <v>16.53</v>
          </cell>
          <cell r="K190">
            <v>70.47</v>
          </cell>
          <cell r="L190">
            <v>87</v>
          </cell>
          <cell r="M190">
            <v>81</v>
          </cell>
          <cell r="N190">
            <v>5.2</v>
          </cell>
          <cell r="O190">
            <v>5.2</v>
          </cell>
          <cell r="P190">
            <v>0</v>
          </cell>
          <cell r="Q190">
            <v>0</v>
          </cell>
          <cell r="R190">
            <v>314579.55232909863</v>
          </cell>
          <cell r="T190">
            <v>16.73076923076923</v>
          </cell>
          <cell r="V190" t="str">
            <v>Single test after S/I A-17, Gas increase after flushing DP-1</v>
          </cell>
          <cell r="W190">
            <v>5200</v>
          </cell>
          <cell r="X190">
            <v>0</v>
          </cell>
          <cell r="Y190">
            <v>13.551923076923076</v>
          </cell>
          <cell r="Z190">
            <v>3.1788461538461541</v>
          </cell>
        </row>
        <row r="191">
          <cell r="B191">
            <v>43512</v>
          </cell>
          <cell r="C191" t="str">
            <v>A-05 (Production/Injection)</v>
          </cell>
          <cell r="D191" t="str">
            <v>A-05 (Production/Injection):Zone3</v>
          </cell>
          <cell r="E191">
            <v>24</v>
          </cell>
          <cell r="F191">
            <v>100</v>
          </cell>
          <cell r="G191">
            <v>197</v>
          </cell>
          <cell r="H191">
            <v>175</v>
          </cell>
          <cell r="I191">
            <v>0</v>
          </cell>
          <cell r="J191">
            <v>14.8</v>
          </cell>
          <cell r="K191">
            <v>63.2</v>
          </cell>
          <cell r="L191">
            <v>78</v>
          </cell>
          <cell r="M191">
            <v>81.025641025641022</v>
          </cell>
          <cell r="N191">
            <v>5.3</v>
          </cell>
          <cell r="O191">
            <v>5.3</v>
          </cell>
          <cell r="P191">
            <v>0</v>
          </cell>
          <cell r="Q191">
            <v>0</v>
          </cell>
          <cell r="R191">
            <v>358108.10810810811</v>
          </cell>
          <cell r="T191">
            <v>14.716981132075471</v>
          </cell>
          <cell r="V191" t="str">
            <v>Single test A-05 prior to reflow A-27 after add perf GS-2 (gas rate increased after flushing DP-1 meter gas T/S)</v>
          </cell>
          <cell r="W191">
            <v>5300</v>
          </cell>
          <cell r="X191">
            <v>0</v>
          </cell>
          <cell r="Y191">
            <v>11.924528301886793</v>
          </cell>
          <cell r="Z191">
            <v>2.7924528301886795</v>
          </cell>
        </row>
        <row r="192">
          <cell r="B192">
            <v>43527</v>
          </cell>
          <cell r="C192" t="str">
            <v>A-05 (Production/Injection)</v>
          </cell>
          <cell r="D192" t="str">
            <v>A-05 (Production/Injection):Zone3</v>
          </cell>
          <cell r="E192">
            <v>24</v>
          </cell>
          <cell r="F192">
            <v>100</v>
          </cell>
          <cell r="G192">
            <v>180</v>
          </cell>
          <cell r="H192">
            <v>174</v>
          </cell>
          <cell r="J192">
            <v>13.5</v>
          </cell>
          <cell r="K192">
            <v>53.46</v>
          </cell>
          <cell r="L192">
            <v>66.959999999999994</v>
          </cell>
          <cell r="M192">
            <v>79.838709677419359</v>
          </cell>
          <cell r="N192">
            <v>5.4</v>
          </cell>
          <cell r="O192">
            <v>5.4</v>
          </cell>
          <cell r="P192">
            <v>0</v>
          </cell>
          <cell r="Q192">
            <v>0</v>
          </cell>
          <cell r="R192">
            <v>400000</v>
          </cell>
          <cell r="T192">
            <v>12.222222222222221</v>
          </cell>
          <cell r="V192" t="str">
            <v>Single test during low demand (Arang and A-03 S/I)</v>
          </cell>
          <cell r="W192">
            <v>5400</v>
          </cell>
          <cell r="X192">
            <v>0</v>
          </cell>
          <cell r="Y192">
            <v>9.9</v>
          </cell>
          <cell r="Z192">
            <v>2.5</v>
          </cell>
        </row>
        <row r="193">
          <cell r="B193">
            <v>43530</v>
          </cell>
          <cell r="C193" t="str">
            <v>A-05 (Production/Injection)</v>
          </cell>
          <cell r="D193" t="str">
            <v>A-05 (Production/Injection):Zone3</v>
          </cell>
          <cell r="E193">
            <v>6</v>
          </cell>
          <cell r="F193">
            <v>100</v>
          </cell>
          <cell r="G193">
            <v>191</v>
          </cell>
          <cell r="H193">
            <v>171</v>
          </cell>
          <cell r="J193">
            <v>11.9</v>
          </cell>
          <cell r="K193">
            <v>55.08</v>
          </cell>
          <cell r="L193">
            <v>66.98</v>
          </cell>
          <cell r="M193">
            <v>82.233502538071065</v>
          </cell>
          <cell r="N193">
            <v>5.4</v>
          </cell>
          <cell r="O193">
            <v>5.4</v>
          </cell>
          <cell r="P193">
            <v>0</v>
          </cell>
          <cell r="Q193">
            <v>0</v>
          </cell>
          <cell r="R193">
            <v>453781.51260504202</v>
          </cell>
          <cell r="T193">
            <v>12.592592592592593</v>
          </cell>
          <cell r="V193" t="str">
            <v>Single test after Arang flow (A-03 still S/I  cease to flow)</v>
          </cell>
          <cell r="W193">
            <v>5400</v>
          </cell>
          <cell r="X193">
            <v>0</v>
          </cell>
          <cell r="Y193">
            <v>10.199999999999999</v>
          </cell>
          <cell r="Z193">
            <v>2.2037037037037037</v>
          </cell>
        </row>
        <row r="194">
          <cell r="B194">
            <v>43536</v>
          </cell>
          <cell r="C194" t="str">
            <v>A-05 (Production/Injection)</v>
          </cell>
          <cell r="D194" t="str">
            <v>A-05 (Production/Injection):Zone3</v>
          </cell>
          <cell r="E194">
            <v>24</v>
          </cell>
          <cell r="F194">
            <v>100</v>
          </cell>
          <cell r="G194">
            <v>196</v>
          </cell>
          <cell r="H194">
            <v>172</v>
          </cell>
          <cell r="I194">
            <v>0</v>
          </cell>
          <cell r="J194">
            <v>13.9</v>
          </cell>
          <cell r="K194">
            <v>59.5</v>
          </cell>
          <cell r="L194">
            <v>73.400000000000006</v>
          </cell>
          <cell r="M194">
            <v>81.062670299727515</v>
          </cell>
          <cell r="N194">
            <v>5.4</v>
          </cell>
          <cell r="O194">
            <v>5.4</v>
          </cell>
          <cell r="P194">
            <v>0</v>
          </cell>
          <cell r="Q194">
            <v>0</v>
          </cell>
          <cell r="R194">
            <v>388489.20863309351</v>
          </cell>
          <cell r="T194">
            <v>13.592592592592593</v>
          </cell>
          <cell r="V194" t="str">
            <v>Single test, WC update 20% but still use 81% until next month will change if confirm lower</v>
          </cell>
          <cell r="W194">
            <v>5400</v>
          </cell>
          <cell r="X194">
            <v>0</v>
          </cell>
          <cell r="Y194">
            <v>11.018518518518517</v>
          </cell>
          <cell r="Z194">
            <v>2.574074074074074</v>
          </cell>
        </row>
        <row r="195">
          <cell r="B195">
            <v>43544</v>
          </cell>
          <cell r="C195" t="str">
            <v>A-05 (Production/Injection)</v>
          </cell>
          <cell r="D195" t="str">
            <v>A-05 (Production/Injection):Zone3</v>
          </cell>
          <cell r="E195">
            <v>7</v>
          </cell>
          <cell r="F195">
            <v>100</v>
          </cell>
          <cell r="G195">
            <v>193</v>
          </cell>
          <cell r="H195">
            <v>171</v>
          </cell>
          <cell r="I195">
            <v>0</v>
          </cell>
          <cell r="J195">
            <v>13.9</v>
          </cell>
          <cell r="K195">
            <v>59.2</v>
          </cell>
          <cell r="L195">
            <v>73.099999999999994</v>
          </cell>
          <cell r="M195">
            <v>80.984952120383042</v>
          </cell>
          <cell r="N195">
            <v>5.4</v>
          </cell>
          <cell r="O195">
            <v>5.4</v>
          </cell>
          <cell r="P195">
            <v>0</v>
          </cell>
          <cell r="Q195">
            <v>0</v>
          </cell>
          <cell r="R195">
            <v>388489.20863309351</v>
          </cell>
          <cell r="T195">
            <v>13.537037037037036</v>
          </cell>
          <cell r="V195" t="str">
            <v xml:space="preserve">After shut in 12 hrs during single test A-27, at beginning Qg and THT lower, then flow rate and THT gradually increase </v>
          </cell>
          <cell r="W195">
            <v>5400</v>
          </cell>
          <cell r="X195">
            <v>0</v>
          </cell>
          <cell r="Y195">
            <v>10.962962962962962</v>
          </cell>
          <cell r="Z195">
            <v>2.574074074074074</v>
          </cell>
        </row>
        <row r="196">
          <cell r="B196">
            <v>43559</v>
          </cell>
          <cell r="C196" t="str">
            <v>A-05 (Production/Injection)</v>
          </cell>
          <cell r="D196" t="str">
            <v>A-05 (Production/Injection):Zone3</v>
          </cell>
          <cell r="E196">
            <v>24</v>
          </cell>
          <cell r="F196">
            <v>100</v>
          </cell>
          <cell r="G196">
            <v>186</v>
          </cell>
          <cell r="H196">
            <v>172</v>
          </cell>
          <cell r="J196">
            <v>13.7</v>
          </cell>
          <cell r="K196">
            <v>58.3</v>
          </cell>
          <cell r="L196">
            <v>72</v>
          </cell>
          <cell r="M196">
            <v>80.972222222222229</v>
          </cell>
          <cell r="N196">
            <v>5.7</v>
          </cell>
          <cell r="O196">
            <v>5.7</v>
          </cell>
          <cell r="P196">
            <v>0</v>
          </cell>
          <cell r="Q196">
            <v>0</v>
          </cell>
          <cell r="R196">
            <v>416058.39416058396</v>
          </cell>
          <cell r="T196">
            <v>12.631578947368421</v>
          </cell>
          <cell r="V196" t="str">
            <v>Single test, gas increase again</v>
          </cell>
          <cell r="W196">
            <v>5700</v>
          </cell>
          <cell r="X196">
            <v>0</v>
          </cell>
          <cell r="Y196">
            <v>10.228070175438596</v>
          </cell>
          <cell r="Z196">
            <v>2.4035087719298245</v>
          </cell>
        </row>
        <row r="197">
          <cell r="B197">
            <v>43559</v>
          </cell>
          <cell r="C197" t="str">
            <v>A-05 (Production/Injection)</v>
          </cell>
          <cell r="D197" t="str">
            <v>A-05 (Production/Injection):Zone3</v>
          </cell>
          <cell r="E197">
            <v>12</v>
          </cell>
          <cell r="F197">
            <v>100</v>
          </cell>
          <cell r="G197">
            <v>188</v>
          </cell>
          <cell r="H197">
            <v>175</v>
          </cell>
          <cell r="J197">
            <v>12.9</v>
          </cell>
          <cell r="K197">
            <v>55.1</v>
          </cell>
          <cell r="L197">
            <v>68</v>
          </cell>
          <cell r="M197">
            <v>81.029411764705884</v>
          </cell>
          <cell r="N197">
            <v>5.76</v>
          </cell>
          <cell r="O197">
            <v>5.76</v>
          </cell>
          <cell r="P197">
            <v>0</v>
          </cell>
          <cell r="Q197">
            <v>0</v>
          </cell>
          <cell r="R197">
            <v>446511.62790697673</v>
          </cell>
          <cell r="T197">
            <v>11.805555555555555</v>
          </cell>
          <cell r="V197" t="str">
            <v>Single test confirm gas increase to 5.7 MM, prior to test A-21 GBM</v>
          </cell>
          <cell r="W197">
            <v>5760</v>
          </cell>
          <cell r="X197">
            <v>0</v>
          </cell>
          <cell r="Y197">
            <v>9.5659722222222232</v>
          </cell>
          <cell r="Z197">
            <v>2.2395833333333335</v>
          </cell>
        </row>
        <row r="198">
          <cell r="B198">
            <v>43564</v>
          </cell>
          <cell r="C198" t="str">
            <v>A-05 (Production/Injection)</v>
          </cell>
          <cell r="D198" t="str">
            <v>A-05 (Production/Injection):Zone3</v>
          </cell>
          <cell r="E198">
            <v>12</v>
          </cell>
          <cell r="F198">
            <v>100</v>
          </cell>
          <cell r="G198">
            <v>203</v>
          </cell>
          <cell r="H198">
            <v>175</v>
          </cell>
          <cell r="J198">
            <v>14.1</v>
          </cell>
          <cell r="K198">
            <v>59.9</v>
          </cell>
          <cell r="L198">
            <v>74</v>
          </cell>
          <cell r="M198">
            <v>80.945945945945951</v>
          </cell>
          <cell r="N198">
            <v>5.6</v>
          </cell>
          <cell r="O198">
            <v>5.6</v>
          </cell>
          <cell r="P198">
            <v>0</v>
          </cell>
          <cell r="Q198">
            <v>0</v>
          </cell>
          <cell r="R198">
            <v>397163.12056737591</v>
          </cell>
          <cell r="T198">
            <v>13.392857142857142</v>
          </cell>
          <cell r="V198" t="str">
            <v>Single test for validation</v>
          </cell>
          <cell r="W198">
            <v>5600</v>
          </cell>
          <cell r="X198">
            <v>0</v>
          </cell>
          <cell r="Y198">
            <v>10.696428571428571</v>
          </cell>
          <cell r="Z198">
            <v>2.5178571428571428</v>
          </cell>
        </row>
        <row r="199">
          <cell r="B199">
            <v>43582</v>
          </cell>
          <cell r="C199" t="str">
            <v>A-05 (Production/Injection)</v>
          </cell>
          <cell r="D199" t="str">
            <v>A-05 (Production/Injection):Zone3</v>
          </cell>
          <cell r="E199">
            <v>44</v>
          </cell>
          <cell r="F199">
            <v>100</v>
          </cell>
          <cell r="G199">
            <v>207</v>
          </cell>
          <cell r="H199">
            <v>167</v>
          </cell>
          <cell r="J199">
            <v>13.4</v>
          </cell>
          <cell r="K199">
            <v>57.1</v>
          </cell>
          <cell r="L199">
            <v>70.5</v>
          </cell>
          <cell r="M199">
            <v>80.99290780141844</v>
          </cell>
          <cell r="N199">
            <v>4.41</v>
          </cell>
          <cell r="O199">
            <v>4.41</v>
          </cell>
          <cell r="P199">
            <v>0</v>
          </cell>
          <cell r="Q199">
            <v>0</v>
          </cell>
          <cell r="R199">
            <v>329104.4776119403</v>
          </cell>
          <cell r="T199">
            <v>15.986394557823129</v>
          </cell>
          <cell r="V199" t="str">
            <v>Reflow after S/I a week for Clearance and RST</v>
          </cell>
          <cell r="W199">
            <v>4410</v>
          </cell>
          <cell r="X199">
            <v>0</v>
          </cell>
          <cell r="Y199">
            <v>12.947845804988662</v>
          </cell>
          <cell r="Z199">
            <v>3.0385487528344672</v>
          </cell>
        </row>
        <row r="200">
          <cell r="B200">
            <v>43587</v>
          </cell>
          <cell r="C200" t="str">
            <v>A-05 (Production/Injection)</v>
          </cell>
          <cell r="D200" t="str">
            <v>A-05 (Production/Injection):Zone3</v>
          </cell>
          <cell r="E200">
            <v>24</v>
          </cell>
          <cell r="F200">
            <v>100</v>
          </cell>
          <cell r="G200">
            <v>209</v>
          </cell>
          <cell r="H200">
            <v>173</v>
          </cell>
          <cell r="J200">
            <v>12.2</v>
          </cell>
          <cell r="K200">
            <v>51.8</v>
          </cell>
          <cell r="L200">
            <v>64</v>
          </cell>
          <cell r="M200">
            <v>80.9375</v>
          </cell>
          <cell r="N200">
            <v>5.6</v>
          </cell>
          <cell r="O200">
            <v>5.6</v>
          </cell>
          <cell r="P200">
            <v>0</v>
          </cell>
          <cell r="Q200">
            <v>0</v>
          </cell>
          <cell r="R200">
            <v>459016.39344262297</v>
          </cell>
          <cell r="T200">
            <v>11.428571428571429</v>
          </cell>
          <cell r="V200" t="str">
            <v>Single test</v>
          </cell>
          <cell r="W200">
            <v>5600</v>
          </cell>
          <cell r="X200">
            <v>0</v>
          </cell>
          <cell r="Y200">
            <v>9.25</v>
          </cell>
          <cell r="Z200">
            <v>2.1785714285714284</v>
          </cell>
        </row>
        <row r="201">
          <cell r="B201">
            <v>43591</v>
          </cell>
          <cell r="C201" t="str">
            <v>A-05 (Production/Injection)</v>
          </cell>
          <cell r="D201" t="str">
            <v>A-05 (Production/Injection):Zone3</v>
          </cell>
          <cell r="E201">
            <v>8</v>
          </cell>
          <cell r="F201">
            <v>100</v>
          </cell>
          <cell r="G201">
            <v>204</v>
          </cell>
          <cell r="H201">
            <v>171</v>
          </cell>
          <cell r="J201">
            <v>13.7</v>
          </cell>
          <cell r="K201">
            <v>58.2</v>
          </cell>
          <cell r="L201">
            <v>71.900000000000006</v>
          </cell>
          <cell r="M201">
            <v>80.945757997218365</v>
          </cell>
          <cell r="N201">
            <v>5.6</v>
          </cell>
          <cell r="O201">
            <v>5.6</v>
          </cell>
          <cell r="P201">
            <v>0</v>
          </cell>
          <cell r="Q201">
            <v>0</v>
          </cell>
          <cell r="R201">
            <v>408759.12408759125</v>
          </cell>
          <cell r="T201">
            <v>12.839285714285714</v>
          </cell>
          <cell r="V201" t="str">
            <v>Single test</v>
          </cell>
          <cell r="W201">
            <v>5600</v>
          </cell>
          <cell r="X201">
            <v>0</v>
          </cell>
          <cell r="Y201">
            <v>10.392857142857144</v>
          </cell>
          <cell r="Z201">
            <v>2.4464285714285716</v>
          </cell>
        </row>
        <row r="202">
          <cell r="B202">
            <v>43593</v>
          </cell>
          <cell r="C202" t="str">
            <v>A-05 (Production/Injection)</v>
          </cell>
          <cell r="D202" t="str">
            <v>A-05 (Production/Injection):Zone3</v>
          </cell>
          <cell r="E202">
            <v>12</v>
          </cell>
          <cell r="F202">
            <v>100</v>
          </cell>
          <cell r="G202">
            <v>209</v>
          </cell>
          <cell r="H202">
            <v>169</v>
          </cell>
          <cell r="I202">
            <v>0</v>
          </cell>
          <cell r="J202">
            <v>13.9</v>
          </cell>
          <cell r="K202">
            <v>59.1</v>
          </cell>
          <cell r="L202">
            <v>73</v>
          </cell>
          <cell r="M202">
            <v>80.958904109589042</v>
          </cell>
          <cell r="N202">
            <v>5.28</v>
          </cell>
          <cell r="O202">
            <v>5.28</v>
          </cell>
          <cell r="P202">
            <v>0</v>
          </cell>
          <cell r="Q202">
            <v>0</v>
          </cell>
          <cell r="R202">
            <v>379856.11510791368</v>
          </cell>
          <cell r="T202">
            <v>13.825757575757576</v>
          </cell>
          <cell r="V202" t="str">
            <v>Single test</v>
          </cell>
          <cell r="W202">
            <v>5280</v>
          </cell>
          <cell r="X202">
            <v>0</v>
          </cell>
          <cell r="Y202">
            <v>11.193181818181818</v>
          </cell>
          <cell r="Z202">
            <v>2.6325757575757573</v>
          </cell>
        </row>
        <row r="203">
          <cell r="B203">
            <v>43594</v>
          </cell>
          <cell r="C203" t="str">
            <v>A-05 (Production/Injection)</v>
          </cell>
          <cell r="D203" t="str">
            <v>A-05 (Production/Injection):Zone3</v>
          </cell>
          <cell r="E203">
            <v>4</v>
          </cell>
          <cell r="F203">
            <v>100</v>
          </cell>
          <cell r="G203">
            <v>200</v>
          </cell>
          <cell r="H203">
            <v>172</v>
          </cell>
          <cell r="J203">
            <v>13.3</v>
          </cell>
          <cell r="K203">
            <v>56.7</v>
          </cell>
          <cell r="L203">
            <v>70</v>
          </cell>
          <cell r="M203">
            <v>81</v>
          </cell>
          <cell r="N203">
            <v>5.46</v>
          </cell>
          <cell r="O203">
            <v>5.46</v>
          </cell>
          <cell r="P203">
            <v>0</v>
          </cell>
          <cell r="Q203">
            <v>0</v>
          </cell>
          <cell r="R203">
            <v>410526.31578947371</v>
          </cell>
          <cell r="T203">
            <v>12.820512820512821</v>
          </cell>
          <cell r="V203" t="str">
            <v>Single test</v>
          </cell>
          <cell r="W203">
            <v>5460</v>
          </cell>
          <cell r="X203">
            <v>0</v>
          </cell>
          <cell r="Y203">
            <v>10.384615384615385</v>
          </cell>
          <cell r="Z203">
            <v>2.4358974358974361</v>
          </cell>
        </row>
        <row r="204">
          <cell r="B204">
            <v>43596</v>
          </cell>
          <cell r="C204" t="str">
            <v>A-05 (Production/Injection)</v>
          </cell>
          <cell r="D204" t="str">
            <v>A-05 (Production/Injection):Zone3</v>
          </cell>
          <cell r="E204">
            <v>4</v>
          </cell>
          <cell r="F204">
            <v>100</v>
          </cell>
          <cell r="G204">
            <v>201</v>
          </cell>
          <cell r="H204">
            <v>174</v>
          </cell>
          <cell r="J204">
            <v>12.7</v>
          </cell>
          <cell r="K204">
            <v>54.3</v>
          </cell>
          <cell r="L204">
            <v>67</v>
          </cell>
          <cell r="M204">
            <v>81.044776119402982</v>
          </cell>
          <cell r="N204">
            <v>5.62</v>
          </cell>
          <cell r="O204">
            <v>5.62</v>
          </cell>
          <cell r="P204">
            <v>0</v>
          </cell>
          <cell r="Q204">
            <v>0</v>
          </cell>
          <cell r="R204">
            <v>442519.68503937009</v>
          </cell>
          <cell r="T204">
            <v>11.921708185053381</v>
          </cell>
          <cell r="V204" t="str">
            <v>Single test prior to test flow continue A-27 post add perf GBM</v>
          </cell>
          <cell r="W204">
            <v>5620</v>
          </cell>
          <cell r="X204">
            <v>0</v>
          </cell>
          <cell r="Y204">
            <v>9.6619217081850532</v>
          </cell>
          <cell r="Z204">
            <v>2.2597864768683271</v>
          </cell>
        </row>
        <row r="205">
          <cell r="B205">
            <v>43601</v>
          </cell>
          <cell r="C205" t="str">
            <v>A-05 (Production/Injection)</v>
          </cell>
          <cell r="D205" t="str">
            <v>A-05 (Production/Injection):Zone3</v>
          </cell>
          <cell r="E205">
            <v>9</v>
          </cell>
          <cell r="F205">
            <v>100</v>
          </cell>
          <cell r="G205">
            <v>190</v>
          </cell>
          <cell r="H205">
            <v>179</v>
          </cell>
          <cell r="J205">
            <v>12.1</v>
          </cell>
          <cell r="K205">
            <v>51.4</v>
          </cell>
          <cell r="L205">
            <v>63.5</v>
          </cell>
          <cell r="M205">
            <v>80.944881889763778</v>
          </cell>
          <cell r="N205">
            <v>5.65</v>
          </cell>
          <cell r="O205">
            <v>5.65</v>
          </cell>
          <cell r="P205">
            <v>0</v>
          </cell>
          <cell r="Q205">
            <v>0</v>
          </cell>
          <cell r="R205">
            <v>466942.14876033057</v>
          </cell>
          <cell r="T205">
            <v>11.238938053097344</v>
          </cell>
          <cell r="V205" t="str">
            <v>NF, single test.</v>
          </cell>
          <cell r="W205">
            <v>5650</v>
          </cell>
          <cell r="X205">
            <v>0</v>
          </cell>
          <cell r="Y205">
            <v>9.0973451327433619</v>
          </cell>
          <cell r="Z205">
            <v>2.1415929203539821</v>
          </cell>
        </row>
        <row r="206">
          <cell r="B206">
            <v>43608</v>
          </cell>
          <cell r="C206" t="str">
            <v>A-05 (Production/Injection)</v>
          </cell>
          <cell r="D206" t="str">
            <v>A-05 (Production/Injection):Zone3</v>
          </cell>
          <cell r="E206">
            <v>12</v>
          </cell>
          <cell r="F206">
            <v>100</v>
          </cell>
          <cell r="G206">
            <v>181</v>
          </cell>
          <cell r="H206">
            <v>173</v>
          </cell>
          <cell r="J206">
            <v>12</v>
          </cell>
          <cell r="K206">
            <v>51.3</v>
          </cell>
          <cell r="L206">
            <v>63.3</v>
          </cell>
          <cell r="M206">
            <v>81.042654028436019</v>
          </cell>
          <cell r="N206">
            <v>5.79</v>
          </cell>
          <cell r="O206">
            <v>5.79</v>
          </cell>
          <cell r="P206">
            <v>0</v>
          </cell>
          <cell r="Q206">
            <v>0</v>
          </cell>
          <cell r="R206">
            <v>482500</v>
          </cell>
          <cell r="T206">
            <v>10.880829015544041</v>
          </cell>
          <cell r="V206" t="str">
            <v>NF, single test, THP 10 psig lower</v>
          </cell>
          <cell r="W206">
            <v>5790</v>
          </cell>
          <cell r="X206">
            <v>0</v>
          </cell>
          <cell r="Y206">
            <v>8.8601036269430047</v>
          </cell>
          <cell r="Z206">
            <v>2.0725388601036268</v>
          </cell>
        </row>
        <row r="207">
          <cell r="B207">
            <v>43620</v>
          </cell>
          <cell r="C207" t="str">
            <v>A-05 (Production/Injection)</v>
          </cell>
          <cell r="D207" t="str">
            <v>A-05 (Production/Injection):Zone3</v>
          </cell>
          <cell r="E207">
            <v>34</v>
          </cell>
          <cell r="F207">
            <v>100</v>
          </cell>
          <cell r="H207">
            <v>165</v>
          </cell>
          <cell r="I207">
            <v>0</v>
          </cell>
          <cell r="J207">
            <v>0</v>
          </cell>
          <cell r="K207">
            <v>62.2</v>
          </cell>
          <cell r="L207">
            <v>62.2</v>
          </cell>
          <cell r="M207">
            <v>100</v>
          </cell>
          <cell r="N207">
            <v>5.85</v>
          </cell>
          <cell r="O207">
            <v>5.85</v>
          </cell>
          <cell r="P207">
            <v>0</v>
          </cell>
          <cell r="R207">
            <v>0</v>
          </cell>
          <cell r="T207">
            <v>10.632478632478632</v>
          </cell>
          <cell r="W207">
            <v>5850</v>
          </cell>
          <cell r="X207">
            <v>0</v>
          </cell>
          <cell r="Y207">
            <v>10.632478632478634</v>
          </cell>
          <cell r="Z207">
            <v>0</v>
          </cell>
        </row>
        <row r="208">
          <cell r="B208">
            <v>43621</v>
          </cell>
          <cell r="C208" t="str">
            <v>A-05 (Production/Injection)</v>
          </cell>
          <cell r="D208" t="str">
            <v>A-05 (Production/Injection):Zone3</v>
          </cell>
          <cell r="E208">
            <v>6</v>
          </cell>
          <cell r="F208">
            <v>100</v>
          </cell>
          <cell r="G208">
            <v>197</v>
          </cell>
          <cell r="H208">
            <v>169</v>
          </cell>
          <cell r="I208">
            <v>0</v>
          </cell>
          <cell r="J208">
            <v>0</v>
          </cell>
          <cell r="K208">
            <v>69</v>
          </cell>
          <cell r="L208">
            <v>69</v>
          </cell>
          <cell r="M208">
            <v>100</v>
          </cell>
          <cell r="N208">
            <v>5.84</v>
          </cell>
          <cell r="O208">
            <v>5.84</v>
          </cell>
          <cell r="P208">
            <v>0</v>
          </cell>
          <cell r="R208">
            <v>0</v>
          </cell>
          <cell r="T208">
            <v>11.815068493150685</v>
          </cell>
          <cell r="V208" t="str">
            <v>NF. single well test</v>
          </cell>
          <cell r="W208">
            <v>5840</v>
          </cell>
          <cell r="X208">
            <v>0</v>
          </cell>
          <cell r="Y208">
            <v>11.815068493150685</v>
          </cell>
          <cell r="Z208">
            <v>0</v>
          </cell>
        </row>
        <row r="209">
          <cell r="B209">
            <v>43623</v>
          </cell>
          <cell r="C209" t="str">
            <v>A-05 (Production/Injection)</v>
          </cell>
          <cell r="D209" t="str">
            <v>A-05 (Production/Injection):Zone3</v>
          </cell>
          <cell r="E209">
            <v>11</v>
          </cell>
          <cell r="F209">
            <v>100</v>
          </cell>
          <cell r="G209">
            <v>204</v>
          </cell>
          <cell r="H209">
            <v>160</v>
          </cell>
          <cell r="I209">
            <v>0</v>
          </cell>
          <cell r="J209">
            <v>0</v>
          </cell>
          <cell r="K209">
            <v>91.95</v>
          </cell>
          <cell r="L209">
            <v>91.95</v>
          </cell>
          <cell r="M209">
            <v>100</v>
          </cell>
          <cell r="N209">
            <v>5.85</v>
          </cell>
          <cell r="O209">
            <v>5.85</v>
          </cell>
          <cell r="P209">
            <v>0</v>
          </cell>
          <cell r="R209">
            <v>0</v>
          </cell>
          <cell r="T209">
            <v>15.717948717948717</v>
          </cell>
          <cell r="V209" t="str">
            <v>NF Single Well Test</v>
          </cell>
          <cell r="W209">
            <v>5850</v>
          </cell>
          <cell r="X209">
            <v>0</v>
          </cell>
          <cell r="Y209">
            <v>15.717948717948719</v>
          </cell>
          <cell r="Z209">
            <v>0</v>
          </cell>
        </row>
        <row r="210">
          <cell r="B210">
            <v>43629</v>
          </cell>
          <cell r="C210" t="str">
            <v>A-05 (Production/Injection)</v>
          </cell>
          <cell r="D210" t="str">
            <v>A-05 (Production/Injection):Zone3</v>
          </cell>
          <cell r="E210">
            <v>6</v>
          </cell>
          <cell r="F210">
            <v>100</v>
          </cell>
          <cell r="G210">
            <v>200</v>
          </cell>
          <cell r="H210">
            <v>165</v>
          </cell>
          <cell r="I210">
            <v>0</v>
          </cell>
          <cell r="J210">
            <v>12.45</v>
          </cell>
          <cell r="K210">
            <v>62.05</v>
          </cell>
          <cell r="L210">
            <v>74.5</v>
          </cell>
          <cell r="M210">
            <v>83.288590604026851</v>
          </cell>
          <cell r="N210">
            <v>5.69</v>
          </cell>
          <cell r="O210">
            <v>5.69</v>
          </cell>
          <cell r="P210">
            <v>0</v>
          </cell>
          <cell r="R210">
            <v>457028.1124497992</v>
          </cell>
          <cell r="T210">
            <v>13.093145869947277</v>
          </cell>
          <cell r="V210" t="str">
            <v>NF single well test, last wc 9 June 2019</v>
          </cell>
          <cell r="W210">
            <v>5690</v>
          </cell>
          <cell r="X210">
            <v>0</v>
          </cell>
          <cell r="Y210">
            <v>10.905096660808434</v>
          </cell>
          <cell r="Z210">
            <v>2.1880492091388399</v>
          </cell>
        </row>
        <row r="211">
          <cell r="B211">
            <v>43635</v>
          </cell>
          <cell r="C211" t="str">
            <v>A-05 (Production/Injection)</v>
          </cell>
          <cell r="D211" t="str">
            <v>A-05 (Production/Injection):Zone3</v>
          </cell>
          <cell r="E211">
            <v>12</v>
          </cell>
          <cell r="F211">
            <v>100</v>
          </cell>
          <cell r="G211">
            <v>203</v>
          </cell>
          <cell r="H211">
            <v>173</v>
          </cell>
          <cell r="I211">
            <v>0</v>
          </cell>
          <cell r="J211">
            <v>12.2</v>
          </cell>
          <cell r="K211">
            <v>51.8</v>
          </cell>
          <cell r="L211">
            <v>64</v>
          </cell>
          <cell r="M211">
            <v>80.9375</v>
          </cell>
          <cell r="N211">
            <v>5.8</v>
          </cell>
          <cell r="O211">
            <v>5.8</v>
          </cell>
          <cell r="P211">
            <v>0</v>
          </cell>
          <cell r="R211">
            <v>475409.83606557379</v>
          </cell>
          <cell r="T211">
            <v>11.03448275862069</v>
          </cell>
          <cell r="V211" t="str">
            <v>NF, combine test with A-10 but A-10 no flow</v>
          </cell>
          <cell r="W211">
            <v>5800</v>
          </cell>
          <cell r="X211">
            <v>0</v>
          </cell>
          <cell r="Y211">
            <v>8.931034482758621</v>
          </cell>
          <cell r="Z211">
            <v>2.103448275862069</v>
          </cell>
        </row>
        <row r="212">
          <cell r="B212">
            <v>43638</v>
          </cell>
          <cell r="C212" t="str">
            <v>A-05 (Production/Injection)</v>
          </cell>
          <cell r="D212" t="str">
            <v>A-05 (Production/Injection):Zone3</v>
          </cell>
          <cell r="E212">
            <v>19</v>
          </cell>
          <cell r="F212">
            <v>100</v>
          </cell>
          <cell r="G212">
            <v>197</v>
          </cell>
          <cell r="H212">
            <v>162</v>
          </cell>
          <cell r="J212">
            <v>13.7</v>
          </cell>
          <cell r="K212">
            <v>58.3</v>
          </cell>
          <cell r="L212">
            <v>72</v>
          </cell>
          <cell r="M212">
            <v>80.972222222222229</v>
          </cell>
          <cell r="N212">
            <v>5.73</v>
          </cell>
          <cell r="O212">
            <v>5.73</v>
          </cell>
          <cell r="P212">
            <v>0</v>
          </cell>
          <cell r="R212">
            <v>418248.17518248176</v>
          </cell>
          <cell r="T212">
            <v>12.565445026178011</v>
          </cell>
          <cell r="V212" t="str">
            <v>WC june 84%, still use 81% until confirm for next month</v>
          </cell>
          <cell r="W212">
            <v>5730</v>
          </cell>
          <cell r="X212">
            <v>0</v>
          </cell>
          <cell r="Y212">
            <v>10.174520069808027</v>
          </cell>
          <cell r="Z212">
            <v>2.3909249563699824</v>
          </cell>
        </row>
        <row r="213">
          <cell r="B213">
            <v>43657</v>
          </cell>
          <cell r="C213" t="str">
            <v>A-05 (Production/Injection)</v>
          </cell>
          <cell r="D213" t="str">
            <v>A-05 (Production/Injection):Zone3</v>
          </cell>
          <cell r="E213">
            <v>24</v>
          </cell>
          <cell r="F213">
            <v>100</v>
          </cell>
          <cell r="G213">
            <v>202</v>
          </cell>
          <cell r="H213">
            <v>139</v>
          </cell>
          <cell r="I213">
            <v>0</v>
          </cell>
          <cell r="J213">
            <v>10.4</v>
          </cell>
          <cell r="K213">
            <v>54.6</v>
          </cell>
          <cell r="L213">
            <v>65</v>
          </cell>
          <cell r="M213">
            <v>84</v>
          </cell>
          <cell r="N213">
            <v>5.55</v>
          </cell>
          <cell r="O213">
            <v>5.55</v>
          </cell>
          <cell r="P213">
            <v>0</v>
          </cell>
          <cell r="Q213">
            <v>0</v>
          </cell>
          <cell r="R213">
            <v>533653.84615384613</v>
          </cell>
          <cell r="T213">
            <v>11.711711711711711</v>
          </cell>
          <cell r="V213" t="str">
            <v>NF, after S/I 3 days for welltest single A-22ST2</v>
          </cell>
          <cell r="W213">
            <v>5550</v>
          </cell>
          <cell r="X213">
            <v>0</v>
          </cell>
          <cell r="Y213">
            <v>9.8378378378378386</v>
          </cell>
          <cell r="Z213">
            <v>1.8738738738738741</v>
          </cell>
        </row>
        <row r="214">
          <cell r="B214">
            <v>43659</v>
          </cell>
          <cell r="C214" t="str">
            <v>A-05 (Production/Injection)</v>
          </cell>
          <cell r="D214" t="str">
            <v>A-05 (Production/Injection):Zone3</v>
          </cell>
          <cell r="E214">
            <v>15</v>
          </cell>
          <cell r="F214">
            <v>100</v>
          </cell>
          <cell r="G214">
            <v>190</v>
          </cell>
          <cell r="H214">
            <v>145</v>
          </cell>
          <cell r="I214">
            <v>0</v>
          </cell>
          <cell r="J214">
            <v>9.6</v>
          </cell>
          <cell r="K214">
            <v>50.4</v>
          </cell>
          <cell r="L214">
            <v>60</v>
          </cell>
          <cell r="M214">
            <v>84</v>
          </cell>
          <cell r="N214">
            <v>5.8</v>
          </cell>
          <cell r="O214">
            <v>5.8</v>
          </cell>
          <cell r="P214">
            <v>0</v>
          </cell>
          <cell r="Q214">
            <v>0</v>
          </cell>
          <cell r="R214">
            <v>604166.66666666663</v>
          </cell>
          <cell r="T214">
            <v>10.344827586206897</v>
          </cell>
          <cell r="V214" t="str">
            <v>NF, gas back to normal 5.8 MM after flow2-3 days</v>
          </cell>
          <cell r="W214">
            <v>5800</v>
          </cell>
          <cell r="X214">
            <v>0</v>
          </cell>
          <cell r="Y214">
            <v>8.6896551724137936</v>
          </cell>
          <cell r="Z214">
            <v>1.6551724137931034</v>
          </cell>
        </row>
        <row r="215">
          <cell r="B215">
            <v>43668</v>
          </cell>
          <cell r="C215" t="str">
            <v>A-05 (Production/Injection)</v>
          </cell>
          <cell r="D215" t="str">
            <v>A-05 (Production/Injection):Zone3</v>
          </cell>
          <cell r="E215">
            <v>12</v>
          </cell>
          <cell r="F215">
            <v>100</v>
          </cell>
          <cell r="G215">
            <v>189</v>
          </cell>
          <cell r="H215">
            <v>150</v>
          </cell>
          <cell r="I215">
            <v>0</v>
          </cell>
          <cell r="J215">
            <v>7.68</v>
          </cell>
          <cell r="K215">
            <v>40.32</v>
          </cell>
          <cell r="L215">
            <v>48</v>
          </cell>
          <cell r="M215">
            <v>84</v>
          </cell>
          <cell r="N215">
            <v>5.88</v>
          </cell>
          <cell r="O215">
            <v>5.88</v>
          </cell>
          <cell r="P215">
            <v>0</v>
          </cell>
          <cell r="Q215">
            <v>0</v>
          </cell>
          <cell r="R215">
            <v>765625</v>
          </cell>
          <cell r="S215">
            <v>6.8561872909699</v>
          </cell>
          <cell r="T215">
            <v>8.1632653061224492</v>
          </cell>
          <cell r="V215" t="str">
            <v>NF, single test</v>
          </cell>
          <cell r="W215">
            <v>5880</v>
          </cell>
          <cell r="X215">
            <v>0</v>
          </cell>
          <cell r="Y215">
            <v>6.8571428571428577</v>
          </cell>
          <cell r="Z215">
            <v>1.3061224489795917</v>
          </cell>
        </row>
        <row r="216">
          <cell r="B216">
            <v>43670</v>
          </cell>
          <cell r="C216" t="str">
            <v>A-05 (Production/Injection)</v>
          </cell>
          <cell r="D216" t="str">
            <v>A-05 (Production/Injection):Zone3</v>
          </cell>
          <cell r="E216">
            <v>12</v>
          </cell>
          <cell r="F216">
            <v>100</v>
          </cell>
          <cell r="G216">
            <v>182</v>
          </cell>
          <cell r="H216">
            <v>107</v>
          </cell>
          <cell r="I216">
            <v>0</v>
          </cell>
          <cell r="J216">
            <v>9.6859999999999999</v>
          </cell>
          <cell r="K216">
            <v>48.314</v>
          </cell>
          <cell r="L216">
            <v>58</v>
          </cell>
          <cell r="M216">
            <v>83.3</v>
          </cell>
          <cell r="N216">
            <v>5.55</v>
          </cell>
          <cell r="O216">
            <v>5.55</v>
          </cell>
          <cell r="P216">
            <v>0</v>
          </cell>
          <cell r="Q216">
            <v>0</v>
          </cell>
          <cell r="R216">
            <v>572991.94714020239</v>
          </cell>
          <cell r="T216">
            <v>10.45045045045045</v>
          </cell>
          <cell r="V216" t="str">
            <v>NF, single test (2 days after FPSO blackout)</v>
          </cell>
          <cell r="W216">
            <v>5550</v>
          </cell>
          <cell r="X216">
            <v>0</v>
          </cell>
          <cell r="Y216">
            <v>8.7052252252252256</v>
          </cell>
          <cell r="Z216">
            <v>1.7452252252252252</v>
          </cell>
        </row>
        <row r="217">
          <cell r="B217">
            <v>43672</v>
          </cell>
          <cell r="C217" t="str">
            <v>A-05 (Production/Injection)</v>
          </cell>
          <cell r="D217" t="str">
            <v>A-05 (Production/Injection):Zone3</v>
          </cell>
          <cell r="E217">
            <v>6.5</v>
          </cell>
          <cell r="F217">
            <v>100</v>
          </cell>
          <cell r="G217">
            <v>180</v>
          </cell>
          <cell r="H217">
            <v>119</v>
          </cell>
          <cell r="I217">
            <v>0</v>
          </cell>
          <cell r="J217">
            <v>9.41</v>
          </cell>
          <cell r="K217">
            <v>46.98</v>
          </cell>
          <cell r="L217">
            <v>56.39</v>
          </cell>
          <cell r="M217">
            <v>83.312644085830826</v>
          </cell>
          <cell r="N217">
            <v>5.77</v>
          </cell>
          <cell r="O217">
            <v>5.77</v>
          </cell>
          <cell r="P217">
            <v>0</v>
          </cell>
          <cell r="Q217">
            <v>0</v>
          </cell>
          <cell r="R217">
            <v>613177.47077577049</v>
          </cell>
          <cell r="T217">
            <v>9.7746967071057185</v>
          </cell>
          <cell r="V217" t="str">
            <v>NF, single test</v>
          </cell>
          <cell r="W217">
            <v>5770</v>
          </cell>
          <cell r="X217">
            <v>0</v>
          </cell>
          <cell r="Y217">
            <v>8.1421143847486999</v>
          </cell>
          <cell r="Z217">
            <v>1.6308492201039864</v>
          </cell>
        </row>
        <row r="218">
          <cell r="B218">
            <v>43678</v>
          </cell>
          <cell r="C218" t="str">
            <v>A-05 (Production/Injection)</v>
          </cell>
          <cell r="D218" t="str">
            <v>A-05 (Production/Injection):Zone3</v>
          </cell>
          <cell r="E218">
            <v>13</v>
          </cell>
          <cell r="F218">
            <v>100</v>
          </cell>
          <cell r="G218">
            <v>195</v>
          </cell>
          <cell r="H218">
            <v>111</v>
          </cell>
          <cell r="I218">
            <v>0</v>
          </cell>
          <cell r="J218">
            <v>46.53</v>
          </cell>
          <cell r="K218">
            <v>0.47</v>
          </cell>
          <cell r="L218">
            <v>47</v>
          </cell>
          <cell r="M218">
            <v>1</v>
          </cell>
          <cell r="N218">
            <v>5.69</v>
          </cell>
          <cell r="O218">
            <v>5.69</v>
          </cell>
          <cell r="P218">
            <v>0</v>
          </cell>
          <cell r="R218">
            <v>122286.69675478186</v>
          </cell>
          <cell r="T218">
            <v>8.2601054481546576</v>
          </cell>
          <cell r="V218" t="str">
            <v>NF, Single test, last wc 1%, 27 July 2019</v>
          </cell>
          <cell r="W218">
            <v>5690</v>
          </cell>
          <cell r="X218">
            <v>0</v>
          </cell>
          <cell r="Y218">
            <v>8.260105448154656E-2</v>
          </cell>
          <cell r="Z218">
            <v>8.1775043936731109</v>
          </cell>
        </row>
        <row r="219">
          <cell r="B219">
            <v>43684</v>
          </cell>
          <cell r="C219" t="str">
            <v>A-05 (Production/Injection)</v>
          </cell>
          <cell r="D219" t="str">
            <v>A-05 (Production/Injection):Zone3</v>
          </cell>
          <cell r="E219">
            <v>11</v>
          </cell>
          <cell r="F219">
            <v>100</v>
          </cell>
          <cell r="G219">
            <v>194</v>
          </cell>
          <cell r="H219">
            <v>111</v>
          </cell>
          <cell r="J219">
            <v>61.32</v>
          </cell>
          <cell r="K219">
            <v>11.68</v>
          </cell>
          <cell r="L219">
            <v>73</v>
          </cell>
          <cell r="M219">
            <v>16</v>
          </cell>
          <cell r="N219">
            <v>5.74</v>
          </cell>
          <cell r="O219">
            <v>5.74</v>
          </cell>
          <cell r="R219">
            <v>93607.305936073055</v>
          </cell>
          <cell r="T219">
            <v>12.717770034843205</v>
          </cell>
          <cell r="W219">
            <v>5740</v>
          </cell>
          <cell r="X219">
            <v>0</v>
          </cell>
          <cell r="Y219">
            <v>2.0348432055749126</v>
          </cell>
          <cell r="Z219">
            <v>10.682926829268292</v>
          </cell>
        </row>
        <row r="220">
          <cell r="B220">
            <v>43687</v>
          </cell>
          <cell r="C220" t="str">
            <v>A-05 (Production/Injection)</v>
          </cell>
          <cell r="D220" t="str">
            <v>A-05 (Production/Injection):Zone3</v>
          </cell>
          <cell r="E220">
            <v>13</v>
          </cell>
          <cell r="F220">
            <v>100</v>
          </cell>
          <cell r="G220">
            <v>189</v>
          </cell>
          <cell r="H220">
            <v>106</v>
          </cell>
          <cell r="J220">
            <v>45.49</v>
          </cell>
          <cell r="K220">
            <v>8.66</v>
          </cell>
          <cell r="L220">
            <v>54.15</v>
          </cell>
          <cell r="M220">
            <v>15.992613111726685</v>
          </cell>
          <cell r="N220">
            <v>4.9800000000000004</v>
          </cell>
          <cell r="O220">
            <v>4.9800000000000004</v>
          </cell>
          <cell r="R220">
            <v>109474.6098043526</v>
          </cell>
          <cell r="T220">
            <v>10.873493975903614</v>
          </cell>
          <cell r="V220" t="str">
            <v>NF, single test, WC 16% (condensate)</v>
          </cell>
          <cell r="W220">
            <v>4980</v>
          </cell>
          <cell r="X220">
            <v>0</v>
          </cell>
          <cell r="Y220">
            <v>1.7389558232931726</v>
          </cell>
          <cell r="Z220">
            <v>9.1345381526104408</v>
          </cell>
        </row>
        <row r="221">
          <cell r="B221">
            <v>43697</v>
          </cell>
          <cell r="C221" t="str">
            <v>A-05 (Production/Injection)</v>
          </cell>
          <cell r="D221" t="str">
            <v>A-05 (Production/Injection):Zone3</v>
          </cell>
          <cell r="E221">
            <v>49</v>
          </cell>
          <cell r="F221">
            <v>100</v>
          </cell>
          <cell r="G221">
            <v>197</v>
          </cell>
          <cell r="H221">
            <v>116</v>
          </cell>
          <cell r="I221">
            <v>0</v>
          </cell>
          <cell r="J221">
            <v>51.4</v>
          </cell>
          <cell r="K221">
            <v>9.8000000000000007</v>
          </cell>
          <cell r="L221">
            <v>61.2</v>
          </cell>
          <cell r="M221">
            <v>16.013071895424837</v>
          </cell>
          <cell r="N221">
            <v>5.68</v>
          </cell>
          <cell r="O221">
            <v>5.68</v>
          </cell>
          <cell r="R221">
            <v>110505.83657587548</v>
          </cell>
          <cell r="T221">
            <v>10.774647887323944</v>
          </cell>
          <cell r="V221" t="str">
            <v>NF, single test after WHPA back online Rig M/I</v>
          </cell>
          <cell r="W221">
            <v>5680</v>
          </cell>
          <cell r="X221">
            <v>0</v>
          </cell>
          <cell r="Y221">
            <v>1.7253521126760565</v>
          </cell>
          <cell r="Z221">
            <v>9.0492957746478879</v>
          </cell>
        </row>
        <row r="222">
          <cell r="B222">
            <v>43705</v>
          </cell>
          <cell r="C222" t="str">
            <v>A-05 (Production/Injection)</v>
          </cell>
          <cell r="D222" t="str">
            <v>A-05 (Production/Injection):Zone3</v>
          </cell>
          <cell r="E222">
            <v>10</v>
          </cell>
          <cell r="F222">
            <v>100</v>
          </cell>
          <cell r="G222">
            <v>208</v>
          </cell>
          <cell r="H222">
            <v>113</v>
          </cell>
          <cell r="I222">
            <v>0</v>
          </cell>
          <cell r="J222">
            <v>55.4</v>
          </cell>
          <cell r="K222">
            <v>10.6</v>
          </cell>
          <cell r="L222">
            <v>66</v>
          </cell>
          <cell r="M222">
            <v>16.060606060606062</v>
          </cell>
          <cell r="N222">
            <v>5.55</v>
          </cell>
          <cell r="O222">
            <v>5.55</v>
          </cell>
          <cell r="P222">
            <v>0</v>
          </cell>
          <cell r="R222">
            <v>100180.50541516245</v>
          </cell>
          <cell r="T222">
            <v>11.891891891891891</v>
          </cell>
          <cell r="V222" t="str">
            <v>NF, single, WC 16%, after WHPA S/D</v>
          </cell>
          <cell r="W222">
            <v>5550</v>
          </cell>
          <cell r="X222">
            <v>0</v>
          </cell>
          <cell r="Y222">
            <v>1.9099099099099099</v>
          </cell>
          <cell r="Z222">
            <v>9.9819819819819813</v>
          </cell>
        </row>
        <row r="223">
          <cell r="B223">
            <v>43712</v>
          </cell>
          <cell r="C223" t="str">
            <v>A-05 (Production/Injection)</v>
          </cell>
          <cell r="D223" t="str">
            <v>A-05 (Production/Injection):Zone3</v>
          </cell>
          <cell r="E223">
            <v>24</v>
          </cell>
          <cell r="F223">
            <v>100</v>
          </cell>
          <cell r="G223">
            <v>204</v>
          </cell>
          <cell r="H223">
            <v>114</v>
          </cell>
          <cell r="I223">
            <v>0</v>
          </cell>
          <cell r="J223">
            <v>56.7</v>
          </cell>
          <cell r="K223">
            <v>10.8</v>
          </cell>
          <cell r="L223">
            <v>67.5</v>
          </cell>
          <cell r="M223">
            <v>16</v>
          </cell>
          <cell r="N223">
            <v>4.4800000000000004</v>
          </cell>
          <cell r="O223">
            <v>4.4800000000000004</v>
          </cell>
          <cell r="P223">
            <v>0</v>
          </cell>
          <cell r="Q223">
            <v>0</v>
          </cell>
          <cell r="R223">
            <v>79012.345679012345</v>
          </cell>
          <cell r="T223">
            <v>15.066964285714286</v>
          </cell>
          <cell r="V223" t="str">
            <v>A-05 SDV Prod has been installed, use DP2 which able to zero, after total S/D</v>
          </cell>
          <cell r="W223">
            <v>4480</v>
          </cell>
          <cell r="X223">
            <v>0</v>
          </cell>
          <cell r="Y223">
            <v>2.4107142857142856</v>
          </cell>
          <cell r="Z223">
            <v>12.65625</v>
          </cell>
        </row>
        <row r="224">
          <cell r="B224">
            <v>43717</v>
          </cell>
          <cell r="C224" t="str">
            <v>A-05 (Production/Injection)</v>
          </cell>
          <cell r="D224" t="str">
            <v>A-05 (Production/Injection):Zone3</v>
          </cell>
          <cell r="E224">
            <v>5</v>
          </cell>
          <cell r="F224">
            <v>100</v>
          </cell>
          <cell r="G224">
            <v>206</v>
          </cell>
          <cell r="H224">
            <v>124</v>
          </cell>
          <cell r="I224">
            <v>0</v>
          </cell>
          <cell r="J224">
            <v>54.6</v>
          </cell>
          <cell r="K224">
            <v>10.4</v>
          </cell>
          <cell r="L224">
            <v>65</v>
          </cell>
          <cell r="M224">
            <v>16</v>
          </cell>
          <cell r="N224">
            <v>4.7300000000000004</v>
          </cell>
          <cell r="O224">
            <v>4.7300000000000004</v>
          </cell>
          <cell r="P224">
            <v>0</v>
          </cell>
          <cell r="Q224">
            <v>0</v>
          </cell>
          <cell r="R224">
            <v>86630.03663003663</v>
          </cell>
          <cell r="T224">
            <v>13.742071881606766</v>
          </cell>
          <cell r="V224" t="str">
            <v>NF, THT increased to 124 degF but gas only improve to 4.7 MM (not yet to 5.5 MM)</v>
          </cell>
          <cell r="W224">
            <v>4730</v>
          </cell>
          <cell r="X224">
            <v>0</v>
          </cell>
          <cell r="Y224">
            <v>2.1987315010570825</v>
          </cell>
          <cell r="Z224">
            <v>11.543340380549681</v>
          </cell>
        </row>
        <row r="225">
          <cell r="B225">
            <v>43719</v>
          </cell>
          <cell r="C225" t="str">
            <v>A-05 (Production/Injection)</v>
          </cell>
          <cell r="D225" t="str">
            <v>A-05 (Production/Injection):Zone3</v>
          </cell>
          <cell r="E225">
            <v>10</v>
          </cell>
          <cell r="F225">
            <v>100</v>
          </cell>
          <cell r="G225">
            <v>205</v>
          </cell>
          <cell r="H225">
            <v>129</v>
          </cell>
          <cell r="I225">
            <v>0</v>
          </cell>
          <cell r="J225">
            <v>53.8</v>
          </cell>
          <cell r="K225">
            <v>10.199999999999999</v>
          </cell>
          <cell r="L225">
            <v>64</v>
          </cell>
          <cell r="M225">
            <v>15.9375</v>
          </cell>
          <cell r="N225">
            <v>4.8499999999999996</v>
          </cell>
          <cell r="O225">
            <v>4.8499999999999996</v>
          </cell>
          <cell r="P225">
            <v>0</v>
          </cell>
          <cell r="Q225">
            <v>0</v>
          </cell>
          <cell r="R225">
            <v>90148.698884758371</v>
          </cell>
          <cell r="T225">
            <v>13.195876288659793</v>
          </cell>
          <cell r="V225" t="str">
            <v>NF, welltest after online A-27, THT slightly drop but after put in T/S, THT increase again</v>
          </cell>
          <cell r="W225">
            <v>4850</v>
          </cell>
          <cell r="X225">
            <v>0</v>
          </cell>
          <cell r="Y225">
            <v>2.1030927835051547</v>
          </cell>
          <cell r="Z225">
            <v>11.092783505154639</v>
          </cell>
        </row>
        <row r="226">
          <cell r="B226">
            <v>43744</v>
          </cell>
          <cell r="C226" t="str">
            <v>A-05 (Production/Injection)</v>
          </cell>
          <cell r="D226" t="str">
            <v>A-05 (Production/Injection):Zone3</v>
          </cell>
          <cell r="E226">
            <v>21</v>
          </cell>
          <cell r="F226">
            <v>100</v>
          </cell>
          <cell r="G226">
            <v>200</v>
          </cell>
          <cell r="H226">
            <v>125</v>
          </cell>
          <cell r="I226">
            <v>0</v>
          </cell>
          <cell r="J226">
            <v>48.5</v>
          </cell>
          <cell r="K226">
            <v>9.1999999999999993</v>
          </cell>
          <cell r="L226">
            <v>57.7</v>
          </cell>
          <cell r="M226">
            <v>15.944540727902947</v>
          </cell>
          <cell r="N226">
            <v>5.26</v>
          </cell>
          <cell r="O226">
            <v>5.26</v>
          </cell>
          <cell r="P226">
            <v>0</v>
          </cell>
          <cell r="Q226">
            <v>0</v>
          </cell>
          <cell r="R226">
            <v>108453.60824742269</v>
          </cell>
          <cell r="T226">
            <v>10.96958174904943</v>
          </cell>
          <cell r="V226" t="str">
            <v>NF, single test</v>
          </cell>
          <cell r="W226">
            <v>5260</v>
          </cell>
          <cell r="X226">
            <v>0</v>
          </cell>
          <cell r="Y226">
            <v>1.7490494296577945</v>
          </cell>
          <cell r="Z226">
            <v>9.2205323193916353</v>
          </cell>
        </row>
        <row r="227">
          <cell r="B227">
            <v>43778</v>
          </cell>
          <cell r="C227" t="str">
            <v>A-05 (Production/Injection)</v>
          </cell>
          <cell r="D227" t="str">
            <v>A-05 (Production/Injection):Zone3</v>
          </cell>
          <cell r="E227">
            <v>23</v>
          </cell>
          <cell r="F227">
            <v>100</v>
          </cell>
          <cell r="G227">
            <v>193</v>
          </cell>
          <cell r="H227">
            <v>123</v>
          </cell>
          <cell r="I227">
            <v>0</v>
          </cell>
          <cell r="J227">
            <v>31.9</v>
          </cell>
          <cell r="K227">
            <v>39</v>
          </cell>
          <cell r="L227">
            <v>70.900000000000006</v>
          </cell>
          <cell r="M227">
            <v>55.007052186177717</v>
          </cell>
          <cell r="N227">
            <v>5.56</v>
          </cell>
          <cell r="O227">
            <v>5.56</v>
          </cell>
          <cell r="P227">
            <v>0</v>
          </cell>
          <cell r="R227">
            <v>174294.67084639499</v>
          </cell>
          <cell r="S227">
            <v>7.014388489208633</v>
          </cell>
          <cell r="T227">
            <v>12.741007194244604</v>
          </cell>
          <cell r="V227" t="str">
            <v>NF, WC 55% update 09 Nov.</v>
          </cell>
          <cell r="W227">
            <v>5560</v>
          </cell>
          <cell r="X227">
            <v>0</v>
          </cell>
          <cell r="Y227">
            <v>7.0143884892086339</v>
          </cell>
          <cell r="Z227">
            <v>5.7374100719424463</v>
          </cell>
        </row>
        <row r="228">
          <cell r="B228">
            <v>43787</v>
          </cell>
          <cell r="C228" t="str">
            <v>A-05 (Production/Injection)</v>
          </cell>
          <cell r="D228" t="str">
            <v>A-05 (Production/Injection):Zone3</v>
          </cell>
          <cell r="E228">
            <v>20</v>
          </cell>
          <cell r="F228">
            <v>100</v>
          </cell>
          <cell r="G228">
            <v>194</v>
          </cell>
          <cell r="H228">
            <v>94</v>
          </cell>
          <cell r="I228">
            <v>0</v>
          </cell>
          <cell r="J228">
            <v>118</v>
          </cell>
          <cell r="K228">
            <v>56</v>
          </cell>
          <cell r="L228">
            <v>174</v>
          </cell>
          <cell r="M228">
            <v>32.183908045977013</v>
          </cell>
          <cell r="N228">
            <v>5.35</v>
          </cell>
          <cell r="O228">
            <v>5.35</v>
          </cell>
          <cell r="P228">
            <v>0</v>
          </cell>
          <cell r="R228">
            <v>45338.983050847455</v>
          </cell>
          <cell r="T228">
            <v>32.523364485981311</v>
          </cell>
          <cell r="V228" t="str">
            <v>NF, WC 32% update 14 Nov.</v>
          </cell>
          <cell r="W228">
            <v>5350</v>
          </cell>
          <cell r="X228">
            <v>0</v>
          </cell>
          <cell r="Y228">
            <v>10.467289719626169</v>
          </cell>
          <cell r="Z228">
            <v>22.056074766355142</v>
          </cell>
        </row>
        <row r="229">
          <cell r="B229">
            <v>43798</v>
          </cell>
          <cell r="C229" t="str">
            <v>A-05 (Production/Injection)</v>
          </cell>
          <cell r="D229" t="str">
            <v>A-05 (Production/Injection):Zone3</v>
          </cell>
          <cell r="E229">
            <v>12</v>
          </cell>
          <cell r="F229">
            <v>100</v>
          </cell>
          <cell r="G229">
            <v>186</v>
          </cell>
          <cell r="H229">
            <v>90</v>
          </cell>
          <cell r="I229">
            <v>0</v>
          </cell>
          <cell r="J229">
            <v>45.2</v>
          </cell>
          <cell r="K229">
            <v>21.3</v>
          </cell>
          <cell r="L229">
            <v>66.5</v>
          </cell>
          <cell r="M229">
            <v>32.030075187969928</v>
          </cell>
          <cell r="N229">
            <v>5.42</v>
          </cell>
          <cell r="O229">
            <v>5.42</v>
          </cell>
          <cell r="P229">
            <v>0</v>
          </cell>
          <cell r="R229">
            <v>119911.50442477876</v>
          </cell>
          <cell r="T229">
            <v>12.269372693726938</v>
          </cell>
          <cell r="V229" t="str">
            <v>NF, Last wc sample 14 Nov 2019</v>
          </cell>
          <cell r="W229">
            <v>5420</v>
          </cell>
          <cell r="X229">
            <v>0</v>
          </cell>
          <cell r="Y229">
            <v>3.9298892988929892</v>
          </cell>
          <cell r="Z229">
            <v>8.3394833948339482</v>
          </cell>
        </row>
        <row r="230">
          <cell r="B230">
            <v>43801</v>
          </cell>
          <cell r="C230" t="str">
            <v>A-05 (Production/Injection)</v>
          </cell>
          <cell r="D230" t="str">
            <v>A-05 (Production/Injection):Zone3</v>
          </cell>
          <cell r="E230">
            <v>26</v>
          </cell>
          <cell r="F230">
            <v>100</v>
          </cell>
          <cell r="G230">
            <v>300</v>
          </cell>
          <cell r="H230">
            <v>87</v>
          </cell>
          <cell r="I230">
            <v>0</v>
          </cell>
          <cell r="J230">
            <v>30</v>
          </cell>
          <cell r="K230">
            <v>14.1</v>
          </cell>
          <cell r="L230">
            <v>44.1</v>
          </cell>
          <cell r="M230">
            <v>31.972789115646258</v>
          </cell>
          <cell r="N230">
            <v>2.69</v>
          </cell>
          <cell r="O230">
            <v>2.69</v>
          </cell>
          <cell r="P230">
            <v>0</v>
          </cell>
          <cell r="R230">
            <v>89666.666666666672</v>
          </cell>
          <cell r="T230">
            <v>16.356877323420075</v>
          </cell>
          <cell r="V230" t="str">
            <v>NF, after ITM Manual Wing stuck 15 cycle (of 23 cycle), THP at local PG increased to 300 psig</v>
          </cell>
          <cell r="W230">
            <v>2690</v>
          </cell>
          <cell r="X230">
            <v>0</v>
          </cell>
          <cell r="Y230">
            <v>5.2416356877323418</v>
          </cell>
          <cell r="Z230">
            <v>11.152416356877323</v>
          </cell>
        </row>
        <row r="231">
          <cell r="B231">
            <v>43832</v>
          </cell>
          <cell r="C231" t="str">
            <v>A-05 (Production/Injection)</v>
          </cell>
          <cell r="D231" t="str">
            <v>A-05 (Production/Injection):Zone3</v>
          </cell>
          <cell r="E231">
            <v>24</v>
          </cell>
          <cell r="F231">
            <v>100</v>
          </cell>
          <cell r="H231">
            <v>85</v>
          </cell>
          <cell r="I231">
            <v>0</v>
          </cell>
          <cell r="J231">
            <v>0.1</v>
          </cell>
          <cell r="K231">
            <v>0</v>
          </cell>
          <cell r="L231">
            <v>0.1</v>
          </cell>
          <cell r="M231">
            <v>0</v>
          </cell>
          <cell r="N231">
            <v>0.76</v>
          </cell>
          <cell r="O231">
            <v>0.76</v>
          </cell>
          <cell r="P231">
            <v>0</v>
          </cell>
          <cell r="R231">
            <v>7600000</v>
          </cell>
          <cell r="T231">
            <v>0.13157894736842105</v>
          </cell>
          <cell r="V231" t="str">
            <v>NF, load up indication, need to check local PG</v>
          </cell>
          <cell r="W231">
            <v>760</v>
          </cell>
          <cell r="X231">
            <v>0</v>
          </cell>
          <cell r="Y231">
            <v>0</v>
          </cell>
          <cell r="Z231">
            <v>0.13157894736842105</v>
          </cell>
        </row>
        <row r="232">
          <cell r="B232">
            <v>43833</v>
          </cell>
          <cell r="C232" t="str">
            <v>A-05 (Production/Injection)</v>
          </cell>
          <cell r="D232" t="str">
            <v>A-05 (Production/Injection):Zone3</v>
          </cell>
          <cell r="E232">
            <v>9</v>
          </cell>
          <cell r="F232">
            <v>100</v>
          </cell>
          <cell r="H232">
            <v>85</v>
          </cell>
          <cell r="I232">
            <v>0</v>
          </cell>
          <cell r="J232">
            <v>0</v>
          </cell>
          <cell r="K232">
            <v>0</v>
          </cell>
          <cell r="L232">
            <v>0</v>
          </cell>
          <cell r="M232">
            <v>0</v>
          </cell>
          <cell r="N232">
            <v>0.8</v>
          </cell>
          <cell r="O232">
            <v>0.8</v>
          </cell>
          <cell r="R232">
            <v>0</v>
          </cell>
          <cell r="T232">
            <v>0</v>
          </cell>
          <cell r="W232">
            <v>800</v>
          </cell>
          <cell r="X232">
            <v>0</v>
          </cell>
          <cell r="Y232">
            <v>0</v>
          </cell>
          <cell r="Z232">
            <v>0</v>
          </cell>
        </row>
        <row r="233">
          <cell r="B233">
            <v>43854</v>
          </cell>
          <cell r="C233" t="str">
            <v>A-05 (Production/Injection)</v>
          </cell>
          <cell r="D233" t="str">
            <v>A-05 (Production/Injection):Zone3</v>
          </cell>
          <cell r="E233">
            <v>9</v>
          </cell>
          <cell r="F233">
            <v>98</v>
          </cell>
          <cell r="G233">
            <v>200</v>
          </cell>
          <cell r="H233">
            <v>90</v>
          </cell>
          <cell r="I233">
            <v>0</v>
          </cell>
          <cell r="J233">
            <v>19</v>
          </cell>
          <cell r="K233">
            <v>57</v>
          </cell>
          <cell r="L233">
            <v>76</v>
          </cell>
          <cell r="M233">
            <v>75</v>
          </cell>
          <cell r="N233">
            <v>3.15</v>
          </cell>
          <cell r="O233">
            <v>3.15</v>
          </cell>
          <cell r="P233">
            <v>0</v>
          </cell>
          <cell r="R233">
            <v>165789.47368421053</v>
          </cell>
          <cell r="T233">
            <v>24.126984126984127</v>
          </cell>
          <cell r="V233" t="str">
            <v>NF, SITP 880# after swab Manual Wing valve from A-03</v>
          </cell>
          <cell r="W233">
            <v>3150</v>
          </cell>
          <cell r="X233">
            <v>0</v>
          </cell>
          <cell r="Y233">
            <v>18.095238095238095</v>
          </cell>
          <cell r="Z233">
            <v>6.0317460317460316</v>
          </cell>
        </row>
        <row r="234">
          <cell r="B234">
            <v>43874</v>
          </cell>
          <cell r="C234" t="str">
            <v>A-05 (Production/Injection)</v>
          </cell>
          <cell r="D234" t="str">
            <v>A-05 (Production/Injection):Zone3</v>
          </cell>
          <cell r="E234">
            <v>20</v>
          </cell>
          <cell r="F234">
            <v>100</v>
          </cell>
          <cell r="G234">
            <v>200</v>
          </cell>
          <cell r="H234">
            <v>92</v>
          </cell>
          <cell r="I234">
            <v>0</v>
          </cell>
          <cell r="J234">
            <v>3</v>
          </cell>
          <cell r="K234">
            <v>53</v>
          </cell>
          <cell r="L234">
            <v>56</v>
          </cell>
          <cell r="M234">
            <v>94.642857142857139</v>
          </cell>
          <cell r="N234">
            <v>2.99</v>
          </cell>
          <cell r="O234">
            <v>2.99</v>
          </cell>
          <cell r="P234">
            <v>0</v>
          </cell>
          <cell r="R234">
            <v>996666.66666666663</v>
          </cell>
          <cell r="T234">
            <v>18.729096989966557</v>
          </cell>
          <cell r="V234" t="str">
            <v xml:space="preserve">NF, WC~95% use monthly, </v>
          </cell>
          <cell r="W234">
            <v>2990</v>
          </cell>
          <cell r="X234">
            <v>0</v>
          </cell>
          <cell r="Y234">
            <v>17.725752508361204</v>
          </cell>
          <cell r="Z234">
            <v>1.0033444816053512</v>
          </cell>
        </row>
        <row r="235">
          <cell r="B235">
            <v>43889</v>
          </cell>
          <cell r="C235" t="str">
            <v>A-05 (Production/Injection)</v>
          </cell>
          <cell r="D235" t="str">
            <v>A-05 (Production/Injection):Zone3</v>
          </cell>
          <cell r="E235">
            <v>24</v>
          </cell>
          <cell r="F235">
            <v>100</v>
          </cell>
          <cell r="G235">
            <v>206</v>
          </cell>
          <cell r="H235">
            <v>90</v>
          </cell>
          <cell r="I235">
            <v>0</v>
          </cell>
          <cell r="J235">
            <v>4</v>
          </cell>
          <cell r="K235">
            <v>59</v>
          </cell>
          <cell r="L235">
            <v>63</v>
          </cell>
          <cell r="M235">
            <v>93.650793650793645</v>
          </cell>
          <cell r="N235">
            <v>2.9</v>
          </cell>
          <cell r="O235">
            <v>2.9</v>
          </cell>
          <cell r="P235">
            <v>0</v>
          </cell>
          <cell r="Q235">
            <v>0</v>
          </cell>
          <cell r="R235">
            <v>725000</v>
          </cell>
          <cell r="T235">
            <v>21.724137931034484</v>
          </cell>
          <cell r="V235" t="str">
            <v>NF</v>
          </cell>
          <cell r="W235">
            <v>2900</v>
          </cell>
          <cell r="X235">
            <v>0</v>
          </cell>
          <cell r="Y235">
            <v>20.344827586206897</v>
          </cell>
          <cell r="Z235">
            <v>1.3793103448275863</v>
          </cell>
        </row>
        <row r="236">
          <cell r="B236">
            <v>43909</v>
          </cell>
          <cell r="C236" t="str">
            <v>A-05 (Production/Injection)</v>
          </cell>
          <cell r="D236" t="str">
            <v>A-05 (Production/Injection):Zone3</v>
          </cell>
          <cell r="E236">
            <v>22</v>
          </cell>
          <cell r="F236">
            <v>100</v>
          </cell>
          <cell r="G236">
            <v>193</v>
          </cell>
          <cell r="H236">
            <v>95</v>
          </cell>
          <cell r="I236">
            <v>0</v>
          </cell>
          <cell r="J236">
            <v>3</v>
          </cell>
          <cell r="K236">
            <v>55</v>
          </cell>
          <cell r="L236">
            <v>58</v>
          </cell>
          <cell r="M236">
            <v>94.827586206896555</v>
          </cell>
          <cell r="N236">
            <v>3.02</v>
          </cell>
          <cell r="O236">
            <v>3.02</v>
          </cell>
          <cell r="P236">
            <v>0</v>
          </cell>
          <cell r="Q236">
            <v>0</v>
          </cell>
          <cell r="R236">
            <v>1006666.6666666666</v>
          </cell>
          <cell r="T236">
            <v>19.205298013245034</v>
          </cell>
          <cell r="V236" t="str">
            <v>NF, WC~95% use monthly February 2020</v>
          </cell>
          <cell r="W236">
            <v>3020</v>
          </cell>
          <cell r="X236">
            <v>0</v>
          </cell>
          <cell r="Y236">
            <v>18.211920529801326</v>
          </cell>
          <cell r="Z236">
            <v>0.99337748344370858</v>
          </cell>
        </row>
        <row r="237">
          <cell r="B237">
            <v>43926</v>
          </cell>
          <cell r="C237" t="str">
            <v>A-05 (Production/Injection)</v>
          </cell>
          <cell r="D237" t="str">
            <v>A-05 (Production/Injection):Zone3</v>
          </cell>
          <cell r="E237">
            <v>23</v>
          </cell>
          <cell r="F237">
            <v>100</v>
          </cell>
          <cell r="G237">
            <v>196</v>
          </cell>
          <cell r="H237">
            <v>94</v>
          </cell>
          <cell r="I237">
            <v>0</v>
          </cell>
          <cell r="J237">
            <v>4.34</v>
          </cell>
          <cell r="K237">
            <v>57.66</v>
          </cell>
          <cell r="L237">
            <v>62</v>
          </cell>
          <cell r="M237">
            <v>93</v>
          </cell>
          <cell r="N237">
            <v>3.06</v>
          </cell>
          <cell r="O237">
            <v>3.06</v>
          </cell>
          <cell r="P237">
            <v>0</v>
          </cell>
          <cell r="Q237">
            <v>0</v>
          </cell>
          <cell r="R237">
            <v>705069.12442396313</v>
          </cell>
          <cell r="T237">
            <v>20.261437908496731</v>
          </cell>
          <cell r="V237" t="str">
            <v>NF, WC April 93%</v>
          </cell>
          <cell r="W237">
            <v>3060</v>
          </cell>
          <cell r="X237">
            <v>0</v>
          </cell>
          <cell r="Y237">
            <v>18.843137254901958</v>
          </cell>
          <cell r="Z237">
            <v>1.4183006535947711</v>
          </cell>
        </row>
        <row r="238">
          <cell r="B238">
            <v>43937</v>
          </cell>
          <cell r="C238" t="str">
            <v>A-05 (Production/Injection)</v>
          </cell>
          <cell r="D238" t="str">
            <v>A-05 (Production/Injection):Zone3</v>
          </cell>
          <cell r="E238">
            <v>24</v>
          </cell>
          <cell r="F238">
            <v>100</v>
          </cell>
          <cell r="G238">
            <v>198</v>
          </cell>
          <cell r="H238">
            <v>98</v>
          </cell>
          <cell r="J238">
            <v>5.524</v>
          </cell>
          <cell r="K238">
            <v>73.394999999999996</v>
          </cell>
          <cell r="L238">
            <v>78.918999999999997</v>
          </cell>
          <cell r="M238">
            <v>93.000418150255328</v>
          </cell>
          <cell r="N238">
            <v>3.21</v>
          </cell>
          <cell r="O238">
            <v>3.21</v>
          </cell>
          <cell r="P238">
            <v>0</v>
          </cell>
          <cell r="Q238">
            <v>0</v>
          </cell>
          <cell r="R238">
            <v>581100.65170166548</v>
          </cell>
          <cell r="T238">
            <v>24.585358255451712</v>
          </cell>
          <cell r="V238" t="str">
            <v>NF</v>
          </cell>
          <cell r="W238">
            <v>3210</v>
          </cell>
          <cell r="X238">
            <v>0</v>
          </cell>
          <cell r="Y238">
            <v>22.864485981308409</v>
          </cell>
          <cell r="Z238">
            <v>1.7208722741433022</v>
          </cell>
        </row>
        <row r="239">
          <cell r="B239">
            <v>43965</v>
          </cell>
          <cell r="C239" t="str">
            <v>A-05 (Production/Injection)</v>
          </cell>
          <cell r="D239" t="str">
            <v>A-05 (Production/Injection):Zone3</v>
          </cell>
          <cell r="E239">
            <v>20</v>
          </cell>
          <cell r="F239">
            <v>100</v>
          </cell>
          <cell r="G239">
            <v>186</v>
          </cell>
          <cell r="H239">
            <v>102</v>
          </cell>
          <cell r="I239">
            <v>0</v>
          </cell>
          <cell r="J239">
            <v>4</v>
          </cell>
          <cell r="K239">
            <v>50</v>
          </cell>
          <cell r="L239">
            <v>54</v>
          </cell>
          <cell r="M239">
            <v>92.592592592592595</v>
          </cell>
          <cell r="N239">
            <v>3.49</v>
          </cell>
          <cell r="O239">
            <v>3.49</v>
          </cell>
          <cell r="P239">
            <v>0</v>
          </cell>
          <cell r="Q239">
            <v>0</v>
          </cell>
          <cell r="R239">
            <v>872500</v>
          </cell>
          <cell r="T239">
            <v>15.472779369627506</v>
          </cell>
          <cell r="V239" t="str">
            <v xml:space="preserve">NF, use WC april 93%, no sample on May. </v>
          </cell>
          <cell r="W239">
            <v>3490</v>
          </cell>
          <cell r="X239">
            <v>0</v>
          </cell>
          <cell r="Y239">
            <v>14.326647564469914</v>
          </cell>
          <cell r="Z239">
            <v>1.1461318051575931</v>
          </cell>
        </row>
        <row r="240">
          <cell r="B240">
            <v>43991</v>
          </cell>
          <cell r="C240" t="str">
            <v>A-05 (Production/Injection)</v>
          </cell>
          <cell r="D240" t="str">
            <v>A-05 (Production/Injection):Zone3</v>
          </cell>
          <cell r="E240">
            <v>45</v>
          </cell>
          <cell r="F240">
            <v>100</v>
          </cell>
          <cell r="G240">
            <v>190</v>
          </cell>
          <cell r="H240">
            <v>114</v>
          </cell>
          <cell r="I240">
            <v>0</v>
          </cell>
          <cell r="J240">
            <v>4.79</v>
          </cell>
          <cell r="K240">
            <v>55.125999999999998</v>
          </cell>
          <cell r="L240">
            <v>59.915999999999997</v>
          </cell>
          <cell r="M240">
            <v>92.005474330729683</v>
          </cell>
          <cell r="N240">
            <v>3.84</v>
          </cell>
          <cell r="O240">
            <v>3.84</v>
          </cell>
          <cell r="P240">
            <v>0</v>
          </cell>
          <cell r="R240">
            <v>801670.14613778703</v>
          </cell>
          <cell r="T240">
            <v>15.604166666666666</v>
          </cell>
          <cell r="V240" t="str">
            <v>Last WC 4 Jun 2020</v>
          </cell>
          <cell r="W240">
            <v>3840</v>
          </cell>
          <cell r="X240">
            <v>0</v>
          </cell>
          <cell r="Y240">
            <v>14.355729166666666</v>
          </cell>
          <cell r="Z240">
            <v>1.2473958333333335</v>
          </cell>
        </row>
        <row r="241">
          <cell r="B241">
            <v>44025</v>
          </cell>
          <cell r="C241" t="str">
            <v>A-05 (Production/Injection)</v>
          </cell>
          <cell r="D241" t="str">
            <v>A-05 (Production/Injection):Zone3</v>
          </cell>
          <cell r="E241">
            <v>22</v>
          </cell>
          <cell r="F241">
            <v>100</v>
          </cell>
          <cell r="G241">
            <v>185</v>
          </cell>
          <cell r="H241">
            <v>117</v>
          </cell>
          <cell r="I241">
            <v>0</v>
          </cell>
          <cell r="J241">
            <v>5</v>
          </cell>
          <cell r="K241">
            <v>51.4</v>
          </cell>
          <cell r="L241">
            <v>56.4</v>
          </cell>
          <cell r="M241">
            <v>91.134751773049643</v>
          </cell>
          <cell r="N241">
            <v>3.57</v>
          </cell>
          <cell r="O241">
            <v>3.57</v>
          </cell>
          <cell r="P241">
            <v>0</v>
          </cell>
          <cell r="R241">
            <v>714000</v>
          </cell>
          <cell r="T241">
            <v>15.815126050420169</v>
          </cell>
          <cell r="V241" t="str">
            <v>NF, WC 75% July 07,2020</v>
          </cell>
          <cell r="W241">
            <v>3570</v>
          </cell>
          <cell r="X241">
            <v>0</v>
          </cell>
          <cell r="Y241">
            <v>14.397759103641457</v>
          </cell>
        </row>
        <row r="242">
          <cell r="B242">
            <v>44028</v>
          </cell>
          <cell r="C242" t="str">
            <v>A-05 (Production/Injection)</v>
          </cell>
          <cell r="D242" t="str">
            <v>A-05 (Production/Injection):Zone3</v>
          </cell>
          <cell r="E242">
            <v>23</v>
          </cell>
          <cell r="F242">
            <v>100</v>
          </cell>
          <cell r="G242">
            <v>190</v>
          </cell>
          <cell r="H242">
            <v>122</v>
          </cell>
          <cell r="I242">
            <v>0</v>
          </cell>
          <cell r="J242">
            <v>4.55</v>
          </cell>
          <cell r="K242">
            <v>52.34</v>
          </cell>
          <cell r="L242">
            <v>56.89</v>
          </cell>
          <cell r="M242">
            <v>92.002109333802068</v>
          </cell>
          <cell r="N242">
            <v>3.7</v>
          </cell>
          <cell r="O242">
            <v>3.7</v>
          </cell>
          <cell r="P242">
            <v>0</v>
          </cell>
          <cell r="R242">
            <v>813186.81318681315</v>
          </cell>
          <cell r="T242">
            <v>15.375675675675677</v>
          </cell>
          <cell r="V242" t="str">
            <v>NF, WC 75% july 07,2020</v>
          </cell>
          <cell r="W242">
            <v>3700</v>
          </cell>
          <cell r="X242">
            <v>0</v>
          </cell>
          <cell r="Y242">
            <v>14.145945945945947</v>
          </cell>
        </row>
        <row r="243">
          <cell r="B243">
            <v>44049</v>
          </cell>
          <cell r="C243" t="str">
            <v>A-05 (Production/Injection)</v>
          </cell>
          <cell r="D243" t="str">
            <v>A-05 (Production/Injection):Zone3</v>
          </cell>
          <cell r="E243">
            <v>22</v>
          </cell>
          <cell r="F243">
            <v>100</v>
          </cell>
          <cell r="G243">
            <v>201</v>
          </cell>
          <cell r="H243">
            <v>113</v>
          </cell>
          <cell r="I243">
            <v>0</v>
          </cell>
          <cell r="J243">
            <v>4</v>
          </cell>
          <cell r="K243">
            <v>49</v>
          </cell>
          <cell r="L243">
            <v>53</v>
          </cell>
          <cell r="M243">
            <v>92.452830188679243</v>
          </cell>
          <cell r="N243">
            <v>3.6829999999999998</v>
          </cell>
          <cell r="O243">
            <v>3.6829999999999998</v>
          </cell>
          <cell r="P243">
            <v>0</v>
          </cell>
          <cell r="R243">
            <v>920750</v>
          </cell>
          <cell r="T243">
            <v>14.390442573988595</v>
          </cell>
          <cell r="V243" t="str">
            <v>NF, WC 75% July 7, 2020</v>
          </cell>
          <cell r="W243">
            <v>3683</v>
          </cell>
          <cell r="X243">
            <v>0</v>
          </cell>
          <cell r="Y243">
            <v>13.304371436329081</v>
          </cell>
        </row>
        <row r="244">
          <cell r="B244">
            <v>44091</v>
          </cell>
          <cell r="C244" t="str">
            <v>A-05 (Production/Injection)</v>
          </cell>
          <cell r="D244" t="str">
            <v>A-05 (Production/Injection):Zone3</v>
          </cell>
          <cell r="E244">
            <v>23</v>
          </cell>
          <cell r="F244">
            <v>100</v>
          </cell>
          <cell r="G244">
            <v>203</v>
          </cell>
          <cell r="H244">
            <v>113</v>
          </cell>
          <cell r="I244">
            <v>0</v>
          </cell>
          <cell r="J244">
            <v>13</v>
          </cell>
          <cell r="K244">
            <v>53</v>
          </cell>
          <cell r="L244">
            <v>66</v>
          </cell>
          <cell r="M244">
            <v>80.303030303030297</v>
          </cell>
          <cell r="N244">
            <v>3.17</v>
          </cell>
          <cell r="O244">
            <v>3.17</v>
          </cell>
          <cell r="P244">
            <v>0</v>
          </cell>
          <cell r="R244">
            <v>243846.15384615384</v>
          </cell>
          <cell r="T244">
            <v>20.820189274447948</v>
          </cell>
          <cell r="V244" t="str">
            <v>NF, WC 80% Sept 04, 2020</v>
          </cell>
          <cell r="W244">
            <v>3170</v>
          </cell>
          <cell r="X244">
            <v>0</v>
          </cell>
          <cell r="Y244">
            <v>16.719242902208201</v>
          </cell>
        </row>
        <row r="245">
          <cell r="B245">
            <v>44120</v>
          </cell>
          <cell r="C245" t="str">
            <v>A-05 (Production/Injection)</v>
          </cell>
          <cell r="D245" t="str">
            <v>A-05 (Production/Injection):Zone3</v>
          </cell>
          <cell r="E245">
            <v>16</v>
          </cell>
          <cell r="F245">
            <v>100</v>
          </cell>
          <cell r="G245">
            <v>203</v>
          </cell>
          <cell r="H245">
            <v>115</v>
          </cell>
          <cell r="I245">
            <v>0</v>
          </cell>
          <cell r="J245">
            <v>9</v>
          </cell>
          <cell r="K245">
            <v>35</v>
          </cell>
          <cell r="L245">
            <v>44</v>
          </cell>
          <cell r="M245">
            <v>79.545454545454547</v>
          </cell>
          <cell r="N245">
            <v>3.867</v>
          </cell>
          <cell r="O245">
            <v>3.867</v>
          </cell>
          <cell r="P245">
            <v>0</v>
          </cell>
          <cell r="R245">
            <v>429666.66666666669</v>
          </cell>
          <cell r="T245">
            <v>11.378329454357383</v>
          </cell>
          <cell r="V245" t="str">
            <v>NF, post TSD, WC 80 (sep 4)</v>
          </cell>
          <cell r="W245">
            <v>3867</v>
          </cell>
          <cell r="X245">
            <v>0</v>
          </cell>
          <cell r="Y245">
            <v>9.0509438841479177</v>
          </cell>
        </row>
        <row r="246">
          <cell r="B246">
            <v>44194</v>
          </cell>
          <cell r="C246" t="str">
            <v>A-05 (Production/Injection)</v>
          </cell>
          <cell r="D246" t="str">
            <v>A-05 (Production/Injection):Zone3</v>
          </cell>
          <cell r="E246">
            <v>12</v>
          </cell>
          <cell r="F246">
            <v>100</v>
          </cell>
          <cell r="G246">
            <v>213</v>
          </cell>
          <cell r="H246">
            <v>89</v>
          </cell>
          <cell r="I246">
            <v>0</v>
          </cell>
          <cell r="J246">
            <v>16.2</v>
          </cell>
          <cell r="K246">
            <v>64.8</v>
          </cell>
          <cell r="L246">
            <v>81</v>
          </cell>
          <cell r="M246">
            <v>80</v>
          </cell>
          <cell r="N246">
            <v>3.74</v>
          </cell>
          <cell r="O246">
            <v>3.74</v>
          </cell>
          <cell r="P246">
            <v>0</v>
          </cell>
          <cell r="Q246">
            <v>0</v>
          </cell>
          <cell r="R246">
            <v>230864.19753086418</v>
          </cell>
          <cell r="T246">
            <v>21.657754010695186</v>
          </cell>
          <cell r="V246" t="str">
            <v>NF, WC 80% (Dec 2020)</v>
          </cell>
          <cell r="W246">
            <v>3740</v>
          </cell>
          <cell r="X246">
            <v>0</v>
          </cell>
          <cell r="Y246">
            <v>17.326203208556148</v>
          </cell>
        </row>
        <row r="247">
          <cell r="B247">
            <v>44291</v>
          </cell>
          <cell r="C247" t="str">
            <v>A-05 (Production/Injection)</v>
          </cell>
          <cell r="D247" t="str">
            <v>A-05 (Production/Injection):Zone3</v>
          </cell>
          <cell r="E247">
            <v>20</v>
          </cell>
          <cell r="F247">
            <v>100</v>
          </cell>
          <cell r="G247">
            <v>211</v>
          </cell>
          <cell r="H247">
            <v>97</v>
          </cell>
          <cell r="I247">
            <v>0</v>
          </cell>
          <cell r="J247">
            <v>4</v>
          </cell>
          <cell r="K247">
            <v>64</v>
          </cell>
          <cell r="L247">
            <v>68</v>
          </cell>
          <cell r="M247">
            <v>94.117647058823536</v>
          </cell>
          <cell r="N247">
            <v>3.7650000000000001</v>
          </cell>
          <cell r="O247">
            <v>3.7650000000000001</v>
          </cell>
          <cell r="R247">
            <v>941250</v>
          </cell>
          <cell r="T247">
            <v>18.061088977423641</v>
          </cell>
          <cell r="V247" t="str">
            <v>NF, WC~94% (Mar 2021)</v>
          </cell>
          <cell r="W247">
            <v>3765</v>
          </cell>
          <cell r="X247">
            <v>0</v>
          </cell>
          <cell r="Y247">
            <v>16.998671978751659</v>
          </cell>
        </row>
        <row r="248">
          <cell r="B248">
            <v>44316</v>
          </cell>
          <cell r="C248" t="str">
            <v>A-05 (Production/Injection)</v>
          </cell>
          <cell r="D248" t="str">
            <v>A-05 (Production/Injection):Zone3</v>
          </cell>
          <cell r="E248">
            <v>16</v>
          </cell>
          <cell r="F248">
            <v>100</v>
          </cell>
          <cell r="G248">
            <v>218</v>
          </cell>
          <cell r="H248">
            <v>101</v>
          </cell>
          <cell r="I248">
            <v>0</v>
          </cell>
          <cell r="J248">
            <v>4</v>
          </cell>
          <cell r="K248">
            <v>58</v>
          </cell>
          <cell r="L248">
            <v>62</v>
          </cell>
          <cell r="M248">
            <v>93.548387096774192</v>
          </cell>
          <cell r="N248">
            <v>3.5139999999999998</v>
          </cell>
          <cell r="O248">
            <v>3.5139999999999998</v>
          </cell>
          <cell r="R248">
            <v>878500</v>
          </cell>
          <cell r="T248">
            <v>17.643710870802504</v>
          </cell>
          <cell r="V248" t="str">
            <v>NF, use WC~94% (Mar 21), WC~76% (May 21)</v>
          </cell>
          <cell r="W248">
            <v>3514</v>
          </cell>
          <cell r="X248">
            <v>0</v>
          </cell>
          <cell r="Y248">
            <v>16.505406943653956</v>
          </cell>
        </row>
        <row r="249">
          <cell r="B249">
            <v>44335</v>
          </cell>
          <cell r="C249" t="str">
            <v>A-05 (Production/Injection)</v>
          </cell>
          <cell r="D249" t="str">
            <v>A-05 (Production/Injection):Zone3</v>
          </cell>
          <cell r="E249">
            <v>6</v>
          </cell>
          <cell r="F249">
            <v>100</v>
          </cell>
          <cell r="G249">
            <v>206</v>
          </cell>
          <cell r="H249">
            <v>116</v>
          </cell>
          <cell r="I249">
            <v>0</v>
          </cell>
          <cell r="J249">
            <v>4</v>
          </cell>
          <cell r="K249">
            <v>68</v>
          </cell>
          <cell r="L249">
            <v>72</v>
          </cell>
          <cell r="M249">
            <v>94.444444444444443</v>
          </cell>
          <cell r="N249">
            <v>3.7709999999999999</v>
          </cell>
          <cell r="O249">
            <v>3.7709999999999999</v>
          </cell>
          <cell r="R249">
            <v>942750</v>
          </cell>
          <cell r="T249">
            <v>19.358260408379738</v>
          </cell>
          <cell r="V249" t="str">
            <v>NF, WC~94% (March 2021)</v>
          </cell>
          <cell r="W249">
            <v>3771</v>
          </cell>
          <cell r="X249">
            <v>0</v>
          </cell>
          <cell r="Y249">
            <v>18.032352161230442</v>
          </cell>
        </row>
        <row r="250">
          <cell r="B250">
            <v>44370</v>
          </cell>
          <cell r="C250" t="str">
            <v>A-05 (Production/Injection)</v>
          </cell>
          <cell r="D250" t="str">
            <v>A-05 (Production/Injection):Zone3</v>
          </cell>
          <cell r="E250">
            <v>24</v>
          </cell>
          <cell r="F250">
            <v>100</v>
          </cell>
          <cell r="G250">
            <v>232</v>
          </cell>
          <cell r="H250">
            <v>177</v>
          </cell>
          <cell r="I250">
            <v>0</v>
          </cell>
          <cell r="J250">
            <v>3.9</v>
          </cell>
          <cell r="K250">
            <v>60.5</v>
          </cell>
          <cell r="L250">
            <v>64.400000000000006</v>
          </cell>
          <cell r="M250">
            <v>93.944099378881987</v>
          </cell>
          <cell r="N250">
            <v>3.5710000000000002</v>
          </cell>
          <cell r="O250">
            <v>3.5710000000000002</v>
          </cell>
          <cell r="P250">
            <v>0</v>
          </cell>
          <cell r="R250">
            <v>915641.02564102563</v>
          </cell>
          <cell r="T250">
            <v>18.006160739288713</v>
          </cell>
          <cell r="V250" t="str">
            <v>NF</v>
          </cell>
          <cell r="W250">
            <v>3571</v>
          </cell>
          <cell r="X250">
            <v>0</v>
          </cell>
          <cell r="Y250">
            <v>16.942033043965274</v>
          </cell>
        </row>
        <row r="251">
          <cell r="B251">
            <v>44379</v>
          </cell>
          <cell r="C251" t="str">
            <v>A-05 (Production/Injection)</v>
          </cell>
          <cell r="D251" t="str">
            <v>A-05 (Production/Injection):Zone3</v>
          </cell>
          <cell r="E251">
            <v>16</v>
          </cell>
          <cell r="F251">
            <v>100</v>
          </cell>
          <cell r="G251">
            <v>208</v>
          </cell>
          <cell r="H251">
            <v>165</v>
          </cell>
          <cell r="I251">
            <v>0</v>
          </cell>
          <cell r="J251">
            <v>3</v>
          </cell>
          <cell r="K251">
            <v>54</v>
          </cell>
          <cell r="L251">
            <v>57</v>
          </cell>
          <cell r="M251">
            <v>94.736842105263165</v>
          </cell>
          <cell r="N251">
            <v>3.7210000000000001</v>
          </cell>
          <cell r="O251">
            <v>3.7210000000000001</v>
          </cell>
          <cell r="P251">
            <v>0</v>
          </cell>
          <cell r="R251">
            <v>1240333.3333333333</v>
          </cell>
          <cell r="T251">
            <v>15.318462778822896</v>
          </cell>
          <cell r="V251" t="str">
            <v>NF, high temperature</v>
          </cell>
          <cell r="W251">
            <v>3721</v>
          </cell>
          <cell r="X251">
            <v>0</v>
          </cell>
          <cell r="Y251">
            <v>14.512227895726955</v>
          </cell>
        </row>
        <row r="252">
          <cell r="B252">
            <v>44508</v>
          </cell>
          <cell r="C252" t="str">
            <v>A-05 (Production/Injection)</v>
          </cell>
          <cell r="D252" t="str">
            <v>A-05 (Production/Injection):Zone3</v>
          </cell>
          <cell r="E252">
            <v>17.5</v>
          </cell>
          <cell r="F252">
            <v>100</v>
          </cell>
          <cell r="G252">
            <v>196</v>
          </cell>
          <cell r="H252">
            <v>103</v>
          </cell>
          <cell r="I252">
            <v>0</v>
          </cell>
          <cell r="J252">
            <v>3</v>
          </cell>
          <cell r="K252">
            <v>40</v>
          </cell>
          <cell r="L252">
            <v>43</v>
          </cell>
          <cell r="M252">
            <v>93.023255813953483</v>
          </cell>
          <cell r="N252">
            <v>3.5739999999999998</v>
          </cell>
          <cell r="O252">
            <v>3.5739999999999998</v>
          </cell>
          <cell r="P252">
            <v>0</v>
          </cell>
          <cell r="R252">
            <v>1191333.3333333333</v>
          </cell>
          <cell r="T252">
            <v>12.031337437045327</v>
          </cell>
          <cell r="V252" t="str">
            <v>NF, update well test</v>
          </cell>
          <cell r="W252">
            <v>3574</v>
          </cell>
          <cell r="X252">
            <v>0</v>
          </cell>
          <cell r="Y252">
            <v>11.191941801902631</v>
          </cell>
        </row>
        <row r="253">
          <cell r="B253">
            <v>44568</v>
          </cell>
          <cell r="C253" t="str">
            <v>A-05 (Production/Injection)</v>
          </cell>
          <cell r="D253" t="str">
            <v>A-05 (Production/Injection):Zone3</v>
          </cell>
          <cell r="E253">
            <v>16.5</v>
          </cell>
          <cell r="F253">
            <v>100</v>
          </cell>
          <cell r="G253">
            <v>265</v>
          </cell>
          <cell r="H253">
            <v>85</v>
          </cell>
          <cell r="I253">
            <v>251</v>
          </cell>
          <cell r="J253">
            <v>0</v>
          </cell>
          <cell r="K253">
            <v>0</v>
          </cell>
          <cell r="L253">
            <v>0</v>
          </cell>
          <cell r="M253">
            <v>0</v>
          </cell>
          <cell r="N253">
            <v>0.53200000000000003</v>
          </cell>
          <cell r="O253">
            <v>0.53200000000000003</v>
          </cell>
          <cell r="R253">
            <v>0</v>
          </cell>
          <cell r="T253">
            <v>0</v>
          </cell>
          <cell r="V253" t="str">
            <v>NF, suspect load up. normal rate 3.6 MMSCFD</v>
          </cell>
          <cell r="W253">
            <v>532</v>
          </cell>
          <cell r="X253">
            <v>0</v>
          </cell>
          <cell r="Y253">
            <v>0</v>
          </cell>
        </row>
        <row r="254">
          <cell r="B254">
            <v>44587</v>
          </cell>
          <cell r="C254" t="str">
            <v>A-05 (Production/Injection)</v>
          </cell>
          <cell r="D254" t="str">
            <v>A-05 (Production/Injection):Zone3</v>
          </cell>
          <cell r="E254">
            <v>18</v>
          </cell>
          <cell r="F254">
            <v>100</v>
          </cell>
          <cell r="G254">
            <v>253</v>
          </cell>
          <cell r="H254">
            <v>86</v>
          </cell>
          <cell r="I254">
            <v>0</v>
          </cell>
          <cell r="J254">
            <v>1.5</v>
          </cell>
          <cell r="K254">
            <v>19.5</v>
          </cell>
          <cell r="L254">
            <v>21</v>
          </cell>
          <cell r="M254">
            <v>92.857142857142861</v>
          </cell>
          <cell r="N254">
            <v>0.7</v>
          </cell>
          <cell r="O254">
            <v>0.7</v>
          </cell>
          <cell r="P254">
            <v>0</v>
          </cell>
          <cell r="R254">
            <v>466666.66666666669</v>
          </cell>
          <cell r="T254">
            <v>30</v>
          </cell>
          <cell r="V254" t="str">
            <v>NF, water cut 93%</v>
          </cell>
          <cell r="W254">
            <v>700</v>
          </cell>
          <cell r="X254">
            <v>0</v>
          </cell>
          <cell r="Y254">
            <v>27.857142857142858</v>
          </cell>
        </row>
        <row r="255">
          <cell r="B255">
            <v>44598</v>
          </cell>
          <cell r="C255" t="str">
            <v>A-05 (Production/Injection)</v>
          </cell>
          <cell r="D255" t="str">
            <v>A-05 (Production/Injection):Zone3</v>
          </cell>
          <cell r="E255">
            <v>18</v>
          </cell>
          <cell r="F255">
            <v>100</v>
          </cell>
          <cell r="G255">
            <v>259</v>
          </cell>
          <cell r="H255">
            <v>83</v>
          </cell>
          <cell r="I255">
            <v>0</v>
          </cell>
          <cell r="J255">
            <v>6.48</v>
          </cell>
          <cell r="K255">
            <v>7.31</v>
          </cell>
          <cell r="L255">
            <v>13.79</v>
          </cell>
          <cell r="M255">
            <v>53.009427121102249</v>
          </cell>
          <cell r="N255">
            <v>0.61</v>
          </cell>
          <cell r="O255">
            <v>0.61</v>
          </cell>
          <cell r="P255">
            <v>0</v>
          </cell>
          <cell r="R255">
            <v>94135.8024691358</v>
          </cell>
          <cell r="T255">
            <v>22.606557377049182</v>
          </cell>
          <cell r="V255" t="str">
            <v>NF, use WC dec 2021 ~53%</v>
          </cell>
          <cell r="W255">
            <v>610</v>
          </cell>
          <cell r="X255">
            <v>0</v>
          </cell>
          <cell r="Y255">
            <v>11.983606557377049</v>
          </cell>
        </row>
        <row r="256">
          <cell r="B256">
            <v>44679</v>
          </cell>
          <cell r="C256" t="str">
            <v>A-05 (Production/Injection)</v>
          </cell>
          <cell r="D256" t="str">
            <v>A-05 (Production/Injection):Zone3</v>
          </cell>
          <cell r="E256">
            <v>12</v>
          </cell>
          <cell r="F256">
            <v>100</v>
          </cell>
          <cell r="G256">
            <v>254</v>
          </cell>
          <cell r="H256">
            <v>96</v>
          </cell>
          <cell r="I256">
            <v>0</v>
          </cell>
          <cell r="J256">
            <v>2</v>
          </cell>
          <cell r="K256">
            <v>34</v>
          </cell>
          <cell r="L256">
            <v>36</v>
          </cell>
          <cell r="M256">
            <v>94.444444444444443</v>
          </cell>
          <cell r="N256">
            <v>2.67</v>
          </cell>
          <cell r="O256">
            <v>2.67</v>
          </cell>
          <cell r="P256">
            <v>0</v>
          </cell>
          <cell r="R256">
            <v>1335000</v>
          </cell>
          <cell r="T256">
            <v>13.48314606741573</v>
          </cell>
          <cell r="V256" t="str">
            <v>NF, use WC~94%, back online post unload thru VS and lowering suction pressure during dual LP mode</v>
          </cell>
          <cell r="W256">
            <v>2670</v>
          </cell>
          <cell r="X256">
            <v>0</v>
          </cell>
          <cell r="Y256">
            <v>12.734082397003746</v>
          </cell>
          <cell r="Z256" t="str">
            <v>After PBU 2 months</v>
          </cell>
        </row>
        <row r="257">
          <cell r="B257">
            <v>44689</v>
          </cell>
          <cell r="C257" t="str">
            <v>A-05 (Production/Injection)</v>
          </cell>
          <cell r="D257" t="str">
            <v>A-05 (Production/Injection):Zone3</v>
          </cell>
          <cell r="E257">
            <v>18</v>
          </cell>
          <cell r="F257">
            <v>100</v>
          </cell>
          <cell r="G257">
            <v>234</v>
          </cell>
          <cell r="H257">
            <v>95</v>
          </cell>
          <cell r="J257">
            <v>0</v>
          </cell>
          <cell r="K257">
            <v>0.1</v>
          </cell>
          <cell r="L257">
            <v>0.1</v>
          </cell>
          <cell r="M257">
            <v>100</v>
          </cell>
          <cell r="N257">
            <v>2.2599999999999998</v>
          </cell>
          <cell r="O257">
            <v>2.2599999999999998</v>
          </cell>
          <cell r="P257">
            <v>0</v>
          </cell>
          <cell r="R257">
            <v>0</v>
          </cell>
          <cell r="T257">
            <v>4.4247787610619468E-2</v>
          </cell>
          <cell r="V257" t="str">
            <v>NF, no sampling</v>
          </cell>
          <cell r="W257">
            <v>2260</v>
          </cell>
          <cell r="X257">
            <v>0</v>
          </cell>
          <cell r="Y257">
            <v>4.4247787610619475E-2</v>
          </cell>
        </row>
        <row r="258">
          <cell r="B258">
            <v>44693</v>
          </cell>
          <cell r="C258" t="str">
            <v>A-05 (Production/Injection)</v>
          </cell>
          <cell r="D258" t="str">
            <v>A-05 (Production/Injection):Zone3</v>
          </cell>
          <cell r="E258">
            <v>16</v>
          </cell>
          <cell r="F258">
            <v>100</v>
          </cell>
          <cell r="G258">
            <v>227</v>
          </cell>
          <cell r="H258">
            <v>105</v>
          </cell>
          <cell r="J258">
            <v>3.3</v>
          </cell>
          <cell r="K258">
            <v>51.465000000000003</v>
          </cell>
          <cell r="L258">
            <v>54.765000000000001</v>
          </cell>
          <cell r="M258">
            <v>93.974253629142694</v>
          </cell>
          <cell r="N258">
            <v>2.2799999999999998</v>
          </cell>
          <cell r="O258">
            <v>2.2799999999999998</v>
          </cell>
          <cell r="P258">
            <v>0</v>
          </cell>
          <cell r="R258">
            <v>690909.09090909094</v>
          </cell>
          <cell r="T258">
            <v>24.013157894736842</v>
          </cell>
          <cell r="V258" t="str">
            <v>NF after run 1 LP</v>
          </cell>
          <cell r="W258">
            <v>2280</v>
          </cell>
          <cell r="X258">
            <v>0</v>
          </cell>
          <cell r="Y258">
            <v>22.572368421052634</v>
          </cell>
        </row>
        <row r="259">
          <cell r="B259">
            <v>44712</v>
          </cell>
          <cell r="C259" t="str">
            <v>A-05 (Production/Injection)</v>
          </cell>
          <cell r="D259" t="str">
            <v>A-05 (Production/Injection):Zone3</v>
          </cell>
          <cell r="E259">
            <v>4</v>
          </cell>
          <cell r="F259">
            <v>100</v>
          </cell>
          <cell r="G259">
            <v>221</v>
          </cell>
          <cell r="H259">
            <v>102</v>
          </cell>
          <cell r="I259">
            <v>0</v>
          </cell>
          <cell r="J259">
            <v>0.97199999999999998</v>
          </cell>
          <cell r="K259">
            <v>15.228</v>
          </cell>
          <cell r="L259">
            <v>16.2</v>
          </cell>
          <cell r="M259">
            <v>94</v>
          </cell>
          <cell r="N259">
            <v>2.12</v>
          </cell>
          <cell r="O259">
            <v>2.12</v>
          </cell>
          <cell r="P259">
            <v>0</v>
          </cell>
          <cell r="R259">
            <v>2181069.9588477365</v>
          </cell>
          <cell r="T259">
            <v>7.6415094339622645</v>
          </cell>
          <cell r="V259" t="str">
            <v>NF, no sampling</v>
          </cell>
          <cell r="W259">
            <v>2120</v>
          </cell>
          <cell r="X259">
            <v>0</v>
          </cell>
          <cell r="Y259">
            <v>7.1830188679245275</v>
          </cell>
        </row>
        <row r="260">
          <cell r="B260">
            <v>44732</v>
          </cell>
          <cell r="C260" t="str">
            <v>A-05 (Production/Injection)</v>
          </cell>
          <cell r="D260" t="str">
            <v>A-05 (Production/Injection):Zone3</v>
          </cell>
          <cell r="E260">
            <v>6</v>
          </cell>
          <cell r="F260">
            <v>100</v>
          </cell>
          <cell r="G260">
            <v>221</v>
          </cell>
          <cell r="H260">
            <v>93</v>
          </cell>
          <cell r="I260">
            <v>0</v>
          </cell>
          <cell r="J260">
            <v>0</v>
          </cell>
          <cell r="K260">
            <v>2</v>
          </cell>
          <cell r="L260">
            <v>2</v>
          </cell>
          <cell r="M260">
            <v>100</v>
          </cell>
          <cell r="N260">
            <v>0.69</v>
          </cell>
          <cell r="O260">
            <v>0.69</v>
          </cell>
          <cell r="P260">
            <v>0</v>
          </cell>
          <cell r="R260">
            <v>0</v>
          </cell>
          <cell r="T260">
            <v>2.8985507246376812</v>
          </cell>
          <cell r="V260" t="str">
            <v>NF, Low performance, suspect load up, plan to Venting</v>
          </cell>
          <cell r="W260">
            <v>690</v>
          </cell>
          <cell r="X260">
            <v>0</v>
          </cell>
          <cell r="Y260">
            <v>2.8985507246376816</v>
          </cell>
        </row>
        <row r="261">
          <cell r="B261">
            <v>44763</v>
          </cell>
          <cell r="C261" t="str">
            <v>A-05 (Production/Injection)</v>
          </cell>
          <cell r="D261" t="str">
            <v>A-05 (Production/Injection):Zone3</v>
          </cell>
          <cell r="E261">
            <v>21</v>
          </cell>
          <cell r="F261">
            <v>100</v>
          </cell>
          <cell r="G261">
            <v>207</v>
          </cell>
          <cell r="H261">
            <v>92</v>
          </cell>
          <cell r="I261">
            <v>0</v>
          </cell>
          <cell r="J261">
            <v>0.84</v>
          </cell>
          <cell r="K261">
            <v>7.56</v>
          </cell>
          <cell r="L261">
            <v>8.4</v>
          </cell>
          <cell r="M261">
            <v>90</v>
          </cell>
          <cell r="N261">
            <v>0.64</v>
          </cell>
          <cell r="O261">
            <v>0.64</v>
          </cell>
          <cell r="P261">
            <v>0</v>
          </cell>
          <cell r="R261">
            <v>761904.76190476189</v>
          </cell>
          <cell r="T261">
            <v>13.125</v>
          </cell>
          <cell r="V261" t="str">
            <v>NF, low performance, plan to venting, WC 90% (5 July)</v>
          </cell>
          <cell r="W261">
            <v>640</v>
          </cell>
          <cell r="X261">
            <v>0</v>
          </cell>
          <cell r="Y261">
            <v>11.8125</v>
          </cell>
        </row>
        <row r="263">
          <cell r="B263">
            <v>44853</v>
          </cell>
          <cell r="C263">
            <v>90</v>
          </cell>
        </row>
        <row r="264">
          <cell r="B264">
            <v>44943</v>
          </cell>
        </row>
        <row r="265">
          <cell r="B265">
            <v>45033</v>
          </cell>
        </row>
        <row r="266">
          <cell r="B266">
            <v>45123</v>
          </cell>
        </row>
        <row r="267">
          <cell r="B267">
            <v>45213</v>
          </cell>
        </row>
        <row r="268">
          <cell r="B268">
            <v>45303</v>
          </cell>
        </row>
        <row r="269">
          <cell r="B269">
            <v>45393</v>
          </cell>
        </row>
        <row r="272">
          <cell r="K272" t="str">
            <v>Tot liq</v>
          </cell>
          <cell r="L272">
            <v>64.339200000000005</v>
          </cell>
          <cell r="M272">
            <v>94</v>
          </cell>
          <cell r="N272" t="str">
            <v>WC</v>
          </cell>
          <cell r="O272" t="str">
            <v>Gas T/S-GL</v>
          </cell>
        </row>
        <row r="273">
          <cell r="K273" t="str">
            <v>oil</v>
          </cell>
          <cell r="L273">
            <v>3.860352000000006</v>
          </cell>
          <cell r="M273">
            <v>3.5711999999999988</v>
          </cell>
          <cell r="N273" t="str">
            <v>Tot Qg</v>
          </cell>
          <cell r="O273">
            <v>3.5711999999999988</v>
          </cell>
        </row>
        <row r="274">
          <cell r="K274" t="str">
            <v>water</v>
          </cell>
          <cell r="L274">
            <v>60.478847999999999</v>
          </cell>
          <cell r="M274">
            <v>3.5711999999999988</v>
          </cell>
          <cell r="N274" t="str">
            <v>Asso</v>
          </cell>
          <cell r="O274">
            <v>925096.9859743343</v>
          </cell>
        </row>
        <row r="275">
          <cell r="M275">
            <v>0</v>
          </cell>
          <cell r="N275" t="str">
            <v>GL</v>
          </cell>
        </row>
        <row r="276">
          <cell r="M276">
            <v>0</v>
          </cell>
          <cell r="N276" t="str">
            <v>GL meter</v>
          </cell>
        </row>
      </sheetData>
      <sheetData sheetId="9">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38325</v>
          </cell>
          <cell r="C26" t="str">
            <v>A-06 (Water Injection)</v>
          </cell>
          <cell r="D26" t="str">
            <v>A-06 (Water Injection):GBM</v>
          </cell>
          <cell r="E26">
            <v>12</v>
          </cell>
          <cell r="F26">
            <v>29</v>
          </cell>
          <cell r="G26">
            <v>1307</v>
          </cell>
          <cell r="J26">
            <v>11382</v>
          </cell>
          <cell r="K26">
            <v>0</v>
          </cell>
          <cell r="L26">
            <v>11382</v>
          </cell>
          <cell r="M26">
            <v>0</v>
          </cell>
          <cell r="N26">
            <v>8.1</v>
          </cell>
          <cell r="R26">
            <v>711.64997364259352</v>
          </cell>
          <cell r="S26">
            <v>0</v>
          </cell>
          <cell r="T26">
            <v>1405.1851851851852</v>
          </cell>
          <cell r="V26" t="str">
            <v>15 hrs total tested</v>
          </cell>
          <cell r="W26">
            <v>8100</v>
          </cell>
          <cell r="X26">
            <v>0</v>
          </cell>
          <cell r="Y26">
            <v>0</v>
          </cell>
          <cell r="Z26">
            <v>1405.1851851851852</v>
          </cell>
        </row>
        <row r="27">
          <cell r="B27">
            <v>38332</v>
          </cell>
          <cell r="C27" t="str">
            <v>A-06 (Water Injection)</v>
          </cell>
          <cell r="D27" t="str">
            <v>A-06 (Water Injection):GBM</v>
          </cell>
          <cell r="E27">
            <v>12</v>
          </cell>
          <cell r="F27">
            <v>29</v>
          </cell>
          <cell r="G27">
            <v>1307</v>
          </cell>
          <cell r="J27">
            <v>11382</v>
          </cell>
          <cell r="K27">
            <v>0</v>
          </cell>
          <cell r="L27">
            <v>11382</v>
          </cell>
          <cell r="M27">
            <v>0</v>
          </cell>
          <cell r="N27">
            <v>8.1</v>
          </cell>
          <cell r="R27">
            <v>711.64997364259352</v>
          </cell>
          <cell r="S27">
            <v>0</v>
          </cell>
          <cell r="T27">
            <v>1405.1851851851852</v>
          </cell>
          <cell r="V27" t="str">
            <v>15 hrs total tested</v>
          </cell>
          <cell r="W27">
            <v>8100</v>
          </cell>
          <cell r="X27">
            <v>0</v>
          </cell>
          <cell r="Y27">
            <v>0</v>
          </cell>
          <cell r="Z27">
            <v>1405.1851851851852</v>
          </cell>
        </row>
        <row r="28">
          <cell r="B28">
            <v>38366</v>
          </cell>
          <cell r="C28" t="str">
            <v>A-06 (Water Injection)</v>
          </cell>
          <cell r="D28" t="str">
            <v>A-06 (Water Injection):GBM</v>
          </cell>
          <cell r="E28">
            <v>4</v>
          </cell>
          <cell r="F28">
            <v>26</v>
          </cell>
          <cell r="G28">
            <v>1285</v>
          </cell>
          <cell r="H28">
            <v>212</v>
          </cell>
          <cell r="I28">
            <v>3.72</v>
          </cell>
          <cell r="J28">
            <v>10386</v>
          </cell>
          <cell r="K28">
            <v>0</v>
          </cell>
          <cell r="L28">
            <v>10386</v>
          </cell>
          <cell r="M28">
            <v>0</v>
          </cell>
          <cell r="N28">
            <v>8.64</v>
          </cell>
          <cell r="R28">
            <v>831.88908145580592</v>
          </cell>
          <cell r="S28">
            <v>0</v>
          </cell>
          <cell r="T28">
            <v>1202.0833333333333</v>
          </cell>
          <cell r="W28">
            <v>8640</v>
          </cell>
          <cell r="X28">
            <v>0</v>
          </cell>
          <cell r="Y28">
            <v>0</v>
          </cell>
          <cell r="Z28">
            <v>1202.0833333333333</v>
          </cell>
        </row>
        <row r="29">
          <cell r="B29">
            <v>38376</v>
          </cell>
          <cell r="C29" t="str">
            <v>A-06 (Water Injection)</v>
          </cell>
          <cell r="D29" t="str">
            <v>A-06 (Water Injection):GBM</v>
          </cell>
          <cell r="E29">
            <v>5</v>
          </cell>
          <cell r="F29">
            <v>24</v>
          </cell>
          <cell r="G29">
            <v>1332</v>
          </cell>
          <cell r="H29">
            <v>237</v>
          </cell>
          <cell r="I29">
            <v>21</v>
          </cell>
          <cell r="J29">
            <v>8591.25</v>
          </cell>
          <cell r="K29">
            <v>0</v>
          </cell>
          <cell r="L29">
            <v>8591.25</v>
          </cell>
          <cell r="M29">
            <v>0</v>
          </cell>
          <cell r="N29">
            <v>7.1</v>
          </cell>
          <cell r="R29">
            <v>826.42223192201368</v>
          </cell>
          <cell r="S29">
            <v>0</v>
          </cell>
          <cell r="T29">
            <v>1210.0352112676057</v>
          </cell>
          <cell r="V29" t="str">
            <v>6 hrs total tested</v>
          </cell>
          <cell r="W29">
            <v>7100</v>
          </cell>
          <cell r="X29">
            <v>0</v>
          </cell>
          <cell r="Y29">
            <v>0</v>
          </cell>
          <cell r="Z29">
            <v>1210.0352112676057</v>
          </cell>
        </row>
        <row r="30">
          <cell r="B30">
            <v>38403</v>
          </cell>
          <cell r="C30" t="str">
            <v>A-06 (Water Injection)</v>
          </cell>
          <cell r="D30" t="str">
            <v>A-06 (Water Injection):GBM</v>
          </cell>
          <cell r="E30">
            <v>12</v>
          </cell>
          <cell r="F30">
            <v>35</v>
          </cell>
          <cell r="G30">
            <v>1416</v>
          </cell>
          <cell r="H30">
            <v>248</v>
          </cell>
          <cell r="I30">
            <v>32.43</v>
          </cell>
          <cell r="J30">
            <v>11733.75</v>
          </cell>
          <cell r="K30">
            <v>99</v>
          </cell>
          <cell r="L30">
            <v>11832.75</v>
          </cell>
          <cell r="M30">
            <v>0.83666096216010644</v>
          </cell>
          <cell r="N30">
            <v>19.350000000000001</v>
          </cell>
          <cell r="R30">
            <v>1649.0891658676894</v>
          </cell>
          <cell r="S30">
            <v>5.1162790697674421</v>
          </cell>
          <cell r="T30">
            <v>611.51162790697674</v>
          </cell>
          <cell r="W30">
            <v>19350</v>
          </cell>
          <cell r="X30">
            <v>0</v>
          </cell>
          <cell r="Y30">
            <v>5.1162790697674412</v>
          </cell>
          <cell r="Z30">
            <v>606.39534883720921</v>
          </cell>
        </row>
        <row r="31">
          <cell r="B31">
            <v>38411</v>
          </cell>
          <cell r="C31" t="str">
            <v>A-06 (Water Injection)</v>
          </cell>
          <cell r="D31" t="str">
            <v>A-06 (Water Injection):GBM</v>
          </cell>
          <cell r="E31">
            <v>12</v>
          </cell>
          <cell r="F31">
            <v>35</v>
          </cell>
          <cell r="G31">
            <v>1513</v>
          </cell>
          <cell r="H31">
            <v>253</v>
          </cell>
          <cell r="J31">
            <v>10623.75</v>
          </cell>
          <cell r="K31">
            <v>129</v>
          </cell>
          <cell r="L31">
            <v>10752.75</v>
          </cell>
          <cell r="M31">
            <v>1.1996931017646648</v>
          </cell>
          <cell r="N31">
            <v>23.11</v>
          </cell>
          <cell r="R31">
            <v>2175.3147429109308</v>
          </cell>
          <cell r="S31">
            <v>5.5819991345737776</v>
          </cell>
          <cell r="T31">
            <v>465.28559065339681</v>
          </cell>
          <cell r="W31">
            <v>23110</v>
          </cell>
          <cell r="X31">
            <v>0</v>
          </cell>
          <cell r="Y31">
            <v>5.5819991345737776</v>
          </cell>
          <cell r="Z31">
            <v>459.70359151882303</v>
          </cell>
        </row>
        <row r="32">
          <cell r="B32">
            <v>38418</v>
          </cell>
          <cell r="C32" t="str">
            <v>A-06 (Water Injection)</v>
          </cell>
          <cell r="D32" t="str">
            <v>A-06 (Water Injection):GBM</v>
          </cell>
          <cell r="E32">
            <v>12</v>
          </cell>
          <cell r="F32">
            <v>35.21</v>
          </cell>
          <cell r="G32">
            <v>1563</v>
          </cell>
          <cell r="H32">
            <v>245</v>
          </cell>
          <cell r="I32">
            <v>30.11</v>
          </cell>
          <cell r="J32">
            <v>9863.25</v>
          </cell>
          <cell r="K32">
            <v>135</v>
          </cell>
          <cell r="L32">
            <v>9998.25</v>
          </cell>
          <cell r="M32">
            <v>1.3502362913509864</v>
          </cell>
          <cell r="N32">
            <v>25.52</v>
          </cell>
          <cell r="R32">
            <v>2587.3824550731251</v>
          </cell>
          <cell r="S32">
            <v>5.2899686520376177</v>
          </cell>
          <cell r="T32">
            <v>391.78095611285266</v>
          </cell>
          <cell r="W32">
            <v>25520</v>
          </cell>
          <cell r="X32">
            <v>0</v>
          </cell>
          <cell r="Y32">
            <v>5.2899686520376177</v>
          </cell>
          <cell r="Z32">
            <v>386.49098746081506</v>
          </cell>
        </row>
        <row r="33">
          <cell r="B33">
            <v>38424</v>
          </cell>
          <cell r="C33" t="str">
            <v>A-06 (Water Injection)</v>
          </cell>
          <cell r="D33" t="str">
            <v>A-06 (Water Injection):GBM</v>
          </cell>
          <cell r="E33">
            <v>12</v>
          </cell>
          <cell r="F33">
            <v>35.19</v>
          </cell>
          <cell r="G33">
            <v>1595</v>
          </cell>
          <cell r="H33">
            <v>253</v>
          </cell>
          <cell r="I33">
            <v>30.74</v>
          </cell>
          <cell r="J33">
            <v>9327.75</v>
          </cell>
          <cell r="K33">
            <v>177</v>
          </cell>
          <cell r="L33">
            <v>9504.75</v>
          </cell>
          <cell r="M33">
            <v>1.862226781346169</v>
          </cell>
          <cell r="N33">
            <v>27.25</v>
          </cell>
          <cell r="R33">
            <v>2921.3904746589478</v>
          </cell>
          <cell r="S33">
            <v>6.4954128440366974</v>
          </cell>
          <cell r="T33">
            <v>348.79816513761466</v>
          </cell>
          <cell r="V33" t="str">
            <v>BF3 down, Gas up continously</v>
          </cell>
          <cell r="W33">
            <v>27250</v>
          </cell>
          <cell r="X33">
            <v>0</v>
          </cell>
          <cell r="Y33">
            <v>6.4954128440366974</v>
          </cell>
          <cell r="Z33">
            <v>342.30275229357801</v>
          </cell>
        </row>
        <row r="34">
          <cell r="B34">
            <v>38428</v>
          </cell>
          <cell r="C34" t="str">
            <v>A-06 (Water Injection)</v>
          </cell>
          <cell r="D34" t="str">
            <v>A-06 (Water Injection):GBM</v>
          </cell>
          <cell r="E34">
            <v>7</v>
          </cell>
          <cell r="F34">
            <v>35.22</v>
          </cell>
          <cell r="G34">
            <v>1610</v>
          </cell>
          <cell r="H34">
            <v>248</v>
          </cell>
          <cell r="I34">
            <v>34.270000000000003</v>
          </cell>
          <cell r="J34">
            <v>9001.5</v>
          </cell>
          <cell r="K34">
            <v>198</v>
          </cell>
          <cell r="L34">
            <v>9199.5</v>
          </cell>
          <cell r="M34">
            <v>2.1522908853742053</v>
          </cell>
          <cell r="N34">
            <v>28.08</v>
          </cell>
          <cell r="R34">
            <v>3119.4800866522246</v>
          </cell>
          <cell r="S34">
            <v>7.0512820512820511</v>
          </cell>
          <cell r="T34">
            <v>327.61752136752136</v>
          </cell>
          <cell r="W34">
            <v>28080</v>
          </cell>
          <cell r="X34">
            <v>0</v>
          </cell>
          <cell r="Y34">
            <v>7.051282051282052</v>
          </cell>
          <cell r="Z34">
            <v>320.56623931623932</v>
          </cell>
        </row>
        <row r="35">
          <cell r="B35">
            <v>38437</v>
          </cell>
          <cell r="C35" t="str">
            <v>A-06 (Water Injection)</v>
          </cell>
          <cell r="D35" t="str">
            <v>A-06 (Water Injection):GBM</v>
          </cell>
          <cell r="E35">
            <v>0</v>
          </cell>
          <cell r="F35">
            <v>40</v>
          </cell>
          <cell r="G35">
            <v>1558</v>
          </cell>
          <cell r="H35">
            <v>253</v>
          </cell>
          <cell r="J35">
            <v>10786.5</v>
          </cell>
          <cell r="K35">
            <v>281</v>
          </cell>
          <cell r="L35">
            <v>11067.5</v>
          </cell>
          <cell r="M35">
            <v>2.5389654393494467</v>
          </cell>
          <cell r="N35">
            <v>38</v>
          </cell>
          <cell r="R35">
            <v>3522.9221712325593</v>
          </cell>
          <cell r="S35">
            <v>7.3947368421052628</v>
          </cell>
          <cell r="T35">
            <v>291.25</v>
          </cell>
          <cell r="V35" t="str">
            <v>updated by Iyon</v>
          </cell>
          <cell r="W35">
            <v>38000</v>
          </cell>
          <cell r="X35">
            <v>0</v>
          </cell>
          <cell r="Y35">
            <v>7.3947368421052628</v>
          </cell>
          <cell r="Z35">
            <v>283.85526315789474</v>
          </cell>
        </row>
        <row r="36">
          <cell r="B36">
            <v>38440</v>
          </cell>
          <cell r="C36" t="str">
            <v>A-06 (Water Injection)</v>
          </cell>
          <cell r="D36" t="str">
            <v>A-06 (Water Injection):GBM</v>
          </cell>
          <cell r="E36">
            <v>6</v>
          </cell>
          <cell r="F36">
            <v>43.28</v>
          </cell>
          <cell r="G36">
            <v>1486</v>
          </cell>
          <cell r="H36">
            <v>255</v>
          </cell>
          <cell r="I36">
            <v>19.23</v>
          </cell>
          <cell r="J36">
            <v>9531</v>
          </cell>
          <cell r="K36">
            <v>772</v>
          </cell>
          <cell r="L36">
            <v>10303</v>
          </cell>
          <cell r="M36">
            <v>7.4929632145976903</v>
          </cell>
          <cell r="N36">
            <v>35</v>
          </cell>
          <cell r="R36">
            <v>3672.2274682614625</v>
          </cell>
          <cell r="S36">
            <v>22.057142857142857</v>
          </cell>
          <cell r="T36">
            <v>294.37142857142857</v>
          </cell>
          <cell r="W36">
            <v>35000</v>
          </cell>
          <cell r="X36">
            <v>0</v>
          </cell>
          <cell r="Y36">
            <v>22.057142857142857</v>
          </cell>
          <cell r="Z36">
            <v>272.31428571428569</v>
          </cell>
        </row>
        <row r="37">
          <cell r="B37">
            <v>38449</v>
          </cell>
          <cell r="C37" t="str">
            <v>A-06 (Water Injection)</v>
          </cell>
          <cell r="D37" t="str">
            <v>A-06 (Water Injection):GBM</v>
          </cell>
          <cell r="E37">
            <v>4</v>
          </cell>
          <cell r="F37">
            <v>44</v>
          </cell>
          <cell r="G37">
            <v>1501</v>
          </cell>
          <cell r="H37">
            <v>243</v>
          </cell>
          <cell r="I37">
            <v>19</v>
          </cell>
          <cell r="J37">
            <v>8969.25</v>
          </cell>
          <cell r="K37">
            <v>949</v>
          </cell>
          <cell r="L37">
            <v>9918.25</v>
          </cell>
          <cell r="M37">
            <v>9.5682202001361123</v>
          </cell>
          <cell r="N37">
            <v>37.340000000000003</v>
          </cell>
          <cell r="R37">
            <v>4163.1128578197731</v>
          </cell>
          <cell r="S37">
            <v>25.415104445634707</v>
          </cell>
          <cell r="T37">
            <v>265.61997857525444</v>
          </cell>
          <cell r="W37">
            <v>37340</v>
          </cell>
          <cell r="X37">
            <v>0</v>
          </cell>
          <cell r="Y37">
            <v>25.415104445634707</v>
          </cell>
          <cell r="Z37">
            <v>240.2048741296197</v>
          </cell>
        </row>
        <row r="38">
          <cell r="B38">
            <v>38474</v>
          </cell>
          <cell r="C38" t="str">
            <v>A-06 (Water Injection)</v>
          </cell>
          <cell r="D38" t="str">
            <v>A-06 (Water Injection):GBM</v>
          </cell>
          <cell r="E38">
            <v>4</v>
          </cell>
          <cell r="F38">
            <v>41</v>
          </cell>
          <cell r="G38">
            <v>1620</v>
          </cell>
          <cell r="H38">
            <v>255</v>
          </cell>
          <cell r="I38">
            <v>32.74</v>
          </cell>
          <cell r="J38">
            <v>7684.5</v>
          </cell>
          <cell r="K38">
            <v>1128</v>
          </cell>
          <cell r="L38">
            <v>8812.5</v>
          </cell>
          <cell r="M38">
            <v>12.8</v>
          </cell>
          <cell r="N38">
            <v>37.6</v>
          </cell>
          <cell r="R38">
            <v>4892.9663608562687</v>
          </cell>
          <cell r="S38">
            <v>30</v>
          </cell>
          <cell r="T38">
            <v>234.375</v>
          </cell>
          <cell r="W38">
            <v>37600</v>
          </cell>
          <cell r="X38">
            <v>0</v>
          </cell>
          <cell r="Y38">
            <v>30</v>
          </cell>
          <cell r="Z38">
            <v>204.375</v>
          </cell>
        </row>
        <row r="39">
          <cell r="B39">
            <v>38480</v>
          </cell>
          <cell r="C39" t="str">
            <v>A-06 (Water Injection)</v>
          </cell>
          <cell r="D39" t="str">
            <v>A-06 (Water Injection):GBM</v>
          </cell>
          <cell r="E39">
            <v>20</v>
          </cell>
          <cell r="F39">
            <v>48</v>
          </cell>
          <cell r="G39">
            <v>1378</v>
          </cell>
          <cell r="H39">
            <v>251</v>
          </cell>
          <cell r="I39">
            <v>142</v>
          </cell>
          <cell r="J39">
            <v>9199.5</v>
          </cell>
          <cell r="K39">
            <v>1479</v>
          </cell>
          <cell r="L39">
            <v>10678.5</v>
          </cell>
          <cell r="M39">
            <v>13.850259867958982</v>
          </cell>
          <cell r="N39">
            <v>40</v>
          </cell>
          <cell r="R39">
            <v>4348.0623946953638</v>
          </cell>
          <cell r="S39">
            <v>36.975000000000001</v>
          </cell>
          <cell r="T39">
            <v>266.96249999999998</v>
          </cell>
          <cell r="V39" t="str">
            <v>If test bigger than 40 MMSCFD,reading was 0 MMSCFD</v>
          </cell>
          <cell r="W39">
            <v>40000</v>
          </cell>
          <cell r="X39">
            <v>0</v>
          </cell>
          <cell r="Y39">
            <v>36.975000000000001</v>
          </cell>
          <cell r="Z39">
            <v>229.98750000000001</v>
          </cell>
        </row>
        <row r="40">
          <cell r="B40">
            <v>38481</v>
          </cell>
          <cell r="C40" t="str">
            <v>A-06 (Water Injection)</v>
          </cell>
          <cell r="D40" t="str">
            <v>A-06 (Water Injection):GBM</v>
          </cell>
          <cell r="E40">
            <v>8</v>
          </cell>
          <cell r="F40">
            <v>49</v>
          </cell>
          <cell r="G40">
            <v>1354</v>
          </cell>
          <cell r="H40">
            <v>251</v>
          </cell>
          <cell r="I40">
            <v>163.09</v>
          </cell>
          <cell r="J40">
            <v>9194.25</v>
          </cell>
          <cell r="K40">
            <v>1477</v>
          </cell>
          <cell r="L40">
            <v>10671.25</v>
          </cell>
          <cell r="M40">
            <v>13.840927726367577</v>
          </cell>
          <cell r="N40">
            <v>40</v>
          </cell>
          <cell r="R40">
            <v>4350.5451776925793</v>
          </cell>
          <cell r="S40">
            <v>36.924999999999997</v>
          </cell>
          <cell r="T40">
            <v>266.78125</v>
          </cell>
          <cell r="W40">
            <v>40000</v>
          </cell>
          <cell r="X40">
            <v>0</v>
          </cell>
          <cell r="Y40">
            <v>36.924999999999997</v>
          </cell>
          <cell r="Z40">
            <v>229.85624999999999</v>
          </cell>
        </row>
        <row r="41">
          <cell r="B41">
            <v>38495</v>
          </cell>
          <cell r="C41" t="str">
            <v>A-06 (Water Injection)</v>
          </cell>
          <cell r="D41" t="str">
            <v>A-06 (Water Injection):GBM</v>
          </cell>
          <cell r="E41">
            <v>4</v>
          </cell>
          <cell r="F41">
            <v>30</v>
          </cell>
          <cell r="G41">
            <v>1863</v>
          </cell>
          <cell r="H41">
            <v>251</v>
          </cell>
          <cell r="I41">
            <v>61.39</v>
          </cell>
          <cell r="J41">
            <v>5094</v>
          </cell>
          <cell r="K41">
            <v>929</v>
          </cell>
          <cell r="L41">
            <v>6023</v>
          </cell>
          <cell r="M41">
            <v>15.42420720571144</v>
          </cell>
          <cell r="N41">
            <v>36</v>
          </cell>
          <cell r="R41">
            <v>7067.1378091872793</v>
          </cell>
          <cell r="S41">
            <v>25.805555555555557</v>
          </cell>
          <cell r="T41">
            <v>167.30555555555554</v>
          </cell>
          <cell r="W41">
            <v>36000</v>
          </cell>
          <cell r="X41">
            <v>0</v>
          </cell>
          <cell r="Y41">
            <v>25.805555555555557</v>
          </cell>
          <cell r="Z41">
            <v>141.5</v>
          </cell>
        </row>
        <row r="42">
          <cell r="B42">
            <v>38496</v>
          </cell>
          <cell r="C42" t="str">
            <v>A-06 (Water Injection)</v>
          </cell>
          <cell r="D42" t="str">
            <v>A-06 (Water Injection):GBM</v>
          </cell>
          <cell r="E42">
            <v>3</v>
          </cell>
          <cell r="F42">
            <v>51</v>
          </cell>
          <cell r="G42">
            <v>1285</v>
          </cell>
          <cell r="H42">
            <v>251</v>
          </cell>
          <cell r="I42">
            <v>59.28</v>
          </cell>
          <cell r="J42">
            <v>9045.75</v>
          </cell>
          <cell r="K42">
            <v>1718</v>
          </cell>
          <cell r="L42">
            <v>10763.75</v>
          </cell>
          <cell r="M42">
            <v>15.960980141679247</v>
          </cell>
          <cell r="N42">
            <v>40</v>
          </cell>
          <cell r="R42">
            <v>4421.9661166846308</v>
          </cell>
          <cell r="S42">
            <v>42.95</v>
          </cell>
          <cell r="T42">
            <v>269.09375</v>
          </cell>
          <cell r="W42">
            <v>40000</v>
          </cell>
          <cell r="X42">
            <v>0</v>
          </cell>
          <cell r="Y42">
            <v>42.95</v>
          </cell>
          <cell r="Z42">
            <v>226.14375000000001</v>
          </cell>
        </row>
        <row r="43">
          <cell r="B43">
            <v>38505</v>
          </cell>
          <cell r="C43" t="str">
            <v>A-06 (Water Injection)</v>
          </cell>
          <cell r="D43" t="str">
            <v>A-06 (Water Injection):GBM</v>
          </cell>
          <cell r="E43">
            <v>8</v>
          </cell>
          <cell r="F43">
            <v>51</v>
          </cell>
          <cell r="G43">
            <v>1286</v>
          </cell>
          <cell r="H43">
            <v>251</v>
          </cell>
          <cell r="I43">
            <v>58.06</v>
          </cell>
          <cell r="J43">
            <v>8470.5</v>
          </cell>
          <cell r="K43">
            <v>1859</v>
          </cell>
          <cell r="L43">
            <v>10329.5</v>
          </cell>
          <cell r="M43">
            <v>17.99699888668377</v>
          </cell>
          <cell r="N43">
            <v>40</v>
          </cell>
          <cell r="R43">
            <v>4722.2714125494367</v>
          </cell>
          <cell r="S43">
            <v>46.475000000000001</v>
          </cell>
          <cell r="T43">
            <v>258.23750000000001</v>
          </cell>
          <cell r="W43">
            <v>40000</v>
          </cell>
          <cell r="X43">
            <v>0</v>
          </cell>
          <cell r="Y43">
            <v>46.475000000000001</v>
          </cell>
          <cell r="Z43">
            <v>211.76249999999999</v>
          </cell>
        </row>
        <row r="44">
          <cell r="B44">
            <v>38518</v>
          </cell>
          <cell r="C44" t="str">
            <v>A-06 (Water Injection)</v>
          </cell>
          <cell r="D44" t="str">
            <v>A-06 (Water Injection):GBM</v>
          </cell>
          <cell r="E44">
            <v>9</v>
          </cell>
          <cell r="F44">
            <v>51</v>
          </cell>
          <cell r="G44">
            <v>1292</v>
          </cell>
          <cell r="H44">
            <v>243</v>
          </cell>
          <cell r="I44">
            <v>75.959999999999994</v>
          </cell>
          <cell r="J44">
            <v>7794</v>
          </cell>
          <cell r="K44">
            <v>1974</v>
          </cell>
          <cell r="L44">
            <v>9768</v>
          </cell>
          <cell r="M44">
            <v>20.208845208845208</v>
          </cell>
          <cell r="N44">
            <v>40</v>
          </cell>
          <cell r="R44">
            <v>5132.1529381575574</v>
          </cell>
          <cell r="S44">
            <v>49.35</v>
          </cell>
          <cell r="T44">
            <v>244.2</v>
          </cell>
          <cell r="W44">
            <v>40000</v>
          </cell>
          <cell r="X44">
            <v>0</v>
          </cell>
          <cell r="Y44">
            <v>49.35</v>
          </cell>
          <cell r="Z44">
            <v>194.85</v>
          </cell>
        </row>
        <row r="45">
          <cell r="B45">
            <v>38519</v>
          </cell>
          <cell r="C45" t="str">
            <v>A-06 (Water Injection)</v>
          </cell>
          <cell r="D45" t="str">
            <v>A-06 (Water Injection):GBM</v>
          </cell>
          <cell r="E45">
            <v>4</v>
          </cell>
          <cell r="F45">
            <v>53</v>
          </cell>
          <cell r="G45">
            <v>1219</v>
          </cell>
          <cell r="H45">
            <v>249</v>
          </cell>
          <cell r="I45">
            <v>76.88</v>
          </cell>
          <cell r="J45">
            <v>6915.75</v>
          </cell>
          <cell r="K45">
            <v>2037</v>
          </cell>
          <cell r="L45">
            <v>8952.75</v>
          </cell>
          <cell r="M45">
            <v>22.75278545698249</v>
          </cell>
          <cell r="N45">
            <v>40</v>
          </cell>
          <cell r="R45">
            <v>5783.8990709612117</v>
          </cell>
          <cell r="S45">
            <v>50.924999999999997</v>
          </cell>
          <cell r="T45">
            <v>223.81874999999999</v>
          </cell>
          <cell r="W45">
            <v>40000</v>
          </cell>
          <cell r="X45">
            <v>0</v>
          </cell>
          <cell r="Y45">
            <v>50.924999999999997</v>
          </cell>
          <cell r="Z45">
            <v>172.89375000000001</v>
          </cell>
        </row>
        <row r="46">
          <cell r="B46">
            <v>38523</v>
          </cell>
          <cell r="C46" t="str">
            <v>A-06 (Water Injection)</v>
          </cell>
          <cell r="D46" t="str">
            <v>A-06 (Water Injection):GBM</v>
          </cell>
          <cell r="E46">
            <v>4</v>
          </cell>
          <cell r="F46">
            <v>51</v>
          </cell>
          <cell r="G46">
            <v>1294</v>
          </cell>
          <cell r="H46">
            <v>253</v>
          </cell>
          <cell r="I46">
            <v>80.97</v>
          </cell>
          <cell r="J46">
            <v>6523.5</v>
          </cell>
          <cell r="K46">
            <v>2016</v>
          </cell>
          <cell r="L46">
            <v>8539.5</v>
          </cell>
          <cell r="M46">
            <v>23.607939574916564</v>
          </cell>
          <cell r="N46">
            <v>40</v>
          </cell>
          <cell r="R46">
            <v>6131.6777803326431</v>
          </cell>
          <cell r="S46">
            <v>50.4</v>
          </cell>
          <cell r="T46">
            <v>213.48750000000001</v>
          </cell>
          <cell r="W46">
            <v>40000</v>
          </cell>
          <cell r="X46">
            <v>0</v>
          </cell>
          <cell r="Y46">
            <v>50.4</v>
          </cell>
          <cell r="Z46">
            <v>163.08750000000001</v>
          </cell>
        </row>
        <row r="47">
          <cell r="B47">
            <v>38525</v>
          </cell>
          <cell r="C47" t="str">
            <v>A-06 (Water Injection)</v>
          </cell>
          <cell r="D47" t="str">
            <v>A-06 (Water Injection):GBM</v>
          </cell>
          <cell r="E47">
            <v>11</v>
          </cell>
          <cell r="F47">
            <v>30</v>
          </cell>
          <cell r="G47">
            <v>1861</v>
          </cell>
          <cell r="H47">
            <v>240</v>
          </cell>
          <cell r="I47">
            <v>92.73</v>
          </cell>
          <cell r="J47">
            <v>3727.5</v>
          </cell>
          <cell r="K47">
            <v>1090</v>
          </cell>
          <cell r="L47">
            <v>4817.5</v>
          </cell>
          <cell r="M47">
            <v>22.625843279709393</v>
          </cell>
          <cell r="N47">
            <v>35.840000000000003</v>
          </cell>
          <cell r="R47">
            <v>9615.0234741784043</v>
          </cell>
          <cell r="S47">
            <v>30.412946428571427</v>
          </cell>
          <cell r="T47">
            <v>134.41685267857142</v>
          </cell>
          <cell r="W47">
            <v>35840</v>
          </cell>
          <cell r="X47">
            <v>0</v>
          </cell>
          <cell r="Y47">
            <v>30.412946428571427</v>
          </cell>
          <cell r="Z47">
            <v>104.00390624999999</v>
          </cell>
        </row>
        <row r="48">
          <cell r="B48">
            <v>38530</v>
          </cell>
          <cell r="C48" t="str">
            <v>A-06 (Water Injection)</v>
          </cell>
          <cell r="D48" t="str">
            <v>A-06 (Water Injection):GBM</v>
          </cell>
          <cell r="E48">
            <v>4</v>
          </cell>
          <cell r="F48">
            <v>28</v>
          </cell>
          <cell r="G48">
            <v>1891</v>
          </cell>
          <cell r="H48">
            <v>216</v>
          </cell>
          <cell r="J48">
            <v>3294</v>
          </cell>
          <cell r="K48">
            <v>1329</v>
          </cell>
          <cell r="L48">
            <v>4623</v>
          </cell>
          <cell r="M48">
            <v>28.747566515249837</v>
          </cell>
          <cell r="N48">
            <v>30.8</v>
          </cell>
          <cell r="R48">
            <v>9350.3339404978742</v>
          </cell>
          <cell r="S48">
            <v>43.149350649350652</v>
          </cell>
          <cell r="T48">
            <v>150.09740259740261</v>
          </cell>
          <cell r="V48" t="str">
            <v>Test for diff choke setting</v>
          </cell>
          <cell r="W48">
            <v>30800</v>
          </cell>
          <cell r="X48">
            <v>0</v>
          </cell>
          <cell r="Y48">
            <v>43.149350649350652</v>
          </cell>
          <cell r="Z48">
            <v>106.94805194805194</v>
          </cell>
        </row>
        <row r="49">
          <cell r="B49">
            <v>38575</v>
          </cell>
          <cell r="C49" t="str">
            <v>A-06 (Water Injection)</v>
          </cell>
          <cell r="D49" t="str">
            <v>A-06 (Water Injection):GBM</v>
          </cell>
          <cell r="E49">
            <v>5</v>
          </cell>
          <cell r="F49">
            <v>19</v>
          </cell>
          <cell r="G49">
            <v>2031</v>
          </cell>
          <cell r="H49">
            <v>208</v>
          </cell>
          <cell r="J49">
            <v>1740</v>
          </cell>
          <cell r="K49">
            <v>406</v>
          </cell>
          <cell r="L49">
            <v>2146</v>
          </cell>
          <cell r="M49">
            <v>18.918918918918919</v>
          </cell>
          <cell r="N49">
            <v>21.08</v>
          </cell>
          <cell r="R49">
            <v>12114.942528735632</v>
          </cell>
          <cell r="S49">
            <v>19.259962049335865</v>
          </cell>
          <cell r="T49">
            <v>101.80265654648956</v>
          </cell>
          <cell r="W49">
            <v>21080</v>
          </cell>
          <cell r="X49">
            <v>0</v>
          </cell>
          <cell r="Y49">
            <v>19.259962049335865</v>
          </cell>
          <cell r="Z49">
            <v>82.542694497153704</v>
          </cell>
        </row>
        <row r="50">
          <cell r="B50">
            <v>38582</v>
          </cell>
          <cell r="C50" t="str">
            <v>A-06 (Water Injection)</v>
          </cell>
          <cell r="D50" t="str">
            <v>A-06 (Water Injection):GBM</v>
          </cell>
          <cell r="E50">
            <v>2</v>
          </cell>
          <cell r="F50">
            <v>28</v>
          </cell>
          <cell r="G50">
            <v>1884</v>
          </cell>
          <cell r="H50">
            <v>252</v>
          </cell>
          <cell r="I50">
            <v>87.54</v>
          </cell>
          <cell r="J50">
            <v>4190</v>
          </cell>
          <cell r="K50">
            <v>163</v>
          </cell>
          <cell r="L50">
            <v>4353</v>
          </cell>
          <cell r="M50">
            <v>3.7445439926487478</v>
          </cell>
          <cell r="N50">
            <v>37.270000000000003</v>
          </cell>
          <cell r="R50">
            <v>8894.9880668257756</v>
          </cell>
          <cell r="S50">
            <v>4.3734907432251138</v>
          </cell>
          <cell r="T50">
            <v>116.79635095250872</v>
          </cell>
          <cell r="W50">
            <v>37270</v>
          </cell>
          <cell r="X50">
            <v>0</v>
          </cell>
          <cell r="Y50">
            <v>4.3734907432251138</v>
          </cell>
          <cell r="Z50">
            <v>112.4228602092836</v>
          </cell>
        </row>
        <row r="51">
          <cell r="B51">
            <v>38635</v>
          </cell>
          <cell r="C51" t="str">
            <v>A-06 (Water Injection)</v>
          </cell>
          <cell r="D51" t="str">
            <v>A-06 (Water Injection):GBM</v>
          </cell>
          <cell r="E51">
            <v>2</v>
          </cell>
          <cell r="F51">
            <v>34</v>
          </cell>
          <cell r="G51">
            <v>1652</v>
          </cell>
          <cell r="H51">
            <v>251</v>
          </cell>
          <cell r="I51">
            <v>70.72</v>
          </cell>
          <cell r="J51">
            <v>5373</v>
          </cell>
          <cell r="K51">
            <v>1810</v>
          </cell>
          <cell r="L51">
            <v>7183</v>
          </cell>
          <cell r="M51">
            <v>25.198385075873592</v>
          </cell>
          <cell r="N51">
            <v>37.450000000000003</v>
          </cell>
          <cell r="R51">
            <v>6970.0353619951611</v>
          </cell>
          <cell r="S51">
            <v>48.331108144192257</v>
          </cell>
          <cell r="T51">
            <v>191.80240320427237</v>
          </cell>
          <cell r="W51">
            <v>37450</v>
          </cell>
          <cell r="X51">
            <v>0</v>
          </cell>
          <cell r="Y51">
            <v>48.33110814419225</v>
          </cell>
          <cell r="Z51">
            <v>143.47129506008011</v>
          </cell>
        </row>
        <row r="52">
          <cell r="B52">
            <v>38648</v>
          </cell>
          <cell r="C52" t="str">
            <v>A-06 (Water Injection)</v>
          </cell>
          <cell r="D52" t="str">
            <v>A-06 (Water Injection):GBM</v>
          </cell>
          <cell r="E52">
            <v>5</v>
          </cell>
          <cell r="F52">
            <v>30</v>
          </cell>
          <cell r="G52">
            <v>1888</v>
          </cell>
          <cell r="H52">
            <v>255</v>
          </cell>
          <cell r="I52">
            <v>90</v>
          </cell>
          <cell r="J52">
            <v>2908</v>
          </cell>
          <cell r="K52">
            <v>1255</v>
          </cell>
          <cell r="L52">
            <v>4163</v>
          </cell>
          <cell r="M52">
            <v>30.146528945472017</v>
          </cell>
          <cell r="N52">
            <v>38.83</v>
          </cell>
          <cell r="R52">
            <v>13352.819807427786</v>
          </cell>
          <cell r="S52">
            <v>32.32037084728303</v>
          </cell>
          <cell r="T52">
            <v>107.21091939222251</v>
          </cell>
          <cell r="W52">
            <v>38830</v>
          </cell>
          <cell r="X52">
            <v>0</v>
          </cell>
          <cell r="Y52">
            <v>32.32037084728303</v>
          </cell>
          <cell r="Z52">
            <v>74.890548544939477</v>
          </cell>
        </row>
        <row r="53">
          <cell r="B53">
            <v>38689</v>
          </cell>
          <cell r="C53" t="str">
            <v>A-06 (Water Injection)</v>
          </cell>
          <cell r="D53" t="str">
            <v>A-06 (Water Injection):GBM</v>
          </cell>
          <cell r="E53">
            <v>4</v>
          </cell>
          <cell r="F53">
            <v>29</v>
          </cell>
          <cell r="G53">
            <v>1920</v>
          </cell>
          <cell r="H53">
            <v>244</v>
          </cell>
          <cell r="I53">
            <v>88</v>
          </cell>
          <cell r="J53">
            <v>2437</v>
          </cell>
          <cell r="K53">
            <v>917</v>
          </cell>
          <cell r="L53">
            <v>3354</v>
          </cell>
          <cell r="M53">
            <v>27.340488968395945</v>
          </cell>
          <cell r="N53">
            <v>37.6</v>
          </cell>
          <cell r="R53">
            <v>15428.805908904391</v>
          </cell>
          <cell r="S53">
            <v>24.388297872340427</v>
          </cell>
          <cell r="T53">
            <v>89.202127659574472</v>
          </cell>
          <cell r="W53">
            <v>37600</v>
          </cell>
          <cell r="X53">
            <v>0</v>
          </cell>
          <cell r="Y53">
            <v>24.388297872340424</v>
          </cell>
          <cell r="Z53">
            <v>64.813829787234042</v>
          </cell>
        </row>
        <row r="54">
          <cell r="B54">
            <v>38697</v>
          </cell>
          <cell r="C54" t="str">
            <v>A-06 (Water Injection)</v>
          </cell>
          <cell r="D54" t="str">
            <v>A-06 (Water Injection):GBM</v>
          </cell>
          <cell r="E54">
            <v>12</v>
          </cell>
          <cell r="F54">
            <v>29</v>
          </cell>
          <cell r="G54">
            <v>1930</v>
          </cell>
          <cell r="H54">
            <v>229</v>
          </cell>
          <cell r="I54">
            <v>87</v>
          </cell>
          <cell r="J54">
            <v>2299</v>
          </cell>
          <cell r="K54">
            <v>1111</v>
          </cell>
          <cell r="L54">
            <v>3410</v>
          </cell>
          <cell r="M54">
            <v>32.58064516129032</v>
          </cell>
          <cell r="N54">
            <v>37</v>
          </cell>
          <cell r="R54">
            <v>16093.953892996955</v>
          </cell>
          <cell r="S54">
            <v>30.027027027027028</v>
          </cell>
          <cell r="T54">
            <v>92.162162162162161</v>
          </cell>
          <cell r="W54">
            <v>37000</v>
          </cell>
          <cell r="X54">
            <v>0</v>
          </cell>
          <cell r="Y54">
            <v>30.027027027027028</v>
          </cell>
          <cell r="Z54">
            <v>62.135135135135137</v>
          </cell>
        </row>
        <row r="55">
          <cell r="B55">
            <v>38726</v>
          </cell>
          <cell r="C55" t="str">
            <v>A-06 (Water Injection)</v>
          </cell>
          <cell r="D55" t="str">
            <v>A-06 (Water Injection):GBM</v>
          </cell>
          <cell r="E55">
            <v>8</v>
          </cell>
          <cell r="F55">
            <v>30</v>
          </cell>
          <cell r="G55">
            <v>1946</v>
          </cell>
          <cell r="H55">
            <v>242</v>
          </cell>
          <cell r="I55">
            <v>86</v>
          </cell>
          <cell r="J55">
            <v>2220</v>
          </cell>
          <cell r="K55">
            <v>1192</v>
          </cell>
          <cell r="L55">
            <v>3412</v>
          </cell>
          <cell r="M55">
            <v>34.93552168815944</v>
          </cell>
          <cell r="N55">
            <v>36.1</v>
          </cell>
          <cell r="R55">
            <v>16261.261261261261</v>
          </cell>
          <cell r="S55">
            <v>33.019390581717452</v>
          </cell>
          <cell r="T55">
            <v>94.51523545706371</v>
          </cell>
          <cell r="W55">
            <v>36100</v>
          </cell>
          <cell r="X55">
            <v>0</v>
          </cell>
          <cell r="Y55">
            <v>33.019390581717452</v>
          </cell>
          <cell r="Z55">
            <v>61.495844875346258</v>
          </cell>
        </row>
        <row r="56">
          <cell r="B56">
            <v>38766</v>
          </cell>
          <cell r="C56" t="str">
            <v>A-06 (Water Injection)</v>
          </cell>
          <cell r="D56" t="str">
            <v>A-06 (Water Injection):GBM</v>
          </cell>
          <cell r="E56">
            <v>8</v>
          </cell>
          <cell r="F56">
            <v>41</v>
          </cell>
          <cell r="G56">
            <v>1776</v>
          </cell>
          <cell r="H56">
            <v>253</v>
          </cell>
          <cell r="I56">
            <v>72</v>
          </cell>
          <cell r="J56">
            <v>2992</v>
          </cell>
          <cell r="K56">
            <v>1827</v>
          </cell>
          <cell r="L56">
            <v>4819</v>
          </cell>
          <cell r="M56">
            <v>37.912429964722975</v>
          </cell>
          <cell r="N56">
            <v>39.56</v>
          </cell>
          <cell r="R56">
            <v>13221.92513368984</v>
          </cell>
          <cell r="S56">
            <v>46.183013144590497</v>
          </cell>
          <cell r="T56">
            <v>121.81496461071789</v>
          </cell>
          <cell r="V56" t="str">
            <v>Alloc purpose (orig test at 11 May 06)</v>
          </cell>
          <cell r="W56">
            <v>39560</v>
          </cell>
          <cell r="X56">
            <v>0</v>
          </cell>
          <cell r="Y56">
            <v>46.18301314459049</v>
          </cell>
          <cell r="Z56">
            <v>75.631951466127404</v>
          </cell>
        </row>
        <row r="57">
          <cell r="B57">
            <v>38848</v>
          </cell>
          <cell r="C57" t="str">
            <v>A-06 (Water Injection)</v>
          </cell>
          <cell r="D57" t="str">
            <v>A-06 (Water Injection):GBM</v>
          </cell>
          <cell r="E57">
            <v>8</v>
          </cell>
          <cell r="F57">
            <v>41</v>
          </cell>
          <cell r="G57">
            <v>1532</v>
          </cell>
          <cell r="H57">
            <v>253</v>
          </cell>
          <cell r="I57">
            <v>72</v>
          </cell>
          <cell r="J57">
            <v>2992</v>
          </cell>
          <cell r="K57">
            <v>1827</v>
          </cell>
          <cell r="L57">
            <v>4819</v>
          </cell>
          <cell r="M57">
            <v>37.912429964722975</v>
          </cell>
          <cell r="N57">
            <v>39.56</v>
          </cell>
          <cell r="R57">
            <v>13221.92513368984</v>
          </cell>
          <cell r="S57">
            <v>46.183013144590497</v>
          </cell>
          <cell r="T57">
            <v>121.81496461071789</v>
          </cell>
          <cell r="V57" t="str">
            <v>This result after Water Lev Transmitter fixed</v>
          </cell>
          <cell r="W57">
            <v>39560</v>
          </cell>
          <cell r="X57">
            <v>0</v>
          </cell>
          <cell r="Y57">
            <v>46.18301314459049</v>
          </cell>
          <cell r="Z57">
            <v>75.631951466127404</v>
          </cell>
        </row>
        <row r="58">
          <cell r="B58">
            <v>38858</v>
          </cell>
          <cell r="C58" t="str">
            <v>A-06 (Water Injection)</v>
          </cell>
          <cell r="D58" t="str">
            <v>A-06 (Water Injection):GBM</v>
          </cell>
          <cell r="E58">
            <v>13</v>
          </cell>
          <cell r="F58">
            <v>40</v>
          </cell>
          <cell r="G58">
            <v>1508</v>
          </cell>
          <cell r="H58">
            <v>250</v>
          </cell>
          <cell r="I58">
            <v>69</v>
          </cell>
          <cell r="J58">
            <v>2687</v>
          </cell>
          <cell r="K58">
            <v>1852</v>
          </cell>
          <cell r="L58">
            <v>4539</v>
          </cell>
          <cell r="M58">
            <v>40.801938753029305</v>
          </cell>
          <cell r="N58">
            <v>40</v>
          </cell>
          <cell r="R58">
            <v>14886.4905098623</v>
          </cell>
          <cell r="S58">
            <v>46.3</v>
          </cell>
          <cell r="T58">
            <v>113.47499999999999</v>
          </cell>
          <cell r="W58">
            <v>40000</v>
          </cell>
          <cell r="X58">
            <v>0</v>
          </cell>
          <cell r="Y58">
            <v>46.3</v>
          </cell>
          <cell r="Z58">
            <v>67.174999999999997</v>
          </cell>
        </row>
        <row r="59">
          <cell r="B59">
            <v>38864</v>
          </cell>
          <cell r="C59" t="str">
            <v>A-06 (Water Injection)</v>
          </cell>
          <cell r="D59" t="str">
            <v>A-06 (Water Injection):GBM</v>
          </cell>
          <cell r="E59">
            <v>13</v>
          </cell>
          <cell r="F59">
            <v>40</v>
          </cell>
          <cell r="G59">
            <v>1506</v>
          </cell>
          <cell r="H59">
            <v>239</v>
          </cell>
          <cell r="I59">
            <v>67</v>
          </cell>
          <cell r="J59">
            <v>2709</v>
          </cell>
          <cell r="K59">
            <v>1943</v>
          </cell>
          <cell r="L59">
            <v>4652</v>
          </cell>
          <cell r="M59">
            <v>41.766981943250215</v>
          </cell>
          <cell r="N59">
            <v>39.43</v>
          </cell>
          <cell r="R59">
            <v>14555.186415651531</v>
          </cell>
          <cell r="S59">
            <v>49.277200101445601</v>
          </cell>
          <cell r="T59">
            <v>117.98123256403754</v>
          </cell>
          <cell r="W59">
            <v>39430</v>
          </cell>
          <cell r="X59">
            <v>0</v>
          </cell>
          <cell r="Y59">
            <v>49.277200101445601</v>
          </cell>
          <cell r="Z59">
            <v>68.70403246259194</v>
          </cell>
        </row>
        <row r="60">
          <cell r="B60">
            <v>38886</v>
          </cell>
          <cell r="C60" t="str">
            <v>A-06 (Water Injection)</v>
          </cell>
          <cell r="D60" t="str">
            <v>A-06 (Water Injection):GBM</v>
          </cell>
          <cell r="E60">
            <v>8</v>
          </cell>
          <cell r="F60">
            <v>40</v>
          </cell>
          <cell r="G60">
            <v>1472</v>
          </cell>
          <cell r="H60">
            <v>250</v>
          </cell>
          <cell r="I60">
            <v>71</v>
          </cell>
          <cell r="J60">
            <v>2364</v>
          </cell>
          <cell r="K60">
            <v>2115</v>
          </cell>
          <cell r="L60">
            <v>4479</v>
          </cell>
          <cell r="M60">
            <v>47.22036168787676</v>
          </cell>
          <cell r="N60">
            <v>36.99</v>
          </cell>
          <cell r="R60">
            <v>15647.208121827411</v>
          </cell>
          <cell r="S60">
            <v>57.177615571776158</v>
          </cell>
          <cell r="T60">
            <v>121.0867802108678</v>
          </cell>
          <cell r="V60" t="str">
            <v>After water meter fixed</v>
          </cell>
          <cell r="W60">
            <v>36990</v>
          </cell>
          <cell r="X60">
            <v>0</v>
          </cell>
          <cell r="Y60">
            <v>57.177615571776151</v>
          </cell>
          <cell r="Z60">
            <v>63.909164639091642</v>
          </cell>
        </row>
        <row r="61">
          <cell r="B61">
            <v>38901</v>
          </cell>
          <cell r="C61" t="str">
            <v>A-06 (Water Injection)</v>
          </cell>
          <cell r="D61" t="str">
            <v>A-06 (Water Injection):GBM</v>
          </cell>
          <cell r="E61">
            <v>16</v>
          </cell>
          <cell r="F61">
            <v>39</v>
          </cell>
          <cell r="G61">
            <v>1477</v>
          </cell>
          <cell r="H61">
            <v>251</v>
          </cell>
          <cell r="I61">
            <v>70</v>
          </cell>
          <cell r="J61">
            <v>2065</v>
          </cell>
          <cell r="K61">
            <v>2216</v>
          </cell>
          <cell r="L61">
            <v>4281</v>
          </cell>
          <cell r="M61">
            <v>51.763606633964024</v>
          </cell>
          <cell r="N61">
            <v>34.75</v>
          </cell>
          <cell r="R61">
            <v>16828.087167070218</v>
          </cell>
          <cell r="S61">
            <v>63.769784172661872</v>
          </cell>
          <cell r="T61">
            <v>123.19424460431655</v>
          </cell>
          <cell r="W61">
            <v>34750</v>
          </cell>
          <cell r="X61">
            <v>0</v>
          </cell>
          <cell r="Y61">
            <v>63.769784172661872</v>
          </cell>
          <cell r="Z61">
            <v>59.424460431654673</v>
          </cell>
        </row>
        <row r="62">
          <cell r="B62">
            <v>38904</v>
          </cell>
          <cell r="C62" t="str">
            <v>A-06 (Water Injection)</v>
          </cell>
          <cell r="D62" t="str">
            <v>A-06 (Water Injection):GBM</v>
          </cell>
          <cell r="E62">
            <v>10</v>
          </cell>
          <cell r="F62">
            <v>36</v>
          </cell>
          <cell r="G62">
            <v>1544</v>
          </cell>
          <cell r="H62">
            <v>251</v>
          </cell>
          <cell r="I62">
            <v>72</v>
          </cell>
          <cell r="J62">
            <v>1861</v>
          </cell>
          <cell r="K62">
            <v>2100</v>
          </cell>
          <cell r="L62">
            <v>3961</v>
          </cell>
          <cell r="M62">
            <v>53.016914920474626</v>
          </cell>
          <cell r="N62">
            <v>32.090000000000003</v>
          </cell>
          <cell r="R62">
            <v>17243.417517463728</v>
          </cell>
          <cell r="S62">
            <v>65.440947335618574</v>
          </cell>
          <cell r="T62">
            <v>123.43409161732627</v>
          </cell>
          <cell r="V62" t="str">
            <v>Choke reduced fr/ 39 to 36%</v>
          </cell>
          <cell r="W62">
            <v>32090.000000000004</v>
          </cell>
          <cell r="X62">
            <v>0</v>
          </cell>
          <cell r="Y62">
            <v>65.44094733561856</v>
          </cell>
          <cell r="Z62">
            <v>57.993144281707693</v>
          </cell>
        </row>
        <row r="63">
          <cell r="B63">
            <v>38906</v>
          </cell>
          <cell r="C63" t="str">
            <v>A-06 (Water Injection)</v>
          </cell>
          <cell r="D63" t="str">
            <v>A-06 (Water Injection):GBM</v>
          </cell>
          <cell r="E63">
            <v>7</v>
          </cell>
          <cell r="F63">
            <v>30</v>
          </cell>
          <cell r="G63">
            <v>1607</v>
          </cell>
          <cell r="H63">
            <v>250</v>
          </cell>
          <cell r="I63">
            <v>72</v>
          </cell>
          <cell r="J63">
            <v>1863</v>
          </cell>
          <cell r="K63">
            <v>2000</v>
          </cell>
          <cell r="L63">
            <v>3863</v>
          </cell>
          <cell r="M63">
            <v>51.773233238415742</v>
          </cell>
          <cell r="N63">
            <v>27.79</v>
          </cell>
          <cell r="R63">
            <v>14916.800858829843</v>
          </cell>
          <cell r="S63">
            <v>71.968333933069445</v>
          </cell>
          <cell r="T63">
            <v>139.00683699172365</v>
          </cell>
          <cell r="V63" t="str">
            <v>Test with reduced choke 30%</v>
          </cell>
          <cell r="W63">
            <v>27790</v>
          </cell>
          <cell r="X63">
            <v>0</v>
          </cell>
          <cell r="Y63">
            <v>71.968333933069445</v>
          </cell>
          <cell r="Z63">
            <v>67.0385030586542</v>
          </cell>
        </row>
        <row r="64">
          <cell r="B64">
            <v>38907</v>
          </cell>
          <cell r="C64" t="str">
            <v>A-06 (Water Injection)</v>
          </cell>
          <cell r="D64" t="str">
            <v>A-06 (Water Injection):GBM</v>
          </cell>
          <cell r="E64">
            <v>15</v>
          </cell>
          <cell r="F64">
            <v>30</v>
          </cell>
          <cell r="G64">
            <v>1610</v>
          </cell>
          <cell r="H64">
            <v>251</v>
          </cell>
          <cell r="I64">
            <v>73</v>
          </cell>
          <cell r="J64">
            <v>1739</v>
          </cell>
          <cell r="K64">
            <v>1987</v>
          </cell>
          <cell r="L64">
            <v>3726</v>
          </cell>
          <cell r="M64">
            <v>53.327965646806227</v>
          </cell>
          <cell r="N64">
            <v>28.09</v>
          </cell>
          <cell r="R64">
            <v>16152.961472110408</v>
          </cell>
          <cell r="S64">
            <v>70.736917052331791</v>
          </cell>
          <cell r="T64">
            <v>132.64506941972232</v>
          </cell>
          <cell r="V64" t="str">
            <v>This well is con't choke back due to GP TR-01</v>
          </cell>
          <cell r="W64">
            <v>28090</v>
          </cell>
          <cell r="X64">
            <v>0</v>
          </cell>
          <cell r="Y64">
            <v>70.736917052331791</v>
          </cell>
          <cell r="Z64">
            <v>61.908152367390528</v>
          </cell>
        </row>
        <row r="65">
          <cell r="B65">
            <v>38926</v>
          </cell>
          <cell r="C65" t="str">
            <v>A-06 (Water Injection)</v>
          </cell>
          <cell r="D65" t="str">
            <v>A-06 (Water Injection):GBM</v>
          </cell>
          <cell r="E65">
            <v>5</v>
          </cell>
          <cell r="F65">
            <v>50</v>
          </cell>
          <cell r="G65">
            <v>1045</v>
          </cell>
          <cell r="H65">
            <v>239</v>
          </cell>
          <cell r="I65">
            <v>62</v>
          </cell>
          <cell r="J65">
            <v>2390</v>
          </cell>
          <cell r="K65">
            <v>2895</v>
          </cell>
          <cell r="L65">
            <v>5285</v>
          </cell>
          <cell r="M65">
            <v>54.77767265846736</v>
          </cell>
          <cell r="N65">
            <v>40</v>
          </cell>
          <cell r="R65">
            <v>16736.401673640168</v>
          </cell>
          <cell r="S65">
            <v>72.375</v>
          </cell>
          <cell r="T65">
            <v>132.125</v>
          </cell>
          <cell r="V65" t="str">
            <v>(gas recorded at 41 MM)</v>
          </cell>
          <cell r="W65">
            <v>40000</v>
          </cell>
          <cell r="X65">
            <v>0</v>
          </cell>
          <cell r="Y65">
            <v>72.375</v>
          </cell>
          <cell r="Z65">
            <v>59.75</v>
          </cell>
        </row>
        <row r="66">
          <cell r="B66">
            <v>38936</v>
          </cell>
          <cell r="C66" t="str">
            <v>A-06 (Water Injection)</v>
          </cell>
          <cell r="D66" t="str">
            <v>A-06 (Water Injection):GBM</v>
          </cell>
          <cell r="E66">
            <v>9</v>
          </cell>
          <cell r="F66">
            <v>50</v>
          </cell>
          <cell r="G66">
            <v>1038</v>
          </cell>
          <cell r="H66">
            <v>243</v>
          </cell>
          <cell r="I66">
            <v>61</v>
          </cell>
          <cell r="J66">
            <v>2259</v>
          </cell>
          <cell r="K66">
            <v>2872</v>
          </cell>
          <cell r="L66">
            <v>5131</v>
          </cell>
          <cell r="M66">
            <v>55.973494445527187</v>
          </cell>
          <cell r="N66">
            <v>40</v>
          </cell>
          <cell r="R66">
            <v>17706.949977866312</v>
          </cell>
          <cell r="S66">
            <v>71.8</v>
          </cell>
          <cell r="T66">
            <v>128.27500000000001</v>
          </cell>
          <cell r="V66" t="str">
            <v>(gas recorded at 40.3 MM)</v>
          </cell>
          <cell r="W66">
            <v>40000</v>
          </cell>
          <cell r="X66">
            <v>0</v>
          </cell>
          <cell r="Y66">
            <v>71.8</v>
          </cell>
          <cell r="Z66">
            <v>56.475000000000001</v>
          </cell>
        </row>
        <row r="67">
          <cell r="B67">
            <v>38950</v>
          </cell>
          <cell r="C67" t="str">
            <v>A-06 (Water Injection)</v>
          </cell>
          <cell r="D67" t="str">
            <v>A-06 (Water Injection):GBM</v>
          </cell>
          <cell r="E67">
            <v>8</v>
          </cell>
          <cell r="F67">
            <v>40</v>
          </cell>
          <cell r="G67">
            <v>1312</v>
          </cell>
          <cell r="H67">
            <v>250</v>
          </cell>
          <cell r="I67">
            <v>69</v>
          </cell>
          <cell r="J67">
            <v>1562</v>
          </cell>
          <cell r="K67">
            <v>2272</v>
          </cell>
          <cell r="L67">
            <v>3834</v>
          </cell>
          <cell r="M67">
            <v>59.25925925925926</v>
          </cell>
          <cell r="N67">
            <v>34.450000000000003</v>
          </cell>
          <cell r="R67">
            <v>22055.057618437899</v>
          </cell>
          <cell r="S67">
            <v>65.950653120464438</v>
          </cell>
          <cell r="T67">
            <v>111.29172714078375</v>
          </cell>
          <cell r="W67">
            <v>34450</v>
          </cell>
          <cell r="X67">
            <v>0</v>
          </cell>
          <cell r="Y67">
            <v>65.950653120464438</v>
          </cell>
          <cell r="Z67">
            <v>45.341074020319297</v>
          </cell>
        </row>
        <row r="68">
          <cell r="B68">
            <v>38951</v>
          </cell>
          <cell r="C68" t="str">
            <v>A-06 (Water Injection)</v>
          </cell>
          <cell r="D68" t="str">
            <v>A-06 (Water Injection):GBM</v>
          </cell>
          <cell r="E68">
            <v>22</v>
          </cell>
          <cell r="F68">
            <v>37</v>
          </cell>
          <cell r="G68">
            <v>1389</v>
          </cell>
          <cell r="H68">
            <v>249</v>
          </cell>
          <cell r="I68">
            <v>70</v>
          </cell>
          <cell r="J68">
            <v>1411</v>
          </cell>
          <cell r="K68">
            <v>2122</v>
          </cell>
          <cell r="L68">
            <v>3533</v>
          </cell>
          <cell r="M68">
            <v>60.062270025474099</v>
          </cell>
          <cell r="N68">
            <v>32.58</v>
          </cell>
          <cell r="R68">
            <v>23090.00708717222</v>
          </cell>
          <cell r="S68">
            <v>65.131982811540823</v>
          </cell>
          <cell r="T68">
            <v>108.44076120319214</v>
          </cell>
          <cell r="W68">
            <v>32580</v>
          </cell>
          <cell r="X68">
            <v>0</v>
          </cell>
          <cell r="Y68">
            <v>65.131982811540823</v>
          </cell>
          <cell r="Z68">
            <v>43.308778391651323</v>
          </cell>
        </row>
        <row r="69">
          <cell r="B69">
            <v>38952</v>
          </cell>
          <cell r="C69" t="str">
            <v>A-06 (Water Injection)</v>
          </cell>
          <cell r="D69" t="str">
            <v>A-06 (Water Injection):GBM</v>
          </cell>
          <cell r="E69">
            <v>22</v>
          </cell>
          <cell r="F69">
            <v>40</v>
          </cell>
          <cell r="G69">
            <v>1319</v>
          </cell>
          <cell r="H69">
            <v>249</v>
          </cell>
          <cell r="I69">
            <v>69</v>
          </cell>
          <cell r="J69">
            <v>1516</v>
          </cell>
          <cell r="K69">
            <v>2341</v>
          </cell>
          <cell r="L69">
            <v>3857</v>
          </cell>
          <cell r="M69">
            <v>60.694840549649989</v>
          </cell>
          <cell r="N69">
            <v>34.380000000000003</v>
          </cell>
          <cell r="R69">
            <v>22678.100263852244</v>
          </cell>
          <cell r="S69">
            <v>68.091913903432228</v>
          </cell>
          <cell r="T69">
            <v>112.18731820826062</v>
          </cell>
          <cell r="V69" t="str">
            <v>DHG 2500 Psi</v>
          </cell>
          <cell r="W69">
            <v>34380</v>
          </cell>
          <cell r="X69">
            <v>0</v>
          </cell>
          <cell r="Y69">
            <v>68.091913903432228</v>
          </cell>
          <cell r="Z69">
            <v>44.095404304828385</v>
          </cell>
        </row>
        <row r="70">
          <cell r="B70">
            <v>39008</v>
          </cell>
          <cell r="C70" t="str">
            <v>A-06 (Water Injection)</v>
          </cell>
          <cell r="D70" t="str">
            <v>A-06 (Water Injection):GBM</v>
          </cell>
          <cell r="E70">
            <v>12</v>
          </cell>
          <cell r="F70">
            <v>70</v>
          </cell>
          <cell r="G70">
            <v>585</v>
          </cell>
          <cell r="H70">
            <v>250</v>
          </cell>
          <cell r="I70">
            <v>1859</v>
          </cell>
          <cell r="J70">
            <v>2093</v>
          </cell>
          <cell r="K70">
            <v>8794</v>
          </cell>
          <cell r="L70">
            <v>10887</v>
          </cell>
          <cell r="M70">
            <v>80.775236520620922</v>
          </cell>
          <cell r="N70">
            <v>0</v>
          </cell>
          <cell r="O70">
            <v>8.9</v>
          </cell>
          <cell r="P70">
            <v>8.9</v>
          </cell>
          <cell r="R70">
            <v>0</v>
          </cell>
          <cell r="T70">
            <v>0</v>
          </cell>
          <cell r="V70" t="str">
            <v>GF (7.7), DHG 2400 Psi. Continue monitor well testing.</v>
          </cell>
          <cell r="W70">
            <v>0</v>
          </cell>
          <cell r="X70">
            <v>8900</v>
          </cell>
          <cell r="Y70" t="e">
            <v>#DIV/0!</v>
          </cell>
          <cell r="Z70" t="e">
            <v>#DIV/0!</v>
          </cell>
        </row>
        <row r="71">
          <cell r="B71">
            <v>39009</v>
          </cell>
          <cell r="C71" t="str">
            <v>A-06 (Water Injection)</v>
          </cell>
          <cell r="D71" t="str">
            <v>A-06 (Water Injection):GBM</v>
          </cell>
          <cell r="E71">
            <v>7</v>
          </cell>
          <cell r="F71">
            <v>100</v>
          </cell>
          <cell r="G71">
            <v>599</v>
          </cell>
          <cell r="H71">
            <v>252</v>
          </cell>
          <cell r="I71">
            <v>1684</v>
          </cell>
          <cell r="J71">
            <v>2979</v>
          </cell>
          <cell r="K71">
            <v>7908</v>
          </cell>
          <cell r="L71">
            <v>10887</v>
          </cell>
          <cell r="M71">
            <v>72.637090107467628</v>
          </cell>
          <cell r="N71">
            <v>6.6</v>
          </cell>
          <cell r="O71">
            <v>14.7</v>
          </cell>
          <cell r="P71">
            <v>8.1</v>
          </cell>
          <cell r="R71">
            <v>2215.5085599194363</v>
          </cell>
          <cell r="S71">
            <v>1198.1818181818182</v>
          </cell>
          <cell r="T71">
            <v>1649.5454545454545</v>
          </cell>
          <cell r="V71" t="str">
            <v>DHG 2300 Psi, continue monitoring</v>
          </cell>
          <cell r="W71">
            <v>6600</v>
          </cell>
          <cell r="X71">
            <v>8100</v>
          </cell>
          <cell r="Y71">
            <v>1198.1818181818182</v>
          </cell>
          <cell r="Z71">
            <v>451.36363636363637</v>
          </cell>
        </row>
        <row r="72">
          <cell r="B72">
            <v>39009</v>
          </cell>
          <cell r="C72" t="str">
            <v>A-06 (Water Injection)</v>
          </cell>
          <cell r="D72" t="str">
            <v>A-06 (Water Injection):GBM</v>
          </cell>
          <cell r="E72">
            <v>10</v>
          </cell>
          <cell r="F72">
            <v>70</v>
          </cell>
          <cell r="G72">
            <v>601</v>
          </cell>
          <cell r="H72">
            <v>254</v>
          </cell>
          <cell r="I72">
            <v>1828</v>
          </cell>
          <cell r="J72">
            <v>2882</v>
          </cell>
          <cell r="K72">
            <v>7958</v>
          </cell>
          <cell r="L72">
            <v>10840</v>
          </cell>
          <cell r="M72">
            <v>73.413284132841326</v>
          </cell>
          <cell r="N72">
            <v>3.2</v>
          </cell>
          <cell r="O72">
            <v>11.9</v>
          </cell>
          <cell r="P72">
            <v>8.6999999999999993</v>
          </cell>
          <cell r="R72">
            <v>1110.3400416377515</v>
          </cell>
          <cell r="S72">
            <v>2486.875</v>
          </cell>
          <cell r="T72">
            <v>3387.5</v>
          </cell>
          <cell r="V72" t="str">
            <v>DHG 2300 Psi, Good improvement, continue monitor.</v>
          </cell>
          <cell r="W72">
            <v>3200</v>
          </cell>
          <cell r="X72">
            <v>8700</v>
          </cell>
          <cell r="Y72">
            <v>2486.875</v>
          </cell>
          <cell r="Z72">
            <v>900.625</v>
          </cell>
        </row>
        <row r="73">
          <cell r="B73">
            <v>39010</v>
          </cell>
          <cell r="C73" t="str">
            <v>A-06 (Water Injection)</v>
          </cell>
          <cell r="D73" t="str">
            <v>A-06 (Water Injection):GBM</v>
          </cell>
          <cell r="E73">
            <v>5</v>
          </cell>
          <cell r="F73">
            <v>100</v>
          </cell>
          <cell r="G73">
            <v>605</v>
          </cell>
          <cell r="H73">
            <v>254</v>
          </cell>
          <cell r="I73">
            <v>1590</v>
          </cell>
          <cell r="J73">
            <v>2934</v>
          </cell>
          <cell r="K73">
            <v>7919</v>
          </cell>
          <cell r="L73">
            <v>10853</v>
          </cell>
          <cell r="M73">
            <v>72.966000184280844</v>
          </cell>
          <cell r="N73">
            <v>10.3</v>
          </cell>
          <cell r="O73">
            <v>15.8</v>
          </cell>
          <cell r="P73">
            <v>5.5</v>
          </cell>
          <cell r="R73">
            <v>3510.5657805044307</v>
          </cell>
          <cell r="S73">
            <v>768.8349514563107</v>
          </cell>
          <cell r="T73">
            <v>1053.6893203883494</v>
          </cell>
          <cell r="V73" t="str">
            <v>DHG 2300 Psi, Continue monitoring, GOR trend to anticipate well naturally flowing.</v>
          </cell>
          <cell r="W73">
            <v>10300</v>
          </cell>
          <cell r="X73">
            <v>5500</v>
          </cell>
          <cell r="Y73">
            <v>768.83495145631059</v>
          </cell>
          <cell r="Z73">
            <v>284.85436893203882</v>
          </cell>
        </row>
        <row r="74">
          <cell r="B74">
            <v>39011</v>
          </cell>
          <cell r="C74" t="str">
            <v>A-06 (Water Injection)</v>
          </cell>
          <cell r="D74" t="str">
            <v>A-06 (Water Injection):GBM</v>
          </cell>
          <cell r="E74">
            <v>18</v>
          </cell>
          <cell r="F74">
            <v>70</v>
          </cell>
          <cell r="G74">
            <v>665</v>
          </cell>
          <cell r="H74">
            <v>253</v>
          </cell>
          <cell r="I74">
            <v>1586</v>
          </cell>
          <cell r="J74">
            <v>2836</v>
          </cell>
          <cell r="K74">
            <v>7072</v>
          </cell>
          <cell r="L74">
            <v>9908</v>
          </cell>
          <cell r="M74">
            <v>71.376665320952768</v>
          </cell>
          <cell r="N74">
            <v>19.600000000000001</v>
          </cell>
          <cell r="O74">
            <v>19.920000000000002</v>
          </cell>
          <cell r="P74">
            <v>0.32</v>
          </cell>
          <cell r="R74">
            <v>6911.1424541607903</v>
          </cell>
          <cell r="S74">
            <v>360.81632653061223</v>
          </cell>
          <cell r="T74">
            <v>505.51020408163265</v>
          </cell>
          <cell r="W74">
            <v>19600</v>
          </cell>
          <cell r="X74">
            <v>320</v>
          </cell>
          <cell r="Y74">
            <v>360.81632653061223</v>
          </cell>
          <cell r="Z74">
            <v>144.69387755102039</v>
          </cell>
        </row>
        <row r="75">
          <cell r="B75">
            <v>39012</v>
          </cell>
          <cell r="C75" t="str">
            <v>A-06 (Water Injection)</v>
          </cell>
          <cell r="D75" t="str">
            <v>A-06 (Water Injection):GBM</v>
          </cell>
          <cell r="E75">
            <v>10</v>
          </cell>
          <cell r="F75">
            <v>70</v>
          </cell>
          <cell r="G75">
            <v>684</v>
          </cell>
          <cell r="H75">
            <v>242</v>
          </cell>
          <cell r="I75">
            <v>1621</v>
          </cell>
          <cell r="J75">
            <v>2663</v>
          </cell>
          <cell r="K75">
            <v>6136</v>
          </cell>
          <cell r="L75">
            <v>8799</v>
          </cell>
          <cell r="M75">
            <v>69.735197181497895</v>
          </cell>
          <cell r="N75">
            <v>23.05</v>
          </cell>
          <cell r="O75">
            <v>24.51</v>
          </cell>
          <cell r="P75">
            <v>1.46</v>
          </cell>
          <cell r="R75">
            <v>8655.6515208411565</v>
          </cell>
          <cell r="S75">
            <v>266.20390455531452</v>
          </cell>
          <cell r="T75">
            <v>381.73535791757052</v>
          </cell>
          <cell r="W75">
            <v>23050</v>
          </cell>
          <cell r="X75">
            <v>1460</v>
          </cell>
          <cell r="Y75">
            <v>266.20390455531452</v>
          </cell>
          <cell r="Z75">
            <v>115.53145336225596</v>
          </cell>
        </row>
        <row r="76">
          <cell r="B76">
            <v>39013</v>
          </cell>
          <cell r="C76" t="str">
            <v>A-06 (Water Injection)</v>
          </cell>
          <cell r="D76" t="str">
            <v>A-06 (Water Injection):GBM</v>
          </cell>
          <cell r="E76">
            <v>10</v>
          </cell>
          <cell r="F76">
            <v>70</v>
          </cell>
          <cell r="G76">
            <v>689</v>
          </cell>
          <cell r="H76">
            <v>246</v>
          </cell>
          <cell r="I76">
            <v>1629</v>
          </cell>
          <cell r="J76">
            <v>2543</v>
          </cell>
          <cell r="K76">
            <v>5706</v>
          </cell>
          <cell r="L76">
            <v>8249</v>
          </cell>
          <cell r="M76">
            <v>69.172020851012249</v>
          </cell>
          <cell r="N76">
            <v>24.93</v>
          </cell>
          <cell r="O76">
            <v>26.62</v>
          </cell>
          <cell r="P76">
            <v>1.69</v>
          </cell>
          <cell r="R76">
            <v>9803.3818324813219</v>
          </cell>
          <cell r="S76">
            <v>228.88086642599279</v>
          </cell>
          <cell r="T76">
            <v>330.88648215002007</v>
          </cell>
          <cell r="W76">
            <v>24930</v>
          </cell>
          <cell r="X76">
            <v>1690</v>
          </cell>
          <cell r="Y76">
            <v>228.88086642599279</v>
          </cell>
          <cell r="Z76">
            <v>102.00561572402728</v>
          </cell>
        </row>
        <row r="77">
          <cell r="B77">
            <v>39014</v>
          </cell>
          <cell r="C77" t="str">
            <v>A-06 (Water Injection)</v>
          </cell>
          <cell r="D77" t="str">
            <v>A-06 (Water Injection):GBM</v>
          </cell>
          <cell r="E77">
            <v>17</v>
          </cell>
          <cell r="F77">
            <v>70</v>
          </cell>
          <cell r="G77">
            <v>690</v>
          </cell>
          <cell r="H77">
            <v>246</v>
          </cell>
          <cell r="I77">
            <v>1636</v>
          </cell>
          <cell r="J77">
            <v>2455</v>
          </cell>
          <cell r="K77">
            <v>5482</v>
          </cell>
          <cell r="L77">
            <v>7937</v>
          </cell>
          <cell r="M77">
            <v>69.068917727100924</v>
          </cell>
          <cell r="N77">
            <v>26.52</v>
          </cell>
          <cell r="O77">
            <v>27.85</v>
          </cell>
          <cell r="P77">
            <v>1.33</v>
          </cell>
          <cell r="R77">
            <v>10802.443991853361</v>
          </cell>
          <cell r="S77">
            <v>206.71191553544494</v>
          </cell>
          <cell r="T77">
            <v>299.28355957767724</v>
          </cell>
          <cell r="W77">
            <v>26520</v>
          </cell>
          <cell r="X77">
            <v>1330</v>
          </cell>
          <cell r="Y77">
            <v>206.71191553544494</v>
          </cell>
          <cell r="Z77">
            <v>92.571644042232279</v>
          </cell>
        </row>
        <row r="78">
          <cell r="B78">
            <v>39015</v>
          </cell>
          <cell r="C78" t="str">
            <v>A-06 (Water Injection)</v>
          </cell>
          <cell r="D78" t="str">
            <v>A-06 (Water Injection):GBM</v>
          </cell>
          <cell r="E78">
            <v>16</v>
          </cell>
          <cell r="F78">
            <v>70</v>
          </cell>
          <cell r="G78">
            <v>690</v>
          </cell>
          <cell r="H78">
            <v>243</v>
          </cell>
          <cell r="I78">
            <v>1644</v>
          </cell>
          <cell r="J78">
            <v>2384</v>
          </cell>
          <cell r="K78">
            <v>5310</v>
          </cell>
          <cell r="L78">
            <v>7694</v>
          </cell>
          <cell r="M78">
            <v>69.01481674031713</v>
          </cell>
          <cell r="N78">
            <v>27.59</v>
          </cell>
          <cell r="O78">
            <v>28.92</v>
          </cell>
          <cell r="P78">
            <v>1.33</v>
          </cell>
          <cell r="R78">
            <v>11572.986577181207</v>
          </cell>
          <cell r="S78">
            <v>192.46103660746647</v>
          </cell>
          <cell r="T78">
            <v>278.86915549111995</v>
          </cell>
          <cell r="W78">
            <v>27590</v>
          </cell>
          <cell r="X78">
            <v>1330</v>
          </cell>
          <cell r="Y78">
            <v>192.46103660746647</v>
          </cell>
          <cell r="Z78">
            <v>86.408118883653501</v>
          </cell>
        </row>
        <row r="79">
          <cell r="B79">
            <v>39016</v>
          </cell>
          <cell r="C79" t="str">
            <v>A-06 (Water Injection)</v>
          </cell>
          <cell r="D79" t="str">
            <v>A-06 (Water Injection):GBM</v>
          </cell>
          <cell r="E79">
            <v>11</v>
          </cell>
          <cell r="F79">
            <v>70</v>
          </cell>
          <cell r="G79">
            <v>684</v>
          </cell>
          <cell r="H79">
            <v>238</v>
          </cell>
          <cell r="I79">
            <v>1651</v>
          </cell>
          <cell r="J79">
            <v>2234</v>
          </cell>
          <cell r="K79">
            <v>5225</v>
          </cell>
          <cell r="L79">
            <v>7459</v>
          </cell>
          <cell r="M79">
            <v>70.049604504625279</v>
          </cell>
          <cell r="N79">
            <v>28.83</v>
          </cell>
          <cell r="O79">
            <v>30.15</v>
          </cell>
          <cell r="P79">
            <v>1.32</v>
          </cell>
          <cell r="R79">
            <v>12905.102954341988</v>
          </cell>
          <cell r="S79">
            <v>181.23482483524106</v>
          </cell>
          <cell r="T79">
            <v>258.72355185570586</v>
          </cell>
          <cell r="V79" t="str">
            <v>DHG 2325 Psig</v>
          </cell>
          <cell r="W79">
            <v>28830</v>
          </cell>
          <cell r="X79">
            <v>1320</v>
          </cell>
          <cell r="Y79">
            <v>181.23482483524108</v>
          </cell>
          <cell r="Z79">
            <v>77.488727020464793</v>
          </cell>
        </row>
        <row r="80">
          <cell r="B80">
            <v>39020</v>
          </cell>
          <cell r="C80" t="str">
            <v>A-06 (Water Injection)</v>
          </cell>
          <cell r="D80" t="str">
            <v>A-06 (Water Injection):GBM</v>
          </cell>
          <cell r="E80">
            <v>10</v>
          </cell>
          <cell r="F80">
            <v>70</v>
          </cell>
          <cell r="G80">
            <v>699</v>
          </cell>
          <cell r="H80">
            <v>220</v>
          </cell>
          <cell r="I80">
            <v>1673</v>
          </cell>
          <cell r="J80">
            <v>2144</v>
          </cell>
          <cell r="K80">
            <v>4378</v>
          </cell>
          <cell r="L80">
            <v>6522</v>
          </cell>
          <cell r="M80">
            <v>67.126648267402643</v>
          </cell>
          <cell r="N80">
            <v>31.24</v>
          </cell>
          <cell r="O80">
            <v>32.93</v>
          </cell>
          <cell r="P80">
            <v>1.69</v>
          </cell>
          <cell r="R80">
            <v>14570.89552238806</v>
          </cell>
          <cell r="S80">
            <v>140.14084507042253</v>
          </cell>
          <cell r="T80">
            <v>208.7708066581306</v>
          </cell>
          <cell r="W80">
            <v>31240</v>
          </cell>
          <cell r="X80">
            <v>1690</v>
          </cell>
          <cell r="Y80">
            <v>140.14084507042253</v>
          </cell>
          <cell r="Z80">
            <v>68.629961587708067</v>
          </cell>
        </row>
        <row r="81">
          <cell r="B81">
            <v>39028</v>
          </cell>
          <cell r="C81" t="str">
            <v>A-06 (Water Injection)</v>
          </cell>
          <cell r="D81" t="str">
            <v>A-06 (Water Injection):GBM</v>
          </cell>
          <cell r="E81">
            <v>12</v>
          </cell>
          <cell r="F81">
            <v>45</v>
          </cell>
          <cell r="G81">
            <v>1023</v>
          </cell>
          <cell r="H81">
            <v>247</v>
          </cell>
          <cell r="I81">
            <v>1669</v>
          </cell>
          <cell r="J81">
            <v>1632</v>
          </cell>
          <cell r="K81">
            <v>3199</v>
          </cell>
          <cell r="L81">
            <v>4831</v>
          </cell>
          <cell r="M81">
            <v>66.218174291037059</v>
          </cell>
          <cell r="N81">
            <v>29.04</v>
          </cell>
          <cell r="O81">
            <v>29.8</v>
          </cell>
          <cell r="P81">
            <v>0.76</v>
          </cell>
          <cell r="R81">
            <v>17794.117647058825</v>
          </cell>
          <cell r="S81">
            <v>110.15840220385675</v>
          </cell>
          <cell r="T81">
            <v>166.35674931129478</v>
          </cell>
          <cell r="V81" t="str">
            <v>reduce choke due to limit gas prod from FPSO</v>
          </cell>
          <cell r="W81">
            <v>29040</v>
          </cell>
          <cell r="X81">
            <v>760</v>
          </cell>
          <cell r="Y81">
            <v>110.15840220385675</v>
          </cell>
          <cell r="Z81">
            <v>56.198347107438018</v>
          </cell>
        </row>
        <row r="82">
          <cell r="B82">
            <v>39050</v>
          </cell>
          <cell r="C82" t="str">
            <v>A-06 (Water Injection)</v>
          </cell>
          <cell r="D82" t="str">
            <v>A-06 (Water Injection):GBM</v>
          </cell>
          <cell r="E82">
            <v>9</v>
          </cell>
          <cell r="F82">
            <v>55</v>
          </cell>
          <cell r="G82">
            <v>948</v>
          </cell>
          <cell r="H82">
            <v>245</v>
          </cell>
          <cell r="I82">
            <v>1701</v>
          </cell>
          <cell r="J82">
            <v>1782</v>
          </cell>
          <cell r="K82">
            <v>3147</v>
          </cell>
          <cell r="L82">
            <v>4929</v>
          </cell>
          <cell r="M82">
            <v>63.846622032866705</v>
          </cell>
          <cell r="N82">
            <v>33.36</v>
          </cell>
          <cell r="O82">
            <v>33.69</v>
          </cell>
          <cell r="P82">
            <v>0.33</v>
          </cell>
          <cell r="R82">
            <v>18720.53872053872</v>
          </cell>
          <cell r="S82">
            <v>94.334532374100718</v>
          </cell>
          <cell r="T82">
            <v>147.75179856115108</v>
          </cell>
          <cell r="V82" t="str">
            <v>no flush</v>
          </cell>
          <cell r="W82">
            <v>33360</v>
          </cell>
          <cell r="X82">
            <v>330</v>
          </cell>
          <cell r="Y82">
            <v>94.334532374100718</v>
          </cell>
          <cell r="Z82">
            <v>53.417266187050359</v>
          </cell>
        </row>
        <row r="83">
          <cell r="B83">
            <v>39061</v>
          </cell>
          <cell r="C83" t="str">
            <v>A-06 (Water Injection)</v>
          </cell>
          <cell r="D83" t="str">
            <v>A-06 (Water Injection):GBM</v>
          </cell>
          <cell r="E83">
            <v>13</v>
          </cell>
          <cell r="F83">
            <v>72</v>
          </cell>
          <cell r="G83">
            <v>732</v>
          </cell>
          <cell r="H83">
            <v>232</v>
          </cell>
          <cell r="I83">
            <v>1651</v>
          </cell>
          <cell r="J83">
            <v>1651</v>
          </cell>
          <cell r="K83">
            <v>1704</v>
          </cell>
          <cell r="L83">
            <v>3355</v>
          </cell>
          <cell r="M83">
            <v>50.789865871833086</v>
          </cell>
          <cell r="N83">
            <v>37.68</v>
          </cell>
          <cell r="R83">
            <v>22822.531798909753</v>
          </cell>
          <cell r="S83">
            <v>45.222929936305732</v>
          </cell>
          <cell r="T83">
            <v>89.039278131634816</v>
          </cell>
          <cell r="V83" t="str">
            <v>After 29 Nov' 06 No gas lift injection</v>
          </cell>
          <cell r="W83">
            <v>37680</v>
          </cell>
          <cell r="X83">
            <v>0</v>
          </cell>
          <cell r="Y83">
            <v>45.222929936305732</v>
          </cell>
          <cell r="Z83">
            <v>43.816348195329084</v>
          </cell>
        </row>
        <row r="84">
          <cell r="B84">
            <v>39078</v>
          </cell>
          <cell r="C84" t="str">
            <v>A-06 (Water Injection)</v>
          </cell>
          <cell r="D84" t="str">
            <v>A-06 (Water Injection):GBM</v>
          </cell>
          <cell r="E84">
            <v>17</v>
          </cell>
          <cell r="F84">
            <v>49</v>
          </cell>
          <cell r="G84">
            <v>934</v>
          </cell>
          <cell r="H84">
            <v>237</v>
          </cell>
          <cell r="I84">
            <v>1652</v>
          </cell>
          <cell r="J84">
            <v>1190.27981387868</v>
          </cell>
          <cell r="K84">
            <v>3554.6860575956498</v>
          </cell>
          <cell r="L84">
            <v>4744.96587147433</v>
          </cell>
          <cell r="M84">
            <v>74.914891990385527</v>
          </cell>
          <cell r="N84">
            <v>26.6</v>
          </cell>
          <cell r="O84">
            <v>26.6</v>
          </cell>
          <cell r="P84">
            <v>0</v>
          </cell>
          <cell r="R84">
            <v>22347.686392597447</v>
          </cell>
          <cell r="S84">
            <v>133.63481419532519</v>
          </cell>
          <cell r="T84">
            <v>178.38217561933573</v>
          </cell>
          <cell r="V84" t="str">
            <v>after shut in, during start up</v>
          </cell>
          <cell r="W84">
            <v>26600</v>
          </cell>
          <cell r="X84">
            <v>0</v>
          </cell>
          <cell r="Y84">
            <v>133.63481419532516</v>
          </cell>
          <cell r="Z84">
            <v>44.747361424010521</v>
          </cell>
        </row>
        <row r="85">
          <cell r="B85">
            <v>39084</v>
          </cell>
          <cell r="C85" t="str">
            <v>A-06 (Water Injection)</v>
          </cell>
          <cell r="D85" t="str">
            <v>A-06 (Water Injection):GBM</v>
          </cell>
          <cell r="E85">
            <v>6</v>
          </cell>
          <cell r="F85">
            <v>60</v>
          </cell>
          <cell r="G85">
            <v>768</v>
          </cell>
          <cell r="H85">
            <v>214</v>
          </cell>
          <cell r="I85">
            <v>1646</v>
          </cell>
          <cell r="J85">
            <v>1861</v>
          </cell>
          <cell r="K85">
            <v>3248</v>
          </cell>
          <cell r="L85">
            <v>5109</v>
          </cell>
          <cell r="M85">
            <v>63.574084948130746</v>
          </cell>
          <cell r="N85">
            <v>35.799999999999997</v>
          </cell>
          <cell r="R85">
            <v>19236.96937130575</v>
          </cell>
          <cell r="S85">
            <v>90.726256983240219</v>
          </cell>
          <cell r="T85">
            <v>142.7094972067039</v>
          </cell>
          <cell r="W85">
            <v>35800</v>
          </cell>
          <cell r="X85">
            <v>0</v>
          </cell>
          <cell r="Y85">
            <v>90.726256983240233</v>
          </cell>
          <cell r="Z85">
            <v>51.983240223463689</v>
          </cell>
        </row>
        <row r="86">
          <cell r="B86">
            <v>39096</v>
          </cell>
          <cell r="C86" t="str">
            <v>A-06 (Water Injection)</v>
          </cell>
          <cell r="D86" t="str">
            <v>A-06 (Water Injection):GBM</v>
          </cell>
          <cell r="E86">
            <v>10.999999999883601</v>
          </cell>
          <cell r="F86">
            <v>59.999500274658203</v>
          </cell>
          <cell r="G86">
            <v>762.09422718394899</v>
          </cell>
          <cell r="H86">
            <v>226.232875477184</v>
          </cell>
          <cell r="I86">
            <v>1693.0218616832401</v>
          </cell>
          <cell r="J86">
            <v>1528.36496803977</v>
          </cell>
          <cell r="K86">
            <v>2845.82060102983</v>
          </cell>
          <cell r="L86">
            <v>4374.1855690696002</v>
          </cell>
          <cell r="M86">
            <v>65.059439205162548</v>
          </cell>
          <cell r="N86">
            <v>35.906901988116203</v>
          </cell>
          <cell r="O86">
            <v>37.021049152721098</v>
          </cell>
          <cell r="P86">
            <v>1.1141471646048799</v>
          </cell>
          <cell r="R86">
            <v>23493.669862224855</v>
          </cell>
          <cell r="S86">
            <v>79.255531484495293</v>
          </cell>
          <cell r="T86">
            <v>121.82018851187125</v>
          </cell>
          <cell r="W86">
            <v>35906.901988116202</v>
          </cell>
          <cell r="X86">
            <v>1114.1471646048799</v>
          </cell>
          <cell r="Y86">
            <v>79.255531484495279</v>
          </cell>
          <cell r="Z86">
            <v>42.564657027375958</v>
          </cell>
        </row>
        <row r="87">
          <cell r="B87">
            <v>39118</v>
          </cell>
          <cell r="C87" t="str">
            <v>A-06 (Water Injection)</v>
          </cell>
          <cell r="D87" t="str">
            <v>A-06 (Water Injection):GBM</v>
          </cell>
          <cell r="E87">
            <v>14</v>
          </cell>
          <cell r="F87">
            <v>40</v>
          </cell>
          <cell r="G87">
            <v>1229</v>
          </cell>
          <cell r="H87">
            <v>242</v>
          </cell>
          <cell r="I87">
            <v>1674</v>
          </cell>
          <cell r="J87">
            <v>1187</v>
          </cell>
          <cell r="K87">
            <v>2272</v>
          </cell>
          <cell r="L87">
            <v>3459</v>
          </cell>
          <cell r="M87">
            <v>65.683723619543215</v>
          </cell>
          <cell r="N87">
            <v>34.79</v>
          </cell>
          <cell r="R87">
            <v>29309.182813816344</v>
          </cell>
          <cell r="S87">
            <v>65.306122448979593</v>
          </cell>
          <cell r="T87">
            <v>99.425122161540671</v>
          </cell>
          <cell r="V87" t="str">
            <v>No longer using gas lift injection</v>
          </cell>
          <cell r="W87">
            <v>34790</v>
          </cell>
          <cell r="X87">
            <v>0</v>
          </cell>
          <cell r="Y87">
            <v>65.306122448979593</v>
          </cell>
          <cell r="Z87">
            <v>34.118999712561084</v>
          </cell>
        </row>
        <row r="88">
          <cell r="B88">
            <v>39136</v>
          </cell>
          <cell r="C88" t="str">
            <v>A-06 (Water Injection)</v>
          </cell>
          <cell r="D88" t="str">
            <v>A-06 (Water Injection):GBM</v>
          </cell>
          <cell r="E88">
            <v>8</v>
          </cell>
          <cell r="F88">
            <v>42</v>
          </cell>
          <cell r="G88">
            <v>1167</v>
          </cell>
          <cell r="H88">
            <v>246</v>
          </cell>
          <cell r="I88">
            <v>1682</v>
          </cell>
          <cell r="J88">
            <v>1240</v>
          </cell>
          <cell r="K88">
            <v>2158</v>
          </cell>
          <cell r="L88">
            <v>3398</v>
          </cell>
          <cell r="M88">
            <v>63.507945850500292</v>
          </cell>
          <cell r="N88">
            <v>38.06</v>
          </cell>
          <cell r="R88">
            <v>30693.548387096773</v>
          </cell>
          <cell r="S88">
            <v>56.699947451392539</v>
          </cell>
          <cell r="T88">
            <v>89.280084077771946</v>
          </cell>
          <cell r="W88">
            <v>38060</v>
          </cell>
          <cell r="X88">
            <v>0</v>
          </cell>
          <cell r="Y88">
            <v>56.699947451392532</v>
          </cell>
          <cell r="Z88">
            <v>32.580136626379399</v>
          </cell>
        </row>
        <row r="89">
          <cell r="B89">
            <v>39138</v>
          </cell>
          <cell r="C89" t="str">
            <v>A-06 (Water Injection)</v>
          </cell>
          <cell r="D89" t="str">
            <v>A-06 (Water Injection):GBM</v>
          </cell>
          <cell r="E89">
            <v>14</v>
          </cell>
          <cell r="F89">
            <v>42</v>
          </cell>
          <cell r="G89">
            <v>1175</v>
          </cell>
          <cell r="H89">
            <v>243</v>
          </cell>
          <cell r="I89">
            <v>1681</v>
          </cell>
          <cell r="J89">
            <v>1225</v>
          </cell>
          <cell r="K89">
            <v>2086</v>
          </cell>
          <cell r="L89">
            <v>3311</v>
          </cell>
          <cell r="M89">
            <v>63.00211416490486</v>
          </cell>
          <cell r="N89">
            <v>37.9</v>
          </cell>
          <cell r="R89">
            <v>30938.775510204083</v>
          </cell>
          <cell r="S89">
            <v>55.03957783641161</v>
          </cell>
          <cell r="T89">
            <v>87.361477572559366</v>
          </cell>
          <cell r="W89">
            <v>37900</v>
          </cell>
          <cell r="X89">
            <v>0</v>
          </cell>
          <cell r="Y89">
            <v>55.03957783641161</v>
          </cell>
          <cell r="Z89">
            <v>32.321899736147756</v>
          </cell>
        </row>
        <row r="90">
          <cell r="B90">
            <v>39145</v>
          </cell>
          <cell r="C90" t="str">
            <v>A-06 (Water Injection)</v>
          </cell>
          <cell r="D90" t="str">
            <v>A-06 (Water Injection):GBM</v>
          </cell>
          <cell r="E90">
            <v>9</v>
          </cell>
          <cell r="F90">
            <v>45</v>
          </cell>
          <cell r="G90">
            <v>1042</v>
          </cell>
          <cell r="H90">
            <v>242</v>
          </cell>
          <cell r="I90">
            <v>1697</v>
          </cell>
          <cell r="J90">
            <v>1316</v>
          </cell>
          <cell r="K90">
            <v>2192</v>
          </cell>
          <cell r="L90">
            <v>3508</v>
          </cell>
          <cell r="M90">
            <v>62.485746864310151</v>
          </cell>
          <cell r="N90">
            <v>37.479999999999997</v>
          </cell>
          <cell r="R90">
            <v>28480.243161094226</v>
          </cell>
          <cell r="S90">
            <v>58.484525080042687</v>
          </cell>
          <cell r="T90">
            <v>93.596584845250803</v>
          </cell>
          <cell r="W90">
            <v>37480</v>
          </cell>
          <cell r="X90">
            <v>0</v>
          </cell>
          <cell r="Y90">
            <v>58.484525080042694</v>
          </cell>
          <cell r="Z90">
            <v>35.112059765208116</v>
          </cell>
        </row>
        <row r="91">
          <cell r="B91">
            <v>39152</v>
          </cell>
          <cell r="C91" t="str">
            <v>A-06 (Water Injection)</v>
          </cell>
          <cell r="D91" t="str">
            <v>A-06 (Water Injection):GBM</v>
          </cell>
          <cell r="E91">
            <v>5</v>
          </cell>
          <cell r="F91">
            <v>35</v>
          </cell>
          <cell r="G91">
            <v>1396</v>
          </cell>
          <cell r="H91">
            <v>247</v>
          </cell>
          <cell r="I91">
            <v>1735</v>
          </cell>
          <cell r="J91">
            <v>995</v>
          </cell>
          <cell r="K91">
            <v>2638</v>
          </cell>
          <cell r="L91">
            <v>3633</v>
          </cell>
          <cell r="M91">
            <v>72.61216625378475</v>
          </cell>
          <cell r="N91">
            <v>29.75</v>
          </cell>
          <cell r="R91">
            <v>29899.497487437187</v>
          </cell>
          <cell r="S91">
            <v>88.672268907563023</v>
          </cell>
          <cell r="T91">
            <v>122.11764705882354</v>
          </cell>
          <cell r="V91" t="str">
            <v>test w/ low choke (35 due to gas injec comp s/d f / repair</v>
          </cell>
          <cell r="W91">
            <v>29750</v>
          </cell>
          <cell r="X91">
            <v>0</v>
          </cell>
          <cell r="Y91">
            <v>88.672268907563023</v>
          </cell>
          <cell r="Z91">
            <v>33.445378151260506</v>
          </cell>
        </row>
        <row r="92">
          <cell r="B92">
            <v>39159</v>
          </cell>
          <cell r="C92" t="str">
            <v>A-06 (Water Injection)</v>
          </cell>
          <cell r="D92" t="str">
            <v>A-06 (Water Injection):GBM</v>
          </cell>
          <cell r="E92">
            <v>12</v>
          </cell>
          <cell r="F92">
            <v>27</v>
          </cell>
          <cell r="G92">
            <v>1561</v>
          </cell>
          <cell r="H92">
            <v>249</v>
          </cell>
          <cell r="I92">
            <v>1823</v>
          </cell>
          <cell r="J92">
            <v>781</v>
          </cell>
          <cell r="K92">
            <v>1343</v>
          </cell>
          <cell r="L92">
            <v>2124</v>
          </cell>
          <cell r="M92">
            <v>63.229755178907723</v>
          </cell>
          <cell r="N92">
            <v>25.24</v>
          </cell>
          <cell r="R92">
            <v>32317.541613316262</v>
          </cell>
          <cell r="S92">
            <v>53.209191759112521</v>
          </cell>
          <cell r="T92">
            <v>84.152139461172737</v>
          </cell>
          <cell r="V92" t="str">
            <v>resticted flow at 27% (1561 psi)</v>
          </cell>
          <cell r="W92">
            <v>25240</v>
          </cell>
          <cell r="X92">
            <v>0</v>
          </cell>
          <cell r="Y92">
            <v>53.209191759112521</v>
          </cell>
          <cell r="Z92">
            <v>30.942947702060223</v>
          </cell>
        </row>
        <row r="93">
          <cell r="B93">
            <v>39165</v>
          </cell>
          <cell r="C93" t="str">
            <v>A-06 (Water Injection)</v>
          </cell>
          <cell r="D93" t="str">
            <v>A-06 (Water Injection):GBM</v>
          </cell>
          <cell r="E93">
            <v>9</v>
          </cell>
          <cell r="F93">
            <v>32</v>
          </cell>
          <cell r="G93">
            <v>1435</v>
          </cell>
          <cell r="H93">
            <v>251</v>
          </cell>
          <cell r="I93">
            <v>1753</v>
          </cell>
          <cell r="J93">
            <v>1008</v>
          </cell>
          <cell r="K93">
            <v>1572</v>
          </cell>
          <cell r="L93">
            <v>2580</v>
          </cell>
          <cell r="M93">
            <v>60.930232558139537</v>
          </cell>
          <cell r="N93">
            <v>29.6</v>
          </cell>
          <cell r="R93">
            <v>29365.079365079364</v>
          </cell>
          <cell r="S93">
            <v>53.108108108108105</v>
          </cell>
          <cell r="T93">
            <v>87.162162162162161</v>
          </cell>
          <cell r="W93">
            <v>29600</v>
          </cell>
          <cell r="X93">
            <v>0</v>
          </cell>
          <cell r="Y93">
            <v>53.108108108108105</v>
          </cell>
          <cell r="Z93">
            <v>34.054054054054049</v>
          </cell>
        </row>
        <row r="94">
          <cell r="B94">
            <v>39171</v>
          </cell>
          <cell r="C94" t="str">
            <v>A-06 (Water Injection)</v>
          </cell>
          <cell r="D94" t="str">
            <v>A-06 (Water Injection):GBM</v>
          </cell>
          <cell r="E94">
            <v>11</v>
          </cell>
          <cell r="F94">
            <v>40</v>
          </cell>
          <cell r="G94">
            <v>1283</v>
          </cell>
          <cell r="H94">
            <v>247</v>
          </cell>
          <cell r="I94">
            <v>1673</v>
          </cell>
          <cell r="J94">
            <v>1243</v>
          </cell>
          <cell r="K94">
            <v>1783</v>
          </cell>
          <cell r="L94">
            <v>3026</v>
          </cell>
          <cell r="M94">
            <v>58.922670191672175</v>
          </cell>
          <cell r="N94">
            <v>34.49</v>
          </cell>
          <cell r="R94">
            <v>27747.385358004827</v>
          </cell>
          <cell r="S94">
            <v>51.696143809799942</v>
          </cell>
          <cell r="T94">
            <v>87.735575529138885</v>
          </cell>
          <cell r="W94">
            <v>34490</v>
          </cell>
          <cell r="X94">
            <v>0</v>
          </cell>
          <cell r="Y94">
            <v>51.696143809799942</v>
          </cell>
          <cell r="Z94">
            <v>36.039431719338936</v>
          </cell>
        </row>
        <row r="95">
          <cell r="B95">
            <v>39177</v>
          </cell>
          <cell r="C95" t="str">
            <v>A-06 (Water Injection)</v>
          </cell>
          <cell r="D95" t="str">
            <v>A-06 (Water Injection):GBM</v>
          </cell>
          <cell r="E95">
            <v>6</v>
          </cell>
          <cell r="F95">
            <v>40</v>
          </cell>
          <cell r="G95">
            <v>1302</v>
          </cell>
          <cell r="H95">
            <v>247</v>
          </cell>
          <cell r="I95">
            <v>1684</v>
          </cell>
          <cell r="J95">
            <v>1200.5999999999999</v>
          </cell>
          <cell r="K95">
            <v>1700.2</v>
          </cell>
          <cell r="L95">
            <v>2900.8</v>
          </cell>
          <cell r="M95">
            <v>58.61141753998897</v>
          </cell>
          <cell r="N95">
            <v>34.729999999999997</v>
          </cell>
          <cell r="O95">
            <v>34.729999999999997</v>
          </cell>
          <cell r="P95">
            <v>0</v>
          </cell>
          <cell r="R95">
            <v>28927.203065134101</v>
          </cell>
          <cell r="S95">
            <v>48.95479412611575</v>
          </cell>
          <cell r="T95">
            <v>83.524330549956815</v>
          </cell>
          <cell r="W95">
            <v>34730</v>
          </cell>
          <cell r="X95">
            <v>0</v>
          </cell>
          <cell r="Y95">
            <v>48.954794126115758</v>
          </cell>
          <cell r="Z95">
            <v>34.569536423841058</v>
          </cell>
        </row>
        <row r="96">
          <cell r="B96">
            <v>39178</v>
          </cell>
          <cell r="C96" t="str">
            <v>A-06 (Water Injection)</v>
          </cell>
          <cell r="D96" t="str">
            <v>A-06 (Water Injection):GBM</v>
          </cell>
          <cell r="E96">
            <v>3</v>
          </cell>
          <cell r="F96">
            <v>42</v>
          </cell>
          <cell r="G96">
            <v>1209</v>
          </cell>
          <cell r="H96">
            <v>245</v>
          </cell>
          <cell r="I96">
            <v>1673</v>
          </cell>
          <cell r="J96">
            <v>1254.0999999999999</v>
          </cell>
          <cell r="K96">
            <v>1947.9</v>
          </cell>
          <cell r="L96">
            <v>3202</v>
          </cell>
          <cell r="M96">
            <v>60.833853841349153</v>
          </cell>
          <cell r="N96">
            <v>36.75</v>
          </cell>
          <cell r="O96">
            <v>36.75</v>
          </cell>
          <cell r="P96">
            <v>0</v>
          </cell>
          <cell r="R96">
            <v>29303.883262897696</v>
          </cell>
          <cell r="S96">
            <v>53.004081632653062</v>
          </cell>
          <cell r="T96">
            <v>87.129251700680271</v>
          </cell>
          <cell r="V96" t="str">
            <v>3 hrs test with 42%</v>
          </cell>
          <cell r="W96">
            <v>36750</v>
          </cell>
          <cell r="X96">
            <v>0</v>
          </cell>
          <cell r="Y96">
            <v>53.004081632653062</v>
          </cell>
          <cell r="Z96">
            <v>34.125170068027209</v>
          </cell>
        </row>
        <row r="97">
          <cell r="B97">
            <v>39183</v>
          </cell>
          <cell r="C97" t="str">
            <v>A-06 (Water Injection)</v>
          </cell>
          <cell r="D97" t="str">
            <v>A-06 (Water Injection):GBM</v>
          </cell>
          <cell r="E97">
            <v>9</v>
          </cell>
          <cell r="F97">
            <v>42</v>
          </cell>
          <cell r="G97">
            <v>1230</v>
          </cell>
          <cell r="H97">
            <v>247</v>
          </cell>
          <cell r="I97">
            <v>1670</v>
          </cell>
          <cell r="J97">
            <v>892</v>
          </cell>
          <cell r="K97">
            <v>2295</v>
          </cell>
          <cell r="L97">
            <v>3187</v>
          </cell>
          <cell r="M97">
            <v>72.011295889551306</v>
          </cell>
          <cell r="N97">
            <v>36.270000000000003</v>
          </cell>
          <cell r="R97">
            <v>40661.434977578472</v>
          </cell>
          <cell r="S97">
            <v>63.275434243176178</v>
          </cell>
          <cell r="T97">
            <v>87.868762062310452</v>
          </cell>
          <cell r="V97" t="str">
            <v>oil up and wtr down- --need to retest</v>
          </cell>
          <cell r="W97">
            <v>36270</v>
          </cell>
          <cell r="X97">
            <v>0</v>
          </cell>
          <cell r="Y97">
            <v>63.275434243176171</v>
          </cell>
          <cell r="Z97">
            <v>24.59332781913427</v>
          </cell>
        </row>
        <row r="98">
          <cell r="B98">
            <v>39193</v>
          </cell>
          <cell r="C98" t="str">
            <v>A-06 (Water Injection)</v>
          </cell>
          <cell r="D98" t="str">
            <v>A-06 (Water Injection):GBM</v>
          </cell>
          <cell r="E98">
            <v>17</v>
          </cell>
          <cell r="F98">
            <v>42</v>
          </cell>
          <cell r="G98">
            <v>1218</v>
          </cell>
          <cell r="H98">
            <v>248</v>
          </cell>
          <cell r="I98">
            <v>1671</v>
          </cell>
          <cell r="J98">
            <v>1176</v>
          </cell>
          <cell r="K98">
            <v>1827</v>
          </cell>
          <cell r="L98">
            <v>3003</v>
          </cell>
          <cell r="M98">
            <v>60.83916083916084</v>
          </cell>
          <cell r="N98">
            <v>36.15</v>
          </cell>
          <cell r="O98">
            <v>36.15</v>
          </cell>
          <cell r="P98">
            <v>0</v>
          </cell>
          <cell r="R98">
            <v>30739.795918367348</v>
          </cell>
          <cell r="S98">
            <v>50.539419087136928</v>
          </cell>
          <cell r="T98">
            <v>83.07053941908714</v>
          </cell>
          <cell r="W98">
            <v>36150</v>
          </cell>
          <cell r="X98">
            <v>0</v>
          </cell>
          <cell r="Y98">
            <v>50.539419087136935</v>
          </cell>
          <cell r="Z98">
            <v>32.531120331950206</v>
          </cell>
        </row>
        <row r="99">
          <cell r="B99">
            <v>39198</v>
          </cell>
          <cell r="C99" t="str">
            <v>A-06 (Water Injection)</v>
          </cell>
          <cell r="D99" t="str">
            <v>A-06 (Water Injection):GBM</v>
          </cell>
          <cell r="E99">
            <v>14</v>
          </cell>
          <cell r="F99">
            <v>41</v>
          </cell>
          <cell r="G99">
            <v>1253</v>
          </cell>
          <cell r="H99">
            <v>249</v>
          </cell>
          <cell r="I99">
            <v>1667</v>
          </cell>
          <cell r="J99">
            <v>1129</v>
          </cell>
          <cell r="K99">
            <v>1793</v>
          </cell>
          <cell r="L99">
            <v>2922</v>
          </cell>
          <cell r="M99">
            <v>61.362080766598218</v>
          </cell>
          <cell r="N99">
            <v>34.92</v>
          </cell>
          <cell r="O99">
            <v>34.92</v>
          </cell>
          <cell r="P99">
            <v>0</v>
          </cell>
          <cell r="R99">
            <v>30930.026572187777</v>
          </cell>
          <cell r="S99">
            <v>51.345933562428407</v>
          </cell>
          <cell r="T99">
            <v>83.676975945017176</v>
          </cell>
          <cell r="W99">
            <v>34920</v>
          </cell>
          <cell r="X99">
            <v>0</v>
          </cell>
          <cell r="Y99">
            <v>51.345933562428407</v>
          </cell>
          <cell r="Z99">
            <v>32.33104238258877</v>
          </cell>
        </row>
        <row r="100">
          <cell r="B100">
            <v>39205</v>
          </cell>
          <cell r="C100" t="str">
            <v>A-06 (Water Injection)</v>
          </cell>
          <cell r="D100" t="str">
            <v>A-06 (Water Injection):GBM</v>
          </cell>
          <cell r="E100">
            <v>13</v>
          </cell>
          <cell r="F100">
            <v>43</v>
          </cell>
          <cell r="G100">
            <v>1163</v>
          </cell>
          <cell r="H100">
            <v>247</v>
          </cell>
          <cell r="I100">
            <v>1679</v>
          </cell>
          <cell r="J100">
            <v>1202</v>
          </cell>
          <cell r="K100">
            <v>1948</v>
          </cell>
          <cell r="L100">
            <v>3150</v>
          </cell>
          <cell r="M100">
            <v>61.841269841269842</v>
          </cell>
          <cell r="N100">
            <v>36.380000000000003</v>
          </cell>
          <cell r="O100">
            <v>36.380000000000003</v>
          </cell>
          <cell r="P100">
            <v>0</v>
          </cell>
          <cell r="R100">
            <v>30266.222961730451</v>
          </cell>
          <cell r="S100">
            <v>53.545904343045628</v>
          </cell>
          <cell r="T100">
            <v>86.586036283672343</v>
          </cell>
          <cell r="W100">
            <v>36380</v>
          </cell>
          <cell r="X100">
            <v>0</v>
          </cell>
          <cell r="Y100">
            <v>53.545904343045628</v>
          </cell>
          <cell r="Z100">
            <v>33.040131940626715</v>
          </cell>
        </row>
        <row r="101">
          <cell r="B101">
            <v>39211</v>
          </cell>
          <cell r="C101" t="str">
            <v>A-06 (Water Injection)</v>
          </cell>
          <cell r="D101" t="str">
            <v>A-06 (Water Injection):GBM</v>
          </cell>
          <cell r="E101">
            <v>8</v>
          </cell>
          <cell r="F101">
            <v>38</v>
          </cell>
          <cell r="G101">
            <v>1334</v>
          </cell>
          <cell r="H101">
            <v>236</v>
          </cell>
          <cell r="I101">
            <v>1703</v>
          </cell>
          <cell r="J101">
            <v>1081.4000000000001</v>
          </cell>
          <cell r="K101">
            <v>1441</v>
          </cell>
          <cell r="L101">
            <v>2522.4</v>
          </cell>
          <cell r="M101">
            <v>57.128131937836983</v>
          </cell>
          <cell r="N101">
            <v>32.020000000000003</v>
          </cell>
          <cell r="O101">
            <v>32.020000000000003</v>
          </cell>
          <cell r="P101">
            <v>0</v>
          </cell>
          <cell r="R101">
            <v>29609.765119289808</v>
          </cell>
          <cell r="S101">
            <v>45.003123048094942</v>
          </cell>
          <cell r="T101">
            <v>78.775765146783257</v>
          </cell>
          <cell r="W101">
            <v>32020.000000000004</v>
          </cell>
          <cell r="X101">
            <v>0</v>
          </cell>
          <cell r="Y101">
            <v>45.003123048094935</v>
          </cell>
          <cell r="Z101">
            <v>33.772642098688323</v>
          </cell>
        </row>
        <row r="102">
          <cell r="B102">
            <v>39220</v>
          </cell>
          <cell r="C102" t="str">
            <v>A-06 (Water Injection)</v>
          </cell>
          <cell r="D102" t="str">
            <v>A-06 (Water Injection):GBM</v>
          </cell>
          <cell r="E102">
            <v>9</v>
          </cell>
          <cell r="F102">
            <v>42</v>
          </cell>
          <cell r="G102">
            <v>1194</v>
          </cell>
          <cell r="H102">
            <v>238</v>
          </cell>
          <cell r="I102">
            <v>1675</v>
          </cell>
          <cell r="J102">
            <v>1171</v>
          </cell>
          <cell r="K102">
            <v>1881.3</v>
          </cell>
          <cell r="L102">
            <v>3052.3</v>
          </cell>
          <cell r="M102">
            <v>61.635487992661275</v>
          </cell>
          <cell r="N102">
            <v>34.950000000000003</v>
          </cell>
          <cell r="O102">
            <v>34.950000000000003</v>
          </cell>
          <cell r="P102">
            <v>0</v>
          </cell>
          <cell r="R102">
            <v>29846.285226302305</v>
          </cell>
          <cell r="S102">
            <v>53.828326180257513</v>
          </cell>
          <cell r="T102">
            <v>87.333333333333329</v>
          </cell>
          <cell r="W102">
            <v>34950</v>
          </cell>
          <cell r="X102">
            <v>0</v>
          </cell>
          <cell r="Y102">
            <v>53.828326180257505</v>
          </cell>
          <cell r="Z102">
            <v>33.505007153075823</v>
          </cell>
        </row>
        <row r="103">
          <cell r="B103">
            <v>39230</v>
          </cell>
          <cell r="C103" t="str">
            <v>A-06 (Water Injection)</v>
          </cell>
          <cell r="D103" t="str">
            <v>A-06 (Water Injection):GBM</v>
          </cell>
          <cell r="E103">
            <v>9</v>
          </cell>
          <cell r="F103">
            <v>40</v>
          </cell>
          <cell r="G103">
            <v>1255</v>
          </cell>
          <cell r="H103">
            <v>248</v>
          </cell>
          <cell r="I103">
            <v>1669</v>
          </cell>
          <cell r="J103">
            <v>1072.3</v>
          </cell>
          <cell r="K103">
            <v>1813.3</v>
          </cell>
          <cell r="L103">
            <v>2885.6</v>
          </cell>
          <cell r="M103">
            <v>62.83961741059052</v>
          </cell>
          <cell r="N103">
            <v>32.58</v>
          </cell>
          <cell r="O103">
            <v>32.58</v>
          </cell>
          <cell r="P103">
            <v>0</v>
          </cell>
          <cell r="R103">
            <v>30383.288258882774</v>
          </cell>
          <cell r="S103">
            <v>55.656844689993861</v>
          </cell>
          <cell r="T103">
            <v>88.569674647022708</v>
          </cell>
          <cell r="W103">
            <v>32580</v>
          </cell>
          <cell r="X103">
            <v>0</v>
          </cell>
          <cell r="Y103">
            <v>55.656844689993861</v>
          </cell>
          <cell r="Z103">
            <v>32.912829957028855</v>
          </cell>
        </row>
        <row r="104">
          <cell r="B104">
            <v>39243</v>
          </cell>
          <cell r="C104" t="str">
            <v>A-06 (Water Injection)</v>
          </cell>
          <cell r="D104" t="str">
            <v>A-06 (Water Injection):GBM</v>
          </cell>
          <cell r="E104">
            <v>15</v>
          </cell>
          <cell r="F104">
            <v>40</v>
          </cell>
          <cell r="G104">
            <v>1220</v>
          </cell>
          <cell r="H104">
            <v>250</v>
          </cell>
          <cell r="I104">
            <v>1676</v>
          </cell>
          <cell r="J104">
            <v>1073</v>
          </cell>
          <cell r="K104">
            <v>1937</v>
          </cell>
          <cell r="L104">
            <v>3010</v>
          </cell>
          <cell r="M104">
            <v>64.352159468438543</v>
          </cell>
          <cell r="N104">
            <v>32.31</v>
          </cell>
          <cell r="O104">
            <v>32.31</v>
          </cell>
          <cell r="P104">
            <v>0</v>
          </cell>
          <cell r="R104">
            <v>30111.835973904941</v>
          </cell>
          <cell r="S104">
            <v>59.950479727638502</v>
          </cell>
          <cell r="T104">
            <v>93.160012380068096</v>
          </cell>
          <cell r="V104" t="str">
            <v>stable Oil/wtr rate after 3 hrs</v>
          </cell>
          <cell r="W104">
            <v>32310.000000000004</v>
          </cell>
          <cell r="X104">
            <v>0</v>
          </cell>
          <cell r="Y104">
            <v>59.950479727638495</v>
          </cell>
          <cell r="Z104">
            <v>33.209532652429587</v>
          </cell>
        </row>
        <row r="105">
          <cell r="B105">
            <v>39245</v>
          </cell>
          <cell r="C105" t="str">
            <v>A-06 (Water Injection)</v>
          </cell>
          <cell r="D105" t="str">
            <v>A-06 (Water Injection):GBM</v>
          </cell>
          <cell r="E105">
            <v>7</v>
          </cell>
          <cell r="F105">
            <v>40</v>
          </cell>
          <cell r="G105">
            <v>1230</v>
          </cell>
          <cell r="H105">
            <v>246</v>
          </cell>
          <cell r="I105">
            <v>1675</v>
          </cell>
          <cell r="J105">
            <v>862.2</v>
          </cell>
          <cell r="K105">
            <v>2159.8000000000002</v>
          </cell>
          <cell r="L105">
            <v>3022</v>
          </cell>
          <cell r="M105">
            <v>71.469225678358697</v>
          </cell>
          <cell r="N105">
            <v>32.049999999999997</v>
          </cell>
          <cell r="O105">
            <v>32.049999999999997</v>
          </cell>
          <cell r="P105">
            <v>0</v>
          </cell>
          <cell r="R105">
            <v>37172.349802829973</v>
          </cell>
          <cell r="S105">
            <v>67.388455538221535</v>
          </cell>
          <cell r="T105">
            <v>94.290171606864277</v>
          </cell>
          <cell r="V105" t="str">
            <v>oil drop 200 Bbl</v>
          </cell>
          <cell r="W105">
            <v>32049.999999999996</v>
          </cell>
          <cell r="X105">
            <v>0</v>
          </cell>
          <cell r="Y105">
            <v>67.388455538221535</v>
          </cell>
          <cell r="Z105">
            <v>26.901716068642749</v>
          </cell>
        </row>
        <row r="106">
          <cell r="B106">
            <v>39247</v>
          </cell>
          <cell r="C106" t="str">
            <v>A-06 (Water Injection)</v>
          </cell>
          <cell r="D106" t="str">
            <v>A-06 (Water Injection):GBM</v>
          </cell>
          <cell r="E106">
            <v>4</v>
          </cell>
          <cell r="F106">
            <v>30</v>
          </cell>
          <cell r="G106">
            <v>1431</v>
          </cell>
          <cell r="H106">
            <v>250</v>
          </cell>
          <cell r="I106">
            <v>1737</v>
          </cell>
          <cell r="J106">
            <v>816.8</v>
          </cell>
          <cell r="K106">
            <v>1536.9</v>
          </cell>
          <cell r="L106">
            <v>2353.6999999999998</v>
          </cell>
          <cell r="M106">
            <v>65.297191655691037</v>
          </cell>
          <cell r="N106">
            <v>27.01</v>
          </cell>
          <cell r="O106">
            <v>27.01</v>
          </cell>
          <cell r="P106">
            <v>0</v>
          </cell>
          <cell r="R106">
            <v>33068.070519098925</v>
          </cell>
          <cell r="S106">
            <v>56.901147723065534</v>
          </cell>
          <cell r="T106">
            <v>87.141799333580153</v>
          </cell>
          <cell r="V106" t="str">
            <v>short test to quantify gas vol</v>
          </cell>
          <cell r="W106">
            <v>27010</v>
          </cell>
          <cell r="X106">
            <v>0</v>
          </cell>
          <cell r="Y106">
            <v>56.901147723065534</v>
          </cell>
          <cell r="Z106">
            <v>30.240651610514622</v>
          </cell>
        </row>
        <row r="107">
          <cell r="B107">
            <v>39259</v>
          </cell>
          <cell r="C107" t="str">
            <v>A-06 (Water Injection)</v>
          </cell>
          <cell r="D107" t="str">
            <v>A-06 (Water Injection):GBM</v>
          </cell>
          <cell r="E107">
            <v>19</v>
          </cell>
          <cell r="F107">
            <v>35</v>
          </cell>
          <cell r="G107">
            <v>1344</v>
          </cell>
          <cell r="H107">
            <v>244</v>
          </cell>
          <cell r="I107">
            <v>1671</v>
          </cell>
          <cell r="J107">
            <v>915.7</v>
          </cell>
          <cell r="K107">
            <v>1872.3</v>
          </cell>
          <cell r="L107">
            <v>2788</v>
          </cell>
          <cell r="M107">
            <v>67.155667144906744</v>
          </cell>
          <cell r="N107">
            <v>28.98</v>
          </cell>
          <cell r="O107">
            <v>28.98</v>
          </cell>
          <cell r="P107">
            <v>0</v>
          </cell>
          <cell r="R107">
            <v>31647.919624331113</v>
          </cell>
          <cell r="S107">
            <v>64.60662525879917</v>
          </cell>
          <cell r="T107">
            <v>96.204278812974465</v>
          </cell>
          <cell r="W107">
            <v>28980</v>
          </cell>
          <cell r="X107">
            <v>0</v>
          </cell>
          <cell r="Y107">
            <v>64.60662525879917</v>
          </cell>
          <cell r="Z107">
            <v>31.597653554175295</v>
          </cell>
        </row>
        <row r="108">
          <cell r="B108">
            <v>39262</v>
          </cell>
          <cell r="C108" t="str">
            <v>A-06 (Water Injection)</v>
          </cell>
          <cell r="D108" t="str">
            <v>A-06 (Water Injection):GBM</v>
          </cell>
          <cell r="E108">
            <v>19</v>
          </cell>
          <cell r="F108">
            <v>25</v>
          </cell>
          <cell r="G108">
            <v>1317</v>
          </cell>
          <cell r="H108">
            <v>248</v>
          </cell>
          <cell r="I108">
            <v>1672</v>
          </cell>
          <cell r="J108">
            <v>879.8</v>
          </cell>
          <cell r="K108">
            <v>1861.9</v>
          </cell>
          <cell r="L108">
            <v>2741.7</v>
          </cell>
          <cell r="M108">
            <v>67.910420541999486</v>
          </cell>
          <cell r="N108">
            <v>29.36</v>
          </cell>
          <cell r="O108">
            <v>29.36</v>
          </cell>
          <cell r="P108">
            <v>0</v>
          </cell>
          <cell r="R108">
            <v>33371.22073198454</v>
          </cell>
          <cell r="S108">
            <v>63.416212534059945</v>
          </cell>
          <cell r="T108">
            <v>93.382152588555854</v>
          </cell>
          <cell r="V108" t="str">
            <v>short test</v>
          </cell>
          <cell r="W108">
            <v>29360</v>
          </cell>
          <cell r="X108">
            <v>0</v>
          </cell>
          <cell r="Y108">
            <v>63.416212534059952</v>
          </cell>
          <cell r="Z108">
            <v>29.965940054495913</v>
          </cell>
        </row>
        <row r="109">
          <cell r="B109">
            <v>39280</v>
          </cell>
          <cell r="C109" t="str">
            <v>A-06 (Water Injection)</v>
          </cell>
          <cell r="D109" t="str">
            <v>A-06 (Water Injection):GBM</v>
          </cell>
          <cell r="E109">
            <v>12</v>
          </cell>
          <cell r="F109">
            <v>34</v>
          </cell>
          <cell r="G109">
            <v>1215</v>
          </cell>
          <cell r="H109">
            <v>249</v>
          </cell>
          <cell r="I109">
            <v>1694</v>
          </cell>
          <cell r="J109">
            <v>1352.9</v>
          </cell>
          <cell r="K109">
            <v>2587.9</v>
          </cell>
          <cell r="L109">
            <v>3940.8</v>
          </cell>
          <cell r="M109">
            <v>65.669407226958995</v>
          </cell>
          <cell r="N109">
            <v>24.36</v>
          </cell>
          <cell r="O109">
            <v>24.36</v>
          </cell>
          <cell r="P109">
            <v>0</v>
          </cell>
          <cell r="R109">
            <v>18005.765392859783</v>
          </cell>
          <cell r="S109">
            <v>106.23563218390805</v>
          </cell>
          <cell r="T109">
            <v>161.77339901477833</v>
          </cell>
          <cell r="V109" t="str">
            <v>test after Field S/D (need to check choke transmitter)</v>
          </cell>
          <cell r="W109">
            <v>24360</v>
          </cell>
          <cell r="X109">
            <v>0</v>
          </cell>
          <cell r="Y109">
            <v>106.23563218390805</v>
          </cell>
          <cell r="Z109">
            <v>55.537766830870282</v>
          </cell>
        </row>
        <row r="110">
          <cell r="B110">
            <v>39286</v>
          </cell>
          <cell r="C110" t="str">
            <v>A-06 (Water Injection)</v>
          </cell>
          <cell r="D110" t="str">
            <v>A-06 (Water Injection):GBM</v>
          </cell>
          <cell r="E110">
            <v>12</v>
          </cell>
          <cell r="F110">
            <v>26</v>
          </cell>
          <cell r="G110">
            <v>1246</v>
          </cell>
          <cell r="H110">
            <v>227</v>
          </cell>
          <cell r="I110">
            <v>1696</v>
          </cell>
          <cell r="J110">
            <v>1041</v>
          </cell>
          <cell r="K110">
            <v>2263</v>
          </cell>
          <cell r="L110">
            <v>3304</v>
          </cell>
          <cell r="M110">
            <v>68.492736077481837</v>
          </cell>
          <cell r="N110">
            <v>26.1</v>
          </cell>
          <cell r="O110">
            <v>26.1</v>
          </cell>
          <cell r="P110">
            <v>0</v>
          </cell>
          <cell r="R110">
            <v>25072.046109510087</v>
          </cell>
          <cell r="S110">
            <v>86.70498084291188</v>
          </cell>
          <cell r="T110">
            <v>126.59003831417624</v>
          </cell>
          <cell r="V110" t="str">
            <v>Test Choke 36 %</v>
          </cell>
          <cell r="W110">
            <v>26100</v>
          </cell>
          <cell r="X110">
            <v>0</v>
          </cell>
          <cell r="Y110">
            <v>86.704980842911866</v>
          </cell>
          <cell r="Z110">
            <v>39.885057471264368</v>
          </cell>
        </row>
        <row r="111">
          <cell r="B111">
            <v>39302</v>
          </cell>
          <cell r="C111" t="str">
            <v>A-06 (Water Injection)</v>
          </cell>
          <cell r="D111" t="str">
            <v>A-06 (Water Injection):GBM</v>
          </cell>
          <cell r="E111">
            <v>10</v>
          </cell>
          <cell r="F111">
            <v>37</v>
          </cell>
          <cell r="G111">
            <v>1211</v>
          </cell>
          <cell r="H111">
            <v>242</v>
          </cell>
          <cell r="I111">
            <v>1703</v>
          </cell>
          <cell r="J111">
            <v>956.8</v>
          </cell>
          <cell r="K111">
            <v>2171.1999999999998</v>
          </cell>
          <cell r="L111">
            <v>3128</v>
          </cell>
          <cell r="M111">
            <v>69.411764705882348</v>
          </cell>
          <cell r="N111">
            <v>29.1</v>
          </cell>
          <cell r="O111">
            <v>29.1</v>
          </cell>
          <cell r="P111">
            <v>0</v>
          </cell>
          <cell r="R111">
            <v>30413.879598662206</v>
          </cell>
          <cell r="S111">
            <v>74.611683848797256</v>
          </cell>
          <cell r="T111">
            <v>107.49140893470791</v>
          </cell>
          <cell r="V111" t="str">
            <v>confirmed</v>
          </cell>
          <cell r="W111">
            <v>29100</v>
          </cell>
          <cell r="X111">
            <v>0</v>
          </cell>
          <cell r="Y111">
            <v>74.611683848797242</v>
          </cell>
          <cell r="Z111">
            <v>32.87972508591065</v>
          </cell>
        </row>
        <row r="112">
          <cell r="B112">
            <v>39315</v>
          </cell>
          <cell r="C112" t="str">
            <v>A-06 (Water Injection)</v>
          </cell>
          <cell r="D112" t="str">
            <v>A-06 (Water Injection):GBM</v>
          </cell>
          <cell r="E112">
            <v>4</v>
          </cell>
          <cell r="F112">
            <v>100</v>
          </cell>
          <cell r="G112">
            <v>702</v>
          </cell>
          <cell r="H112">
            <v>237</v>
          </cell>
          <cell r="I112">
            <v>1819</v>
          </cell>
          <cell r="J112">
            <v>1916</v>
          </cell>
          <cell r="K112">
            <v>4406</v>
          </cell>
          <cell r="L112">
            <v>6322</v>
          </cell>
          <cell r="M112">
            <v>69.693135083834235</v>
          </cell>
          <cell r="N112">
            <v>28.28</v>
          </cell>
          <cell r="O112">
            <v>30.28</v>
          </cell>
          <cell r="P112">
            <v>2</v>
          </cell>
          <cell r="R112">
            <v>14759.91649269311</v>
          </cell>
          <cell r="S112">
            <v>155.7991513437058</v>
          </cell>
          <cell r="T112">
            <v>223.55021216407354</v>
          </cell>
          <cell r="V112" t="str">
            <v>Unloading w/ gas lift (short test)</v>
          </cell>
          <cell r="W112">
            <v>28280</v>
          </cell>
          <cell r="X112">
            <v>2000</v>
          </cell>
          <cell r="Y112">
            <v>155.7991513437058</v>
          </cell>
          <cell r="Z112">
            <v>67.751060820367755</v>
          </cell>
        </row>
        <row r="113">
          <cell r="B113">
            <v>39316</v>
          </cell>
          <cell r="C113" t="str">
            <v>A-06 (Water Injection)</v>
          </cell>
          <cell r="D113" t="str">
            <v>A-06 (Water Injection):GBM</v>
          </cell>
          <cell r="E113">
            <v>5</v>
          </cell>
          <cell r="F113">
            <v>56</v>
          </cell>
          <cell r="G113">
            <v>984</v>
          </cell>
          <cell r="H113">
            <v>201</v>
          </cell>
          <cell r="I113">
            <v>1634</v>
          </cell>
          <cell r="J113">
            <v>1051</v>
          </cell>
          <cell r="K113">
            <v>3393</v>
          </cell>
          <cell r="L113">
            <v>4444</v>
          </cell>
          <cell r="M113">
            <v>76.350135013501344</v>
          </cell>
          <cell r="N113">
            <v>29.6</v>
          </cell>
          <cell r="O113">
            <v>29.6</v>
          </cell>
          <cell r="P113">
            <v>0</v>
          </cell>
          <cell r="R113">
            <v>28163.653663177927</v>
          </cell>
          <cell r="S113">
            <v>114.62837837837837</v>
          </cell>
          <cell r="T113">
            <v>150.13513513513513</v>
          </cell>
          <cell r="V113" t="str">
            <v>short test after stop gas lift adjust THP</v>
          </cell>
          <cell r="W113">
            <v>29600</v>
          </cell>
          <cell r="X113">
            <v>0</v>
          </cell>
          <cell r="Y113">
            <v>114.62837837837837</v>
          </cell>
          <cell r="Z113">
            <v>35.506756756756758</v>
          </cell>
        </row>
        <row r="114">
          <cell r="B114">
            <v>39317</v>
          </cell>
          <cell r="C114" t="str">
            <v>A-06 (Water Injection)</v>
          </cell>
          <cell r="D114" t="str">
            <v>A-06 (Water Injection):GBM</v>
          </cell>
          <cell r="E114">
            <v>7</v>
          </cell>
          <cell r="F114">
            <v>35</v>
          </cell>
          <cell r="G114">
            <v>1228</v>
          </cell>
          <cell r="H114">
            <v>247</v>
          </cell>
          <cell r="I114">
            <v>1713</v>
          </cell>
          <cell r="J114">
            <v>1031</v>
          </cell>
          <cell r="K114">
            <v>2498</v>
          </cell>
          <cell r="L114">
            <v>3529</v>
          </cell>
          <cell r="M114">
            <v>70.784924907905918</v>
          </cell>
          <cell r="N114">
            <v>25.52</v>
          </cell>
          <cell r="O114">
            <v>25.52</v>
          </cell>
          <cell r="P114">
            <v>0</v>
          </cell>
          <cell r="R114">
            <v>24752.667313288071</v>
          </cell>
          <cell r="S114">
            <v>97.884012539184951</v>
          </cell>
          <cell r="T114">
            <v>138.28369905956112</v>
          </cell>
          <cell r="V114" t="str">
            <v>finally THP at 1228 psi</v>
          </cell>
          <cell r="W114">
            <v>25520</v>
          </cell>
          <cell r="X114">
            <v>0</v>
          </cell>
          <cell r="Y114">
            <v>97.884012539184951</v>
          </cell>
          <cell r="Z114">
            <v>40.399686520376179</v>
          </cell>
        </row>
        <row r="115">
          <cell r="B115">
            <v>39318</v>
          </cell>
          <cell r="C115" t="str">
            <v>A-06 (Water Injection)</v>
          </cell>
          <cell r="D115" t="str">
            <v>A-06 (Water Injection):GBM</v>
          </cell>
          <cell r="E115">
            <v>7</v>
          </cell>
          <cell r="F115">
            <v>35</v>
          </cell>
          <cell r="G115">
            <v>1229</v>
          </cell>
          <cell r="H115">
            <v>244</v>
          </cell>
          <cell r="I115">
            <v>1690</v>
          </cell>
          <cell r="J115">
            <v>1005</v>
          </cell>
          <cell r="K115">
            <v>2474</v>
          </cell>
          <cell r="L115">
            <v>3479</v>
          </cell>
          <cell r="M115">
            <v>71.112388617418802</v>
          </cell>
          <cell r="N115">
            <v>25.82</v>
          </cell>
          <cell r="O115">
            <v>25.82</v>
          </cell>
          <cell r="P115">
            <v>0</v>
          </cell>
          <cell r="R115">
            <v>25691.542288557215</v>
          </cell>
          <cell r="S115">
            <v>95.817195972114646</v>
          </cell>
          <cell r="T115">
            <v>134.74051123160342</v>
          </cell>
          <cell r="V115" t="str">
            <v>consisten reading</v>
          </cell>
          <cell r="W115">
            <v>25820</v>
          </cell>
          <cell r="X115">
            <v>0</v>
          </cell>
          <cell r="Y115">
            <v>95.817195972114632</v>
          </cell>
          <cell r="Z115">
            <v>38.923315259488767</v>
          </cell>
        </row>
        <row r="116">
          <cell r="B116">
            <v>39331</v>
          </cell>
          <cell r="C116" t="str">
            <v>A-06 (Water Injection)</v>
          </cell>
          <cell r="D116" t="str">
            <v>A-06 (Water Injection):GBM</v>
          </cell>
          <cell r="E116">
            <v>8</v>
          </cell>
          <cell r="F116">
            <v>36</v>
          </cell>
          <cell r="G116">
            <v>1327</v>
          </cell>
          <cell r="H116">
            <v>250</v>
          </cell>
          <cell r="I116">
            <v>1704</v>
          </cell>
          <cell r="J116">
            <v>682</v>
          </cell>
          <cell r="K116">
            <v>2734</v>
          </cell>
          <cell r="L116">
            <v>3416</v>
          </cell>
          <cell r="M116">
            <v>80.035128805620616</v>
          </cell>
          <cell r="N116">
            <v>24.61</v>
          </cell>
          <cell r="R116">
            <v>36085.043988269797</v>
          </cell>
          <cell r="S116">
            <v>111.0930516050386</v>
          </cell>
          <cell r="T116">
            <v>138.80536367330353</v>
          </cell>
          <cell r="V116" t="str">
            <v>getting better but wtr increased</v>
          </cell>
          <cell r="W116">
            <v>24610</v>
          </cell>
          <cell r="X116">
            <v>0</v>
          </cell>
          <cell r="Y116">
            <v>111.09305160503861</v>
          </cell>
          <cell r="Z116">
            <v>27.712312068264932</v>
          </cell>
        </row>
        <row r="117">
          <cell r="B117">
            <v>39337</v>
          </cell>
          <cell r="C117" t="str">
            <v>A-06 (Water Injection)</v>
          </cell>
          <cell r="D117" t="str">
            <v>A-06 (Water Injection):GBM</v>
          </cell>
          <cell r="E117">
            <v>5</v>
          </cell>
          <cell r="F117">
            <v>40</v>
          </cell>
          <cell r="G117">
            <v>1289</v>
          </cell>
          <cell r="H117">
            <v>245</v>
          </cell>
          <cell r="I117">
            <v>1634</v>
          </cell>
          <cell r="J117">
            <v>829</v>
          </cell>
          <cell r="K117">
            <v>2234</v>
          </cell>
          <cell r="L117">
            <v>3063</v>
          </cell>
          <cell r="M117">
            <v>72.935031015344435</v>
          </cell>
          <cell r="N117">
            <v>23.46</v>
          </cell>
          <cell r="R117">
            <v>28299.155609167672</v>
          </cell>
          <cell r="S117">
            <v>95.225916453537934</v>
          </cell>
          <cell r="T117">
            <v>130.56265984654732</v>
          </cell>
          <cell r="V117" t="str">
            <v>previously inject GL 1 -2 MM (16:00 - 19:00 at 10 Sept)</v>
          </cell>
          <cell r="W117">
            <v>23460</v>
          </cell>
          <cell r="X117">
            <v>0</v>
          </cell>
          <cell r="Y117">
            <v>95.225916453537934</v>
          </cell>
          <cell r="Z117">
            <v>35.336743393009378</v>
          </cell>
        </row>
        <row r="118">
          <cell r="B118">
            <v>39346</v>
          </cell>
          <cell r="C118" t="str">
            <v>A-06 (Water Injection)</v>
          </cell>
          <cell r="D118" t="str">
            <v>A-06 (Water Injection):GBM</v>
          </cell>
          <cell r="E118">
            <v>8</v>
          </cell>
          <cell r="F118">
            <v>40</v>
          </cell>
          <cell r="G118">
            <v>1472</v>
          </cell>
          <cell r="H118">
            <v>244</v>
          </cell>
          <cell r="I118">
            <v>1699</v>
          </cell>
          <cell r="J118">
            <v>522</v>
          </cell>
          <cell r="K118">
            <v>1741</v>
          </cell>
          <cell r="L118">
            <v>2263</v>
          </cell>
          <cell r="M118">
            <v>76.933274414494036</v>
          </cell>
          <cell r="N118">
            <v>17.29</v>
          </cell>
          <cell r="R118">
            <v>33122.605363984672</v>
          </cell>
          <cell r="S118">
            <v>100.69404279930596</v>
          </cell>
          <cell r="T118">
            <v>130.88490456911509</v>
          </cell>
          <cell r="V118" t="str">
            <v>same choke with diff THP (after Exp Comp prob)</v>
          </cell>
          <cell r="W118">
            <v>17290</v>
          </cell>
          <cell r="X118">
            <v>0</v>
          </cell>
          <cell r="Y118">
            <v>100.69404279930596</v>
          </cell>
          <cell r="Z118">
            <v>30.190861769809139</v>
          </cell>
        </row>
        <row r="119">
          <cell r="B119">
            <v>39391</v>
          </cell>
          <cell r="C119" t="str">
            <v>A-06 (Water Injection)</v>
          </cell>
          <cell r="D119" t="str">
            <v>A-06 (Water Injection):GBM</v>
          </cell>
          <cell r="E119">
            <v>14</v>
          </cell>
          <cell r="F119">
            <v>54</v>
          </cell>
          <cell r="G119">
            <v>1205</v>
          </cell>
          <cell r="H119">
            <v>245</v>
          </cell>
          <cell r="I119">
            <v>1688</v>
          </cell>
          <cell r="J119">
            <v>804</v>
          </cell>
          <cell r="K119">
            <v>1938</v>
          </cell>
          <cell r="L119">
            <v>2742</v>
          </cell>
          <cell r="M119">
            <v>70.678336980306341</v>
          </cell>
          <cell r="N119">
            <v>28.34</v>
          </cell>
          <cell r="R119">
            <v>35248.756218905473</v>
          </cell>
          <cell r="S119">
            <v>68.383909668313336</v>
          </cell>
          <cell r="T119">
            <v>96.753705010585747</v>
          </cell>
          <cell r="V119" t="str">
            <v>step rate at 1200 psi</v>
          </cell>
          <cell r="W119">
            <v>28340</v>
          </cell>
          <cell r="X119">
            <v>0</v>
          </cell>
          <cell r="Y119">
            <v>68.383909668313336</v>
          </cell>
          <cell r="Z119">
            <v>28.369795342272408</v>
          </cell>
        </row>
        <row r="120">
          <cell r="B120">
            <v>39392</v>
          </cell>
          <cell r="C120" t="str">
            <v>A-06 (Water Injection)</v>
          </cell>
          <cell r="D120" t="str">
            <v>A-06 (Water Injection):GBM</v>
          </cell>
          <cell r="E120">
            <v>8</v>
          </cell>
          <cell r="F120">
            <v>65</v>
          </cell>
          <cell r="G120">
            <v>883</v>
          </cell>
          <cell r="H120">
            <v>242</v>
          </cell>
          <cell r="I120">
            <v>1632</v>
          </cell>
          <cell r="J120">
            <v>1085</v>
          </cell>
          <cell r="K120">
            <v>2479</v>
          </cell>
          <cell r="L120">
            <v>3564</v>
          </cell>
          <cell r="M120">
            <v>69.55667789001123</v>
          </cell>
          <cell r="N120">
            <v>33.6</v>
          </cell>
          <cell r="R120">
            <v>30967.741935483871</v>
          </cell>
          <cell r="S120">
            <v>73.779761904761898</v>
          </cell>
          <cell r="T120">
            <v>106.07142857142857</v>
          </cell>
          <cell r="V120" t="str">
            <v>step rate at 900 psi</v>
          </cell>
          <cell r="W120">
            <v>33600</v>
          </cell>
          <cell r="X120">
            <v>0</v>
          </cell>
          <cell r="Y120">
            <v>73.779761904761898</v>
          </cell>
          <cell r="Z120">
            <v>32.291666666666664</v>
          </cell>
        </row>
        <row r="121">
          <cell r="B121">
            <v>39395</v>
          </cell>
          <cell r="C121" t="str">
            <v>A-06 (Water Injection)</v>
          </cell>
          <cell r="D121" t="str">
            <v>A-06 (Water Injection):GBM</v>
          </cell>
          <cell r="E121">
            <v>8</v>
          </cell>
          <cell r="F121">
            <v>24</v>
          </cell>
          <cell r="G121">
            <v>1513</v>
          </cell>
          <cell r="H121">
            <v>225</v>
          </cell>
          <cell r="I121">
            <v>1741</v>
          </cell>
          <cell r="J121">
            <v>551</v>
          </cell>
          <cell r="K121">
            <v>1320</v>
          </cell>
          <cell r="L121">
            <v>1871</v>
          </cell>
          <cell r="M121">
            <v>70.550507749866384</v>
          </cell>
          <cell r="N121">
            <v>19.77</v>
          </cell>
          <cell r="R121">
            <v>35880.217785843917</v>
          </cell>
          <cell r="S121">
            <v>66.767830045523525</v>
          </cell>
          <cell r="T121">
            <v>94.638340920586742</v>
          </cell>
          <cell r="V121" t="str">
            <v>step rate at 1500 psi after choke fixed</v>
          </cell>
          <cell r="W121">
            <v>19770</v>
          </cell>
          <cell r="X121">
            <v>0</v>
          </cell>
          <cell r="Y121">
            <v>66.767830045523525</v>
          </cell>
          <cell r="Z121">
            <v>27.870510875063228</v>
          </cell>
        </row>
        <row r="122">
          <cell r="B122">
            <v>39407</v>
          </cell>
          <cell r="C122" t="str">
            <v>A-06 (Water Injection)</v>
          </cell>
          <cell r="D122" t="str">
            <v>A-06 (Water Injection):GBM</v>
          </cell>
          <cell r="E122">
            <v>11</v>
          </cell>
          <cell r="F122">
            <v>37</v>
          </cell>
          <cell r="G122">
            <v>1226</v>
          </cell>
          <cell r="H122">
            <v>225</v>
          </cell>
          <cell r="I122">
            <v>1685</v>
          </cell>
          <cell r="J122">
            <v>820</v>
          </cell>
          <cell r="K122">
            <v>1908</v>
          </cell>
          <cell r="L122">
            <v>2728</v>
          </cell>
          <cell r="M122">
            <v>69.941348973607035</v>
          </cell>
          <cell r="N122">
            <v>28.06</v>
          </cell>
          <cell r="R122">
            <v>34219.512195121948</v>
          </cell>
          <cell r="S122">
            <v>67.997148966500362</v>
          </cell>
          <cell r="T122">
            <v>97.220242337847466</v>
          </cell>
          <cell r="W122">
            <v>28060</v>
          </cell>
          <cell r="X122">
            <v>0</v>
          </cell>
          <cell r="Y122">
            <v>67.997148966500362</v>
          </cell>
          <cell r="Z122">
            <v>29.223093371347115</v>
          </cell>
        </row>
        <row r="123">
          <cell r="B123">
            <v>39427</v>
          </cell>
          <cell r="C123" t="str">
            <v>A-06 (Water Injection)</v>
          </cell>
          <cell r="D123" t="str">
            <v>A-06 (Water Injection):GBM</v>
          </cell>
          <cell r="E123">
            <v>10</v>
          </cell>
          <cell r="F123">
            <v>46</v>
          </cell>
          <cell r="G123">
            <v>967</v>
          </cell>
          <cell r="H123">
            <v>239</v>
          </cell>
          <cell r="I123">
            <v>1515</v>
          </cell>
          <cell r="J123">
            <v>893</v>
          </cell>
          <cell r="K123">
            <v>2465</v>
          </cell>
          <cell r="L123">
            <v>3358</v>
          </cell>
          <cell r="M123">
            <v>73.406789755807026</v>
          </cell>
          <cell r="N123">
            <v>31.1</v>
          </cell>
          <cell r="R123">
            <v>34826.427771556548</v>
          </cell>
          <cell r="S123">
            <v>79.260450160771711</v>
          </cell>
          <cell r="T123">
            <v>107.97427652733118</v>
          </cell>
          <cell r="W123">
            <v>31100</v>
          </cell>
          <cell r="X123">
            <v>0</v>
          </cell>
          <cell r="Y123">
            <v>79.260450160771697</v>
          </cell>
          <cell r="Z123">
            <v>28.713826366559484</v>
          </cell>
        </row>
        <row r="124">
          <cell r="B124">
            <v>39428</v>
          </cell>
          <cell r="C124" t="str">
            <v>A-06 (Water Injection)</v>
          </cell>
          <cell r="D124" t="str">
            <v>A-06 (Water Injection):GBM</v>
          </cell>
          <cell r="E124">
            <v>7</v>
          </cell>
          <cell r="F124">
            <v>45</v>
          </cell>
          <cell r="G124">
            <v>947</v>
          </cell>
          <cell r="H124">
            <v>238</v>
          </cell>
          <cell r="I124">
            <v>1600</v>
          </cell>
          <cell r="J124">
            <v>927</v>
          </cell>
          <cell r="K124">
            <v>2480</v>
          </cell>
          <cell r="L124">
            <v>3407</v>
          </cell>
          <cell r="M124">
            <v>72.791312004696209</v>
          </cell>
          <cell r="N124">
            <v>31.41</v>
          </cell>
          <cell r="R124">
            <v>33883.495145631066</v>
          </cell>
          <cell r="S124">
            <v>78.955746577523087</v>
          </cell>
          <cell r="T124">
            <v>108.46864056033111</v>
          </cell>
          <cell r="V124" t="str">
            <v>After LT Transmitter calibration</v>
          </cell>
          <cell r="W124">
            <v>31410</v>
          </cell>
          <cell r="X124">
            <v>0</v>
          </cell>
          <cell r="Y124">
            <v>78.955746577523087</v>
          </cell>
          <cell r="Z124">
            <v>29.512893982808023</v>
          </cell>
        </row>
        <row r="125">
          <cell r="B125">
            <v>39439</v>
          </cell>
          <cell r="C125" t="str">
            <v>A-06 (Water Injection)</v>
          </cell>
          <cell r="D125" t="str">
            <v>A-06 (Water Injection):GBM</v>
          </cell>
          <cell r="E125">
            <v>8</v>
          </cell>
          <cell r="F125">
            <v>40</v>
          </cell>
          <cell r="G125">
            <v>1126</v>
          </cell>
          <cell r="H125">
            <v>225</v>
          </cell>
          <cell r="I125">
            <v>1537</v>
          </cell>
          <cell r="J125">
            <v>787</v>
          </cell>
          <cell r="K125">
            <v>2069</v>
          </cell>
          <cell r="L125">
            <v>2856</v>
          </cell>
          <cell r="M125">
            <v>72.443977591036415</v>
          </cell>
          <cell r="N125">
            <v>30</v>
          </cell>
          <cell r="R125">
            <v>38119.44091486658</v>
          </cell>
          <cell r="S125">
            <v>68.966666666666669</v>
          </cell>
          <cell r="T125">
            <v>95.2</v>
          </cell>
          <cell r="V125" t="str">
            <v>Choke Test 40%</v>
          </cell>
          <cell r="W125">
            <v>30000</v>
          </cell>
          <cell r="X125">
            <v>0</v>
          </cell>
          <cell r="Y125">
            <v>68.966666666666669</v>
          </cell>
          <cell r="Z125">
            <v>26.233333333333334</v>
          </cell>
        </row>
        <row r="126">
          <cell r="B126">
            <v>39447</v>
          </cell>
          <cell r="C126" t="str">
            <v>A-06 (Water Injection)</v>
          </cell>
          <cell r="D126" t="str">
            <v>A-06 (Water Injection):GBM</v>
          </cell>
          <cell r="E126">
            <v>10</v>
          </cell>
          <cell r="F126">
            <v>47</v>
          </cell>
          <cell r="G126">
            <v>909</v>
          </cell>
          <cell r="H126">
            <v>232</v>
          </cell>
          <cell r="I126">
            <v>1442</v>
          </cell>
          <cell r="J126">
            <v>861</v>
          </cell>
          <cell r="K126">
            <v>2335</v>
          </cell>
          <cell r="L126">
            <v>3196</v>
          </cell>
          <cell r="M126">
            <v>73.06007509386734</v>
          </cell>
          <cell r="N126">
            <v>34.14</v>
          </cell>
          <cell r="R126">
            <v>39651.56794425087</v>
          </cell>
          <cell r="S126">
            <v>68.394844756883415</v>
          </cell>
          <cell r="T126">
            <v>93.614528412419446</v>
          </cell>
          <cell r="W126">
            <v>34140</v>
          </cell>
          <cell r="X126">
            <v>0</v>
          </cell>
          <cell r="Y126">
            <v>68.394844756883415</v>
          </cell>
          <cell r="Z126">
            <v>25.219683655536027</v>
          </cell>
        </row>
        <row r="127">
          <cell r="B127">
            <v>39469</v>
          </cell>
          <cell r="C127" t="str">
            <v>A-06 (Water Injection)</v>
          </cell>
          <cell r="D127" t="str">
            <v>A-06 (Water Injection):GBM</v>
          </cell>
          <cell r="E127">
            <v>7</v>
          </cell>
          <cell r="F127">
            <v>35</v>
          </cell>
          <cell r="G127">
            <v>1259</v>
          </cell>
          <cell r="H127">
            <v>167</v>
          </cell>
          <cell r="I127">
            <v>1664</v>
          </cell>
          <cell r="J127">
            <v>781</v>
          </cell>
          <cell r="K127">
            <v>2139</v>
          </cell>
          <cell r="L127">
            <v>2920</v>
          </cell>
          <cell r="M127">
            <v>73.253424657534254</v>
          </cell>
          <cell r="N127">
            <v>23.48</v>
          </cell>
          <cell r="R127">
            <v>30064.020486555699</v>
          </cell>
          <cell r="S127">
            <v>91.098807495741056</v>
          </cell>
          <cell r="T127">
            <v>124.36115843270869</v>
          </cell>
          <cell r="V127" t="str">
            <v>Test after Jan S/D</v>
          </cell>
          <cell r="W127">
            <v>23480</v>
          </cell>
          <cell r="X127">
            <v>0</v>
          </cell>
          <cell r="Y127">
            <v>91.098807495741056</v>
          </cell>
          <cell r="Z127">
            <v>33.262350936967628</v>
          </cell>
        </row>
        <row r="128">
          <cell r="B128">
            <v>39484</v>
          </cell>
          <cell r="C128" t="str">
            <v>A-06 (Water Injection)</v>
          </cell>
          <cell r="D128" t="str">
            <v>A-06 (Water Injection):GBM</v>
          </cell>
          <cell r="E128">
            <v>12</v>
          </cell>
          <cell r="F128">
            <v>50</v>
          </cell>
          <cell r="G128">
            <v>961</v>
          </cell>
          <cell r="H128">
            <v>165</v>
          </cell>
          <cell r="I128">
            <v>1565</v>
          </cell>
          <cell r="J128">
            <v>782</v>
          </cell>
          <cell r="K128">
            <v>2553</v>
          </cell>
          <cell r="L128">
            <v>3335</v>
          </cell>
          <cell r="M128">
            <v>76.551724137931032</v>
          </cell>
          <cell r="N128">
            <v>30.1</v>
          </cell>
          <cell r="R128">
            <v>38491.048593350381</v>
          </cell>
          <cell r="S128">
            <v>84.817275747508305</v>
          </cell>
          <cell r="T128">
            <v>110.79734219269103</v>
          </cell>
          <cell r="V128" t="str">
            <v>Widening choke impacts only for gasl</v>
          </cell>
          <cell r="W128">
            <v>30100</v>
          </cell>
          <cell r="X128">
            <v>0</v>
          </cell>
          <cell r="Y128">
            <v>84.817275747508305</v>
          </cell>
          <cell r="Z128">
            <v>25.980066445182722</v>
          </cell>
        </row>
        <row r="129">
          <cell r="B129">
            <v>39486</v>
          </cell>
          <cell r="C129" t="str">
            <v>A-06 (Water Injection)</v>
          </cell>
          <cell r="D129" t="str">
            <v>A-06 (Water Injection):GBM</v>
          </cell>
          <cell r="E129">
            <v>8</v>
          </cell>
          <cell r="F129">
            <v>50</v>
          </cell>
          <cell r="G129">
            <v>949</v>
          </cell>
          <cell r="H129">
            <v>161</v>
          </cell>
          <cell r="I129">
            <v>1602</v>
          </cell>
          <cell r="J129">
            <v>773</v>
          </cell>
          <cell r="K129">
            <v>2606</v>
          </cell>
          <cell r="L129">
            <v>3379</v>
          </cell>
          <cell r="M129">
            <v>77.123409292690141</v>
          </cell>
          <cell r="N129">
            <v>30.02</v>
          </cell>
          <cell r="R129">
            <v>38835.70504527814</v>
          </cell>
          <cell r="S129">
            <v>86.808794137241833</v>
          </cell>
          <cell r="T129">
            <v>112.5582944703531</v>
          </cell>
          <cell r="V129" t="str">
            <v>confirmed</v>
          </cell>
          <cell r="W129">
            <v>30020</v>
          </cell>
          <cell r="X129">
            <v>0</v>
          </cell>
          <cell r="Y129">
            <v>86.808794137241847</v>
          </cell>
          <cell r="Z129">
            <v>25.749500333111261</v>
          </cell>
        </row>
        <row r="130">
          <cell r="B130">
            <v>39494</v>
          </cell>
          <cell r="C130" t="str">
            <v>A-06 (Water Injection)</v>
          </cell>
          <cell r="D130" t="str">
            <v>A-06 (Water Injection):GBM</v>
          </cell>
          <cell r="E130">
            <v>19</v>
          </cell>
          <cell r="F130">
            <v>50</v>
          </cell>
          <cell r="G130">
            <v>961</v>
          </cell>
          <cell r="H130">
            <v>135</v>
          </cell>
          <cell r="I130">
            <v>1512</v>
          </cell>
          <cell r="J130">
            <v>706</v>
          </cell>
          <cell r="K130">
            <v>2524</v>
          </cell>
          <cell r="L130">
            <v>3230</v>
          </cell>
          <cell r="M130">
            <v>78.142414860681114</v>
          </cell>
          <cell r="N130">
            <v>29.94</v>
          </cell>
          <cell r="R130">
            <v>42407.932011331446</v>
          </cell>
          <cell r="S130">
            <v>84.301937207748836</v>
          </cell>
          <cell r="T130">
            <v>107.88243152972612</v>
          </cell>
          <cell r="W130">
            <v>29940</v>
          </cell>
          <cell r="X130">
            <v>0</v>
          </cell>
          <cell r="Y130">
            <v>84.301937207748821</v>
          </cell>
          <cell r="Z130">
            <v>23.580494321977287</v>
          </cell>
        </row>
        <row r="131">
          <cell r="B131">
            <v>39507</v>
          </cell>
          <cell r="C131" t="str">
            <v>A-06 (Water Injection)</v>
          </cell>
          <cell r="D131" t="str">
            <v>A-06 (Water Injection):GBM</v>
          </cell>
          <cell r="E131">
            <v>11</v>
          </cell>
          <cell r="F131">
            <v>35</v>
          </cell>
          <cell r="G131">
            <v>1256</v>
          </cell>
          <cell r="H131">
            <v>152</v>
          </cell>
          <cell r="I131">
            <v>1655</v>
          </cell>
          <cell r="J131">
            <v>506</v>
          </cell>
          <cell r="K131">
            <v>1954</v>
          </cell>
          <cell r="L131">
            <v>2460</v>
          </cell>
          <cell r="M131">
            <v>79.430894308943095</v>
          </cell>
          <cell r="N131">
            <v>24.82</v>
          </cell>
          <cell r="R131">
            <v>49051.383399209488</v>
          </cell>
          <cell r="S131">
            <v>78.726833199033038</v>
          </cell>
          <cell r="T131">
            <v>99.113618049959712</v>
          </cell>
          <cell r="V131" t="str">
            <v>test at 1200 THP</v>
          </cell>
          <cell r="W131">
            <v>24820</v>
          </cell>
          <cell r="X131">
            <v>0</v>
          </cell>
          <cell r="Y131">
            <v>78.726833199033038</v>
          </cell>
          <cell r="Z131">
            <v>20.38678485092667</v>
          </cell>
        </row>
        <row r="132">
          <cell r="B132">
            <v>39528</v>
          </cell>
          <cell r="C132" t="str">
            <v>A-06 (Water Injection)</v>
          </cell>
          <cell r="D132" t="str">
            <v>A-06 (Water Injection):GBM</v>
          </cell>
          <cell r="E132">
            <v>13</v>
          </cell>
          <cell r="F132">
            <v>48</v>
          </cell>
          <cell r="G132">
            <v>973</v>
          </cell>
          <cell r="H132">
            <v>161</v>
          </cell>
          <cell r="I132">
            <v>1583</v>
          </cell>
          <cell r="J132">
            <v>636</v>
          </cell>
          <cell r="K132">
            <v>2527</v>
          </cell>
          <cell r="L132">
            <v>3163</v>
          </cell>
          <cell r="M132">
            <v>79.892507113499846</v>
          </cell>
          <cell r="N132">
            <v>28.93</v>
          </cell>
          <cell r="R132">
            <v>45487.421383647801</v>
          </cell>
          <cell r="S132">
            <v>87.348772900103697</v>
          </cell>
          <cell r="T132">
            <v>109.33287245074317</v>
          </cell>
          <cell r="W132">
            <v>28930</v>
          </cell>
          <cell r="X132">
            <v>0</v>
          </cell>
          <cell r="Y132">
            <v>87.348772900103697</v>
          </cell>
          <cell r="Z132">
            <v>21.984099550639474</v>
          </cell>
        </row>
        <row r="133">
          <cell r="B133">
            <v>39539</v>
          </cell>
          <cell r="C133" t="str">
            <v>A-06 (Water Injection)</v>
          </cell>
          <cell r="D133" t="str">
            <v>A-06 (Water Injection):GBM</v>
          </cell>
          <cell r="E133">
            <v>12</v>
          </cell>
          <cell r="F133">
            <v>48</v>
          </cell>
          <cell r="G133">
            <v>953</v>
          </cell>
          <cell r="H133">
            <v>171</v>
          </cell>
          <cell r="I133">
            <v>1558</v>
          </cell>
          <cell r="J133">
            <v>604</v>
          </cell>
          <cell r="K133">
            <v>2749</v>
          </cell>
          <cell r="L133">
            <v>3353</v>
          </cell>
          <cell r="M133">
            <v>81.986280942439606</v>
          </cell>
          <cell r="N133">
            <v>28.43</v>
          </cell>
          <cell r="R133">
            <v>47069.536423841062</v>
          </cell>
          <cell r="S133">
            <v>96.693633485754489</v>
          </cell>
          <cell r="T133">
            <v>117.9387970453746</v>
          </cell>
          <cell r="W133">
            <v>28430</v>
          </cell>
          <cell r="X133">
            <v>0</v>
          </cell>
          <cell r="Y133">
            <v>96.693633485754489</v>
          </cell>
          <cell r="Z133">
            <v>21.245163559620121</v>
          </cell>
        </row>
        <row r="134">
          <cell r="B134">
            <v>39545</v>
          </cell>
          <cell r="C134" t="str">
            <v>A-06 (Water Injection)</v>
          </cell>
          <cell r="D134" t="str">
            <v>A-06 (Water Injection):GBM</v>
          </cell>
          <cell r="E134">
            <v>12</v>
          </cell>
          <cell r="F134">
            <v>48</v>
          </cell>
          <cell r="G134">
            <v>958</v>
          </cell>
          <cell r="H134">
            <v>157</v>
          </cell>
          <cell r="I134">
            <v>1592</v>
          </cell>
          <cell r="J134">
            <v>565</v>
          </cell>
          <cell r="K134">
            <v>3026</v>
          </cell>
          <cell r="L134">
            <v>3591</v>
          </cell>
          <cell r="M134">
            <v>84.266221108326377</v>
          </cell>
          <cell r="N134">
            <v>26.88</v>
          </cell>
          <cell r="R134">
            <v>47575.221238938051</v>
          </cell>
          <cell r="S134">
            <v>112.57440476190476</v>
          </cell>
          <cell r="T134">
            <v>133.59375</v>
          </cell>
          <cell r="V134" t="str">
            <v>test after surface hyd control line leak --&gt; retest</v>
          </cell>
          <cell r="W134">
            <v>26880</v>
          </cell>
          <cell r="X134">
            <v>0</v>
          </cell>
          <cell r="Y134">
            <v>112.57440476190476</v>
          </cell>
          <cell r="Z134">
            <v>21.019345238095237</v>
          </cell>
        </row>
        <row r="135">
          <cell r="B135">
            <v>39560</v>
          </cell>
          <cell r="C135" t="str">
            <v>A-06 (Water Injection)</v>
          </cell>
          <cell r="D135" t="str">
            <v>A-06 (Water Injection):GBM</v>
          </cell>
          <cell r="E135">
            <v>16</v>
          </cell>
          <cell r="F135">
            <v>100</v>
          </cell>
          <cell r="G135">
            <v>690</v>
          </cell>
          <cell r="H135">
            <v>166</v>
          </cell>
          <cell r="I135">
            <v>1511</v>
          </cell>
          <cell r="J135">
            <v>704</v>
          </cell>
          <cell r="K135">
            <v>3080</v>
          </cell>
          <cell r="L135">
            <v>3784</v>
          </cell>
          <cell r="M135">
            <v>81.395348837209298</v>
          </cell>
          <cell r="N135">
            <v>31.27</v>
          </cell>
          <cell r="R135">
            <v>44417.61363636364</v>
          </cell>
          <cell r="S135">
            <v>98.496961944355618</v>
          </cell>
          <cell r="T135">
            <v>121.01055324592261</v>
          </cell>
          <cell r="V135" t="str">
            <v>new Guidelines</v>
          </cell>
          <cell r="W135">
            <v>31270</v>
          </cell>
          <cell r="X135">
            <v>0</v>
          </cell>
          <cell r="Y135">
            <v>98.496961944355618</v>
          </cell>
          <cell r="Z135">
            <v>22.513591301566997</v>
          </cell>
        </row>
        <row r="136">
          <cell r="B136">
            <v>39562</v>
          </cell>
          <cell r="C136" t="str">
            <v>A-06 (Water Injection)</v>
          </cell>
          <cell r="D136" t="str">
            <v>A-06 (Water Injection):GBM</v>
          </cell>
          <cell r="E136">
            <v>10</v>
          </cell>
          <cell r="F136">
            <v>99</v>
          </cell>
          <cell r="G136">
            <v>693</v>
          </cell>
          <cell r="H136">
            <v>129</v>
          </cell>
          <cell r="I136">
            <v>1495</v>
          </cell>
          <cell r="J136">
            <v>639</v>
          </cell>
          <cell r="K136">
            <v>3092</v>
          </cell>
          <cell r="L136">
            <v>3731</v>
          </cell>
          <cell r="M136">
            <v>82.87322433663897</v>
          </cell>
          <cell r="N136">
            <v>31.19</v>
          </cell>
          <cell r="R136">
            <v>48810.641627543038</v>
          </cell>
          <cell r="S136">
            <v>99.134337928823342</v>
          </cell>
          <cell r="T136">
            <v>119.62167361333761</v>
          </cell>
          <cell r="W136">
            <v>31190</v>
          </cell>
          <cell r="X136">
            <v>0</v>
          </cell>
          <cell r="Y136">
            <v>99.134337928823342</v>
          </cell>
          <cell r="Z136">
            <v>20.487335684514267</v>
          </cell>
        </row>
        <row r="137">
          <cell r="B137">
            <v>39567</v>
          </cell>
          <cell r="C137" t="str">
            <v>A-06 (Water Injection)</v>
          </cell>
          <cell r="D137" t="str">
            <v>A-06 (Water Injection):GBM</v>
          </cell>
          <cell r="E137">
            <v>11</v>
          </cell>
          <cell r="F137">
            <v>100</v>
          </cell>
          <cell r="G137">
            <v>663</v>
          </cell>
          <cell r="H137">
            <v>147</v>
          </cell>
          <cell r="I137">
            <v>1497</v>
          </cell>
          <cell r="J137">
            <v>592</v>
          </cell>
          <cell r="K137">
            <v>3238</v>
          </cell>
          <cell r="L137">
            <v>3830</v>
          </cell>
          <cell r="M137">
            <v>84.543080939947785</v>
          </cell>
          <cell r="N137">
            <v>31.58</v>
          </cell>
          <cell r="R137">
            <v>53344.594594594593</v>
          </cell>
          <cell r="S137">
            <v>102.53324889170361</v>
          </cell>
          <cell r="T137">
            <v>121.27929069031032</v>
          </cell>
          <cell r="W137">
            <v>31580</v>
          </cell>
          <cell r="X137">
            <v>0</v>
          </cell>
          <cell r="Y137">
            <v>102.53324889170362</v>
          </cell>
          <cell r="Z137">
            <v>18.746041798606715</v>
          </cell>
        </row>
        <row r="138">
          <cell r="B138">
            <v>39573</v>
          </cell>
          <cell r="C138" t="str">
            <v>A-06 (Water Injection)</v>
          </cell>
          <cell r="D138" t="str">
            <v>A-06 (Water Injection):GBM</v>
          </cell>
          <cell r="E138">
            <v>9</v>
          </cell>
          <cell r="F138">
            <v>99</v>
          </cell>
          <cell r="G138">
            <v>702</v>
          </cell>
          <cell r="H138">
            <v>105</v>
          </cell>
          <cell r="I138">
            <v>1488</v>
          </cell>
          <cell r="J138">
            <v>638</v>
          </cell>
          <cell r="K138">
            <v>3250</v>
          </cell>
          <cell r="L138">
            <v>3888</v>
          </cell>
          <cell r="M138">
            <v>83.590534979423865</v>
          </cell>
          <cell r="N138">
            <v>30.24</v>
          </cell>
          <cell r="R138">
            <v>47398.119122257056</v>
          </cell>
          <cell r="S138">
            <v>107.47354497354497</v>
          </cell>
          <cell r="T138">
            <v>128.57142857142858</v>
          </cell>
          <cell r="W138">
            <v>30240</v>
          </cell>
          <cell r="X138">
            <v>0</v>
          </cell>
          <cell r="Y138">
            <v>107.47354497354497</v>
          </cell>
          <cell r="Z138">
            <v>21.097883597883598</v>
          </cell>
        </row>
        <row r="139">
          <cell r="B139">
            <v>39579</v>
          </cell>
          <cell r="C139" t="str">
            <v>A-06 (Water Injection)</v>
          </cell>
          <cell r="D139" t="str">
            <v>A-06 (Water Injection):GBM</v>
          </cell>
          <cell r="E139">
            <v>9</v>
          </cell>
          <cell r="F139">
            <v>99</v>
          </cell>
          <cell r="G139">
            <v>702</v>
          </cell>
          <cell r="H139">
            <v>99</v>
          </cell>
          <cell r="I139">
            <v>1473</v>
          </cell>
          <cell r="J139">
            <v>585</v>
          </cell>
          <cell r="K139">
            <v>3303</v>
          </cell>
          <cell r="L139">
            <v>3888</v>
          </cell>
          <cell r="M139">
            <v>84.953703703703709</v>
          </cell>
          <cell r="N139">
            <v>29.46</v>
          </cell>
          <cell r="R139">
            <v>50358.974358974359</v>
          </cell>
          <cell r="S139">
            <v>112.11812627291242</v>
          </cell>
          <cell r="T139">
            <v>131.9755600814664</v>
          </cell>
          <cell r="V139" t="str">
            <v>firs 3 hrs tested -- oil too low</v>
          </cell>
          <cell r="W139">
            <v>29460</v>
          </cell>
          <cell r="X139">
            <v>0</v>
          </cell>
          <cell r="Y139">
            <v>112.11812627291242</v>
          </cell>
          <cell r="Z139">
            <v>19.857433808553971</v>
          </cell>
        </row>
        <row r="140">
          <cell r="B140">
            <v>39595</v>
          </cell>
          <cell r="C140" t="str">
            <v>A-06 (Water Injection)</v>
          </cell>
          <cell r="D140" t="str">
            <v>A-06 (Water Injection):GBM</v>
          </cell>
          <cell r="E140">
            <v>18</v>
          </cell>
          <cell r="F140">
            <v>99</v>
          </cell>
          <cell r="G140">
            <v>647</v>
          </cell>
          <cell r="H140">
            <v>93</v>
          </cell>
          <cell r="I140">
            <v>1518</v>
          </cell>
          <cell r="J140">
            <v>182</v>
          </cell>
          <cell r="K140">
            <v>4842</v>
          </cell>
          <cell r="L140">
            <v>5024</v>
          </cell>
          <cell r="M140">
            <v>96.377388535031841</v>
          </cell>
          <cell r="N140">
            <v>0.31</v>
          </cell>
          <cell r="O140">
            <v>5.31</v>
          </cell>
          <cell r="P140">
            <v>5</v>
          </cell>
          <cell r="R140">
            <v>1703.2967032967033</v>
          </cell>
          <cell r="S140">
            <v>15619.354838709678</v>
          </cell>
          <cell r="T140">
            <v>16206.451612903225</v>
          </cell>
          <cell r="V140" t="str">
            <v>finally oil shown but takes time</v>
          </cell>
          <cell r="W140">
            <v>310</v>
          </cell>
          <cell r="X140">
            <v>5000</v>
          </cell>
          <cell r="Y140">
            <v>15619.354838709678</v>
          </cell>
          <cell r="Z140">
            <v>587.09677419354841</v>
          </cell>
        </row>
        <row r="141">
          <cell r="B141">
            <v>39595</v>
          </cell>
          <cell r="C141" t="str">
            <v>A-06 (Water Injection)</v>
          </cell>
          <cell r="D141" t="str">
            <v>A-06 (Water Injection):GBM</v>
          </cell>
          <cell r="E141">
            <v>18</v>
          </cell>
          <cell r="F141">
            <v>99</v>
          </cell>
          <cell r="G141">
            <v>647</v>
          </cell>
          <cell r="H141">
            <v>93</v>
          </cell>
          <cell r="I141">
            <v>1518</v>
          </cell>
          <cell r="J141">
            <v>182</v>
          </cell>
          <cell r="K141">
            <v>4842</v>
          </cell>
          <cell r="L141">
            <v>5024</v>
          </cell>
          <cell r="M141">
            <v>96.377388535031841</v>
          </cell>
          <cell r="N141">
            <v>0.31</v>
          </cell>
          <cell r="O141">
            <v>5.31</v>
          </cell>
          <cell r="P141">
            <v>5</v>
          </cell>
          <cell r="R141">
            <v>1703.2967032967033</v>
          </cell>
          <cell r="S141">
            <v>15619.354838709678</v>
          </cell>
          <cell r="T141">
            <v>16206.451612903225</v>
          </cell>
          <cell r="V141" t="str">
            <v>oil showing</v>
          </cell>
          <cell r="W141">
            <v>310</v>
          </cell>
          <cell r="X141">
            <v>5000</v>
          </cell>
          <cell r="Y141">
            <v>15619.354838709678</v>
          </cell>
          <cell r="Z141">
            <v>587.09677419354841</v>
          </cell>
        </row>
        <row r="142">
          <cell r="B142">
            <v>39620</v>
          </cell>
          <cell r="C142" t="str">
            <v>A-06 (Water Injection)</v>
          </cell>
          <cell r="D142" t="str">
            <v>A-06 (Water Injection):GBM</v>
          </cell>
          <cell r="E142">
            <v>23</v>
          </cell>
          <cell r="F142">
            <v>99</v>
          </cell>
          <cell r="G142">
            <v>612</v>
          </cell>
          <cell r="H142">
            <v>95</v>
          </cell>
          <cell r="I142">
            <v>1972</v>
          </cell>
          <cell r="J142">
            <v>2</v>
          </cell>
          <cell r="K142">
            <v>1972</v>
          </cell>
          <cell r="L142">
            <v>1974</v>
          </cell>
          <cell r="M142">
            <v>99.898682877406287</v>
          </cell>
          <cell r="N142">
            <v>0</v>
          </cell>
          <cell r="P142">
            <v>6.34</v>
          </cell>
          <cell r="R142">
            <v>0</v>
          </cell>
          <cell r="T142">
            <v>0</v>
          </cell>
          <cell r="V142" t="str">
            <v>water still 100%</v>
          </cell>
          <cell r="W142">
            <v>0</v>
          </cell>
          <cell r="X142">
            <v>6340</v>
          </cell>
          <cell r="Y142" t="e">
            <v>#DIV/0!</v>
          </cell>
          <cell r="Z142" t="e">
            <v>#DIV/0!</v>
          </cell>
        </row>
        <row r="143">
          <cell r="B143">
            <v>39621</v>
          </cell>
          <cell r="C143" t="str">
            <v>A-06 (Water Injection)</v>
          </cell>
          <cell r="D143" t="str">
            <v>A-06 (Water Injection):GBM</v>
          </cell>
          <cell r="E143">
            <v>7</v>
          </cell>
          <cell r="F143">
            <v>99</v>
          </cell>
          <cell r="G143">
            <v>613</v>
          </cell>
          <cell r="H143">
            <v>87</v>
          </cell>
          <cell r="I143">
            <v>1239</v>
          </cell>
          <cell r="J143">
            <v>2</v>
          </cell>
          <cell r="K143">
            <v>2132</v>
          </cell>
          <cell r="L143">
            <v>2134</v>
          </cell>
          <cell r="M143">
            <v>99.906279287722583</v>
          </cell>
          <cell r="N143">
            <v>1.69</v>
          </cell>
          <cell r="O143">
            <v>6.69</v>
          </cell>
          <cell r="P143">
            <v>5</v>
          </cell>
          <cell r="R143">
            <v>845000</v>
          </cell>
          <cell r="S143">
            <v>1261.5384615384614</v>
          </cell>
          <cell r="T143">
            <v>1262.7218934911243</v>
          </cell>
          <cell r="V143" t="str">
            <v>water still 100 % (GLI adjusted to ~ 5 MM)</v>
          </cell>
          <cell r="W143">
            <v>1690</v>
          </cell>
          <cell r="X143">
            <v>5000</v>
          </cell>
          <cell r="Y143">
            <v>1261.5384615384617</v>
          </cell>
          <cell r="Z143">
            <v>1.1834319526627219</v>
          </cell>
        </row>
        <row r="144">
          <cell r="B144">
            <v>39622</v>
          </cell>
          <cell r="C144" t="str">
            <v>A-06 (Water Injection)</v>
          </cell>
          <cell r="D144" t="str">
            <v>A-06 (Water Injection):GBM</v>
          </cell>
          <cell r="E144">
            <v>18</v>
          </cell>
          <cell r="F144">
            <v>99</v>
          </cell>
          <cell r="G144">
            <v>612</v>
          </cell>
          <cell r="H144">
            <v>92</v>
          </cell>
          <cell r="I144">
            <v>1232</v>
          </cell>
          <cell r="J144">
            <v>2</v>
          </cell>
          <cell r="K144">
            <v>2252</v>
          </cell>
          <cell r="L144">
            <v>2254</v>
          </cell>
          <cell r="M144">
            <v>99.911268855368235</v>
          </cell>
          <cell r="N144">
            <v>1.52</v>
          </cell>
          <cell r="O144">
            <v>6.52</v>
          </cell>
          <cell r="P144">
            <v>5</v>
          </cell>
          <cell r="R144">
            <v>760000</v>
          </cell>
          <cell r="S144">
            <v>1481.578947368421</v>
          </cell>
          <cell r="T144">
            <v>1482.8947368421052</v>
          </cell>
          <cell r="V144" t="str">
            <v>water still 100 % (GLI adjusted to ~ 5 MM)</v>
          </cell>
          <cell r="W144">
            <v>1520</v>
          </cell>
          <cell r="X144">
            <v>5000</v>
          </cell>
          <cell r="Y144">
            <v>1481.578947368421</v>
          </cell>
          <cell r="Z144">
            <v>1.3157894736842106</v>
          </cell>
        </row>
        <row r="145">
          <cell r="B145">
            <v>39626</v>
          </cell>
          <cell r="C145" t="str">
            <v>A-06 (Water Injection)</v>
          </cell>
          <cell r="D145" t="str">
            <v>A-06 (Water Injection):GBM</v>
          </cell>
          <cell r="E145">
            <v>18</v>
          </cell>
          <cell r="F145">
            <v>99</v>
          </cell>
          <cell r="G145">
            <v>647</v>
          </cell>
          <cell r="H145">
            <v>93</v>
          </cell>
          <cell r="I145">
            <v>1518</v>
          </cell>
          <cell r="J145">
            <v>180</v>
          </cell>
          <cell r="K145">
            <v>4842</v>
          </cell>
          <cell r="L145">
            <v>5022</v>
          </cell>
          <cell r="M145">
            <v>96.415770609318997</v>
          </cell>
          <cell r="N145">
            <v>0.31</v>
          </cell>
          <cell r="O145">
            <v>5.31</v>
          </cell>
          <cell r="P145">
            <v>5</v>
          </cell>
          <cell r="R145">
            <v>1722.2222222222222</v>
          </cell>
          <cell r="S145">
            <v>15619.354838709678</v>
          </cell>
          <cell r="T145">
            <v>16200</v>
          </cell>
          <cell r="V145" t="str">
            <v>finally oil shown</v>
          </cell>
          <cell r="W145">
            <v>310</v>
          </cell>
          <cell r="X145">
            <v>5000</v>
          </cell>
          <cell r="Y145">
            <v>15619.354838709678</v>
          </cell>
          <cell r="Z145">
            <v>580.64516129032256</v>
          </cell>
        </row>
        <row r="146">
          <cell r="B146">
            <v>39627</v>
          </cell>
          <cell r="C146" t="str">
            <v>A-06 (Water Injection)</v>
          </cell>
          <cell r="D146" t="str">
            <v>A-06 (Water Injection):GBM</v>
          </cell>
          <cell r="E146">
            <v>10</v>
          </cell>
          <cell r="F146">
            <v>99</v>
          </cell>
          <cell r="G146">
            <v>647</v>
          </cell>
          <cell r="H146">
            <v>112</v>
          </cell>
          <cell r="I146">
            <v>1607</v>
          </cell>
          <cell r="J146">
            <v>840</v>
          </cell>
          <cell r="K146">
            <v>6919</v>
          </cell>
          <cell r="L146">
            <v>7759</v>
          </cell>
          <cell r="M146">
            <v>89.173862611161226</v>
          </cell>
          <cell r="N146">
            <v>10.69</v>
          </cell>
          <cell r="O146">
            <v>15.69</v>
          </cell>
          <cell r="P146">
            <v>5</v>
          </cell>
          <cell r="R146">
            <v>12726.190476190477</v>
          </cell>
          <cell r="S146">
            <v>647.24041159962587</v>
          </cell>
          <cell r="T146">
            <v>725.81852198316187</v>
          </cell>
          <cell r="V146" t="str">
            <v>Getting better GLI adjusted to ~ 5 MM (trans problem)</v>
          </cell>
          <cell r="W146">
            <v>10690</v>
          </cell>
          <cell r="X146">
            <v>5000</v>
          </cell>
          <cell r="Y146">
            <v>647.24041159962587</v>
          </cell>
          <cell r="Z146">
            <v>78.578110383536014</v>
          </cell>
        </row>
        <row r="147">
          <cell r="B147">
            <v>39628</v>
          </cell>
          <cell r="C147" t="str">
            <v>A-06 (Water Injection)</v>
          </cell>
          <cell r="D147" t="str">
            <v>A-06 (Water Injection):GBM</v>
          </cell>
          <cell r="E147">
            <v>9</v>
          </cell>
          <cell r="F147">
            <v>99</v>
          </cell>
          <cell r="G147">
            <v>662</v>
          </cell>
          <cell r="H147">
            <v>105</v>
          </cell>
          <cell r="I147">
            <v>1695</v>
          </cell>
          <cell r="J147">
            <v>827</v>
          </cell>
          <cell r="K147">
            <v>6535</v>
          </cell>
          <cell r="L147">
            <v>7362</v>
          </cell>
          <cell r="M147">
            <v>88.766639500135838</v>
          </cell>
          <cell r="N147">
            <v>13.49</v>
          </cell>
          <cell r="O147">
            <v>18.489999999999998</v>
          </cell>
          <cell r="P147">
            <v>5</v>
          </cell>
          <cell r="R147">
            <v>16311.970979443773</v>
          </cell>
          <cell r="S147">
            <v>484.4329132690882</v>
          </cell>
          <cell r="T147">
            <v>545.73758339510744</v>
          </cell>
          <cell r="V147" t="str">
            <v>GLI  adjusted ~ 5 MM (due trans problem)</v>
          </cell>
          <cell r="W147">
            <v>13490</v>
          </cell>
          <cell r="X147">
            <v>5000</v>
          </cell>
          <cell r="Y147">
            <v>484.4329132690882</v>
          </cell>
          <cell r="Z147">
            <v>61.304670126019275</v>
          </cell>
        </row>
        <row r="148">
          <cell r="B148">
            <v>39630</v>
          </cell>
          <cell r="C148" t="str">
            <v>A-06 (Water Injection)</v>
          </cell>
          <cell r="D148" t="str">
            <v>A-06 (Water Injection):GBM</v>
          </cell>
          <cell r="E148">
            <v>9</v>
          </cell>
          <cell r="F148">
            <v>99</v>
          </cell>
          <cell r="G148">
            <v>673</v>
          </cell>
          <cell r="H148">
            <v>90</v>
          </cell>
          <cell r="I148">
            <v>1639</v>
          </cell>
          <cell r="J148">
            <v>800</v>
          </cell>
          <cell r="K148">
            <v>5497</v>
          </cell>
          <cell r="L148">
            <v>6297</v>
          </cell>
          <cell r="M148">
            <v>87.295537557567101</v>
          </cell>
          <cell r="N148">
            <v>17.23</v>
          </cell>
          <cell r="O148">
            <v>22.23</v>
          </cell>
          <cell r="P148">
            <v>5</v>
          </cell>
          <cell r="R148">
            <v>21537.5</v>
          </cell>
          <cell r="S148">
            <v>319.03656413232733</v>
          </cell>
          <cell r="T148">
            <v>365.46720835751597</v>
          </cell>
          <cell r="V148" t="str">
            <v>gas getting better</v>
          </cell>
          <cell r="W148">
            <v>17230</v>
          </cell>
          <cell r="X148">
            <v>5000</v>
          </cell>
          <cell r="Y148">
            <v>319.03656413232733</v>
          </cell>
          <cell r="Z148">
            <v>46.430644225188622</v>
          </cell>
        </row>
        <row r="149">
          <cell r="B149">
            <v>39646</v>
          </cell>
          <cell r="C149" t="str">
            <v>A-06 (Water Injection)</v>
          </cell>
          <cell r="D149" t="str">
            <v>A-06 (Water Injection):GBM</v>
          </cell>
          <cell r="E149">
            <v>7</v>
          </cell>
          <cell r="F149">
            <v>99</v>
          </cell>
          <cell r="G149">
            <v>653</v>
          </cell>
          <cell r="H149">
            <v>225</v>
          </cell>
          <cell r="I149">
            <v>1680</v>
          </cell>
          <cell r="J149">
            <v>512</v>
          </cell>
          <cell r="K149">
            <v>3898</v>
          </cell>
          <cell r="L149">
            <v>4410</v>
          </cell>
          <cell r="M149">
            <v>88.390022675736958</v>
          </cell>
          <cell r="N149">
            <v>24.34</v>
          </cell>
          <cell r="O149">
            <v>29.15</v>
          </cell>
          <cell r="P149">
            <v>4.8099999999999996</v>
          </cell>
          <cell r="R149">
            <v>47539.0625</v>
          </cell>
          <cell r="S149">
            <v>160.14790468364831</v>
          </cell>
          <cell r="T149">
            <v>181.18323746918654</v>
          </cell>
          <cell r="V149" t="str">
            <v>gas better and GL need to stop</v>
          </cell>
          <cell r="W149">
            <v>24340</v>
          </cell>
          <cell r="X149">
            <v>4810</v>
          </cell>
          <cell r="Y149">
            <v>160.14790468364831</v>
          </cell>
          <cell r="Z149">
            <v>21.035332785538209</v>
          </cell>
        </row>
        <row r="150">
          <cell r="B150">
            <v>39652</v>
          </cell>
          <cell r="C150" t="str">
            <v>A-06 (Water Injection)</v>
          </cell>
          <cell r="D150" t="str">
            <v>A-06 (Water Injection):GBM</v>
          </cell>
          <cell r="E150">
            <v>8</v>
          </cell>
          <cell r="F150">
            <v>99</v>
          </cell>
          <cell r="G150">
            <v>677</v>
          </cell>
          <cell r="H150">
            <v>235</v>
          </cell>
          <cell r="I150">
            <v>1430</v>
          </cell>
          <cell r="J150">
            <v>539</v>
          </cell>
          <cell r="K150">
            <v>3904</v>
          </cell>
          <cell r="L150">
            <v>4443</v>
          </cell>
          <cell r="M150">
            <v>87.868557281116367</v>
          </cell>
          <cell r="N150">
            <v>27.23</v>
          </cell>
          <cell r="R150">
            <v>50519.480519480523</v>
          </cell>
          <cell r="S150">
            <v>143.37128167462359</v>
          </cell>
          <cell r="T150">
            <v>163.16562614763129</v>
          </cell>
          <cell r="V150" t="str">
            <v>Stop gas lift at 19 Jul 08</v>
          </cell>
          <cell r="W150">
            <v>27230</v>
          </cell>
          <cell r="X150">
            <v>0</v>
          </cell>
          <cell r="Y150">
            <v>143.37128167462359</v>
          </cell>
          <cell r="Z150">
            <v>19.794344473007712</v>
          </cell>
        </row>
        <row r="151">
          <cell r="B151">
            <v>39655</v>
          </cell>
          <cell r="C151" t="str">
            <v>A-06 (Water Injection)</v>
          </cell>
          <cell r="D151" t="str">
            <v>A-06 (Water Injection):GBM</v>
          </cell>
          <cell r="E151">
            <v>10</v>
          </cell>
          <cell r="F151">
            <v>99</v>
          </cell>
          <cell r="G151">
            <v>656</v>
          </cell>
          <cell r="H151">
            <v>232</v>
          </cell>
          <cell r="I151">
            <v>1416</v>
          </cell>
          <cell r="J151">
            <v>517</v>
          </cell>
          <cell r="K151">
            <v>3916</v>
          </cell>
          <cell r="L151">
            <v>4433</v>
          </cell>
          <cell r="M151">
            <v>88.33746898263027</v>
          </cell>
          <cell r="N151">
            <v>27.65</v>
          </cell>
          <cell r="R151">
            <v>53481.624758220503</v>
          </cell>
          <cell r="S151">
            <v>141.62748643761302</v>
          </cell>
          <cell r="T151">
            <v>160.32549728752261</v>
          </cell>
          <cell r="W151">
            <v>27650</v>
          </cell>
          <cell r="X151">
            <v>0</v>
          </cell>
          <cell r="Y151">
            <v>141.62748643761302</v>
          </cell>
          <cell r="Z151">
            <v>18.698010849909586</v>
          </cell>
        </row>
        <row r="152">
          <cell r="B152">
            <v>39664</v>
          </cell>
          <cell r="C152" t="str">
            <v>A-06 (Water Injection)</v>
          </cell>
          <cell r="D152" t="str">
            <v>A-06 (Water Injection):GBM</v>
          </cell>
          <cell r="E152">
            <v>18</v>
          </cell>
          <cell r="F152">
            <v>98</v>
          </cell>
          <cell r="G152">
            <v>681</v>
          </cell>
          <cell r="H152">
            <v>235</v>
          </cell>
          <cell r="I152">
            <v>1446</v>
          </cell>
          <cell r="J152">
            <v>506</v>
          </cell>
          <cell r="K152">
            <v>3863</v>
          </cell>
          <cell r="L152">
            <v>4369</v>
          </cell>
          <cell r="M152">
            <v>88.418402380407414</v>
          </cell>
          <cell r="N152">
            <v>28.4</v>
          </cell>
          <cell r="O152">
            <v>28.4</v>
          </cell>
          <cell r="P152">
            <v>0</v>
          </cell>
          <cell r="R152">
            <v>56126.482213438736</v>
          </cell>
          <cell r="S152">
            <v>136.02112676056339</v>
          </cell>
          <cell r="T152">
            <v>153.83802816901408</v>
          </cell>
          <cell r="W152">
            <v>28400</v>
          </cell>
          <cell r="X152">
            <v>0</v>
          </cell>
          <cell r="Y152">
            <v>136.02112676056339</v>
          </cell>
          <cell r="Z152">
            <v>17.816901408450704</v>
          </cell>
        </row>
        <row r="153">
          <cell r="B153">
            <v>39677</v>
          </cell>
          <cell r="C153" t="str">
            <v>A-06 (Water Injection)</v>
          </cell>
          <cell r="D153" t="str">
            <v>A-06 (Water Injection):GBM</v>
          </cell>
          <cell r="E153">
            <v>9</v>
          </cell>
          <cell r="F153">
            <v>99</v>
          </cell>
          <cell r="G153">
            <v>679</v>
          </cell>
          <cell r="H153">
            <v>230</v>
          </cell>
          <cell r="I153">
            <v>1384</v>
          </cell>
          <cell r="J153">
            <v>496</v>
          </cell>
          <cell r="K153">
            <v>3893</v>
          </cell>
          <cell r="L153">
            <v>4389</v>
          </cell>
          <cell r="M153">
            <v>88.699020277967648</v>
          </cell>
          <cell r="N153">
            <v>27.55</v>
          </cell>
          <cell r="R153">
            <v>55544.354838709674</v>
          </cell>
          <cell r="S153">
            <v>141.30671506352087</v>
          </cell>
          <cell r="T153">
            <v>159.31034482758622</v>
          </cell>
          <cell r="W153">
            <v>27550</v>
          </cell>
          <cell r="X153">
            <v>0</v>
          </cell>
          <cell r="Y153">
            <v>141.30671506352087</v>
          </cell>
          <cell r="Z153">
            <v>18.003629764065334</v>
          </cell>
        </row>
        <row r="154">
          <cell r="B154">
            <v>39685</v>
          </cell>
          <cell r="C154" t="str">
            <v>A-06 (Water Injection)</v>
          </cell>
          <cell r="D154" t="str">
            <v>A-06 (Water Injection):GBM</v>
          </cell>
          <cell r="E154">
            <v>8</v>
          </cell>
          <cell r="F154">
            <v>99</v>
          </cell>
          <cell r="G154">
            <v>687</v>
          </cell>
          <cell r="H154">
            <v>225</v>
          </cell>
          <cell r="I154">
            <v>1378</v>
          </cell>
          <cell r="J154">
            <v>426</v>
          </cell>
          <cell r="K154">
            <v>3974</v>
          </cell>
          <cell r="L154">
            <v>4400</v>
          </cell>
          <cell r="M154">
            <v>90.318181818181813</v>
          </cell>
          <cell r="N154">
            <v>27.06</v>
          </cell>
          <cell r="R154">
            <v>63521.126760563384</v>
          </cell>
          <cell r="S154">
            <v>146.85883222468587</v>
          </cell>
          <cell r="T154">
            <v>162.60162601626016</v>
          </cell>
          <cell r="W154">
            <v>27060</v>
          </cell>
          <cell r="X154">
            <v>0</v>
          </cell>
          <cell r="Y154">
            <v>146.8588322246859</v>
          </cell>
          <cell r="Z154">
            <v>15.742793791574281</v>
          </cell>
        </row>
        <row r="155">
          <cell r="B155">
            <v>39700</v>
          </cell>
          <cell r="C155" t="str">
            <v>A-06 (Water Injection)</v>
          </cell>
          <cell r="D155" t="str">
            <v>A-06 (Water Injection):GBM</v>
          </cell>
          <cell r="E155">
            <v>9</v>
          </cell>
          <cell r="F155">
            <v>99</v>
          </cell>
          <cell r="G155">
            <v>637</v>
          </cell>
          <cell r="H155">
            <v>235</v>
          </cell>
          <cell r="I155">
            <v>1345</v>
          </cell>
          <cell r="J155">
            <v>417</v>
          </cell>
          <cell r="K155">
            <v>4177</v>
          </cell>
          <cell r="L155">
            <v>4594</v>
          </cell>
          <cell r="M155">
            <v>90.922942969090116</v>
          </cell>
          <cell r="N155">
            <v>26.51</v>
          </cell>
          <cell r="R155">
            <v>63573.141486810549</v>
          </cell>
          <cell r="S155">
            <v>157.56318370426254</v>
          </cell>
          <cell r="T155">
            <v>173.29309694454923</v>
          </cell>
          <cell r="V155" t="str">
            <v>after flusihing trans</v>
          </cell>
          <cell r="W155">
            <v>26510</v>
          </cell>
          <cell r="X155">
            <v>0</v>
          </cell>
          <cell r="Y155">
            <v>157.56318370426254</v>
          </cell>
          <cell r="Z155">
            <v>15.729913240286683</v>
          </cell>
        </row>
        <row r="156">
          <cell r="B156">
            <v>39709</v>
          </cell>
          <cell r="C156" t="str">
            <v>A-06 (Water Injection)</v>
          </cell>
          <cell r="D156" t="str">
            <v>A-06 (Water Injection):GBM</v>
          </cell>
          <cell r="E156">
            <v>9</v>
          </cell>
          <cell r="F156">
            <v>99</v>
          </cell>
          <cell r="G156">
            <v>671</v>
          </cell>
          <cell r="H156">
            <v>237</v>
          </cell>
          <cell r="I156">
            <v>1341</v>
          </cell>
          <cell r="J156">
            <v>444</v>
          </cell>
          <cell r="K156">
            <v>4148</v>
          </cell>
          <cell r="L156">
            <v>4592</v>
          </cell>
          <cell r="M156">
            <v>90.331010452961678</v>
          </cell>
          <cell r="N156">
            <v>25.67</v>
          </cell>
          <cell r="R156">
            <v>57815.315315315318</v>
          </cell>
          <cell r="S156">
            <v>161.58940397350995</v>
          </cell>
          <cell r="T156">
            <v>178.88585897935334</v>
          </cell>
          <cell r="W156">
            <v>25670</v>
          </cell>
          <cell r="X156">
            <v>0</v>
          </cell>
          <cell r="Y156">
            <v>161.58940397350992</v>
          </cell>
          <cell r="Z156">
            <v>17.296455005843395</v>
          </cell>
        </row>
        <row r="157">
          <cell r="B157">
            <v>39718</v>
          </cell>
          <cell r="C157" t="str">
            <v>A-06 (Water Injection)</v>
          </cell>
          <cell r="D157" t="str">
            <v>A-06 (Water Injection):GBM</v>
          </cell>
          <cell r="E157">
            <v>11</v>
          </cell>
          <cell r="F157">
            <v>99</v>
          </cell>
          <cell r="G157">
            <v>654</v>
          </cell>
          <cell r="H157">
            <v>230</v>
          </cell>
          <cell r="I157">
            <v>1321</v>
          </cell>
          <cell r="J157">
            <v>446</v>
          </cell>
          <cell r="K157">
            <v>4369</v>
          </cell>
          <cell r="L157">
            <v>4815</v>
          </cell>
          <cell r="M157">
            <v>90.737279335410179</v>
          </cell>
          <cell r="N157">
            <v>23.78</v>
          </cell>
          <cell r="R157">
            <v>53318.385650224212</v>
          </cell>
          <cell r="S157">
            <v>183.72582001682085</v>
          </cell>
          <cell r="T157">
            <v>202.48107653490328</v>
          </cell>
          <cell r="W157">
            <v>23780</v>
          </cell>
          <cell r="X157">
            <v>0</v>
          </cell>
          <cell r="Y157">
            <v>183.72582001682085</v>
          </cell>
          <cell r="Z157">
            <v>18.755256518082422</v>
          </cell>
        </row>
        <row r="158">
          <cell r="B158">
            <v>39753</v>
          </cell>
          <cell r="C158" t="str">
            <v>A-06 (Water Injection)</v>
          </cell>
          <cell r="D158" t="str">
            <v>A-06 (Water Injection):GBM</v>
          </cell>
          <cell r="E158">
            <v>10</v>
          </cell>
          <cell r="F158">
            <v>95</v>
          </cell>
          <cell r="G158">
            <v>612</v>
          </cell>
          <cell r="H158">
            <v>117</v>
          </cell>
          <cell r="I158">
            <v>1193</v>
          </cell>
          <cell r="J158">
            <v>2</v>
          </cell>
          <cell r="K158">
            <v>617</v>
          </cell>
          <cell r="L158">
            <v>619</v>
          </cell>
          <cell r="M158">
            <v>99.676898222940224</v>
          </cell>
          <cell r="N158">
            <v>2.46</v>
          </cell>
          <cell r="O158">
            <v>7.55</v>
          </cell>
          <cell r="P158">
            <v>5.09</v>
          </cell>
          <cell r="R158">
            <v>1230000</v>
          </cell>
          <cell r="S158">
            <v>250.8130081300813</v>
          </cell>
          <cell r="T158">
            <v>251.6260162601626</v>
          </cell>
          <cell r="V158" t="str">
            <v>test after Oct _SD  (need to bullhead)</v>
          </cell>
          <cell r="W158">
            <v>2460</v>
          </cell>
          <cell r="X158">
            <v>5090</v>
          </cell>
          <cell r="Y158">
            <v>250.8130081300813</v>
          </cell>
          <cell r="Z158">
            <v>0.81300813008130079</v>
          </cell>
        </row>
        <row r="159">
          <cell r="B159">
            <v>39795</v>
          </cell>
          <cell r="C159" t="str">
            <v>A-06 (Water Injection)</v>
          </cell>
          <cell r="D159" t="str">
            <v>A-06 (Water Injection):GBM</v>
          </cell>
          <cell r="E159">
            <v>12</v>
          </cell>
          <cell r="F159">
            <v>99</v>
          </cell>
          <cell r="G159">
            <v>642</v>
          </cell>
          <cell r="H159">
            <v>208</v>
          </cell>
          <cell r="I159">
            <v>1259</v>
          </cell>
          <cell r="J159">
            <v>61</v>
          </cell>
          <cell r="K159">
            <v>4604</v>
          </cell>
          <cell r="L159">
            <v>4665</v>
          </cell>
          <cell r="M159">
            <v>98.692390139335473</v>
          </cell>
          <cell r="N159">
            <v>4</v>
          </cell>
          <cell r="O159">
            <v>8</v>
          </cell>
          <cell r="P159">
            <v>4</v>
          </cell>
          <cell r="R159">
            <v>65573.770491803283</v>
          </cell>
          <cell r="S159">
            <v>1151</v>
          </cell>
          <cell r="T159">
            <v>1166.25</v>
          </cell>
          <cell r="V159" t="str">
            <v>gas production still low compare to original performance</v>
          </cell>
          <cell r="W159">
            <v>4000</v>
          </cell>
          <cell r="X159">
            <v>4000</v>
          </cell>
          <cell r="Y159">
            <v>1151</v>
          </cell>
          <cell r="Z159">
            <v>15.25</v>
          </cell>
        </row>
        <row r="160">
          <cell r="B160">
            <v>39835</v>
          </cell>
          <cell r="C160" t="str">
            <v>A-06 (Water Injection)</v>
          </cell>
          <cell r="D160" t="str">
            <v>A-06 (Water Injection):GBM</v>
          </cell>
          <cell r="E160">
            <v>8</v>
          </cell>
          <cell r="F160">
            <v>30</v>
          </cell>
          <cell r="G160">
            <v>599</v>
          </cell>
          <cell r="H160">
            <v>73</v>
          </cell>
          <cell r="I160">
            <v>830</v>
          </cell>
          <cell r="J160">
            <v>1</v>
          </cell>
          <cell r="K160">
            <v>0</v>
          </cell>
          <cell r="L160">
            <v>1</v>
          </cell>
          <cell r="M160">
            <v>0</v>
          </cell>
          <cell r="N160">
            <v>2.78</v>
          </cell>
          <cell r="O160">
            <v>5.6</v>
          </cell>
          <cell r="P160">
            <v>2.82</v>
          </cell>
          <cell r="R160">
            <v>2780000</v>
          </cell>
          <cell r="S160">
            <v>0</v>
          </cell>
          <cell r="T160">
            <v>0.35971223021582732</v>
          </cell>
          <cell r="V160" t="str">
            <v>Only gas cycle (low fluid level), prep to take SGS</v>
          </cell>
          <cell r="W160">
            <v>2780</v>
          </cell>
          <cell r="X160">
            <v>2820</v>
          </cell>
          <cell r="Y160">
            <v>0</v>
          </cell>
          <cell r="Z160">
            <v>0.35971223021582738</v>
          </cell>
        </row>
        <row r="162">
          <cell r="B162">
            <v>39895</v>
          </cell>
          <cell r="C162">
            <v>60</v>
          </cell>
        </row>
        <row r="163">
          <cell r="B163">
            <v>39955</v>
          </cell>
        </row>
        <row r="164">
          <cell r="B164">
            <v>40015</v>
          </cell>
        </row>
        <row r="165">
          <cell r="B165">
            <v>40075</v>
          </cell>
        </row>
        <row r="166">
          <cell r="B166">
            <v>40135</v>
          </cell>
        </row>
        <row r="167">
          <cell r="B167">
            <v>40195</v>
          </cell>
        </row>
        <row r="168">
          <cell r="B168">
            <v>40255</v>
          </cell>
        </row>
      </sheetData>
      <sheetData sheetId="10">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38850</v>
          </cell>
          <cell r="C26" t="str">
            <v>A-07</v>
          </cell>
          <cell r="D26" t="str">
            <v>A-07:Zone3</v>
          </cell>
          <cell r="E26">
            <v>5</v>
          </cell>
          <cell r="F26">
            <v>100</v>
          </cell>
          <cell r="G26">
            <v>582</v>
          </cell>
          <cell r="H26">
            <v>115</v>
          </cell>
          <cell r="I26">
            <v>1427</v>
          </cell>
          <cell r="J26">
            <v>27</v>
          </cell>
          <cell r="K26">
            <v>993</v>
          </cell>
          <cell r="L26">
            <v>1020</v>
          </cell>
          <cell r="M26">
            <v>97.352941176470594</v>
          </cell>
          <cell r="N26">
            <v>8.1</v>
          </cell>
          <cell r="O26">
            <v>9.1999999999999993</v>
          </cell>
          <cell r="P26">
            <v>1.1000000000000001</v>
          </cell>
          <cell r="R26">
            <v>300000</v>
          </cell>
          <cell r="S26">
            <v>122.5925925925926</v>
          </cell>
          <cell r="T26">
            <v>125.92592592592592</v>
          </cell>
          <cell r="V26" t="str">
            <v>First Unloading after fracturing</v>
          </cell>
          <cell r="W26">
            <v>8100</v>
          </cell>
          <cell r="X26">
            <v>1100</v>
          </cell>
          <cell r="Y26">
            <v>122.5925925925926</v>
          </cell>
          <cell r="Z26">
            <v>3.3333333333333335</v>
          </cell>
        </row>
        <row r="27">
          <cell r="B27">
            <v>38852</v>
          </cell>
          <cell r="C27" t="str">
            <v>A-07</v>
          </cell>
          <cell r="D27" t="str">
            <v>A-07:Zone3</v>
          </cell>
          <cell r="E27">
            <v>9</v>
          </cell>
          <cell r="F27">
            <v>100</v>
          </cell>
          <cell r="G27">
            <v>653</v>
          </cell>
          <cell r="H27">
            <v>102</v>
          </cell>
          <cell r="I27">
            <v>1344</v>
          </cell>
          <cell r="J27">
            <v>2</v>
          </cell>
          <cell r="K27">
            <v>497</v>
          </cell>
          <cell r="L27">
            <v>499</v>
          </cell>
          <cell r="M27">
            <v>99.599198396793582</v>
          </cell>
          <cell r="N27">
            <v>0.9</v>
          </cell>
          <cell r="O27">
            <v>3.6</v>
          </cell>
          <cell r="P27">
            <v>2.7</v>
          </cell>
          <cell r="R27">
            <v>450000</v>
          </cell>
          <cell r="S27">
            <v>552.22222222222217</v>
          </cell>
          <cell r="T27">
            <v>554.44444444444446</v>
          </cell>
          <cell r="V27" t="str">
            <v>Increase GLI from 1 to 2.7 MM</v>
          </cell>
          <cell r="W27">
            <v>900</v>
          </cell>
          <cell r="X27">
            <v>2700</v>
          </cell>
          <cell r="Y27">
            <v>552.22222222222217</v>
          </cell>
          <cell r="Z27">
            <v>2.2222222222222223</v>
          </cell>
        </row>
        <row r="28">
          <cell r="B28">
            <v>38853</v>
          </cell>
          <cell r="C28" t="str">
            <v>A-07</v>
          </cell>
          <cell r="D28" t="str">
            <v>A-07:Zone3</v>
          </cell>
          <cell r="E28">
            <v>8</v>
          </cell>
          <cell r="F28">
            <v>100</v>
          </cell>
          <cell r="G28">
            <v>653</v>
          </cell>
          <cell r="H28">
            <v>91</v>
          </cell>
          <cell r="I28">
            <v>1312</v>
          </cell>
          <cell r="J28">
            <v>17</v>
          </cell>
          <cell r="K28">
            <v>192</v>
          </cell>
          <cell r="L28">
            <v>209</v>
          </cell>
          <cell r="M28">
            <v>91.866028708133967</v>
          </cell>
          <cell r="N28">
            <v>0.7</v>
          </cell>
          <cell r="O28">
            <v>3.3</v>
          </cell>
          <cell r="P28">
            <v>2.6</v>
          </cell>
          <cell r="R28">
            <v>41176.470588235294</v>
          </cell>
          <cell r="S28">
            <v>274.28571428571428</v>
          </cell>
          <cell r="T28">
            <v>298.57142857142856</v>
          </cell>
          <cell r="W28">
            <v>700</v>
          </cell>
          <cell r="X28">
            <v>2600</v>
          </cell>
          <cell r="Y28">
            <v>274.28571428571428</v>
          </cell>
          <cell r="Z28">
            <v>24.285714285714288</v>
          </cell>
        </row>
        <row r="29">
          <cell r="B29">
            <v>38854</v>
          </cell>
          <cell r="C29" t="str">
            <v>A-07</v>
          </cell>
          <cell r="D29" t="str">
            <v>A-07:Zone3</v>
          </cell>
          <cell r="E29">
            <v>8</v>
          </cell>
          <cell r="F29">
            <v>100</v>
          </cell>
          <cell r="G29">
            <v>645</v>
          </cell>
          <cell r="H29">
            <v>96</v>
          </cell>
          <cell r="I29">
            <v>1400</v>
          </cell>
          <cell r="J29">
            <v>2</v>
          </cell>
          <cell r="K29">
            <v>327</v>
          </cell>
          <cell r="L29">
            <v>329</v>
          </cell>
          <cell r="M29">
            <v>99.392097264437695</v>
          </cell>
          <cell r="N29">
            <v>0.5</v>
          </cell>
          <cell r="O29">
            <v>3.6</v>
          </cell>
          <cell r="P29">
            <v>3.1</v>
          </cell>
          <cell r="R29">
            <v>250000</v>
          </cell>
          <cell r="S29">
            <v>654</v>
          </cell>
          <cell r="T29">
            <v>658</v>
          </cell>
          <cell r="W29">
            <v>500</v>
          </cell>
          <cell r="X29">
            <v>3100</v>
          </cell>
          <cell r="Y29">
            <v>654</v>
          </cell>
          <cell r="Z29">
            <v>4</v>
          </cell>
        </row>
        <row r="30">
          <cell r="B30">
            <v>38855</v>
          </cell>
          <cell r="C30" t="str">
            <v>A-07</v>
          </cell>
          <cell r="D30" t="str">
            <v>A-07:Zone3</v>
          </cell>
          <cell r="E30">
            <v>9</v>
          </cell>
          <cell r="F30">
            <v>100</v>
          </cell>
          <cell r="G30">
            <v>648</v>
          </cell>
          <cell r="H30">
            <v>94</v>
          </cell>
          <cell r="I30">
            <v>1410</v>
          </cell>
          <cell r="J30">
            <v>90</v>
          </cell>
          <cell r="K30">
            <v>145</v>
          </cell>
          <cell r="L30">
            <v>235</v>
          </cell>
          <cell r="M30">
            <v>61.702127659574465</v>
          </cell>
          <cell r="N30">
            <v>0.6</v>
          </cell>
          <cell r="O30">
            <v>3.7</v>
          </cell>
          <cell r="P30">
            <v>3.1</v>
          </cell>
          <cell r="R30">
            <v>6666.666666666667</v>
          </cell>
          <cell r="S30">
            <v>241.66666666666666</v>
          </cell>
          <cell r="T30">
            <v>391.66666666666669</v>
          </cell>
          <cell r="W30">
            <v>600</v>
          </cell>
          <cell r="X30">
            <v>3100</v>
          </cell>
          <cell r="Y30">
            <v>241.66666666666669</v>
          </cell>
          <cell r="Z30">
            <v>150</v>
          </cell>
        </row>
        <row r="31">
          <cell r="B31">
            <v>38860</v>
          </cell>
          <cell r="C31" t="str">
            <v>A-07</v>
          </cell>
          <cell r="D31" t="str">
            <v>A-07:Zone3</v>
          </cell>
          <cell r="E31">
            <v>7</v>
          </cell>
          <cell r="F31">
            <v>100</v>
          </cell>
          <cell r="G31">
            <v>665</v>
          </cell>
          <cell r="H31">
            <v>93</v>
          </cell>
          <cell r="I31">
            <v>1459</v>
          </cell>
          <cell r="J31">
            <v>3</v>
          </cell>
          <cell r="K31">
            <v>125</v>
          </cell>
          <cell r="L31">
            <v>128</v>
          </cell>
          <cell r="M31">
            <v>97.65625</v>
          </cell>
          <cell r="N31">
            <v>8.1</v>
          </cell>
          <cell r="O31">
            <v>11.4</v>
          </cell>
          <cell r="P31">
            <v>3.3</v>
          </cell>
          <cell r="R31">
            <v>2700000</v>
          </cell>
          <cell r="S31">
            <v>15.432098765432098</v>
          </cell>
          <cell r="T31">
            <v>15.802469135802468</v>
          </cell>
          <cell r="W31">
            <v>8100</v>
          </cell>
          <cell r="X31">
            <v>3300</v>
          </cell>
          <cell r="Y31">
            <v>15.4320987654321</v>
          </cell>
          <cell r="Z31">
            <v>0.37037037037037041</v>
          </cell>
        </row>
        <row r="32">
          <cell r="B32">
            <v>38866</v>
          </cell>
          <cell r="C32" t="str">
            <v>A-07</v>
          </cell>
          <cell r="D32" t="str">
            <v>A-07:Zone3</v>
          </cell>
          <cell r="E32">
            <v>11</v>
          </cell>
          <cell r="F32">
            <v>100</v>
          </cell>
          <cell r="G32">
            <v>656</v>
          </cell>
          <cell r="H32">
            <v>89</v>
          </cell>
          <cell r="I32">
            <v>1310</v>
          </cell>
          <cell r="J32">
            <v>2</v>
          </cell>
          <cell r="K32">
            <v>99</v>
          </cell>
          <cell r="L32">
            <v>101</v>
          </cell>
          <cell r="M32">
            <v>98.019801980198025</v>
          </cell>
          <cell r="N32">
            <v>8.5</v>
          </cell>
          <cell r="O32">
            <v>11.1</v>
          </cell>
          <cell r="P32">
            <v>2.6</v>
          </cell>
          <cell r="R32">
            <v>4250000</v>
          </cell>
          <cell r="S32">
            <v>11.647058823529411</v>
          </cell>
          <cell r="T32">
            <v>11.882352941176471</v>
          </cell>
          <cell r="W32">
            <v>8500</v>
          </cell>
          <cell r="X32">
            <v>2600</v>
          </cell>
          <cell r="Y32">
            <v>11.647058823529411</v>
          </cell>
          <cell r="Z32">
            <v>0.23529411764705882</v>
          </cell>
        </row>
        <row r="33">
          <cell r="B33">
            <v>38868</v>
          </cell>
          <cell r="C33" t="str">
            <v>A-07</v>
          </cell>
          <cell r="D33" t="str">
            <v>A-07:Zone3</v>
          </cell>
          <cell r="E33">
            <v>8</v>
          </cell>
          <cell r="F33">
            <v>100</v>
          </cell>
          <cell r="G33">
            <v>657</v>
          </cell>
          <cell r="H33">
            <v>90</v>
          </cell>
          <cell r="I33">
            <v>1239</v>
          </cell>
          <cell r="J33">
            <v>2</v>
          </cell>
          <cell r="K33">
            <v>46</v>
          </cell>
          <cell r="L33">
            <v>48</v>
          </cell>
          <cell r="M33">
            <v>95.833333333333329</v>
          </cell>
          <cell r="N33">
            <v>8.4</v>
          </cell>
          <cell r="O33">
            <v>10.9</v>
          </cell>
          <cell r="P33">
            <v>2.5</v>
          </cell>
          <cell r="R33">
            <v>4200000</v>
          </cell>
          <cell r="S33">
            <v>5.4761904761904763</v>
          </cell>
          <cell r="T33">
            <v>5.7142857142857144</v>
          </cell>
          <cell r="V33" t="str">
            <v>Decide to move chicksan to A-14</v>
          </cell>
          <cell r="W33">
            <v>8400</v>
          </cell>
          <cell r="X33">
            <v>2500</v>
          </cell>
          <cell r="Y33">
            <v>5.4761904761904763</v>
          </cell>
          <cell r="Z33">
            <v>0.23809523809523808</v>
          </cell>
        </row>
        <row r="34">
          <cell r="B34">
            <v>39036</v>
          </cell>
          <cell r="C34" t="str">
            <v>A-07</v>
          </cell>
          <cell r="D34" t="str">
            <v>A-07:Zone3</v>
          </cell>
          <cell r="E34">
            <v>15</v>
          </cell>
          <cell r="F34">
            <v>25</v>
          </cell>
          <cell r="G34">
            <v>621</v>
          </cell>
          <cell r="H34">
            <v>90</v>
          </cell>
          <cell r="I34">
            <v>0</v>
          </cell>
          <cell r="J34">
            <v>2</v>
          </cell>
          <cell r="K34">
            <v>3</v>
          </cell>
          <cell r="L34">
            <v>5</v>
          </cell>
          <cell r="M34">
            <v>60</v>
          </cell>
          <cell r="N34">
            <v>0</v>
          </cell>
          <cell r="R34">
            <v>0</v>
          </cell>
          <cell r="T34">
            <v>0</v>
          </cell>
          <cell r="V34" t="str">
            <v>Low influx</v>
          </cell>
          <cell r="W34">
            <v>0</v>
          </cell>
          <cell r="X34">
            <v>0</v>
          </cell>
          <cell r="Y34" t="e">
            <v>#DIV/0!</v>
          </cell>
          <cell r="Z34" t="e">
            <v>#DIV/0!</v>
          </cell>
        </row>
        <row r="35">
          <cell r="B35">
            <v>42152</v>
          </cell>
          <cell r="C35" t="str">
            <v>A-07</v>
          </cell>
          <cell r="D35" t="str">
            <v>A-07:Zone3</v>
          </cell>
          <cell r="E35">
            <v>6</v>
          </cell>
          <cell r="F35">
            <v>100</v>
          </cell>
          <cell r="G35">
            <v>218</v>
          </cell>
          <cell r="H35">
            <v>92</v>
          </cell>
          <cell r="I35">
            <v>1016</v>
          </cell>
          <cell r="J35">
            <v>32.92</v>
          </cell>
          <cell r="K35">
            <v>131.66999999999999</v>
          </cell>
          <cell r="L35">
            <v>164.59</v>
          </cell>
          <cell r="M35">
            <v>79.998784859347467</v>
          </cell>
          <cell r="N35">
            <v>2.6999999999999899E-2</v>
          </cell>
          <cell r="O35">
            <v>1.66</v>
          </cell>
          <cell r="P35">
            <v>1.633</v>
          </cell>
          <cell r="R35">
            <v>820.17010935601149</v>
          </cell>
          <cell r="S35">
            <v>4876.6666666666852</v>
          </cell>
          <cell r="T35">
            <v>6095.9259259259488</v>
          </cell>
          <cell r="V35" t="str">
            <v>WC 80%</v>
          </cell>
          <cell r="W35">
            <v>26.999999999999901</v>
          </cell>
          <cell r="X35">
            <v>1633</v>
          </cell>
          <cell r="Y35">
            <v>4876.6666666666843</v>
          </cell>
          <cell r="Z35">
            <v>1219.2592592592639</v>
          </cell>
        </row>
        <row r="36">
          <cell r="B36">
            <v>42168</v>
          </cell>
          <cell r="C36" t="str">
            <v>A-07</v>
          </cell>
          <cell r="D36" t="str">
            <v>A-07:Zone3</v>
          </cell>
          <cell r="E36">
            <v>21</v>
          </cell>
          <cell r="F36">
            <v>100</v>
          </cell>
          <cell r="G36">
            <v>248</v>
          </cell>
          <cell r="H36">
            <v>93</v>
          </cell>
          <cell r="I36">
            <v>1364</v>
          </cell>
          <cell r="J36">
            <v>23.39</v>
          </cell>
          <cell r="K36">
            <v>23.39</v>
          </cell>
          <cell r="L36">
            <v>46.78</v>
          </cell>
          <cell r="M36">
            <v>50</v>
          </cell>
          <cell r="N36">
            <v>1.3999999999999801E-2</v>
          </cell>
          <cell r="O36">
            <v>2.319</v>
          </cell>
          <cell r="P36">
            <v>2.3050000000000002</v>
          </cell>
          <cell r="R36">
            <v>598.54638734501066</v>
          </cell>
          <cell r="S36">
            <v>1670.7142857143097</v>
          </cell>
          <cell r="T36">
            <v>3341.4285714286193</v>
          </cell>
          <cell r="V36" t="str">
            <v>WC 50%</v>
          </cell>
          <cell r="W36">
            <v>13.999999999999801</v>
          </cell>
          <cell r="X36">
            <v>2305</v>
          </cell>
          <cell r="Y36">
            <v>1670.7142857143094</v>
          </cell>
          <cell r="Z36">
            <v>1670.7142857143094</v>
          </cell>
        </row>
        <row r="37">
          <cell r="B37">
            <v>42174</v>
          </cell>
          <cell r="C37" t="str">
            <v>A-07</v>
          </cell>
          <cell r="D37" t="str">
            <v>A-07:Zone3</v>
          </cell>
          <cell r="E37">
            <v>22</v>
          </cell>
          <cell r="F37">
            <v>100</v>
          </cell>
          <cell r="G37">
            <v>257</v>
          </cell>
          <cell r="H37">
            <v>89</v>
          </cell>
          <cell r="I37">
            <v>1186</v>
          </cell>
          <cell r="J37">
            <v>42.22</v>
          </cell>
          <cell r="K37">
            <v>42.22</v>
          </cell>
          <cell r="L37">
            <v>84.44</v>
          </cell>
          <cell r="M37">
            <v>50</v>
          </cell>
          <cell r="N37">
            <v>2.4999999999999901E-2</v>
          </cell>
          <cell r="O37">
            <v>1.8919999999999999</v>
          </cell>
          <cell r="P37">
            <v>1.867</v>
          </cell>
          <cell r="R37">
            <v>592.13642823306247</v>
          </cell>
          <cell r="S37">
            <v>1688.8000000000068</v>
          </cell>
          <cell r="T37">
            <v>3377.6000000000136</v>
          </cell>
          <cell r="V37" t="str">
            <v>WC 50%</v>
          </cell>
          <cell r="W37">
            <v>24.999999999999901</v>
          </cell>
          <cell r="X37">
            <v>1867</v>
          </cell>
          <cell r="Y37">
            <v>1688.8000000000065</v>
          </cell>
          <cell r="Z37">
            <v>1688.8000000000065</v>
          </cell>
        </row>
        <row r="38">
          <cell r="B38">
            <v>42183</v>
          </cell>
          <cell r="C38" t="str">
            <v>A-07</v>
          </cell>
          <cell r="D38" t="str">
            <v>A-07:Zone3</v>
          </cell>
          <cell r="E38">
            <v>17</v>
          </cell>
          <cell r="F38">
            <v>100</v>
          </cell>
          <cell r="G38">
            <v>233</v>
          </cell>
          <cell r="H38">
            <v>89</v>
          </cell>
          <cell r="I38">
            <v>1176</v>
          </cell>
          <cell r="J38">
            <v>19.887</v>
          </cell>
          <cell r="K38">
            <v>19.887</v>
          </cell>
          <cell r="L38">
            <v>39.774000000000001</v>
          </cell>
          <cell r="M38">
            <v>50</v>
          </cell>
          <cell r="N38">
            <v>1.2E-2</v>
          </cell>
          <cell r="O38">
            <v>1.883</v>
          </cell>
          <cell r="P38">
            <v>1.871</v>
          </cell>
          <cell r="R38">
            <v>603.40926233217681</v>
          </cell>
          <cell r="S38">
            <v>1657.25</v>
          </cell>
          <cell r="T38">
            <v>3314.5</v>
          </cell>
          <cell r="V38" t="str">
            <v>Assume WC 50%</v>
          </cell>
          <cell r="W38">
            <v>12</v>
          </cell>
          <cell r="X38">
            <v>1871</v>
          </cell>
          <cell r="Y38">
            <v>1657.25</v>
          </cell>
          <cell r="Z38">
            <v>1657.25</v>
          </cell>
        </row>
        <row r="39">
          <cell r="B39">
            <v>42197</v>
          </cell>
          <cell r="C39" t="str">
            <v>A-07</v>
          </cell>
          <cell r="D39" t="str">
            <v>A-07:Zone3</v>
          </cell>
          <cell r="E39">
            <v>23</v>
          </cell>
          <cell r="F39">
            <v>100</v>
          </cell>
          <cell r="G39">
            <v>5</v>
          </cell>
          <cell r="H39">
            <v>85</v>
          </cell>
          <cell r="I39">
            <v>981</v>
          </cell>
          <cell r="J39">
            <v>15.121</v>
          </cell>
          <cell r="K39">
            <v>53.61</v>
          </cell>
          <cell r="L39">
            <v>68.730999999999995</v>
          </cell>
          <cell r="M39">
            <v>77.999738109441154</v>
          </cell>
          <cell r="N39">
            <v>2.9000000000000099E-2</v>
          </cell>
          <cell r="O39">
            <v>1.8</v>
          </cell>
          <cell r="P39">
            <v>1.7709999999999999</v>
          </cell>
          <cell r="R39">
            <v>1917.8625752265127</v>
          </cell>
          <cell r="S39">
            <v>1848.620689655166</v>
          </cell>
          <cell r="T39">
            <v>2370.0344827586127</v>
          </cell>
          <cell r="V39" t="str">
            <v>Assume WC 78%</v>
          </cell>
          <cell r="W39">
            <v>29.000000000000099</v>
          </cell>
          <cell r="X39">
            <v>1771</v>
          </cell>
          <cell r="Y39">
            <v>1848.6206896551662</v>
          </cell>
          <cell r="Z39">
            <v>521.41379310344655</v>
          </cell>
        </row>
        <row r="40">
          <cell r="B40">
            <v>42198</v>
          </cell>
          <cell r="C40" t="str">
            <v>A-07</v>
          </cell>
          <cell r="D40" t="str">
            <v>A-07:Zone3</v>
          </cell>
          <cell r="E40">
            <v>17</v>
          </cell>
          <cell r="F40">
            <v>100</v>
          </cell>
          <cell r="G40">
            <v>5</v>
          </cell>
          <cell r="H40">
            <v>85</v>
          </cell>
          <cell r="I40">
            <v>989</v>
          </cell>
          <cell r="J40">
            <v>15.487</v>
          </cell>
          <cell r="K40">
            <v>54.906999999999996</v>
          </cell>
          <cell r="L40">
            <v>70.394000000000005</v>
          </cell>
          <cell r="M40">
            <v>77.999545415802487</v>
          </cell>
          <cell r="N40">
            <v>9.0000000000003393E-3</v>
          </cell>
          <cell r="O40">
            <v>2.6440000000000001</v>
          </cell>
          <cell r="P40">
            <v>2.6349999999999998</v>
          </cell>
          <cell r="R40">
            <v>581.13256279462382</v>
          </cell>
          <cell r="S40">
            <v>6100.7777777775473</v>
          </cell>
          <cell r="T40">
            <v>7821.5555555552601</v>
          </cell>
          <cell r="V40" t="str">
            <v>Assume WC78%</v>
          </cell>
          <cell r="W40">
            <v>9.0000000000003393</v>
          </cell>
          <cell r="X40">
            <v>2635</v>
          </cell>
          <cell r="Y40">
            <v>6100.7777777775473</v>
          </cell>
          <cell r="Z40">
            <v>1720.7777777777128</v>
          </cell>
        </row>
        <row r="41">
          <cell r="B41">
            <v>42210</v>
          </cell>
          <cell r="C41" t="str">
            <v>A-07</v>
          </cell>
          <cell r="D41" t="str">
            <v>A-07:Zone3</v>
          </cell>
          <cell r="E41">
            <v>18</v>
          </cell>
          <cell r="F41">
            <v>100</v>
          </cell>
          <cell r="G41">
            <v>197</v>
          </cell>
          <cell r="H41">
            <v>85</v>
          </cell>
          <cell r="I41">
            <v>1049</v>
          </cell>
          <cell r="J41">
            <v>20.712</v>
          </cell>
          <cell r="K41">
            <v>73.433999999999997</v>
          </cell>
          <cell r="L41">
            <v>94.146000000000001</v>
          </cell>
          <cell r="M41">
            <v>78.00012746160219</v>
          </cell>
          <cell r="N41">
            <v>1.2999999999999901E-2</v>
          </cell>
          <cell r="O41">
            <v>1.887</v>
          </cell>
          <cell r="P41">
            <v>1.8740000000000001</v>
          </cell>
          <cell r="R41">
            <v>627.65546543066341</v>
          </cell>
          <cell r="S41">
            <v>5648.7692307692741</v>
          </cell>
          <cell r="T41">
            <v>7242.0000000000555</v>
          </cell>
          <cell r="V41" t="str">
            <v>WC 78%</v>
          </cell>
          <cell r="W41">
            <v>12.999999999999901</v>
          </cell>
          <cell r="X41">
            <v>1874</v>
          </cell>
          <cell r="Y41">
            <v>5648.7692307692741</v>
          </cell>
          <cell r="Z41">
            <v>1593.2307692307813</v>
          </cell>
        </row>
        <row r="43">
          <cell r="B43">
            <v>42270</v>
          </cell>
          <cell r="C43">
            <v>60</v>
          </cell>
        </row>
        <row r="44">
          <cell r="B44">
            <v>42330</v>
          </cell>
        </row>
        <row r="45">
          <cell r="B45">
            <v>42390</v>
          </cell>
          <cell r="I45">
            <v>3000</v>
          </cell>
        </row>
        <row r="46">
          <cell r="B46">
            <v>42450</v>
          </cell>
          <cell r="I46">
            <v>2000</v>
          </cell>
          <cell r="J46">
            <v>0.16459000000000001</v>
          </cell>
        </row>
        <row r="47">
          <cell r="B47">
            <v>42510</v>
          </cell>
        </row>
        <row r="48">
          <cell r="B48">
            <v>42570</v>
          </cell>
        </row>
        <row r="49">
          <cell r="B49">
            <v>42630</v>
          </cell>
        </row>
        <row r="52">
          <cell r="I52" t="str">
            <v>tambah welltest 2018 saat test NF walaupun load up</v>
          </cell>
        </row>
      </sheetData>
      <sheetData sheetId="11"/>
      <sheetData sheetId="12">
        <row r="23">
          <cell r="T23">
            <v>1.4599999999999998E-2</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38426</v>
          </cell>
          <cell r="C26" t="str">
            <v>A-08</v>
          </cell>
          <cell r="D26" t="str">
            <v>A-08:Zone3</v>
          </cell>
          <cell r="E26">
            <v>12</v>
          </cell>
          <cell r="F26">
            <v>26</v>
          </cell>
          <cell r="G26">
            <v>716</v>
          </cell>
          <cell r="H26">
            <v>157</v>
          </cell>
          <cell r="I26">
            <v>143.4</v>
          </cell>
          <cell r="J26">
            <v>2103</v>
          </cell>
          <cell r="K26">
            <v>1</v>
          </cell>
          <cell r="L26">
            <v>2104</v>
          </cell>
          <cell r="M26">
            <v>4.7528517110266157E-2</v>
          </cell>
          <cell r="N26">
            <v>5.46</v>
          </cell>
          <cell r="R26">
            <v>2596.2910128388016</v>
          </cell>
          <cell r="S26">
            <v>0.18315018315018314</v>
          </cell>
          <cell r="T26">
            <v>385.34798534798534</v>
          </cell>
          <cell r="V26" t="str">
            <v>Unloading with choke up #21 (1180) to #26 (850). Ann press bleed of when 660 psi.</v>
          </cell>
          <cell r="W26">
            <v>5460</v>
          </cell>
          <cell r="X26">
            <v>0</v>
          </cell>
        </row>
        <row r="27">
          <cell r="B27">
            <v>38430</v>
          </cell>
          <cell r="C27" t="str">
            <v>A-08</v>
          </cell>
          <cell r="D27" t="str">
            <v>A-08:Zone3</v>
          </cell>
          <cell r="E27">
            <v>6</v>
          </cell>
          <cell r="F27">
            <v>26</v>
          </cell>
          <cell r="G27">
            <v>716</v>
          </cell>
          <cell r="H27">
            <v>164</v>
          </cell>
          <cell r="J27">
            <v>1335.75</v>
          </cell>
          <cell r="K27">
            <v>0</v>
          </cell>
          <cell r="L27">
            <v>1335.75</v>
          </cell>
          <cell r="M27">
            <v>0</v>
          </cell>
          <cell r="N27">
            <v>5.78</v>
          </cell>
          <cell r="R27">
            <v>4327.1570278869549</v>
          </cell>
          <cell r="S27">
            <v>0</v>
          </cell>
          <cell r="T27">
            <v>231.09861591695503</v>
          </cell>
          <cell r="V27" t="str">
            <v>stable at 5 hrs</v>
          </cell>
          <cell r="W27">
            <v>5780</v>
          </cell>
          <cell r="X27">
            <v>0</v>
          </cell>
        </row>
        <row r="28">
          <cell r="B28">
            <v>38448</v>
          </cell>
          <cell r="C28" t="str">
            <v>A-08</v>
          </cell>
          <cell r="D28" t="str">
            <v>A-08:Zone3</v>
          </cell>
          <cell r="E28">
            <v>8</v>
          </cell>
          <cell r="F28">
            <v>24</v>
          </cell>
          <cell r="G28">
            <v>917</v>
          </cell>
          <cell r="H28">
            <v>140</v>
          </cell>
          <cell r="I28">
            <v>0</v>
          </cell>
          <cell r="J28">
            <v>876</v>
          </cell>
          <cell r="K28">
            <v>34</v>
          </cell>
          <cell r="L28">
            <v>910</v>
          </cell>
          <cell r="M28">
            <v>3.7362637362637363</v>
          </cell>
          <cell r="N28">
            <v>5.09</v>
          </cell>
          <cell r="R28">
            <v>5810.5022831050228</v>
          </cell>
          <cell r="S28">
            <v>6.6797642436149314</v>
          </cell>
          <cell r="T28">
            <v>178.78192534381139</v>
          </cell>
          <cell r="W28">
            <v>5090</v>
          </cell>
          <cell r="X28">
            <v>0</v>
          </cell>
        </row>
        <row r="29">
          <cell r="B29">
            <v>38452</v>
          </cell>
          <cell r="C29" t="str">
            <v>A-08</v>
          </cell>
          <cell r="D29" t="str">
            <v>A-08:Zone3</v>
          </cell>
          <cell r="E29">
            <v>6</v>
          </cell>
          <cell r="F29">
            <v>22</v>
          </cell>
          <cell r="G29">
            <v>926</v>
          </cell>
          <cell r="H29">
            <v>166</v>
          </cell>
          <cell r="I29">
            <v>19.66</v>
          </cell>
          <cell r="J29">
            <v>816</v>
          </cell>
          <cell r="K29">
            <v>32</v>
          </cell>
          <cell r="L29">
            <v>848</v>
          </cell>
          <cell r="M29">
            <v>3.7735849056603774</v>
          </cell>
          <cell r="N29">
            <v>4.93</v>
          </cell>
          <cell r="R29">
            <v>6041.666666666667</v>
          </cell>
          <cell r="S29">
            <v>6.4908722109533468</v>
          </cell>
          <cell r="T29">
            <v>172.00811359026369</v>
          </cell>
          <cell r="W29">
            <v>4930</v>
          </cell>
          <cell r="X29">
            <v>0</v>
          </cell>
        </row>
        <row r="30">
          <cell r="B30">
            <v>38453</v>
          </cell>
          <cell r="C30" t="str">
            <v>A-08</v>
          </cell>
          <cell r="D30" t="str">
            <v>A-08:Zone3</v>
          </cell>
          <cell r="E30">
            <v>7</v>
          </cell>
          <cell r="F30">
            <v>38</v>
          </cell>
          <cell r="G30">
            <v>621</v>
          </cell>
          <cell r="H30">
            <v>172</v>
          </cell>
          <cell r="I30">
            <v>50.79</v>
          </cell>
          <cell r="J30">
            <v>685.5</v>
          </cell>
          <cell r="K30">
            <v>16</v>
          </cell>
          <cell r="L30">
            <v>701.5</v>
          </cell>
          <cell r="M30">
            <v>2.2808267997148968</v>
          </cell>
          <cell r="N30">
            <v>4.8</v>
          </cell>
          <cell r="R30">
            <v>7002.1881838074396</v>
          </cell>
          <cell r="S30">
            <v>3.3333333333333335</v>
          </cell>
          <cell r="T30">
            <v>146.14583333333334</v>
          </cell>
          <cell r="W30">
            <v>4800</v>
          </cell>
          <cell r="X30">
            <v>0</v>
          </cell>
        </row>
        <row r="31">
          <cell r="B31">
            <v>38454</v>
          </cell>
          <cell r="C31" t="str">
            <v>A-08</v>
          </cell>
          <cell r="D31" t="str">
            <v>A-08:Zone3</v>
          </cell>
          <cell r="E31">
            <v>5</v>
          </cell>
          <cell r="F31">
            <v>40</v>
          </cell>
          <cell r="G31">
            <v>615</v>
          </cell>
          <cell r="H31">
            <v>173</v>
          </cell>
          <cell r="I31">
            <v>41.93</v>
          </cell>
          <cell r="J31">
            <v>767.25</v>
          </cell>
          <cell r="K31">
            <v>15</v>
          </cell>
          <cell r="L31">
            <v>782.25</v>
          </cell>
          <cell r="M31">
            <v>1.9175455417066156</v>
          </cell>
          <cell r="N31">
            <v>4.82</v>
          </cell>
          <cell r="R31">
            <v>6282.1766047572501</v>
          </cell>
          <cell r="S31">
            <v>3.1120331950207469</v>
          </cell>
          <cell r="T31">
            <v>162.29253112033194</v>
          </cell>
          <cell r="W31">
            <v>4820</v>
          </cell>
          <cell r="X31">
            <v>0</v>
          </cell>
        </row>
        <row r="32">
          <cell r="B32">
            <v>38474</v>
          </cell>
          <cell r="C32" t="str">
            <v>A-08</v>
          </cell>
          <cell r="D32" t="str">
            <v>A-08:Zone3</v>
          </cell>
          <cell r="E32">
            <v>3</v>
          </cell>
          <cell r="F32">
            <v>50</v>
          </cell>
          <cell r="G32">
            <v>572</v>
          </cell>
          <cell r="H32">
            <v>174</v>
          </cell>
          <cell r="I32">
            <v>4.55</v>
          </cell>
          <cell r="J32">
            <v>891.75</v>
          </cell>
          <cell r="K32">
            <v>12</v>
          </cell>
          <cell r="L32">
            <v>903.75</v>
          </cell>
          <cell r="M32">
            <v>1.3278008298755186</v>
          </cell>
          <cell r="N32">
            <v>5.09</v>
          </cell>
          <cell r="R32">
            <v>5707.877768432857</v>
          </cell>
          <cell r="S32">
            <v>2.3575638506876229</v>
          </cell>
          <cell r="T32">
            <v>177.5540275049116</v>
          </cell>
          <cell r="W32">
            <v>5090</v>
          </cell>
          <cell r="X32">
            <v>0</v>
          </cell>
        </row>
        <row r="33">
          <cell r="B33">
            <v>38480</v>
          </cell>
          <cell r="C33" t="str">
            <v>A-08</v>
          </cell>
          <cell r="D33" t="str">
            <v>A-08:Zone3</v>
          </cell>
          <cell r="E33">
            <v>4</v>
          </cell>
          <cell r="F33">
            <v>50</v>
          </cell>
          <cell r="G33">
            <v>564</v>
          </cell>
          <cell r="H33">
            <v>172</v>
          </cell>
          <cell r="I33">
            <v>0</v>
          </cell>
          <cell r="J33">
            <v>497.25</v>
          </cell>
          <cell r="K33">
            <v>2</v>
          </cell>
          <cell r="L33">
            <v>499.25</v>
          </cell>
          <cell r="M33">
            <v>0.40060090135202803</v>
          </cell>
          <cell r="N33">
            <v>6</v>
          </cell>
          <cell r="R33">
            <v>12066.365007541479</v>
          </cell>
          <cell r="S33">
            <v>0.33333333333333331</v>
          </cell>
          <cell r="T33">
            <v>83.208333333333329</v>
          </cell>
          <cell r="W33">
            <v>6000</v>
          </cell>
          <cell r="X33">
            <v>0</v>
          </cell>
        </row>
        <row r="34">
          <cell r="B34">
            <v>38501</v>
          </cell>
          <cell r="C34" t="str">
            <v>A-08</v>
          </cell>
          <cell r="D34" t="str">
            <v>A-08:Zone3</v>
          </cell>
          <cell r="E34">
            <v>5</v>
          </cell>
          <cell r="F34">
            <v>30</v>
          </cell>
          <cell r="G34">
            <v>661</v>
          </cell>
          <cell r="H34">
            <v>172</v>
          </cell>
          <cell r="I34">
            <v>0</v>
          </cell>
          <cell r="J34">
            <v>309.75</v>
          </cell>
          <cell r="K34">
            <v>6</v>
          </cell>
          <cell r="L34">
            <v>315.75</v>
          </cell>
          <cell r="M34">
            <v>1.9002375296912113</v>
          </cell>
          <cell r="N34">
            <v>6.2</v>
          </cell>
          <cell r="R34">
            <v>20016.142050040355</v>
          </cell>
          <cell r="S34">
            <v>0.967741935483871</v>
          </cell>
          <cell r="T34">
            <v>50.927419354838712</v>
          </cell>
          <cell r="W34">
            <v>6200</v>
          </cell>
          <cell r="X34">
            <v>0</v>
          </cell>
        </row>
        <row r="35">
          <cell r="B35">
            <v>38502</v>
          </cell>
          <cell r="C35" t="str">
            <v>A-08</v>
          </cell>
          <cell r="D35" t="str">
            <v>A-08:Zone3</v>
          </cell>
          <cell r="E35">
            <v>7</v>
          </cell>
          <cell r="F35">
            <v>40</v>
          </cell>
          <cell r="G35">
            <v>576</v>
          </cell>
          <cell r="H35">
            <v>177</v>
          </cell>
          <cell r="I35">
            <v>2.4</v>
          </cell>
          <cell r="J35">
            <v>711.75</v>
          </cell>
          <cell r="K35">
            <v>5</v>
          </cell>
          <cell r="L35">
            <v>716.75</v>
          </cell>
          <cell r="M35">
            <v>0.69759330310429024</v>
          </cell>
          <cell r="N35">
            <v>5.69</v>
          </cell>
          <cell r="R35">
            <v>7994.3800491745696</v>
          </cell>
          <cell r="S35">
            <v>0.87873462214411246</v>
          </cell>
          <cell r="T35">
            <v>125.96660808435853</v>
          </cell>
          <cell r="W35">
            <v>5690</v>
          </cell>
          <cell r="X35">
            <v>0</v>
          </cell>
        </row>
        <row r="36">
          <cell r="B36">
            <v>38507</v>
          </cell>
          <cell r="C36" t="str">
            <v>A-08</v>
          </cell>
          <cell r="D36" t="str">
            <v>A-08:Zone3</v>
          </cell>
          <cell r="E36">
            <v>7</v>
          </cell>
          <cell r="F36">
            <v>40</v>
          </cell>
          <cell r="G36">
            <v>579</v>
          </cell>
          <cell r="H36">
            <v>178</v>
          </cell>
          <cell r="I36">
            <v>0</v>
          </cell>
          <cell r="J36">
            <v>163.5</v>
          </cell>
          <cell r="K36">
            <v>3</v>
          </cell>
          <cell r="L36">
            <v>166.5</v>
          </cell>
          <cell r="M36">
            <v>1.8018018018018018</v>
          </cell>
          <cell r="N36">
            <v>5.69</v>
          </cell>
          <cell r="R36">
            <v>34801.223241590211</v>
          </cell>
          <cell r="S36">
            <v>0.52724077328646746</v>
          </cell>
          <cell r="T36">
            <v>29.261862917398947</v>
          </cell>
          <cell r="W36">
            <v>5690</v>
          </cell>
          <cell r="X36">
            <v>0</v>
          </cell>
        </row>
        <row r="37">
          <cell r="B37">
            <v>38508</v>
          </cell>
          <cell r="C37" t="str">
            <v>A-08</v>
          </cell>
          <cell r="D37" t="str">
            <v>A-08:Zone3</v>
          </cell>
          <cell r="E37">
            <v>14</v>
          </cell>
          <cell r="F37">
            <v>21</v>
          </cell>
          <cell r="G37">
            <v>1054</v>
          </cell>
          <cell r="H37">
            <v>168</v>
          </cell>
          <cell r="I37">
            <v>0</v>
          </cell>
          <cell r="J37">
            <v>79.5</v>
          </cell>
          <cell r="K37">
            <v>6</v>
          </cell>
          <cell r="L37">
            <v>85.5</v>
          </cell>
          <cell r="M37">
            <v>7.0175438596491224</v>
          </cell>
          <cell r="N37">
            <v>4.3899999999999997</v>
          </cell>
          <cell r="R37">
            <v>55220.125786163524</v>
          </cell>
          <cell r="S37">
            <v>1.3667425968109339</v>
          </cell>
          <cell r="T37">
            <v>19.47608200455581</v>
          </cell>
          <cell r="W37">
            <v>4390</v>
          </cell>
          <cell r="X37">
            <v>0</v>
          </cell>
        </row>
        <row r="38">
          <cell r="B38">
            <v>38509</v>
          </cell>
          <cell r="C38" t="str">
            <v>A-08</v>
          </cell>
          <cell r="D38" t="str">
            <v>A-08:Zone3</v>
          </cell>
          <cell r="E38">
            <v>6</v>
          </cell>
          <cell r="F38">
            <v>26</v>
          </cell>
          <cell r="G38">
            <v>702</v>
          </cell>
          <cell r="H38">
            <v>175</v>
          </cell>
          <cell r="I38">
            <v>0.34</v>
          </cell>
          <cell r="J38">
            <v>258.75</v>
          </cell>
          <cell r="K38">
            <v>3</v>
          </cell>
          <cell r="L38">
            <v>261.75</v>
          </cell>
          <cell r="M38">
            <v>1.1461318051575931</v>
          </cell>
          <cell r="N38">
            <v>5.41</v>
          </cell>
          <cell r="R38">
            <v>20908.212560386473</v>
          </cell>
          <cell r="S38">
            <v>0.55452865064695012</v>
          </cell>
          <cell r="T38">
            <v>48.382624768946393</v>
          </cell>
          <cell r="W38">
            <v>5410</v>
          </cell>
          <cell r="X38">
            <v>0</v>
          </cell>
        </row>
        <row r="39">
          <cell r="B39">
            <v>38520</v>
          </cell>
          <cell r="C39" t="str">
            <v>A-08</v>
          </cell>
          <cell r="D39" t="str">
            <v>A-08:Zone3</v>
          </cell>
          <cell r="E39">
            <v>4</v>
          </cell>
          <cell r="F39">
            <v>30</v>
          </cell>
          <cell r="G39">
            <v>627</v>
          </cell>
          <cell r="H39">
            <v>175</v>
          </cell>
          <cell r="I39">
            <v>0.42</v>
          </cell>
          <cell r="J39">
            <v>1.74</v>
          </cell>
          <cell r="K39">
            <v>49</v>
          </cell>
          <cell r="L39">
            <v>50.74</v>
          </cell>
          <cell r="M39">
            <v>96.570752857705955</v>
          </cell>
          <cell r="N39">
            <v>5.53</v>
          </cell>
          <cell r="R39">
            <v>3178160.9195402297</v>
          </cell>
          <cell r="S39">
            <v>8.8607594936708853</v>
          </cell>
          <cell r="T39">
            <v>9.1754068716094039</v>
          </cell>
          <cell r="W39">
            <v>5530</v>
          </cell>
          <cell r="X39">
            <v>0</v>
          </cell>
        </row>
        <row r="40">
          <cell r="B40">
            <v>38521</v>
          </cell>
          <cell r="C40" t="str">
            <v>A-08</v>
          </cell>
          <cell r="D40" t="str">
            <v>A-08:Zone3</v>
          </cell>
          <cell r="E40">
            <v>5</v>
          </cell>
          <cell r="F40">
            <v>35</v>
          </cell>
          <cell r="G40">
            <v>592</v>
          </cell>
          <cell r="H40">
            <v>175</v>
          </cell>
          <cell r="I40">
            <v>2.0499999999999998</v>
          </cell>
          <cell r="J40">
            <v>1.53</v>
          </cell>
          <cell r="K40">
            <v>23</v>
          </cell>
          <cell r="L40">
            <v>24.53</v>
          </cell>
          <cell r="M40">
            <v>93.762739502649822</v>
          </cell>
          <cell r="N40">
            <v>2.8</v>
          </cell>
          <cell r="R40">
            <v>1830065.3594771242</v>
          </cell>
          <cell r="S40">
            <v>8.2142857142857135</v>
          </cell>
          <cell r="T40">
            <v>8.7607142857142861</v>
          </cell>
          <cell r="W40">
            <v>2800</v>
          </cell>
          <cell r="X40">
            <v>0</v>
          </cell>
        </row>
        <row r="41">
          <cell r="B41">
            <v>38527</v>
          </cell>
          <cell r="C41" t="str">
            <v>A-08</v>
          </cell>
          <cell r="D41" t="str">
            <v>A-08:Zone3</v>
          </cell>
          <cell r="E41">
            <v>9</v>
          </cell>
          <cell r="F41">
            <v>33</v>
          </cell>
          <cell r="G41">
            <v>599</v>
          </cell>
          <cell r="H41">
            <v>173</v>
          </cell>
          <cell r="I41">
            <v>0</v>
          </cell>
          <cell r="J41">
            <v>1.5</v>
          </cell>
          <cell r="K41">
            <v>14</v>
          </cell>
          <cell r="L41">
            <v>15.5</v>
          </cell>
          <cell r="M41">
            <v>90.322580645161295</v>
          </cell>
          <cell r="N41">
            <v>5.52</v>
          </cell>
          <cell r="R41">
            <v>3680000</v>
          </cell>
          <cell r="S41">
            <v>2.5362318840579712</v>
          </cell>
          <cell r="T41">
            <v>2.8079710144927534</v>
          </cell>
          <cell r="W41">
            <v>5520</v>
          </cell>
          <cell r="X41">
            <v>0</v>
          </cell>
        </row>
        <row r="42">
          <cell r="B42">
            <v>38531</v>
          </cell>
          <cell r="C42" t="str">
            <v>A-08</v>
          </cell>
          <cell r="D42" t="str">
            <v>A-08:Zone3</v>
          </cell>
          <cell r="E42">
            <v>7</v>
          </cell>
          <cell r="F42">
            <v>35</v>
          </cell>
          <cell r="G42">
            <v>538</v>
          </cell>
          <cell r="H42">
            <v>173</v>
          </cell>
          <cell r="I42">
            <v>0</v>
          </cell>
          <cell r="J42">
            <v>6</v>
          </cell>
          <cell r="K42">
            <v>38</v>
          </cell>
          <cell r="L42">
            <v>44</v>
          </cell>
          <cell r="M42">
            <v>86.36363636363636</v>
          </cell>
          <cell r="N42">
            <v>5.96</v>
          </cell>
          <cell r="R42">
            <v>993333.33333333337</v>
          </cell>
          <cell r="S42">
            <v>6.375838926174497</v>
          </cell>
          <cell r="T42">
            <v>7.3825503355704694</v>
          </cell>
          <cell r="W42">
            <v>5960</v>
          </cell>
          <cell r="X42">
            <v>0</v>
          </cell>
        </row>
        <row r="43">
          <cell r="B43">
            <v>38532</v>
          </cell>
          <cell r="C43" t="str">
            <v>A-08</v>
          </cell>
          <cell r="D43" t="str">
            <v>A-08:Zone3</v>
          </cell>
          <cell r="E43">
            <v>13</v>
          </cell>
          <cell r="F43">
            <v>35</v>
          </cell>
          <cell r="G43">
            <v>537</v>
          </cell>
          <cell r="H43">
            <v>172</v>
          </cell>
          <cell r="I43">
            <v>0</v>
          </cell>
          <cell r="J43">
            <v>9</v>
          </cell>
          <cell r="K43">
            <v>30</v>
          </cell>
          <cell r="L43">
            <v>39</v>
          </cell>
          <cell r="M43">
            <v>76.92307692307692</v>
          </cell>
          <cell r="N43">
            <v>5.9</v>
          </cell>
          <cell r="R43">
            <v>655555.5555555555</v>
          </cell>
          <cell r="S43">
            <v>5.0847457627118642</v>
          </cell>
          <cell r="T43">
            <v>6.6101694915254239</v>
          </cell>
          <cell r="W43">
            <v>5900</v>
          </cell>
          <cell r="X43">
            <v>0</v>
          </cell>
        </row>
        <row r="44">
          <cell r="B44">
            <v>38553</v>
          </cell>
          <cell r="C44" t="str">
            <v>A-08</v>
          </cell>
          <cell r="D44" t="str">
            <v>A-08:Zone3</v>
          </cell>
          <cell r="E44">
            <v>13</v>
          </cell>
          <cell r="F44">
            <v>37</v>
          </cell>
          <cell r="G44">
            <v>584</v>
          </cell>
          <cell r="H44">
            <v>172</v>
          </cell>
          <cell r="I44">
            <v>0</v>
          </cell>
          <cell r="J44">
            <v>439.35</v>
          </cell>
          <cell r="K44">
            <v>22.45</v>
          </cell>
          <cell r="L44">
            <v>461.8</v>
          </cell>
          <cell r="M44">
            <v>4.8614118666089219</v>
          </cell>
          <cell r="N44">
            <v>6.16</v>
          </cell>
          <cell r="R44">
            <v>14020.712416069193</v>
          </cell>
          <cell r="S44">
            <v>3.6444805194805197</v>
          </cell>
          <cell r="T44">
            <v>74.967532467532465</v>
          </cell>
          <cell r="V44" t="str">
            <v>Oil rate increase ?</v>
          </cell>
          <cell r="W44">
            <v>6160</v>
          </cell>
          <cell r="X44">
            <v>0</v>
          </cell>
        </row>
        <row r="45">
          <cell r="B45">
            <v>38611</v>
          </cell>
          <cell r="C45" t="str">
            <v>A-08</v>
          </cell>
          <cell r="D45" t="str">
            <v>A-08:Zone3</v>
          </cell>
          <cell r="E45">
            <v>6.3</v>
          </cell>
          <cell r="F45">
            <v>23</v>
          </cell>
          <cell r="G45">
            <v>1039</v>
          </cell>
          <cell r="H45">
            <v>143</v>
          </cell>
          <cell r="I45">
            <v>0</v>
          </cell>
          <cell r="J45">
            <v>826</v>
          </cell>
          <cell r="K45">
            <v>7.49</v>
          </cell>
          <cell r="L45">
            <v>833.49</v>
          </cell>
          <cell r="M45">
            <v>0.89863105736121607</v>
          </cell>
          <cell r="N45">
            <v>7.38</v>
          </cell>
          <cell r="R45">
            <v>8934.6246973365614</v>
          </cell>
          <cell r="S45">
            <v>1.0149051490514904</v>
          </cell>
          <cell r="T45">
            <v>112.9390243902439</v>
          </cell>
          <cell r="V45" t="str">
            <v>Press.Csg. -12.34</v>
          </cell>
          <cell r="W45">
            <v>7380</v>
          </cell>
          <cell r="X45">
            <v>0</v>
          </cell>
        </row>
        <row r="46">
          <cell r="B46">
            <v>38614</v>
          </cell>
          <cell r="C46" t="str">
            <v>A-08</v>
          </cell>
          <cell r="D46" t="str">
            <v>A-08:Zone3</v>
          </cell>
          <cell r="E46">
            <v>6</v>
          </cell>
          <cell r="F46">
            <v>21</v>
          </cell>
          <cell r="G46">
            <v>1045</v>
          </cell>
          <cell r="H46">
            <v>163</v>
          </cell>
          <cell r="I46">
            <v>0</v>
          </cell>
          <cell r="J46">
            <v>218</v>
          </cell>
          <cell r="K46">
            <v>0</v>
          </cell>
          <cell r="L46">
            <v>218</v>
          </cell>
          <cell r="M46">
            <v>0</v>
          </cell>
          <cell r="N46">
            <v>4.84</v>
          </cell>
          <cell r="R46">
            <v>22201.83486238532</v>
          </cell>
          <cell r="S46">
            <v>0</v>
          </cell>
          <cell r="T46">
            <v>45.041322314049587</v>
          </cell>
          <cell r="V46" t="str">
            <v>-8.43</v>
          </cell>
          <cell r="W46">
            <v>4840</v>
          </cell>
          <cell r="X46">
            <v>0</v>
          </cell>
        </row>
        <row r="47">
          <cell r="B47">
            <v>38615</v>
          </cell>
          <cell r="C47" t="str">
            <v>A-08</v>
          </cell>
          <cell r="D47" t="str">
            <v>A-08:Zone3</v>
          </cell>
          <cell r="E47">
            <v>8</v>
          </cell>
          <cell r="F47">
            <v>21</v>
          </cell>
          <cell r="G47">
            <v>1036</v>
          </cell>
          <cell r="H47">
            <v>165</v>
          </cell>
          <cell r="I47">
            <v>0</v>
          </cell>
          <cell r="J47">
            <v>384</v>
          </cell>
          <cell r="K47">
            <v>0</v>
          </cell>
          <cell r="L47">
            <v>384</v>
          </cell>
          <cell r="M47">
            <v>0</v>
          </cell>
          <cell r="N47">
            <v>4.7699999999999996</v>
          </cell>
          <cell r="R47">
            <v>12421.875</v>
          </cell>
          <cell r="S47">
            <v>0</v>
          </cell>
          <cell r="T47">
            <v>80.503144654088047</v>
          </cell>
          <cell r="V47" t="str">
            <v>-8.25</v>
          </cell>
          <cell r="W47">
            <v>4770</v>
          </cell>
          <cell r="X47">
            <v>0</v>
          </cell>
        </row>
        <row r="48">
          <cell r="B48">
            <v>38619</v>
          </cell>
          <cell r="C48" t="str">
            <v>A-08</v>
          </cell>
          <cell r="D48" t="str">
            <v>A-08:Zone3</v>
          </cell>
          <cell r="E48">
            <v>12</v>
          </cell>
          <cell r="F48">
            <v>23</v>
          </cell>
          <cell r="G48">
            <v>817</v>
          </cell>
          <cell r="H48">
            <v>169</v>
          </cell>
          <cell r="I48">
            <v>0</v>
          </cell>
          <cell r="J48">
            <v>131</v>
          </cell>
          <cell r="K48">
            <v>48</v>
          </cell>
          <cell r="L48">
            <v>179</v>
          </cell>
          <cell r="M48">
            <v>26.815642458100559</v>
          </cell>
          <cell r="N48">
            <v>5.34</v>
          </cell>
          <cell r="R48">
            <v>40763.358778625952</v>
          </cell>
          <cell r="S48">
            <v>8.9887640449438209</v>
          </cell>
          <cell r="T48">
            <v>33.520599250936328</v>
          </cell>
          <cell r="V48" t="str">
            <v>-440</v>
          </cell>
          <cell r="W48">
            <v>5340</v>
          </cell>
          <cell r="X48">
            <v>0</v>
          </cell>
        </row>
        <row r="49">
          <cell r="B49">
            <v>38620</v>
          </cell>
          <cell r="C49" t="str">
            <v>A-08</v>
          </cell>
          <cell r="D49" t="str">
            <v>A-08:Zone3</v>
          </cell>
          <cell r="E49">
            <v>13</v>
          </cell>
          <cell r="F49">
            <v>19</v>
          </cell>
          <cell r="G49">
            <v>1384</v>
          </cell>
          <cell r="H49">
            <v>156</v>
          </cell>
          <cell r="I49">
            <v>0</v>
          </cell>
          <cell r="J49">
            <v>83</v>
          </cell>
          <cell r="K49">
            <v>59</v>
          </cell>
          <cell r="L49">
            <v>142</v>
          </cell>
          <cell r="M49">
            <v>41.549295774647888</v>
          </cell>
          <cell r="N49">
            <v>3.44</v>
          </cell>
          <cell r="R49">
            <v>41445.783132530123</v>
          </cell>
          <cell r="S49">
            <v>17.151162790697676</v>
          </cell>
          <cell r="T49">
            <v>41.279069767441861</v>
          </cell>
          <cell r="V49" t="str">
            <v>-8.47</v>
          </cell>
          <cell r="W49">
            <v>3440</v>
          </cell>
          <cell r="X49">
            <v>0</v>
          </cell>
        </row>
        <row r="50">
          <cell r="B50">
            <v>38621</v>
          </cell>
          <cell r="C50" t="str">
            <v>A-08</v>
          </cell>
          <cell r="D50" t="str">
            <v>A-08:Zone3</v>
          </cell>
          <cell r="E50">
            <v>7</v>
          </cell>
          <cell r="F50">
            <v>18</v>
          </cell>
          <cell r="G50">
            <v>1454</v>
          </cell>
          <cell r="H50">
            <v>141</v>
          </cell>
          <cell r="I50">
            <v>0</v>
          </cell>
          <cell r="J50">
            <v>18</v>
          </cell>
          <cell r="K50">
            <v>5</v>
          </cell>
          <cell r="L50">
            <v>23</v>
          </cell>
          <cell r="M50">
            <v>21.739130434782609</v>
          </cell>
          <cell r="N50">
            <v>3.25</v>
          </cell>
          <cell r="R50">
            <v>180555.55555555556</v>
          </cell>
          <cell r="S50">
            <v>1.5384615384615385</v>
          </cell>
          <cell r="T50">
            <v>7.0769230769230766</v>
          </cell>
          <cell r="V50" t="str">
            <v>-10.83</v>
          </cell>
          <cell r="W50">
            <v>3250</v>
          </cell>
          <cell r="X50">
            <v>0</v>
          </cell>
        </row>
        <row r="51">
          <cell r="B51">
            <v>38640</v>
          </cell>
          <cell r="C51" t="str">
            <v>A-08</v>
          </cell>
          <cell r="D51" t="str">
            <v>A-08:Zone3</v>
          </cell>
          <cell r="E51">
            <v>14</v>
          </cell>
          <cell r="F51">
            <v>22</v>
          </cell>
          <cell r="G51">
            <v>1068</v>
          </cell>
          <cell r="H51">
            <v>157</v>
          </cell>
          <cell r="I51">
            <v>0</v>
          </cell>
          <cell r="J51">
            <v>182</v>
          </cell>
          <cell r="K51">
            <v>63</v>
          </cell>
          <cell r="L51">
            <v>245</v>
          </cell>
          <cell r="M51">
            <v>25.714285714285715</v>
          </cell>
          <cell r="N51">
            <v>6</v>
          </cell>
          <cell r="R51">
            <v>32967.032967032967</v>
          </cell>
          <cell r="S51">
            <v>10.5</v>
          </cell>
          <cell r="T51">
            <v>40.833333333333336</v>
          </cell>
          <cell r="V51" t="str">
            <v>-10</v>
          </cell>
          <cell r="W51">
            <v>6000</v>
          </cell>
          <cell r="X51">
            <v>0</v>
          </cell>
        </row>
        <row r="52">
          <cell r="B52">
            <v>38645</v>
          </cell>
          <cell r="C52" t="str">
            <v>A-08</v>
          </cell>
          <cell r="D52" t="str">
            <v>A-08:Zone3</v>
          </cell>
          <cell r="E52">
            <v>7</v>
          </cell>
          <cell r="F52">
            <v>22</v>
          </cell>
          <cell r="G52">
            <v>986</v>
          </cell>
          <cell r="H52">
            <v>145</v>
          </cell>
          <cell r="I52">
            <v>0</v>
          </cell>
          <cell r="J52">
            <v>114</v>
          </cell>
          <cell r="K52">
            <v>44</v>
          </cell>
          <cell r="L52">
            <v>158</v>
          </cell>
          <cell r="M52">
            <v>27.848101265822784</v>
          </cell>
          <cell r="N52">
            <v>6</v>
          </cell>
          <cell r="R52">
            <v>52631.57894736842</v>
          </cell>
          <cell r="S52">
            <v>7.333333333333333</v>
          </cell>
          <cell r="T52">
            <v>26.333333333333332</v>
          </cell>
          <cell r="V52" t="str">
            <v>-12</v>
          </cell>
          <cell r="W52">
            <v>6000</v>
          </cell>
          <cell r="X52">
            <v>0</v>
          </cell>
        </row>
        <row r="53">
          <cell r="B53">
            <v>38646</v>
          </cell>
          <cell r="C53" t="str">
            <v>A-08</v>
          </cell>
          <cell r="D53" t="str">
            <v>A-08:Zone3</v>
          </cell>
          <cell r="E53">
            <v>6</v>
          </cell>
          <cell r="F53">
            <v>22</v>
          </cell>
          <cell r="G53">
            <v>1025</v>
          </cell>
          <cell r="H53">
            <v>154</v>
          </cell>
          <cell r="I53">
            <v>0</v>
          </cell>
          <cell r="J53">
            <v>185</v>
          </cell>
          <cell r="K53">
            <v>68</v>
          </cell>
          <cell r="L53">
            <v>253</v>
          </cell>
          <cell r="M53">
            <v>26.877470355731226</v>
          </cell>
          <cell r="N53">
            <v>6</v>
          </cell>
          <cell r="R53">
            <v>32432.432432432433</v>
          </cell>
          <cell r="S53">
            <v>11.333333333333334</v>
          </cell>
          <cell r="T53">
            <v>42.166666666666664</v>
          </cell>
          <cell r="V53" t="str">
            <v>Press.Csg - 0.10</v>
          </cell>
          <cell r="W53">
            <v>6000</v>
          </cell>
          <cell r="X53">
            <v>0</v>
          </cell>
        </row>
        <row r="54">
          <cell r="B54">
            <v>38667</v>
          </cell>
          <cell r="C54" t="str">
            <v>A-08</v>
          </cell>
          <cell r="D54" t="str">
            <v>A-08:Zone3</v>
          </cell>
          <cell r="E54">
            <v>13</v>
          </cell>
          <cell r="F54">
            <v>21</v>
          </cell>
          <cell r="G54">
            <v>1067</v>
          </cell>
          <cell r="H54">
            <v>161</v>
          </cell>
          <cell r="I54">
            <v>0</v>
          </cell>
          <cell r="J54">
            <v>149</v>
          </cell>
          <cell r="K54">
            <v>48</v>
          </cell>
          <cell r="L54">
            <v>197</v>
          </cell>
          <cell r="M54">
            <v>24.365482233502537</v>
          </cell>
          <cell r="N54">
            <v>4.9000000000000004</v>
          </cell>
          <cell r="R54">
            <v>32885.906040268455</v>
          </cell>
          <cell r="S54">
            <v>9.795918367346939</v>
          </cell>
          <cell r="T54">
            <v>40.204081632653065</v>
          </cell>
          <cell r="V54" t="str">
            <v>Press.Csg - 7</v>
          </cell>
          <cell r="W54">
            <v>4900</v>
          </cell>
          <cell r="X54">
            <v>0</v>
          </cell>
        </row>
        <row r="55">
          <cell r="B55">
            <v>38691</v>
          </cell>
          <cell r="C55" t="str">
            <v>A-08</v>
          </cell>
          <cell r="D55" t="str">
            <v>A-08:Zone3</v>
          </cell>
          <cell r="E55">
            <v>6</v>
          </cell>
          <cell r="F55">
            <v>22</v>
          </cell>
          <cell r="G55">
            <v>926</v>
          </cell>
          <cell r="H55">
            <v>140</v>
          </cell>
          <cell r="I55">
            <v>0</v>
          </cell>
          <cell r="J55">
            <v>440</v>
          </cell>
          <cell r="K55">
            <v>0</v>
          </cell>
          <cell r="L55">
            <v>440</v>
          </cell>
          <cell r="M55">
            <v>0</v>
          </cell>
          <cell r="N55">
            <v>5.3</v>
          </cell>
          <cell r="R55">
            <v>12045.454545454546</v>
          </cell>
          <cell r="S55">
            <v>0</v>
          </cell>
          <cell r="T55">
            <v>83.018867924528308</v>
          </cell>
          <cell r="W55">
            <v>5300</v>
          </cell>
          <cell r="X55">
            <v>0</v>
          </cell>
        </row>
        <row r="56">
          <cell r="B56">
            <v>38702</v>
          </cell>
          <cell r="C56" t="str">
            <v>A-08</v>
          </cell>
          <cell r="D56" t="str">
            <v>A-08:Zone3</v>
          </cell>
          <cell r="E56">
            <v>6</v>
          </cell>
          <cell r="F56">
            <v>30</v>
          </cell>
          <cell r="G56">
            <v>580</v>
          </cell>
          <cell r="H56">
            <v>165</v>
          </cell>
          <cell r="I56">
            <v>0</v>
          </cell>
          <cell r="J56">
            <v>1</v>
          </cell>
          <cell r="K56">
            <v>37</v>
          </cell>
          <cell r="L56">
            <v>38</v>
          </cell>
          <cell r="M56">
            <v>97.368421052631575</v>
          </cell>
          <cell r="N56">
            <v>6</v>
          </cell>
          <cell r="R56">
            <v>6000000</v>
          </cell>
          <cell r="S56">
            <v>6.166666666666667</v>
          </cell>
          <cell r="T56">
            <v>6.333333333333333</v>
          </cell>
          <cell r="V56" t="str">
            <v>Press.Csg - 6</v>
          </cell>
          <cell r="W56">
            <v>6000</v>
          </cell>
          <cell r="X56">
            <v>0</v>
          </cell>
        </row>
        <row r="57">
          <cell r="B57">
            <v>38710</v>
          </cell>
          <cell r="C57" t="str">
            <v>A-08</v>
          </cell>
          <cell r="D57" t="str">
            <v>A-08:Zone3</v>
          </cell>
          <cell r="E57">
            <v>8</v>
          </cell>
          <cell r="F57">
            <v>28</v>
          </cell>
          <cell r="G57">
            <v>592</v>
          </cell>
          <cell r="H57">
            <v>164</v>
          </cell>
          <cell r="I57">
            <v>0</v>
          </cell>
          <cell r="J57">
            <v>131</v>
          </cell>
          <cell r="K57">
            <v>0</v>
          </cell>
          <cell r="L57">
            <v>131</v>
          </cell>
          <cell r="M57">
            <v>0</v>
          </cell>
          <cell r="N57">
            <v>5.8</v>
          </cell>
          <cell r="R57">
            <v>44274.80916030534</v>
          </cell>
          <cell r="S57">
            <v>0</v>
          </cell>
          <cell r="T57">
            <v>22.586206896551722</v>
          </cell>
          <cell r="V57" t="str">
            <v>Press.Csg - 7</v>
          </cell>
          <cell r="W57">
            <v>5800</v>
          </cell>
          <cell r="X57">
            <v>0</v>
          </cell>
        </row>
        <row r="58">
          <cell r="B58">
            <v>38721</v>
          </cell>
          <cell r="C58" t="str">
            <v>A-08</v>
          </cell>
          <cell r="D58" t="str">
            <v>A-08:Zone3</v>
          </cell>
          <cell r="E58">
            <v>8</v>
          </cell>
          <cell r="F58">
            <v>28</v>
          </cell>
          <cell r="G58">
            <v>601</v>
          </cell>
          <cell r="H58">
            <v>166</v>
          </cell>
          <cell r="I58">
            <v>0</v>
          </cell>
          <cell r="J58">
            <v>1</v>
          </cell>
          <cell r="K58">
            <v>193</v>
          </cell>
          <cell r="L58">
            <v>194</v>
          </cell>
          <cell r="M58">
            <v>99.484536082474222</v>
          </cell>
          <cell r="N58">
            <v>5.74</v>
          </cell>
          <cell r="R58">
            <v>5740000</v>
          </cell>
          <cell r="S58">
            <v>33.623693379790943</v>
          </cell>
          <cell r="T58">
            <v>33.797909407665507</v>
          </cell>
          <cell r="V58" t="str">
            <v>Press.Csg - 7</v>
          </cell>
          <cell r="W58">
            <v>5740</v>
          </cell>
          <cell r="X58">
            <v>0</v>
          </cell>
        </row>
        <row r="59">
          <cell r="B59">
            <v>38729</v>
          </cell>
          <cell r="C59" t="str">
            <v>A-08</v>
          </cell>
          <cell r="D59" t="str">
            <v>A-08:Zone3</v>
          </cell>
          <cell r="E59">
            <v>8</v>
          </cell>
          <cell r="F59">
            <v>28</v>
          </cell>
          <cell r="G59">
            <v>597</v>
          </cell>
          <cell r="H59">
            <v>159</v>
          </cell>
          <cell r="I59">
            <v>0</v>
          </cell>
          <cell r="J59">
            <v>241</v>
          </cell>
          <cell r="K59">
            <v>147</v>
          </cell>
          <cell r="L59">
            <v>388</v>
          </cell>
          <cell r="M59">
            <v>37.886597938144327</v>
          </cell>
          <cell r="N59">
            <v>5.73</v>
          </cell>
          <cell r="R59">
            <v>23775.933609958505</v>
          </cell>
          <cell r="S59">
            <v>25.654450261780106</v>
          </cell>
          <cell r="T59">
            <v>67.713787085514838</v>
          </cell>
          <cell r="V59" t="str">
            <v>Press.Csg - 6</v>
          </cell>
          <cell r="W59">
            <v>5730</v>
          </cell>
          <cell r="X59">
            <v>0</v>
          </cell>
        </row>
        <row r="60">
          <cell r="B60">
            <v>38759</v>
          </cell>
          <cell r="C60" t="str">
            <v>A-08</v>
          </cell>
          <cell r="D60" t="str">
            <v>A-08:Zone3</v>
          </cell>
          <cell r="E60">
            <v>4</v>
          </cell>
          <cell r="F60">
            <v>17</v>
          </cell>
          <cell r="G60">
            <v>1124</v>
          </cell>
          <cell r="H60">
            <v>211</v>
          </cell>
          <cell r="I60">
            <v>0</v>
          </cell>
          <cell r="J60">
            <v>2</v>
          </cell>
          <cell r="K60">
            <v>0</v>
          </cell>
          <cell r="L60">
            <v>2</v>
          </cell>
          <cell r="M60">
            <v>0</v>
          </cell>
          <cell r="N60">
            <v>2.8</v>
          </cell>
          <cell r="R60">
            <v>1400000</v>
          </cell>
          <cell r="S60">
            <v>0</v>
          </cell>
          <cell r="T60">
            <v>0.7142857142857143</v>
          </cell>
          <cell r="V60" t="str">
            <v>LOW PI zone 3 typical need to retest</v>
          </cell>
          <cell r="W60">
            <v>2800</v>
          </cell>
          <cell r="X60">
            <v>0</v>
          </cell>
        </row>
        <row r="61">
          <cell r="B61">
            <v>38861</v>
          </cell>
          <cell r="C61" t="str">
            <v>A-08</v>
          </cell>
          <cell r="D61" t="str">
            <v>A-08:Zone3</v>
          </cell>
          <cell r="E61">
            <v>9</v>
          </cell>
          <cell r="F61">
            <v>15</v>
          </cell>
          <cell r="G61">
            <v>1515</v>
          </cell>
          <cell r="H61">
            <v>105</v>
          </cell>
          <cell r="I61">
            <v>0</v>
          </cell>
          <cell r="J61">
            <v>2</v>
          </cell>
          <cell r="K61">
            <v>0</v>
          </cell>
          <cell r="L61">
            <v>2</v>
          </cell>
          <cell r="M61">
            <v>0</v>
          </cell>
          <cell r="N61">
            <v>10.9</v>
          </cell>
          <cell r="R61">
            <v>5450000</v>
          </cell>
          <cell r="S61">
            <v>0</v>
          </cell>
          <cell r="T61">
            <v>0.1834862385321101</v>
          </cell>
          <cell r="V61" t="str">
            <v>Low productivity</v>
          </cell>
          <cell r="W61">
            <v>10900</v>
          </cell>
          <cell r="X61">
            <v>0</v>
          </cell>
        </row>
        <row r="62">
          <cell r="B62">
            <v>38871</v>
          </cell>
          <cell r="C62" t="str">
            <v>A-08</v>
          </cell>
          <cell r="D62" t="str">
            <v>A-08:Zone3</v>
          </cell>
          <cell r="E62">
            <v>17</v>
          </cell>
          <cell r="F62">
            <v>23</v>
          </cell>
          <cell r="G62">
            <v>874</v>
          </cell>
          <cell r="H62">
            <v>142</v>
          </cell>
          <cell r="I62">
            <v>0</v>
          </cell>
          <cell r="J62">
            <v>2</v>
          </cell>
          <cell r="K62">
            <v>9</v>
          </cell>
          <cell r="L62">
            <v>11</v>
          </cell>
          <cell r="M62">
            <v>81.818181818181813</v>
          </cell>
          <cell r="N62">
            <v>12</v>
          </cell>
          <cell r="R62">
            <v>6000000</v>
          </cell>
          <cell r="S62">
            <v>0.75</v>
          </cell>
          <cell r="T62">
            <v>0.91666666666666663</v>
          </cell>
          <cell r="V62" t="str">
            <v>Gas flow meter suspect problem</v>
          </cell>
          <cell r="W62">
            <v>12000</v>
          </cell>
          <cell r="X62">
            <v>0</v>
          </cell>
        </row>
        <row r="63">
          <cell r="B63">
            <v>38914</v>
          </cell>
          <cell r="C63" t="str">
            <v>A-08</v>
          </cell>
          <cell r="D63" t="str">
            <v>A-08:Zone3</v>
          </cell>
          <cell r="E63">
            <v>7</v>
          </cell>
          <cell r="F63">
            <v>30</v>
          </cell>
          <cell r="G63">
            <v>725</v>
          </cell>
          <cell r="H63">
            <v>154</v>
          </cell>
          <cell r="I63">
            <v>0</v>
          </cell>
          <cell r="J63">
            <v>14</v>
          </cell>
          <cell r="K63">
            <v>0</v>
          </cell>
          <cell r="L63">
            <v>14</v>
          </cell>
          <cell r="M63">
            <v>0</v>
          </cell>
          <cell r="N63">
            <v>4.22</v>
          </cell>
          <cell r="R63">
            <v>301428.57142857142</v>
          </cell>
          <cell r="S63">
            <v>0</v>
          </cell>
          <cell r="T63">
            <v>3.3175355450236967</v>
          </cell>
          <cell r="V63" t="str">
            <v>Low influx</v>
          </cell>
          <cell r="W63">
            <v>4220</v>
          </cell>
          <cell r="X63">
            <v>0</v>
          </cell>
        </row>
        <row r="64">
          <cell r="B64">
            <v>38920</v>
          </cell>
          <cell r="C64" t="str">
            <v>A-08</v>
          </cell>
          <cell r="D64" t="str">
            <v>A-08:Zone3</v>
          </cell>
          <cell r="E64">
            <v>23</v>
          </cell>
          <cell r="F64">
            <v>23</v>
          </cell>
          <cell r="G64">
            <v>825</v>
          </cell>
          <cell r="H64">
            <v>157</v>
          </cell>
          <cell r="I64">
            <v>0</v>
          </cell>
          <cell r="J64">
            <v>302</v>
          </cell>
          <cell r="K64">
            <v>0</v>
          </cell>
          <cell r="L64">
            <v>302</v>
          </cell>
          <cell r="M64">
            <v>0</v>
          </cell>
          <cell r="N64">
            <v>5.9</v>
          </cell>
          <cell r="R64">
            <v>19536.423841059604</v>
          </cell>
          <cell r="S64">
            <v>0</v>
          </cell>
          <cell r="T64">
            <v>51.186440677966104</v>
          </cell>
          <cell r="V64" t="str">
            <v>Good, and re-test</v>
          </cell>
          <cell r="W64">
            <v>5900</v>
          </cell>
          <cell r="X64">
            <v>0</v>
          </cell>
        </row>
        <row r="65">
          <cell r="B65">
            <v>38999</v>
          </cell>
          <cell r="C65" t="str">
            <v>A-08</v>
          </cell>
          <cell r="D65" t="str">
            <v>A-08:Zone3</v>
          </cell>
          <cell r="E65">
            <v>7</v>
          </cell>
          <cell r="F65">
            <v>55</v>
          </cell>
          <cell r="G65">
            <v>455</v>
          </cell>
          <cell r="H65">
            <v>177</v>
          </cell>
          <cell r="I65">
            <v>0</v>
          </cell>
          <cell r="J65">
            <v>397</v>
          </cell>
          <cell r="K65">
            <v>30</v>
          </cell>
          <cell r="L65">
            <v>427</v>
          </cell>
          <cell r="M65">
            <v>7.0257611241217797</v>
          </cell>
          <cell r="N65">
            <v>5.0199999999999996</v>
          </cell>
          <cell r="R65">
            <v>12644.836272040302</v>
          </cell>
          <cell r="S65">
            <v>5.9760956175298805</v>
          </cell>
          <cell r="T65">
            <v>85.059760956175296</v>
          </cell>
          <cell r="V65" t="str">
            <v>after long shut-in ---&gt; retest</v>
          </cell>
          <cell r="W65">
            <v>5020</v>
          </cell>
          <cell r="X65">
            <v>0</v>
          </cell>
        </row>
        <row r="66">
          <cell r="B66">
            <v>39052</v>
          </cell>
          <cell r="C66" t="str">
            <v>A-08</v>
          </cell>
          <cell r="D66" t="str">
            <v>A-08:Zone3</v>
          </cell>
          <cell r="E66">
            <v>12</v>
          </cell>
          <cell r="F66">
            <v>35</v>
          </cell>
          <cell r="G66">
            <v>750</v>
          </cell>
          <cell r="H66">
            <v>149</v>
          </cell>
          <cell r="I66">
            <v>0</v>
          </cell>
          <cell r="J66">
            <v>455</v>
          </cell>
          <cell r="K66">
            <v>40</v>
          </cell>
          <cell r="L66">
            <v>495</v>
          </cell>
          <cell r="M66">
            <v>8.0808080808080813</v>
          </cell>
          <cell r="N66">
            <v>5.07</v>
          </cell>
          <cell r="R66">
            <v>11142.857142857143</v>
          </cell>
          <cell r="S66">
            <v>7.8895463510848129</v>
          </cell>
          <cell r="T66">
            <v>97.633136094674555</v>
          </cell>
          <cell r="V66" t="str">
            <v>after fixing (shut-in), prod choke</v>
          </cell>
          <cell r="W66">
            <v>5070</v>
          </cell>
          <cell r="X66">
            <v>0</v>
          </cell>
        </row>
        <row r="67">
          <cell r="B67">
            <v>39067</v>
          </cell>
          <cell r="C67" t="str">
            <v>A-08</v>
          </cell>
          <cell r="D67" t="str">
            <v>A-08:Zone3</v>
          </cell>
          <cell r="E67">
            <v>13</v>
          </cell>
          <cell r="F67">
            <v>30</v>
          </cell>
          <cell r="G67">
            <v>778</v>
          </cell>
          <cell r="H67">
            <v>155</v>
          </cell>
          <cell r="I67">
            <v>0</v>
          </cell>
          <cell r="J67">
            <v>292</v>
          </cell>
          <cell r="K67">
            <v>39</v>
          </cell>
          <cell r="L67">
            <v>331</v>
          </cell>
          <cell r="M67">
            <v>11.782477341389727</v>
          </cell>
          <cell r="N67">
            <v>3.4</v>
          </cell>
          <cell r="R67">
            <v>11643.835616438357</v>
          </cell>
          <cell r="S67">
            <v>11.470588235294118</v>
          </cell>
          <cell r="T67">
            <v>97.352941176470594</v>
          </cell>
          <cell r="V67" t="str">
            <v>Oil tends to decrease --&gt; retest</v>
          </cell>
          <cell r="W67">
            <v>3400</v>
          </cell>
          <cell r="X67">
            <v>0</v>
          </cell>
        </row>
        <row r="68">
          <cell r="B68">
            <v>39082</v>
          </cell>
          <cell r="C68" t="str">
            <v>A-08</v>
          </cell>
          <cell r="D68" t="str">
            <v>A-08:Zone3</v>
          </cell>
          <cell r="E68">
            <v>8</v>
          </cell>
          <cell r="F68">
            <v>30</v>
          </cell>
          <cell r="G68">
            <v>707</v>
          </cell>
          <cell r="H68">
            <v>156</v>
          </cell>
          <cell r="I68">
            <v>0</v>
          </cell>
          <cell r="J68">
            <v>345</v>
          </cell>
          <cell r="K68">
            <v>0</v>
          </cell>
          <cell r="L68">
            <v>345</v>
          </cell>
          <cell r="M68">
            <v>0</v>
          </cell>
          <cell r="N68">
            <v>4.4000000000000004</v>
          </cell>
          <cell r="R68">
            <v>12753.623188405798</v>
          </cell>
          <cell r="S68">
            <v>0</v>
          </cell>
          <cell r="T68">
            <v>78.409090909090907</v>
          </cell>
          <cell r="V68" t="str">
            <v>after shut-in/fixing choke valve</v>
          </cell>
          <cell r="W68">
            <v>4400</v>
          </cell>
          <cell r="X68">
            <v>0</v>
          </cell>
        </row>
        <row r="69">
          <cell r="B69">
            <v>39110</v>
          </cell>
          <cell r="C69" t="str">
            <v>A-08</v>
          </cell>
          <cell r="D69" t="str">
            <v>A-08:Zone3</v>
          </cell>
          <cell r="E69">
            <v>9</v>
          </cell>
          <cell r="F69">
            <v>31</v>
          </cell>
          <cell r="G69">
            <v>698</v>
          </cell>
          <cell r="H69">
            <v>142</v>
          </cell>
          <cell r="I69">
            <v>0</v>
          </cell>
          <cell r="J69">
            <v>340</v>
          </cell>
          <cell r="K69">
            <v>16</v>
          </cell>
          <cell r="L69">
            <v>356</v>
          </cell>
          <cell r="M69">
            <v>4.4943820224719104</v>
          </cell>
          <cell r="N69">
            <v>4.54</v>
          </cell>
          <cell r="R69">
            <v>13352.941176470587</v>
          </cell>
          <cell r="S69">
            <v>3.5242290748898677</v>
          </cell>
          <cell r="T69">
            <v>78.414096916299556</v>
          </cell>
          <cell r="V69" t="str">
            <v>after shut-in (SGS)</v>
          </cell>
          <cell r="W69">
            <v>4540</v>
          </cell>
          <cell r="X69">
            <v>0</v>
          </cell>
        </row>
        <row r="70">
          <cell r="B70">
            <v>39112</v>
          </cell>
          <cell r="C70" t="str">
            <v>A-08</v>
          </cell>
          <cell r="D70" t="str">
            <v>A-08:Zone3</v>
          </cell>
          <cell r="E70">
            <v>24</v>
          </cell>
          <cell r="F70">
            <v>31</v>
          </cell>
          <cell r="G70">
            <v>697</v>
          </cell>
          <cell r="H70">
            <v>155</v>
          </cell>
          <cell r="I70">
            <v>0</v>
          </cell>
          <cell r="J70">
            <v>295</v>
          </cell>
          <cell r="K70">
            <v>53</v>
          </cell>
          <cell r="L70">
            <v>348</v>
          </cell>
          <cell r="M70">
            <v>15.229885057471265</v>
          </cell>
          <cell r="N70">
            <v>4.46</v>
          </cell>
          <cell r="R70">
            <v>15118.644067796609</v>
          </cell>
          <cell r="S70">
            <v>11.883408071748878</v>
          </cell>
          <cell r="T70">
            <v>78.026905829596416</v>
          </cell>
          <cell r="V70" t="str">
            <v>during FGS</v>
          </cell>
          <cell r="W70">
            <v>4460</v>
          </cell>
          <cell r="X70">
            <v>0</v>
          </cell>
        </row>
        <row r="71">
          <cell r="B71">
            <v>39113</v>
          </cell>
          <cell r="C71" t="str">
            <v>A-08</v>
          </cell>
          <cell r="D71" t="str">
            <v>A-08:Zone3</v>
          </cell>
          <cell r="E71">
            <v>8</v>
          </cell>
          <cell r="F71">
            <v>31</v>
          </cell>
          <cell r="G71">
            <v>696</v>
          </cell>
          <cell r="H71">
            <v>156</v>
          </cell>
          <cell r="I71">
            <v>0</v>
          </cell>
          <cell r="J71">
            <v>294</v>
          </cell>
          <cell r="K71">
            <v>55</v>
          </cell>
          <cell r="L71">
            <v>349</v>
          </cell>
          <cell r="M71">
            <v>15.759312320916905</v>
          </cell>
          <cell r="N71">
            <v>4.46</v>
          </cell>
          <cell r="R71">
            <v>15170.068027210884</v>
          </cell>
          <cell r="S71">
            <v>12.331838565022421</v>
          </cell>
          <cell r="T71">
            <v>78.25112107623319</v>
          </cell>
          <cell r="W71">
            <v>4460</v>
          </cell>
          <cell r="X71">
            <v>0</v>
          </cell>
        </row>
        <row r="72">
          <cell r="B72">
            <v>39114</v>
          </cell>
          <cell r="C72" t="str">
            <v>A-08</v>
          </cell>
          <cell r="D72" t="str">
            <v>A-08:Zone3</v>
          </cell>
          <cell r="E72">
            <v>9</v>
          </cell>
          <cell r="F72">
            <v>31</v>
          </cell>
          <cell r="G72">
            <v>688</v>
          </cell>
          <cell r="H72">
            <v>154</v>
          </cell>
          <cell r="I72">
            <v>0</v>
          </cell>
          <cell r="J72">
            <v>285</v>
          </cell>
          <cell r="K72">
            <v>0</v>
          </cell>
          <cell r="L72">
            <v>285</v>
          </cell>
          <cell r="M72">
            <v>0</v>
          </cell>
          <cell r="N72">
            <v>4.25</v>
          </cell>
          <cell r="R72">
            <v>14912.280701754386</v>
          </cell>
          <cell r="S72">
            <v>0</v>
          </cell>
          <cell r="T72">
            <v>67.058823529411768</v>
          </cell>
          <cell r="W72">
            <v>4250</v>
          </cell>
          <cell r="X72">
            <v>0</v>
          </cell>
        </row>
        <row r="73">
          <cell r="B73">
            <v>39118</v>
          </cell>
          <cell r="C73" t="str">
            <v>A-08</v>
          </cell>
          <cell r="D73" t="str">
            <v>A-08:Zone3</v>
          </cell>
          <cell r="E73">
            <v>8</v>
          </cell>
          <cell r="F73">
            <v>30</v>
          </cell>
          <cell r="G73">
            <v>691</v>
          </cell>
          <cell r="H73">
            <v>157</v>
          </cell>
          <cell r="I73">
            <v>0</v>
          </cell>
          <cell r="J73">
            <v>300</v>
          </cell>
          <cell r="K73">
            <v>0</v>
          </cell>
          <cell r="L73">
            <v>300</v>
          </cell>
          <cell r="M73">
            <v>0</v>
          </cell>
          <cell r="N73">
            <v>4.0199999999999996</v>
          </cell>
          <cell r="R73">
            <v>13400</v>
          </cell>
          <cell r="S73">
            <v>0</v>
          </cell>
          <cell r="T73">
            <v>74.626865671641795</v>
          </cell>
          <cell r="W73">
            <v>4019.9999999999995</v>
          </cell>
          <cell r="X73">
            <v>0</v>
          </cell>
        </row>
        <row r="74">
          <cell r="B74">
            <v>39132</v>
          </cell>
          <cell r="C74" t="str">
            <v>A-08</v>
          </cell>
          <cell r="D74" t="str">
            <v>A-08:Zone3</v>
          </cell>
          <cell r="E74">
            <v>24</v>
          </cell>
          <cell r="F74">
            <v>30</v>
          </cell>
          <cell r="G74">
            <v>663</v>
          </cell>
          <cell r="H74">
            <v>166</v>
          </cell>
          <cell r="I74">
            <v>0</v>
          </cell>
          <cell r="J74">
            <v>270</v>
          </cell>
          <cell r="K74">
            <v>38</v>
          </cell>
          <cell r="L74">
            <v>308</v>
          </cell>
          <cell r="M74">
            <v>12.337662337662337</v>
          </cell>
          <cell r="N74">
            <v>4.55</v>
          </cell>
          <cell r="R74">
            <v>16851.85185185185</v>
          </cell>
          <cell r="S74">
            <v>8.3516483516483522</v>
          </cell>
          <cell r="T74">
            <v>67.692307692307693</v>
          </cell>
          <cell r="W74">
            <v>4550</v>
          </cell>
          <cell r="X74">
            <v>0</v>
          </cell>
        </row>
        <row r="75">
          <cell r="B75">
            <v>39142</v>
          </cell>
          <cell r="C75" t="str">
            <v>A-08</v>
          </cell>
          <cell r="D75" t="str">
            <v>A-08:Zone3</v>
          </cell>
          <cell r="E75">
            <v>9</v>
          </cell>
          <cell r="F75">
            <v>30</v>
          </cell>
          <cell r="G75">
            <v>571</v>
          </cell>
          <cell r="H75">
            <v>167</v>
          </cell>
          <cell r="I75">
            <v>0</v>
          </cell>
          <cell r="J75">
            <v>287</v>
          </cell>
          <cell r="K75">
            <v>44</v>
          </cell>
          <cell r="L75">
            <v>331</v>
          </cell>
          <cell r="M75">
            <v>13.293051359516616</v>
          </cell>
          <cell r="N75">
            <v>4.01</v>
          </cell>
          <cell r="R75">
            <v>13972.125435540069</v>
          </cell>
          <cell r="S75">
            <v>10.972568578553616</v>
          </cell>
          <cell r="T75">
            <v>82.543640897755608</v>
          </cell>
          <cell r="W75">
            <v>4010</v>
          </cell>
          <cell r="X75">
            <v>0</v>
          </cell>
        </row>
        <row r="76">
          <cell r="B76">
            <v>39149</v>
          </cell>
          <cell r="C76" t="str">
            <v>A-08</v>
          </cell>
          <cell r="D76" t="str">
            <v>A-08:Zone3</v>
          </cell>
          <cell r="E76">
            <v>9</v>
          </cell>
          <cell r="F76">
            <v>23</v>
          </cell>
          <cell r="G76">
            <v>575</v>
          </cell>
          <cell r="H76">
            <v>164</v>
          </cell>
          <cell r="I76">
            <v>0</v>
          </cell>
          <cell r="J76">
            <v>226</v>
          </cell>
          <cell r="K76">
            <v>33</v>
          </cell>
          <cell r="L76">
            <v>259</v>
          </cell>
          <cell r="M76">
            <v>12.741312741312742</v>
          </cell>
          <cell r="N76">
            <v>5.72</v>
          </cell>
          <cell r="R76">
            <v>25309.734513274336</v>
          </cell>
          <cell r="S76">
            <v>5.7692307692307692</v>
          </cell>
          <cell r="T76">
            <v>45.27972027972028</v>
          </cell>
          <cell r="W76">
            <v>5720</v>
          </cell>
          <cell r="X76">
            <v>0</v>
          </cell>
        </row>
        <row r="77">
          <cell r="B77">
            <v>39156</v>
          </cell>
          <cell r="C77" t="str">
            <v>A-08</v>
          </cell>
          <cell r="D77" t="str">
            <v>A-08:Zone3</v>
          </cell>
          <cell r="E77">
            <v>8</v>
          </cell>
          <cell r="F77">
            <v>23</v>
          </cell>
          <cell r="G77">
            <v>574</v>
          </cell>
          <cell r="H77">
            <v>169</v>
          </cell>
          <cell r="I77">
            <v>0</v>
          </cell>
          <cell r="J77">
            <v>230</v>
          </cell>
          <cell r="K77">
            <v>90</v>
          </cell>
          <cell r="L77">
            <v>320</v>
          </cell>
          <cell r="M77">
            <v>28.125</v>
          </cell>
          <cell r="N77">
            <v>5.67</v>
          </cell>
          <cell r="R77">
            <v>24652.17391304348</v>
          </cell>
          <cell r="S77">
            <v>15.873015873015873</v>
          </cell>
          <cell r="T77">
            <v>56.437389770723101</v>
          </cell>
          <cell r="V77" t="str">
            <v>wtr on/off</v>
          </cell>
          <cell r="W77">
            <v>5670</v>
          </cell>
          <cell r="X77">
            <v>0</v>
          </cell>
        </row>
        <row r="78">
          <cell r="B78">
            <v>39161</v>
          </cell>
          <cell r="C78" t="str">
            <v>A-08</v>
          </cell>
          <cell r="D78" t="str">
            <v>A-08:Zone3</v>
          </cell>
          <cell r="E78">
            <v>11</v>
          </cell>
          <cell r="F78">
            <v>23</v>
          </cell>
          <cell r="G78">
            <v>581</v>
          </cell>
          <cell r="H78">
            <v>176</v>
          </cell>
          <cell r="I78">
            <v>0</v>
          </cell>
          <cell r="J78">
            <v>237.3</v>
          </cell>
          <cell r="K78">
            <v>48.4</v>
          </cell>
          <cell r="L78">
            <v>285.7</v>
          </cell>
          <cell r="M78">
            <v>16.940847042352118</v>
          </cell>
          <cell r="N78">
            <v>5.5</v>
          </cell>
          <cell r="O78">
            <v>5.5</v>
          </cell>
          <cell r="P78">
            <v>0</v>
          </cell>
          <cell r="R78">
            <v>23177.412557943531</v>
          </cell>
          <cell r="S78">
            <v>8.8000000000000007</v>
          </cell>
          <cell r="T78">
            <v>51.945454545454545</v>
          </cell>
          <cell r="V78" t="str">
            <v>exported fr excel</v>
          </cell>
          <cell r="W78">
            <v>5500</v>
          </cell>
          <cell r="X78">
            <v>0</v>
          </cell>
        </row>
        <row r="79">
          <cell r="B79">
            <v>39169</v>
          </cell>
          <cell r="C79" t="str">
            <v>A-08</v>
          </cell>
          <cell r="D79" t="str">
            <v>A-08:Zone3</v>
          </cell>
          <cell r="E79">
            <v>17</v>
          </cell>
          <cell r="F79">
            <v>25</v>
          </cell>
          <cell r="G79">
            <v>585</v>
          </cell>
          <cell r="H79">
            <v>162</v>
          </cell>
          <cell r="I79">
            <v>0</v>
          </cell>
          <cell r="J79">
            <v>246</v>
          </cell>
          <cell r="K79">
            <v>43</v>
          </cell>
          <cell r="L79">
            <v>289</v>
          </cell>
          <cell r="M79">
            <v>14.878892733564014</v>
          </cell>
          <cell r="N79">
            <v>4.71</v>
          </cell>
          <cell r="R79">
            <v>19146.341463414636</v>
          </cell>
          <cell r="S79">
            <v>9.1295116772823786</v>
          </cell>
          <cell r="T79">
            <v>61.358811040339702</v>
          </cell>
          <cell r="W79">
            <v>4710</v>
          </cell>
          <cell r="X79">
            <v>0</v>
          </cell>
        </row>
        <row r="80">
          <cell r="B80">
            <v>39179</v>
          </cell>
          <cell r="C80" t="str">
            <v>A-08</v>
          </cell>
          <cell r="D80" t="str">
            <v>A-08:Zone3</v>
          </cell>
          <cell r="E80">
            <v>9</v>
          </cell>
          <cell r="F80">
            <v>25</v>
          </cell>
          <cell r="G80">
            <v>606</v>
          </cell>
          <cell r="H80">
            <v>162</v>
          </cell>
          <cell r="I80">
            <v>0</v>
          </cell>
          <cell r="J80">
            <v>232</v>
          </cell>
          <cell r="K80">
            <v>47.7</v>
          </cell>
          <cell r="L80">
            <v>279.7</v>
          </cell>
          <cell r="M80">
            <v>17.053986414015014</v>
          </cell>
          <cell r="N80">
            <v>5.27</v>
          </cell>
          <cell r="O80">
            <v>5.27</v>
          </cell>
          <cell r="P80">
            <v>0</v>
          </cell>
          <cell r="R80">
            <v>22715.517241379312</v>
          </cell>
          <cell r="S80">
            <v>9.0512333965844398</v>
          </cell>
          <cell r="T80">
            <v>53.07400379506641</v>
          </cell>
          <cell r="W80">
            <v>5270</v>
          </cell>
          <cell r="X80">
            <v>0</v>
          </cell>
        </row>
        <row r="81">
          <cell r="B81">
            <v>39184</v>
          </cell>
          <cell r="C81" t="str">
            <v>A-08</v>
          </cell>
          <cell r="D81" t="str">
            <v>A-08:Zone3</v>
          </cell>
          <cell r="E81">
            <v>9</v>
          </cell>
          <cell r="F81">
            <v>30</v>
          </cell>
          <cell r="G81">
            <v>635</v>
          </cell>
          <cell r="H81">
            <v>164</v>
          </cell>
          <cell r="I81">
            <v>0</v>
          </cell>
          <cell r="J81">
            <v>189.6</v>
          </cell>
          <cell r="K81">
            <v>76.3</v>
          </cell>
          <cell r="L81">
            <v>265.89999999999998</v>
          </cell>
          <cell r="M81">
            <v>28.694998119593834</v>
          </cell>
          <cell r="N81">
            <v>5.31</v>
          </cell>
          <cell r="O81">
            <v>5.31</v>
          </cell>
          <cell r="P81">
            <v>0</v>
          </cell>
          <cell r="R81">
            <v>28006.32911392405</v>
          </cell>
          <cell r="S81">
            <v>14.369114877589453</v>
          </cell>
          <cell r="T81">
            <v>50.07532956685499</v>
          </cell>
          <cell r="W81">
            <v>5310</v>
          </cell>
          <cell r="X81">
            <v>0</v>
          </cell>
        </row>
        <row r="82">
          <cell r="B82">
            <v>39191</v>
          </cell>
          <cell r="C82" t="str">
            <v>A-08</v>
          </cell>
          <cell r="D82" t="str">
            <v>A-08:Zone3</v>
          </cell>
          <cell r="E82">
            <v>17</v>
          </cell>
          <cell r="F82">
            <v>30</v>
          </cell>
          <cell r="G82">
            <v>636</v>
          </cell>
          <cell r="H82">
            <v>172</v>
          </cell>
          <cell r="I82">
            <v>0</v>
          </cell>
          <cell r="J82">
            <v>222.4</v>
          </cell>
          <cell r="K82">
            <v>55.9</v>
          </cell>
          <cell r="L82">
            <v>278.3</v>
          </cell>
          <cell r="M82">
            <v>20.086237872799138</v>
          </cell>
          <cell r="N82">
            <v>5.4</v>
          </cell>
          <cell r="O82">
            <v>5.4</v>
          </cell>
          <cell r="P82">
            <v>0</v>
          </cell>
          <cell r="R82">
            <v>24280.575539568345</v>
          </cell>
          <cell r="S82">
            <v>10.351851851851851</v>
          </cell>
          <cell r="T82">
            <v>51.537037037037038</v>
          </cell>
          <cell r="W82">
            <v>5400</v>
          </cell>
          <cell r="X82">
            <v>0</v>
          </cell>
        </row>
        <row r="83">
          <cell r="B83">
            <v>39198</v>
          </cell>
          <cell r="C83" t="str">
            <v>A-08</v>
          </cell>
          <cell r="D83" t="str">
            <v>A-08:Zone3</v>
          </cell>
          <cell r="E83">
            <v>6</v>
          </cell>
          <cell r="F83">
            <v>30</v>
          </cell>
          <cell r="G83">
            <v>662</v>
          </cell>
          <cell r="H83">
            <v>163</v>
          </cell>
          <cell r="I83">
            <v>0</v>
          </cell>
          <cell r="J83">
            <v>234</v>
          </cell>
          <cell r="K83">
            <v>26.5</v>
          </cell>
          <cell r="L83">
            <v>260.5</v>
          </cell>
          <cell r="M83">
            <v>10.17274472168906</v>
          </cell>
          <cell r="N83">
            <v>5.53</v>
          </cell>
          <cell r="O83">
            <v>5.53</v>
          </cell>
          <cell r="P83">
            <v>0</v>
          </cell>
          <cell r="R83">
            <v>23632.478632478633</v>
          </cell>
          <cell r="S83">
            <v>4.7920433996383363</v>
          </cell>
          <cell r="T83">
            <v>47.106690777576851</v>
          </cell>
          <cell r="W83">
            <v>5530</v>
          </cell>
          <cell r="X83">
            <v>0</v>
          </cell>
        </row>
        <row r="84">
          <cell r="B84">
            <v>39201</v>
          </cell>
          <cell r="C84" t="str">
            <v>A-08</v>
          </cell>
          <cell r="D84" t="str">
            <v>A-08:Zone3</v>
          </cell>
          <cell r="E84">
            <v>7</v>
          </cell>
          <cell r="F84">
            <v>30</v>
          </cell>
          <cell r="G84">
            <v>627</v>
          </cell>
          <cell r="H84">
            <v>169</v>
          </cell>
          <cell r="I84">
            <v>0</v>
          </cell>
          <cell r="J84">
            <v>247</v>
          </cell>
          <cell r="K84">
            <v>66.900000000000006</v>
          </cell>
          <cell r="L84">
            <v>313.89999999999998</v>
          </cell>
          <cell r="M84">
            <v>21.312519910799619</v>
          </cell>
          <cell r="N84">
            <v>4.1100000000000003</v>
          </cell>
          <cell r="O84">
            <v>4.1100000000000003</v>
          </cell>
          <cell r="P84">
            <v>0</v>
          </cell>
          <cell r="R84">
            <v>16639.676113360325</v>
          </cell>
          <cell r="S84">
            <v>16.277372262773724</v>
          </cell>
          <cell r="T84">
            <v>76.374695863746965</v>
          </cell>
          <cell r="W84">
            <v>4110</v>
          </cell>
          <cell r="X84">
            <v>0</v>
          </cell>
        </row>
        <row r="85">
          <cell r="B85">
            <v>39207</v>
          </cell>
          <cell r="C85" t="str">
            <v>A-08</v>
          </cell>
          <cell r="D85" t="str">
            <v>A-08:Zone3</v>
          </cell>
          <cell r="E85">
            <v>8</v>
          </cell>
          <cell r="F85">
            <v>30</v>
          </cell>
          <cell r="G85">
            <v>623</v>
          </cell>
          <cell r="H85">
            <v>164</v>
          </cell>
          <cell r="I85">
            <v>0</v>
          </cell>
          <cell r="J85">
            <v>185</v>
          </cell>
          <cell r="K85">
            <v>35.6</v>
          </cell>
          <cell r="L85">
            <v>220.6</v>
          </cell>
          <cell r="M85">
            <v>16.13780598368087</v>
          </cell>
          <cell r="N85">
            <v>3.68</v>
          </cell>
          <cell r="O85">
            <v>3.68</v>
          </cell>
          <cell r="P85">
            <v>0</v>
          </cell>
          <cell r="R85">
            <v>19891.891891891893</v>
          </cell>
          <cell r="S85">
            <v>9.6739130434782616</v>
          </cell>
          <cell r="T85">
            <v>59.945652173913047</v>
          </cell>
          <cell r="W85">
            <v>3680</v>
          </cell>
          <cell r="X85">
            <v>0</v>
          </cell>
        </row>
        <row r="86">
          <cell r="B86">
            <v>39231</v>
          </cell>
          <cell r="C86" t="str">
            <v>A-08</v>
          </cell>
          <cell r="D86" t="str">
            <v>A-08:Zone3</v>
          </cell>
          <cell r="E86">
            <v>12</v>
          </cell>
          <cell r="F86">
            <v>26</v>
          </cell>
          <cell r="G86">
            <v>667</v>
          </cell>
          <cell r="H86">
            <v>170</v>
          </cell>
          <cell r="I86">
            <v>0</v>
          </cell>
          <cell r="J86">
            <v>220.1</v>
          </cell>
          <cell r="K86">
            <v>41.2</v>
          </cell>
          <cell r="L86">
            <v>261.3</v>
          </cell>
          <cell r="M86">
            <v>15.767317259854574</v>
          </cell>
          <cell r="N86">
            <v>5.41</v>
          </cell>
          <cell r="O86">
            <v>5.41</v>
          </cell>
          <cell r="P86">
            <v>0</v>
          </cell>
          <cell r="R86">
            <v>24579.736483416629</v>
          </cell>
          <cell r="S86">
            <v>7.6155268022181142</v>
          </cell>
          <cell r="T86">
            <v>48.299445471349351</v>
          </cell>
          <cell r="W86">
            <v>5410</v>
          </cell>
          <cell r="X86">
            <v>0</v>
          </cell>
        </row>
        <row r="87">
          <cell r="B87">
            <v>39237</v>
          </cell>
          <cell r="C87" t="str">
            <v>A-08</v>
          </cell>
          <cell r="D87" t="str">
            <v>A-08:Zone3</v>
          </cell>
          <cell r="E87">
            <v>9</v>
          </cell>
          <cell r="F87">
            <v>26</v>
          </cell>
          <cell r="G87">
            <v>647</v>
          </cell>
          <cell r="H87">
            <v>159</v>
          </cell>
          <cell r="I87">
            <v>0</v>
          </cell>
          <cell r="J87">
            <v>281.60000000000002</v>
          </cell>
          <cell r="K87">
            <v>12.4</v>
          </cell>
          <cell r="L87">
            <v>294</v>
          </cell>
          <cell r="M87">
            <v>4.2176870748299322</v>
          </cell>
          <cell r="N87">
            <v>5.85</v>
          </cell>
          <cell r="O87">
            <v>5.85</v>
          </cell>
          <cell r="P87">
            <v>0</v>
          </cell>
          <cell r="R87">
            <v>20774.147727272728</v>
          </cell>
          <cell r="S87">
            <v>2.1196581196581197</v>
          </cell>
          <cell r="T87">
            <v>50.256410256410255</v>
          </cell>
          <cell r="W87">
            <v>5850</v>
          </cell>
          <cell r="X87">
            <v>0</v>
          </cell>
        </row>
        <row r="88">
          <cell r="B88">
            <v>39253</v>
          </cell>
          <cell r="C88" t="str">
            <v>A-08</v>
          </cell>
          <cell r="D88" t="str">
            <v>A-08:Zone3</v>
          </cell>
          <cell r="E88">
            <v>18</v>
          </cell>
          <cell r="F88">
            <v>26</v>
          </cell>
          <cell r="G88">
            <v>566</v>
          </cell>
          <cell r="H88">
            <v>167</v>
          </cell>
          <cell r="I88">
            <v>0</v>
          </cell>
          <cell r="J88">
            <v>183.3</v>
          </cell>
          <cell r="K88">
            <v>0</v>
          </cell>
          <cell r="L88">
            <v>183.3</v>
          </cell>
          <cell r="M88">
            <v>0</v>
          </cell>
          <cell r="N88">
            <v>5.63</v>
          </cell>
          <cell r="O88">
            <v>5.63</v>
          </cell>
          <cell r="P88">
            <v>0</v>
          </cell>
          <cell r="R88">
            <v>30714.675395526458</v>
          </cell>
          <cell r="S88">
            <v>0</v>
          </cell>
          <cell r="T88">
            <v>32.557726465364119</v>
          </cell>
          <cell r="W88">
            <v>5630</v>
          </cell>
          <cell r="X88">
            <v>0</v>
          </cell>
        </row>
        <row r="89">
          <cell r="B89">
            <v>39255</v>
          </cell>
          <cell r="C89" t="str">
            <v>A-08</v>
          </cell>
          <cell r="D89" t="str">
            <v>A-08:Zone3</v>
          </cell>
          <cell r="E89">
            <v>7</v>
          </cell>
          <cell r="F89">
            <v>26</v>
          </cell>
          <cell r="G89">
            <v>562</v>
          </cell>
          <cell r="H89">
            <v>176</v>
          </cell>
          <cell r="I89">
            <v>0</v>
          </cell>
          <cell r="J89">
            <v>229</v>
          </cell>
          <cell r="K89">
            <v>32</v>
          </cell>
          <cell r="L89">
            <v>261</v>
          </cell>
          <cell r="M89">
            <v>12.260536398467433</v>
          </cell>
          <cell r="N89">
            <v>5.69</v>
          </cell>
          <cell r="O89">
            <v>5.69</v>
          </cell>
          <cell r="P89">
            <v>0</v>
          </cell>
          <cell r="R89">
            <v>24847.161572052402</v>
          </cell>
          <cell r="S89">
            <v>5.6239015817223201</v>
          </cell>
          <cell r="T89">
            <v>45.869947275922669</v>
          </cell>
          <cell r="W89">
            <v>5690</v>
          </cell>
          <cell r="X89">
            <v>0</v>
          </cell>
        </row>
        <row r="90">
          <cell r="B90">
            <v>39284</v>
          </cell>
          <cell r="C90" t="str">
            <v>A-08</v>
          </cell>
          <cell r="D90" t="str">
            <v>A-08:Zone3</v>
          </cell>
          <cell r="E90">
            <v>8</v>
          </cell>
          <cell r="F90">
            <v>26</v>
          </cell>
          <cell r="G90">
            <v>655</v>
          </cell>
          <cell r="H90">
            <v>172</v>
          </cell>
          <cell r="I90">
            <v>0</v>
          </cell>
          <cell r="J90">
            <v>219</v>
          </cell>
          <cell r="K90">
            <v>37</v>
          </cell>
          <cell r="L90">
            <v>256</v>
          </cell>
          <cell r="M90">
            <v>14.453125</v>
          </cell>
          <cell r="N90">
            <v>5.56</v>
          </cell>
          <cell r="O90">
            <v>5.56</v>
          </cell>
          <cell r="P90">
            <v>0</v>
          </cell>
          <cell r="R90">
            <v>25388.12785388128</v>
          </cell>
          <cell r="S90">
            <v>6.6546762589928061</v>
          </cell>
          <cell r="T90">
            <v>46.043165467625897</v>
          </cell>
          <cell r="V90" t="str">
            <v>Test Choke 26 %</v>
          </cell>
          <cell r="W90">
            <v>5560</v>
          </cell>
          <cell r="X90">
            <v>0</v>
          </cell>
        </row>
        <row r="91">
          <cell r="B91">
            <v>39295</v>
          </cell>
          <cell r="C91" t="str">
            <v>A-08</v>
          </cell>
          <cell r="D91" t="str">
            <v>A-08:Zone3</v>
          </cell>
          <cell r="E91">
            <v>12</v>
          </cell>
          <cell r="F91">
            <v>26</v>
          </cell>
          <cell r="G91">
            <v>644</v>
          </cell>
          <cell r="H91">
            <v>171</v>
          </cell>
          <cell r="I91">
            <v>0</v>
          </cell>
          <cell r="J91">
            <v>224.7</v>
          </cell>
          <cell r="K91">
            <v>12.6</v>
          </cell>
          <cell r="L91">
            <v>237.3</v>
          </cell>
          <cell r="M91">
            <v>5.3097345132743365</v>
          </cell>
          <cell r="N91">
            <v>5.38</v>
          </cell>
          <cell r="O91">
            <v>5.38</v>
          </cell>
          <cell r="P91">
            <v>0</v>
          </cell>
          <cell r="R91">
            <v>23943.03515798843</v>
          </cell>
          <cell r="S91">
            <v>2.3420074349442381</v>
          </cell>
          <cell r="T91">
            <v>44.107806691449817</v>
          </cell>
          <cell r="W91">
            <v>5380</v>
          </cell>
          <cell r="X91">
            <v>0</v>
          </cell>
        </row>
        <row r="92">
          <cell r="B92">
            <v>39318</v>
          </cell>
          <cell r="C92" t="str">
            <v>A-08</v>
          </cell>
          <cell r="D92" t="str">
            <v>A-08:Zone3</v>
          </cell>
          <cell r="E92">
            <v>6</v>
          </cell>
          <cell r="F92">
            <v>26</v>
          </cell>
          <cell r="G92">
            <v>679</v>
          </cell>
          <cell r="H92">
            <v>171</v>
          </cell>
          <cell r="I92">
            <v>0</v>
          </cell>
          <cell r="J92">
            <v>182</v>
          </cell>
          <cell r="K92">
            <v>34</v>
          </cell>
          <cell r="L92">
            <v>216</v>
          </cell>
          <cell r="M92">
            <v>15.74074074074074</v>
          </cell>
          <cell r="N92">
            <v>5.59</v>
          </cell>
          <cell r="R92">
            <v>30714.285714285714</v>
          </cell>
          <cell r="S92">
            <v>6.0822898032200357</v>
          </cell>
          <cell r="T92">
            <v>38.640429338103758</v>
          </cell>
          <cell r="W92">
            <v>5590</v>
          </cell>
          <cell r="X92">
            <v>0</v>
          </cell>
        </row>
        <row r="93">
          <cell r="B93">
            <v>39329</v>
          </cell>
          <cell r="C93" t="str">
            <v>A-08</v>
          </cell>
          <cell r="D93" t="str">
            <v>A-08:Zone3</v>
          </cell>
          <cell r="E93">
            <v>16</v>
          </cell>
          <cell r="F93">
            <v>26</v>
          </cell>
          <cell r="G93">
            <v>679</v>
          </cell>
          <cell r="H93">
            <v>173</v>
          </cell>
          <cell r="I93">
            <v>0</v>
          </cell>
          <cell r="J93">
            <v>196</v>
          </cell>
          <cell r="K93">
            <v>1.85</v>
          </cell>
          <cell r="L93">
            <v>197.85</v>
          </cell>
          <cell r="M93">
            <v>0.93505180692443768</v>
          </cell>
          <cell r="N93">
            <v>5.77</v>
          </cell>
          <cell r="R93">
            <v>29438.775510204083</v>
          </cell>
          <cell r="S93">
            <v>0.32062391681109187</v>
          </cell>
          <cell r="T93">
            <v>34.289428076256499</v>
          </cell>
          <cell r="W93">
            <v>5770</v>
          </cell>
          <cell r="X93">
            <v>0</v>
          </cell>
        </row>
        <row r="94">
          <cell r="B94">
            <v>39341</v>
          </cell>
          <cell r="C94" t="str">
            <v>A-08</v>
          </cell>
          <cell r="D94" t="str">
            <v>A-08:Zone3</v>
          </cell>
          <cell r="E94">
            <v>18</v>
          </cell>
          <cell r="F94">
            <v>20</v>
          </cell>
          <cell r="G94">
            <v>720</v>
          </cell>
          <cell r="H94">
            <v>166</v>
          </cell>
          <cell r="I94">
            <v>0</v>
          </cell>
          <cell r="J94">
            <v>180</v>
          </cell>
          <cell r="K94">
            <v>10</v>
          </cell>
          <cell r="L94">
            <v>190</v>
          </cell>
          <cell r="M94">
            <v>5.2631578947368425</v>
          </cell>
          <cell r="N94">
            <v>5.58</v>
          </cell>
          <cell r="R94">
            <v>31000</v>
          </cell>
          <cell r="S94">
            <v>1.7921146953405018</v>
          </cell>
          <cell r="T94">
            <v>34.050179211469533</v>
          </cell>
          <cell r="W94">
            <v>5580</v>
          </cell>
          <cell r="X94">
            <v>0</v>
          </cell>
        </row>
        <row r="95">
          <cell r="B95">
            <v>39398</v>
          </cell>
          <cell r="C95" t="str">
            <v>A-08</v>
          </cell>
          <cell r="D95" t="str">
            <v>A-08:Zone3</v>
          </cell>
          <cell r="E95">
            <v>8</v>
          </cell>
          <cell r="F95">
            <v>100</v>
          </cell>
          <cell r="G95">
            <v>640</v>
          </cell>
          <cell r="H95">
            <v>173</v>
          </cell>
          <cell r="I95">
            <v>0</v>
          </cell>
          <cell r="J95">
            <v>183</v>
          </cell>
          <cell r="K95">
            <v>35</v>
          </cell>
          <cell r="L95">
            <v>218</v>
          </cell>
          <cell r="M95">
            <v>16.055045871559631</v>
          </cell>
          <cell r="N95">
            <v>5.71</v>
          </cell>
          <cell r="R95">
            <v>31202.185792349726</v>
          </cell>
          <cell r="S95">
            <v>6.1295971978984234</v>
          </cell>
          <cell r="T95">
            <v>38.17863397548161</v>
          </cell>
          <cell r="W95">
            <v>5710</v>
          </cell>
          <cell r="X95">
            <v>0</v>
          </cell>
        </row>
        <row r="96">
          <cell r="B96">
            <v>39409</v>
          </cell>
          <cell r="C96" t="str">
            <v>A-08</v>
          </cell>
          <cell r="D96" t="str">
            <v>A-08:Zone3</v>
          </cell>
          <cell r="E96">
            <v>11</v>
          </cell>
          <cell r="F96">
            <v>100</v>
          </cell>
          <cell r="G96">
            <v>640</v>
          </cell>
          <cell r="H96">
            <v>165</v>
          </cell>
          <cell r="I96">
            <v>0</v>
          </cell>
          <cell r="J96">
            <v>220.8</v>
          </cell>
          <cell r="K96">
            <v>0</v>
          </cell>
          <cell r="L96">
            <v>220.8</v>
          </cell>
          <cell r="M96">
            <v>0</v>
          </cell>
          <cell r="N96">
            <v>5.4</v>
          </cell>
          <cell r="O96">
            <v>5.4</v>
          </cell>
          <cell r="P96">
            <v>0</v>
          </cell>
          <cell r="R96">
            <v>24456.521739130436</v>
          </cell>
          <cell r="S96">
            <v>0</v>
          </cell>
          <cell r="T96">
            <v>40.888888888888886</v>
          </cell>
          <cell r="W96">
            <v>5400</v>
          </cell>
          <cell r="X96">
            <v>0</v>
          </cell>
        </row>
        <row r="97">
          <cell r="B97">
            <v>39411</v>
          </cell>
          <cell r="C97" t="str">
            <v>A-08</v>
          </cell>
          <cell r="D97" t="str">
            <v>A-08:Zone3</v>
          </cell>
          <cell r="E97">
            <v>32</v>
          </cell>
          <cell r="F97">
            <v>100</v>
          </cell>
          <cell r="G97">
            <v>640</v>
          </cell>
          <cell r="H97">
            <v>163</v>
          </cell>
          <cell r="I97">
            <v>0</v>
          </cell>
          <cell r="J97">
            <v>196.2</v>
          </cell>
          <cell r="K97">
            <v>41.2</v>
          </cell>
          <cell r="L97">
            <v>237.4</v>
          </cell>
          <cell r="M97">
            <v>17.354675652906487</v>
          </cell>
          <cell r="N97">
            <v>5.79</v>
          </cell>
          <cell r="O97">
            <v>5.79</v>
          </cell>
          <cell r="P97">
            <v>0</v>
          </cell>
          <cell r="R97">
            <v>29510.703363914374</v>
          </cell>
          <cell r="S97">
            <v>7.1157167530224523</v>
          </cell>
          <cell r="T97">
            <v>41.001727115716754</v>
          </cell>
          <cell r="W97">
            <v>5790</v>
          </cell>
          <cell r="X97">
            <v>0</v>
          </cell>
        </row>
        <row r="98">
          <cell r="B98">
            <v>39422</v>
          </cell>
          <cell r="C98" t="str">
            <v>A-08</v>
          </cell>
          <cell r="D98" t="str">
            <v>A-08:Zone3</v>
          </cell>
          <cell r="E98">
            <v>11</v>
          </cell>
          <cell r="F98">
            <v>100</v>
          </cell>
          <cell r="G98">
            <v>640</v>
          </cell>
          <cell r="H98">
            <v>157</v>
          </cell>
          <cell r="I98">
            <v>0</v>
          </cell>
          <cell r="J98">
            <v>195</v>
          </cell>
          <cell r="K98">
            <v>0</v>
          </cell>
          <cell r="L98">
            <v>195</v>
          </cell>
          <cell r="M98">
            <v>0</v>
          </cell>
          <cell r="N98">
            <v>4.24</v>
          </cell>
          <cell r="R98">
            <v>21743.589743589742</v>
          </cell>
          <cell r="S98">
            <v>0</v>
          </cell>
          <cell r="T98">
            <v>45.990566037735846</v>
          </cell>
          <cell r="W98">
            <v>4240</v>
          </cell>
          <cell r="X98">
            <v>0</v>
          </cell>
        </row>
        <row r="99">
          <cell r="B99">
            <v>39434</v>
          </cell>
          <cell r="C99" t="str">
            <v>A-08</v>
          </cell>
          <cell r="D99" t="str">
            <v>A-08:Zone3</v>
          </cell>
          <cell r="E99">
            <v>10</v>
          </cell>
          <cell r="F99">
            <v>100</v>
          </cell>
          <cell r="G99">
            <v>629</v>
          </cell>
          <cell r="H99">
            <v>160</v>
          </cell>
          <cell r="I99">
            <v>0</v>
          </cell>
          <cell r="J99">
            <v>120</v>
          </cell>
          <cell r="K99">
            <v>9</v>
          </cell>
          <cell r="L99">
            <v>129</v>
          </cell>
          <cell r="M99">
            <v>6.9767441860465116</v>
          </cell>
          <cell r="N99">
            <v>4</v>
          </cell>
          <cell r="R99">
            <v>33333.333333333336</v>
          </cell>
          <cell r="S99">
            <v>2.25</v>
          </cell>
          <cell r="T99">
            <v>32.25</v>
          </cell>
          <cell r="V99" t="str">
            <v>need to retest</v>
          </cell>
          <cell r="W99">
            <v>4000</v>
          </cell>
          <cell r="X99">
            <v>0</v>
          </cell>
        </row>
        <row r="100">
          <cell r="B100">
            <v>39455</v>
          </cell>
          <cell r="C100" t="str">
            <v>A-08</v>
          </cell>
          <cell r="D100" t="str">
            <v>A-08:Zone3</v>
          </cell>
          <cell r="E100">
            <v>14</v>
          </cell>
          <cell r="F100">
            <v>100</v>
          </cell>
          <cell r="G100">
            <v>639</v>
          </cell>
          <cell r="H100">
            <v>156</v>
          </cell>
          <cell r="I100">
            <v>0</v>
          </cell>
          <cell r="J100">
            <v>222</v>
          </cell>
          <cell r="K100">
            <v>0</v>
          </cell>
          <cell r="L100">
            <v>222</v>
          </cell>
          <cell r="M100">
            <v>0</v>
          </cell>
          <cell r="N100">
            <v>5.61</v>
          </cell>
          <cell r="R100">
            <v>25270.27027027027</v>
          </cell>
          <cell r="S100">
            <v>0</v>
          </cell>
          <cell r="T100">
            <v>39.572192513368982</v>
          </cell>
          <cell r="W100">
            <v>5610</v>
          </cell>
          <cell r="X100">
            <v>0</v>
          </cell>
        </row>
        <row r="101">
          <cell r="B101">
            <v>39476</v>
          </cell>
          <cell r="C101" t="str">
            <v>A-08</v>
          </cell>
          <cell r="D101" t="str">
            <v>A-08:Zone3</v>
          </cell>
          <cell r="E101">
            <v>15</v>
          </cell>
          <cell r="F101">
            <v>100</v>
          </cell>
          <cell r="G101">
            <v>629</v>
          </cell>
          <cell r="H101">
            <v>162</v>
          </cell>
          <cell r="I101">
            <v>0</v>
          </cell>
          <cell r="J101">
            <v>212.4</v>
          </cell>
          <cell r="K101">
            <v>49</v>
          </cell>
          <cell r="L101">
            <v>261.39999999999998</v>
          </cell>
          <cell r="M101">
            <v>18.74521805661821</v>
          </cell>
          <cell r="N101">
            <v>5.8</v>
          </cell>
          <cell r="O101">
            <v>5.8</v>
          </cell>
          <cell r="P101">
            <v>0</v>
          </cell>
          <cell r="R101">
            <v>27306.967984934086</v>
          </cell>
          <cell r="S101">
            <v>8.4482758620689662</v>
          </cell>
          <cell r="T101">
            <v>45.068965517241381</v>
          </cell>
          <cell r="W101">
            <v>5800</v>
          </cell>
          <cell r="X101">
            <v>0</v>
          </cell>
        </row>
        <row r="102">
          <cell r="B102">
            <v>39488</v>
          </cell>
          <cell r="C102" t="str">
            <v>A-08</v>
          </cell>
          <cell r="D102" t="str">
            <v>A-08:Zone3</v>
          </cell>
          <cell r="E102">
            <v>13</v>
          </cell>
          <cell r="F102">
            <v>100</v>
          </cell>
          <cell r="G102">
            <v>659</v>
          </cell>
          <cell r="H102">
            <v>152</v>
          </cell>
          <cell r="I102">
            <v>0</v>
          </cell>
          <cell r="J102">
            <v>217</v>
          </cell>
          <cell r="K102">
            <v>3</v>
          </cell>
          <cell r="L102">
            <v>220</v>
          </cell>
          <cell r="M102">
            <v>1.3636363636363635</v>
          </cell>
          <cell r="N102">
            <v>4.97</v>
          </cell>
          <cell r="R102">
            <v>22903.225806451614</v>
          </cell>
          <cell r="S102">
            <v>0.60362173038229372</v>
          </cell>
          <cell r="T102">
            <v>44.265593561368206</v>
          </cell>
          <cell r="W102">
            <v>4970</v>
          </cell>
          <cell r="X102">
            <v>0</v>
          </cell>
        </row>
        <row r="103">
          <cell r="B103">
            <v>39505</v>
          </cell>
          <cell r="C103" t="str">
            <v>A-08</v>
          </cell>
          <cell r="D103" t="str">
            <v>A-08:Zone3</v>
          </cell>
          <cell r="E103">
            <v>16</v>
          </cell>
          <cell r="F103">
            <v>100</v>
          </cell>
          <cell r="G103">
            <v>659</v>
          </cell>
          <cell r="H103">
            <v>154</v>
          </cell>
          <cell r="I103">
            <v>0</v>
          </cell>
          <cell r="J103">
            <v>188</v>
          </cell>
          <cell r="K103">
            <v>23</v>
          </cell>
          <cell r="L103">
            <v>211</v>
          </cell>
          <cell r="M103">
            <v>10.900473933649289</v>
          </cell>
          <cell r="N103">
            <v>5.63</v>
          </cell>
          <cell r="R103">
            <v>29946.808510638297</v>
          </cell>
          <cell r="S103">
            <v>4.0852575488454708</v>
          </cell>
          <cell r="T103">
            <v>37.477797513321491</v>
          </cell>
          <cell r="W103">
            <v>5630</v>
          </cell>
          <cell r="X103">
            <v>0</v>
          </cell>
        </row>
        <row r="104">
          <cell r="B104">
            <v>39523</v>
          </cell>
          <cell r="C104" t="str">
            <v>A-08</v>
          </cell>
          <cell r="D104" t="str">
            <v>A-08:Zone3</v>
          </cell>
          <cell r="E104">
            <v>10</v>
          </cell>
          <cell r="F104">
            <v>100</v>
          </cell>
          <cell r="G104">
            <v>610</v>
          </cell>
          <cell r="H104">
            <v>155</v>
          </cell>
          <cell r="I104">
            <v>0</v>
          </cell>
          <cell r="J104">
            <v>191</v>
          </cell>
          <cell r="K104">
            <v>34</v>
          </cell>
          <cell r="L104">
            <v>225</v>
          </cell>
          <cell r="M104">
            <v>15.111111111111111</v>
          </cell>
          <cell r="N104">
            <v>3.45</v>
          </cell>
          <cell r="R104">
            <v>18062.827225130892</v>
          </cell>
          <cell r="S104">
            <v>9.8550724637681153</v>
          </cell>
          <cell r="T104">
            <v>65.217391304347828</v>
          </cell>
          <cell r="V104" t="str">
            <v>gas reduced 2 MM ?</v>
          </cell>
          <cell r="W104">
            <v>3450</v>
          </cell>
          <cell r="X104">
            <v>0</v>
          </cell>
        </row>
        <row r="105">
          <cell r="B105">
            <v>39526</v>
          </cell>
          <cell r="C105" t="str">
            <v>A-08</v>
          </cell>
          <cell r="D105" t="str">
            <v>A-08:Zone3</v>
          </cell>
          <cell r="E105">
            <v>12</v>
          </cell>
          <cell r="F105">
            <v>100</v>
          </cell>
          <cell r="G105">
            <v>629</v>
          </cell>
          <cell r="H105">
            <v>159</v>
          </cell>
          <cell r="I105">
            <v>0</v>
          </cell>
          <cell r="J105">
            <v>179.7</v>
          </cell>
          <cell r="K105">
            <v>14.6</v>
          </cell>
          <cell r="L105">
            <v>194.3</v>
          </cell>
          <cell r="M105">
            <v>7.5141533710756558</v>
          </cell>
          <cell r="N105">
            <v>4.2699999999999996</v>
          </cell>
          <cell r="O105">
            <v>4.2699999999999996</v>
          </cell>
          <cell r="P105">
            <v>0</v>
          </cell>
          <cell r="R105">
            <v>23761.825264329436</v>
          </cell>
          <cell r="S105">
            <v>3.4192037470725993</v>
          </cell>
          <cell r="T105">
            <v>45.503512880562063</v>
          </cell>
          <cell r="W105">
            <v>4270</v>
          </cell>
          <cell r="X105">
            <v>0</v>
          </cell>
        </row>
        <row r="106">
          <cell r="B106">
            <v>39538</v>
          </cell>
          <cell r="C106" t="str">
            <v>A-08</v>
          </cell>
          <cell r="D106" t="str">
            <v>A-08:Zone3</v>
          </cell>
          <cell r="E106">
            <v>22</v>
          </cell>
          <cell r="F106">
            <v>100</v>
          </cell>
          <cell r="G106">
            <v>599</v>
          </cell>
          <cell r="H106">
            <v>164</v>
          </cell>
          <cell r="I106">
            <v>0</v>
          </cell>
          <cell r="J106">
            <v>172</v>
          </cell>
          <cell r="K106">
            <v>30</v>
          </cell>
          <cell r="L106">
            <v>202</v>
          </cell>
          <cell r="M106">
            <v>14.851485148514852</v>
          </cell>
          <cell r="N106">
            <v>5.1100000000000003</v>
          </cell>
          <cell r="R106">
            <v>29709.302325581397</v>
          </cell>
          <cell r="S106">
            <v>5.8708414872798436</v>
          </cell>
          <cell r="T106">
            <v>39.530332681017612</v>
          </cell>
          <cell r="W106">
            <v>5110</v>
          </cell>
          <cell r="X106">
            <v>0</v>
          </cell>
        </row>
        <row r="107">
          <cell r="B107">
            <v>39551</v>
          </cell>
          <cell r="C107" t="str">
            <v>A-08</v>
          </cell>
          <cell r="D107" t="str">
            <v>A-08:Zone3</v>
          </cell>
          <cell r="E107">
            <v>10</v>
          </cell>
          <cell r="F107">
            <v>100</v>
          </cell>
          <cell r="G107">
            <v>649</v>
          </cell>
          <cell r="H107">
            <v>159</v>
          </cell>
          <cell r="I107">
            <v>0</v>
          </cell>
          <cell r="J107">
            <v>149</v>
          </cell>
          <cell r="K107">
            <v>6</v>
          </cell>
          <cell r="L107">
            <v>155</v>
          </cell>
          <cell r="M107">
            <v>3.870967741935484</v>
          </cell>
          <cell r="N107">
            <v>5.64</v>
          </cell>
          <cell r="R107">
            <v>37852.348993288593</v>
          </cell>
          <cell r="S107">
            <v>1.0638297872340425</v>
          </cell>
          <cell r="T107">
            <v>27.4822695035461</v>
          </cell>
          <cell r="W107">
            <v>5640</v>
          </cell>
          <cell r="X107">
            <v>0</v>
          </cell>
        </row>
        <row r="108">
          <cell r="B108">
            <v>39569</v>
          </cell>
          <cell r="C108" t="str">
            <v>A-08</v>
          </cell>
          <cell r="D108" t="str">
            <v>A-08:Zone3</v>
          </cell>
          <cell r="E108">
            <v>10</v>
          </cell>
          <cell r="F108">
            <v>100</v>
          </cell>
          <cell r="G108">
            <v>638</v>
          </cell>
          <cell r="H108">
            <v>149</v>
          </cell>
          <cell r="I108">
            <v>0</v>
          </cell>
          <cell r="J108">
            <v>167</v>
          </cell>
          <cell r="K108">
            <v>5</v>
          </cell>
          <cell r="L108">
            <v>172</v>
          </cell>
          <cell r="M108">
            <v>2.9069767441860463</v>
          </cell>
          <cell r="N108">
            <v>4.87</v>
          </cell>
          <cell r="R108">
            <v>29161.676646706586</v>
          </cell>
          <cell r="S108">
            <v>1.0266940451745379</v>
          </cell>
          <cell r="T108">
            <v>35.318275154004105</v>
          </cell>
          <cell r="W108">
            <v>4870</v>
          </cell>
          <cell r="X108">
            <v>0</v>
          </cell>
        </row>
        <row r="109">
          <cell r="B109">
            <v>39571</v>
          </cell>
          <cell r="C109" t="str">
            <v>A-08</v>
          </cell>
          <cell r="D109" t="str">
            <v>A-08:Zone3</v>
          </cell>
          <cell r="E109">
            <v>9</v>
          </cell>
          <cell r="F109">
            <v>100</v>
          </cell>
          <cell r="G109">
            <v>665</v>
          </cell>
          <cell r="H109">
            <v>149</v>
          </cell>
          <cell r="I109">
            <v>0</v>
          </cell>
          <cell r="J109">
            <v>169</v>
          </cell>
          <cell r="K109">
            <v>21</v>
          </cell>
          <cell r="L109">
            <v>190</v>
          </cell>
          <cell r="M109">
            <v>11.052631578947368</v>
          </cell>
          <cell r="N109">
            <v>5.59</v>
          </cell>
          <cell r="R109">
            <v>33076.923076923078</v>
          </cell>
          <cell r="S109">
            <v>3.7567084078711988</v>
          </cell>
          <cell r="T109">
            <v>33.989266547406082</v>
          </cell>
          <cell r="W109">
            <v>5590</v>
          </cell>
          <cell r="X109">
            <v>0</v>
          </cell>
        </row>
        <row r="110">
          <cell r="B110">
            <v>39582</v>
          </cell>
          <cell r="C110" t="str">
            <v>A-08</v>
          </cell>
          <cell r="D110" t="str">
            <v>A-08:Zone3</v>
          </cell>
          <cell r="E110">
            <v>7</v>
          </cell>
          <cell r="F110">
            <v>100</v>
          </cell>
          <cell r="G110">
            <v>629</v>
          </cell>
          <cell r="H110">
            <v>160</v>
          </cell>
          <cell r="I110">
            <v>0</v>
          </cell>
          <cell r="J110">
            <v>84</v>
          </cell>
          <cell r="K110">
            <v>37</v>
          </cell>
          <cell r="L110">
            <v>121</v>
          </cell>
          <cell r="M110">
            <v>30.578512396694215</v>
          </cell>
          <cell r="N110">
            <v>3.73</v>
          </cell>
          <cell r="R110">
            <v>44404.761904761908</v>
          </cell>
          <cell r="S110">
            <v>9.9195710455764079</v>
          </cell>
          <cell r="T110">
            <v>32.439678284182307</v>
          </cell>
          <cell r="V110" t="str">
            <v>gas getting better</v>
          </cell>
          <cell r="W110">
            <v>3730</v>
          </cell>
          <cell r="X110">
            <v>0</v>
          </cell>
        </row>
        <row r="111">
          <cell r="B111">
            <v>39617</v>
          </cell>
          <cell r="C111" t="str">
            <v>A-08</v>
          </cell>
          <cell r="D111" t="str">
            <v>A-08:Zone3</v>
          </cell>
          <cell r="E111">
            <v>9</v>
          </cell>
          <cell r="F111">
            <v>99</v>
          </cell>
          <cell r="G111">
            <v>610</v>
          </cell>
          <cell r="H111">
            <v>168</v>
          </cell>
          <cell r="I111">
            <v>0</v>
          </cell>
          <cell r="J111">
            <v>190</v>
          </cell>
          <cell r="K111">
            <v>23</v>
          </cell>
          <cell r="L111">
            <v>213</v>
          </cell>
          <cell r="M111">
            <v>10.7981220657277</v>
          </cell>
          <cell r="N111">
            <v>5.53</v>
          </cell>
          <cell r="R111">
            <v>29105.263157894737</v>
          </cell>
          <cell r="S111">
            <v>4.1591320072332731</v>
          </cell>
          <cell r="T111">
            <v>38.517179023508135</v>
          </cell>
          <cell r="V111" t="str">
            <v>test after fiiled S?D</v>
          </cell>
          <cell r="W111">
            <v>5530</v>
          </cell>
          <cell r="X111">
            <v>0</v>
          </cell>
        </row>
        <row r="112">
          <cell r="B112">
            <v>39618</v>
          </cell>
          <cell r="C112" t="str">
            <v>A-08</v>
          </cell>
          <cell r="D112" t="str">
            <v>A-08:Zone3</v>
          </cell>
          <cell r="E112">
            <v>9</v>
          </cell>
          <cell r="F112">
            <v>99</v>
          </cell>
          <cell r="G112">
            <v>610</v>
          </cell>
          <cell r="H112">
            <v>168</v>
          </cell>
          <cell r="I112">
            <v>0</v>
          </cell>
          <cell r="J112">
            <v>185</v>
          </cell>
          <cell r="K112">
            <v>32</v>
          </cell>
          <cell r="L112">
            <v>217</v>
          </cell>
          <cell r="M112">
            <v>14.746543778801843</v>
          </cell>
          <cell r="N112">
            <v>5.6</v>
          </cell>
          <cell r="R112">
            <v>30270.27027027027</v>
          </cell>
          <cell r="S112">
            <v>5.7142857142857144</v>
          </cell>
          <cell r="T112">
            <v>38.75</v>
          </cell>
          <cell r="W112">
            <v>5600</v>
          </cell>
          <cell r="X112">
            <v>0</v>
          </cell>
        </row>
        <row r="113">
          <cell r="B113">
            <v>39638</v>
          </cell>
          <cell r="C113" t="str">
            <v>A-08</v>
          </cell>
          <cell r="D113" t="str">
            <v>A-08:Zone3</v>
          </cell>
          <cell r="E113">
            <v>8</v>
          </cell>
          <cell r="F113">
            <v>100</v>
          </cell>
          <cell r="G113">
            <v>635</v>
          </cell>
          <cell r="H113">
            <v>158</v>
          </cell>
          <cell r="I113">
            <v>0</v>
          </cell>
          <cell r="J113">
            <v>136</v>
          </cell>
          <cell r="K113">
            <v>1</v>
          </cell>
          <cell r="L113">
            <v>137</v>
          </cell>
          <cell r="M113">
            <v>0.72992700729927007</v>
          </cell>
          <cell r="N113">
            <v>4.71</v>
          </cell>
          <cell r="R113">
            <v>34632.352941176468</v>
          </cell>
          <cell r="S113">
            <v>0.21231422505307856</v>
          </cell>
          <cell r="T113">
            <v>29.087048832271762</v>
          </cell>
          <cell r="W113">
            <v>4710</v>
          </cell>
          <cell r="X113">
            <v>0</v>
          </cell>
        </row>
        <row r="114">
          <cell r="B114">
            <v>39648</v>
          </cell>
          <cell r="C114" t="str">
            <v>A-08</v>
          </cell>
          <cell r="D114" t="str">
            <v>A-08:Zone3</v>
          </cell>
          <cell r="E114">
            <v>8</v>
          </cell>
          <cell r="F114">
            <v>100</v>
          </cell>
          <cell r="G114">
            <v>644</v>
          </cell>
          <cell r="H114">
            <v>157</v>
          </cell>
          <cell r="I114">
            <v>0</v>
          </cell>
          <cell r="J114">
            <v>163</v>
          </cell>
          <cell r="K114">
            <v>0</v>
          </cell>
          <cell r="L114">
            <v>163</v>
          </cell>
          <cell r="M114">
            <v>0</v>
          </cell>
          <cell r="N114">
            <v>3.48</v>
          </cell>
          <cell r="R114">
            <v>21349.693251533743</v>
          </cell>
          <cell r="S114">
            <v>0</v>
          </cell>
          <cell r="T114">
            <v>46.839080459770116</v>
          </cell>
          <cell r="W114">
            <v>3480</v>
          </cell>
          <cell r="X114">
            <v>0</v>
          </cell>
        </row>
        <row r="115">
          <cell r="B115">
            <v>39657</v>
          </cell>
          <cell r="C115" t="str">
            <v>A-08</v>
          </cell>
          <cell r="D115" t="str">
            <v>A-08:Zone3</v>
          </cell>
          <cell r="E115">
            <v>13</v>
          </cell>
          <cell r="F115">
            <v>100</v>
          </cell>
          <cell r="G115">
            <v>620</v>
          </cell>
          <cell r="H115">
            <v>154</v>
          </cell>
          <cell r="I115">
            <v>0</v>
          </cell>
          <cell r="J115">
            <v>139</v>
          </cell>
          <cell r="K115">
            <v>0</v>
          </cell>
          <cell r="L115">
            <v>139</v>
          </cell>
          <cell r="M115">
            <v>0</v>
          </cell>
          <cell r="N115">
            <v>4.76</v>
          </cell>
          <cell r="R115">
            <v>34244.604316546764</v>
          </cell>
          <cell r="S115">
            <v>0</v>
          </cell>
          <cell r="T115">
            <v>29.201680672268907</v>
          </cell>
          <cell r="V115" t="str">
            <v>retest</v>
          </cell>
          <cell r="W115">
            <v>4760</v>
          </cell>
          <cell r="X115">
            <v>0</v>
          </cell>
        </row>
        <row r="116">
          <cell r="B116">
            <v>39657</v>
          </cell>
          <cell r="C116" t="str">
            <v>A-08</v>
          </cell>
          <cell r="D116" t="str">
            <v>A-08:Zone3</v>
          </cell>
          <cell r="E116">
            <v>13</v>
          </cell>
          <cell r="F116">
            <v>100</v>
          </cell>
          <cell r="G116">
            <v>620</v>
          </cell>
          <cell r="H116">
            <v>154</v>
          </cell>
          <cell r="I116">
            <v>0</v>
          </cell>
          <cell r="J116">
            <v>139</v>
          </cell>
          <cell r="K116">
            <v>0</v>
          </cell>
          <cell r="L116">
            <v>139</v>
          </cell>
          <cell r="M116">
            <v>0</v>
          </cell>
          <cell r="N116">
            <v>4.8</v>
          </cell>
          <cell r="O116">
            <v>4.8</v>
          </cell>
          <cell r="R116">
            <v>34532.374100719426</v>
          </cell>
          <cell r="S116">
            <v>0</v>
          </cell>
          <cell r="T116">
            <v>28.958333333333332</v>
          </cell>
          <cell r="W116">
            <v>4800</v>
          </cell>
          <cell r="X116">
            <v>0</v>
          </cell>
        </row>
        <row r="117">
          <cell r="B117">
            <v>39671</v>
          </cell>
          <cell r="C117" t="str">
            <v>A-08</v>
          </cell>
          <cell r="D117" t="str">
            <v>A-08:Zone3</v>
          </cell>
          <cell r="E117">
            <v>13</v>
          </cell>
          <cell r="F117">
            <v>100</v>
          </cell>
          <cell r="G117">
            <v>625</v>
          </cell>
          <cell r="H117">
            <v>157</v>
          </cell>
          <cell r="I117">
            <v>0</v>
          </cell>
          <cell r="J117">
            <v>177</v>
          </cell>
          <cell r="K117">
            <v>0</v>
          </cell>
          <cell r="L117">
            <v>177</v>
          </cell>
          <cell r="M117">
            <v>0</v>
          </cell>
          <cell r="N117">
            <v>3.05</v>
          </cell>
          <cell r="R117">
            <v>17231.638418079096</v>
          </cell>
          <cell r="S117">
            <v>0</v>
          </cell>
          <cell r="T117">
            <v>58.032786885245905</v>
          </cell>
          <cell r="W117">
            <v>3050</v>
          </cell>
          <cell r="X117">
            <v>0</v>
          </cell>
        </row>
        <row r="118">
          <cell r="B118">
            <v>39675</v>
          </cell>
          <cell r="C118" t="str">
            <v>A-08</v>
          </cell>
          <cell r="D118" t="str">
            <v>A-08:Zone3</v>
          </cell>
          <cell r="E118">
            <v>9</v>
          </cell>
          <cell r="F118">
            <v>99</v>
          </cell>
          <cell r="G118">
            <v>645</v>
          </cell>
          <cell r="H118">
            <v>158</v>
          </cell>
          <cell r="I118">
            <v>0</v>
          </cell>
          <cell r="J118">
            <v>126</v>
          </cell>
          <cell r="K118">
            <v>27</v>
          </cell>
          <cell r="L118">
            <v>153</v>
          </cell>
          <cell r="M118">
            <v>17.647058823529413</v>
          </cell>
          <cell r="N118">
            <v>2.4300000000000002</v>
          </cell>
          <cell r="R118">
            <v>19285.714285714286</v>
          </cell>
          <cell r="S118">
            <v>11.111111111111111</v>
          </cell>
          <cell r="T118">
            <v>62.962962962962962</v>
          </cell>
          <cell r="W118">
            <v>2430</v>
          </cell>
          <cell r="X118">
            <v>0</v>
          </cell>
        </row>
        <row r="119">
          <cell r="B119">
            <v>39687</v>
          </cell>
          <cell r="C119" t="str">
            <v>A-08</v>
          </cell>
          <cell r="D119" t="str">
            <v>A-08:Zone3</v>
          </cell>
          <cell r="E119">
            <v>9</v>
          </cell>
          <cell r="F119">
            <v>62</v>
          </cell>
          <cell r="G119">
            <v>650</v>
          </cell>
          <cell r="H119">
            <v>157</v>
          </cell>
          <cell r="I119">
            <v>0</v>
          </cell>
          <cell r="J119">
            <v>167</v>
          </cell>
          <cell r="K119">
            <v>14</v>
          </cell>
          <cell r="L119">
            <v>181</v>
          </cell>
          <cell r="M119">
            <v>7.7348066298342539</v>
          </cell>
          <cell r="N119">
            <v>5.33</v>
          </cell>
          <cell r="R119">
            <v>31916.167664670658</v>
          </cell>
          <cell r="S119">
            <v>2.6266416510318948</v>
          </cell>
          <cell r="T119">
            <v>33.958724202626641</v>
          </cell>
          <cell r="V119" t="str">
            <v>gas getting better after checking</v>
          </cell>
          <cell r="W119">
            <v>5330</v>
          </cell>
          <cell r="X119">
            <v>0</v>
          </cell>
        </row>
        <row r="120">
          <cell r="B120">
            <v>39692</v>
          </cell>
          <cell r="C120" t="str">
            <v>A-08</v>
          </cell>
          <cell r="D120" t="str">
            <v>A-08:Zone3</v>
          </cell>
          <cell r="E120">
            <v>10</v>
          </cell>
          <cell r="F120">
            <v>61</v>
          </cell>
          <cell r="G120">
            <v>650</v>
          </cell>
          <cell r="H120">
            <v>153</v>
          </cell>
          <cell r="I120">
            <v>0</v>
          </cell>
          <cell r="J120">
            <v>124</v>
          </cell>
          <cell r="K120">
            <v>30</v>
          </cell>
          <cell r="L120">
            <v>154</v>
          </cell>
          <cell r="M120">
            <v>19.480519480519479</v>
          </cell>
          <cell r="N120">
            <v>6.03</v>
          </cell>
          <cell r="R120">
            <v>48629.032258064515</v>
          </cell>
          <cell r="S120">
            <v>4.9751243781094523</v>
          </cell>
          <cell r="T120">
            <v>25.538971807628524</v>
          </cell>
          <cell r="W120">
            <v>6030</v>
          </cell>
          <cell r="X120">
            <v>0</v>
          </cell>
        </row>
        <row r="121">
          <cell r="B121">
            <v>39695</v>
          </cell>
          <cell r="C121" t="str">
            <v>A-08</v>
          </cell>
          <cell r="D121" t="str">
            <v>A-08:Zone3</v>
          </cell>
          <cell r="E121">
            <v>10</v>
          </cell>
          <cell r="F121">
            <v>60</v>
          </cell>
          <cell r="G121">
            <v>650</v>
          </cell>
          <cell r="H121">
            <v>154</v>
          </cell>
          <cell r="I121">
            <v>0</v>
          </cell>
          <cell r="J121">
            <v>155</v>
          </cell>
          <cell r="K121">
            <v>0</v>
          </cell>
          <cell r="L121">
            <v>155</v>
          </cell>
          <cell r="M121">
            <v>0</v>
          </cell>
          <cell r="N121">
            <v>5.79</v>
          </cell>
          <cell r="R121">
            <v>37354.838709677417</v>
          </cell>
          <cell r="S121">
            <v>0</v>
          </cell>
          <cell r="T121">
            <v>26.77029360967185</v>
          </cell>
          <cell r="W121">
            <v>5790</v>
          </cell>
          <cell r="X121">
            <v>0</v>
          </cell>
        </row>
        <row r="122">
          <cell r="B122">
            <v>39697</v>
          </cell>
          <cell r="C122" t="str">
            <v>A-08</v>
          </cell>
          <cell r="D122" t="str">
            <v>A-08:Zone3</v>
          </cell>
          <cell r="E122">
            <v>8</v>
          </cell>
          <cell r="F122">
            <v>63</v>
          </cell>
          <cell r="G122">
            <v>626</v>
          </cell>
          <cell r="H122">
            <v>153</v>
          </cell>
          <cell r="I122">
            <v>0</v>
          </cell>
          <cell r="J122">
            <v>185.8</v>
          </cell>
          <cell r="K122">
            <v>0</v>
          </cell>
          <cell r="L122">
            <v>185.8</v>
          </cell>
          <cell r="M122">
            <v>0</v>
          </cell>
          <cell r="N122">
            <v>5.7</v>
          </cell>
          <cell r="O122">
            <v>5.7</v>
          </cell>
          <cell r="P122">
            <v>0</v>
          </cell>
          <cell r="R122">
            <v>30678.148546824541</v>
          </cell>
          <cell r="S122">
            <v>0</v>
          </cell>
          <cell r="T122">
            <v>32.596491228070178</v>
          </cell>
          <cell r="W122">
            <v>5700</v>
          </cell>
          <cell r="X122">
            <v>0</v>
          </cell>
        </row>
        <row r="123">
          <cell r="B123">
            <v>39704</v>
          </cell>
          <cell r="C123" t="str">
            <v>A-08</v>
          </cell>
          <cell r="D123" t="str">
            <v>A-08:Zone3</v>
          </cell>
          <cell r="E123">
            <v>5</v>
          </cell>
          <cell r="F123">
            <v>98</v>
          </cell>
          <cell r="G123">
            <v>639</v>
          </cell>
          <cell r="H123">
            <v>159</v>
          </cell>
          <cell r="I123">
            <v>0</v>
          </cell>
          <cell r="J123">
            <v>170.4</v>
          </cell>
          <cell r="K123">
            <v>1.7</v>
          </cell>
          <cell r="L123">
            <v>172.1</v>
          </cell>
          <cell r="M123">
            <v>0.98779779198140616</v>
          </cell>
          <cell r="N123">
            <v>5.68</v>
          </cell>
          <cell r="O123">
            <v>5.68</v>
          </cell>
          <cell r="P123">
            <v>0</v>
          </cell>
          <cell r="R123">
            <v>33333.333333333336</v>
          </cell>
          <cell r="S123">
            <v>0.29929577464788731</v>
          </cell>
          <cell r="T123">
            <v>30.299295774647888</v>
          </cell>
          <cell r="V123" t="str">
            <v>short test</v>
          </cell>
          <cell r="W123">
            <v>5680</v>
          </cell>
          <cell r="X123">
            <v>0</v>
          </cell>
        </row>
        <row r="124">
          <cell r="B124">
            <v>39713</v>
          </cell>
          <cell r="C124" t="str">
            <v>A-08</v>
          </cell>
          <cell r="D124" t="str">
            <v>A-08:Zone3</v>
          </cell>
          <cell r="E124">
            <v>8</v>
          </cell>
          <cell r="F124">
            <v>57</v>
          </cell>
          <cell r="G124">
            <v>621</v>
          </cell>
          <cell r="H124">
            <v>158</v>
          </cell>
          <cell r="I124">
            <v>0</v>
          </cell>
          <cell r="J124">
            <v>160</v>
          </cell>
          <cell r="K124">
            <v>40</v>
          </cell>
          <cell r="L124">
            <v>200</v>
          </cell>
          <cell r="M124">
            <v>20</v>
          </cell>
          <cell r="N124">
            <v>5.71</v>
          </cell>
          <cell r="R124">
            <v>35687.5</v>
          </cell>
          <cell r="S124">
            <v>7.0052539404553418</v>
          </cell>
          <cell r="T124">
            <v>35.026269702276707</v>
          </cell>
          <cell r="W124">
            <v>5710</v>
          </cell>
          <cell r="X124">
            <v>0</v>
          </cell>
        </row>
        <row r="125">
          <cell r="B125">
            <v>39758</v>
          </cell>
          <cell r="C125" t="str">
            <v>A-08</v>
          </cell>
          <cell r="D125" t="str">
            <v>A-08:Zone3</v>
          </cell>
          <cell r="E125">
            <v>10</v>
          </cell>
          <cell r="F125">
            <v>89</v>
          </cell>
          <cell r="G125">
            <v>610</v>
          </cell>
          <cell r="H125">
            <v>157</v>
          </cell>
          <cell r="I125">
            <v>0</v>
          </cell>
          <cell r="J125">
            <v>156</v>
          </cell>
          <cell r="K125">
            <v>18</v>
          </cell>
          <cell r="L125">
            <v>174</v>
          </cell>
          <cell r="M125">
            <v>10.344827586206897</v>
          </cell>
          <cell r="N125">
            <v>5.98</v>
          </cell>
          <cell r="R125">
            <v>38333.333333333336</v>
          </cell>
          <cell r="S125">
            <v>3.0100334448160537</v>
          </cell>
          <cell r="T125">
            <v>29.096989966555185</v>
          </cell>
          <cell r="W125">
            <v>5980</v>
          </cell>
          <cell r="X125">
            <v>0</v>
          </cell>
        </row>
        <row r="126">
          <cell r="B126">
            <v>39783</v>
          </cell>
          <cell r="C126" t="str">
            <v>A-08</v>
          </cell>
          <cell r="D126" t="str">
            <v>A-08:Zone3</v>
          </cell>
          <cell r="E126">
            <v>13</v>
          </cell>
          <cell r="F126">
            <v>100</v>
          </cell>
          <cell r="G126">
            <v>634</v>
          </cell>
          <cell r="H126">
            <v>136</v>
          </cell>
          <cell r="I126">
            <v>0</v>
          </cell>
          <cell r="J126">
            <v>154</v>
          </cell>
          <cell r="K126">
            <v>8</v>
          </cell>
          <cell r="L126">
            <v>162</v>
          </cell>
          <cell r="M126">
            <v>4.9382716049382713</v>
          </cell>
          <cell r="N126">
            <v>3.8</v>
          </cell>
          <cell r="R126">
            <v>24675.324675324675</v>
          </cell>
          <cell r="S126">
            <v>2.1052631578947367</v>
          </cell>
          <cell r="T126">
            <v>42.631578947368418</v>
          </cell>
          <cell r="V126" t="str">
            <v>Choke Test 100 %</v>
          </cell>
          <cell r="W126">
            <v>3800</v>
          </cell>
          <cell r="X126">
            <v>0</v>
          </cell>
        </row>
        <row r="127">
          <cell r="B127">
            <v>39819</v>
          </cell>
          <cell r="C127" t="str">
            <v>A-08</v>
          </cell>
          <cell r="D127" t="str">
            <v>A-08:Zone3</v>
          </cell>
          <cell r="E127">
            <v>9</v>
          </cell>
          <cell r="F127">
            <v>100</v>
          </cell>
          <cell r="G127">
            <v>635</v>
          </cell>
          <cell r="H127">
            <v>134</v>
          </cell>
          <cell r="I127">
            <v>0</v>
          </cell>
          <cell r="J127">
            <v>157</v>
          </cell>
          <cell r="K127">
            <v>14</v>
          </cell>
          <cell r="L127">
            <v>171</v>
          </cell>
          <cell r="M127">
            <v>8.1871345029239766</v>
          </cell>
          <cell r="N127">
            <v>3.84</v>
          </cell>
          <cell r="R127">
            <v>24458.598726114651</v>
          </cell>
          <cell r="S127">
            <v>3.6458333333333335</v>
          </cell>
          <cell r="T127">
            <v>44.53125</v>
          </cell>
          <cell r="W127">
            <v>3840</v>
          </cell>
          <cell r="X127">
            <v>0</v>
          </cell>
        </row>
        <row r="128">
          <cell r="B128">
            <v>39845</v>
          </cell>
          <cell r="C128" t="str">
            <v>A-08</v>
          </cell>
          <cell r="D128" t="str">
            <v>A-08:Zone3</v>
          </cell>
          <cell r="E128">
            <v>7</v>
          </cell>
          <cell r="F128">
            <v>100</v>
          </cell>
          <cell r="G128">
            <v>635</v>
          </cell>
          <cell r="H128">
            <v>134</v>
          </cell>
          <cell r="I128">
            <v>0</v>
          </cell>
          <cell r="J128">
            <v>129</v>
          </cell>
          <cell r="K128">
            <v>20</v>
          </cell>
          <cell r="L128">
            <v>149</v>
          </cell>
          <cell r="M128">
            <v>13.422818791946309</v>
          </cell>
          <cell r="N128">
            <v>2.38</v>
          </cell>
          <cell r="R128">
            <v>18449.612403100775</v>
          </cell>
          <cell r="S128">
            <v>8.4033613445378155</v>
          </cell>
          <cell r="T128">
            <v>62.605042016806721</v>
          </cell>
          <cell r="W128">
            <v>2380</v>
          </cell>
          <cell r="X128">
            <v>0</v>
          </cell>
        </row>
        <row r="129">
          <cell r="B129">
            <v>39846</v>
          </cell>
          <cell r="C129" t="str">
            <v>A-08</v>
          </cell>
          <cell r="D129" t="str">
            <v>A-08:Zone3</v>
          </cell>
          <cell r="E129">
            <v>8</v>
          </cell>
          <cell r="F129">
            <v>100</v>
          </cell>
          <cell r="G129">
            <v>635</v>
          </cell>
          <cell r="H129">
            <v>134</v>
          </cell>
          <cell r="I129">
            <v>0</v>
          </cell>
          <cell r="J129">
            <v>139</v>
          </cell>
          <cell r="K129">
            <v>18</v>
          </cell>
          <cell r="L129">
            <v>157</v>
          </cell>
          <cell r="M129">
            <v>11.464968152866241</v>
          </cell>
          <cell r="N129">
            <v>2.4900000000000002</v>
          </cell>
          <cell r="R129">
            <v>17913.669064748203</v>
          </cell>
          <cell r="S129">
            <v>7.2289156626506026</v>
          </cell>
          <cell r="T129">
            <v>63.052208835341368</v>
          </cell>
          <cell r="W129">
            <v>2490</v>
          </cell>
          <cell r="X129">
            <v>0</v>
          </cell>
        </row>
        <row r="130">
          <cell r="B130">
            <v>39854</v>
          </cell>
          <cell r="C130" t="str">
            <v>A-08</v>
          </cell>
          <cell r="D130" t="str">
            <v>A-08:Zone3</v>
          </cell>
          <cell r="E130">
            <v>7</v>
          </cell>
          <cell r="F130">
            <v>10</v>
          </cell>
          <cell r="G130">
            <v>596</v>
          </cell>
          <cell r="H130">
            <v>138</v>
          </cell>
          <cell r="I130">
            <v>0</v>
          </cell>
          <cell r="J130">
            <v>131</v>
          </cell>
          <cell r="K130">
            <v>0</v>
          </cell>
          <cell r="L130">
            <v>131</v>
          </cell>
          <cell r="M130">
            <v>0</v>
          </cell>
          <cell r="N130">
            <v>2.25</v>
          </cell>
          <cell r="R130">
            <v>17175.572519083969</v>
          </cell>
          <cell r="S130">
            <v>0</v>
          </cell>
          <cell r="T130">
            <v>58.222222222222221</v>
          </cell>
          <cell r="W130">
            <v>2250</v>
          </cell>
          <cell r="X130">
            <v>0</v>
          </cell>
        </row>
        <row r="131">
          <cell r="B131">
            <v>39882</v>
          </cell>
          <cell r="C131" t="str">
            <v>A-08</v>
          </cell>
          <cell r="D131" t="str">
            <v>A-08:Zone3</v>
          </cell>
          <cell r="E131">
            <v>9</v>
          </cell>
          <cell r="F131">
            <v>100</v>
          </cell>
          <cell r="G131">
            <v>560</v>
          </cell>
          <cell r="H131">
            <v>142</v>
          </cell>
          <cell r="I131">
            <v>0</v>
          </cell>
          <cell r="J131">
            <v>119</v>
          </cell>
          <cell r="K131">
            <v>13</v>
          </cell>
          <cell r="L131">
            <v>132</v>
          </cell>
          <cell r="M131">
            <v>9.8484848484848477</v>
          </cell>
          <cell r="N131">
            <v>1.8</v>
          </cell>
          <cell r="R131">
            <v>15126.050420168067</v>
          </cell>
          <cell r="S131">
            <v>7.2222222222222223</v>
          </cell>
          <cell r="T131">
            <v>73.333333333333329</v>
          </cell>
          <cell r="V131" t="str">
            <v>gas rate didn't align with transmitter (but better than previous test)</v>
          </cell>
          <cell r="W131">
            <v>1800</v>
          </cell>
          <cell r="X131">
            <v>0</v>
          </cell>
        </row>
        <row r="132">
          <cell r="B132">
            <v>39898</v>
          </cell>
          <cell r="C132" t="str">
            <v>A-08</v>
          </cell>
          <cell r="D132" t="str">
            <v>A-08:Zone3</v>
          </cell>
          <cell r="E132">
            <v>14</v>
          </cell>
          <cell r="F132">
            <v>100</v>
          </cell>
          <cell r="G132">
            <v>560</v>
          </cell>
          <cell r="H132">
            <v>142</v>
          </cell>
          <cell r="I132">
            <v>0</v>
          </cell>
          <cell r="J132">
            <v>115</v>
          </cell>
          <cell r="K132">
            <v>9</v>
          </cell>
          <cell r="L132">
            <v>124</v>
          </cell>
          <cell r="M132">
            <v>7.258064516129032</v>
          </cell>
          <cell r="N132">
            <v>2.0299999999999998</v>
          </cell>
          <cell r="R132">
            <v>17652.17391304348</v>
          </cell>
          <cell r="S132">
            <v>4.4334975369458132</v>
          </cell>
          <cell r="T132">
            <v>61.083743842364534</v>
          </cell>
          <cell r="W132">
            <v>2029.9999999999998</v>
          </cell>
          <cell r="X132">
            <v>0</v>
          </cell>
        </row>
        <row r="133">
          <cell r="B133">
            <v>39935</v>
          </cell>
          <cell r="C133" t="str">
            <v>A-08</v>
          </cell>
          <cell r="D133" t="str">
            <v>A-08:Zone3</v>
          </cell>
          <cell r="E133">
            <v>9</v>
          </cell>
          <cell r="F133">
            <v>100</v>
          </cell>
          <cell r="G133">
            <v>501</v>
          </cell>
          <cell r="H133">
            <v>143</v>
          </cell>
          <cell r="I133">
            <v>0</v>
          </cell>
          <cell r="J133">
            <v>155</v>
          </cell>
          <cell r="K133">
            <v>17</v>
          </cell>
          <cell r="L133">
            <v>172</v>
          </cell>
          <cell r="M133">
            <v>9.8837209302325579</v>
          </cell>
          <cell r="N133">
            <v>4.4800000000000004</v>
          </cell>
          <cell r="O133">
            <v>4.4800000000000004</v>
          </cell>
          <cell r="R133">
            <v>28903.225806451614</v>
          </cell>
          <cell r="S133">
            <v>3.7946428571428572</v>
          </cell>
          <cell r="T133">
            <v>38.392857142857146</v>
          </cell>
          <cell r="W133">
            <v>4480</v>
          </cell>
          <cell r="X133">
            <v>0</v>
          </cell>
        </row>
        <row r="134">
          <cell r="B134">
            <v>40021</v>
          </cell>
          <cell r="C134" t="str">
            <v>A-08</v>
          </cell>
          <cell r="D134" t="str">
            <v>A-08:Zone3</v>
          </cell>
          <cell r="E134">
            <v>10</v>
          </cell>
          <cell r="F134">
            <v>99</v>
          </cell>
          <cell r="G134">
            <v>501</v>
          </cell>
          <cell r="H134">
            <v>135</v>
          </cell>
          <cell r="I134">
            <v>0</v>
          </cell>
          <cell r="J134">
            <v>69</v>
          </cell>
          <cell r="K134">
            <v>0</v>
          </cell>
          <cell r="L134">
            <v>69</v>
          </cell>
          <cell r="M134">
            <v>0</v>
          </cell>
          <cell r="N134">
            <v>5.13</v>
          </cell>
          <cell r="R134">
            <v>74347.826086956527</v>
          </cell>
          <cell r="S134">
            <v>0</v>
          </cell>
          <cell r="T134">
            <v>13.450292397660819</v>
          </cell>
          <cell r="V134" t="str">
            <v>Normal mode (3 phase)</v>
          </cell>
          <cell r="W134">
            <v>5130</v>
          </cell>
          <cell r="X134">
            <v>0</v>
          </cell>
        </row>
        <row r="135">
          <cell r="B135">
            <v>40039</v>
          </cell>
          <cell r="C135" t="str">
            <v>A-08</v>
          </cell>
          <cell r="D135" t="str">
            <v>A-08:Zone3</v>
          </cell>
          <cell r="E135">
            <v>9</v>
          </cell>
          <cell r="F135">
            <v>99</v>
          </cell>
          <cell r="G135">
            <v>501</v>
          </cell>
          <cell r="H135">
            <v>136</v>
          </cell>
          <cell r="I135">
            <v>0</v>
          </cell>
          <cell r="J135">
            <v>70</v>
          </cell>
          <cell r="K135">
            <v>24</v>
          </cell>
          <cell r="L135">
            <v>94</v>
          </cell>
          <cell r="M135">
            <v>25.531914893617021</v>
          </cell>
          <cell r="N135">
            <v>4.79</v>
          </cell>
          <cell r="R135">
            <v>68428.571428571435</v>
          </cell>
          <cell r="S135">
            <v>5.010438413361169</v>
          </cell>
          <cell r="T135">
            <v>19.624217118997912</v>
          </cell>
          <cell r="V135" t="str">
            <v>Normal mode</v>
          </cell>
          <cell r="W135">
            <v>4790</v>
          </cell>
          <cell r="X135">
            <v>0</v>
          </cell>
        </row>
        <row r="136">
          <cell r="B136">
            <v>40055</v>
          </cell>
          <cell r="C136" t="str">
            <v>A-08</v>
          </cell>
          <cell r="D136" t="str">
            <v>A-08:Zone3</v>
          </cell>
          <cell r="E136">
            <v>9</v>
          </cell>
          <cell r="F136">
            <v>99</v>
          </cell>
          <cell r="G136">
            <v>490</v>
          </cell>
          <cell r="H136">
            <v>134</v>
          </cell>
          <cell r="I136">
            <v>0</v>
          </cell>
          <cell r="J136">
            <v>56</v>
          </cell>
          <cell r="K136">
            <v>0</v>
          </cell>
          <cell r="L136">
            <v>56</v>
          </cell>
          <cell r="M136">
            <v>0</v>
          </cell>
          <cell r="N136">
            <v>4.6100000000000003</v>
          </cell>
          <cell r="R136">
            <v>82321.428571428565</v>
          </cell>
          <cell r="S136">
            <v>0</v>
          </cell>
          <cell r="T136">
            <v>12.147505422993492</v>
          </cell>
          <cell r="W136">
            <v>4610</v>
          </cell>
          <cell r="X136">
            <v>0</v>
          </cell>
        </row>
        <row r="137">
          <cell r="B137">
            <v>40144</v>
          </cell>
          <cell r="C137" t="str">
            <v>A-08</v>
          </cell>
          <cell r="D137" t="str">
            <v>A-08:Zone3</v>
          </cell>
          <cell r="E137">
            <v>9</v>
          </cell>
          <cell r="F137">
            <v>100</v>
          </cell>
          <cell r="G137">
            <v>460</v>
          </cell>
          <cell r="H137">
            <v>120</v>
          </cell>
          <cell r="I137">
            <v>0</v>
          </cell>
          <cell r="J137">
            <v>78</v>
          </cell>
          <cell r="K137">
            <v>0</v>
          </cell>
          <cell r="L137">
            <v>78</v>
          </cell>
          <cell r="M137">
            <v>0</v>
          </cell>
          <cell r="N137">
            <v>2.11</v>
          </cell>
          <cell r="R137">
            <v>27051.282051282051</v>
          </cell>
          <cell r="S137">
            <v>0</v>
          </cell>
          <cell r="T137">
            <v>36.96682464454976</v>
          </cell>
          <cell r="W137">
            <v>2110</v>
          </cell>
          <cell r="X137">
            <v>0</v>
          </cell>
        </row>
        <row r="138">
          <cell r="B138">
            <v>40159</v>
          </cell>
          <cell r="C138" t="str">
            <v>A-08</v>
          </cell>
          <cell r="D138" t="str">
            <v>A-08:Zone3</v>
          </cell>
          <cell r="E138">
            <v>10</v>
          </cell>
          <cell r="F138">
            <v>100</v>
          </cell>
          <cell r="G138">
            <v>461</v>
          </cell>
          <cell r="H138">
            <v>125</v>
          </cell>
          <cell r="I138">
            <v>0</v>
          </cell>
          <cell r="J138">
            <v>85</v>
          </cell>
          <cell r="K138">
            <v>0</v>
          </cell>
          <cell r="L138">
            <v>85</v>
          </cell>
          <cell r="M138">
            <v>0</v>
          </cell>
          <cell r="N138">
            <v>1.31</v>
          </cell>
          <cell r="R138">
            <v>15411.764705882353</v>
          </cell>
          <cell r="S138">
            <v>0</v>
          </cell>
          <cell r="T138">
            <v>64.885496183206101</v>
          </cell>
          <cell r="W138">
            <v>1310</v>
          </cell>
          <cell r="X138">
            <v>0</v>
          </cell>
        </row>
        <row r="139">
          <cell r="B139">
            <v>40260</v>
          </cell>
          <cell r="C139" t="str">
            <v>A-08</v>
          </cell>
          <cell r="D139" t="str">
            <v>A-08:Zone3</v>
          </cell>
          <cell r="E139">
            <v>8</v>
          </cell>
          <cell r="F139">
            <v>99</v>
          </cell>
          <cell r="G139">
            <v>401</v>
          </cell>
          <cell r="H139">
            <v>129</v>
          </cell>
          <cell r="I139">
            <v>0</v>
          </cell>
          <cell r="J139">
            <v>130</v>
          </cell>
          <cell r="K139">
            <v>101</v>
          </cell>
          <cell r="L139">
            <v>231</v>
          </cell>
          <cell r="M139">
            <v>43.722943722943725</v>
          </cell>
          <cell r="N139">
            <v>2.02</v>
          </cell>
          <cell r="O139">
            <v>2.02</v>
          </cell>
          <cell r="P139">
            <v>0</v>
          </cell>
          <cell r="R139">
            <v>15538.461538461539</v>
          </cell>
          <cell r="S139">
            <v>50</v>
          </cell>
          <cell r="T139">
            <v>114.35643564356435</v>
          </cell>
          <cell r="V139" t="str">
            <v>new meter, good</v>
          </cell>
          <cell r="W139">
            <v>2020</v>
          </cell>
          <cell r="X139">
            <v>0</v>
          </cell>
        </row>
        <row r="140">
          <cell r="B140">
            <v>40270</v>
          </cell>
          <cell r="C140" t="str">
            <v>A-08</v>
          </cell>
          <cell r="D140" t="str">
            <v>A-08:Zone3</v>
          </cell>
          <cell r="E140">
            <v>11</v>
          </cell>
          <cell r="F140">
            <v>99</v>
          </cell>
          <cell r="G140">
            <v>425</v>
          </cell>
          <cell r="H140">
            <v>127</v>
          </cell>
          <cell r="I140">
            <v>0</v>
          </cell>
          <cell r="J140">
            <v>98.1</v>
          </cell>
          <cell r="K140">
            <v>101.6</v>
          </cell>
          <cell r="L140">
            <v>199.7</v>
          </cell>
          <cell r="M140">
            <v>50.876314471707559</v>
          </cell>
          <cell r="N140">
            <v>1.4</v>
          </cell>
          <cell r="O140">
            <v>1.4</v>
          </cell>
          <cell r="P140">
            <v>0</v>
          </cell>
          <cell r="R140">
            <v>14271.151885830785</v>
          </cell>
          <cell r="S140">
            <v>72.571428571428569</v>
          </cell>
          <cell r="T140">
            <v>142.64285714285714</v>
          </cell>
          <cell r="W140">
            <v>1400</v>
          </cell>
          <cell r="X140">
            <v>0</v>
          </cell>
        </row>
        <row r="141">
          <cell r="B141">
            <v>40273</v>
          </cell>
          <cell r="C141" t="str">
            <v>A-08</v>
          </cell>
          <cell r="D141" t="str">
            <v>A-08:Zone3</v>
          </cell>
          <cell r="E141">
            <v>8</v>
          </cell>
          <cell r="F141">
            <v>99</v>
          </cell>
          <cell r="G141">
            <v>425</v>
          </cell>
          <cell r="H141">
            <v>128</v>
          </cell>
          <cell r="I141">
            <v>0</v>
          </cell>
          <cell r="J141">
            <v>109.5</v>
          </cell>
          <cell r="K141">
            <v>104.4</v>
          </cell>
          <cell r="L141">
            <v>213.9</v>
          </cell>
          <cell r="M141">
            <v>48.807854137447407</v>
          </cell>
          <cell r="N141">
            <v>0.78</v>
          </cell>
          <cell r="O141">
            <v>0.78</v>
          </cell>
          <cell r="P141">
            <v>0</v>
          </cell>
          <cell r="R141">
            <v>7123.2876712328771</v>
          </cell>
          <cell r="S141">
            <v>133.84615384615384</v>
          </cell>
          <cell r="T141">
            <v>274.23076923076923</v>
          </cell>
          <cell r="W141">
            <v>780</v>
          </cell>
          <cell r="X141">
            <v>0</v>
          </cell>
        </row>
        <row r="142">
          <cell r="B142">
            <v>40300</v>
          </cell>
          <cell r="C142" t="str">
            <v>A-08</v>
          </cell>
          <cell r="D142" t="str">
            <v>A-08:Zone3</v>
          </cell>
          <cell r="E142">
            <v>12</v>
          </cell>
          <cell r="F142">
            <v>99</v>
          </cell>
          <cell r="G142">
            <v>421</v>
          </cell>
          <cell r="H142">
            <v>127</v>
          </cell>
          <cell r="I142">
            <v>0</v>
          </cell>
          <cell r="J142">
            <v>131.19999999999999</v>
          </cell>
          <cell r="K142">
            <v>100.2</v>
          </cell>
          <cell r="L142">
            <v>231.4</v>
          </cell>
          <cell r="M142">
            <v>43.30164217804667</v>
          </cell>
          <cell r="N142">
            <v>1.29</v>
          </cell>
          <cell r="O142">
            <v>1.29</v>
          </cell>
          <cell r="P142">
            <v>0</v>
          </cell>
          <cell r="R142">
            <v>9832.3170731707323</v>
          </cell>
          <cell r="S142">
            <v>77.674418604651166</v>
          </cell>
          <cell r="T142">
            <v>179.37984496124031</v>
          </cell>
          <cell r="W142">
            <v>1290</v>
          </cell>
          <cell r="X142">
            <v>0</v>
          </cell>
        </row>
        <row r="143">
          <cell r="B143">
            <v>40344</v>
          </cell>
          <cell r="C143" t="str">
            <v>A-08</v>
          </cell>
          <cell r="D143" t="str">
            <v>A-08:Zone3</v>
          </cell>
          <cell r="E143">
            <v>24</v>
          </cell>
          <cell r="F143">
            <v>99</v>
          </cell>
          <cell r="G143">
            <v>417</v>
          </cell>
          <cell r="H143">
            <v>137</v>
          </cell>
          <cell r="I143">
            <v>-9</v>
          </cell>
          <cell r="J143">
            <v>120.5</v>
          </cell>
          <cell r="K143">
            <v>111.3</v>
          </cell>
          <cell r="L143">
            <v>231.8</v>
          </cell>
          <cell r="M143">
            <v>48.015530629853323</v>
          </cell>
          <cell r="N143">
            <v>0.82</v>
          </cell>
          <cell r="O143">
            <v>0.82</v>
          </cell>
          <cell r="P143">
            <v>0</v>
          </cell>
          <cell r="R143">
            <v>6804.9792531120329</v>
          </cell>
          <cell r="S143">
            <v>135.73170731707316</v>
          </cell>
          <cell r="T143">
            <v>282.6829268292683</v>
          </cell>
          <cell r="W143">
            <v>820</v>
          </cell>
          <cell r="X143">
            <v>0</v>
          </cell>
        </row>
        <row r="144">
          <cell r="B144">
            <v>40357</v>
          </cell>
          <cell r="C144" t="str">
            <v>A-08</v>
          </cell>
          <cell r="D144" t="str">
            <v>A-08:Zone3</v>
          </cell>
          <cell r="E144">
            <v>14</v>
          </cell>
          <cell r="F144">
            <v>99</v>
          </cell>
          <cell r="G144">
            <v>403</v>
          </cell>
          <cell r="H144">
            <v>138</v>
          </cell>
          <cell r="I144">
            <v>-9</v>
          </cell>
          <cell r="J144">
            <v>108.9</v>
          </cell>
          <cell r="K144">
            <v>109.2</v>
          </cell>
          <cell r="L144">
            <v>218.1</v>
          </cell>
          <cell r="M144">
            <v>50.068775790921599</v>
          </cell>
          <cell r="N144">
            <v>1.05</v>
          </cell>
          <cell r="O144">
            <v>1.05</v>
          </cell>
          <cell r="P144">
            <v>0</v>
          </cell>
          <cell r="R144">
            <v>9641.8732782369152</v>
          </cell>
          <cell r="S144">
            <v>104</v>
          </cell>
          <cell r="T144">
            <v>207.71428571428572</v>
          </cell>
          <cell r="W144">
            <v>1050</v>
          </cell>
          <cell r="X144">
            <v>0</v>
          </cell>
        </row>
        <row r="145">
          <cell r="B145">
            <v>40363</v>
          </cell>
          <cell r="C145" t="str">
            <v>A-08</v>
          </cell>
          <cell r="D145" t="str">
            <v>A-08:Zone3</v>
          </cell>
          <cell r="E145">
            <v>17</v>
          </cell>
          <cell r="F145">
            <v>99</v>
          </cell>
          <cell r="G145">
            <v>403</v>
          </cell>
          <cell r="H145">
            <v>130</v>
          </cell>
          <cell r="I145">
            <v>-10</v>
          </cell>
          <cell r="J145">
            <v>106.5</v>
          </cell>
          <cell r="K145">
            <v>110.8</v>
          </cell>
          <cell r="L145">
            <v>217.3</v>
          </cell>
          <cell r="M145">
            <v>50.989415554532904</v>
          </cell>
          <cell r="N145">
            <v>1.88</v>
          </cell>
          <cell r="O145">
            <v>1.88</v>
          </cell>
          <cell r="P145">
            <v>0</v>
          </cell>
          <cell r="R145">
            <v>17652.582159624413</v>
          </cell>
          <cell r="S145">
            <v>58.936170212765958</v>
          </cell>
          <cell r="T145">
            <v>115.58510638297872</v>
          </cell>
          <cell r="W145">
            <v>1880</v>
          </cell>
          <cell r="X145">
            <v>0</v>
          </cell>
        </row>
        <row r="146">
          <cell r="B146">
            <v>40377</v>
          </cell>
          <cell r="C146" t="str">
            <v>A-08</v>
          </cell>
          <cell r="D146" t="str">
            <v>A-08:Zone3</v>
          </cell>
          <cell r="E146">
            <v>10</v>
          </cell>
          <cell r="F146">
            <v>99</v>
          </cell>
          <cell r="G146">
            <v>402</v>
          </cell>
          <cell r="H146">
            <v>132</v>
          </cell>
          <cell r="I146">
            <v>-10</v>
          </cell>
          <cell r="J146">
            <v>104</v>
          </cell>
          <cell r="K146">
            <v>30</v>
          </cell>
          <cell r="L146">
            <v>134</v>
          </cell>
          <cell r="M146">
            <v>22.388059701492537</v>
          </cell>
          <cell r="N146">
            <v>1.58</v>
          </cell>
          <cell r="O146">
            <v>1.58</v>
          </cell>
          <cell r="P146">
            <v>0</v>
          </cell>
          <cell r="R146">
            <v>15192.307692307691</v>
          </cell>
          <cell r="S146">
            <v>18.9873417721519</v>
          </cell>
          <cell r="T146">
            <v>84.810126582278485</v>
          </cell>
          <cell r="V146" t="str">
            <v>LDM</v>
          </cell>
          <cell r="W146">
            <v>1580</v>
          </cell>
          <cell r="X146">
            <v>0</v>
          </cell>
        </row>
        <row r="147">
          <cell r="B147">
            <v>40386</v>
          </cell>
          <cell r="C147" t="str">
            <v>A-08</v>
          </cell>
          <cell r="D147" t="str">
            <v>A-08:Zone3</v>
          </cell>
          <cell r="E147">
            <v>10</v>
          </cell>
          <cell r="F147">
            <v>99</v>
          </cell>
          <cell r="G147">
            <v>402</v>
          </cell>
          <cell r="H147">
            <v>130</v>
          </cell>
          <cell r="I147">
            <v>0</v>
          </cell>
          <cell r="J147">
            <v>100</v>
          </cell>
          <cell r="K147">
            <v>115</v>
          </cell>
          <cell r="L147">
            <v>215</v>
          </cell>
          <cell r="M147">
            <v>53.488372093023258</v>
          </cell>
          <cell r="N147">
            <v>0.92</v>
          </cell>
          <cell r="R147">
            <v>9200</v>
          </cell>
          <cell r="S147">
            <v>125</v>
          </cell>
          <cell r="T147">
            <v>233.69565217391303</v>
          </cell>
          <cell r="W147">
            <v>920</v>
          </cell>
          <cell r="X147">
            <v>0</v>
          </cell>
        </row>
        <row r="148">
          <cell r="B148">
            <v>40390</v>
          </cell>
          <cell r="C148" t="str">
            <v>A-08</v>
          </cell>
          <cell r="D148" t="str">
            <v>A-08:Zone3</v>
          </cell>
          <cell r="E148">
            <v>13</v>
          </cell>
          <cell r="F148">
            <v>99</v>
          </cell>
          <cell r="G148">
            <v>401</v>
          </cell>
          <cell r="H148">
            <v>129</v>
          </cell>
          <cell r="I148">
            <v>0</v>
          </cell>
          <cell r="J148">
            <v>100</v>
          </cell>
          <cell r="K148">
            <v>118</v>
          </cell>
          <cell r="L148">
            <v>218</v>
          </cell>
          <cell r="M148">
            <v>54.128440366972477</v>
          </cell>
          <cell r="N148">
            <v>1.54</v>
          </cell>
          <cell r="R148">
            <v>15400</v>
          </cell>
          <cell r="S148">
            <v>76.623376623376629</v>
          </cell>
          <cell r="T148">
            <v>141.55844155844156</v>
          </cell>
          <cell r="V148" t="str">
            <v>LDM</v>
          </cell>
          <cell r="W148">
            <v>1540</v>
          </cell>
          <cell r="X148">
            <v>0</v>
          </cell>
        </row>
        <row r="149">
          <cell r="B149">
            <v>40397</v>
          </cell>
          <cell r="C149" t="str">
            <v>A-08</v>
          </cell>
          <cell r="D149" t="str">
            <v>A-08:Zone3</v>
          </cell>
          <cell r="E149">
            <v>31</v>
          </cell>
          <cell r="F149">
            <v>99</v>
          </cell>
          <cell r="G149">
            <v>403</v>
          </cell>
          <cell r="H149">
            <v>128</v>
          </cell>
          <cell r="I149">
            <v>0</v>
          </cell>
          <cell r="J149">
            <v>92.9</v>
          </cell>
          <cell r="K149">
            <v>116</v>
          </cell>
          <cell r="L149">
            <v>208.9</v>
          </cell>
          <cell r="M149">
            <v>55.52896122546673</v>
          </cell>
          <cell r="N149">
            <v>0.45</v>
          </cell>
          <cell r="O149">
            <v>0.45</v>
          </cell>
          <cell r="P149">
            <v>0</v>
          </cell>
          <cell r="R149">
            <v>4843.9181916038751</v>
          </cell>
          <cell r="S149">
            <v>257.77777777777777</v>
          </cell>
          <cell r="T149">
            <v>464.22222222222223</v>
          </cell>
          <cell r="V149" t="str">
            <v>PDC. LDM same with well test</v>
          </cell>
          <cell r="W149">
            <v>450</v>
          </cell>
          <cell r="X149">
            <v>0</v>
          </cell>
        </row>
        <row r="150">
          <cell r="B150">
            <v>40403</v>
          </cell>
          <cell r="C150" t="str">
            <v>A-08</v>
          </cell>
          <cell r="D150" t="str">
            <v>A-08:Zone3</v>
          </cell>
          <cell r="E150">
            <v>9</v>
          </cell>
          <cell r="F150">
            <v>99</v>
          </cell>
          <cell r="G150">
            <v>398</v>
          </cell>
          <cell r="H150">
            <v>134</v>
          </cell>
          <cell r="I150">
            <v>-9</v>
          </cell>
          <cell r="J150">
            <v>86.9</v>
          </cell>
          <cell r="K150">
            <v>116.6</v>
          </cell>
          <cell r="L150">
            <v>203.5</v>
          </cell>
          <cell r="M150">
            <v>57.297297297297298</v>
          </cell>
          <cell r="N150">
            <v>0.99</v>
          </cell>
          <cell r="O150">
            <v>0.99</v>
          </cell>
          <cell r="P150">
            <v>0</v>
          </cell>
          <cell r="R150">
            <v>11392.405063291139</v>
          </cell>
          <cell r="S150">
            <v>117.77777777777777</v>
          </cell>
          <cell r="T150">
            <v>205.55555555555554</v>
          </cell>
          <cell r="V150" t="str">
            <v xml:space="preserve">PDC. close to  LDM </v>
          </cell>
          <cell r="W150">
            <v>990</v>
          </cell>
          <cell r="X150">
            <v>0</v>
          </cell>
        </row>
        <row r="151">
          <cell r="B151">
            <v>40439</v>
          </cell>
          <cell r="C151" t="str">
            <v>A-08</v>
          </cell>
          <cell r="D151" t="str">
            <v>A-08:Zone3</v>
          </cell>
          <cell r="E151">
            <v>8</v>
          </cell>
          <cell r="F151">
            <v>99</v>
          </cell>
          <cell r="G151">
            <v>392</v>
          </cell>
          <cell r="H151">
            <v>133</v>
          </cell>
          <cell r="I151">
            <v>0</v>
          </cell>
          <cell r="J151">
            <v>60</v>
          </cell>
          <cell r="K151">
            <v>110</v>
          </cell>
          <cell r="L151">
            <v>170</v>
          </cell>
          <cell r="M151">
            <v>64.705882352941174</v>
          </cell>
          <cell r="N151">
            <v>0.2</v>
          </cell>
          <cell r="O151">
            <v>0.2</v>
          </cell>
          <cell r="R151">
            <v>3333.3333333333335</v>
          </cell>
          <cell r="S151">
            <v>550</v>
          </cell>
          <cell r="T151">
            <v>850</v>
          </cell>
          <cell r="V151" t="str">
            <v>PDC close to LDM</v>
          </cell>
          <cell r="W151">
            <v>200</v>
          </cell>
          <cell r="X151">
            <v>0</v>
          </cell>
        </row>
        <row r="152">
          <cell r="B152">
            <v>40474</v>
          </cell>
          <cell r="C152" t="str">
            <v>A-08</v>
          </cell>
          <cell r="D152" t="str">
            <v>A-08:Zone3</v>
          </cell>
          <cell r="E152">
            <v>12</v>
          </cell>
          <cell r="F152">
            <v>99</v>
          </cell>
          <cell r="G152">
            <v>390</v>
          </cell>
          <cell r="H152">
            <v>136</v>
          </cell>
          <cell r="I152">
            <v>-9</v>
          </cell>
          <cell r="J152">
            <v>100</v>
          </cell>
          <cell r="K152">
            <v>102</v>
          </cell>
          <cell r="L152">
            <v>202</v>
          </cell>
          <cell r="M152">
            <v>50.495049504950494</v>
          </cell>
          <cell r="N152">
            <v>0.83</v>
          </cell>
          <cell r="O152">
            <v>0.83</v>
          </cell>
          <cell r="P152">
            <v>0</v>
          </cell>
          <cell r="R152">
            <v>8300</v>
          </cell>
          <cell r="S152">
            <v>122.89156626506023</v>
          </cell>
          <cell r="T152">
            <v>243.37349397590361</v>
          </cell>
          <cell r="W152">
            <v>830</v>
          </cell>
          <cell r="X152">
            <v>0</v>
          </cell>
        </row>
        <row r="153">
          <cell r="B153">
            <v>40491</v>
          </cell>
          <cell r="C153" t="str">
            <v>A-08</v>
          </cell>
          <cell r="D153" t="str">
            <v>A-08:Zone3</v>
          </cell>
          <cell r="E153">
            <v>6</v>
          </cell>
          <cell r="F153">
            <v>99</v>
          </cell>
          <cell r="G153">
            <v>386</v>
          </cell>
          <cell r="H153">
            <v>137</v>
          </cell>
          <cell r="I153">
            <v>-9</v>
          </cell>
          <cell r="J153">
            <v>100</v>
          </cell>
          <cell r="K153">
            <v>120</v>
          </cell>
          <cell r="L153">
            <v>220</v>
          </cell>
          <cell r="M153">
            <v>54.545454545454547</v>
          </cell>
          <cell r="N153">
            <v>0.5</v>
          </cell>
          <cell r="O153">
            <v>0.5</v>
          </cell>
          <cell r="P153">
            <v>0</v>
          </cell>
          <cell r="R153">
            <v>5000</v>
          </cell>
          <cell r="S153">
            <v>240</v>
          </cell>
          <cell r="T153">
            <v>440</v>
          </cell>
          <cell r="W153">
            <v>500</v>
          </cell>
          <cell r="X153">
            <v>0</v>
          </cell>
        </row>
        <row r="154">
          <cell r="B154">
            <v>40575</v>
          </cell>
          <cell r="C154" t="str">
            <v>A-08</v>
          </cell>
          <cell r="D154" t="str">
            <v>A-08:Zone3</v>
          </cell>
          <cell r="E154">
            <v>5</v>
          </cell>
          <cell r="F154">
            <v>100</v>
          </cell>
          <cell r="G154">
            <v>350</v>
          </cell>
          <cell r="H154">
            <v>128</v>
          </cell>
          <cell r="I154">
            <v>-13</v>
          </cell>
          <cell r="J154">
            <v>89</v>
          </cell>
          <cell r="K154">
            <v>0</v>
          </cell>
          <cell r="L154">
            <v>89</v>
          </cell>
          <cell r="M154">
            <v>0</v>
          </cell>
          <cell r="N154">
            <v>1.5</v>
          </cell>
          <cell r="O154">
            <v>1.5</v>
          </cell>
          <cell r="P154">
            <v>0</v>
          </cell>
          <cell r="R154">
            <v>16853.932584269663</v>
          </cell>
          <cell r="S154">
            <v>0</v>
          </cell>
          <cell r="T154">
            <v>59.333333333333336</v>
          </cell>
          <cell r="V154" t="str">
            <v>ALOC PURPOSE (- 100 BW) 7 Feb 11</v>
          </cell>
          <cell r="W154">
            <v>1500</v>
          </cell>
          <cell r="X154">
            <v>0</v>
          </cell>
        </row>
        <row r="155">
          <cell r="B155">
            <v>40647</v>
          </cell>
          <cell r="C155" t="str">
            <v>A-08</v>
          </cell>
          <cell r="D155" t="str">
            <v>A-08:Zone3</v>
          </cell>
          <cell r="E155">
            <v>11</v>
          </cell>
          <cell r="F155">
            <v>99</v>
          </cell>
          <cell r="G155">
            <v>362</v>
          </cell>
          <cell r="H155">
            <v>126</v>
          </cell>
          <cell r="I155">
            <v>11</v>
          </cell>
          <cell r="J155">
            <v>105.6</v>
          </cell>
          <cell r="K155">
            <v>70.400000000000006</v>
          </cell>
          <cell r="L155">
            <v>176</v>
          </cell>
          <cell r="M155">
            <v>40</v>
          </cell>
          <cell r="N155">
            <v>1.21</v>
          </cell>
          <cell r="O155">
            <v>1.21</v>
          </cell>
          <cell r="P155">
            <v>0</v>
          </cell>
          <cell r="R155">
            <v>11458.333333333334</v>
          </cell>
          <cell r="S155">
            <v>58.18181818181818</v>
          </cell>
          <cell r="T155">
            <v>145.45454545454547</v>
          </cell>
          <cell r="W155">
            <v>1210</v>
          </cell>
          <cell r="X155">
            <v>0</v>
          </cell>
        </row>
        <row r="156">
          <cell r="B156">
            <v>40751</v>
          </cell>
          <cell r="C156" t="str">
            <v>A-08</v>
          </cell>
          <cell r="D156" t="str">
            <v>A-08:Zone3</v>
          </cell>
          <cell r="E156">
            <v>16</v>
          </cell>
          <cell r="F156">
            <v>100</v>
          </cell>
          <cell r="G156">
            <v>343</v>
          </cell>
          <cell r="H156">
            <v>122</v>
          </cell>
          <cell r="I156">
            <v>17</v>
          </cell>
          <cell r="J156">
            <v>88</v>
          </cell>
          <cell r="K156">
            <v>90</v>
          </cell>
          <cell r="L156">
            <v>178</v>
          </cell>
          <cell r="M156">
            <v>50.561797752808985</v>
          </cell>
          <cell r="N156">
            <v>2.02</v>
          </cell>
          <cell r="O156">
            <v>2.02</v>
          </cell>
          <cell r="P156">
            <v>0</v>
          </cell>
          <cell r="R156">
            <v>22954.545454545456</v>
          </cell>
          <cell r="S156">
            <v>44.554455445544555</v>
          </cell>
          <cell r="T156">
            <v>88.118811881188122</v>
          </cell>
          <cell r="V156" t="str">
            <v>waiting for LDM</v>
          </cell>
          <cell r="W156">
            <v>2020</v>
          </cell>
          <cell r="X156">
            <v>0</v>
          </cell>
        </row>
        <row r="157">
          <cell r="B157">
            <v>40847</v>
          </cell>
          <cell r="C157" t="str">
            <v>A-08</v>
          </cell>
          <cell r="D157" t="str">
            <v>A-08:Zone3</v>
          </cell>
          <cell r="E157">
            <v>16</v>
          </cell>
          <cell r="F157">
            <v>100</v>
          </cell>
          <cell r="G157">
            <v>339</v>
          </cell>
          <cell r="H157">
            <v>118</v>
          </cell>
          <cell r="I157">
            <v>14</v>
          </cell>
          <cell r="J157">
            <v>89.3</v>
          </cell>
          <cell r="K157">
            <v>99.5</v>
          </cell>
          <cell r="L157">
            <v>188.8</v>
          </cell>
          <cell r="M157">
            <v>52.701271186440678</v>
          </cell>
          <cell r="N157">
            <v>1.2</v>
          </cell>
          <cell r="O157">
            <v>1.2</v>
          </cell>
          <cell r="P157">
            <v>0</v>
          </cell>
          <cell r="R157">
            <v>13437.849944008958</v>
          </cell>
          <cell r="S157">
            <v>82.916666666666671</v>
          </cell>
          <cell r="T157">
            <v>157.33333333333334</v>
          </cell>
          <cell r="V157" t="str">
            <v>waiting for LDM</v>
          </cell>
          <cell r="W157">
            <v>1200</v>
          </cell>
          <cell r="X157">
            <v>0</v>
          </cell>
        </row>
        <row r="158">
          <cell r="B158">
            <v>40854</v>
          </cell>
          <cell r="C158" t="str">
            <v>A-08</v>
          </cell>
          <cell r="D158" t="str">
            <v>A-08:Zone3</v>
          </cell>
          <cell r="E158">
            <v>11</v>
          </cell>
          <cell r="F158">
            <v>100</v>
          </cell>
          <cell r="G158">
            <v>328</v>
          </cell>
          <cell r="H158">
            <v>129</v>
          </cell>
          <cell r="I158">
            <v>14</v>
          </cell>
          <cell r="J158">
            <v>65</v>
          </cell>
          <cell r="K158">
            <v>102</v>
          </cell>
          <cell r="L158">
            <v>167</v>
          </cell>
          <cell r="M158">
            <v>61.077844311377248</v>
          </cell>
          <cell r="N158">
            <v>1.05</v>
          </cell>
          <cell r="O158">
            <v>1.05</v>
          </cell>
          <cell r="P158">
            <v>0</v>
          </cell>
          <cell r="R158">
            <v>16153.846153846154</v>
          </cell>
          <cell r="S158">
            <v>97.142857142857139</v>
          </cell>
          <cell r="T158">
            <v>159.04761904761904</v>
          </cell>
          <cell r="V158" t="str">
            <v>waiting for LDM</v>
          </cell>
          <cell r="W158">
            <v>1050</v>
          </cell>
          <cell r="X158">
            <v>0</v>
          </cell>
        </row>
        <row r="159">
          <cell r="B159">
            <v>40963</v>
          </cell>
          <cell r="C159" t="str">
            <v>A-08</v>
          </cell>
          <cell r="D159" t="str">
            <v>A-08:Zone3</v>
          </cell>
          <cell r="E159">
            <v>6</v>
          </cell>
          <cell r="F159">
            <v>100</v>
          </cell>
          <cell r="G159">
            <v>330</v>
          </cell>
          <cell r="H159">
            <v>118</v>
          </cell>
          <cell r="I159">
            <v>13</v>
          </cell>
          <cell r="J159">
            <v>72.2</v>
          </cell>
          <cell r="K159">
            <v>123.5</v>
          </cell>
          <cell r="L159">
            <v>195.7</v>
          </cell>
          <cell r="M159">
            <v>63.106796116504853</v>
          </cell>
          <cell r="N159">
            <v>0.37</v>
          </cell>
          <cell r="O159">
            <v>0.37</v>
          </cell>
          <cell r="P159">
            <v>0</v>
          </cell>
          <cell r="R159">
            <v>5124.6537396121885</v>
          </cell>
          <cell r="S159">
            <v>333.7837837837838</v>
          </cell>
          <cell r="T159">
            <v>528.91891891891896</v>
          </cell>
          <cell r="V159" t="str">
            <v xml:space="preserve"> Waiting for LDM</v>
          </cell>
          <cell r="W159">
            <v>370</v>
          </cell>
          <cell r="X159">
            <v>0</v>
          </cell>
        </row>
        <row r="160">
          <cell r="B160">
            <v>40982</v>
          </cell>
          <cell r="C160" t="str">
            <v>A-08</v>
          </cell>
          <cell r="D160" t="str">
            <v>A-08:Zone3</v>
          </cell>
          <cell r="E160">
            <v>8</v>
          </cell>
          <cell r="F160">
            <v>98</v>
          </cell>
          <cell r="G160">
            <v>203</v>
          </cell>
          <cell r="H160">
            <v>123</v>
          </cell>
          <cell r="I160">
            <v>10</v>
          </cell>
          <cell r="J160">
            <v>107.1</v>
          </cell>
          <cell r="K160">
            <v>98.5</v>
          </cell>
          <cell r="L160">
            <v>205.6</v>
          </cell>
          <cell r="M160">
            <v>47.908560311284049</v>
          </cell>
          <cell r="N160">
            <v>0.78</v>
          </cell>
          <cell r="O160">
            <v>0.78</v>
          </cell>
          <cell r="P160">
            <v>0</v>
          </cell>
          <cell r="R160">
            <v>7282.9131652661063</v>
          </cell>
          <cell r="S160">
            <v>126.28205128205128</v>
          </cell>
          <cell r="T160">
            <v>263.58974358974359</v>
          </cell>
          <cell r="V160" t="str">
            <v>during LP A rewheel (THP~ 203 psi)</v>
          </cell>
          <cell r="W160">
            <v>780</v>
          </cell>
          <cell r="X160">
            <v>0</v>
          </cell>
        </row>
        <row r="161">
          <cell r="B161">
            <v>40987</v>
          </cell>
          <cell r="C161" t="str">
            <v>A-08</v>
          </cell>
          <cell r="D161" t="str">
            <v>A-08:Zone3</v>
          </cell>
          <cell r="E161">
            <v>9</v>
          </cell>
          <cell r="F161">
            <v>100</v>
          </cell>
          <cell r="G161">
            <v>212</v>
          </cell>
          <cell r="H161">
            <v>132</v>
          </cell>
          <cell r="I161">
            <v>11</v>
          </cell>
          <cell r="J161">
            <v>79.099999999999994</v>
          </cell>
          <cell r="K161">
            <v>98.8</v>
          </cell>
          <cell r="L161">
            <v>177.9</v>
          </cell>
          <cell r="M161">
            <v>55.536818437324342</v>
          </cell>
          <cell r="N161">
            <v>0.97</v>
          </cell>
          <cell r="O161">
            <v>0.97</v>
          </cell>
          <cell r="P161">
            <v>0</v>
          </cell>
          <cell r="R161">
            <v>12262.958280657396</v>
          </cell>
          <cell r="S161">
            <v>101.85567010309278</v>
          </cell>
          <cell r="T161">
            <v>183.4020618556701</v>
          </cell>
          <cell r="W161">
            <v>970</v>
          </cell>
          <cell r="X161">
            <v>0</v>
          </cell>
        </row>
        <row r="162">
          <cell r="B162">
            <v>41030</v>
          </cell>
          <cell r="C162" t="str">
            <v>A-08</v>
          </cell>
          <cell r="D162" t="str">
            <v>A-08:Zone3</v>
          </cell>
          <cell r="E162">
            <v>7</v>
          </cell>
          <cell r="F162">
            <v>99</v>
          </cell>
          <cell r="G162">
            <v>257</v>
          </cell>
          <cell r="H162">
            <v>122</v>
          </cell>
          <cell r="I162">
            <v>14</v>
          </cell>
          <cell r="J162">
            <v>63</v>
          </cell>
          <cell r="K162">
            <v>130</v>
          </cell>
          <cell r="L162">
            <v>193</v>
          </cell>
          <cell r="M162">
            <v>67.357512953367873</v>
          </cell>
          <cell r="N162">
            <v>0.44</v>
          </cell>
          <cell r="O162">
            <v>0.44</v>
          </cell>
          <cell r="P162">
            <v>0</v>
          </cell>
          <cell r="R162">
            <v>6984.1269841269841</v>
          </cell>
          <cell r="S162">
            <v>295.45454545454544</v>
          </cell>
          <cell r="T162">
            <v>438.63636363636363</v>
          </cell>
          <cell r="V162" t="str">
            <v>Water no LDM</v>
          </cell>
          <cell r="W162">
            <v>440</v>
          </cell>
          <cell r="X162">
            <v>0</v>
          </cell>
        </row>
        <row r="163">
          <cell r="B163">
            <v>41050</v>
          </cell>
          <cell r="C163" t="str">
            <v>A-08</v>
          </cell>
          <cell r="D163" t="str">
            <v>A-08:Zone3</v>
          </cell>
          <cell r="E163">
            <v>30</v>
          </cell>
          <cell r="F163">
            <v>99</v>
          </cell>
          <cell r="G163">
            <v>269</v>
          </cell>
          <cell r="H163">
            <v>123</v>
          </cell>
          <cell r="I163">
            <v>17</v>
          </cell>
          <cell r="J163">
            <v>57</v>
          </cell>
          <cell r="K163">
            <v>121</v>
          </cell>
          <cell r="L163">
            <v>178</v>
          </cell>
          <cell r="M163">
            <v>67.977528089887642</v>
          </cell>
          <cell r="N163">
            <v>0.36</v>
          </cell>
          <cell r="O163">
            <v>0.36</v>
          </cell>
          <cell r="P163">
            <v>0</v>
          </cell>
          <cell r="R163">
            <v>6315.7894736842109</v>
          </cell>
          <cell r="S163">
            <v>336.11111111111109</v>
          </cell>
          <cell r="T163">
            <v>494.44444444444446</v>
          </cell>
          <cell r="V163" t="str">
            <v xml:space="preserve">Water no LDM </v>
          </cell>
          <cell r="W163">
            <v>360</v>
          </cell>
          <cell r="X163">
            <v>0</v>
          </cell>
        </row>
        <row r="164">
          <cell r="B164">
            <v>41055</v>
          </cell>
          <cell r="C164" t="str">
            <v>A-08</v>
          </cell>
          <cell r="D164" t="str">
            <v>A-08:Zone3</v>
          </cell>
          <cell r="E164">
            <v>24</v>
          </cell>
          <cell r="F164">
            <v>99</v>
          </cell>
          <cell r="G164">
            <v>273</v>
          </cell>
          <cell r="H164">
            <v>122</v>
          </cell>
          <cell r="I164">
            <v>17</v>
          </cell>
          <cell r="J164">
            <v>66</v>
          </cell>
          <cell r="K164">
            <v>120</v>
          </cell>
          <cell r="L164">
            <v>186</v>
          </cell>
          <cell r="M164">
            <v>64.516129032258064</v>
          </cell>
          <cell r="N164">
            <v>0.4</v>
          </cell>
          <cell r="O164">
            <v>0.4</v>
          </cell>
          <cell r="P164">
            <v>0</v>
          </cell>
          <cell r="R164">
            <v>6060.606060606061</v>
          </cell>
          <cell r="S164">
            <v>300</v>
          </cell>
          <cell r="T164">
            <v>465</v>
          </cell>
          <cell r="V164" t="str">
            <v>Water no LDM</v>
          </cell>
          <cell r="W164">
            <v>400</v>
          </cell>
          <cell r="X164">
            <v>0</v>
          </cell>
        </row>
        <row r="165">
          <cell r="B165">
            <v>41083</v>
          </cell>
          <cell r="C165" t="str">
            <v>A-08</v>
          </cell>
          <cell r="D165" t="str">
            <v>A-08:Zone3</v>
          </cell>
          <cell r="E165">
            <v>9</v>
          </cell>
          <cell r="F165">
            <v>99</v>
          </cell>
          <cell r="G165">
            <v>262</v>
          </cell>
          <cell r="H165">
            <v>121</v>
          </cell>
          <cell r="I165">
            <v>23</v>
          </cell>
          <cell r="J165">
            <v>61</v>
          </cell>
          <cell r="K165">
            <v>114</v>
          </cell>
          <cell r="L165">
            <v>175</v>
          </cell>
          <cell r="M165">
            <v>65.142857142857139</v>
          </cell>
          <cell r="N165">
            <v>0.33</v>
          </cell>
          <cell r="O165">
            <v>0.33</v>
          </cell>
          <cell r="P165">
            <v>0</v>
          </cell>
          <cell r="R165">
            <v>5409.8360655737706</v>
          </cell>
          <cell r="S165">
            <v>345.45454545454544</v>
          </cell>
          <cell r="T165">
            <v>530.30303030303025</v>
          </cell>
          <cell r="W165">
            <v>330</v>
          </cell>
          <cell r="X165">
            <v>0</v>
          </cell>
        </row>
        <row r="166">
          <cell r="B166">
            <v>41088</v>
          </cell>
          <cell r="C166" t="str">
            <v>A-08</v>
          </cell>
          <cell r="D166" t="str">
            <v>A-08:Zone3</v>
          </cell>
          <cell r="E166">
            <v>11</v>
          </cell>
          <cell r="F166">
            <v>99</v>
          </cell>
          <cell r="G166">
            <v>261</v>
          </cell>
          <cell r="H166">
            <v>116</v>
          </cell>
          <cell r="I166">
            <v>23</v>
          </cell>
          <cell r="J166">
            <v>60</v>
          </cell>
          <cell r="K166">
            <v>113</v>
          </cell>
          <cell r="L166">
            <v>173</v>
          </cell>
          <cell r="M166">
            <v>65.317919075144502</v>
          </cell>
          <cell r="N166">
            <v>0.34</v>
          </cell>
          <cell r="O166">
            <v>0.34</v>
          </cell>
          <cell r="P166">
            <v>0</v>
          </cell>
          <cell r="R166">
            <v>5666.666666666667</v>
          </cell>
          <cell r="S166">
            <v>332.35294117647061</v>
          </cell>
          <cell r="T166">
            <v>508.8235294117647</v>
          </cell>
          <cell r="W166">
            <v>340</v>
          </cell>
          <cell r="X166">
            <v>0</v>
          </cell>
        </row>
        <row r="167">
          <cell r="B167">
            <v>41093</v>
          </cell>
          <cell r="C167" t="str">
            <v>A-08</v>
          </cell>
          <cell r="D167" t="str">
            <v>A-08:Zone3</v>
          </cell>
          <cell r="E167">
            <v>11</v>
          </cell>
          <cell r="F167">
            <v>99</v>
          </cell>
          <cell r="G167">
            <v>258</v>
          </cell>
          <cell r="H167">
            <v>122</v>
          </cell>
          <cell r="I167">
            <v>23</v>
          </cell>
          <cell r="J167">
            <v>65</v>
          </cell>
          <cell r="K167">
            <v>105</v>
          </cell>
          <cell r="L167">
            <v>170</v>
          </cell>
          <cell r="M167">
            <v>61.764705882352942</v>
          </cell>
          <cell r="N167">
            <v>0.28999999999999998</v>
          </cell>
          <cell r="O167">
            <v>0.28999999999999998</v>
          </cell>
          <cell r="P167">
            <v>0</v>
          </cell>
          <cell r="R167">
            <v>4461.5384615384619</v>
          </cell>
          <cell r="S167">
            <v>362.06896551724139</v>
          </cell>
          <cell r="T167">
            <v>586.20689655172418</v>
          </cell>
          <cell r="W167">
            <v>290</v>
          </cell>
          <cell r="X167">
            <v>0</v>
          </cell>
        </row>
        <row r="168">
          <cell r="B168">
            <v>41102</v>
          </cell>
          <cell r="C168" t="str">
            <v>A-08</v>
          </cell>
          <cell r="D168" t="str">
            <v>A-08:Zone3</v>
          </cell>
          <cell r="E168">
            <v>20</v>
          </cell>
          <cell r="F168">
            <v>99</v>
          </cell>
          <cell r="G168">
            <v>255</v>
          </cell>
          <cell r="H168">
            <v>115</v>
          </cell>
          <cell r="I168">
            <v>23</v>
          </cell>
          <cell r="J168">
            <v>60</v>
          </cell>
          <cell r="K168">
            <v>113</v>
          </cell>
          <cell r="L168">
            <v>173</v>
          </cell>
          <cell r="M168">
            <v>65.317919075144502</v>
          </cell>
          <cell r="N168">
            <v>0.39</v>
          </cell>
          <cell r="O168">
            <v>0.39</v>
          </cell>
          <cell r="P168">
            <v>0</v>
          </cell>
          <cell r="R168">
            <v>6500</v>
          </cell>
          <cell r="S168">
            <v>289.74358974358972</v>
          </cell>
          <cell r="T168">
            <v>443.58974358974359</v>
          </cell>
          <cell r="W168">
            <v>390</v>
          </cell>
          <cell r="X168">
            <v>0</v>
          </cell>
        </row>
        <row r="169">
          <cell r="B169">
            <v>41112</v>
          </cell>
          <cell r="C169" t="str">
            <v>A-08</v>
          </cell>
          <cell r="D169" t="str">
            <v>A-08:Zone3</v>
          </cell>
          <cell r="E169">
            <v>23</v>
          </cell>
          <cell r="F169">
            <v>99</v>
          </cell>
          <cell r="G169">
            <v>236</v>
          </cell>
          <cell r="H169">
            <v>122</v>
          </cell>
          <cell r="I169">
            <v>24</v>
          </cell>
          <cell r="J169">
            <v>58</v>
          </cell>
          <cell r="K169">
            <v>115</v>
          </cell>
          <cell r="L169">
            <v>173</v>
          </cell>
          <cell r="M169">
            <v>66.473988439306353</v>
          </cell>
          <cell r="N169">
            <v>0.41</v>
          </cell>
          <cell r="O169">
            <v>0.41</v>
          </cell>
          <cell r="P169">
            <v>0</v>
          </cell>
          <cell r="R169">
            <v>7068.9655172413795</v>
          </cell>
          <cell r="S169">
            <v>280.48780487804879</v>
          </cell>
          <cell r="T169">
            <v>421.95121951219511</v>
          </cell>
          <cell r="W169">
            <v>410</v>
          </cell>
          <cell r="X169">
            <v>0</v>
          </cell>
        </row>
        <row r="170">
          <cell r="B170">
            <v>41121</v>
          </cell>
          <cell r="C170" t="str">
            <v>A-08</v>
          </cell>
          <cell r="D170" t="str">
            <v>A-08:Zone3</v>
          </cell>
          <cell r="E170">
            <v>23</v>
          </cell>
          <cell r="F170">
            <v>99</v>
          </cell>
          <cell r="G170">
            <v>257</v>
          </cell>
          <cell r="H170">
            <v>115</v>
          </cell>
          <cell r="I170">
            <v>23</v>
          </cell>
          <cell r="J170">
            <v>53</v>
          </cell>
          <cell r="K170">
            <v>110</v>
          </cell>
          <cell r="L170">
            <v>163</v>
          </cell>
          <cell r="M170">
            <v>67.484662576687114</v>
          </cell>
          <cell r="N170">
            <v>0.56999999999999995</v>
          </cell>
          <cell r="O170">
            <v>0.56999999999999995</v>
          </cell>
          <cell r="P170">
            <v>0</v>
          </cell>
          <cell r="R170">
            <v>10754.716981132075</v>
          </cell>
          <cell r="S170">
            <v>192.98245614035088</v>
          </cell>
          <cell r="T170">
            <v>285.96491228070175</v>
          </cell>
          <cell r="W170">
            <v>570</v>
          </cell>
          <cell r="X170">
            <v>0</v>
          </cell>
        </row>
        <row r="171">
          <cell r="B171">
            <v>41142</v>
          </cell>
          <cell r="C171" t="str">
            <v>A-08</v>
          </cell>
          <cell r="D171" t="str">
            <v>A-08:Zone3</v>
          </cell>
          <cell r="E171">
            <v>6</v>
          </cell>
          <cell r="F171">
            <v>99</v>
          </cell>
          <cell r="G171">
            <v>258</v>
          </cell>
          <cell r="H171">
            <v>117</v>
          </cell>
          <cell r="I171">
            <v>26</v>
          </cell>
          <cell r="J171">
            <v>48.3</v>
          </cell>
          <cell r="K171">
            <v>110.8</v>
          </cell>
          <cell r="L171">
            <v>159.1</v>
          </cell>
          <cell r="M171">
            <v>69.641734758013826</v>
          </cell>
          <cell r="N171">
            <v>0.2</v>
          </cell>
          <cell r="O171">
            <v>0.2</v>
          </cell>
          <cell r="P171">
            <v>0</v>
          </cell>
          <cell r="R171">
            <v>4140.7867494824013</v>
          </cell>
          <cell r="S171">
            <v>554</v>
          </cell>
          <cell r="T171">
            <v>795.5</v>
          </cell>
          <cell r="W171">
            <v>200</v>
          </cell>
          <cell r="X171">
            <v>0</v>
          </cell>
        </row>
        <row r="172">
          <cell r="B172">
            <v>41150</v>
          </cell>
          <cell r="C172" t="str">
            <v>A-08</v>
          </cell>
          <cell r="D172" t="str">
            <v>A-08:Zone3</v>
          </cell>
          <cell r="E172">
            <v>6</v>
          </cell>
          <cell r="F172">
            <v>99</v>
          </cell>
          <cell r="G172">
            <v>251</v>
          </cell>
          <cell r="H172">
            <v>117</v>
          </cell>
          <cell r="I172">
            <v>26</v>
          </cell>
          <cell r="J172">
            <v>37</v>
          </cell>
          <cell r="K172">
            <v>109</v>
          </cell>
          <cell r="L172">
            <v>146</v>
          </cell>
          <cell r="M172">
            <v>74.657534246575338</v>
          </cell>
          <cell r="N172">
            <v>0.24</v>
          </cell>
          <cell r="O172">
            <v>0.24</v>
          </cell>
          <cell r="P172">
            <v>0</v>
          </cell>
          <cell r="R172">
            <v>6486.4864864864867</v>
          </cell>
          <cell r="S172">
            <v>454.16666666666669</v>
          </cell>
          <cell r="T172">
            <v>608.33333333333337</v>
          </cell>
          <cell r="W172">
            <v>240</v>
          </cell>
          <cell r="X172">
            <v>0</v>
          </cell>
        </row>
        <row r="173">
          <cell r="B173">
            <v>41165</v>
          </cell>
          <cell r="C173" t="str">
            <v>A-08</v>
          </cell>
          <cell r="D173" t="str">
            <v>A-08:Zone3</v>
          </cell>
          <cell r="E173">
            <v>23</v>
          </cell>
          <cell r="F173">
            <v>99</v>
          </cell>
          <cell r="G173">
            <v>223</v>
          </cell>
          <cell r="H173">
            <v>116</v>
          </cell>
          <cell r="I173">
            <v>26</v>
          </cell>
          <cell r="J173">
            <v>50</v>
          </cell>
          <cell r="K173">
            <v>115.5</v>
          </cell>
          <cell r="L173">
            <v>165.5</v>
          </cell>
          <cell r="M173">
            <v>69.78851963746223</v>
          </cell>
          <cell r="N173">
            <v>0.55000000000000004</v>
          </cell>
          <cell r="O173">
            <v>0.55000000000000004</v>
          </cell>
          <cell r="P173">
            <v>0</v>
          </cell>
          <cell r="R173">
            <v>11000</v>
          </cell>
          <cell r="S173">
            <v>210</v>
          </cell>
          <cell r="T173">
            <v>300.90909090909093</v>
          </cell>
          <cell r="W173">
            <v>550</v>
          </cell>
          <cell r="X173">
            <v>0</v>
          </cell>
        </row>
        <row r="174">
          <cell r="B174">
            <v>41189</v>
          </cell>
          <cell r="C174" t="str">
            <v>A-08</v>
          </cell>
          <cell r="D174" t="str">
            <v>A-08:Zone3</v>
          </cell>
          <cell r="E174">
            <v>22</v>
          </cell>
          <cell r="F174">
            <v>94</v>
          </cell>
          <cell r="G174">
            <v>244</v>
          </cell>
          <cell r="H174">
            <v>118</v>
          </cell>
          <cell r="I174">
            <v>26</v>
          </cell>
          <cell r="J174">
            <v>49</v>
          </cell>
          <cell r="K174">
            <v>107</v>
          </cell>
          <cell r="L174">
            <v>156</v>
          </cell>
          <cell r="M174">
            <v>68.589743589743591</v>
          </cell>
          <cell r="N174">
            <v>0.5</v>
          </cell>
          <cell r="O174">
            <v>0.5</v>
          </cell>
          <cell r="P174">
            <v>0</v>
          </cell>
          <cell r="R174">
            <v>10204.081632653062</v>
          </cell>
          <cell r="S174">
            <v>214</v>
          </cell>
          <cell r="T174">
            <v>312</v>
          </cell>
          <cell r="W174">
            <v>500</v>
          </cell>
          <cell r="X174">
            <v>0</v>
          </cell>
        </row>
        <row r="175">
          <cell r="B175">
            <v>41193</v>
          </cell>
          <cell r="C175" t="str">
            <v>A-08</v>
          </cell>
          <cell r="D175" t="str">
            <v>A-08:Zone3</v>
          </cell>
          <cell r="E175">
            <v>12</v>
          </cell>
          <cell r="F175">
            <v>94</v>
          </cell>
          <cell r="G175">
            <v>153</v>
          </cell>
          <cell r="H175">
            <v>115</v>
          </cell>
          <cell r="I175">
            <v>26</v>
          </cell>
          <cell r="J175">
            <v>41</v>
          </cell>
          <cell r="K175">
            <v>104</v>
          </cell>
          <cell r="L175">
            <v>145</v>
          </cell>
          <cell r="M175">
            <v>71.724137931034477</v>
          </cell>
          <cell r="N175">
            <v>0.5</v>
          </cell>
          <cell r="O175">
            <v>0.5</v>
          </cell>
          <cell r="P175">
            <v>0</v>
          </cell>
          <cell r="R175">
            <v>12195.121951219513</v>
          </cell>
          <cell r="S175">
            <v>208</v>
          </cell>
          <cell r="T175">
            <v>290</v>
          </cell>
          <cell r="W175">
            <v>500</v>
          </cell>
          <cell r="X175">
            <v>0</v>
          </cell>
        </row>
        <row r="176">
          <cell r="B176">
            <v>41198</v>
          </cell>
          <cell r="C176" t="str">
            <v>A-08</v>
          </cell>
          <cell r="D176" t="str">
            <v>A-08:Zone3</v>
          </cell>
          <cell r="E176">
            <v>14</v>
          </cell>
          <cell r="F176">
            <v>94</v>
          </cell>
          <cell r="G176">
            <v>250</v>
          </cell>
          <cell r="H176">
            <v>107</v>
          </cell>
          <cell r="I176">
            <v>26</v>
          </cell>
          <cell r="J176">
            <v>22</v>
          </cell>
          <cell r="K176">
            <v>100</v>
          </cell>
          <cell r="L176">
            <v>122</v>
          </cell>
          <cell r="M176">
            <v>81.967213114754102</v>
          </cell>
          <cell r="N176">
            <v>0.52</v>
          </cell>
          <cell r="O176">
            <v>0.52</v>
          </cell>
          <cell r="P176">
            <v>0</v>
          </cell>
          <cell r="R176">
            <v>23636.363636363636</v>
          </cell>
          <cell r="S176">
            <v>192.30769230769232</v>
          </cell>
          <cell r="T176">
            <v>234.61538461538461</v>
          </cell>
          <cell r="V176" t="str">
            <v>test after FGS</v>
          </cell>
          <cell r="W176">
            <v>520</v>
          </cell>
          <cell r="X176">
            <v>0</v>
          </cell>
        </row>
        <row r="177">
          <cell r="B177">
            <v>41384</v>
          </cell>
          <cell r="C177" t="str">
            <v>A-08</v>
          </cell>
          <cell r="D177" t="str">
            <v>A-08:Zone3</v>
          </cell>
          <cell r="E177">
            <v>14</v>
          </cell>
          <cell r="F177">
            <v>96</v>
          </cell>
          <cell r="G177">
            <v>233</v>
          </cell>
          <cell r="H177">
            <v>91</v>
          </cell>
          <cell r="I177">
            <v>28</v>
          </cell>
          <cell r="J177">
            <v>16</v>
          </cell>
          <cell r="K177">
            <v>0</v>
          </cell>
          <cell r="L177">
            <v>16</v>
          </cell>
          <cell r="M177">
            <v>0</v>
          </cell>
          <cell r="N177">
            <v>0.24</v>
          </cell>
          <cell r="O177">
            <v>0.24</v>
          </cell>
          <cell r="P177">
            <v>0</v>
          </cell>
          <cell r="R177">
            <v>15000</v>
          </cell>
          <cell r="S177">
            <v>0</v>
          </cell>
          <cell r="T177">
            <v>66.666666666666671</v>
          </cell>
          <cell r="W177">
            <v>240</v>
          </cell>
          <cell r="X177">
            <v>0</v>
          </cell>
        </row>
        <row r="178">
          <cell r="B178">
            <v>41458</v>
          </cell>
          <cell r="C178" t="str">
            <v>A-08</v>
          </cell>
          <cell r="D178" t="str">
            <v>A-08:Zone3</v>
          </cell>
          <cell r="E178">
            <v>10</v>
          </cell>
          <cell r="F178">
            <v>96</v>
          </cell>
          <cell r="G178">
            <v>203</v>
          </cell>
          <cell r="H178">
            <v>89</v>
          </cell>
          <cell r="I178">
            <v>-14</v>
          </cell>
          <cell r="J178">
            <v>3</v>
          </cell>
          <cell r="K178">
            <v>0</v>
          </cell>
          <cell r="L178">
            <v>3</v>
          </cell>
          <cell r="M178">
            <v>0</v>
          </cell>
          <cell r="N178">
            <v>0.2</v>
          </cell>
          <cell r="O178">
            <v>0.2</v>
          </cell>
          <cell r="P178">
            <v>0</v>
          </cell>
          <cell r="R178">
            <v>66666.666666666672</v>
          </cell>
          <cell r="S178">
            <v>0</v>
          </cell>
          <cell r="T178">
            <v>15</v>
          </cell>
          <cell r="V178" t="str">
            <v>Post lowering back pressure</v>
          </cell>
          <cell r="W178">
            <v>200</v>
          </cell>
          <cell r="X178">
            <v>0</v>
          </cell>
        </row>
        <row r="179">
          <cell r="B179">
            <v>41473</v>
          </cell>
          <cell r="C179" t="str">
            <v>A-08</v>
          </cell>
          <cell r="D179" t="str">
            <v>A-08:Zone3</v>
          </cell>
          <cell r="E179">
            <v>22</v>
          </cell>
          <cell r="F179">
            <v>96</v>
          </cell>
          <cell r="G179">
            <v>210</v>
          </cell>
          <cell r="H179">
            <v>97</v>
          </cell>
          <cell r="I179">
            <v>-15</v>
          </cell>
          <cell r="J179">
            <v>16</v>
          </cell>
          <cell r="K179">
            <v>0</v>
          </cell>
          <cell r="L179">
            <v>16</v>
          </cell>
          <cell r="M179">
            <v>0</v>
          </cell>
          <cell r="N179">
            <v>5.0999999999999997E-2</v>
          </cell>
          <cell r="O179">
            <v>5.0999999999999997E-2</v>
          </cell>
          <cell r="P179">
            <v>0</v>
          </cell>
          <cell r="R179">
            <v>3187.5</v>
          </cell>
          <cell r="S179">
            <v>0</v>
          </cell>
          <cell r="T179">
            <v>313.72549019607845</v>
          </cell>
          <cell r="V179" t="str">
            <v>Average daily test due to slugging every 8 days. Post lowering HP separator pressure.</v>
          </cell>
          <cell r="W179">
            <v>51</v>
          </cell>
          <cell r="X179">
            <v>0</v>
          </cell>
        </row>
        <row r="180">
          <cell r="B180">
            <v>41480</v>
          </cell>
          <cell r="C180" t="str">
            <v>A-08</v>
          </cell>
          <cell r="D180" t="str">
            <v>A-08:Zone3</v>
          </cell>
          <cell r="E180">
            <v>11</v>
          </cell>
          <cell r="F180">
            <v>96</v>
          </cell>
          <cell r="G180">
            <v>202</v>
          </cell>
          <cell r="H180">
            <v>89</v>
          </cell>
          <cell r="I180">
            <v>-14</v>
          </cell>
          <cell r="J180">
            <v>3</v>
          </cell>
          <cell r="K180">
            <v>0</v>
          </cell>
          <cell r="L180">
            <v>3</v>
          </cell>
          <cell r="M180">
            <v>0</v>
          </cell>
          <cell r="N180">
            <v>1.8E-3</v>
          </cell>
          <cell r="O180">
            <v>1.8E-3</v>
          </cell>
          <cell r="P180">
            <v>0</v>
          </cell>
          <cell r="R180">
            <v>600</v>
          </cell>
          <cell r="S180">
            <v>0</v>
          </cell>
          <cell r="T180">
            <v>1666.6666666666667</v>
          </cell>
          <cell r="W180">
            <v>1.8</v>
          </cell>
          <cell r="X180">
            <v>0</v>
          </cell>
        </row>
        <row r="181">
          <cell r="B181">
            <v>41504</v>
          </cell>
          <cell r="C181" t="str">
            <v>A-08</v>
          </cell>
          <cell r="D181" t="str">
            <v>A-08:Zone3</v>
          </cell>
          <cell r="E181">
            <v>11</v>
          </cell>
          <cell r="F181">
            <v>97</v>
          </cell>
          <cell r="G181">
            <v>169</v>
          </cell>
          <cell r="H181">
            <v>88</v>
          </cell>
          <cell r="I181">
            <v>-14</v>
          </cell>
          <cell r="J181">
            <v>3</v>
          </cell>
          <cell r="K181">
            <v>0</v>
          </cell>
          <cell r="L181">
            <v>3</v>
          </cell>
          <cell r="M181">
            <v>0</v>
          </cell>
          <cell r="N181">
            <v>0.2</v>
          </cell>
          <cell r="O181">
            <v>0.2</v>
          </cell>
          <cell r="P181">
            <v>0</v>
          </cell>
          <cell r="R181">
            <v>66666.666666666672</v>
          </cell>
          <cell r="S181">
            <v>0</v>
          </cell>
          <cell r="T181">
            <v>15</v>
          </cell>
          <cell r="V181" t="str">
            <v xml:space="preserve">Slugging identify every 6-7 days </v>
          </cell>
          <cell r="W181">
            <v>200</v>
          </cell>
          <cell r="X181">
            <v>0</v>
          </cell>
        </row>
        <row r="182">
          <cell r="B182">
            <v>41529</v>
          </cell>
          <cell r="C182" t="str">
            <v>A-08</v>
          </cell>
          <cell r="D182" t="str">
            <v>A-08:Zone3</v>
          </cell>
          <cell r="E182">
            <v>12</v>
          </cell>
          <cell r="F182">
            <v>96</v>
          </cell>
          <cell r="G182">
            <v>200</v>
          </cell>
          <cell r="H182">
            <v>102</v>
          </cell>
          <cell r="I182">
            <v>-14</v>
          </cell>
          <cell r="J182">
            <v>87</v>
          </cell>
          <cell r="K182">
            <v>0</v>
          </cell>
          <cell r="L182">
            <v>87</v>
          </cell>
          <cell r="M182">
            <v>0</v>
          </cell>
          <cell r="N182">
            <v>0.5</v>
          </cell>
          <cell r="O182">
            <v>0.5</v>
          </cell>
          <cell r="P182">
            <v>0</v>
          </cell>
          <cell r="R182">
            <v>5747.1264367816093</v>
          </cell>
          <cell r="S182">
            <v>0</v>
          </cell>
          <cell r="T182">
            <v>174</v>
          </cell>
          <cell r="V182" t="str">
            <v xml:space="preserve">Post shut-in. </v>
          </cell>
          <cell r="W182">
            <v>500</v>
          </cell>
          <cell r="X182">
            <v>0</v>
          </cell>
        </row>
        <row r="183">
          <cell r="B183">
            <v>41530</v>
          </cell>
          <cell r="C183" t="str">
            <v>A-08</v>
          </cell>
          <cell r="D183" t="str">
            <v>A-08:Zone3</v>
          </cell>
          <cell r="E183">
            <v>10</v>
          </cell>
          <cell r="F183">
            <v>96</v>
          </cell>
          <cell r="G183">
            <v>186</v>
          </cell>
          <cell r="H183">
            <v>89</v>
          </cell>
          <cell r="I183">
            <v>-15</v>
          </cell>
          <cell r="J183">
            <v>3</v>
          </cell>
          <cell r="K183">
            <v>0</v>
          </cell>
          <cell r="L183">
            <v>3</v>
          </cell>
          <cell r="M183">
            <v>0</v>
          </cell>
          <cell r="N183">
            <v>0.16</v>
          </cell>
          <cell r="O183">
            <v>0.16</v>
          </cell>
          <cell r="P183">
            <v>0</v>
          </cell>
          <cell r="R183">
            <v>53333.333333333336</v>
          </cell>
          <cell r="S183">
            <v>0</v>
          </cell>
          <cell r="T183">
            <v>18.75</v>
          </cell>
          <cell r="V183" t="str">
            <v>Post shut-in and ceased down</v>
          </cell>
          <cell r="W183">
            <v>160</v>
          </cell>
          <cell r="X183">
            <v>0</v>
          </cell>
        </row>
        <row r="184">
          <cell r="B184">
            <v>41592</v>
          </cell>
          <cell r="C184" t="str">
            <v>A-08</v>
          </cell>
          <cell r="D184" t="str">
            <v>A-08:Zone3</v>
          </cell>
          <cell r="E184">
            <v>36</v>
          </cell>
          <cell r="F184">
            <v>82</v>
          </cell>
          <cell r="G184">
            <v>170</v>
          </cell>
          <cell r="H184">
            <v>88</v>
          </cell>
          <cell r="I184">
            <v>-20</v>
          </cell>
          <cell r="J184">
            <v>3</v>
          </cell>
          <cell r="K184">
            <v>0</v>
          </cell>
          <cell r="L184">
            <v>3</v>
          </cell>
          <cell r="M184">
            <v>0</v>
          </cell>
          <cell r="N184">
            <v>9.0999999999999998E-2</v>
          </cell>
          <cell r="O184">
            <v>9.0999999999999998E-2</v>
          </cell>
          <cell r="P184">
            <v>0</v>
          </cell>
          <cell r="R184">
            <v>30333.333333333332</v>
          </cell>
          <cell r="S184">
            <v>0</v>
          </cell>
          <cell r="T184">
            <v>32.967032967032964</v>
          </cell>
          <cell r="V184" t="str">
            <v xml:space="preserve">Longer test period. Confirm low productivity. </v>
          </cell>
          <cell r="W184">
            <v>91</v>
          </cell>
          <cell r="X184">
            <v>0</v>
          </cell>
        </row>
        <row r="185">
          <cell r="B185">
            <v>41626</v>
          </cell>
          <cell r="C185" t="str">
            <v>A-08</v>
          </cell>
          <cell r="D185" t="str">
            <v>A-08:Zone3</v>
          </cell>
          <cell r="E185">
            <v>0</v>
          </cell>
          <cell r="F185">
            <v>82</v>
          </cell>
          <cell r="G185">
            <v>169</v>
          </cell>
          <cell r="H185">
            <v>88</v>
          </cell>
          <cell r="I185">
            <v>-20</v>
          </cell>
          <cell r="J185">
            <v>137</v>
          </cell>
          <cell r="K185">
            <v>0</v>
          </cell>
          <cell r="L185">
            <v>137</v>
          </cell>
          <cell r="M185">
            <v>0</v>
          </cell>
          <cell r="N185">
            <v>0.60899999999999999</v>
          </cell>
          <cell r="O185">
            <v>0.60899999999999999</v>
          </cell>
          <cell r="P185">
            <v>0</v>
          </cell>
          <cell r="R185">
            <v>4445.2554744525551</v>
          </cell>
          <cell r="S185">
            <v>0</v>
          </cell>
          <cell r="T185">
            <v>224.95894909688013</v>
          </cell>
          <cell r="V185" t="str">
            <v xml:space="preserve">Post SI for build up. SITHP 1896 psi. </v>
          </cell>
          <cell r="W185">
            <v>609</v>
          </cell>
          <cell r="X185">
            <v>0</v>
          </cell>
        </row>
        <row r="186">
          <cell r="B186">
            <v>41691</v>
          </cell>
          <cell r="C186" t="str">
            <v>A-08</v>
          </cell>
          <cell r="D186" t="str">
            <v>A-08:Zone3</v>
          </cell>
          <cell r="E186">
            <v>6</v>
          </cell>
          <cell r="F186">
            <v>96</v>
          </cell>
          <cell r="G186">
            <v>250</v>
          </cell>
          <cell r="H186">
            <v>111</v>
          </cell>
          <cell r="I186">
            <v>21</v>
          </cell>
          <cell r="J186">
            <v>328</v>
          </cell>
          <cell r="K186">
            <v>0</v>
          </cell>
          <cell r="L186">
            <v>328</v>
          </cell>
          <cell r="M186">
            <v>0</v>
          </cell>
          <cell r="N186">
            <v>1.2</v>
          </cell>
          <cell r="O186">
            <v>1.2</v>
          </cell>
          <cell r="P186">
            <v>0</v>
          </cell>
          <cell r="R186">
            <v>3658.5365853658536</v>
          </cell>
          <cell r="S186">
            <v>0</v>
          </cell>
          <cell r="T186">
            <v>273.33333333333331</v>
          </cell>
          <cell r="V186" t="str">
            <v>Post SI  for Build up. SITHP 1800 psi. Manual WC 0%</v>
          </cell>
          <cell r="W186">
            <v>1200</v>
          </cell>
          <cell r="X186">
            <v>0</v>
          </cell>
        </row>
        <row r="187">
          <cell r="B187">
            <v>41692</v>
          </cell>
          <cell r="C187" t="str">
            <v>A-08</v>
          </cell>
          <cell r="D187" t="str">
            <v>A-08:Zone3</v>
          </cell>
          <cell r="E187">
            <v>6</v>
          </cell>
          <cell r="F187">
            <v>96</v>
          </cell>
          <cell r="G187">
            <v>230</v>
          </cell>
          <cell r="H187">
            <v>96</v>
          </cell>
          <cell r="I187">
            <v>-21</v>
          </cell>
          <cell r="J187">
            <v>164</v>
          </cell>
          <cell r="K187">
            <v>0</v>
          </cell>
          <cell r="L187">
            <v>164</v>
          </cell>
          <cell r="M187">
            <v>0</v>
          </cell>
          <cell r="N187">
            <v>0.6</v>
          </cell>
          <cell r="O187">
            <v>0.6</v>
          </cell>
          <cell r="P187">
            <v>0</v>
          </cell>
          <cell r="R187">
            <v>3658.5365853658536</v>
          </cell>
          <cell r="S187">
            <v>0</v>
          </cell>
          <cell r="T187">
            <v>273.33333333333331</v>
          </cell>
          <cell r="V187" t="str">
            <v xml:space="preserve">Virtual test half of previous test. </v>
          </cell>
          <cell r="W187">
            <v>600</v>
          </cell>
          <cell r="X187">
            <v>0</v>
          </cell>
        </row>
        <row r="188">
          <cell r="B188">
            <v>41699</v>
          </cell>
          <cell r="C188" t="str">
            <v>A-08</v>
          </cell>
          <cell r="D188" t="str">
            <v>A-08:Zone3</v>
          </cell>
          <cell r="E188">
            <v>14</v>
          </cell>
          <cell r="F188">
            <v>96</v>
          </cell>
          <cell r="G188">
            <v>232</v>
          </cell>
          <cell r="H188">
            <v>84</v>
          </cell>
          <cell r="I188">
            <v>-21</v>
          </cell>
          <cell r="J188">
            <v>7</v>
          </cell>
          <cell r="K188">
            <v>0</v>
          </cell>
          <cell r="L188">
            <v>7</v>
          </cell>
          <cell r="M188">
            <v>0</v>
          </cell>
          <cell r="N188">
            <v>0.2</v>
          </cell>
          <cell r="O188">
            <v>0.2</v>
          </cell>
          <cell r="P188">
            <v>0</v>
          </cell>
          <cell r="R188">
            <v>28571.428571428572</v>
          </cell>
          <cell r="S188">
            <v>0</v>
          </cell>
          <cell r="T188">
            <v>35</v>
          </cell>
          <cell r="V188" t="str">
            <v xml:space="preserve">virtual test </v>
          </cell>
          <cell r="W188">
            <v>200</v>
          </cell>
          <cell r="X188">
            <v>0</v>
          </cell>
        </row>
        <row r="189">
          <cell r="B189">
            <v>41705</v>
          </cell>
          <cell r="C189" t="str">
            <v>A-08</v>
          </cell>
          <cell r="D189" t="str">
            <v>A-08:Zone3</v>
          </cell>
          <cell r="E189">
            <v>14</v>
          </cell>
          <cell r="F189">
            <v>96</v>
          </cell>
          <cell r="G189">
            <v>232</v>
          </cell>
          <cell r="H189">
            <v>84</v>
          </cell>
          <cell r="I189">
            <v>-21</v>
          </cell>
          <cell r="J189">
            <v>7</v>
          </cell>
          <cell r="K189">
            <v>0</v>
          </cell>
          <cell r="L189">
            <v>7</v>
          </cell>
          <cell r="M189">
            <v>0</v>
          </cell>
          <cell r="N189">
            <v>0.2</v>
          </cell>
          <cell r="O189">
            <v>0.2</v>
          </cell>
          <cell r="P189">
            <v>0</v>
          </cell>
          <cell r="R189">
            <v>28571.428571428572</v>
          </cell>
          <cell r="S189">
            <v>0</v>
          </cell>
          <cell r="T189">
            <v>35</v>
          </cell>
          <cell r="W189">
            <v>200</v>
          </cell>
          <cell r="X189">
            <v>0</v>
          </cell>
        </row>
        <row r="190">
          <cell r="B190">
            <v>41728</v>
          </cell>
          <cell r="C190" t="str">
            <v>A-08</v>
          </cell>
          <cell r="D190" t="str">
            <v>A-08:Zone3</v>
          </cell>
          <cell r="E190">
            <v>24</v>
          </cell>
          <cell r="F190">
            <v>100</v>
          </cell>
          <cell r="G190">
            <v>230</v>
          </cell>
          <cell r="H190">
            <v>93</v>
          </cell>
          <cell r="I190">
            <v>-21</v>
          </cell>
          <cell r="J190">
            <v>81</v>
          </cell>
          <cell r="K190">
            <v>4</v>
          </cell>
          <cell r="L190">
            <v>85</v>
          </cell>
          <cell r="M190">
            <v>4.7058823529411766</v>
          </cell>
          <cell r="N190">
            <v>0.24</v>
          </cell>
          <cell r="O190">
            <v>0.24</v>
          </cell>
          <cell r="P190">
            <v>0</v>
          </cell>
          <cell r="R190">
            <v>2962.962962962963</v>
          </cell>
          <cell r="S190">
            <v>16.666666666666668</v>
          </cell>
          <cell r="T190">
            <v>354.16666666666669</v>
          </cell>
          <cell r="V190" t="str">
            <v>Slugging flow</v>
          </cell>
          <cell r="W190">
            <v>240</v>
          </cell>
          <cell r="X190">
            <v>0</v>
          </cell>
        </row>
        <row r="191">
          <cell r="B191">
            <v>41729</v>
          </cell>
          <cell r="C191" t="str">
            <v>A-08</v>
          </cell>
          <cell r="D191" t="str">
            <v>A-08:Zone3</v>
          </cell>
          <cell r="E191">
            <v>8</v>
          </cell>
          <cell r="F191">
            <v>100</v>
          </cell>
          <cell r="G191">
            <v>230</v>
          </cell>
          <cell r="H191">
            <v>89</v>
          </cell>
          <cell r="I191">
            <v>-21</v>
          </cell>
          <cell r="J191">
            <v>2.97</v>
          </cell>
          <cell r="K191">
            <v>0</v>
          </cell>
          <cell r="L191">
            <v>2.97</v>
          </cell>
          <cell r="M191">
            <v>0</v>
          </cell>
          <cell r="N191">
            <v>0.18</v>
          </cell>
          <cell r="O191">
            <v>0.18</v>
          </cell>
          <cell r="P191">
            <v>0</v>
          </cell>
          <cell r="R191">
            <v>60606.060606060608</v>
          </cell>
          <cell r="S191">
            <v>0</v>
          </cell>
          <cell r="T191">
            <v>16.5</v>
          </cell>
          <cell r="V191" t="str">
            <v>Virtual test A-08</v>
          </cell>
          <cell r="W191">
            <v>180</v>
          </cell>
          <cell r="X191">
            <v>0</v>
          </cell>
        </row>
        <row r="192">
          <cell r="B192">
            <v>41775</v>
          </cell>
          <cell r="C192" t="str">
            <v>A-08</v>
          </cell>
          <cell r="D192" t="str">
            <v>A-08:Zone3</v>
          </cell>
          <cell r="E192">
            <v>24</v>
          </cell>
          <cell r="F192">
            <v>100</v>
          </cell>
          <cell r="G192">
            <v>229</v>
          </cell>
          <cell r="H192">
            <v>90</v>
          </cell>
          <cell r="I192">
            <v>-20</v>
          </cell>
          <cell r="J192">
            <v>15</v>
          </cell>
          <cell r="K192">
            <v>0</v>
          </cell>
          <cell r="L192">
            <v>15</v>
          </cell>
          <cell r="M192">
            <v>0</v>
          </cell>
          <cell r="N192">
            <v>0.36</v>
          </cell>
          <cell r="O192">
            <v>0.36</v>
          </cell>
          <cell r="P192">
            <v>0</v>
          </cell>
          <cell r="R192">
            <v>24000</v>
          </cell>
          <cell r="S192">
            <v>0</v>
          </cell>
          <cell r="T192">
            <v>41.666666666666664</v>
          </cell>
          <cell r="V192" t="str">
            <v>Slugging flow</v>
          </cell>
          <cell r="W192">
            <v>360</v>
          </cell>
          <cell r="X192">
            <v>0</v>
          </cell>
        </row>
        <row r="193">
          <cell r="B193">
            <v>41793</v>
          </cell>
          <cell r="C193" t="str">
            <v>A-08</v>
          </cell>
          <cell r="D193" t="str">
            <v>A-08:Zone3</v>
          </cell>
          <cell r="E193">
            <v>24</v>
          </cell>
          <cell r="F193">
            <v>100</v>
          </cell>
          <cell r="G193">
            <v>265</v>
          </cell>
          <cell r="H193">
            <v>93</v>
          </cell>
          <cell r="I193">
            <v>-21</v>
          </cell>
          <cell r="J193">
            <v>13.8</v>
          </cell>
          <cell r="K193">
            <v>0.6</v>
          </cell>
          <cell r="L193">
            <v>14.4</v>
          </cell>
          <cell r="M193">
            <v>4.166666666666667</v>
          </cell>
          <cell r="N193">
            <v>0.02</v>
          </cell>
          <cell r="O193">
            <v>0.02</v>
          </cell>
          <cell r="P193">
            <v>0</v>
          </cell>
          <cell r="R193">
            <v>1449.2753623188405</v>
          </cell>
          <cell r="S193">
            <v>30</v>
          </cell>
          <cell r="T193">
            <v>720</v>
          </cell>
          <cell r="V193" t="str">
            <v>Choke Test 99 %. Avg prod in 8 days (slugging)</v>
          </cell>
          <cell r="W193">
            <v>20</v>
          </cell>
          <cell r="X193">
            <v>0</v>
          </cell>
        </row>
        <row r="194">
          <cell r="B194">
            <v>41833</v>
          </cell>
          <cell r="C194" t="str">
            <v>A-08</v>
          </cell>
          <cell r="D194" t="str">
            <v>A-08:Zone3</v>
          </cell>
          <cell r="E194">
            <v>23</v>
          </cell>
          <cell r="F194">
            <v>100</v>
          </cell>
          <cell r="G194">
            <v>237</v>
          </cell>
          <cell r="H194">
            <v>88</v>
          </cell>
          <cell r="I194">
            <v>-21</v>
          </cell>
          <cell r="J194">
            <v>3</v>
          </cell>
          <cell r="K194">
            <v>0</v>
          </cell>
          <cell r="L194">
            <v>3</v>
          </cell>
          <cell r="M194">
            <v>0</v>
          </cell>
          <cell r="N194">
            <v>0.2</v>
          </cell>
          <cell r="O194">
            <v>0.2</v>
          </cell>
          <cell r="P194">
            <v>0</v>
          </cell>
          <cell r="R194">
            <v>66666.666666666672</v>
          </cell>
          <cell r="S194">
            <v>0</v>
          </cell>
          <cell r="T194">
            <v>15</v>
          </cell>
          <cell r="V194" t="str">
            <v>Choke Test 99 %</v>
          </cell>
          <cell r="W194">
            <v>200</v>
          </cell>
          <cell r="X194">
            <v>0</v>
          </cell>
        </row>
        <row r="195">
          <cell r="B195">
            <v>41856</v>
          </cell>
          <cell r="C195" t="str">
            <v>A-08</v>
          </cell>
          <cell r="D195" t="str">
            <v>A-08:Zone3</v>
          </cell>
          <cell r="E195">
            <v>39</v>
          </cell>
          <cell r="F195">
            <v>100</v>
          </cell>
          <cell r="G195">
            <v>243</v>
          </cell>
          <cell r="H195">
            <v>89</v>
          </cell>
          <cell r="I195">
            <v>-21</v>
          </cell>
          <cell r="J195">
            <v>3.16</v>
          </cell>
          <cell r="K195">
            <v>0</v>
          </cell>
          <cell r="L195">
            <v>3.16</v>
          </cell>
          <cell r="M195">
            <v>0</v>
          </cell>
          <cell r="N195">
            <v>0.18</v>
          </cell>
          <cell r="O195">
            <v>0.18</v>
          </cell>
          <cell r="P195">
            <v>0</v>
          </cell>
          <cell r="R195">
            <v>56962.0253164557</v>
          </cell>
          <cell r="S195">
            <v>0</v>
          </cell>
          <cell r="T195">
            <v>17.555555555555557</v>
          </cell>
          <cell r="V195" t="str">
            <v xml:space="preserve">Average 11 days due to liquid slugging, gas relatively constant. </v>
          </cell>
          <cell r="W195">
            <v>180</v>
          </cell>
          <cell r="X195">
            <v>0</v>
          </cell>
        </row>
        <row r="196">
          <cell r="B196">
            <v>41905</v>
          </cell>
          <cell r="C196" t="str">
            <v>A-08</v>
          </cell>
          <cell r="D196" t="str">
            <v>A-08:Zone3</v>
          </cell>
          <cell r="E196">
            <v>23</v>
          </cell>
          <cell r="F196">
            <v>100</v>
          </cell>
          <cell r="G196">
            <v>209</v>
          </cell>
          <cell r="H196">
            <v>88</v>
          </cell>
          <cell r="I196">
            <v>-21</v>
          </cell>
          <cell r="J196">
            <v>2.8</v>
          </cell>
          <cell r="K196">
            <v>0</v>
          </cell>
          <cell r="L196">
            <v>2.8</v>
          </cell>
          <cell r="M196">
            <v>0</v>
          </cell>
          <cell r="N196">
            <v>0.03</v>
          </cell>
          <cell r="O196">
            <v>0.03</v>
          </cell>
          <cell r="P196">
            <v>0</v>
          </cell>
          <cell r="R196">
            <v>10714.285714285714</v>
          </cell>
          <cell r="S196">
            <v>0</v>
          </cell>
          <cell r="T196">
            <v>93.333333333333329</v>
          </cell>
          <cell r="W196">
            <v>30</v>
          </cell>
          <cell r="X196">
            <v>0</v>
          </cell>
        </row>
        <row r="197">
          <cell r="B197">
            <v>41974</v>
          </cell>
          <cell r="C197" t="str">
            <v>A-08</v>
          </cell>
          <cell r="D197" t="str">
            <v>A-08:Zone3</v>
          </cell>
          <cell r="E197">
            <v>23</v>
          </cell>
          <cell r="F197">
            <v>100</v>
          </cell>
          <cell r="G197">
            <v>215</v>
          </cell>
          <cell r="H197">
            <v>85</v>
          </cell>
          <cell r="I197">
            <v>293</v>
          </cell>
          <cell r="J197">
            <v>4.2</v>
          </cell>
          <cell r="K197">
            <v>0</v>
          </cell>
          <cell r="L197">
            <v>4.2</v>
          </cell>
          <cell r="M197">
            <v>0</v>
          </cell>
          <cell r="N197">
            <v>0.3</v>
          </cell>
          <cell r="O197">
            <v>0.3</v>
          </cell>
          <cell r="R197">
            <v>71428.571428571435</v>
          </cell>
          <cell r="S197">
            <v>0</v>
          </cell>
          <cell r="T197">
            <v>14</v>
          </cell>
          <cell r="W197">
            <v>300</v>
          </cell>
          <cell r="X197">
            <v>0</v>
          </cell>
        </row>
        <row r="198">
          <cell r="B198">
            <v>42032</v>
          </cell>
          <cell r="C198" t="str">
            <v>A-08</v>
          </cell>
          <cell r="D198" t="str">
            <v>A-08:Zone3</v>
          </cell>
          <cell r="E198">
            <v>16</v>
          </cell>
          <cell r="F198">
            <v>100</v>
          </cell>
          <cell r="G198">
            <v>199</v>
          </cell>
          <cell r="H198">
            <v>92</v>
          </cell>
          <cell r="I198">
            <v>783</v>
          </cell>
          <cell r="J198">
            <v>131.69999999999999</v>
          </cell>
          <cell r="K198">
            <v>8.4</v>
          </cell>
          <cell r="L198">
            <v>140.1</v>
          </cell>
          <cell r="M198">
            <v>5.9957173447537473</v>
          </cell>
          <cell r="N198">
            <v>0.105</v>
          </cell>
          <cell r="O198">
            <v>2.5350000000000001</v>
          </cell>
          <cell r="P198">
            <v>2.4300000000000002</v>
          </cell>
          <cell r="R198">
            <v>797.26651480637815</v>
          </cell>
          <cell r="S198">
            <v>80</v>
          </cell>
          <cell r="T198">
            <v>1334.2857142857142</v>
          </cell>
          <cell r="V198" t="str">
            <v>Lab WC 6% (28 Jan 2015). GL meter = 3.97 MM</v>
          </cell>
          <cell r="W198">
            <v>105</v>
          </cell>
          <cell r="X198">
            <v>2430</v>
          </cell>
        </row>
        <row r="199">
          <cell r="B199">
            <v>42139</v>
          </cell>
          <cell r="C199" t="str">
            <v>A-08</v>
          </cell>
          <cell r="D199" t="str">
            <v>A-08:Zone3</v>
          </cell>
          <cell r="E199">
            <v>8</v>
          </cell>
          <cell r="F199">
            <v>100</v>
          </cell>
          <cell r="G199">
            <v>184</v>
          </cell>
          <cell r="H199">
            <v>88</v>
          </cell>
          <cell r="I199">
            <v>560</v>
          </cell>
          <cell r="J199">
            <v>75.099999999999994</v>
          </cell>
          <cell r="K199">
            <v>0</v>
          </cell>
          <cell r="L199">
            <v>75.099999999999994</v>
          </cell>
          <cell r="M199">
            <v>0</v>
          </cell>
          <cell r="N199">
            <v>6.1999999999999902E-2</v>
          </cell>
          <cell r="O199">
            <v>0.99</v>
          </cell>
          <cell r="P199">
            <v>0.92800000000000005</v>
          </cell>
          <cell r="R199">
            <v>825.5659121171758</v>
          </cell>
          <cell r="S199">
            <v>0</v>
          </cell>
          <cell r="T199">
            <v>1211.2903225806472</v>
          </cell>
          <cell r="V199" t="str">
            <v>Assume WC 6%</v>
          </cell>
          <cell r="W199">
            <v>61.999999999999901</v>
          </cell>
          <cell r="X199">
            <v>928</v>
          </cell>
        </row>
        <row r="200">
          <cell r="B200">
            <v>42149</v>
          </cell>
          <cell r="C200" t="str">
            <v>A-08</v>
          </cell>
          <cell r="D200" t="str">
            <v>A-08:Zone3</v>
          </cell>
          <cell r="E200">
            <v>24</v>
          </cell>
          <cell r="F200">
            <v>100</v>
          </cell>
          <cell r="G200">
            <v>233</v>
          </cell>
          <cell r="H200">
            <v>92</v>
          </cell>
          <cell r="I200">
            <v>714</v>
          </cell>
          <cell r="J200">
            <v>53.4</v>
          </cell>
          <cell r="K200">
            <v>3.41</v>
          </cell>
          <cell r="L200">
            <v>56.81</v>
          </cell>
          <cell r="M200">
            <v>6.0024643548671008</v>
          </cell>
          <cell r="N200">
            <v>4.2999999999999698E-2</v>
          </cell>
          <cell r="O200">
            <v>2.6459999999999999</v>
          </cell>
          <cell r="P200">
            <v>2.6030000000000002</v>
          </cell>
          <cell r="R200">
            <v>805.24344569287825</v>
          </cell>
          <cell r="S200">
            <v>79.302325581395905</v>
          </cell>
          <cell r="T200">
            <v>1321.1627906976837</v>
          </cell>
          <cell r="V200" t="str">
            <v>Assume WC 6%</v>
          </cell>
          <cell r="W200">
            <v>42.999999999999702</v>
          </cell>
          <cell r="X200">
            <v>2603</v>
          </cell>
        </row>
        <row r="201">
          <cell r="B201">
            <v>42158</v>
          </cell>
          <cell r="C201" t="str">
            <v>A-08</v>
          </cell>
          <cell r="D201" t="str">
            <v>A-08:Zone3</v>
          </cell>
          <cell r="E201">
            <v>24</v>
          </cell>
          <cell r="F201">
            <v>100</v>
          </cell>
          <cell r="G201">
            <v>263</v>
          </cell>
          <cell r="H201">
            <v>88</v>
          </cell>
          <cell r="I201">
            <v>1123</v>
          </cell>
          <cell r="J201">
            <v>57.9</v>
          </cell>
          <cell r="K201">
            <v>3.69</v>
          </cell>
          <cell r="L201">
            <v>61.59</v>
          </cell>
          <cell r="M201">
            <v>5.9912323429128103</v>
          </cell>
          <cell r="N201">
            <v>4.5999999999999402E-2</v>
          </cell>
          <cell r="O201">
            <v>4.4009999999999998</v>
          </cell>
          <cell r="P201">
            <v>4.3550000000000004</v>
          </cell>
          <cell r="R201">
            <v>794.47322970637993</v>
          </cell>
          <cell r="S201">
            <v>80.217391304348865</v>
          </cell>
          <cell r="T201">
            <v>1338.9130434782783</v>
          </cell>
          <cell r="V201" t="str">
            <v>Assume WC 6%</v>
          </cell>
          <cell r="W201">
            <v>45.999999999999403</v>
          </cell>
          <cell r="X201">
            <v>4355</v>
          </cell>
        </row>
        <row r="202">
          <cell r="B202">
            <v>42159</v>
          </cell>
          <cell r="C202" t="str">
            <v>A-08</v>
          </cell>
          <cell r="D202" t="str">
            <v>A-08:Zone3</v>
          </cell>
          <cell r="E202">
            <v>24</v>
          </cell>
          <cell r="F202">
            <v>100</v>
          </cell>
          <cell r="G202">
            <v>224</v>
          </cell>
          <cell r="H202">
            <v>90</v>
          </cell>
          <cell r="I202">
            <v>992</v>
          </cell>
          <cell r="J202">
            <v>81.599999999999994</v>
          </cell>
          <cell r="K202">
            <v>5.21</v>
          </cell>
          <cell r="L202">
            <v>86.81</v>
          </cell>
          <cell r="M202">
            <v>6.001612717428868</v>
          </cell>
          <cell r="N202">
            <v>6.4999999999999905E-2</v>
          </cell>
          <cell r="O202">
            <v>3.85</v>
          </cell>
          <cell r="P202">
            <v>3.7850000000000001</v>
          </cell>
          <cell r="R202">
            <v>796.56862745097919</v>
          </cell>
          <cell r="S202">
            <v>80.153846153846274</v>
          </cell>
          <cell r="T202">
            <v>1335.5384615384635</v>
          </cell>
          <cell r="V202" t="str">
            <v>Assume WC 6%</v>
          </cell>
          <cell r="W202">
            <v>64.999999999999901</v>
          </cell>
          <cell r="X202">
            <v>3785</v>
          </cell>
        </row>
        <row r="203">
          <cell r="B203">
            <v>42160</v>
          </cell>
          <cell r="C203" t="str">
            <v>A-08</v>
          </cell>
          <cell r="D203" t="str">
            <v>A-08:Zone3</v>
          </cell>
          <cell r="E203">
            <v>18</v>
          </cell>
          <cell r="F203">
            <v>100</v>
          </cell>
          <cell r="G203">
            <v>224</v>
          </cell>
          <cell r="H203">
            <v>89</v>
          </cell>
          <cell r="I203">
            <v>654</v>
          </cell>
          <cell r="J203">
            <v>60.16</v>
          </cell>
          <cell r="K203">
            <v>3.84</v>
          </cell>
          <cell r="L203">
            <v>64</v>
          </cell>
          <cell r="M203">
            <v>6</v>
          </cell>
          <cell r="N203">
            <v>4.8000000000000001E-2</v>
          </cell>
          <cell r="O203">
            <v>2.4609999999999999</v>
          </cell>
          <cell r="P203">
            <v>2.4129999999999998</v>
          </cell>
          <cell r="R203">
            <v>797.87234042553189</v>
          </cell>
          <cell r="S203">
            <v>80</v>
          </cell>
          <cell r="T203">
            <v>1333.3333333333333</v>
          </cell>
          <cell r="V203" t="str">
            <v>Assume WC 6%</v>
          </cell>
          <cell r="W203">
            <v>48</v>
          </cell>
          <cell r="X203">
            <v>2413</v>
          </cell>
        </row>
        <row r="204">
          <cell r="B204">
            <v>42168</v>
          </cell>
          <cell r="C204" t="str">
            <v>A-08</v>
          </cell>
          <cell r="D204" t="str">
            <v>A-08:Zone3</v>
          </cell>
          <cell r="E204">
            <v>18</v>
          </cell>
          <cell r="F204">
            <v>100</v>
          </cell>
          <cell r="G204">
            <v>230</v>
          </cell>
          <cell r="H204">
            <v>92</v>
          </cell>
          <cell r="I204">
            <v>687</v>
          </cell>
          <cell r="J204">
            <v>77.400000000000006</v>
          </cell>
          <cell r="K204">
            <v>4.9400000000000004</v>
          </cell>
          <cell r="L204">
            <v>82.34</v>
          </cell>
          <cell r="M204">
            <v>5.999514209375759</v>
          </cell>
          <cell r="N204">
            <v>6.1999999999999798E-2</v>
          </cell>
          <cell r="O204">
            <v>2.512</v>
          </cell>
          <cell r="P204">
            <v>2.4500000000000002</v>
          </cell>
          <cell r="R204">
            <v>801.03359173126353</v>
          </cell>
          <cell r="S204">
            <v>79.67741935483896</v>
          </cell>
          <cell r="T204">
            <v>1328.0645161290365</v>
          </cell>
          <cell r="V204" t="str">
            <v>Assume WC 6%</v>
          </cell>
          <cell r="W204">
            <v>61.999999999999801</v>
          </cell>
          <cell r="X204">
            <v>2450</v>
          </cell>
        </row>
        <row r="205">
          <cell r="B205">
            <v>42184</v>
          </cell>
          <cell r="C205" t="str">
            <v>A-08</v>
          </cell>
          <cell r="D205" t="str">
            <v>A-08:Zone3</v>
          </cell>
          <cell r="E205">
            <v>23</v>
          </cell>
          <cell r="F205">
            <v>100</v>
          </cell>
          <cell r="G205">
            <v>251</v>
          </cell>
          <cell r="H205">
            <v>87</v>
          </cell>
          <cell r="I205">
            <v>1048</v>
          </cell>
          <cell r="J205">
            <v>47.3</v>
          </cell>
          <cell r="K205">
            <v>3.02</v>
          </cell>
          <cell r="L205">
            <v>50.32</v>
          </cell>
          <cell r="M205">
            <v>6.001589825119237</v>
          </cell>
          <cell r="N205">
            <v>0.42499999999999999</v>
          </cell>
          <cell r="O205">
            <v>4.43</v>
          </cell>
          <cell r="P205">
            <v>4.0049999999999999</v>
          </cell>
          <cell r="R205">
            <v>8985.2008456659623</v>
          </cell>
          <cell r="S205">
            <v>7.1058823529411761</v>
          </cell>
          <cell r="T205">
            <v>118.4</v>
          </cell>
          <cell r="V205" t="str">
            <v>Assume WC 6%</v>
          </cell>
          <cell r="W205">
            <v>425</v>
          </cell>
          <cell r="X205">
            <v>4005</v>
          </cell>
        </row>
        <row r="206">
          <cell r="B206">
            <v>42206</v>
          </cell>
          <cell r="C206" t="str">
            <v>A-08</v>
          </cell>
          <cell r="D206" t="str">
            <v>A-08:Zone3</v>
          </cell>
          <cell r="E206">
            <v>23.5</v>
          </cell>
          <cell r="F206">
            <v>100</v>
          </cell>
          <cell r="G206">
            <v>213</v>
          </cell>
          <cell r="H206">
            <v>87</v>
          </cell>
          <cell r="I206">
            <v>1159</v>
          </cell>
          <cell r="J206">
            <v>23.8</v>
          </cell>
          <cell r="K206">
            <v>35.659999999999997</v>
          </cell>
          <cell r="L206">
            <v>59.46</v>
          </cell>
          <cell r="M206">
            <v>59.973091153716787</v>
          </cell>
          <cell r="N206">
            <v>1.8999999999999202E-2</v>
          </cell>
          <cell r="O206">
            <v>4.5199999999999996</v>
          </cell>
          <cell r="P206">
            <v>4.5010000000000003</v>
          </cell>
          <cell r="R206">
            <v>798.31932773105882</v>
          </cell>
          <cell r="S206">
            <v>1876.8421052632368</v>
          </cell>
          <cell r="T206">
            <v>3129.4736842106581</v>
          </cell>
          <cell r="V206" t="str">
            <v>WC 60%. Need to recheck sample</v>
          </cell>
          <cell r="W206">
            <v>18.999999999999201</v>
          </cell>
          <cell r="X206">
            <v>4501</v>
          </cell>
        </row>
        <row r="207">
          <cell r="B207">
            <v>42218</v>
          </cell>
          <cell r="C207" t="str">
            <v>A-08</v>
          </cell>
          <cell r="D207" t="str">
            <v>A-08:Zone3</v>
          </cell>
          <cell r="E207">
            <v>22</v>
          </cell>
          <cell r="F207">
            <v>100</v>
          </cell>
          <cell r="G207">
            <v>208</v>
          </cell>
          <cell r="H207">
            <v>88</v>
          </cell>
          <cell r="I207">
            <v>523</v>
          </cell>
          <cell r="J207">
            <v>23.1</v>
          </cell>
          <cell r="K207">
            <v>34.619999999999997</v>
          </cell>
          <cell r="L207">
            <v>57.72</v>
          </cell>
          <cell r="M207">
            <v>59.979209979209976</v>
          </cell>
          <cell r="N207">
            <v>1.7999999999999999E-2</v>
          </cell>
          <cell r="O207">
            <v>1.879</v>
          </cell>
          <cell r="P207">
            <v>1.861</v>
          </cell>
          <cell r="R207">
            <v>779.22077922077926</v>
          </cell>
          <cell r="S207">
            <v>1923.3333333333333</v>
          </cell>
          <cell r="T207">
            <v>3206.6666666666665</v>
          </cell>
          <cell r="V207" t="str">
            <v>No liquid sample. use previous WC</v>
          </cell>
          <cell r="W207">
            <v>18</v>
          </cell>
          <cell r="X207">
            <v>1861</v>
          </cell>
        </row>
        <row r="208">
          <cell r="B208">
            <v>42252</v>
          </cell>
          <cell r="C208" t="str">
            <v>A-08</v>
          </cell>
          <cell r="D208" t="str">
            <v>A-08:Zone3</v>
          </cell>
          <cell r="E208">
            <v>24</v>
          </cell>
          <cell r="F208">
            <v>100</v>
          </cell>
          <cell r="G208">
            <v>214</v>
          </cell>
          <cell r="H208">
            <v>90</v>
          </cell>
          <cell r="I208">
            <v>707</v>
          </cell>
          <cell r="J208">
            <v>10.5</v>
          </cell>
          <cell r="K208">
            <v>15.7</v>
          </cell>
          <cell r="L208">
            <v>26.2</v>
          </cell>
          <cell r="M208">
            <v>59.923664122137403</v>
          </cell>
          <cell r="N208">
            <v>6.9999999999996697E-3</v>
          </cell>
          <cell r="O208">
            <v>2.7679999999999998</v>
          </cell>
          <cell r="P208">
            <v>2.7610000000000001</v>
          </cell>
          <cell r="R208">
            <v>666.66666666663525</v>
          </cell>
          <cell r="S208">
            <v>2242.8571428572486</v>
          </cell>
          <cell r="T208">
            <v>3742.8571428573191</v>
          </cell>
          <cell r="V208" t="str">
            <v>No sample</v>
          </cell>
          <cell r="W208">
            <v>6.9999999999996696</v>
          </cell>
          <cell r="X208">
            <v>2761</v>
          </cell>
        </row>
        <row r="209">
          <cell r="B209">
            <v>42365</v>
          </cell>
          <cell r="C209" t="str">
            <v>A-08</v>
          </cell>
          <cell r="D209" t="str">
            <v>A-08:Zone3</v>
          </cell>
          <cell r="E209">
            <v>25</v>
          </cell>
          <cell r="F209">
            <v>100</v>
          </cell>
          <cell r="G209">
            <v>207</v>
          </cell>
          <cell r="H209">
            <v>96</v>
          </cell>
          <cell r="I209">
            <v>1492</v>
          </cell>
          <cell r="J209">
            <v>102.66</v>
          </cell>
          <cell r="K209">
            <v>24.082000000000001</v>
          </cell>
          <cell r="L209">
            <v>126.742</v>
          </cell>
          <cell r="M209">
            <v>19.000804784522888</v>
          </cell>
          <cell r="N209">
            <v>4.1000000000000002E-2</v>
          </cell>
          <cell r="O209">
            <v>3.04</v>
          </cell>
          <cell r="P209">
            <v>3</v>
          </cell>
          <cell r="R209">
            <v>399.37658289499319</v>
          </cell>
          <cell r="T209">
            <v>2756.0975609756097</v>
          </cell>
          <cell r="V209" t="str">
            <v>Post GLPO. Average WC lab 19%.</v>
          </cell>
          <cell r="W209">
            <v>41</v>
          </cell>
          <cell r="X209">
            <v>3000</v>
          </cell>
        </row>
        <row r="210">
          <cell r="B210">
            <v>42399</v>
          </cell>
          <cell r="C210" t="str">
            <v>A-08</v>
          </cell>
          <cell r="D210" t="str">
            <v>A-08:Zone3</v>
          </cell>
          <cell r="E210">
            <v>24</v>
          </cell>
          <cell r="F210">
            <v>100</v>
          </cell>
          <cell r="G210">
            <v>212</v>
          </cell>
          <cell r="H210">
            <v>95</v>
          </cell>
          <cell r="I210">
            <v>1372</v>
          </cell>
          <cell r="J210">
            <v>119.89</v>
          </cell>
          <cell r="K210">
            <v>28.122</v>
          </cell>
          <cell r="L210">
            <v>148.012</v>
          </cell>
          <cell r="M210">
            <v>18.999810826149233</v>
          </cell>
          <cell r="N210">
            <v>0.17399999999999999</v>
          </cell>
          <cell r="O210">
            <v>1.39</v>
          </cell>
          <cell r="P210">
            <v>1.22</v>
          </cell>
          <cell r="R210">
            <v>1451.3303861873385</v>
          </cell>
          <cell r="T210">
            <v>850.64367816091954</v>
          </cell>
          <cell r="V210" t="str">
            <v>Post GLPO. Assume WC 19%.</v>
          </cell>
          <cell r="W210">
            <v>174</v>
          </cell>
          <cell r="X210">
            <v>1220</v>
          </cell>
        </row>
        <row r="211">
          <cell r="B211">
            <v>42414</v>
          </cell>
          <cell r="C211" t="str">
            <v>A-08</v>
          </cell>
          <cell r="D211" t="str">
            <v>A-08:Zone3</v>
          </cell>
          <cell r="E211">
            <v>25</v>
          </cell>
          <cell r="F211">
            <v>100</v>
          </cell>
          <cell r="G211">
            <v>198</v>
          </cell>
          <cell r="H211">
            <v>92</v>
          </cell>
          <cell r="I211">
            <v>1406</v>
          </cell>
          <cell r="J211">
            <v>68.569999999999993</v>
          </cell>
          <cell r="K211">
            <v>16.085000000000001</v>
          </cell>
          <cell r="L211">
            <v>84.655000000000001</v>
          </cell>
          <cell r="M211">
            <v>19.000649695824229</v>
          </cell>
          <cell r="N211">
            <v>0.224</v>
          </cell>
          <cell r="O211">
            <v>1.1200000000000001</v>
          </cell>
          <cell r="P211">
            <v>0.89</v>
          </cell>
          <cell r="R211">
            <v>3266.734723640076</v>
          </cell>
          <cell r="S211">
            <v>71.808035714285708</v>
          </cell>
          <cell r="T211">
            <v>377.92410714285717</v>
          </cell>
          <cell r="V211" t="str">
            <v>Assume WC 19%. (Lab WC 0.5% on 31 Jan 2016)</v>
          </cell>
          <cell r="W211">
            <v>224</v>
          </cell>
          <cell r="X211">
            <v>890</v>
          </cell>
        </row>
        <row r="212">
          <cell r="B212">
            <v>42425</v>
          </cell>
          <cell r="C212" t="str">
            <v>A-08</v>
          </cell>
          <cell r="D212" t="str">
            <v>A-08:Zone3</v>
          </cell>
          <cell r="E212">
            <v>24</v>
          </cell>
          <cell r="F212">
            <v>100</v>
          </cell>
          <cell r="G212">
            <v>187</v>
          </cell>
          <cell r="H212">
            <v>87</v>
          </cell>
          <cell r="I212">
            <v>1455</v>
          </cell>
          <cell r="J212">
            <v>72.58</v>
          </cell>
          <cell r="K212">
            <v>17.024999999999999</v>
          </cell>
          <cell r="L212">
            <v>89.605000000000004</v>
          </cell>
          <cell r="M212">
            <v>19.000055800457563</v>
          </cell>
          <cell r="N212">
            <v>2.9000000000000001E-2</v>
          </cell>
          <cell r="O212">
            <v>1.08</v>
          </cell>
          <cell r="P212">
            <v>1.05</v>
          </cell>
          <cell r="R212">
            <v>399.55910719206395</v>
          </cell>
          <cell r="S212">
            <v>587.06896551724139</v>
          </cell>
          <cell r="T212">
            <v>3089.8275862068967</v>
          </cell>
          <cell r="V212" t="str">
            <v>Assume WC 19%. (Lab WC 0.5% on 31 Jan 2016)</v>
          </cell>
          <cell r="W212">
            <v>29</v>
          </cell>
          <cell r="X212">
            <v>1050</v>
          </cell>
        </row>
        <row r="213">
          <cell r="B213">
            <v>42426</v>
          </cell>
          <cell r="C213" t="str">
            <v>A-08</v>
          </cell>
          <cell r="D213" t="str">
            <v>A-08:Zone3</v>
          </cell>
          <cell r="E213">
            <v>19</v>
          </cell>
          <cell r="F213">
            <v>100</v>
          </cell>
          <cell r="G213">
            <v>187</v>
          </cell>
          <cell r="H213">
            <v>87</v>
          </cell>
          <cell r="I213">
            <v>523</v>
          </cell>
          <cell r="J213">
            <v>67.22</v>
          </cell>
          <cell r="K213">
            <v>15.766999999999999</v>
          </cell>
          <cell r="L213">
            <v>82.986999999999995</v>
          </cell>
          <cell r="M213">
            <v>18.999361345752948</v>
          </cell>
          <cell r="N213">
            <v>2.7E-2</v>
          </cell>
          <cell r="O213">
            <v>1.1000000000000001</v>
          </cell>
          <cell r="P213">
            <v>1.07</v>
          </cell>
          <cell r="R213">
            <v>401.66617078250522</v>
          </cell>
          <cell r="S213">
            <v>583.96296296296293</v>
          </cell>
          <cell r="T213">
            <v>3073.7037037037039</v>
          </cell>
          <cell r="V213" t="str">
            <v>Assume WC 19%. (Lab WC 0.5% on 31 Jan 2016)</v>
          </cell>
          <cell r="W213">
            <v>27</v>
          </cell>
          <cell r="X213">
            <v>1070</v>
          </cell>
        </row>
        <row r="214">
          <cell r="B214">
            <v>42476</v>
          </cell>
          <cell r="C214" t="str">
            <v>A-08</v>
          </cell>
          <cell r="D214" t="str">
            <v>A-08:Zone3</v>
          </cell>
          <cell r="E214">
            <v>24</v>
          </cell>
          <cell r="F214">
            <v>100</v>
          </cell>
          <cell r="G214">
            <v>193</v>
          </cell>
          <cell r="H214">
            <v>93</v>
          </cell>
          <cell r="I214">
            <v>1142</v>
          </cell>
          <cell r="J214">
            <v>38.67</v>
          </cell>
          <cell r="K214">
            <v>58</v>
          </cell>
          <cell r="L214">
            <v>96.67</v>
          </cell>
          <cell r="M214">
            <v>59.997931105823938</v>
          </cell>
          <cell r="N214">
            <v>1.4999999999999999E-2</v>
          </cell>
          <cell r="O214">
            <v>1.78</v>
          </cell>
          <cell r="P214">
            <v>1.7649999999999999</v>
          </cell>
          <cell r="R214">
            <v>387.89759503491081</v>
          </cell>
          <cell r="S214">
            <v>3866.6666666666665</v>
          </cell>
          <cell r="T214">
            <v>6444.666666666667</v>
          </cell>
          <cell r="V214" t="str">
            <v>Lab WC 60% (18 Apr 2016)</v>
          </cell>
          <cell r="W214">
            <v>15</v>
          </cell>
          <cell r="X214">
            <v>1765</v>
          </cell>
        </row>
        <row r="215">
          <cell r="B215">
            <v>42497</v>
          </cell>
          <cell r="C215" t="str">
            <v>A-08</v>
          </cell>
          <cell r="D215" t="str">
            <v>A-08:Zone3</v>
          </cell>
          <cell r="E215">
            <v>21</v>
          </cell>
          <cell r="F215">
            <v>100</v>
          </cell>
          <cell r="G215">
            <v>158</v>
          </cell>
          <cell r="H215">
            <v>95</v>
          </cell>
          <cell r="I215">
            <v>1062</v>
          </cell>
          <cell r="J215">
            <v>35.340000000000003</v>
          </cell>
          <cell r="K215">
            <v>53.005000000000003</v>
          </cell>
          <cell r="L215">
            <v>88.344999999999999</v>
          </cell>
          <cell r="M215">
            <v>59.997736148055914</v>
          </cell>
          <cell r="N215">
            <v>1.4E-2</v>
          </cell>
          <cell r="O215">
            <v>1.609</v>
          </cell>
          <cell r="P215">
            <v>1.5940000000000001</v>
          </cell>
          <cell r="R215">
            <v>396.15166949632146</v>
          </cell>
          <cell r="S215">
            <v>3786.0714285714284</v>
          </cell>
          <cell r="T215">
            <v>6310.3571428571431</v>
          </cell>
          <cell r="V215" t="str">
            <v>Lab WC 60%</v>
          </cell>
          <cell r="W215">
            <v>14</v>
          </cell>
          <cell r="X215">
            <v>1594</v>
          </cell>
        </row>
        <row r="216">
          <cell r="B216">
            <v>42502</v>
          </cell>
          <cell r="C216" t="str">
            <v>A-08</v>
          </cell>
          <cell r="D216" t="str">
            <v>A-08:Zone3</v>
          </cell>
          <cell r="E216">
            <v>23</v>
          </cell>
          <cell r="F216">
            <v>100</v>
          </cell>
          <cell r="G216">
            <v>180</v>
          </cell>
          <cell r="H216">
            <v>94</v>
          </cell>
          <cell r="I216">
            <v>1164</v>
          </cell>
          <cell r="J216">
            <v>36.32</v>
          </cell>
          <cell r="K216">
            <v>54.48</v>
          </cell>
          <cell r="L216">
            <v>90.8</v>
          </cell>
          <cell r="M216">
            <v>60</v>
          </cell>
          <cell r="N216">
            <v>1.4999999999999999E-2</v>
          </cell>
          <cell r="O216">
            <v>1.5129999999999999</v>
          </cell>
          <cell r="P216">
            <v>1.4990000000000001</v>
          </cell>
          <cell r="R216">
            <v>412.99559471365637</v>
          </cell>
          <cell r="S216">
            <v>3632</v>
          </cell>
          <cell r="T216">
            <v>6053.333333333333</v>
          </cell>
          <cell r="V216" t="str">
            <v>Assume WC 60%</v>
          </cell>
          <cell r="W216">
            <v>15</v>
          </cell>
          <cell r="X216">
            <v>1499</v>
          </cell>
        </row>
        <row r="217">
          <cell r="B217">
            <v>42525</v>
          </cell>
          <cell r="C217" t="str">
            <v>A-08</v>
          </cell>
          <cell r="D217" t="str">
            <v>A-08:Zone3</v>
          </cell>
          <cell r="E217">
            <v>24</v>
          </cell>
          <cell r="F217">
            <v>100</v>
          </cell>
          <cell r="G217">
            <v>162</v>
          </cell>
          <cell r="H217">
            <v>93</v>
          </cell>
          <cell r="I217">
            <v>1536</v>
          </cell>
          <cell r="J217">
            <v>52.13</v>
          </cell>
          <cell r="K217">
            <v>28.690999999999999</v>
          </cell>
          <cell r="L217">
            <v>80.820999999999998</v>
          </cell>
          <cell r="M217">
            <v>35.49943702750523</v>
          </cell>
          <cell r="N217">
            <v>2.1000000000000001E-2</v>
          </cell>
          <cell r="O217">
            <v>3.9129999999999998</v>
          </cell>
          <cell r="P217">
            <v>3.8919999999999999</v>
          </cell>
          <cell r="R217">
            <v>402.83905620563974</v>
          </cell>
          <cell r="S217">
            <v>1366.2380952380952</v>
          </cell>
          <cell r="T217">
            <v>3848.6190476190477</v>
          </cell>
          <cell r="V217" t="str">
            <v>Lab WC 35.5% (3 June 2016)</v>
          </cell>
          <cell r="W217">
            <v>21</v>
          </cell>
          <cell r="X217">
            <v>3892</v>
          </cell>
        </row>
        <row r="218">
          <cell r="B218">
            <v>42575</v>
          </cell>
          <cell r="C218" t="str">
            <v>A-08</v>
          </cell>
          <cell r="D218" t="str">
            <v>A-08:Zone3</v>
          </cell>
          <cell r="E218">
            <v>23</v>
          </cell>
          <cell r="F218">
            <v>100</v>
          </cell>
          <cell r="G218">
            <v>183</v>
          </cell>
          <cell r="H218">
            <v>92</v>
          </cell>
          <cell r="I218">
            <v>1284</v>
          </cell>
          <cell r="J218">
            <v>41.58</v>
          </cell>
          <cell r="K218">
            <v>22.887</v>
          </cell>
          <cell r="L218">
            <v>64.466999999999999</v>
          </cell>
          <cell r="M218">
            <v>35.501884685187768</v>
          </cell>
          <cell r="N218">
            <v>1.7000000000000001E-2</v>
          </cell>
          <cell r="O218">
            <v>2.202</v>
          </cell>
          <cell r="P218">
            <v>2.1850000000000001</v>
          </cell>
          <cell r="R218">
            <v>408.85040885040883</v>
          </cell>
          <cell r="S218">
            <v>1346.2941176470588</v>
          </cell>
          <cell r="T218">
            <v>3792.3529411764707</v>
          </cell>
          <cell r="V218" t="str">
            <v>Assume WC 35.5%</v>
          </cell>
          <cell r="W218">
            <v>17</v>
          </cell>
          <cell r="X218">
            <v>2185</v>
          </cell>
        </row>
        <row r="219">
          <cell r="B219">
            <v>42589</v>
          </cell>
          <cell r="C219" t="str">
            <v>A-08</v>
          </cell>
          <cell r="D219" t="str">
            <v>A-08:Zone3</v>
          </cell>
          <cell r="E219">
            <v>22</v>
          </cell>
          <cell r="F219">
            <v>100</v>
          </cell>
          <cell r="G219">
            <v>261</v>
          </cell>
          <cell r="H219">
            <v>92</v>
          </cell>
          <cell r="I219">
            <v>1270</v>
          </cell>
          <cell r="J219">
            <v>38.85</v>
          </cell>
          <cell r="K219">
            <v>21.381</v>
          </cell>
          <cell r="L219">
            <v>60.231000000000002</v>
          </cell>
          <cell r="M219">
            <v>35.498331424017536</v>
          </cell>
          <cell r="N219">
            <v>1.6E-2</v>
          </cell>
          <cell r="O219">
            <v>2.149</v>
          </cell>
          <cell r="P219">
            <v>2.1339999999999999</v>
          </cell>
          <cell r="R219">
            <v>411.84041184041183</v>
          </cell>
          <cell r="S219">
            <v>1336.3125</v>
          </cell>
          <cell r="T219">
            <v>3764.4375</v>
          </cell>
          <cell r="V219" t="str">
            <v>Assume WC 35.5%. GL meter = 1.4 MM. Gas TS = 2.15 MM. High system pressure.</v>
          </cell>
          <cell r="W219">
            <v>16</v>
          </cell>
          <cell r="X219">
            <v>2134</v>
          </cell>
        </row>
        <row r="220">
          <cell r="B220">
            <v>42613</v>
          </cell>
          <cell r="C220" t="str">
            <v>A-08</v>
          </cell>
          <cell r="D220" t="str">
            <v>A-08:Zone3</v>
          </cell>
          <cell r="E220">
            <v>24</v>
          </cell>
          <cell r="F220">
            <v>100</v>
          </cell>
          <cell r="G220">
            <v>195</v>
          </cell>
          <cell r="H220">
            <v>97</v>
          </cell>
          <cell r="I220">
            <v>1116</v>
          </cell>
          <cell r="J220">
            <v>44.02</v>
          </cell>
          <cell r="K220">
            <v>44.02</v>
          </cell>
          <cell r="L220">
            <v>88.04</v>
          </cell>
          <cell r="M220">
            <v>50</v>
          </cell>
          <cell r="N220">
            <v>1.7999999999999999E-2</v>
          </cell>
          <cell r="O220">
            <v>2.02</v>
          </cell>
          <cell r="P220">
            <v>2.0019999999999998</v>
          </cell>
          <cell r="R220">
            <v>408.90504316219898</v>
          </cell>
          <cell r="S220">
            <v>2445.5555555555557</v>
          </cell>
          <cell r="T220">
            <v>4891.1111111111113</v>
          </cell>
          <cell r="V220" t="str">
            <v>Lab WC 50% (22 Aug 2016). GL meter = 2.33 MM. Gas TS = 2.02 MM.</v>
          </cell>
          <cell r="W220">
            <v>18</v>
          </cell>
          <cell r="X220">
            <v>2001.9999999999998</v>
          </cell>
        </row>
        <row r="221">
          <cell r="B221">
            <v>42620</v>
          </cell>
          <cell r="C221" t="str">
            <v>A-08</v>
          </cell>
          <cell r="D221" t="str">
            <v>A-08:Zone3</v>
          </cell>
          <cell r="E221">
            <v>16</v>
          </cell>
          <cell r="F221">
            <v>100</v>
          </cell>
          <cell r="G221">
            <v>195</v>
          </cell>
          <cell r="H221">
            <v>91</v>
          </cell>
          <cell r="I221">
            <v>1153</v>
          </cell>
          <cell r="J221">
            <v>37.54</v>
          </cell>
          <cell r="K221">
            <v>37.54</v>
          </cell>
          <cell r="L221">
            <v>75.08</v>
          </cell>
          <cell r="M221">
            <v>50</v>
          </cell>
          <cell r="N221">
            <v>1.4999999999999999E-2</v>
          </cell>
          <cell r="O221">
            <v>2.0859999999999999</v>
          </cell>
          <cell r="P221">
            <v>2.0710000000000002</v>
          </cell>
          <cell r="R221">
            <v>399.57378795950984</v>
          </cell>
          <cell r="S221">
            <v>2502.6666666666665</v>
          </cell>
          <cell r="T221">
            <v>5005.333333333333</v>
          </cell>
          <cell r="V221" t="str">
            <v>Assume WC 50%. GL meter = 2.47 MM. Gas TS = 2.1 MM.</v>
          </cell>
          <cell r="W221">
            <v>15</v>
          </cell>
          <cell r="X221">
            <v>2071</v>
          </cell>
        </row>
        <row r="222">
          <cell r="B222">
            <v>42636</v>
          </cell>
          <cell r="C222" t="str">
            <v>A-08</v>
          </cell>
          <cell r="D222" t="str">
            <v>A-08:Zone3</v>
          </cell>
          <cell r="E222">
            <v>23</v>
          </cell>
          <cell r="F222">
            <v>100</v>
          </cell>
          <cell r="G222">
            <v>207</v>
          </cell>
          <cell r="H222">
            <v>95</v>
          </cell>
          <cell r="I222">
            <v>1453</v>
          </cell>
          <cell r="J222">
            <v>35.590000000000003</v>
          </cell>
          <cell r="K222">
            <v>35.590000000000003</v>
          </cell>
          <cell r="L222">
            <v>71.180000000000007</v>
          </cell>
          <cell r="M222">
            <v>50</v>
          </cell>
          <cell r="N222">
            <v>1.4E-2</v>
          </cell>
          <cell r="O222">
            <v>2.585</v>
          </cell>
          <cell r="P222">
            <v>2.5710000000000002</v>
          </cell>
          <cell r="R222">
            <v>393.36892385501545</v>
          </cell>
          <cell r="S222">
            <v>2542.1428571428573</v>
          </cell>
          <cell r="T222">
            <v>5084.2857142857147</v>
          </cell>
          <cell r="V222" t="str">
            <v>Assume WC 50%. GL meter = 1.49 MM. Gas TS = 2.59 MM.</v>
          </cell>
          <cell r="W222">
            <v>14</v>
          </cell>
          <cell r="X222">
            <v>2571</v>
          </cell>
        </row>
        <row r="223">
          <cell r="B223">
            <v>42671</v>
          </cell>
          <cell r="C223" t="str">
            <v>A-08</v>
          </cell>
          <cell r="D223" t="str">
            <v>A-08:Zone3</v>
          </cell>
          <cell r="E223">
            <v>25</v>
          </cell>
          <cell r="F223">
            <v>100</v>
          </cell>
          <cell r="G223">
            <v>201</v>
          </cell>
          <cell r="H223">
            <v>96</v>
          </cell>
          <cell r="I223">
            <v>1400</v>
          </cell>
          <cell r="J223">
            <v>17.79</v>
          </cell>
          <cell r="K223">
            <v>59.545999999999999</v>
          </cell>
          <cell r="L223">
            <v>77.335999999999999</v>
          </cell>
          <cell r="M223">
            <v>76.996482879900697</v>
          </cell>
          <cell r="N223">
            <v>7.0000000000000001E-3</v>
          </cell>
          <cell r="O223">
            <v>2.1840000000000002</v>
          </cell>
          <cell r="P223">
            <v>2.177</v>
          </cell>
          <cell r="R223">
            <v>393.47948285553684</v>
          </cell>
          <cell r="S223">
            <v>8506.5714285714294</v>
          </cell>
          <cell r="T223">
            <v>11048</v>
          </cell>
          <cell r="V223" t="str">
            <v>WC=77% (WH Ops). GL meter = 2.35 MM. Gas TS FI = 2.18 MM.</v>
          </cell>
          <cell r="W223">
            <v>7</v>
          </cell>
          <cell r="X223">
            <v>2177</v>
          </cell>
        </row>
        <row r="224">
          <cell r="B224">
            <v>42685</v>
          </cell>
          <cell r="C224" t="str">
            <v>A-08</v>
          </cell>
          <cell r="D224" t="str">
            <v>A-08:Zone3</v>
          </cell>
          <cell r="E224">
            <v>24.5</v>
          </cell>
          <cell r="F224">
            <v>100</v>
          </cell>
          <cell r="G224">
            <v>200</v>
          </cell>
          <cell r="H224">
            <v>93</v>
          </cell>
          <cell r="I224">
            <v>1466</v>
          </cell>
          <cell r="J224">
            <v>14.36</v>
          </cell>
          <cell r="K224">
            <v>48.08</v>
          </cell>
          <cell r="L224">
            <v>62.44</v>
          </cell>
          <cell r="M224">
            <v>77.001921844971179</v>
          </cell>
          <cell r="N224">
            <v>6.0000000000000001E-3</v>
          </cell>
          <cell r="O224">
            <v>2.5139999999999998</v>
          </cell>
          <cell r="P224">
            <v>2.5089999999999999</v>
          </cell>
          <cell r="R224">
            <v>417.82729805013929</v>
          </cell>
          <cell r="T224">
            <v>10406.666666666666</v>
          </cell>
          <cell r="V224" t="str">
            <v>Assume WC=77%. GL meter = 5.04 MM (freeze). Gas TS = 2.51 MM.</v>
          </cell>
          <cell r="W224">
            <v>6</v>
          </cell>
          <cell r="X224">
            <v>2509</v>
          </cell>
        </row>
        <row r="225">
          <cell r="B225">
            <v>42698</v>
          </cell>
          <cell r="C225" t="str">
            <v>A-08</v>
          </cell>
          <cell r="D225" t="str">
            <v>A-08:Zone3</v>
          </cell>
          <cell r="E225">
            <v>24</v>
          </cell>
          <cell r="F225">
            <v>100</v>
          </cell>
          <cell r="G225">
            <v>171</v>
          </cell>
          <cell r="H225">
            <v>95</v>
          </cell>
          <cell r="I225">
            <v>1461</v>
          </cell>
          <cell r="J225">
            <v>14.58</v>
          </cell>
          <cell r="K225">
            <v>48.826999999999998</v>
          </cell>
          <cell r="L225">
            <v>63.406999999999996</v>
          </cell>
          <cell r="M225">
            <v>77.005693377702784</v>
          </cell>
          <cell r="N225">
            <v>6.0000000000000001E-3</v>
          </cell>
          <cell r="O225">
            <v>2.2789999999999999</v>
          </cell>
          <cell r="P225">
            <v>2.2730000000000001</v>
          </cell>
          <cell r="R225">
            <v>411.52263374485597</v>
          </cell>
          <cell r="S225">
            <v>8137.833333333333</v>
          </cell>
          <cell r="T225">
            <v>10568.333333333334</v>
          </cell>
          <cell r="V225" t="str">
            <v>Assume WC = 77%. GL meter = 5.01 MM. Gas TS (FI_1476)= 2.28 MM.</v>
          </cell>
          <cell r="W225">
            <v>6</v>
          </cell>
          <cell r="X225">
            <v>2273</v>
          </cell>
        </row>
        <row r="226">
          <cell r="B226">
            <v>42716</v>
          </cell>
          <cell r="C226" t="str">
            <v>A-08</v>
          </cell>
          <cell r="D226" t="str">
            <v>A-08:Zone3</v>
          </cell>
          <cell r="E226">
            <v>14</v>
          </cell>
          <cell r="F226">
            <v>100</v>
          </cell>
          <cell r="G226">
            <v>175</v>
          </cell>
          <cell r="H226">
            <v>90</v>
          </cell>
          <cell r="I226">
            <v>1453</v>
          </cell>
          <cell r="J226">
            <v>17.100000000000001</v>
          </cell>
          <cell r="K226">
            <v>57.262</v>
          </cell>
          <cell r="L226">
            <v>74.361999999999995</v>
          </cell>
          <cell r="M226">
            <v>77.00438395954923</v>
          </cell>
          <cell r="N226">
            <v>7.0000000000000001E-3</v>
          </cell>
          <cell r="O226">
            <v>1.998</v>
          </cell>
          <cell r="P226">
            <v>1.9910000000000001</v>
          </cell>
          <cell r="R226">
            <v>409.35672514619881</v>
          </cell>
          <cell r="S226">
            <v>8180.2857142857147</v>
          </cell>
          <cell r="T226">
            <v>10623.142857142857</v>
          </cell>
          <cell r="V226" t="str">
            <v>Assume WC =77% (FL sample). use total liquid prod.</v>
          </cell>
          <cell r="W226">
            <v>7</v>
          </cell>
          <cell r="X226">
            <v>1991</v>
          </cell>
        </row>
        <row r="227">
          <cell r="B227">
            <v>42744</v>
          </cell>
          <cell r="C227" t="str">
            <v>A-08</v>
          </cell>
          <cell r="D227" t="str">
            <v>A-08:Zone3</v>
          </cell>
          <cell r="E227">
            <v>27</v>
          </cell>
          <cell r="F227">
            <v>100</v>
          </cell>
          <cell r="G227">
            <v>187</v>
          </cell>
          <cell r="H227">
            <v>89</v>
          </cell>
          <cell r="I227">
            <v>1285</v>
          </cell>
          <cell r="J227">
            <v>37.89</v>
          </cell>
          <cell r="K227">
            <v>21.928000000000001</v>
          </cell>
          <cell r="L227">
            <v>59.817999999999998</v>
          </cell>
          <cell r="M227">
            <v>36.65786218195192</v>
          </cell>
          <cell r="N227">
            <v>1.4999999999999999E-2</v>
          </cell>
          <cell r="O227">
            <v>2.42</v>
          </cell>
          <cell r="P227">
            <v>2.4049999999999998</v>
          </cell>
          <cell r="R227">
            <v>395.88281868566906</v>
          </cell>
          <cell r="S227">
            <v>1461.8666666666666</v>
          </cell>
          <cell r="T227">
            <v>3987.8666666666668</v>
          </cell>
          <cell r="V227" t="str">
            <v>WC = 36.66%. GL meter = 3.0 MM. Gas TS = 2.42 MM.</v>
          </cell>
          <cell r="W227">
            <v>15</v>
          </cell>
          <cell r="X227">
            <v>2405</v>
          </cell>
        </row>
        <row r="228">
          <cell r="B228">
            <v>42777</v>
          </cell>
          <cell r="C228" t="str">
            <v>A-08</v>
          </cell>
          <cell r="D228" t="str">
            <v>A-08:Zone3</v>
          </cell>
          <cell r="E228">
            <v>23</v>
          </cell>
          <cell r="F228">
            <v>100</v>
          </cell>
          <cell r="G228">
            <v>205</v>
          </cell>
          <cell r="H228">
            <v>85</v>
          </cell>
          <cell r="I228">
            <v>1464</v>
          </cell>
          <cell r="J228">
            <v>31.06</v>
          </cell>
          <cell r="K228">
            <v>41.414999999999999</v>
          </cell>
          <cell r="L228">
            <v>72.474999999999994</v>
          </cell>
          <cell r="M228">
            <v>57.143842704380823</v>
          </cell>
          <cell r="N228">
            <v>1.2E-2</v>
          </cell>
          <cell r="O228">
            <v>4.1399999999999997</v>
          </cell>
          <cell r="P228">
            <v>4.1280000000000001</v>
          </cell>
          <cell r="R228">
            <v>386.34900193174502</v>
          </cell>
          <cell r="S228">
            <v>3451.25</v>
          </cell>
          <cell r="T228">
            <v>6039.583333333333</v>
          </cell>
          <cell r="V228" t="str">
            <v>Assume WC 57.14%. Gas TS = 4.14 MM. GL meter = 5.07 MM.</v>
          </cell>
          <cell r="W228">
            <v>12</v>
          </cell>
          <cell r="X228">
            <v>4128</v>
          </cell>
        </row>
        <row r="229">
          <cell r="B229">
            <v>42816</v>
          </cell>
          <cell r="C229" t="str">
            <v>A-08</v>
          </cell>
          <cell r="D229" t="str">
            <v>A-08:Zone3</v>
          </cell>
          <cell r="E229">
            <v>46</v>
          </cell>
          <cell r="F229">
            <v>100</v>
          </cell>
          <cell r="G229">
            <v>204</v>
          </cell>
          <cell r="H229">
            <v>91</v>
          </cell>
          <cell r="I229">
            <v>1282</v>
          </cell>
          <cell r="J229">
            <v>29</v>
          </cell>
          <cell r="K229">
            <v>31</v>
          </cell>
          <cell r="L229">
            <v>60</v>
          </cell>
          <cell r="M229">
            <v>51.666666666666664</v>
          </cell>
          <cell r="N229">
            <v>1.2E-2</v>
          </cell>
          <cell r="O229">
            <v>2.38</v>
          </cell>
          <cell r="P229">
            <v>2.37</v>
          </cell>
          <cell r="R229">
            <v>413.79310344827587</v>
          </cell>
          <cell r="T229">
            <v>5000</v>
          </cell>
          <cell r="V229" t="str">
            <v>still use WC Feb</v>
          </cell>
          <cell r="W229">
            <v>12</v>
          </cell>
          <cell r="X229">
            <v>2370</v>
          </cell>
        </row>
        <row r="230">
          <cell r="B230">
            <v>42841</v>
          </cell>
          <cell r="C230" t="str">
            <v>A-08</v>
          </cell>
          <cell r="D230" t="str">
            <v>A-08:Zone3</v>
          </cell>
          <cell r="E230">
            <v>12</v>
          </cell>
          <cell r="F230">
            <v>100</v>
          </cell>
          <cell r="G230">
            <v>213</v>
          </cell>
          <cell r="H230">
            <v>96</v>
          </cell>
          <cell r="I230">
            <v>1286</v>
          </cell>
          <cell r="J230">
            <v>37.92</v>
          </cell>
          <cell r="K230">
            <v>41.08</v>
          </cell>
          <cell r="L230">
            <v>79</v>
          </cell>
          <cell r="M230">
            <v>52</v>
          </cell>
          <cell r="N230">
            <v>0.02</v>
          </cell>
          <cell r="O230">
            <v>2.9</v>
          </cell>
          <cell r="P230">
            <v>2.88</v>
          </cell>
          <cell r="R230">
            <v>527.42616033755269</v>
          </cell>
          <cell r="T230">
            <v>3950</v>
          </cell>
          <cell r="V230" t="str">
            <v>GL meter 3.4 MM</v>
          </cell>
          <cell r="W230">
            <v>20</v>
          </cell>
          <cell r="X230">
            <v>2880</v>
          </cell>
        </row>
        <row r="231">
          <cell r="B231">
            <v>42893</v>
          </cell>
          <cell r="C231" t="str">
            <v>A-08</v>
          </cell>
          <cell r="D231" t="str">
            <v>A-08:Zone3</v>
          </cell>
          <cell r="E231">
            <v>18</v>
          </cell>
          <cell r="F231">
            <v>100</v>
          </cell>
          <cell r="G231">
            <v>217</v>
          </cell>
          <cell r="H231">
            <v>90</v>
          </cell>
          <cell r="I231">
            <v>1093</v>
          </cell>
          <cell r="J231">
            <v>15.03</v>
          </cell>
          <cell r="K231">
            <v>16.29</v>
          </cell>
          <cell r="L231">
            <v>31.32</v>
          </cell>
          <cell r="M231">
            <v>52.011494252873561</v>
          </cell>
          <cell r="N231">
            <v>0.01</v>
          </cell>
          <cell r="O231">
            <v>2.2400000000000002</v>
          </cell>
          <cell r="P231">
            <v>2.2389999999999999</v>
          </cell>
          <cell r="R231">
            <v>665.33599467731199</v>
          </cell>
          <cell r="T231">
            <v>3132</v>
          </cell>
          <cell r="V231" t="str">
            <v>GL meter 2.24 MM, possibility to increase GL injection &gt;3, Chicksan</v>
          </cell>
          <cell r="W231">
            <v>10</v>
          </cell>
          <cell r="X231">
            <v>2239</v>
          </cell>
        </row>
        <row r="232">
          <cell r="B232">
            <v>42909</v>
          </cell>
          <cell r="C232" t="str">
            <v>A-08</v>
          </cell>
          <cell r="D232" t="str">
            <v>A-08:Zone3</v>
          </cell>
          <cell r="E232">
            <v>24</v>
          </cell>
          <cell r="F232">
            <v>100</v>
          </cell>
          <cell r="G232">
            <v>185</v>
          </cell>
          <cell r="H232">
            <v>89</v>
          </cell>
          <cell r="I232">
            <v>1157</v>
          </cell>
          <cell r="J232">
            <v>0.66</v>
          </cell>
          <cell r="K232">
            <v>65.027000000000001</v>
          </cell>
          <cell r="L232">
            <v>65.686999999999998</v>
          </cell>
          <cell r="M232">
            <v>98.995234978001733</v>
          </cell>
          <cell r="N232">
            <v>0</v>
          </cell>
          <cell r="O232">
            <v>4.8319999999999999</v>
          </cell>
          <cell r="P232">
            <v>4.8319999999999999</v>
          </cell>
          <cell r="R232">
            <v>0</v>
          </cell>
          <cell r="T232">
            <v>0</v>
          </cell>
          <cell r="V232" t="str">
            <v>WC = 99% (17 June 2017)</v>
          </cell>
          <cell r="W232">
            <v>0</v>
          </cell>
          <cell r="X232">
            <v>4832</v>
          </cell>
        </row>
        <row r="233">
          <cell r="B233">
            <v>42923</v>
          </cell>
          <cell r="C233" t="str">
            <v>A-08</v>
          </cell>
          <cell r="D233" t="str">
            <v>A-08:Zone3</v>
          </cell>
          <cell r="E233">
            <v>25</v>
          </cell>
          <cell r="F233">
            <v>100</v>
          </cell>
          <cell r="G233">
            <v>189</v>
          </cell>
          <cell r="H233">
            <v>87</v>
          </cell>
          <cell r="I233">
            <v>1188</v>
          </cell>
          <cell r="J233">
            <v>0.4</v>
          </cell>
          <cell r="K233">
            <v>39.47</v>
          </cell>
          <cell r="L233">
            <v>39.869999999999997</v>
          </cell>
          <cell r="M233">
            <v>98.996739403059948</v>
          </cell>
          <cell r="N233">
            <v>0</v>
          </cell>
          <cell r="O233">
            <v>2.1190000000000002</v>
          </cell>
          <cell r="P233">
            <v>2.1190000000000002</v>
          </cell>
          <cell r="R233">
            <v>0</v>
          </cell>
          <cell r="T233">
            <v>0</v>
          </cell>
          <cell r="V233" t="str">
            <v>WC A-08 per 15 june 2017 = 99%</v>
          </cell>
          <cell r="W233">
            <v>0</v>
          </cell>
          <cell r="X233">
            <v>2119</v>
          </cell>
        </row>
        <row r="234">
          <cell r="B234">
            <v>42948</v>
          </cell>
          <cell r="C234" t="str">
            <v>A-08</v>
          </cell>
          <cell r="D234" t="str">
            <v>A-08:Zone3</v>
          </cell>
          <cell r="E234">
            <v>16</v>
          </cell>
          <cell r="F234">
            <v>100</v>
          </cell>
          <cell r="G234">
            <v>187</v>
          </cell>
          <cell r="H234">
            <v>85</v>
          </cell>
          <cell r="I234">
            <v>1225</v>
          </cell>
          <cell r="J234">
            <v>0.25</v>
          </cell>
          <cell r="K234">
            <v>0.26</v>
          </cell>
          <cell r="L234">
            <v>0.51</v>
          </cell>
          <cell r="M234">
            <v>50.980392156862742</v>
          </cell>
          <cell r="N234">
            <v>1E-4</v>
          </cell>
          <cell r="O234">
            <v>1.85</v>
          </cell>
          <cell r="P234">
            <v>1.85</v>
          </cell>
          <cell r="R234">
            <v>400</v>
          </cell>
          <cell r="T234">
            <v>5100</v>
          </cell>
          <cell r="V234" t="str">
            <v>GL meter 2.47 MM</v>
          </cell>
          <cell r="W234">
            <v>0.1</v>
          </cell>
          <cell r="X234">
            <v>1850</v>
          </cell>
        </row>
        <row r="235">
          <cell r="B235">
            <v>42952</v>
          </cell>
          <cell r="C235" t="str">
            <v>A-08</v>
          </cell>
          <cell r="D235" t="str">
            <v>A-08:Zone3</v>
          </cell>
          <cell r="E235">
            <v>69</v>
          </cell>
          <cell r="F235">
            <v>100</v>
          </cell>
          <cell r="G235">
            <v>187</v>
          </cell>
          <cell r="H235">
            <v>82</v>
          </cell>
          <cell r="I235">
            <v>1415</v>
          </cell>
          <cell r="J235">
            <v>6.75</v>
          </cell>
          <cell r="K235">
            <v>7.03</v>
          </cell>
          <cell r="L235">
            <v>13.78</v>
          </cell>
          <cell r="M235">
            <v>51.015965166908565</v>
          </cell>
          <cell r="N235">
            <v>2.8E-3</v>
          </cell>
          <cell r="O235">
            <v>3.9</v>
          </cell>
          <cell r="P235">
            <v>3.9</v>
          </cell>
          <cell r="R235">
            <v>414.81481481481484</v>
          </cell>
          <cell r="T235">
            <v>4921.4285714285716</v>
          </cell>
          <cell r="V235" t="str">
            <v>After bleed off CP to 380 psig, GL meter over range 5.06 MM</v>
          </cell>
          <cell r="W235">
            <v>2.8</v>
          </cell>
          <cell r="X235">
            <v>3900</v>
          </cell>
        </row>
        <row r="236">
          <cell r="B236">
            <v>42988</v>
          </cell>
          <cell r="C236" t="str">
            <v>A-08</v>
          </cell>
          <cell r="D236" t="str">
            <v>A-08:Zone3</v>
          </cell>
          <cell r="E236">
            <v>24</v>
          </cell>
          <cell r="F236">
            <v>98</v>
          </cell>
          <cell r="G236">
            <v>201</v>
          </cell>
          <cell r="H236">
            <v>97</v>
          </cell>
          <cell r="I236">
            <v>1452</v>
          </cell>
          <cell r="J236">
            <v>45.4</v>
          </cell>
          <cell r="K236">
            <v>49.2</v>
          </cell>
          <cell r="L236">
            <v>94.6</v>
          </cell>
          <cell r="M236">
            <v>52.008456659619448</v>
          </cell>
          <cell r="N236">
            <v>0.02</v>
          </cell>
          <cell r="O236">
            <v>3.09</v>
          </cell>
          <cell r="P236">
            <v>3.07</v>
          </cell>
          <cell r="R236">
            <v>440.52863436123346</v>
          </cell>
          <cell r="T236">
            <v>4725</v>
          </cell>
          <cell r="V236" t="str">
            <v>GL meter unstable from 3.7 to 4.7 MM, average 3.9 MM, but observed at GL &gt;4 MM, liquid drop</v>
          </cell>
          <cell r="W236">
            <v>20</v>
          </cell>
          <cell r="X236">
            <v>3070</v>
          </cell>
        </row>
        <row r="237">
          <cell r="B237">
            <v>43061</v>
          </cell>
          <cell r="C237" t="str">
            <v>A-08</v>
          </cell>
          <cell r="D237" t="str">
            <v>A-08:Zone3</v>
          </cell>
          <cell r="E237">
            <v>45</v>
          </cell>
          <cell r="F237">
            <v>100</v>
          </cell>
          <cell r="G237">
            <v>200</v>
          </cell>
          <cell r="H237">
            <v>92</v>
          </cell>
          <cell r="I237">
            <v>1409</v>
          </cell>
          <cell r="J237">
            <v>24.8</v>
          </cell>
          <cell r="K237">
            <v>30.3</v>
          </cell>
          <cell r="L237">
            <v>55.1</v>
          </cell>
          <cell r="M237">
            <v>54.990925589836664</v>
          </cell>
          <cell r="N237">
            <v>0.01</v>
          </cell>
          <cell r="O237">
            <v>2.2000000000000002</v>
          </cell>
          <cell r="P237">
            <v>2.19</v>
          </cell>
          <cell r="R237">
            <v>403.22580645161293</v>
          </cell>
          <cell r="T237">
            <v>5500</v>
          </cell>
          <cell r="V237" t="str">
            <v>GL meter 2.7 MM?</v>
          </cell>
          <cell r="W237">
            <v>10</v>
          </cell>
          <cell r="X237">
            <v>2190</v>
          </cell>
        </row>
        <row r="238">
          <cell r="B238">
            <v>43095</v>
          </cell>
          <cell r="C238" t="str">
            <v>A-08</v>
          </cell>
          <cell r="D238" t="str">
            <v>A-08:Zone3</v>
          </cell>
          <cell r="E238">
            <v>43</v>
          </cell>
          <cell r="F238">
            <v>100</v>
          </cell>
          <cell r="G238">
            <v>185</v>
          </cell>
          <cell r="H238">
            <v>87</v>
          </cell>
          <cell r="I238">
            <v>1215</v>
          </cell>
          <cell r="J238">
            <v>29.9</v>
          </cell>
          <cell r="K238">
            <v>36.5</v>
          </cell>
          <cell r="L238">
            <v>66.400000000000006</v>
          </cell>
          <cell r="M238">
            <v>54.96987951807229</v>
          </cell>
          <cell r="N238">
            <v>0.01</v>
          </cell>
          <cell r="O238">
            <v>2.1</v>
          </cell>
          <cell r="P238">
            <v>2.09</v>
          </cell>
          <cell r="R238">
            <v>334.44816053511704</v>
          </cell>
          <cell r="T238">
            <v>6640</v>
          </cell>
          <cell r="V238" t="str">
            <v>After bleed off CP, prev GL 0 MM, CP ~1500#, current GL meter 2.6 MM CP ~1200#</v>
          </cell>
          <cell r="W238">
            <v>10</v>
          </cell>
          <cell r="X238">
            <v>2090</v>
          </cell>
        </row>
        <row r="239">
          <cell r="B239">
            <v>43124</v>
          </cell>
          <cell r="C239" t="str">
            <v>A-08</v>
          </cell>
          <cell r="D239" t="str">
            <v>A-08:Zone3</v>
          </cell>
          <cell r="E239">
            <v>14</v>
          </cell>
          <cell r="F239">
            <v>100</v>
          </cell>
          <cell r="G239">
            <v>207</v>
          </cell>
          <cell r="H239">
            <v>82</v>
          </cell>
          <cell r="I239">
            <v>1216</v>
          </cell>
          <cell r="J239">
            <v>0.32</v>
          </cell>
          <cell r="K239">
            <v>0.39</v>
          </cell>
          <cell r="L239">
            <v>0.71</v>
          </cell>
          <cell r="M239">
            <v>54.929577464788736</v>
          </cell>
          <cell r="N239">
            <v>1E-4</v>
          </cell>
          <cell r="O239">
            <v>1.5</v>
          </cell>
          <cell r="P239">
            <v>1.5</v>
          </cell>
          <cell r="R239">
            <v>312.5</v>
          </cell>
          <cell r="T239">
            <v>7000</v>
          </cell>
          <cell r="V239" t="str">
            <v>GL meter 1.9 MM, loaded up, need more GL injection</v>
          </cell>
          <cell r="W239">
            <v>0.1</v>
          </cell>
          <cell r="X239">
            <v>1500</v>
          </cell>
        </row>
        <row r="240">
          <cell r="B240">
            <v>43125</v>
          </cell>
          <cell r="C240" t="str">
            <v>A-08</v>
          </cell>
          <cell r="D240" t="str">
            <v>A-08:Zone3</v>
          </cell>
          <cell r="E240">
            <v>8</v>
          </cell>
          <cell r="F240">
            <v>100</v>
          </cell>
          <cell r="G240">
            <v>210</v>
          </cell>
          <cell r="H240">
            <v>85</v>
          </cell>
          <cell r="I240">
            <v>1345</v>
          </cell>
          <cell r="J240">
            <v>38.72</v>
          </cell>
          <cell r="K240">
            <v>47.32</v>
          </cell>
          <cell r="L240">
            <v>86.04</v>
          </cell>
          <cell r="M240">
            <v>54.997675499767553</v>
          </cell>
          <cell r="N240">
            <v>1.55E-2</v>
          </cell>
          <cell r="O240">
            <v>2.02</v>
          </cell>
          <cell r="P240">
            <v>2.0099999999999998</v>
          </cell>
          <cell r="R240">
            <v>400.30991735537191</v>
          </cell>
          <cell r="T240">
            <v>5550.9677419354839</v>
          </cell>
          <cell r="V240" t="str">
            <v>GL meter 2.6 MM, kick off after increasing GL</v>
          </cell>
          <cell r="W240">
            <v>15.5</v>
          </cell>
          <cell r="X240">
            <v>2009.9999999999998</v>
          </cell>
        </row>
        <row r="241">
          <cell r="B241">
            <v>43165</v>
          </cell>
          <cell r="C241" t="str">
            <v>A-08</v>
          </cell>
          <cell r="D241" t="str">
            <v>A-08:Zone3</v>
          </cell>
          <cell r="E241">
            <v>17</v>
          </cell>
          <cell r="F241">
            <v>100</v>
          </cell>
          <cell r="G241">
            <v>217</v>
          </cell>
          <cell r="H241">
            <v>86</v>
          </cell>
          <cell r="I241">
            <v>1277</v>
          </cell>
          <cell r="J241">
            <v>19.87</v>
          </cell>
          <cell r="K241">
            <v>24.28</v>
          </cell>
          <cell r="L241">
            <v>44.15</v>
          </cell>
          <cell r="M241">
            <v>54.994337485843715</v>
          </cell>
          <cell r="N241">
            <v>7.9000000000000008E-3</v>
          </cell>
          <cell r="O241">
            <v>1.76</v>
          </cell>
          <cell r="P241">
            <v>1.75</v>
          </cell>
          <cell r="R241">
            <v>397.5842979365878</v>
          </cell>
          <cell r="T241">
            <v>5588.6075949367087</v>
          </cell>
          <cell r="V241" t="str">
            <v>GL meter 2.2 MM (after increasing from 1.8 MM)</v>
          </cell>
          <cell r="W241">
            <v>7.9</v>
          </cell>
          <cell r="X241">
            <v>1750</v>
          </cell>
        </row>
        <row r="242">
          <cell r="B242">
            <v>43190</v>
          </cell>
          <cell r="C242" t="str">
            <v>A-08</v>
          </cell>
          <cell r="D242" t="str">
            <v>A-08:Zone3</v>
          </cell>
          <cell r="E242">
            <v>16</v>
          </cell>
          <cell r="F242">
            <v>100</v>
          </cell>
          <cell r="G242">
            <v>184</v>
          </cell>
          <cell r="H242">
            <v>88</v>
          </cell>
          <cell r="I242">
            <v>867</v>
          </cell>
          <cell r="J242">
            <v>56.29</v>
          </cell>
          <cell r="K242">
            <v>49.92</v>
          </cell>
          <cell r="L242">
            <v>106.21</v>
          </cell>
          <cell r="M242">
            <v>47.001223990208075</v>
          </cell>
          <cell r="N242">
            <v>2.2499999999999999E-2</v>
          </cell>
          <cell r="O242">
            <v>1.71</v>
          </cell>
          <cell r="P242">
            <v>1.69</v>
          </cell>
          <cell r="R242">
            <v>399.71575768342512</v>
          </cell>
          <cell r="T242">
            <v>4720.4444444444443</v>
          </cell>
          <cell r="V242" t="str">
            <v>After tubing clean up, GL meter 2.4 MM (some unstable)</v>
          </cell>
          <cell r="W242">
            <v>22.5</v>
          </cell>
          <cell r="X242">
            <v>1690</v>
          </cell>
        </row>
        <row r="243">
          <cell r="B243">
            <v>43229</v>
          </cell>
          <cell r="C243" t="str">
            <v>A-08</v>
          </cell>
          <cell r="D243" t="str">
            <v>A-08:Zone3</v>
          </cell>
          <cell r="E243">
            <v>39</v>
          </cell>
          <cell r="F243">
            <v>100</v>
          </cell>
          <cell r="G243">
            <v>226</v>
          </cell>
          <cell r="H243">
            <v>98</v>
          </cell>
          <cell r="I243">
            <v>1421</v>
          </cell>
          <cell r="J243">
            <v>0.2</v>
          </cell>
          <cell r="K243">
            <v>0.2</v>
          </cell>
          <cell r="L243">
            <v>0.4</v>
          </cell>
          <cell r="M243">
            <v>50</v>
          </cell>
          <cell r="N243">
            <v>1E-4</v>
          </cell>
          <cell r="O243">
            <v>1.87</v>
          </cell>
          <cell r="P243">
            <v>1.87</v>
          </cell>
          <cell r="R243">
            <v>500</v>
          </cell>
          <cell r="T243">
            <v>3400</v>
          </cell>
          <cell r="V243" t="str">
            <v>GL meter 1 MM, NO LIQUID</v>
          </cell>
          <cell r="W243">
            <v>0.1</v>
          </cell>
          <cell r="X243">
            <v>1870</v>
          </cell>
        </row>
        <row r="244">
          <cell r="B244">
            <v>43239</v>
          </cell>
          <cell r="C244" t="str">
            <v>A-08</v>
          </cell>
          <cell r="D244" t="str">
            <v>A-08:Zone3</v>
          </cell>
          <cell r="E244">
            <v>23</v>
          </cell>
          <cell r="F244">
            <v>100</v>
          </cell>
          <cell r="G244">
            <v>188</v>
          </cell>
          <cell r="H244">
            <v>96</v>
          </cell>
          <cell r="I244">
            <v>1389</v>
          </cell>
          <cell r="J244">
            <v>51.7</v>
          </cell>
          <cell r="K244">
            <v>45.8</v>
          </cell>
          <cell r="L244">
            <v>97.5</v>
          </cell>
          <cell r="M244">
            <v>46.974358974358971</v>
          </cell>
          <cell r="N244">
            <v>2.07E-2</v>
          </cell>
          <cell r="O244">
            <v>2.21</v>
          </cell>
          <cell r="P244">
            <v>2.19</v>
          </cell>
          <cell r="R244">
            <v>400.38684719535786</v>
          </cell>
          <cell r="T244">
            <v>4710.144927536232</v>
          </cell>
          <cell r="V244" t="str">
            <v>After bleed off CHP to ~300 psig, GL meter 2.5 MM</v>
          </cell>
          <cell r="W244">
            <v>20.7</v>
          </cell>
          <cell r="X244">
            <v>2190</v>
          </cell>
        </row>
        <row r="245">
          <cell r="B245">
            <v>43281</v>
          </cell>
          <cell r="C245" t="str">
            <v>A-08</v>
          </cell>
          <cell r="D245" t="str">
            <v>A-08:Zone3</v>
          </cell>
          <cell r="E245">
            <v>25.5</v>
          </cell>
          <cell r="F245">
            <v>100</v>
          </cell>
          <cell r="G245">
            <v>174.2</v>
          </cell>
          <cell r="H245">
            <v>93.5</v>
          </cell>
          <cell r="I245">
            <v>1158.0999999999999</v>
          </cell>
          <cell r="J245">
            <v>27.1</v>
          </cell>
          <cell r="K245">
            <v>24.1</v>
          </cell>
          <cell r="L245">
            <v>51.2</v>
          </cell>
          <cell r="M245">
            <v>47.0703125</v>
          </cell>
          <cell r="N245">
            <v>1.09E-2</v>
          </cell>
          <cell r="O245">
            <v>2.58</v>
          </cell>
          <cell r="P245">
            <v>2.57</v>
          </cell>
          <cell r="R245">
            <v>402.2140221402214</v>
          </cell>
          <cell r="T245">
            <v>4697.2477064220184</v>
          </cell>
          <cell r="V245" t="str">
            <v>GL meter 3.1 MM</v>
          </cell>
          <cell r="W245">
            <v>10.9</v>
          </cell>
          <cell r="X245">
            <v>2570</v>
          </cell>
        </row>
        <row r="246">
          <cell r="B246">
            <v>43300</v>
          </cell>
          <cell r="C246" t="str">
            <v>A-08</v>
          </cell>
          <cell r="D246" t="str">
            <v>A-08:Zone3</v>
          </cell>
          <cell r="E246">
            <v>24</v>
          </cell>
          <cell r="F246">
            <v>100</v>
          </cell>
          <cell r="G246">
            <v>194</v>
          </cell>
          <cell r="H246">
            <v>89</v>
          </cell>
          <cell r="I246">
            <v>1121</v>
          </cell>
          <cell r="J246">
            <v>25</v>
          </cell>
          <cell r="K246">
            <v>17.399999999999999</v>
          </cell>
          <cell r="L246">
            <v>42.4</v>
          </cell>
          <cell r="M246">
            <v>41.037735849056602</v>
          </cell>
          <cell r="N246">
            <v>0.01</v>
          </cell>
          <cell r="O246">
            <v>2.4300000000000002</v>
          </cell>
          <cell r="P246">
            <v>2.42</v>
          </cell>
          <cell r="R246">
            <v>400</v>
          </cell>
          <cell r="T246">
            <v>4235</v>
          </cell>
          <cell r="W246">
            <v>10</v>
          </cell>
          <cell r="X246">
            <v>2420</v>
          </cell>
        </row>
        <row r="247">
          <cell r="B247">
            <v>43321</v>
          </cell>
          <cell r="C247" t="str">
            <v>A-08</v>
          </cell>
          <cell r="D247" t="str">
            <v>A-08:Zone3</v>
          </cell>
          <cell r="E247">
            <v>26</v>
          </cell>
          <cell r="F247">
            <v>100</v>
          </cell>
          <cell r="G247">
            <v>190</v>
          </cell>
          <cell r="H247">
            <v>85</v>
          </cell>
          <cell r="I247">
            <v>1262</v>
          </cell>
          <cell r="J247">
            <v>22.3</v>
          </cell>
          <cell r="K247">
            <v>15.5</v>
          </cell>
          <cell r="L247">
            <v>37.799999999999997</v>
          </cell>
          <cell r="M247">
            <v>41.005291005291006</v>
          </cell>
          <cell r="N247">
            <v>8.8999999999999999E-3</v>
          </cell>
          <cell r="O247">
            <v>2.59</v>
          </cell>
          <cell r="P247">
            <v>2.58</v>
          </cell>
          <cell r="R247">
            <v>399.1031390134529</v>
          </cell>
          <cell r="T247">
            <v>4240.4494382022476</v>
          </cell>
          <cell r="V247" t="str">
            <v>GL meter 3.2 MM, WC change to 41%</v>
          </cell>
          <cell r="W247">
            <v>8.9</v>
          </cell>
          <cell r="X247">
            <v>2580</v>
          </cell>
        </row>
        <row r="248">
          <cell r="B248">
            <v>43379</v>
          </cell>
          <cell r="C248" t="str">
            <v>A-08</v>
          </cell>
          <cell r="D248" t="str">
            <v>A-08:Zone3</v>
          </cell>
          <cell r="E248">
            <v>12</v>
          </cell>
          <cell r="F248">
            <v>100</v>
          </cell>
          <cell r="G248">
            <v>183</v>
          </cell>
          <cell r="H248">
            <v>93</v>
          </cell>
          <cell r="I248">
            <v>1044</v>
          </cell>
          <cell r="J248">
            <v>28.4</v>
          </cell>
          <cell r="K248">
            <v>19.7</v>
          </cell>
          <cell r="L248">
            <v>48.1</v>
          </cell>
          <cell r="M248">
            <v>40.956340956340959</v>
          </cell>
          <cell r="N248">
            <v>1.1299999999999999E-2</v>
          </cell>
          <cell r="O248">
            <v>1.71</v>
          </cell>
          <cell r="P248">
            <v>1.7</v>
          </cell>
          <cell r="R248">
            <v>397.88732394366195</v>
          </cell>
          <cell r="T248">
            <v>4253.9823008849562</v>
          </cell>
          <cell r="V248" t="str">
            <v>GL meter 2.3 MM, W/C 81% sampling 20 Agustus 2018 but for this period still use 41% until confirm 2 month WC increased</v>
          </cell>
          <cell r="W248">
            <v>11.299999999999999</v>
          </cell>
          <cell r="X248">
            <v>1700</v>
          </cell>
        </row>
        <row r="249">
          <cell r="B249">
            <v>43412</v>
          </cell>
          <cell r="C249" t="str">
            <v>A-08</v>
          </cell>
          <cell r="D249" t="str">
            <v>A-08:Zone3</v>
          </cell>
          <cell r="E249">
            <v>18</v>
          </cell>
          <cell r="F249">
            <v>100</v>
          </cell>
          <cell r="G249">
            <v>214</v>
          </cell>
          <cell r="H249">
            <v>89</v>
          </cell>
          <cell r="I249">
            <v>983</v>
          </cell>
          <cell r="J249">
            <v>14.5</v>
          </cell>
          <cell r="K249">
            <v>19.2</v>
          </cell>
          <cell r="L249">
            <v>33.700000000000003</v>
          </cell>
          <cell r="M249">
            <v>56.973293768545993</v>
          </cell>
          <cell r="N249">
            <v>5.7999999999999996E-3</v>
          </cell>
          <cell r="O249">
            <v>2.06</v>
          </cell>
          <cell r="P249">
            <v>2.0499999999999998</v>
          </cell>
          <cell r="R249">
            <v>400</v>
          </cell>
          <cell r="T249">
            <v>5810.3448275862065</v>
          </cell>
          <cell r="V249" t="str">
            <v>GL meter 2.4 MM (Qg &lt;&lt; GL), update BSw 82%, currently still use 57% until consistent BSW increased in 2 months</v>
          </cell>
          <cell r="W249">
            <v>5.8</v>
          </cell>
          <cell r="X249">
            <v>2050</v>
          </cell>
        </row>
        <row r="250">
          <cell r="B250">
            <v>43465</v>
          </cell>
          <cell r="C250" t="str">
            <v>A-08</v>
          </cell>
          <cell r="D250" t="str">
            <v>A-08:Zone3</v>
          </cell>
          <cell r="E250">
            <v>22</v>
          </cell>
          <cell r="F250">
            <v>100</v>
          </cell>
          <cell r="G250">
            <v>228</v>
          </cell>
          <cell r="H250">
            <v>86</v>
          </cell>
          <cell r="I250">
            <v>987</v>
          </cell>
          <cell r="J250">
            <v>13.5</v>
          </cell>
          <cell r="K250">
            <v>17.899999999999999</v>
          </cell>
          <cell r="L250">
            <v>31.4</v>
          </cell>
          <cell r="M250">
            <v>57.00636942675159</v>
          </cell>
          <cell r="N250">
            <v>5.4000000000000003E-3</v>
          </cell>
          <cell r="O250">
            <v>1.73</v>
          </cell>
          <cell r="P250">
            <v>1.72</v>
          </cell>
          <cell r="R250">
            <v>400</v>
          </cell>
          <cell r="T250">
            <v>5814.8148148148148</v>
          </cell>
          <cell r="V250" t="str">
            <v>GL Meter 1.95 MM</v>
          </cell>
          <cell r="W250">
            <v>5.4</v>
          </cell>
          <cell r="X250">
            <v>1720</v>
          </cell>
        </row>
        <row r="251">
          <cell r="B251">
            <v>43522</v>
          </cell>
          <cell r="C251" t="str">
            <v>A-08</v>
          </cell>
          <cell r="D251" t="str">
            <v>A-08:Zone3</v>
          </cell>
          <cell r="E251">
            <v>42</v>
          </cell>
          <cell r="F251">
            <v>100</v>
          </cell>
          <cell r="G251">
            <v>198</v>
          </cell>
          <cell r="H251">
            <v>85</v>
          </cell>
          <cell r="I251">
            <v>1096</v>
          </cell>
          <cell r="J251">
            <v>2.2999999999999998</v>
          </cell>
          <cell r="K251">
            <v>3.1</v>
          </cell>
          <cell r="L251">
            <v>5.4</v>
          </cell>
          <cell r="M251">
            <v>57.407407407407405</v>
          </cell>
          <cell r="N251">
            <v>8.9999999999999998E-4</v>
          </cell>
          <cell r="O251">
            <v>0.22</v>
          </cell>
          <cell r="P251">
            <v>0.22</v>
          </cell>
          <cell r="R251">
            <v>391.30434782608694</v>
          </cell>
          <cell r="T251">
            <v>6111.1111111111113</v>
          </cell>
          <cell r="V251" t="str">
            <v>WC 57% GL: 5 MM</v>
          </cell>
          <cell r="W251">
            <v>0.9</v>
          </cell>
          <cell r="X251">
            <v>220</v>
          </cell>
        </row>
        <row r="252">
          <cell r="B252">
            <v>43527</v>
          </cell>
          <cell r="C252" t="str">
            <v>A-08</v>
          </cell>
          <cell r="D252" t="str">
            <v>A-08:Zone3</v>
          </cell>
          <cell r="E252">
            <v>42</v>
          </cell>
          <cell r="F252">
            <v>100</v>
          </cell>
          <cell r="H252">
            <v>85.07</v>
          </cell>
          <cell r="I252">
            <v>1096.1199999999999</v>
          </cell>
          <cell r="J252">
            <v>4.3</v>
          </cell>
          <cell r="K252">
            <v>5.7</v>
          </cell>
          <cell r="L252">
            <v>10</v>
          </cell>
          <cell r="M252">
            <v>57</v>
          </cell>
          <cell r="N252">
            <v>1.6999999999999999E-3</v>
          </cell>
          <cell r="O252">
            <v>0.2</v>
          </cell>
          <cell r="P252">
            <v>0.2</v>
          </cell>
          <cell r="Q252">
            <v>100</v>
          </cell>
          <cell r="R252">
            <v>395.3488372093023</v>
          </cell>
          <cell r="T252">
            <v>5941.1764705882351</v>
          </cell>
          <cell r="V252" t="str">
            <v>GL meter 5 MM</v>
          </cell>
          <cell r="W252">
            <v>1.7</v>
          </cell>
          <cell r="X252">
            <v>200</v>
          </cell>
        </row>
        <row r="253">
          <cell r="B253">
            <v>43639</v>
          </cell>
          <cell r="C253" t="str">
            <v>A-08</v>
          </cell>
          <cell r="D253" t="str">
            <v>A-08:Zone3</v>
          </cell>
          <cell r="E253">
            <v>36</v>
          </cell>
          <cell r="F253">
            <v>100</v>
          </cell>
          <cell r="J253">
            <v>93.1</v>
          </cell>
          <cell r="K253">
            <v>4.9000000000000004</v>
          </cell>
          <cell r="L253">
            <v>98</v>
          </cell>
          <cell r="M253">
            <v>5</v>
          </cell>
          <cell r="N253">
            <v>3.7199999999999997E-2</v>
          </cell>
          <cell r="O253">
            <v>3.13</v>
          </cell>
          <cell r="P253">
            <v>3.09</v>
          </cell>
          <cell r="R253">
            <v>399.57035445757248</v>
          </cell>
          <cell r="T253">
            <v>2634.4086021505377</v>
          </cell>
          <cell r="V253" t="str">
            <v>Gas lift flow meter is broken. After kick off GIC. Combine well test with A-05. Gas lift to well A-08 is opened, WC June 1%</v>
          </cell>
          <cell r="W253">
            <v>37.199999999999996</v>
          </cell>
          <cell r="X253">
            <v>3090</v>
          </cell>
        </row>
        <row r="254">
          <cell r="B254">
            <v>43679</v>
          </cell>
          <cell r="C254" t="str">
            <v>A-08</v>
          </cell>
          <cell r="D254" t="str">
            <v>A-08:Zone3</v>
          </cell>
          <cell r="E254">
            <v>19</v>
          </cell>
          <cell r="F254">
            <v>100</v>
          </cell>
          <cell r="G254">
            <v>195</v>
          </cell>
          <cell r="H254">
            <v>89</v>
          </cell>
          <cell r="I254">
            <v>0</v>
          </cell>
          <cell r="J254">
            <v>52.4</v>
          </cell>
          <cell r="K254">
            <v>61.6</v>
          </cell>
          <cell r="L254">
            <v>114</v>
          </cell>
          <cell r="M254">
            <v>54.035087719298247</v>
          </cell>
          <cell r="N254">
            <v>2.1000000000000001E-2</v>
          </cell>
          <cell r="O254">
            <v>1.54</v>
          </cell>
          <cell r="P254">
            <v>1.52</v>
          </cell>
          <cell r="R254">
            <v>400.76335877862596</v>
          </cell>
          <cell r="T254">
            <v>5428.5714285714284</v>
          </cell>
          <cell r="V254" t="str">
            <v>GL meter 1.8 MM, (GL &gt;&gt; Qg TS), GOR 400, Combine Test A-08 and A-05_x000D_
Watercut A-08 = 54% (Sampling 3 August 2019)</v>
          </cell>
          <cell r="W254">
            <v>21</v>
          </cell>
          <cell r="X254">
            <v>1520</v>
          </cell>
        </row>
        <row r="255">
          <cell r="B255">
            <v>43796</v>
          </cell>
          <cell r="C255" t="str">
            <v>A-08</v>
          </cell>
          <cell r="D255" t="str">
            <v>A-08:Zone3</v>
          </cell>
          <cell r="E255">
            <v>14</v>
          </cell>
          <cell r="F255">
            <v>100</v>
          </cell>
          <cell r="G255">
            <v>191</v>
          </cell>
          <cell r="H255">
            <v>94</v>
          </cell>
          <cell r="I255">
            <v>1089</v>
          </cell>
          <cell r="J255">
            <v>26.4</v>
          </cell>
          <cell r="K255">
            <v>15.503</v>
          </cell>
          <cell r="L255">
            <v>41.902999999999999</v>
          </cell>
          <cell r="M255">
            <v>36.99735102498628</v>
          </cell>
          <cell r="N255">
            <v>1.0500000000000001E-2</v>
          </cell>
          <cell r="O255">
            <v>1.32</v>
          </cell>
          <cell r="P255">
            <v>1.31</v>
          </cell>
          <cell r="R255">
            <v>397.72727272727275</v>
          </cell>
          <cell r="T255">
            <v>3990.4761904761904</v>
          </cell>
          <cell r="V255" t="str">
            <v>GL meter 1.66 MM, Last WC 14 Nov 2019</v>
          </cell>
          <cell r="W255">
            <v>10.5</v>
          </cell>
          <cell r="X255">
            <v>1310</v>
          </cell>
        </row>
        <row r="256">
          <cell r="B256">
            <v>43827</v>
          </cell>
          <cell r="C256" t="str">
            <v>A-08</v>
          </cell>
          <cell r="D256" t="str">
            <v>A-08:Zone3</v>
          </cell>
          <cell r="E256">
            <v>20</v>
          </cell>
          <cell r="F256">
            <v>100</v>
          </cell>
          <cell r="G256">
            <v>202</v>
          </cell>
          <cell r="H256">
            <v>93</v>
          </cell>
          <cell r="I256">
            <v>999</v>
          </cell>
          <cell r="J256">
            <v>13</v>
          </cell>
          <cell r="K256">
            <v>40</v>
          </cell>
          <cell r="L256">
            <v>53</v>
          </cell>
          <cell r="M256">
            <v>75.471698113207552</v>
          </cell>
          <cell r="N256">
            <v>5.0000000000000001E-3</v>
          </cell>
          <cell r="O256">
            <v>1.514</v>
          </cell>
          <cell r="P256">
            <v>1.5089999999999999</v>
          </cell>
          <cell r="R256">
            <v>384.61538461538464</v>
          </cell>
          <cell r="T256">
            <v>10600</v>
          </cell>
          <cell r="V256" t="str">
            <v>GL 1.5 mmscfd, latest WC monthly sampling on Deceme</v>
          </cell>
          <cell r="W256">
            <v>5</v>
          </cell>
          <cell r="X256">
            <v>1509</v>
          </cell>
        </row>
        <row r="257">
          <cell r="B257">
            <v>43888</v>
          </cell>
          <cell r="C257" t="str">
            <v>A-08</v>
          </cell>
          <cell r="D257" t="str">
            <v>A-08:Zone3</v>
          </cell>
          <cell r="E257">
            <v>6</v>
          </cell>
          <cell r="F257">
            <v>100</v>
          </cell>
          <cell r="G257">
            <v>219</v>
          </cell>
          <cell r="H257">
            <v>92</v>
          </cell>
          <cell r="I257">
            <v>1329</v>
          </cell>
          <cell r="J257">
            <v>5.4</v>
          </cell>
          <cell r="K257">
            <v>3.2</v>
          </cell>
          <cell r="L257">
            <v>8.6</v>
          </cell>
          <cell r="M257">
            <v>37.209302325581397</v>
          </cell>
          <cell r="N257">
            <v>2.2000000000000001E-3</v>
          </cell>
          <cell r="O257">
            <v>1.87</v>
          </cell>
          <cell r="P257">
            <v>1.87</v>
          </cell>
          <cell r="R257">
            <v>407.40740740740739</v>
          </cell>
          <cell r="T257">
            <v>3909.090909090909</v>
          </cell>
          <cell r="V257" t="str">
            <v>GL meter 2.2 MM (Qg T/S&lt;&lt;GL), Welltest before Wax clean up, retrive GLPO. WC Feb 12% but still use 37% until confirm next month</v>
          </cell>
          <cell r="W257">
            <v>2.2000000000000002</v>
          </cell>
          <cell r="X257">
            <v>1870</v>
          </cell>
        </row>
        <row r="258">
          <cell r="B258">
            <v>43922</v>
          </cell>
          <cell r="C258" t="str">
            <v>A-08</v>
          </cell>
          <cell r="D258" t="str">
            <v>A-08:Zone3</v>
          </cell>
          <cell r="E258">
            <v>23</v>
          </cell>
          <cell r="F258">
            <v>100</v>
          </cell>
          <cell r="G258">
            <v>198</v>
          </cell>
          <cell r="H258">
            <v>94</v>
          </cell>
          <cell r="I258">
            <v>1389</v>
          </cell>
          <cell r="J258">
            <v>0.9</v>
          </cell>
          <cell r="K258">
            <v>17.7</v>
          </cell>
          <cell r="L258">
            <v>18.600000000000001</v>
          </cell>
          <cell r="M258">
            <v>95.161290322580641</v>
          </cell>
          <cell r="N258">
            <v>4.0000000000000002E-4</v>
          </cell>
          <cell r="O258">
            <v>1.25</v>
          </cell>
          <cell r="P258">
            <v>1.25</v>
          </cell>
          <cell r="R258">
            <v>444.44444444444446</v>
          </cell>
          <cell r="T258">
            <v>46500</v>
          </cell>
          <cell r="V258" t="str">
            <v>GL meter 1.5 MM (Qg T/S&lt;&lt;GL meter)</v>
          </cell>
          <cell r="W258">
            <v>0.4</v>
          </cell>
          <cell r="X258">
            <v>1250</v>
          </cell>
        </row>
        <row r="259">
          <cell r="B259">
            <v>43945</v>
          </cell>
          <cell r="C259" t="str">
            <v>A-08</v>
          </cell>
          <cell r="D259" t="str">
            <v>A-08:Zone3</v>
          </cell>
          <cell r="E259">
            <v>14</v>
          </cell>
          <cell r="F259">
            <v>100</v>
          </cell>
          <cell r="G259">
            <v>187</v>
          </cell>
          <cell r="H259">
            <v>93</v>
          </cell>
          <cell r="I259">
            <v>1426</v>
          </cell>
          <cell r="J259">
            <v>5</v>
          </cell>
          <cell r="K259">
            <v>7</v>
          </cell>
          <cell r="L259">
            <v>12</v>
          </cell>
          <cell r="M259">
            <v>58.333333333333336</v>
          </cell>
          <cell r="N259">
            <v>2E-3</v>
          </cell>
          <cell r="O259">
            <v>1.1499999999999999</v>
          </cell>
          <cell r="P259">
            <v>1.1479999999999999</v>
          </cell>
          <cell r="R259">
            <v>400</v>
          </cell>
          <cell r="T259">
            <v>6000</v>
          </cell>
          <cell r="V259" t="str">
            <v>GL meter 1.5 MMSCFD (Qg T/S &lt;&lt; GL meter),</v>
          </cell>
          <cell r="W259">
            <v>2</v>
          </cell>
          <cell r="X259">
            <v>1148</v>
          </cell>
        </row>
        <row r="260">
          <cell r="B260">
            <v>43966</v>
          </cell>
          <cell r="C260" t="str">
            <v>A-08</v>
          </cell>
          <cell r="D260" t="str">
            <v>A-08:Zone3</v>
          </cell>
          <cell r="E260">
            <v>15</v>
          </cell>
          <cell r="F260">
            <v>100</v>
          </cell>
          <cell r="G260">
            <v>189</v>
          </cell>
          <cell r="H260">
            <v>98</v>
          </cell>
          <cell r="I260">
            <v>1391</v>
          </cell>
          <cell r="J260">
            <v>12</v>
          </cell>
          <cell r="K260">
            <v>16</v>
          </cell>
          <cell r="L260">
            <v>28</v>
          </cell>
          <cell r="M260">
            <v>57.142857142857146</v>
          </cell>
          <cell r="N260">
            <v>5.0000000000000001E-3</v>
          </cell>
          <cell r="O260">
            <v>1.659</v>
          </cell>
          <cell r="P260">
            <v>1.655</v>
          </cell>
          <cell r="R260">
            <v>416.66666666666669</v>
          </cell>
          <cell r="T260">
            <v>5400</v>
          </cell>
          <cell r="V260" t="str">
            <v>GL meter 2.18 MM (Qg T/S&lt;&lt;GL meter), WC 58% (May 2)</v>
          </cell>
          <cell r="W260">
            <v>5</v>
          </cell>
          <cell r="X260">
            <v>1655</v>
          </cell>
        </row>
        <row r="261">
          <cell r="B261">
            <v>44002</v>
          </cell>
          <cell r="C261" t="str">
            <v>A-08</v>
          </cell>
          <cell r="D261" t="str">
            <v>A-08:Zone3</v>
          </cell>
          <cell r="E261">
            <v>22</v>
          </cell>
          <cell r="F261">
            <v>100</v>
          </cell>
          <cell r="G261">
            <v>195</v>
          </cell>
          <cell r="H261">
            <v>97</v>
          </cell>
          <cell r="I261">
            <v>1439</v>
          </cell>
          <cell r="J261">
            <v>19</v>
          </cell>
          <cell r="K261">
            <v>26</v>
          </cell>
          <cell r="L261">
            <v>45</v>
          </cell>
          <cell r="M261">
            <v>57.777777777777779</v>
          </cell>
          <cell r="N261">
            <v>8.0000000000000002E-3</v>
          </cell>
          <cell r="O261">
            <v>2.4180000000000001</v>
          </cell>
          <cell r="P261">
            <v>2.41</v>
          </cell>
          <cell r="R261">
            <v>421.05263157894734</v>
          </cell>
          <cell r="T261">
            <v>5625</v>
          </cell>
          <cell r="V261" t="str">
            <v>GL meter 3.2 MM (Qg T/S&lt;&lt;GL meter), WC 58% (May 2)</v>
          </cell>
          <cell r="W261">
            <v>8</v>
          </cell>
          <cell r="X261">
            <v>2410</v>
          </cell>
        </row>
        <row r="262">
          <cell r="B262">
            <v>44016</v>
          </cell>
          <cell r="C262" t="str">
            <v>A-08</v>
          </cell>
          <cell r="D262" t="str">
            <v>A-08:Zone3</v>
          </cell>
          <cell r="E262">
            <v>15</v>
          </cell>
          <cell r="F262">
            <v>100</v>
          </cell>
          <cell r="G262">
            <v>190</v>
          </cell>
          <cell r="H262">
            <v>88</v>
          </cell>
          <cell r="I262">
            <v>1407</v>
          </cell>
          <cell r="J262">
            <v>9</v>
          </cell>
          <cell r="K262">
            <v>13</v>
          </cell>
          <cell r="L262">
            <v>22</v>
          </cell>
          <cell r="M262">
            <v>59.090909090909093</v>
          </cell>
          <cell r="N262">
            <v>4.0000000000000001E-3</v>
          </cell>
          <cell r="O262">
            <v>2.4359999999999999</v>
          </cell>
          <cell r="P262">
            <v>2.4329999999999998</v>
          </cell>
          <cell r="R262">
            <v>444.44444444444446</v>
          </cell>
          <cell r="T262">
            <v>5500</v>
          </cell>
          <cell r="V262" t="str">
            <v xml:space="preserve">NF, use WC may 58%, WC june 75%  will confirmed on monthly sampling July </v>
          </cell>
          <cell r="W262">
            <v>4</v>
          </cell>
          <cell r="X262">
            <v>2433</v>
          </cell>
        </row>
        <row r="263">
          <cell r="B263">
            <v>44031</v>
          </cell>
          <cell r="C263" t="str">
            <v>A-08</v>
          </cell>
          <cell r="D263" t="str">
            <v>A-08:Zone3</v>
          </cell>
          <cell r="E263">
            <v>23</v>
          </cell>
          <cell r="F263">
            <v>100</v>
          </cell>
          <cell r="G263">
            <v>191</v>
          </cell>
          <cell r="H263">
            <v>87</v>
          </cell>
          <cell r="I263">
            <v>1412</v>
          </cell>
          <cell r="J263">
            <v>5.5</v>
          </cell>
          <cell r="K263">
            <v>7.5</v>
          </cell>
          <cell r="L263">
            <v>13</v>
          </cell>
          <cell r="M263">
            <v>57.692307692307693</v>
          </cell>
          <cell r="N263">
            <v>2.3999999999999998E-3</v>
          </cell>
          <cell r="O263">
            <v>2.5</v>
          </cell>
          <cell r="P263">
            <v>2.4980000000000002</v>
          </cell>
          <cell r="R263">
            <v>436.36363636363637</v>
          </cell>
          <cell r="T263">
            <v>5416.666666666667</v>
          </cell>
          <cell r="V263" t="str">
            <v>GL 3.16 MM (Qg&lt;&lt;GL meter), sample on July no liquid, use WC previous month ~58%</v>
          </cell>
          <cell r="W263">
            <v>2.4</v>
          </cell>
          <cell r="X263">
            <v>2498</v>
          </cell>
        </row>
        <row r="264">
          <cell r="B264">
            <v>44036</v>
          </cell>
          <cell r="C264" t="str">
            <v>A-08</v>
          </cell>
          <cell r="D264" t="str">
            <v>A-08:Zone3</v>
          </cell>
          <cell r="E264">
            <v>24</v>
          </cell>
          <cell r="F264">
            <v>100</v>
          </cell>
          <cell r="G264">
            <v>196</v>
          </cell>
          <cell r="H264">
            <v>89</v>
          </cell>
          <cell r="I264">
            <v>1197</v>
          </cell>
          <cell r="J264">
            <v>1</v>
          </cell>
          <cell r="K264">
            <v>1.4</v>
          </cell>
          <cell r="L264">
            <v>2.4</v>
          </cell>
          <cell r="M264">
            <v>58.333333333333336</v>
          </cell>
          <cell r="N264">
            <v>4.0000000000000002E-4</v>
          </cell>
          <cell r="O264">
            <v>1.5</v>
          </cell>
          <cell r="P264">
            <v>1.4996</v>
          </cell>
          <cell r="R264">
            <v>400</v>
          </cell>
          <cell r="T264">
            <v>6000</v>
          </cell>
          <cell r="V264" t="str">
            <v>GL sensitivity. GL meter 1.6 MM (Qg&lt;&lt;GL meter)</v>
          </cell>
          <cell r="W264">
            <v>0.4</v>
          </cell>
          <cell r="X264">
            <v>1499.6000000000001</v>
          </cell>
        </row>
        <row r="265">
          <cell r="B265">
            <v>44037</v>
          </cell>
          <cell r="C265" t="str">
            <v>A-08</v>
          </cell>
          <cell r="D265" t="str">
            <v>A-08:Zone3</v>
          </cell>
          <cell r="E265">
            <v>23</v>
          </cell>
          <cell r="F265">
            <v>100</v>
          </cell>
          <cell r="G265">
            <v>189</v>
          </cell>
          <cell r="H265">
            <v>93</v>
          </cell>
          <cell r="I265">
            <v>1436</v>
          </cell>
          <cell r="J265">
            <v>16</v>
          </cell>
          <cell r="K265">
            <v>21</v>
          </cell>
          <cell r="L265">
            <v>37</v>
          </cell>
          <cell r="M265">
            <v>56.756756756756758</v>
          </cell>
          <cell r="N265">
            <v>6.8999999999999999E-3</v>
          </cell>
          <cell r="O265">
            <v>2</v>
          </cell>
          <cell r="P265">
            <v>1.9930000000000001</v>
          </cell>
          <cell r="R265">
            <v>431.25</v>
          </cell>
          <cell r="T265">
            <v>5362.31884057971</v>
          </cell>
          <cell r="V265" t="str">
            <v>GL sensitivity. GL meter 2.4 MM (Qg&lt;&lt;GL meter). WC july 58%</v>
          </cell>
          <cell r="W265">
            <v>6.8999999999999995</v>
          </cell>
          <cell r="X265">
            <v>1993</v>
          </cell>
        </row>
        <row r="266">
          <cell r="B266">
            <v>44098</v>
          </cell>
          <cell r="C266" t="str">
            <v>A-08</v>
          </cell>
          <cell r="D266" t="str">
            <v>A-08:Zone3</v>
          </cell>
          <cell r="E266">
            <v>14</v>
          </cell>
          <cell r="F266">
            <v>100</v>
          </cell>
          <cell r="G266">
            <v>206</v>
          </cell>
          <cell r="H266">
            <v>86</v>
          </cell>
          <cell r="I266">
            <v>1398</v>
          </cell>
          <cell r="J266">
            <v>1</v>
          </cell>
          <cell r="K266">
            <v>2</v>
          </cell>
          <cell r="L266">
            <v>3</v>
          </cell>
          <cell r="M266">
            <v>66.666666666666671</v>
          </cell>
          <cell r="N266">
            <v>2.9999999999999997E-4</v>
          </cell>
          <cell r="O266">
            <v>1.86</v>
          </cell>
          <cell r="P266">
            <v>1.859</v>
          </cell>
          <cell r="R266">
            <v>300</v>
          </cell>
          <cell r="T266">
            <v>10000</v>
          </cell>
          <cell r="V266" t="str">
            <v>GL~2.2 MMSCFD (GL meter &gt;&gt; Qg TS), WC~75%, suspect low performance due to wax</v>
          </cell>
          <cell r="W266">
            <v>0.3</v>
          </cell>
          <cell r="X266">
            <v>1859</v>
          </cell>
        </row>
        <row r="267">
          <cell r="B267">
            <v>44128</v>
          </cell>
          <cell r="C267" t="str">
            <v>A-08</v>
          </cell>
          <cell r="D267" t="str">
            <v>A-08:Zone3</v>
          </cell>
          <cell r="E267">
            <v>24</v>
          </cell>
          <cell r="F267">
            <v>100</v>
          </cell>
          <cell r="G267">
            <v>54</v>
          </cell>
          <cell r="H267">
            <v>84</v>
          </cell>
          <cell r="I267">
            <v>1539</v>
          </cell>
          <cell r="J267">
            <v>0.1</v>
          </cell>
          <cell r="K267">
            <v>0</v>
          </cell>
          <cell r="L267">
            <v>0.1</v>
          </cell>
          <cell r="M267">
            <v>0</v>
          </cell>
          <cell r="N267">
            <v>0</v>
          </cell>
          <cell r="O267">
            <v>0.2</v>
          </cell>
          <cell r="P267">
            <v>0.2</v>
          </cell>
          <cell r="R267">
            <v>0</v>
          </cell>
          <cell r="T267">
            <v>0</v>
          </cell>
          <cell r="V267" t="str">
            <v>GL meter 0.8 MM (Qg T/S&lt;&lt;GL meter), need to check THP transmitter 54 psig..?</v>
          </cell>
          <cell r="W267">
            <v>0</v>
          </cell>
          <cell r="X267">
            <v>200</v>
          </cell>
        </row>
        <row r="268">
          <cell r="B268">
            <v>44200</v>
          </cell>
          <cell r="C268" t="str">
            <v>A-08</v>
          </cell>
          <cell r="D268" t="str">
            <v>A-08:Zone3</v>
          </cell>
          <cell r="E268">
            <v>12</v>
          </cell>
          <cell r="F268">
            <v>100</v>
          </cell>
          <cell r="G268">
            <v>214</v>
          </cell>
          <cell r="H268">
            <v>96</v>
          </cell>
          <cell r="I268">
            <v>1150</v>
          </cell>
          <cell r="J268">
            <v>15.2</v>
          </cell>
          <cell r="K268">
            <v>25.8</v>
          </cell>
          <cell r="L268">
            <v>41</v>
          </cell>
          <cell r="M268">
            <v>62.926829268292686</v>
          </cell>
          <cell r="N268">
            <v>6.0000000000000001E-3</v>
          </cell>
          <cell r="O268">
            <v>3.22</v>
          </cell>
          <cell r="P268">
            <v>3.21</v>
          </cell>
          <cell r="R268">
            <v>394.73684210526318</v>
          </cell>
          <cell r="T268">
            <v>6833.333333333333</v>
          </cell>
          <cell r="V268" t="str">
            <v>GL meter 3.5 MM (Qg T/S&lt;&lt;GL meter), after FPSO PSD CHP decrease, GL improve and got liquid</v>
          </cell>
          <cell r="W268">
            <v>6</v>
          </cell>
          <cell r="X268">
            <v>3210</v>
          </cell>
        </row>
        <row r="269">
          <cell r="B269">
            <v>44229</v>
          </cell>
          <cell r="C269" t="str">
            <v>A-08</v>
          </cell>
          <cell r="D269" t="str">
            <v>A-08:Zone3</v>
          </cell>
          <cell r="E269">
            <v>19</v>
          </cell>
          <cell r="F269">
            <v>100</v>
          </cell>
          <cell r="G269">
            <v>217</v>
          </cell>
          <cell r="H269">
            <v>91</v>
          </cell>
          <cell r="I269">
            <v>1170</v>
          </cell>
          <cell r="J269">
            <v>4</v>
          </cell>
          <cell r="K269">
            <v>8</v>
          </cell>
          <cell r="L269">
            <v>12</v>
          </cell>
          <cell r="M269">
            <v>66.666666666666671</v>
          </cell>
          <cell r="N269">
            <v>2E-3</v>
          </cell>
          <cell r="O269">
            <v>2.645</v>
          </cell>
          <cell r="P269">
            <v>2.6429999999999998</v>
          </cell>
          <cell r="R269">
            <v>500</v>
          </cell>
          <cell r="T269">
            <v>6000</v>
          </cell>
          <cell r="V269" t="str">
            <v>GL meter 3.55 MM (Qg T/S&lt;&lt;GL meter), low performance, WC use 65% (Dec 20)</v>
          </cell>
          <cell r="W269">
            <v>2</v>
          </cell>
          <cell r="X269">
            <v>2643</v>
          </cell>
          <cell r="Y269" t="str">
            <v>Gain</v>
          </cell>
        </row>
        <row r="270">
          <cell r="B270">
            <v>44258</v>
          </cell>
          <cell r="C270" t="str">
            <v>A-08</v>
          </cell>
          <cell r="D270" t="str">
            <v>A-08:Zone3</v>
          </cell>
          <cell r="E270">
            <v>12</v>
          </cell>
          <cell r="F270">
            <v>100</v>
          </cell>
          <cell r="G270">
            <v>220</v>
          </cell>
          <cell r="H270">
            <v>87</v>
          </cell>
          <cell r="I270">
            <v>998</v>
          </cell>
          <cell r="J270">
            <v>17</v>
          </cell>
          <cell r="K270">
            <v>78</v>
          </cell>
          <cell r="L270">
            <v>95</v>
          </cell>
          <cell r="M270">
            <v>82.10526315789474</v>
          </cell>
          <cell r="N270">
            <v>7.0000000000000001E-3</v>
          </cell>
          <cell r="O270">
            <v>2.6</v>
          </cell>
          <cell r="P270">
            <v>2.59</v>
          </cell>
          <cell r="R270">
            <v>411.76470588235293</v>
          </cell>
          <cell r="T270">
            <v>13571.428571428571</v>
          </cell>
          <cell r="V270" t="str">
            <v xml:space="preserve">GL meter 3.4 MM (Qg T/S&lt;&lt;GL meter), after wax clean up, WC 92%, 82%, 99%, use 82% </v>
          </cell>
          <cell r="W270">
            <v>7</v>
          </cell>
          <cell r="X270">
            <v>2590</v>
          </cell>
          <cell r="Y270">
            <v>13</v>
          </cell>
          <cell r="Z270">
            <v>5.0000000000000001E-3</v>
          </cell>
        </row>
        <row r="271">
          <cell r="B271">
            <v>44266</v>
          </cell>
          <cell r="C271" t="str">
            <v>A-08</v>
          </cell>
          <cell r="D271" t="str">
            <v>A-08:Zone3</v>
          </cell>
          <cell r="E271">
            <v>21</v>
          </cell>
          <cell r="F271">
            <v>100</v>
          </cell>
          <cell r="G271">
            <v>236</v>
          </cell>
          <cell r="H271">
            <v>86</v>
          </cell>
          <cell r="I271">
            <v>1086</v>
          </cell>
          <cell r="J271">
            <v>9</v>
          </cell>
          <cell r="K271">
            <v>40</v>
          </cell>
          <cell r="L271">
            <v>49</v>
          </cell>
          <cell r="M271">
            <v>81.632653061224488</v>
          </cell>
          <cell r="N271">
            <v>3.0000000000000001E-3</v>
          </cell>
          <cell r="O271">
            <v>2.915</v>
          </cell>
          <cell r="P271">
            <v>2.911</v>
          </cell>
          <cell r="R271">
            <v>333.33333333333331</v>
          </cell>
          <cell r="T271">
            <v>16000</v>
          </cell>
          <cell r="V271" t="str">
            <v>GL meter 3.82 MMSCFD (Qg TS&lt;&lt;GL meter), prod decline</v>
          </cell>
          <cell r="W271">
            <v>3</v>
          </cell>
          <cell r="X271">
            <v>2911</v>
          </cell>
        </row>
        <row r="272">
          <cell r="B272">
            <v>44293</v>
          </cell>
          <cell r="C272" t="str">
            <v>A-08</v>
          </cell>
          <cell r="D272" t="str">
            <v>A-08:Zone3</v>
          </cell>
          <cell r="E272">
            <v>12</v>
          </cell>
          <cell r="F272">
            <v>100</v>
          </cell>
          <cell r="G272">
            <v>213</v>
          </cell>
          <cell r="H272">
            <v>93</v>
          </cell>
          <cell r="I272">
            <v>1084</v>
          </cell>
          <cell r="J272">
            <v>8.1</v>
          </cell>
          <cell r="K272">
            <v>36.9</v>
          </cell>
          <cell r="L272">
            <v>45</v>
          </cell>
          <cell r="M272">
            <v>82</v>
          </cell>
          <cell r="N272">
            <v>3.0000000000000001E-3</v>
          </cell>
          <cell r="O272">
            <v>2.8</v>
          </cell>
          <cell r="P272">
            <v>2.7970000000000002</v>
          </cell>
          <cell r="R272">
            <v>370.37037037037038</v>
          </cell>
          <cell r="T272">
            <v>15000</v>
          </cell>
          <cell r="V272" t="str">
            <v>GL meter 3.7MM (Qg T/S&lt;&lt;GL meter), WC 82%</v>
          </cell>
          <cell r="W272">
            <v>3</v>
          </cell>
          <cell r="X272">
            <v>2797</v>
          </cell>
        </row>
        <row r="273">
          <cell r="B273">
            <v>44295</v>
          </cell>
          <cell r="C273" t="str">
            <v>A-08</v>
          </cell>
          <cell r="D273" t="str">
            <v>A-08:Zone3</v>
          </cell>
          <cell r="E273">
            <v>22</v>
          </cell>
          <cell r="F273">
            <v>100</v>
          </cell>
          <cell r="G273">
            <v>210</v>
          </cell>
          <cell r="H273">
            <v>94</v>
          </cell>
          <cell r="I273">
            <v>1042</v>
          </cell>
          <cell r="J273">
            <v>7.39</v>
          </cell>
          <cell r="K273">
            <v>33.6</v>
          </cell>
          <cell r="L273">
            <v>40.99</v>
          </cell>
          <cell r="M273">
            <v>81.971212490851428</v>
          </cell>
          <cell r="N273">
            <v>2.7000000000000001E-3</v>
          </cell>
          <cell r="O273">
            <v>2.69</v>
          </cell>
          <cell r="P273">
            <v>2.6869999999999998</v>
          </cell>
          <cell r="R273">
            <v>365.35859269282815</v>
          </cell>
          <cell r="T273">
            <v>15196.296296296296</v>
          </cell>
          <cell r="V273" t="str">
            <v>GL meter 3.69MM (Qg T/S&lt;&lt;GL meter), WC 82%</v>
          </cell>
          <cell r="W273">
            <v>2.7</v>
          </cell>
          <cell r="X273">
            <v>2687</v>
          </cell>
          <cell r="Y273">
            <v>-3</v>
          </cell>
          <cell r="Z273">
            <v>-1E-3</v>
          </cell>
        </row>
        <row r="274">
          <cell r="B274">
            <v>44327</v>
          </cell>
          <cell r="C274" t="str">
            <v>A-08</v>
          </cell>
          <cell r="D274" t="str">
            <v>A-08:Zone3</v>
          </cell>
          <cell r="E274">
            <v>19</v>
          </cell>
          <cell r="F274">
            <v>100</v>
          </cell>
          <cell r="G274">
            <v>207</v>
          </cell>
          <cell r="H274">
            <v>87</v>
          </cell>
          <cell r="I274">
            <v>1407</v>
          </cell>
          <cell r="J274">
            <v>0</v>
          </cell>
          <cell r="K274">
            <v>0</v>
          </cell>
          <cell r="L274">
            <v>0</v>
          </cell>
          <cell r="M274">
            <v>0</v>
          </cell>
          <cell r="N274">
            <v>0</v>
          </cell>
          <cell r="O274">
            <v>0.18</v>
          </cell>
          <cell r="P274">
            <v>0.18</v>
          </cell>
          <cell r="R274">
            <v>0</v>
          </cell>
          <cell r="T274">
            <v>0</v>
          </cell>
          <cell r="V274" t="str">
            <v>GL rate is low due to similar with header</v>
          </cell>
          <cell r="W274">
            <v>0</v>
          </cell>
          <cell r="X274">
            <v>180</v>
          </cell>
        </row>
        <row r="275">
          <cell r="B275">
            <v>44337</v>
          </cell>
          <cell r="C275" t="str">
            <v>A-08</v>
          </cell>
          <cell r="D275" t="str">
            <v>A-08:Zone3</v>
          </cell>
          <cell r="E275">
            <v>22</v>
          </cell>
          <cell r="F275">
            <v>100</v>
          </cell>
          <cell r="G275">
            <v>208</v>
          </cell>
          <cell r="H275">
            <v>85</v>
          </cell>
          <cell r="I275">
            <v>1469</v>
          </cell>
          <cell r="J275">
            <v>1</v>
          </cell>
          <cell r="K275">
            <v>5</v>
          </cell>
          <cell r="L275">
            <v>6</v>
          </cell>
          <cell r="M275">
            <v>83.333333333333329</v>
          </cell>
          <cell r="N275">
            <v>1E-3</v>
          </cell>
          <cell r="O275">
            <v>6.6000000000000003E-2</v>
          </cell>
          <cell r="P275">
            <v>6.5000000000000002E-2</v>
          </cell>
          <cell r="R275">
            <v>1000</v>
          </cell>
          <cell r="T275">
            <v>6000</v>
          </cell>
          <cell r="V275" t="str">
            <v>GL rate 0.167 MMSCFD (GL meter &gt;&gt; Qg TS), suspect plugging or wax</v>
          </cell>
          <cell r="W275">
            <v>1</v>
          </cell>
          <cell r="X275">
            <v>65</v>
          </cell>
        </row>
        <row r="276">
          <cell r="B276">
            <v>44367</v>
          </cell>
          <cell r="C276" t="str">
            <v>A-08</v>
          </cell>
          <cell r="D276" t="str">
            <v>A-08:Zone3</v>
          </cell>
          <cell r="E276">
            <v>24</v>
          </cell>
          <cell r="F276">
            <v>100</v>
          </cell>
          <cell r="G276">
            <v>225</v>
          </cell>
          <cell r="H276">
            <v>85</v>
          </cell>
          <cell r="I276">
            <v>1349</v>
          </cell>
          <cell r="J276">
            <v>0</v>
          </cell>
          <cell r="K276">
            <v>1</v>
          </cell>
          <cell r="L276">
            <v>1</v>
          </cell>
          <cell r="M276">
            <v>100</v>
          </cell>
          <cell r="N276">
            <v>0</v>
          </cell>
          <cell r="O276">
            <v>0.06</v>
          </cell>
          <cell r="P276">
            <v>0.06</v>
          </cell>
          <cell r="R276">
            <v>0</v>
          </cell>
          <cell r="T276">
            <v>0</v>
          </cell>
          <cell r="V276" t="str">
            <v>GL meter 0.45 MM (QgT/S&lt;&lt;GLmeter), CHP bleed off and had been fully open GLCV, need re test and check field</v>
          </cell>
          <cell r="W276">
            <v>0</v>
          </cell>
          <cell r="X276">
            <v>60</v>
          </cell>
        </row>
        <row r="277">
          <cell r="B277">
            <v>44374</v>
          </cell>
          <cell r="C277" t="str">
            <v>A-08</v>
          </cell>
          <cell r="D277" t="str">
            <v>A-08:Zone3</v>
          </cell>
          <cell r="E277">
            <v>24</v>
          </cell>
          <cell r="F277">
            <v>100</v>
          </cell>
          <cell r="G277">
            <v>210</v>
          </cell>
          <cell r="H277">
            <v>86</v>
          </cell>
          <cell r="I277">
            <v>1322</v>
          </cell>
          <cell r="J277">
            <v>1</v>
          </cell>
          <cell r="K277">
            <v>9</v>
          </cell>
          <cell r="L277">
            <v>10</v>
          </cell>
          <cell r="M277">
            <v>90</v>
          </cell>
          <cell r="N277">
            <v>1E-3</v>
          </cell>
          <cell r="O277">
            <v>3.3000000000000002E-2</v>
          </cell>
          <cell r="P277">
            <v>3.2000000000000001E-2</v>
          </cell>
          <cell r="R277">
            <v>1000</v>
          </cell>
          <cell r="T277">
            <v>10000</v>
          </cell>
          <cell r="V277" t="str">
            <v>GL meter 0.164 MM (GL meter &gt;&gt; Qg TS), post bleed off CHP 7D</v>
          </cell>
          <cell r="W277">
            <v>1</v>
          </cell>
          <cell r="X277">
            <v>32</v>
          </cell>
        </row>
        <row r="278">
          <cell r="B278">
            <v>44389</v>
          </cell>
          <cell r="C278" t="str">
            <v>A-08</v>
          </cell>
          <cell r="D278" t="str">
            <v>A-08:Zone3</v>
          </cell>
          <cell r="E278">
            <v>23</v>
          </cell>
          <cell r="F278">
            <v>100</v>
          </cell>
          <cell r="G278">
            <v>209</v>
          </cell>
          <cell r="H278">
            <v>87</v>
          </cell>
          <cell r="I278">
            <v>1389</v>
          </cell>
          <cell r="J278">
            <v>1</v>
          </cell>
          <cell r="K278">
            <v>0</v>
          </cell>
          <cell r="L278">
            <v>1</v>
          </cell>
          <cell r="M278">
            <v>0</v>
          </cell>
          <cell r="N278">
            <v>1E-4</v>
          </cell>
          <cell r="O278">
            <v>2.8000000000000001E-2</v>
          </cell>
          <cell r="P278">
            <v>2.8000000000000001E-2</v>
          </cell>
          <cell r="R278">
            <v>100</v>
          </cell>
          <cell r="T278">
            <v>10000</v>
          </cell>
          <cell r="V278" t="str">
            <v xml:space="preserve">GL meter 0.053 MM (GL meter &gt;&gt; Qg TS). </v>
          </cell>
          <cell r="W278">
            <v>0.1</v>
          </cell>
          <cell r="X278">
            <v>28</v>
          </cell>
        </row>
        <row r="279">
          <cell r="B279">
            <v>44512</v>
          </cell>
          <cell r="C279" t="str">
            <v>A-08</v>
          </cell>
          <cell r="D279" t="str">
            <v>A-08:Zone3</v>
          </cell>
          <cell r="E279">
            <v>21</v>
          </cell>
          <cell r="F279">
            <v>100</v>
          </cell>
          <cell r="G279">
            <v>194</v>
          </cell>
          <cell r="H279">
            <v>87</v>
          </cell>
          <cell r="I279">
            <v>1258</v>
          </cell>
          <cell r="J279">
            <v>6</v>
          </cell>
          <cell r="K279">
            <v>8</v>
          </cell>
          <cell r="L279">
            <v>14</v>
          </cell>
          <cell r="M279">
            <v>57.142857142857146</v>
          </cell>
          <cell r="N279">
            <v>1E-3</v>
          </cell>
          <cell r="O279">
            <v>5.1999999999999998E-2</v>
          </cell>
          <cell r="P279">
            <v>5.0999999999999997E-2</v>
          </cell>
          <cell r="R279">
            <v>166.66666666666666</v>
          </cell>
          <cell r="T279">
            <v>14000</v>
          </cell>
          <cell r="V279" t="str">
            <v>GL meter 0.15 MMSCFD, (GL meter &gt;&gt; Qg TS)</v>
          </cell>
          <cell r="W279">
            <v>1</v>
          </cell>
          <cell r="X279">
            <v>51</v>
          </cell>
        </row>
        <row r="280">
          <cell r="B280">
            <v>44526</v>
          </cell>
          <cell r="C280" t="str">
            <v>A-08</v>
          </cell>
          <cell r="D280" t="str">
            <v>A-08:Zone3</v>
          </cell>
          <cell r="E280">
            <v>22</v>
          </cell>
          <cell r="F280">
            <v>100</v>
          </cell>
          <cell r="G280">
            <v>217</v>
          </cell>
          <cell r="H280">
            <v>84</v>
          </cell>
          <cell r="I280">
            <v>1086</v>
          </cell>
          <cell r="J280">
            <v>2</v>
          </cell>
          <cell r="K280">
            <v>10</v>
          </cell>
          <cell r="L280">
            <v>12</v>
          </cell>
          <cell r="M280">
            <v>83.333333333333329</v>
          </cell>
          <cell r="N280">
            <v>1E-3</v>
          </cell>
          <cell r="O280">
            <v>2.04</v>
          </cell>
          <cell r="P280">
            <v>2.0299999999999998</v>
          </cell>
          <cell r="Q280">
            <v>100</v>
          </cell>
          <cell r="R280">
            <v>500</v>
          </cell>
          <cell r="T280">
            <v>12000</v>
          </cell>
          <cell r="V280" t="str">
            <v>GL meter 0.2 MM (GL meter&lt;Qg T/S, but asso impossible), GL meter eror &amp; gas cycling..?</v>
          </cell>
          <cell r="W280">
            <v>1</v>
          </cell>
          <cell r="X280">
            <v>2029.9999999999998</v>
          </cell>
        </row>
        <row r="281">
          <cell r="B281">
            <v>44591</v>
          </cell>
          <cell r="C281" t="str">
            <v>A-08</v>
          </cell>
          <cell r="D281" t="str">
            <v>A-08:Zone3</v>
          </cell>
          <cell r="E281">
            <v>24</v>
          </cell>
          <cell r="F281">
            <v>100</v>
          </cell>
          <cell r="G281">
            <v>246</v>
          </cell>
          <cell r="H281">
            <v>98</v>
          </cell>
          <cell r="I281">
            <v>545</v>
          </cell>
          <cell r="J281">
            <v>7.61</v>
          </cell>
          <cell r="K281">
            <v>37.18</v>
          </cell>
          <cell r="L281">
            <v>44.79</v>
          </cell>
          <cell r="M281">
            <v>83.009600357222595</v>
          </cell>
          <cell r="N281">
            <v>4.0000000000000001E-3</v>
          </cell>
          <cell r="O281">
            <v>2.66</v>
          </cell>
          <cell r="P281">
            <v>2.6560000000000001</v>
          </cell>
          <cell r="R281">
            <v>525.62417871222078</v>
          </cell>
          <cell r="T281">
            <v>11197.5</v>
          </cell>
          <cell r="V281" t="str">
            <v>GL meter 4.12 MMSCFD &gt;&gt; gas TS ~2.66 MMSCFD</v>
          </cell>
          <cell r="W281">
            <v>4</v>
          </cell>
          <cell r="X281">
            <v>2656</v>
          </cell>
        </row>
        <row r="282">
          <cell r="B282">
            <v>44602</v>
          </cell>
          <cell r="C282" t="str">
            <v>A-08</v>
          </cell>
          <cell r="D282" t="str">
            <v>A-08:Zone3</v>
          </cell>
          <cell r="E282">
            <v>16</v>
          </cell>
          <cell r="F282">
            <v>100</v>
          </cell>
          <cell r="G282">
            <v>262</v>
          </cell>
          <cell r="H282">
            <v>96</v>
          </cell>
          <cell r="I282">
            <v>476</v>
          </cell>
          <cell r="J282">
            <v>6</v>
          </cell>
          <cell r="K282">
            <v>17</v>
          </cell>
          <cell r="L282">
            <v>23</v>
          </cell>
          <cell r="M282">
            <v>73.913043478260875</v>
          </cell>
          <cell r="N282">
            <v>4.0000000000000001E-3</v>
          </cell>
          <cell r="O282">
            <v>2.698</v>
          </cell>
          <cell r="P282">
            <v>2.694</v>
          </cell>
          <cell r="R282">
            <v>666.66666666666663</v>
          </cell>
          <cell r="T282">
            <v>5750</v>
          </cell>
          <cell r="V282" t="str">
            <v xml:space="preserve">GL meter 4.06 MMSCFD (GL meter &gt;&gt; Qg TS). </v>
          </cell>
          <cell r="W282">
            <v>4</v>
          </cell>
          <cell r="X282">
            <v>2694</v>
          </cell>
        </row>
        <row r="283">
          <cell r="B283">
            <v>44680</v>
          </cell>
          <cell r="C283" t="str">
            <v>A-08</v>
          </cell>
          <cell r="D283" t="str">
            <v>A-08:Zone3</v>
          </cell>
          <cell r="E283">
            <v>17</v>
          </cell>
          <cell r="F283">
            <v>100</v>
          </cell>
          <cell r="G283">
            <v>256</v>
          </cell>
          <cell r="H283">
            <v>107</v>
          </cell>
          <cell r="I283">
            <v>192</v>
          </cell>
          <cell r="J283">
            <v>5</v>
          </cell>
          <cell r="K283">
            <v>49</v>
          </cell>
          <cell r="L283">
            <v>54</v>
          </cell>
          <cell r="M283">
            <v>90.740740740740748</v>
          </cell>
          <cell r="N283">
            <v>2.0999999999999999E-3</v>
          </cell>
          <cell r="O283">
            <v>2.8149999999999999</v>
          </cell>
          <cell r="P283">
            <v>2.8130000000000002</v>
          </cell>
          <cell r="R283">
            <v>420</v>
          </cell>
          <cell r="T283">
            <v>25714.285714285714</v>
          </cell>
          <cell r="V283" t="str">
            <v>GL meter 4.165 MMSCFD (GL meter &gt;&gt; Qg TS), Wc sampling 90%. Dual LP A/B comp</v>
          </cell>
          <cell r="W283">
            <v>2.1</v>
          </cell>
          <cell r="X283">
            <v>2813</v>
          </cell>
          <cell r="Y283" t="str">
            <v>Gain</v>
          </cell>
        </row>
        <row r="284">
          <cell r="B284">
            <v>44700</v>
          </cell>
          <cell r="C284" t="str">
            <v>A-08</v>
          </cell>
          <cell r="D284" t="str">
            <v>A-08:Zone3</v>
          </cell>
          <cell r="E284">
            <v>12</v>
          </cell>
          <cell r="F284">
            <v>100</v>
          </cell>
          <cell r="G284">
            <v>229</v>
          </cell>
          <cell r="H284">
            <v>99</v>
          </cell>
          <cell r="I284">
            <v>188</v>
          </cell>
          <cell r="J284">
            <v>17.02</v>
          </cell>
          <cell r="K284">
            <v>53.58</v>
          </cell>
          <cell r="L284">
            <v>70.599999999999994</v>
          </cell>
          <cell r="M284">
            <v>75.892351274787529</v>
          </cell>
          <cell r="N284">
            <v>6.7999999999999996E-3</v>
          </cell>
          <cell r="O284">
            <v>2.2000000000000002</v>
          </cell>
          <cell r="P284">
            <v>2.1932</v>
          </cell>
          <cell r="R284">
            <v>399.52996474735608</v>
          </cell>
          <cell r="T284">
            <v>10382.35294117647</v>
          </cell>
          <cell r="V284" t="str">
            <v>GL meter 3.53 MMSCFD&gt;&gt; gas TS, use WC 76%, post Sat log</v>
          </cell>
          <cell r="W284">
            <v>6.8</v>
          </cell>
          <cell r="X284">
            <v>2193.1999999999998</v>
          </cell>
          <cell r="Y284">
            <v>12.02</v>
          </cell>
          <cell r="Z284">
            <v>4.6999999999999993E-3</v>
          </cell>
        </row>
        <row r="285">
          <cell r="B285">
            <v>44721</v>
          </cell>
          <cell r="C285" t="str">
            <v>A-08</v>
          </cell>
          <cell r="D285" t="str">
            <v>A-08:Zone3</v>
          </cell>
          <cell r="E285">
            <v>12</v>
          </cell>
          <cell r="F285">
            <v>100</v>
          </cell>
          <cell r="G285">
            <v>228</v>
          </cell>
          <cell r="H285">
            <v>101</v>
          </cell>
          <cell r="I285">
            <v>926</v>
          </cell>
          <cell r="J285">
            <v>12</v>
          </cell>
          <cell r="K285">
            <v>31</v>
          </cell>
          <cell r="L285">
            <v>43</v>
          </cell>
          <cell r="M285">
            <v>72.093023255813947</v>
          </cell>
          <cell r="N285">
            <v>4.0000000000000001E-3</v>
          </cell>
          <cell r="O285">
            <v>2.4740000000000002</v>
          </cell>
          <cell r="P285">
            <v>2.4700000000000002</v>
          </cell>
          <cell r="R285">
            <v>333.33333333333331</v>
          </cell>
          <cell r="T285">
            <v>10750</v>
          </cell>
          <cell r="V285" t="str">
            <v>Increase GL to 2.5 MM, CHP available, GL meter 4.255 MMSCFD &gt;&gt; Qg TS, WC sampling june 2022 ~73%</v>
          </cell>
          <cell r="W285">
            <v>4</v>
          </cell>
          <cell r="X285">
            <v>2470</v>
          </cell>
        </row>
        <row r="286">
          <cell r="B286">
            <v>44759</v>
          </cell>
          <cell r="C286" t="str">
            <v>A-08</v>
          </cell>
          <cell r="D286" t="str">
            <v>A-08:Zone3</v>
          </cell>
          <cell r="E286">
            <v>19</v>
          </cell>
          <cell r="F286">
            <v>100</v>
          </cell>
          <cell r="G286">
            <v>212</v>
          </cell>
          <cell r="H286">
            <v>102</v>
          </cell>
          <cell r="I286">
            <v>1026</v>
          </cell>
          <cell r="J286">
            <v>5</v>
          </cell>
          <cell r="K286">
            <v>21</v>
          </cell>
          <cell r="L286">
            <v>26</v>
          </cell>
          <cell r="M286">
            <v>80.769230769230774</v>
          </cell>
          <cell r="N286">
            <v>2E-3</v>
          </cell>
          <cell r="O286">
            <v>2.5</v>
          </cell>
          <cell r="P286">
            <v>2.4980000000000002</v>
          </cell>
          <cell r="R286">
            <v>400</v>
          </cell>
          <cell r="T286">
            <v>13000</v>
          </cell>
          <cell r="V286" t="str">
            <v>GL meter 4.15 MM .. gas TS, manual WC 79% (17 July)</v>
          </cell>
          <cell r="W286">
            <v>2</v>
          </cell>
          <cell r="X286">
            <v>2498</v>
          </cell>
        </row>
        <row r="288">
          <cell r="B288">
            <v>44819</v>
          </cell>
          <cell r="C288">
            <v>60</v>
          </cell>
        </row>
        <row r="289">
          <cell r="B289">
            <v>44879</v>
          </cell>
        </row>
        <row r="290">
          <cell r="B290">
            <v>44939</v>
          </cell>
        </row>
        <row r="291">
          <cell r="B291">
            <v>44999</v>
          </cell>
        </row>
        <row r="292">
          <cell r="B292">
            <v>45059</v>
          </cell>
        </row>
        <row r="293">
          <cell r="B293">
            <v>45119</v>
          </cell>
        </row>
        <row r="294">
          <cell r="B294">
            <v>45179</v>
          </cell>
        </row>
        <row r="296">
          <cell r="K296" t="str">
            <v>Tot liq</v>
          </cell>
          <cell r="L296">
            <v>45</v>
          </cell>
          <cell r="M296">
            <v>82</v>
          </cell>
          <cell r="N296" t="str">
            <v>WC</v>
          </cell>
          <cell r="O296" t="str">
            <v>Gas T/S-GL</v>
          </cell>
        </row>
        <row r="297">
          <cell r="K297" t="str">
            <v>oil</v>
          </cell>
          <cell r="L297">
            <v>8.1000000000000014</v>
          </cell>
          <cell r="M297">
            <v>2.66</v>
          </cell>
          <cell r="N297" t="str">
            <v>Tot Qg</v>
          </cell>
          <cell r="O297">
            <v>-1.46</v>
          </cell>
        </row>
        <row r="298">
          <cell r="K298" t="str">
            <v>water</v>
          </cell>
          <cell r="L298">
            <v>36.9</v>
          </cell>
          <cell r="M298">
            <v>3.2400000000000003E-3</v>
          </cell>
          <cell r="N298" t="str">
            <v>Asso</v>
          </cell>
          <cell r="O298">
            <v>400</v>
          </cell>
        </row>
        <row r="299">
          <cell r="M299">
            <v>2.6567600000000002</v>
          </cell>
          <cell r="N299" t="str">
            <v>GL</v>
          </cell>
        </row>
        <row r="300">
          <cell r="M300">
            <v>4.12</v>
          </cell>
          <cell r="N300" t="str">
            <v>GL meter</v>
          </cell>
        </row>
      </sheetData>
      <sheetData sheetId="13">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38325</v>
          </cell>
          <cell r="C26" t="str">
            <v>A-09 (Water Injection)</v>
          </cell>
          <cell r="D26" t="str">
            <v>A-09 (Water Injection):GBM</v>
          </cell>
          <cell r="E26">
            <v>9</v>
          </cell>
          <cell r="F26">
            <v>20</v>
          </cell>
          <cell r="G26">
            <v>1787</v>
          </cell>
          <cell r="H26">
            <v>220</v>
          </cell>
          <cell r="J26">
            <v>7671.75</v>
          </cell>
          <cell r="K26">
            <v>0</v>
          </cell>
          <cell r="L26">
            <v>7671.75</v>
          </cell>
          <cell r="M26">
            <v>0</v>
          </cell>
          <cell r="N26">
            <v>19.2</v>
          </cell>
          <cell r="R26">
            <v>2502.6884348421154</v>
          </cell>
          <cell r="S26">
            <v>0</v>
          </cell>
          <cell r="T26">
            <v>399.5703125</v>
          </cell>
          <cell r="W26">
            <v>19200</v>
          </cell>
          <cell r="X26">
            <v>0</v>
          </cell>
        </row>
        <row r="27">
          <cell r="B27">
            <v>38349</v>
          </cell>
          <cell r="C27" t="str">
            <v>A-09 (Water Injection)</v>
          </cell>
          <cell r="D27" t="str">
            <v>A-09 (Water Injection):GBM</v>
          </cell>
          <cell r="E27">
            <v>9</v>
          </cell>
          <cell r="F27">
            <v>20</v>
          </cell>
          <cell r="G27">
            <v>1787</v>
          </cell>
          <cell r="H27">
            <v>220</v>
          </cell>
          <cell r="I27">
            <v>12.4</v>
          </cell>
          <cell r="J27">
            <v>7671.75</v>
          </cell>
          <cell r="K27">
            <v>0</v>
          </cell>
          <cell r="L27">
            <v>7671.75</v>
          </cell>
          <cell r="M27">
            <v>0</v>
          </cell>
          <cell r="N27">
            <v>19.2</v>
          </cell>
          <cell r="R27">
            <v>2502.6884348421154</v>
          </cell>
          <cell r="S27">
            <v>0</v>
          </cell>
          <cell r="T27">
            <v>399.5703125</v>
          </cell>
          <cell r="W27">
            <v>19200</v>
          </cell>
          <cell r="X27">
            <v>0</v>
          </cell>
        </row>
        <row r="28">
          <cell r="B28">
            <v>38350</v>
          </cell>
          <cell r="C28" t="str">
            <v>A-09 (Water Injection)</v>
          </cell>
          <cell r="D28" t="str">
            <v>A-09 (Water Injection):GBM</v>
          </cell>
          <cell r="E28">
            <v>15</v>
          </cell>
          <cell r="F28">
            <v>30</v>
          </cell>
          <cell r="G28">
            <v>1678</v>
          </cell>
          <cell r="H28">
            <v>228</v>
          </cell>
          <cell r="I28">
            <v>18.5</v>
          </cell>
          <cell r="J28">
            <v>8938.5</v>
          </cell>
          <cell r="K28">
            <v>0</v>
          </cell>
          <cell r="L28">
            <v>8938.5</v>
          </cell>
          <cell r="M28">
            <v>0</v>
          </cell>
          <cell r="N28">
            <v>25</v>
          </cell>
          <cell r="R28">
            <v>2796.8898584773733</v>
          </cell>
          <cell r="S28">
            <v>0</v>
          </cell>
          <cell r="T28">
            <v>357.54</v>
          </cell>
          <cell r="V28" t="str">
            <v>Fr/ 9 - 24 hrs.</v>
          </cell>
          <cell r="W28">
            <v>25000</v>
          </cell>
          <cell r="X28">
            <v>0</v>
          </cell>
        </row>
        <row r="29">
          <cell r="B29">
            <v>38351</v>
          </cell>
          <cell r="C29" t="str">
            <v>A-09 (Water Injection)</v>
          </cell>
          <cell r="D29" t="str">
            <v>A-09 (Water Injection):GBM</v>
          </cell>
          <cell r="E29">
            <v>7</v>
          </cell>
          <cell r="F29">
            <v>27</v>
          </cell>
          <cell r="G29">
            <v>1747</v>
          </cell>
          <cell r="H29">
            <v>228</v>
          </cell>
          <cell r="J29">
            <v>8409.75</v>
          </cell>
          <cell r="K29">
            <v>0</v>
          </cell>
          <cell r="L29">
            <v>8409.75</v>
          </cell>
          <cell r="M29">
            <v>0</v>
          </cell>
          <cell r="N29">
            <v>47</v>
          </cell>
          <cell r="R29">
            <v>5588.7511519367399</v>
          </cell>
          <cell r="S29">
            <v>0</v>
          </cell>
          <cell r="T29">
            <v>178.93085106382978</v>
          </cell>
          <cell r="V29" t="str">
            <v>Fr/18-24 hrs.</v>
          </cell>
          <cell r="W29">
            <v>47000</v>
          </cell>
          <cell r="X29">
            <v>0</v>
          </cell>
        </row>
        <row r="30">
          <cell r="B30">
            <v>38364</v>
          </cell>
          <cell r="C30" t="str">
            <v>A-09 (Water Injection)</v>
          </cell>
          <cell r="D30" t="str">
            <v>A-09 (Water Injection):GBM</v>
          </cell>
          <cell r="E30">
            <v>8</v>
          </cell>
          <cell r="F30">
            <v>25</v>
          </cell>
          <cell r="G30">
            <v>1963</v>
          </cell>
          <cell r="H30">
            <v>235</v>
          </cell>
          <cell r="I30">
            <v>36.11</v>
          </cell>
          <cell r="J30">
            <v>6312.75</v>
          </cell>
          <cell r="K30">
            <v>39</v>
          </cell>
          <cell r="L30">
            <v>6351.75</v>
          </cell>
          <cell r="M30">
            <v>0.61400401464163423</v>
          </cell>
          <cell r="N30">
            <v>31.4</v>
          </cell>
          <cell r="R30">
            <v>4974.060433250168</v>
          </cell>
          <cell r="S30">
            <v>1.2420382165605095</v>
          </cell>
          <cell r="T30">
            <v>202.28503184713375</v>
          </cell>
          <cell r="W30">
            <v>31400</v>
          </cell>
          <cell r="X30">
            <v>0</v>
          </cell>
        </row>
        <row r="31">
          <cell r="B31">
            <v>38365</v>
          </cell>
          <cell r="C31" t="str">
            <v>A-09 (Water Injection)</v>
          </cell>
          <cell r="D31" t="str">
            <v>A-09 (Water Injection):GBM</v>
          </cell>
          <cell r="E31">
            <v>8</v>
          </cell>
          <cell r="F31">
            <v>40</v>
          </cell>
          <cell r="G31">
            <v>1508</v>
          </cell>
          <cell r="H31">
            <v>232</v>
          </cell>
          <cell r="I31">
            <v>21</v>
          </cell>
          <cell r="J31">
            <v>9554.25</v>
          </cell>
          <cell r="K31">
            <v>46</v>
          </cell>
          <cell r="L31">
            <v>9600.25</v>
          </cell>
          <cell r="M31">
            <v>0.4791541886930028</v>
          </cell>
          <cell r="N31">
            <v>40</v>
          </cell>
          <cell r="R31">
            <v>4186.6185205536804</v>
          </cell>
          <cell r="S31">
            <v>1.1499999999999999</v>
          </cell>
          <cell r="T31">
            <v>240.00624999999999</v>
          </cell>
          <cell r="V31" t="str">
            <v>Gas over range</v>
          </cell>
          <cell r="W31">
            <v>40000</v>
          </cell>
          <cell r="X31">
            <v>0</v>
          </cell>
        </row>
        <row r="32">
          <cell r="B32">
            <v>38367</v>
          </cell>
          <cell r="C32" t="str">
            <v>A-09 (Water Injection)</v>
          </cell>
          <cell r="D32" t="str">
            <v>A-09 (Water Injection):GBM</v>
          </cell>
          <cell r="E32">
            <v>8</v>
          </cell>
          <cell r="F32">
            <v>30</v>
          </cell>
          <cell r="G32">
            <v>1814</v>
          </cell>
          <cell r="H32">
            <v>233</v>
          </cell>
          <cell r="I32">
            <v>15</v>
          </cell>
          <cell r="J32">
            <v>7634.25</v>
          </cell>
          <cell r="K32">
            <v>53</v>
          </cell>
          <cell r="L32">
            <v>7687.25</v>
          </cell>
          <cell r="M32">
            <v>0.68945331555497735</v>
          </cell>
          <cell r="N32">
            <v>37</v>
          </cell>
          <cell r="R32">
            <v>4846.5795592232371</v>
          </cell>
          <cell r="S32">
            <v>1.4324324324324325</v>
          </cell>
          <cell r="T32">
            <v>207.76351351351352</v>
          </cell>
          <cell r="V32" t="str">
            <v>Fr/16-23 hrs.</v>
          </cell>
          <cell r="W32">
            <v>37000</v>
          </cell>
          <cell r="X32">
            <v>0</v>
          </cell>
        </row>
        <row r="33">
          <cell r="B33">
            <v>38369</v>
          </cell>
          <cell r="C33" t="str">
            <v>A-09 (Water Injection)</v>
          </cell>
          <cell r="D33" t="str">
            <v>A-09 (Water Injection):GBM</v>
          </cell>
          <cell r="E33">
            <v>8</v>
          </cell>
          <cell r="F33">
            <v>29</v>
          </cell>
          <cell r="G33">
            <v>1819</v>
          </cell>
          <cell r="H33">
            <v>230</v>
          </cell>
          <cell r="I33">
            <v>46</v>
          </cell>
          <cell r="J33">
            <v>7050</v>
          </cell>
          <cell r="K33">
            <v>14</v>
          </cell>
          <cell r="L33">
            <v>7064</v>
          </cell>
          <cell r="M33">
            <v>0.19818799546998866</v>
          </cell>
          <cell r="N33">
            <v>40</v>
          </cell>
          <cell r="R33">
            <v>5673.7588652482273</v>
          </cell>
          <cell r="S33">
            <v>0.35</v>
          </cell>
          <cell r="T33">
            <v>176.6</v>
          </cell>
          <cell r="V33" t="str">
            <v>Gas over range</v>
          </cell>
          <cell r="W33">
            <v>40000</v>
          </cell>
          <cell r="X33">
            <v>0</v>
          </cell>
        </row>
        <row r="34">
          <cell r="B34">
            <v>38378</v>
          </cell>
          <cell r="C34" t="str">
            <v>A-09 (Water Injection)</v>
          </cell>
          <cell r="D34" t="str">
            <v>A-09 (Water Injection):GBM</v>
          </cell>
          <cell r="E34">
            <v>3</v>
          </cell>
          <cell r="F34">
            <v>24</v>
          </cell>
          <cell r="G34">
            <v>1885</v>
          </cell>
          <cell r="H34">
            <v>241</v>
          </cell>
          <cell r="I34">
            <v>30</v>
          </cell>
          <cell r="J34">
            <v>7029.75</v>
          </cell>
          <cell r="K34">
            <v>86</v>
          </cell>
          <cell r="L34">
            <v>7115.75</v>
          </cell>
          <cell r="M34">
            <v>1.2085865860942275</v>
          </cell>
          <cell r="N34">
            <v>26.1</v>
          </cell>
          <cell r="R34">
            <v>3712.7920623066252</v>
          </cell>
          <cell r="S34">
            <v>3.2950191570881224</v>
          </cell>
          <cell r="T34">
            <v>272.63409961685824</v>
          </cell>
          <cell r="V34" t="str">
            <v>4 hrs tested</v>
          </cell>
          <cell r="W34">
            <v>26100</v>
          </cell>
          <cell r="X34">
            <v>0</v>
          </cell>
        </row>
        <row r="35">
          <cell r="B35">
            <v>38388</v>
          </cell>
          <cell r="C35" t="str">
            <v>A-09 (Water Injection)</v>
          </cell>
          <cell r="D35" t="str">
            <v>A-09 (Water Injection):GBM</v>
          </cell>
          <cell r="E35">
            <v>12</v>
          </cell>
          <cell r="F35">
            <v>16</v>
          </cell>
          <cell r="G35">
            <v>2084</v>
          </cell>
          <cell r="H35">
            <v>215</v>
          </cell>
          <cell r="I35">
            <v>6</v>
          </cell>
          <cell r="J35">
            <v>3042.75</v>
          </cell>
          <cell r="K35">
            <v>64</v>
          </cell>
          <cell r="L35">
            <v>3106.75</v>
          </cell>
          <cell r="M35">
            <v>2.0600305785789006</v>
          </cell>
          <cell r="N35">
            <v>11</v>
          </cell>
          <cell r="R35">
            <v>3615.1507682195383</v>
          </cell>
          <cell r="S35">
            <v>5.8181818181818183</v>
          </cell>
          <cell r="T35">
            <v>282.43181818181819</v>
          </cell>
          <cell r="V35" t="str">
            <v>Started on Feb 4' 2005, the separator meter was fixed up. Well test duration is 12 hrs</v>
          </cell>
          <cell r="W35">
            <v>11000</v>
          </cell>
          <cell r="X35">
            <v>0</v>
          </cell>
        </row>
        <row r="36">
          <cell r="B36">
            <v>38391</v>
          </cell>
          <cell r="C36" t="str">
            <v>A-09 (Water Injection)</v>
          </cell>
          <cell r="D36" t="str">
            <v>A-09 (Water Injection):GBM</v>
          </cell>
          <cell r="E36">
            <v>12</v>
          </cell>
          <cell r="F36">
            <v>16</v>
          </cell>
          <cell r="G36">
            <v>2100</v>
          </cell>
          <cell r="H36">
            <v>217</v>
          </cell>
          <cell r="I36">
            <v>8</v>
          </cell>
          <cell r="J36">
            <v>2728.5</v>
          </cell>
          <cell r="K36">
            <v>70</v>
          </cell>
          <cell r="L36">
            <v>2798.5</v>
          </cell>
          <cell r="M36">
            <v>2.5013400035733429</v>
          </cell>
          <cell r="N36">
            <v>10.89</v>
          </cell>
          <cell r="R36">
            <v>3991.2039582188017</v>
          </cell>
          <cell r="S36">
            <v>6.4279155188246095</v>
          </cell>
          <cell r="T36">
            <v>256.97887970615244</v>
          </cell>
          <cell r="W36">
            <v>10890</v>
          </cell>
          <cell r="X36">
            <v>0</v>
          </cell>
        </row>
        <row r="37">
          <cell r="B37">
            <v>38395</v>
          </cell>
          <cell r="C37" t="str">
            <v>A-09 (Water Injection)</v>
          </cell>
          <cell r="D37" t="str">
            <v>A-09 (Water Injection):GBM</v>
          </cell>
          <cell r="E37">
            <v>12</v>
          </cell>
          <cell r="F37">
            <v>16.3</v>
          </cell>
          <cell r="G37">
            <v>2073</v>
          </cell>
          <cell r="H37">
            <v>208</v>
          </cell>
          <cell r="I37">
            <v>5</v>
          </cell>
          <cell r="J37">
            <v>2521.5</v>
          </cell>
          <cell r="K37">
            <v>84</v>
          </cell>
          <cell r="L37">
            <v>2605.5</v>
          </cell>
          <cell r="M37">
            <v>3.2239493379389752</v>
          </cell>
          <cell r="N37">
            <v>9.1300000000000008</v>
          </cell>
          <cell r="R37">
            <v>3620.8605988498907</v>
          </cell>
          <cell r="S37">
            <v>9.2004381161007665</v>
          </cell>
          <cell r="T37">
            <v>285.37787513691126</v>
          </cell>
          <cell r="W37">
            <v>9130</v>
          </cell>
          <cell r="X37">
            <v>0</v>
          </cell>
        </row>
        <row r="38">
          <cell r="B38">
            <v>38399</v>
          </cell>
          <cell r="C38" t="str">
            <v>A-09 (Water Injection)</v>
          </cell>
          <cell r="D38" t="str">
            <v>A-09 (Water Injection):GBM</v>
          </cell>
          <cell r="E38">
            <v>12</v>
          </cell>
          <cell r="F38">
            <v>15</v>
          </cell>
          <cell r="G38">
            <v>2073</v>
          </cell>
          <cell r="H38">
            <v>211</v>
          </cell>
          <cell r="I38">
            <v>4.33</v>
          </cell>
          <cell r="J38">
            <v>2358.75</v>
          </cell>
          <cell r="K38">
            <v>55</v>
          </cell>
          <cell r="L38">
            <v>2413.75</v>
          </cell>
          <cell r="M38">
            <v>2.278612118073537</v>
          </cell>
          <cell r="N38">
            <v>8.82</v>
          </cell>
          <cell r="R38">
            <v>3739.2686804451509</v>
          </cell>
          <cell r="S38">
            <v>6.2358276643990926</v>
          </cell>
          <cell r="T38">
            <v>273.66780045351476</v>
          </cell>
          <cell r="W38">
            <v>8820</v>
          </cell>
          <cell r="X38">
            <v>0</v>
          </cell>
        </row>
        <row r="39">
          <cell r="B39">
            <v>38403</v>
          </cell>
          <cell r="C39" t="str">
            <v>A-09 (Water Injection)</v>
          </cell>
          <cell r="D39" t="str">
            <v>A-09 (Water Injection):GBM</v>
          </cell>
          <cell r="E39">
            <v>12</v>
          </cell>
          <cell r="F39">
            <v>17</v>
          </cell>
          <cell r="G39">
            <v>2075</v>
          </cell>
          <cell r="H39">
            <v>219</v>
          </cell>
          <cell r="I39">
            <v>12.02</v>
          </cell>
          <cell r="J39">
            <v>3312.75</v>
          </cell>
          <cell r="K39">
            <v>107</v>
          </cell>
          <cell r="L39">
            <v>3419.75</v>
          </cell>
          <cell r="M39">
            <v>3.1288836903282404</v>
          </cell>
          <cell r="N39">
            <v>13.37</v>
          </cell>
          <cell r="R39">
            <v>4035.9218172213418</v>
          </cell>
          <cell r="S39">
            <v>8.0029917726252808</v>
          </cell>
          <cell r="T39">
            <v>255.77786088257292</v>
          </cell>
          <cell r="W39">
            <v>13370</v>
          </cell>
          <cell r="X39">
            <v>0</v>
          </cell>
        </row>
        <row r="40">
          <cell r="B40">
            <v>38408</v>
          </cell>
          <cell r="C40" t="str">
            <v>A-09 (Water Injection)</v>
          </cell>
          <cell r="D40" t="str">
            <v>A-09 (Water Injection):GBM</v>
          </cell>
          <cell r="E40">
            <v>12</v>
          </cell>
          <cell r="F40">
            <v>17</v>
          </cell>
          <cell r="G40">
            <v>2089</v>
          </cell>
          <cell r="H40">
            <v>225</v>
          </cell>
          <cell r="J40">
            <v>3051</v>
          </cell>
          <cell r="K40">
            <v>113</v>
          </cell>
          <cell r="L40">
            <v>3164</v>
          </cell>
          <cell r="M40">
            <v>3.5714285714285716</v>
          </cell>
          <cell r="N40">
            <v>13.57</v>
          </cell>
          <cell r="R40">
            <v>4447.7220583415274</v>
          </cell>
          <cell r="S40">
            <v>8.3271923360353721</v>
          </cell>
          <cell r="T40">
            <v>233.16138540899041</v>
          </cell>
          <cell r="W40">
            <v>13570</v>
          </cell>
          <cell r="X40">
            <v>0</v>
          </cell>
        </row>
        <row r="41">
          <cell r="B41">
            <v>38412</v>
          </cell>
          <cell r="C41" t="str">
            <v>A-09 (Water Injection)</v>
          </cell>
          <cell r="D41" t="str">
            <v>A-09 (Water Injection):GBM</v>
          </cell>
          <cell r="E41">
            <v>12</v>
          </cell>
          <cell r="F41">
            <v>17</v>
          </cell>
          <cell r="G41">
            <v>2090</v>
          </cell>
          <cell r="H41">
            <v>222</v>
          </cell>
          <cell r="J41">
            <v>2955.75</v>
          </cell>
          <cell r="K41">
            <v>114</v>
          </cell>
          <cell r="L41">
            <v>3069.75</v>
          </cell>
          <cell r="M41">
            <v>3.7136574639628632</v>
          </cell>
          <cell r="N41">
            <v>13.34</v>
          </cell>
          <cell r="R41">
            <v>4513.2369111054722</v>
          </cell>
          <cell r="S41">
            <v>8.5457271364317844</v>
          </cell>
          <cell r="T41">
            <v>230.11619190404798</v>
          </cell>
          <cell r="W41">
            <v>13340</v>
          </cell>
          <cell r="X41">
            <v>0</v>
          </cell>
        </row>
        <row r="42">
          <cell r="B42">
            <v>38415</v>
          </cell>
          <cell r="C42" t="str">
            <v>A-09 (Water Injection)</v>
          </cell>
          <cell r="D42" t="str">
            <v>A-09 (Water Injection):GBM</v>
          </cell>
          <cell r="E42">
            <v>12</v>
          </cell>
          <cell r="F42">
            <v>16.63</v>
          </cell>
          <cell r="G42">
            <v>2086</v>
          </cell>
          <cell r="H42">
            <v>220</v>
          </cell>
          <cell r="J42">
            <v>3013.5</v>
          </cell>
          <cell r="K42">
            <v>126</v>
          </cell>
          <cell r="L42">
            <v>3139.5</v>
          </cell>
          <cell r="M42">
            <v>4.0133779264214047</v>
          </cell>
          <cell r="N42">
            <v>13.89</v>
          </cell>
          <cell r="R42">
            <v>4609.2583374813339</v>
          </cell>
          <cell r="S42">
            <v>9.0712742980561547</v>
          </cell>
          <cell r="T42">
            <v>226.02591792656588</v>
          </cell>
          <cell r="W42">
            <v>13890</v>
          </cell>
          <cell r="X42">
            <v>0</v>
          </cell>
        </row>
        <row r="43">
          <cell r="B43">
            <v>38425</v>
          </cell>
          <cell r="C43" t="str">
            <v>A-09 (Water Injection)</v>
          </cell>
          <cell r="D43" t="str">
            <v>A-09 (Water Injection):GBM</v>
          </cell>
          <cell r="E43">
            <v>5</v>
          </cell>
          <cell r="F43">
            <v>19.27</v>
          </cell>
          <cell r="G43">
            <v>2037</v>
          </cell>
          <cell r="H43">
            <v>229</v>
          </cell>
          <cell r="I43">
            <v>25.44</v>
          </cell>
          <cell r="J43">
            <v>4203.75</v>
          </cell>
          <cell r="K43">
            <v>148</v>
          </cell>
          <cell r="L43">
            <v>4351.75</v>
          </cell>
          <cell r="M43">
            <v>3.4009306600792786</v>
          </cell>
          <cell r="N43">
            <v>20.47</v>
          </cell>
          <cell r="R43">
            <v>4869.4617900683916</v>
          </cell>
          <cell r="S43">
            <v>7.23009281875916</v>
          </cell>
          <cell r="T43">
            <v>212.59159745969711</v>
          </cell>
          <cell r="V43" t="str">
            <v>Choke up, fluid Up, Gas up</v>
          </cell>
          <cell r="W43">
            <v>20470</v>
          </cell>
          <cell r="X43">
            <v>0</v>
          </cell>
        </row>
        <row r="44">
          <cell r="B44">
            <v>38427</v>
          </cell>
          <cell r="C44" t="str">
            <v>A-09 (Water Injection)</v>
          </cell>
          <cell r="D44" t="str">
            <v>A-09 (Water Injection):GBM</v>
          </cell>
          <cell r="E44">
            <v>6</v>
          </cell>
          <cell r="F44">
            <v>19.46</v>
          </cell>
          <cell r="G44">
            <v>2058</v>
          </cell>
          <cell r="H44">
            <v>229</v>
          </cell>
          <cell r="I44">
            <v>19</v>
          </cell>
          <cell r="J44">
            <v>3749.25</v>
          </cell>
          <cell r="K44">
            <v>158</v>
          </cell>
          <cell r="L44">
            <v>3907.25</v>
          </cell>
          <cell r="M44">
            <v>4.0437647962121694</v>
          </cell>
          <cell r="N44">
            <v>20.079999999999998</v>
          </cell>
          <cell r="R44">
            <v>5355.7378142295129</v>
          </cell>
          <cell r="S44">
            <v>7.8685258964143427</v>
          </cell>
          <cell r="T44">
            <v>194.58416334661354</v>
          </cell>
          <cell r="W44">
            <v>20080</v>
          </cell>
          <cell r="X44">
            <v>0</v>
          </cell>
        </row>
        <row r="45">
          <cell r="B45">
            <v>38438</v>
          </cell>
          <cell r="C45" t="str">
            <v>A-09 (Water Injection)</v>
          </cell>
          <cell r="D45" t="str">
            <v>A-09 (Water Injection):GBM</v>
          </cell>
          <cell r="E45">
            <v>5</v>
          </cell>
          <cell r="F45">
            <v>29.25</v>
          </cell>
          <cell r="G45">
            <v>1783</v>
          </cell>
          <cell r="H45">
            <v>239</v>
          </cell>
          <cell r="I45">
            <v>19.43</v>
          </cell>
          <cell r="J45">
            <v>6301.5</v>
          </cell>
          <cell r="K45">
            <v>295</v>
          </cell>
          <cell r="L45">
            <v>6596.5</v>
          </cell>
          <cell r="M45">
            <v>4.4720685211854772</v>
          </cell>
          <cell r="N45">
            <v>36.4</v>
          </cell>
          <cell r="R45">
            <v>5776.402443862572</v>
          </cell>
          <cell r="S45">
            <v>8.104395604395604</v>
          </cell>
          <cell r="T45">
            <v>181.22252747252747</v>
          </cell>
          <cell r="W45">
            <v>36400</v>
          </cell>
          <cell r="X45">
            <v>0</v>
          </cell>
        </row>
        <row r="46">
          <cell r="B46">
            <v>38441</v>
          </cell>
          <cell r="C46" t="str">
            <v>A-09 (Water Injection)</v>
          </cell>
          <cell r="D46" t="str">
            <v>A-09 (Water Injection):GBM</v>
          </cell>
          <cell r="E46">
            <v>5</v>
          </cell>
          <cell r="F46">
            <v>19.25</v>
          </cell>
          <cell r="G46">
            <v>2068</v>
          </cell>
          <cell r="H46">
            <v>241</v>
          </cell>
          <cell r="I46">
            <v>9.01</v>
          </cell>
          <cell r="J46">
            <v>3306.75</v>
          </cell>
          <cell r="K46">
            <v>486</v>
          </cell>
          <cell r="L46">
            <v>3792.75</v>
          </cell>
          <cell r="M46">
            <v>12.813921297211786</v>
          </cell>
          <cell r="N46">
            <v>19.64</v>
          </cell>
          <cell r="R46">
            <v>5939.3664474181596</v>
          </cell>
          <cell r="S46">
            <v>24.745417515274948</v>
          </cell>
          <cell r="T46">
            <v>193.11354378818737</v>
          </cell>
          <cell r="W46">
            <v>19640</v>
          </cell>
          <cell r="X46">
            <v>0</v>
          </cell>
        </row>
        <row r="47">
          <cell r="B47">
            <v>38449</v>
          </cell>
          <cell r="C47" t="str">
            <v>A-09 (Water Injection)</v>
          </cell>
          <cell r="D47" t="str">
            <v>A-09 (Water Injection):GBM</v>
          </cell>
          <cell r="E47">
            <v>4</v>
          </cell>
          <cell r="F47">
            <v>29</v>
          </cell>
          <cell r="G47">
            <v>1501</v>
          </cell>
          <cell r="H47">
            <v>243</v>
          </cell>
          <cell r="I47">
            <v>13.44</v>
          </cell>
          <cell r="J47">
            <v>5451</v>
          </cell>
          <cell r="K47">
            <v>946</v>
          </cell>
          <cell r="L47">
            <v>6397</v>
          </cell>
          <cell r="M47">
            <v>14.788181960293887</v>
          </cell>
          <cell r="N47">
            <v>35.450000000000003</v>
          </cell>
          <cell r="R47">
            <v>6503.3938726839115</v>
          </cell>
          <cell r="S47">
            <v>26.685472496473906</v>
          </cell>
          <cell r="T47">
            <v>180.45133991537378</v>
          </cell>
          <cell r="W47">
            <v>35450</v>
          </cell>
          <cell r="X47">
            <v>0</v>
          </cell>
        </row>
        <row r="48">
          <cell r="B48">
            <v>38471</v>
          </cell>
          <cell r="C48" t="str">
            <v>A-09 (Water Injection)</v>
          </cell>
          <cell r="D48" t="str">
            <v>A-09 (Water Injection):GBM</v>
          </cell>
          <cell r="E48">
            <v>6</v>
          </cell>
          <cell r="F48">
            <v>32</v>
          </cell>
          <cell r="G48">
            <v>1744</v>
          </cell>
          <cell r="H48">
            <v>245</v>
          </cell>
          <cell r="I48">
            <v>35.6</v>
          </cell>
          <cell r="J48">
            <v>3229.5</v>
          </cell>
          <cell r="K48">
            <v>1192</v>
          </cell>
          <cell r="L48">
            <v>4421.5</v>
          </cell>
          <cell r="M48">
            <v>26.959176749971729</v>
          </cell>
          <cell r="N48">
            <v>39.47</v>
          </cell>
          <cell r="R48">
            <v>12221.7061464623</v>
          </cell>
          <cell r="S48">
            <v>30.200152014187992</v>
          </cell>
          <cell r="T48">
            <v>112.02178870027869</v>
          </cell>
          <cell r="W48">
            <v>39470</v>
          </cell>
          <cell r="X48">
            <v>0</v>
          </cell>
        </row>
        <row r="49">
          <cell r="B49">
            <v>38481</v>
          </cell>
          <cell r="C49" t="str">
            <v>A-09 (Water Injection)</v>
          </cell>
          <cell r="D49" t="str">
            <v>A-09 (Water Injection):GBM</v>
          </cell>
          <cell r="E49">
            <v>6</v>
          </cell>
          <cell r="F49">
            <v>34</v>
          </cell>
          <cell r="G49">
            <v>1729</v>
          </cell>
          <cell r="H49">
            <v>254</v>
          </cell>
          <cell r="I49">
            <v>251</v>
          </cell>
          <cell r="J49">
            <v>5186.25</v>
          </cell>
          <cell r="K49">
            <v>1163</v>
          </cell>
          <cell r="L49">
            <v>6349.25</v>
          </cell>
          <cell r="M49">
            <v>18.317124069772021</v>
          </cell>
          <cell r="N49">
            <v>40</v>
          </cell>
          <cell r="R49">
            <v>7712.7018558688842</v>
          </cell>
          <cell r="S49">
            <v>29.074999999999999</v>
          </cell>
          <cell r="T49">
            <v>158.73124999999999</v>
          </cell>
          <cell r="V49" t="str">
            <v>If test bigger than 40 MMSCFD, reading was 0 MMSCFD</v>
          </cell>
          <cell r="W49">
            <v>40000</v>
          </cell>
          <cell r="X49">
            <v>0</v>
          </cell>
        </row>
        <row r="50">
          <cell r="B50">
            <v>38493</v>
          </cell>
          <cell r="C50" t="str">
            <v>A-09 (Water Injection)</v>
          </cell>
          <cell r="D50" t="str">
            <v>A-09 (Water Injection):GBM</v>
          </cell>
          <cell r="E50">
            <v>5</v>
          </cell>
          <cell r="F50">
            <v>24</v>
          </cell>
          <cell r="G50">
            <v>1950</v>
          </cell>
          <cell r="H50">
            <v>251</v>
          </cell>
          <cell r="I50">
            <v>27.13</v>
          </cell>
          <cell r="J50">
            <v>3685.5</v>
          </cell>
          <cell r="K50">
            <v>835</v>
          </cell>
          <cell r="L50">
            <v>4520.5</v>
          </cell>
          <cell r="M50">
            <v>18.471408030085168</v>
          </cell>
          <cell r="N50">
            <v>36.450000000000003</v>
          </cell>
          <cell r="R50">
            <v>9890.1098901098903</v>
          </cell>
          <cell r="S50">
            <v>22.90809327846365</v>
          </cell>
          <cell r="T50">
            <v>124.01920438957475</v>
          </cell>
          <cell r="W50">
            <v>36450</v>
          </cell>
          <cell r="X50">
            <v>0</v>
          </cell>
        </row>
        <row r="51">
          <cell r="B51">
            <v>38494</v>
          </cell>
          <cell r="C51" t="str">
            <v>A-09 (Water Injection)</v>
          </cell>
          <cell r="D51" t="str">
            <v>A-09 (Water Injection):GBM</v>
          </cell>
          <cell r="E51">
            <v>7</v>
          </cell>
          <cell r="F51">
            <v>33</v>
          </cell>
          <cell r="G51">
            <v>1778</v>
          </cell>
          <cell r="H51">
            <v>252</v>
          </cell>
          <cell r="I51">
            <v>32.130000000000003</v>
          </cell>
          <cell r="J51">
            <v>4631.25</v>
          </cell>
          <cell r="K51">
            <v>1069</v>
          </cell>
          <cell r="L51">
            <v>5700.25</v>
          </cell>
          <cell r="M51">
            <v>18.75356344019999</v>
          </cell>
          <cell r="N51">
            <v>40</v>
          </cell>
          <cell r="R51">
            <v>8636.9770580296899</v>
          </cell>
          <cell r="S51">
            <v>26.725000000000001</v>
          </cell>
          <cell r="T51">
            <v>142.50624999999999</v>
          </cell>
          <cell r="W51">
            <v>40000</v>
          </cell>
          <cell r="X51">
            <v>0</v>
          </cell>
        </row>
        <row r="52">
          <cell r="B52">
            <v>38498</v>
          </cell>
          <cell r="C52" t="str">
            <v>A-09 (Water Injection)</v>
          </cell>
          <cell r="D52" t="str">
            <v>A-09 (Water Injection):GBM</v>
          </cell>
          <cell r="E52">
            <v>4</v>
          </cell>
          <cell r="F52">
            <v>32</v>
          </cell>
          <cell r="G52">
            <v>1747</v>
          </cell>
          <cell r="H52">
            <v>254</v>
          </cell>
          <cell r="I52">
            <v>28.88</v>
          </cell>
          <cell r="J52">
            <v>4941</v>
          </cell>
          <cell r="K52">
            <v>1161</v>
          </cell>
          <cell r="L52">
            <v>6102</v>
          </cell>
          <cell r="M52">
            <v>19.026548672566371</v>
          </cell>
          <cell r="N52">
            <v>40</v>
          </cell>
          <cell r="R52">
            <v>8095.5272212102809</v>
          </cell>
          <cell r="S52">
            <v>29.024999999999999</v>
          </cell>
          <cell r="T52">
            <v>152.55000000000001</v>
          </cell>
          <cell r="W52">
            <v>40000</v>
          </cell>
          <cell r="X52">
            <v>0</v>
          </cell>
        </row>
        <row r="53">
          <cell r="B53">
            <v>38502</v>
          </cell>
          <cell r="C53" t="str">
            <v>A-09 (Water Injection)</v>
          </cell>
          <cell r="D53" t="str">
            <v>A-09 (Water Injection):GBM</v>
          </cell>
          <cell r="E53">
            <v>9</v>
          </cell>
          <cell r="F53">
            <v>32</v>
          </cell>
          <cell r="G53">
            <v>1746</v>
          </cell>
          <cell r="H53">
            <v>255</v>
          </cell>
          <cell r="I53">
            <v>34.450000000000003</v>
          </cell>
          <cell r="J53">
            <v>4704</v>
          </cell>
          <cell r="K53">
            <v>1184</v>
          </cell>
          <cell r="L53">
            <v>5888</v>
          </cell>
          <cell r="M53">
            <v>20.108695652173914</v>
          </cell>
          <cell r="N53">
            <v>40</v>
          </cell>
          <cell r="R53">
            <v>8503.4013605442178</v>
          </cell>
          <cell r="S53">
            <v>29.6</v>
          </cell>
          <cell r="T53">
            <v>147.19999999999999</v>
          </cell>
          <cell r="W53">
            <v>40000</v>
          </cell>
          <cell r="X53">
            <v>0</v>
          </cell>
        </row>
        <row r="54">
          <cell r="B54">
            <v>38524</v>
          </cell>
          <cell r="C54" t="str">
            <v>A-09 (Water Injection)</v>
          </cell>
          <cell r="D54" t="str">
            <v>A-09 (Water Injection):GBM</v>
          </cell>
          <cell r="E54">
            <v>4</v>
          </cell>
          <cell r="F54">
            <v>32</v>
          </cell>
          <cell r="G54">
            <v>1761</v>
          </cell>
          <cell r="H54">
            <v>252</v>
          </cell>
          <cell r="I54">
            <v>36.6</v>
          </cell>
          <cell r="J54">
            <v>1824</v>
          </cell>
          <cell r="K54">
            <v>1191</v>
          </cell>
          <cell r="L54">
            <v>3015</v>
          </cell>
          <cell r="M54">
            <v>39.502487562189053</v>
          </cell>
          <cell r="N54">
            <v>40</v>
          </cell>
          <cell r="R54">
            <v>21929.824561403508</v>
          </cell>
          <cell r="S54">
            <v>29.774999999999999</v>
          </cell>
          <cell r="T54">
            <v>75.375</v>
          </cell>
          <cell r="W54">
            <v>40000</v>
          </cell>
          <cell r="X54">
            <v>0</v>
          </cell>
        </row>
        <row r="55">
          <cell r="B55">
            <v>38526</v>
          </cell>
          <cell r="C55" t="str">
            <v>A-09 (Water Injection)</v>
          </cell>
          <cell r="D55" t="str">
            <v>A-09 (Water Injection):GBM</v>
          </cell>
          <cell r="E55">
            <v>4</v>
          </cell>
          <cell r="F55">
            <v>27</v>
          </cell>
          <cell r="G55">
            <v>1904</v>
          </cell>
          <cell r="H55">
            <v>252</v>
          </cell>
          <cell r="J55">
            <v>3157.5</v>
          </cell>
          <cell r="K55">
            <v>943</v>
          </cell>
          <cell r="L55">
            <v>4100.5</v>
          </cell>
          <cell r="M55">
            <v>22.99719546396781</v>
          </cell>
          <cell r="N55">
            <v>36.9</v>
          </cell>
          <cell r="R55">
            <v>11686.46080760095</v>
          </cell>
          <cell r="S55">
            <v>25.555555555555557</v>
          </cell>
          <cell r="T55">
            <v>111.12466124661246</v>
          </cell>
          <cell r="V55" t="str">
            <v>Test for diff choke setting</v>
          </cell>
          <cell r="W55">
            <v>36900</v>
          </cell>
          <cell r="X55">
            <v>0</v>
          </cell>
        </row>
        <row r="56">
          <cell r="B56">
            <v>38582</v>
          </cell>
          <cell r="C56" t="str">
            <v>A-09 (Water Injection)</v>
          </cell>
          <cell r="D56" t="str">
            <v>A-09 (Water Injection):GBM</v>
          </cell>
          <cell r="E56">
            <v>3</v>
          </cell>
          <cell r="F56">
            <v>24</v>
          </cell>
          <cell r="G56">
            <v>1919</v>
          </cell>
          <cell r="H56">
            <v>248</v>
          </cell>
          <cell r="I56">
            <v>48.03</v>
          </cell>
          <cell r="J56">
            <v>3513</v>
          </cell>
          <cell r="K56">
            <v>154</v>
          </cell>
          <cell r="L56">
            <v>3667</v>
          </cell>
          <cell r="M56">
            <v>4.1996182165257707</v>
          </cell>
          <cell r="N56">
            <v>34.92</v>
          </cell>
          <cell r="R56">
            <v>9940.2220324508962</v>
          </cell>
          <cell r="S56">
            <v>4.4100801832760599</v>
          </cell>
          <cell r="T56">
            <v>105.0114547537228</v>
          </cell>
          <cell r="W56">
            <v>34920</v>
          </cell>
          <cell r="X56">
            <v>0</v>
          </cell>
        </row>
        <row r="57">
          <cell r="B57">
            <v>38587</v>
          </cell>
          <cell r="C57" t="str">
            <v>A-09 (Water Injection)</v>
          </cell>
          <cell r="D57" t="str">
            <v>A-09 (Water Injection):GBM</v>
          </cell>
          <cell r="E57">
            <v>6</v>
          </cell>
          <cell r="F57">
            <v>23</v>
          </cell>
          <cell r="G57">
            <v>1965</v>
          </cell>
          <cell r="H57">
            <v>251</v>
          </cell>
          <cell r="I57">
            <v>50.05</v>
          </cell>
          <cell r="J57">
            <v>2398</v>
          </cell>
          <cell r="K57">
            <v>1027</v>
          </cell>
          <cell r="L57">
            <v>3425</v>
          </cell>
          <cell r="M57">
            <v>29.985401459854014</v>
          </cell>
          <cell r="N57">
            <v>34.700000000000003</v>
          </cell>
          <cell r="R57">
            <v>14470.391993327774</v>
          </cell>
          <cell r="S57">
            <v>29.596541786743515</v>
          </cell>
          <cell r="T57">
            <v>98.703170028818448</v>
          </cell>
          <cell r="W57">
            <v>34700</v>
          </cell>
          <cell r="X57">
            <v>0</v>
          </cell>
        </row>
        <row r="58">
          <cell r="B58">
            <v>38650</v>
          </cell>
          <cell r="C58" t="str">
            <v>A-09 (Water Injection)</v>
          </cell>
          <cell r="D58" t="str">
            <v>A-09 (Water Injection):GBM</v>
          </cell>
          <cell r="E58">
            <v>6</v>
          </cell>
          <cell r="F58">
            <v>21</v>
          </cell>
          <cell r="G58">
            <v>1924</v>
          </cell>
          <cell r="H58">
            <v>241</v>
          </cell>
          <cell r="I58">
            <v>72.22</v>
          </cell>
          <cell r="J58">
            <v>2460</v>
          </cell>
          <cell r="K58">
            <v>810</v>
          </cell>
          <cell r="L58">
            <v>3270</v>
          </cell>
          <cell r="M58">
            <v>24.770642201834864</v>
          </cell>
          <cell r="N58">
            <v>37.4</v>
          </cell>
          <cell r="R58">
            <v>15203.252032520326</v>
          </cell>
          <cell r="S58">
            <v>21.657754010695186</v>
          </cell>
          <cell r="T58">
            <v>87.433155080213908</v>
          </cell>
          <cell r="W58">
            <v>37400</v>
          </cell>
          <cell r="X58">
            <v>0</v>
          </cell>
        </row>
        <row r="59">
          <cell r="B59">
            <v>38674</v>
          </cell>
          <cell r="C59" t="str">
            <v>A-09 (Water Injection)</v>
          </cell>
          <cell r="D59" t="str">
            <v>A-09 (Water Injection):GBM</v>
          </cell>
          <cell r="E59">
            <v>6</v>
          </cell>
          <cell r="F59">
            <v>20.52</v>
          </cell>
          <cell r="G59">
            <v>1925</v>
          </cell>
          <cell r="H59">
            <v>250</v>
          </cell>
          <cell r="I59">
            <v>74.11</v>
          </cell>
          <cell r="J59">
            <v>2248</v>
          </cell>
          <cell r="K59">
            <v>757</v>
          </cell>
          <cell r="L59">
            <v>3005</v>
          </cell>
          <cell r="M59">
            <v>25.191347753743759</v>
          </cell>
          <cell r="N59">
            <v>35.450000000000003</v>
          </cell>
          <cell r="R59">
            <v>15769.572953736655</v>
          </cell>
          <cell r="S59">
            <v>21.354019746121299</v>
          </cell>
          <cell r="T59">
            <v>84.767277856135408</v>
          </cell>
          <cell r="W59">
            <v>35450</v>
          </cell>
          <cell r="X59">
            <v>0</v>
          </cell>
        </row>
        <row r="60">
          <cell r="B60">
            <v>38694</v>
          </cell>
          <cell r="C60" t="str">
            <v>A-09 (Water Injection)</v>
          </cell>
          <cell r="D60" t="str">
            <v>A-09 (Water Injection):GBM</v>
          </cell>
          <cell r="E60">
            <v>6</v>
          </cell>
          <cell r="F60">
            <v>20</v>
          </cell>
          <cell r="G60">
            <v>1935</v>
          </cell>
          <cell r="H60">
            <v>247</v>
          </cell>
          <cell r="I60">
            <v>82</v>
          </cell>
          <cell r="J60">
            <v>1974</v>
          </cell>
          <cell r="K60">
            <v>828</v>
          </cell>
          <cell r="L60">
            <v>2802</v>
          </cell>
          <cell r="M60">
            <v>29.550321199143468</v>
          </cell>
          <cell r="N60">
            <v>36.520000000000003</v>
          </cell>
          <cell r="R60">
            <v>18500.50658561297</v>
          </cell>
          <cell r="S60">
            <v>22.672508214676888</v>
          </cell>
          <cell r="T60">
            <v>76.725082146768898</v>
          </cell>
          <cell r="W60">
            <v>36520</v>
          </cell>
          <cell r="X60">
            <v>0</v>
          </cell>
        </row>
        <row r="61">
          <cell r="B61">
            <v>38725</v>
          </cell>
          <cell r="C61" t="str">
            <v>A-09 (Water Injection)</v>
          </cell>
          <cell r="D61" t="str">
            <v>A-09 (Water Injection):GBM</v>
          </cell>
          <cell r="E61">
            <v>5</v>
          </cell>
          <cell r="F61">
            <v>20</v>
          </cell>
          <cell r="G61">
            <v>1973</v>
          </cell>
          <cell r="H61">
            <v>224</v>
          </cell>
          <cell r="I61">
            <v>82</v>
          </cell>
          <cell r="J61">
            <v>2034</v>
          </cell>
          <cell r="K61">
            <v>731</v>
          </cell>
          <cell r="L61">
            <v>2765</v>
          </cell>
          <cell r="M61">
            <v>26.437613019891501</v>
          </cell>
          <cell r="N61">
            <v>34.700000000000003</v>
          </cell>
          <cell r="R61">
            <v>17059.980334316617</v>
          </cell>
          <cell r="S61">
            <v>21.066282420749278</v>
          </cell>
          <cell r="T61">
            <v>79.682997118155626</v>
          </cell>
          <cell r="W61">
            <v>34700</v>
          </cell>
          <cell r="X61">
            <v>0</v>
          </cell>
        </row>
        <row r="62">
          <cell r="B62">
            <v>38776</v>
          </cell>
          <cell r="C62" t="str">
            <v>A-09 (Water Injection)</v>
          </cell>
          <cell r="D62" t="str">
            <v>A-09 (Water Injection):GBM</v>
          </cell>
          <cell r="E62">
            <v>9</v>
          </cell>
          <cell r="F62">
            <v>42</v>
          </cell>
          <cell r="G62">
            <v>1438</v>
          </cell>
          <cell r="H62">
            <v>251</v>
          </cell>
          <cell r="I62">
            <v>77</v>
          </cell>
          <cell r="J62">
            <v>2931</v>
          </cell>
          <cell r="K62">
            <v>1409</v>
          </cell>
          <cell r="L62">
            <v>4340</v>
          </cell>
          <cell r="M62">
            <v>32.465437788018434</v>
          </cell>
          <cell r="N62">
            <v>40</v>
          </cell>
          <cell r="R62">
            <v>13647.219379051518</v>
          </cell>
          <cell r="S62">
            <v>35.225000000000001</v>
          </cell>
          <cell r="T62">
            <v>108.5</v>
          </cell>
          <cell r="V62" t="str">
            <v>alloc (orig test date 12 May 06)</v>
          </cell>
          <cell r="W62">
            <v>40000</v>
          </cell>
          <cell r="X62">
            <v>0</v>
          </cell>
        </row>
        <row r="63">
          <cell r="B63">
            <v>38849</v>
          </cell>
          <cell r="C63" t="str">
            <v>A-09 (Water Injection)</v>
          </cell>
          <cell r="D63" t="str">
            <v>A-09 (Water Injection):GBM</v>
          </cell>
          <cell r="E63">
            <v>9</v>
          </cell>
          <cell r="F63">
            <v>42</v>
          </cell>
          <cell r="G63">
            <v>1438</v>
          </cell>
          <cell r="H63">
            <v>251</v>
          </cell>
          <cell r="I63">
            <v>77</v>
          </cell>
          <cell r="J63">
            <v>2931</v>
          </cell>
          <cell r="K63">
            <v>1409</v>
          </cell>
          <cell r="L63">
            <v>4340</v>
          </cell>
          <cell r="M63">
            <v>32.465437788018434</v>
          </cell>
          <cell r="N63">
            <v>40</v>
          </cell>
          <cell r="R63">
            <v>13647.219379051518</v>
          </cell>
          <cell r="S63">
            <v>35.225000000000001</v>
          </cell>
          <cell r="T63">
            <v>108.5</v>
          </cell>
          <cell r="V63" t="str">
            <v>prod after fix Water Meter at May 11 2006</v>
          </cell>
          <cell r="W63">
            <v>40000</v>
          </cell>
          <cell r="X63">
            <v>0</v>
          </cell>
        </row>
        <row r="64">
          <cell r="B64">
            <v>38984</v>
          </cell>
          <cell r="C64" t="str">
            <v>A-09 (Water Injection)</v>
          </cell>
          <cell r="D64" t="str">
            <v>A-09 (Water Injection):GBM</v>
          </cell>
          <cell r="E64">
            <v>17</v>
          </cell>
          <cell r="F64">
            <v>38</v>
          </cell>
          <cell r="G64">
            <v>1431</v>
          </cell>
          <cell r="H64">
            <v>240</v>
          </cell>
          <cell r="I64">
            <v>82</v>
          </cell>
          <cell r="J64">
            <v>1431</v>
          </cell>
          <cell r="K64">
            <v>811</v>
          </cell>
          <cell r="L64">
            <v>2242</v>
          </cell>
          <cell r="M64">
            <v>36.173059768064228</v>
          </cell>
          <cell r="N64">
            <v>35.4</v>
          </cell>
          <cell r="R64">
            <v>24737.945492662475</v>
          </cell>
          <cell r="S64">
            <v>22.90960451977401</v>
          </cell>
          <cell r="T64">
            <v>63.333333333333336</v>
          </cell>
          <cell r="V64" t="str">
            <v>Need to step rate ( after Flowmeter B blocked).</v>
          </cell>
          <cell r="W64">
            <v>35400</v>
          </cell>
          <cell r="X64">
            <v>0</v>
          </cell>
        </row>
        <row r="65">
          <cell r="B65">
            <v>39029</v>
          </cell>
          <cell r="C65" t="str">
            <v>A-09 (Water Injection)</v>
          </cell>
          <cell r="D65" t="str">
            <v>A-09 (Water Injection):GBM</v>
          </cell>
          <cell r="E65">
            <v>15</v>
          </cell>
          <cell r="F65">
            <v>25</v>
          </cell>
          <cell r="G65">
            <v>1632</v>
          </cell>
          <cell r="H65">
            <v>233</v>
          </cell>
          <cell r="I65">
            <v>108</v>
          </cell>
          <cell r="J65">
            <v>933</v>
          </cell>
          <cell r="K65">
            <v>725</v>
          </cell>
          <cell r="L65">
            <v>1658</v>
          </cell>
          <cell r="M65">
            <v>43.727382388419784</v>
          </cell>
          <cell r="N65">
            <v>23.28</v>
          </cell>
          <cell r="R65">
            <v>24951.76848874598</v>
          </cell>
          <cell r="S65">
            <v>31.142611683848799</v>
          </cell>
          <cell r="T65">
            <v>71.219931271477662</v>
          </cell>
          <cell r="V65" t="str">
            <v xml:space="preserve">test w/ lower choke </v>
          </cell>
          <cell r="W65">
            <v>23280</v>
          </cell>
          <cell r="X65">
            <v>0</v>
          </cell>
        </row>
        <row r="66">
          <cell r="B66">
            <v>39040</v>
          </cell>
          <cell r="C66" t="str">
            <v>A-09 (Water Injection)</v>
          </cell>
          <cell r="D66" t="str">
            <v>A-09 (Water Injection):GBM</v>
          </cell>
          <cell r="E66">
            <v>12</v>
          </cell>
          <cell r="F66">
            <v>30</v>
          </cell>
          <cell r="G66">
            <v>1508</v>
          </cell>
          <cell r="H66">
            <v>237</v>
          </cell>
          <cell r="I66">
            <v>103</v>
          </cell>
          <cell r="J66">
            <v>1066</v>
          </cell>
          <cell r="K66">
            <v>858</v>
          </cell>
          <cell r="L66">
            <v>1924</v>
          </cell>
          <cell r="M66">
            <v>44.594594594594597</v>
          </cell>
          <cell r="N66">
            <v>28.69</v>
          </cell>
          <cell r="R66">
            <v>26913.696060037524</v>
          </cell>
          <cell r="S66">
            <v>29.90589055420007</v>
          </cell>
          <cell r="T66">
            <v>67.061693970024393</v>
          </cell>
          <cell r="W66">
            <v>28690</v>
          </cell>
          <cell r="X66">
            <v>0</v>
          </cell>
        </row>
        <row r="67">
          <cell r="B67">
            <v>39062</v>
          </cell>
          <cell r="C67" t="str">
            <v>A-09 (Water Injection)</v>
          </cell>
          <cell r="D67" t="str">
            <v>A-09 (Water Injection):GBM</v>
          </cell>
          <cell r="E67">
            <v>12</v>
          </cell>
          <cell r="F67">
            <v>41</v>
          </cell>
          <cell r="G67">
            <v>1255</v>
          </cell>
          <cell r="H67">
            <v>234</v>
          </cell>
          <cell r="I67">
            <v>87</v>
          </cell>
          <cell r="J67">
            <v>1461</v>
          </cell>
          <cell r="K67">
            <v>1155</v>
          </cell>
          <cell r="L67">
            <v>2616</v>
          </cell>
          <cell r="M67">
            <v>44.151376146788991</v>
          </cell>
          <cell r="N67">
            <v>34.22</v>
          </cell>
          <cell r="R67">
            <v>23422.313483915128</v>
          </cell>
          <cell r="S67">
            <v>33.752191700759788</v>
          </cell>
          <cell r="T67">
            <v>76.446522501461132</v>
          </cell>
          <cell r="V67" t="str">
            <v>THP set limit is 1200 psi</v>
          </cell>
          <cell r="W67">
            <v>34220</v>
          </cell>
          <cell r="X67">
            <v>0</v>
          </cell>
        </row>
        <row r="68">
          <cell r="B68">
            <v>39088</v>
          </cell>
          <cell r="C68" t="str">
            <v>A-09 (Water Injection)</v>
          </cell>
          <cell r="D68" t="str">
            <v>A-09 (Water Injection):GBM</v>
          </cell>
          <cell r="E68">
            <v>11</v>
          </cell>
          <cell r="F68">
            <v>41</v>
          </cell>
          <cell r="G68">
            <v>1224</v>
          </cell>
          <cell r="H68">
            <v>233</v>
          </cell>
          <cell r="I68">
            <v>88</v>
          </cell>
          <cell r="J68">
            <v>1522</v>
          </cell>
          <cell r="K68">
            <v>1235</v>
          </cell>
          <cell r="L68">
            <v>2757</v>
          </cell>
          <cell r="M68">
            <v>44.795067101922378</v>
          </cell>
          <cell r="N68">
            <v>34.22</v>
          </cell>
          <cell r="R68">
            <v>22483.574244415242</v>
          </cell>
          <cell r="S68">
            <v>36.090005844535362</v>
          </cell>
          <cell r="T68">
            <v>80.566919929865577</v>
          </cell>
          <cell r="W68">
            <v>34220</v>
          </cell>
          <cell r="X68">
            <v>0</v>
          </cell>
        </row>
        <row r="69">
          <cell r="B69">
            <v>39093</v>
          </cell>
          <cell r="C69" t="str">
            <v>A-09 (Water Injection)</v>
          </cell>
          <cell r="D69" t="str">
            <v>A-09 (Water Injection):GBM</v>
          </cell>
          <cell r="E69">
            <v>13</v>
          </cell>
          <cell r="F69">
            <v>45</v>
          </cell>
          <cell r="G69">
            <v>1071</v>
          </cell>
          <cell r="H69">
            <v>224</v>
          </cell>
          <cell r="I69">
            <v>76</v>
          </cell>
          <cell r="J69">
            <v>1667</v>
          </cell>
          <cell r="K69">
            <v>1241</v>
          </cell>
          <cell r="L69">
            <v>2908</v>
          </cell>
          <cell r="M69">
            <v>42.675378266850068</v>
          </cell>
          <cell r="N69">
            <v>37.840000000000003</v>
          </cell>
          <cell r="R69">
            <v>22699.460107978404</v>
          </cell>
          <cell r="S69">
            <v>32.795983086680764</v>
          </cell>
          <cell r="T69">
            <v>76.849894291754751</v>
          </cell>
          <cell r="W69">
            <v>37840</v>
          </cell>
          <cell r="X69">
            <v>0</v>
          </cell>
        </row>
        <row r="70">
          <cell r="B70">
            <v>39098</v>
          </cell>
          <cell r="C70" t="str">
            <v>A-09 (Water Injection)</v>
          </cell>
          <cell r="D70" t="str">
            <v>A-09 (Water Injection):GBM</v>
          </cell>
          <cell r="E70">
            <v>8</v>
          </cell>
          <cell r="F70">
            <v>41</v>
          </cell>
          <cell r="G70">
            <v>1212</v>
          </cell>
          <cell r="H70">
            <v>232</v>
          </cell>
          <cell r="I70">
            <v>80</v>
          </cell>
          <cell r="J70">
            <v>1500</v>
          </cell>
          <cell r="K70">
            <v>2552</v>
          </cell>
          <cell r="L70">
            <v>4052</v>
          </cell>
          <cell r="M70">
            <v>62.981243830207305</v>
          </cell>
          <cell r="N70">
            <v>35.14</v>
          </cell>
          <cell r="R70">
            <v>23426.666666666668</v>
          </cell>
          <cell r="S70">
            <v>72.623790552077409</v>
          </cell>
          <cell r="T70">
            <v>115.31018782014797</v>
          </cell>
          <cell r="W70">
            <v>35140</v>
          </cell>
          <cell r="X70">
            <v>0</v>
          </cell>
        </row>
        <row r="71">
          <cell r="B71">
            <v>39137</v>
          </cell>
          <cell r="C71" t="str">
            <v>A-09 (Water Injection)</v>
          </cell>
          <cell r="D71" t="str">
            <v>A-09 (Water Injection):GBM</v>
          </cell>
          <cell r="E71">
            <v>10</v>
          </cell>
          <cell r="F71">
            <v>35</v>
          </cell>
          <cell r="G71">
            <v>1434</v>
          </cell>
          <cell r="H71">
            <v>234</v>
          </cell>
          <cell r="I71">
            <v>104</v>
          </cell>
          <cell r="J71">
            <v>1102</v>
          </cell>
          <cell r="K71">
            <v>687</v>
          </cell>
          <cell r="L71">
            <v>1789</v>
          </cell>
          <cell r="M71">
            <v>38.401341531581892</v>
          </cell>
          <cell r="N71">
            <v>36.31</v>
          </cell>
          <cell r="R71">
            <v>32949.183303085301</v>
          </cell>
          <cell r="S71">
            <v>18.920407601211789</v>
          </cell>
          <cell r="T71">
            <v>49.270173505921235</v>
          </cell>
          <cell r="V71" t="str">
            <v>reduced choke</v>
          </cell>
          <cell r="W71">
            <v>36310</v>
          </cell>
          <cell r="X71">
            <v>0</v>
          </cell>
        </row>
        <row r="72">
          <cell r="B72">
            <v>39139</v>
          </cell>
          <cell r="C72" t="str">
            <v>A-09 (Water Injection)</v>
          </cell>
          <cell r="D72" t="str">
            <v>A-09 (Water Injection):GBM</v>
          </cell>
          <cell r="E72">
            <v>8</v>
          </cell>
          <cell r="F72">
            <v>35</v>
          </cell>
          <cell r="G72">
            <v>1427</v>
          </cell>
          <cell r="H72">
            <v>234</v>
          </cell>
          <cell r="I72">
            <v>105</v>
          </cell>
          <cell r="J72">
            <v>1068</v>
          </cell>
          <cell r="K72">
            <v>670</v>
          </cell>
          <cell r="L72">
            <v>1738</v>
          </cell>
          <cell r="M72">
            <v>38.550057537399312</v>
          </cell>
          <cell r="N72">
            <v>36.75</v>
          </cell>
          <cell r="R72">
            <v>34410.112359550563</v>
          </cell>
          <cell r="S72">
            <v>18.231292517006803</v>
          </cell>
          <cell r="T72">
            <v>47.292517006802719</v>
          </cell>
          <cell r="W72">
            <v>36750</v>
          </cell>
          <cell r="X72">
            <v>0</v>
          </cell>
        </row>
        <row r="73">
          <cell r="B73">
            <v>39144</v>
          </cell>
          <cell r="C73" t="str">
            <v>A-09 (Water Injection)</v>
          </cell>
          <cell r="D73" t="str">
            <v>A-09 (Water Injection):GBM</v>
          </cell>
          <cell r="E73">
            <v>14</v>
          </cell>
          <cell r="F73">
            <v>41</v>
          </cell>
          <cell r="G73">
            <v>1220</v>
          </cell>
          <cell r="H73">
            <v>233</v>
          </cell>
          <cell r="I73">
            <v>89</v>
          </cell>
          <cell r="J73">
            <v>1302</v>
          </cell>
          <cell r="K73">
            <v>893</v>
          </cell>
          <cell r="L73">
            <v>2195</v>
          </cell>
          <cell r="M73">
            <v>40.683371298405469</v>
          </cell>
          <cell r="N73">
            <v>34.9</v>
          </cell>
          <cell r="R73">
            <v>26804.915514592933</v>
          </cell>
          <cell r="S73">
            <v>25.587392550143267</v>
          </cell>
          <cell r="T73">
            <v>62.893982808022926</v>
          </cell>
          <cell r="V73" t="str">
            <v>exercise CP for well integrity</v>
          </cell>
          <cell r="W73">
            <v>34900</v>
          </cell>
          <cell r="X73">
            <v>0</v>
          </cell>
        </row>
        <row r="74">
          <cell r="B74">
            <v>39151</v>
          </cell>
          <cell r="C74" t="str">
            <v>A-09 (Water Injection)</v>
          </cell>
          <cell r="D74" t="str">
            <v>A-09 (Water Injection):GBM</v>
          </cell>
          <cell r="E74">
            <v>13</v>
          </cell>
          <cell r="F74">
            <v>40</v>
          </cell>
          <cell r="G74">
            <v>1265</v>
          </cell>
          <cell r="H74">
            <v>229</v>
          </cell>
          <cell r="I74">
            <v>94</v>
          </cell>
          <cell r="J74">
            <v>1258</v>
          </cell>
          <cell r="K74">
            <v>992</v>
          </cell>
          <cell r="L74">
            <v>2250</v>
          </cell>
          <cell r="M74">
            <v>44.088888888888889</v>
          </cell>
          <cell r="N74">
            <v>37.96</v>
          </cell>
          <cell r="R74">
            <v>30174.880763116056</v>
          </cell>
          <cell r="S74">
            <v>26.132771338250791</v>
          </cell>
          <cell r="T74">
            <v>59.272918861959958</v>
          </cell>
          <cell r="W74">
            <v>37960</v>
          </cell>
          <cell r="X74">
            <v>0</v>
          </cell>
        </row>
        <row r="75">
          <cell r="B75">
            <v>39159</v>
          </cell>
          <cell r="C75" t="str">
            <v>A-09 (Water Injection)</v>
          </cell>
          <cell r="D75" t="str">
            <v>A-09 (Water Injection):GBM</v>
          </cell>
          <cell r="E75">
            <v>10</v>
          </cell>
          <cell r="F75">
            <v>38</v>
          </cell>
          <cell r="G75">
            <v>1350</v>
          </cell>
          <cell r="H75">
            <v>240</v>
          </cell>
          <cell r="I75">
            <v>105</v>
          </cell>
          <cell r="J75">
            <v>1224</v>
          </cell>
          <cell r="K75">
            <v>762</v>
          </cell>
          <cell r="L75">
            <v>1986</v>
          </cell>
          <cell r="M75">
            <v>38.368580060422964</v>
          </cell>
          <cell r="N75">
            <v>36.1</v>
          </cell>
          <cell r="R75">
            <v>29493.464052287582</v>
          </cell>
          <cell r="S75">
            <v>21.10803324099723</v>
          </cell>
          <cell r="T75">
            <v>55.013850415512465</v>
          </cell>
          <cell r="W75">
            <v>36100</v>
          </cell>
          <cell r="X75">
            <v>0</v>
          </cell>
        </row>
        <row r="76">
          <cell r="B76">
            <v>39162</v>
          </cell>
          <cell r="C76" t="str">
            <v>A-09 (Water Injection)</v>
          </cell>
          <cell r="D76" t="str">
            <v>A-09 (Water Injection):GBM</v>
          </cell>
          <cell r="E76">
            <v>7</v>
          </cell>
          <cell r="F76">
            <v>22</v>
          </cell>
          <cell r="G76">
            <v>1320</v>
          </cell>
          <cell r="H76">
            <v>250</v>
          </cell>
          <cell r="I76">
            <v>1503</v>
          </cell>
          <cell r="J76">
            <v>1053.8</v>
          </cell>
          <cell r="K76">
            <v>2171.8000000000002</v>
          </cell>
          <cell r="L76">
            <v>3225.6</v>
          </cell>
          <cell r="M76">
            <v>67.330109126984127</v>
          </cell>
          <cell r="N76">
            <v>20.82</v>
          </cell>
          <cell r="O76">
            <v>20.82</v>
          </cell>
          <cell r="P76">
            <v>0</v>
          </cell>
          <cell r="R76">
            <v>19757.069652685521</v>
          </cell>
          <cell r="S76">
            <v>104.31316042267051</v>
          </cell>
          <cell r="T76">
            <v>154.9279538904899</v>
          </cell>
          <cell r="V76" t="str">
            <v>test w/ low choke (22%)</v>
          </cell>
          <cell r="W76">
            <v>20820</v>
          </cell>
          <cell r="X76">
            <v>0</v>
          </cell>
        </row>
        <row r="77">
          <cell r="B77">
            <v>39164</v>
          </cell>
          <cell r="C77" t="str">
            <v>A-09 (Water Injection)</v>
          </cell>
          <cell r="D77" t="str">
            <v>A-09 (Water Injection):GBM</v>
          </cell>
          <cell r="E77">
            <v>10</v>
          </cell>
          <cell r="F77">
            <v>40</v>
          </cell>
          <cell r="G77">
            <v>1277</v>
          </cell>
          <cell r="H77">
            <v>243</v>
          </cell>
          <cell r="I77">
            <v>97</v>
          </cell>
          <cell r="J77">
            <v>1366</v>
          </cell>
          <cell r="K77">
            <v>828</v>
          </cell>
          <cell r="L77">
            <v>2194</v>
          </cell>
          <cell r="M77">
            <v>37.739288969917958</v>
          </cell>
          <cell r="N77">
            <v>37.01</v>
          </cell>
          <cell r="R77">
            <v>27093.704245973644</v>
          </cell>
          <cell r="S77">
            <v>22.372331802215616</v>
          </cell>
          <cell r="T77">
            <v>59.281275330991626</v>
          </cell>
          <cell r="W77">
            <v>37010</v>
          </cell>
          <cell r="X77">
            <v>0</v>
          </cell>
        </row>
        <row r="78">
          <cell r="B78">
            <v>39173</v>
          </cell>
          <cell r="C78" t="str">
            <v>A-09 (Water Injection)</v>
          </cell>
          <cell r="D78" t="str">
            <v>A-09 (Water Injection):GBM</v>
          </cell>
          <cell r="E78">
            <v>19</v>
          </cell>
          <cell r="F78">
            <v>40</v>
          </cell>
          <cell r="G78">
            <v>1280</v>
          </cell>
          <cell r="H78">
            <v>245</v>
          </cell>
          <cell r="I78">
            <v>98</v>
          </cell>
          <cell r="J78">
            <v>1311</v>
          </cell>
          <cell r="K78">
            <v>763</v>
          </cell>
          <cell r="L78">
            <v>2074</v>
          </cell>
          <cell r="M78">
            <v>36.788813886210221</v>
          </cell>
          <cell r="N78">
            <v>35.979999999999997</v>
          </cell>
          <cell r="R78">
            <v>27444.698703279941</v>
          </cell>
          <cell r="S78">
            <v>21.206225680933851</v>
          </cell>
          <cell r="T78">
            <v>57.643135075041691</v>
          </cell>
          <cell r="W78">
            <v>35980</v>
          </cell>
          <cell r="X78">
            <v>0</v>
          </cell>
        </row>
        <row r="79">
          <cell r="B79">
            <v>39181</v>
          </cell>
          <cell r="C79" t="str">
            <v>A-09 (Water Injection)</v>
          </cell>
          <cell r="D79" t="str">
            <v>A-09 (Water Injection):GBM</v>
          </cell>
          <cell r="E79">
            <v>9</v>
          </cell>
          <cell r="F79">
            <v>40</v>
          </cell>
          <cell r="G79">
            <v>1281</v>
          </cell>
          <cell r="H79">
            <v>224</v>
          </cell>
          <cell r="I79">
            <v>97</v>
          </cell>
          <cell r="J79">
            <v>1323.6</v>
          </cell>
          <cell r="K79">
            <v>820.1</v>
          </cell>
          <cell r="L79">
            <v>2143.6999999999998</v>
          </cell>
          <cell r="M79">
            <v>38.256285860894714</v>
          </cell>
          <cell r="N79">
            <v>38.36</v>
          </cell>
          <cell r="O79">
            <v>38.36</v>
          </cell>
          <cell r="P79">
            <v>0</v>
          </cell>
          <cell r="R79">
            <v>28981.565427621637</v>
          </cell>
          <cell r="S79">
            <v>21.379040667361835</v>
          </cell>
          <cell r="T79">
            <v>55.8837330552659</v>
          </cell>
          <cell r="W79">
            <v>38360</v>
          </cell>
          <cell r="X79">
            <v>0</v>
          </cell>
        </row>
        <row r="80">
          <cell r="B80">
            <v>39187</v>
          </cell>
          <cell r="C80" t="str">
            <v>A-09 (Water Injection)</v>
          </cell>
          <cell r="D80" t="str">
            <v>A-09 (Water Injection):GBM</v>
          </cell>
          <cell r="E80">
            <v>10</v>
          </cell>
          <cell r="F80">
            <v>42</v>
          </cell>
          <cell r="G80">
            <v>1207</v>
          </cell>
          <cell r="H80">
            <v>236</v>
          </cell>
          <cell r="I80">
            <v>93</v>
          </cell>
          <cell r="J80">
            <v>1414.8</v>
          </cell>
          <cell r="K80">
            <v>896.4</v>
          </cell>
          <cell r="L80">
            <v>2311.1999999999998</v>
          </cell>
          <cell r="M80">
            <v>38.785046728971963</v>
          </cell>
          <cell r="N80">
            <v>39.840000000000003</v>
          </cell>
          <cell r="O80">
            <v>39.840000000000003</v>
          </cell>
          <cell r="P80">
            <v>0</v>
          </cell>
          <cell r="R80">
            <v>28159.457167090754</v>
          </cell>
          <cell r="S80">
            <v>22.5</v>
          </cell>
          <cell r="T80">
            <v>58.012048192771083</v>
          </cell>
          <cell r="V80" t="str">
            <v>Optimum, closed to 40 MM</v>
          </cell>
          <cell r="W80">
            <v>39840</v>
          </cell>
          <cell r="X80">
            <v>0</v>
          </cell>
        </row>
        <row r="81">
          <cell r="B81">
            <v>39193</v>
          </cell>
          <cell r="C81" t="str">
            <v>A-09 (Water Injection)</v>
          </cell>
          <cell r="D81" t="str">
            <v>A-09 (Water Injection):GBM</v>
          </cell>
          <cell r="E81">
            <v>17</v>
          </cell>
          <cell r="F81">
            <v>42</v>
          </cell>
          <cell r="G81">
            <v>1213</v>
          </cell>
          <cell r="H81">
            <v>235</v>
          </cell>
          <cell r="I81">
            <v>94</v>
          </cell>
          <cell r="J81">
            <v>1389</v>
          </cell>
          <cell r="K81">
            <v>842</v>
          </cell>
          <cell r="L81">
            <v>2231</v>
          </cell>
          <cell r="M81">
            <v>37.74092335275661</v>
          </cell>
          <cell r="N81">
            <v>39.46</v>
          </cell>
          <cell r="O81">
            <v>39.46</v>
          </cell>
          <cell r="P81">
            <v>0</v>
          </cell>
          <cell r="R81">
            <v>28408.927285817135</v>
          </cell>
          <cell r="S81">
            <v>21.338063862138874</v>
          </cell>
          <cell r="T81">
            <v>56.538266599087684</v>
          </cell>
          <cell r="V81" t="str">
            <v>Optimum</v>
          </cell>
          <cell r="W81">
            <v>39460</v>
          </cell>
          <cell r="X81">
            <v>0</v>
          </cell>
        </row>
        <row r="82">
          <cell r="B82">
            <v>39203</v>
          </cell>
          <cell r="C82" t="str">
            <v>A-09 (Water Injection)</v>
          </cell>
          <cell r="D82" t="str">
            <v>A-09 (Water Injection):GBM</v>
          </cell>
          <cell r="E82">
            <v>12</v>
          </cell>
          <cell r="F82">
            <v>40</v>
          </cell>
          <cell r="G82">
            <v>1293</v>
          </cell>
          <cell r="H82">
            <v>236</v>
          </cell>
          <cell r="I82">
            <v>103</v>
          </cell>
          <cell r="J82">
            <v>1224</v>
          </cell>
          <cell r="K82">
            <v>895.1</v>
          </cell>
          <cell r="L82">
            <v>2119.1</v>
          </cell>
          <cell r="M82">
            <v>42.239630031617196</v>
          </cell>
          <cell r="N82">
            <v>36.58</v>
          </cell>
          <cell r="O82">
            <v>36.58</v>
          </cell>
          <cell r="P82">
            <v>0</v>
          </cell>
          <cell r="R82">
            <v>29885.620915032679</v>
          </cell>
          <cell r="S82">
            <v>24.469655549480592</v>
          </cell>
          <cell r="T82">
            <v>57.930563149261893</v>
          </cell>
          <cell r="W82">
            <v>36580</v>
          </cell>
          <cell r="X82">
            <v>0</v>
          </cell>
        </row>
        <row r="83">
          <cell r="B83">
            <v>39209</v>
          </cell>
          <cell r="C83" t="str">
            <v>A-09 (Water Injection)</v>
          </cell>
          <cell r="D83" t="str">
            <v>A-09 (Water Injection):GBM</v>
          </cell>
          <cell r="E83">
            <v>7</v>
          </cell>
          <cell r="F83">
            <v>44</v>
          </cell>
          <cell r="G83">
            <v>1122</v>
          </cell>
          <cell r="H83">
            <v>243</v>
          </cell>
          <cell r="I83">
            <v>90</v>
          </cell>
          <cell r="J83">
            <v>1435</v>
          </cell>
          <cell r="K83">
            <v>981</v>
          </cell>
          <cell r="L83">
            <v>2416</v>
          </cell>
          <cell r="M83">
            <v>40.604304635761586</v>
          </cell>
          <cell r="N83">
            <v>40</v>
          </cell>
          <cell r="O83">
            <v>40</v>
          </cell>
          <cell r="P83">
            <v>0</v>
          </cell>
          <cell r="R83">
            <v>27874.564459930312</v>
          </cell>
          <cell r="S83">
            <v>24.524999999999999</v>
          </cell>
          <cell r="T83">
            <v>60.4</v>
          </cell>
          <cell r="V83" t="str">
            <v>suspected for first 3 hrs, water carried to oil phase</v>
          </cell>
          <cell r="W83">
            <v>40000</v>
          </cell>
          <cell r="X83">
            <v>0</v>
          </cell>
        </row>
        <row r="84">
          <cell r="B84">
            <v>39210</v>
          </cell>
          <cell r="C84" t="str">
            <v>A-09 (Water Injection)</v>
          </cell>
          <cell r="D84" t="str">
            <v>A-09 (Water Injection):GBM</v>
          </cell>
          <cell r="E84">
            <v>10</v>
          </cell>
          <cell r="F84">
            <v>40</v>
          </cell>
          <cell r="G84">
            <v>1289</v>
          </cell>
          <cell r="H84">
            <v>247</v>
          </cell>
          <cell r="I84">
            <v>104</v>
          </cell>
          <cell r="J84">
            <v>1140</v>
          </cell>
          <cell r="K84">
            <v>1010</v>
          </cell>
          <cell r="L84">
            <v>2150</v>
          </cell>
          <cell r="M84">
            <v>46.97674418604651</v>
          </cell>
          <cell r="N84">
            <v>36.75</v>
          </cell>
          <cell r="O84">
            <v>36.75</v>
          </cell>
          <cell r="P84">
            <v>0</v>
          </cell>
          <cell r="R84">
            <v>32236.842105263157</v>
          </cell>
          <cell r="S84">
            <v>27.482993197278912</v>
          </cell>
          <cell r="T84">
            <v>58.503401360544217</v>
          </cell>
          <cell r="W84">
            <v>36750</v>
          </cell>
          <cell r="X84">
            <v>0</v>
          </cell>
        </row>
        <row r="85">
          <cell r="B85">
            <v>39222</v>
          </cell>
          <cell r="C85" t="str">
            <v>A-09 (Water Injection)</v>
          </cell>
          <cell r="D85" t="str">
            <v>A-09 (Water Injection):GBM</v>
          </cell>
          <cell r="E85">
            <v>8</v>
          </cell>
          <cell r="F85">
            <v>25</v>
          </cell>
          <cell r="G85">
            <v>1643</v>
          </cell>
          <cell r="H85">
            <v>247</v>
          </cell>
          <cell r="I85">
            <v>1503</v>
          </cell>
          <cell r="J85">
            <v>697</v>
          </cell>
          <cell r="K85">
            <v>509.9</v>
          </cell>
          <cell r="L85">
            <v>1206.9000000000001</v>
          </cell>
          <cell r="M85">
            <v>42.248736432181623</v>
          </cell>
          <cell r="N85">
            <v>25.07</v>
          </cell>
          <cell r="O85">
            <v>25.07</v>
          </cell>
          <cell r="P85">
            <v>0</v>
          </cell>
          <cell r="R85">
            <v>35968.436154949784</v>
          </cell>
          <cell r="S85">
            <v>20.339050658157159</v>
          </cell>
          <cell r="T85">
            <v>48.141204627044274</v>
          </cell>
          <cell r="V85" t="str">
            <v>test w/ choke 25%</v>
          </cell>
          <cell r="W85">
            <v>25070</v>
          </cell>
          <cell r="X85">
            <v>0</v>
          </cell>
        </row>
        <row r="86">
          <cell r="B86">
            <v>39223</v>
          </cell>
          <cell r="C86" t="str">
            <v>A-09 (Water Injection)</v>
          </cell>
          <cell r="D86" t="str">
            <v>A-09 (Water Injection):GBM</v>
          </cell>
          <cell r="E86">
            <v>4</v>
          </cell>
          <cell r="F86">
            <v>22</v>
          </cell>
          <cell r="G86">
            <v>1706</v>
          </cell>
          <cell r="H86">
            <v>247</v>
          </cell>
          <cell r="I86">
            <v>1503</v>
          </cell>
          <cell r="J86">
            <v>568</v>
          </cell>
          <cell r="K86">
            <v>444</v>
          </cell>
          <cell r="L86">
            <v>1012</v>
          </cell>
          <cell r="M86">
            <v>43.873517786561266</v>
          </cell>
          <cell r="N86">
            <v>21.73</v>
          </cell>
          <cell r="O86">
            <v>21.73</v>
          </cell>
          <cell r="P86">
            <v>0</v>
          </cell>
          <cell r="R86">
            <v>38257.042253521126</v>
          </cell>
          <cell r="S86">
            <v>20.432581684307408</v>
          </cell>
          <cell r="T86">
            <v>46.571560055223195</v>
          </cell>
          <cell r="V86" t="str">
            <v>test w/ 22% choke, need to fix CP transmitter</v>
          </cell>
          <cell r="W86">
            <v>21730</v>
          </cell>
          <cell r="X86">
            <v>0</v>
          </cell>
        </row>
        <row r="87">
          <cell r="B87">
            <v>39226</v>
          </cell>
          <cell r="C87" t="str">
            <v>A-09 (Water Injection)</v>
          </cell>
          <cell r="D87" t="str">
            <v>A-09 (Water Injection):GBM</v>
          </cell>
          <cell r="E87">
            <v>16</v>
          </cell>
          <cell r="F87">
            <v>40</v>
          </cell>
          <cell r="G87">
            <v>1270</v>
          </cell>
          <cell r="H87">
            <v>246</v>
          </cell>
          <cell r="I87">
            <v>49</v>
          </cell>
          <cell r="J87">
            <v>1230.8</v>
          </cell>
          <cell r="K87">
            <v>967</v>
          </cell>
          <cell r="L87">
            <v>2197.8000000000002</v>
          </cell>
          <cell r="M87">
            <v>43.998543998544001</v>
          </cell>
          <cell r="N87">
            <v>36.44</v>
          </cell>
          <cell r="O87">
            <v>36.44</v>
          </cell>
          <cell r="P87">
            <v>0</v>
          </cell>
          <cell r="R87">
            <v>29606.759831004223</v>
          </cell>
          <cell r="S87">
            <v>26.536772777167947</v>
          </cell>
          <cell r="T87">
            <v>60.312843029637762</v>
          </cell>
          <cell r="W87">
            <v>36440</v>
          </cell>
          <cell r="X87">
            <v>0</v>
          </cell>
        </row>
        <row r="88">
          <cell r="B88">
            <v>39236</v>
          </cell>
          <cell r="C88" t="str">
            <v>A-09 (Water Injection)</v>
          </cell>
          <cell r="D88" t="str">
            <v>A-09 (Water Injection):GBM</v>
          </cell>
          <cell r="E88">
            <v>8</v>
          </cell>
          <cell r="F88">
            <v>41</v>
          </cell>
          <cell r="G88">
            <v>1213</v>
          </cell>
          <cell r="H88">
            <v>236</v>
          </cell>
          <cell r="I88">
            <v>101</v>
          </cell>
          <cell r="J88">
            <v>1257.4000000000001</v>
          </cell>
          <cell r="K88">
            <v>986.5</v>
          </cell>
          <cell r="L88">
            <v>2243.9</v>
          </cell>
          <cell r="M88">
            <v>43.963634743081244</v>
          </cell>
          <cell r="N88">
            <v>37.35</v>
          </cell>
          <cell r="O88">
            <v>37.35</v>
          </cell>
          <cell r="P88">
            <v>0</v>
          </cell>
          <cell r="R88">
            <v>29704.15142357245</v>
          </cell>
          <cell r="S88">
            <v>26.412315930388221</v>
          </cell>
          <cell r="T88">
            <v>60.077643908969208</v>
          </cell>
          <cell r="W88">
            <v>37350</v>
          </cell>
          <cell r="X88">
            <v>0</v>
          </cell>
        </row>
        <row r="89">
          <cell r="B89">
            <v>39244</v>
          </cell>
          <cell r="C89" t="str">
            <v>A-09 (Water Injection)</v>
          </cell>
          <cell r="D89" t="str">
            <v>A-09 (Water Injection):GBM</v>
          </cell>
          <cell r="E89">
            <v>9</v>
          </cell>
          <cell r="F89">
            <v>41</v>
          </cell>
          <cell r="G89">
            <v>1198</v>
          </cell>
          <cell r="H89">
            <v>246</v>
          </cell>
          <cell r="I89">
            <v>103</v>
          </cell>
          <cell r="J89">
            <v>1211</v>
          </cell>
          <cell r="K89">
            <v>1089</v>
          </cell>
          <cell r="L89">
            <v>2300</v>
          </cell>
          <cell r="M89">
            <v>47.347826086956523</v>
          </cell>
          <cell r="N89">
            <v>37.049999999999997</v>
          </cell>
          <cell r="O89">
            <v>37.049999999999997</v>
          </cell>
          <cell r="P89">
            <v>0</v>
          </cell>
          <cell r="R89">
            <v>30594.54995871181</v>
          </cell>
          <cell r="S89">
            <v>29.392712550607289</v>
          </cell>
          <cell r="T89">
            <v>62.078272604588392</v>
          </cell>
          <cell r="V89" t="str">
            <v>Oil/Wtr stable after 3 hrs from started and 2 hrs before the last duration --&gt; need to retest</v>
          </cell>
          <cell r="W89">
            <v>37050</v>
          </cell>
          <cell r="X89">
            <v>0</v>
          </cell>
        </row>
        <row r="90">
          <cell r="B90">
            <v>39247</v>
          </cell>
          <cell r="C90" t="str">
            <v>A-09 (Water Injection)</v>
          </cell>
          <cell r="D90" t="str">
            <v>A-09 (Water Injection):GBM</v>
          </cell>
          <cell r="E90">
            <v>3</v>
          </cell>
          <cell r="F90">
            <v>38</v>
          </cell>
          <cell r="G90">
            <v>1313</v>
          </cell>
          <cell r="H90">
            <v>244</v>
          </cell>
          <cell r="I90">
            <v>116</v>
          </cell>
          <cell r="J90">
            <v>1192</v>
          </cell>
          <cell r="K90">
            <v>831.4</v>
          </cell>
          <cell r="L90">
            <v>2023.4</v>
          </cell>
          <cell r="M90">
            <v>41.089255708213898</v>
          </cell>
          <cell r="N90">
            <v>34.35</v>
          </cell>
          <cell r="O90">
            <v>34.35</v>
          </cell>
          <cell r="P90">
            <v>0</v>
          </cell>
          <cell r="R90">
            <v>28817.114093959732</v>
          </cell>
          <cell r="S90">
            <v>24.203784570596799</v>
          </cell>
          <cell r="T90">
            <v>58.90538573508006</v>
          </cell>
          <cell r="V90" t="str">
            <v>short test to quantify gas</v>
          </cell>
          <cell r="W90">
            <v>34350</v>
          </cell>
          <cell r="X90">
            <v>0</v>
          </cell>
        </row>
        <row r="91">
          <cell r="B91">
            <v>39254</v>
          </cell>
          <cell r="C91" t="str">
            <v>A-09 (Water Injection)</v>
          </cell>
          <cell r="D91" t="str">
            <v>A-09 (Water Injection):GBM</v>
          </cell>
          <cell r="E91">
            <v>12</v>
          </cell>
          <cell r="F91">
            <v>37</v>
          </cell>
          <cell r="G91">
            <v>1334</v>
          </cell>
          <cell r="H91">
            <v>243</v>
          </cell>
          <cell r="I91">
            <v>116</v>
          </cell>
          <cell r="J91">
            <v>1112</v>
          </cell>
          <cell r="K91">
            <v>883</v>
          </cell>
          <cell r="L91">
            <v>1995</v>
          </cell>
          <cell r="M91">
            <v>44.260651629072683</v>
          </cell>
          <cell r="N91">
            <v>33.11</v>
          </cell>
          <cell r="O91">
            <v>33.11</v>
          </cell>
          <cell r="P91">
            <v>0</v>
          </cell>
          <cell r="R91">
            <v>29775.179856115108</v>
          </cell>
          <cell r="S91">
            <v>26.66868015705225</v>
          </cell>
          <cell r="T91">
            <v>60.253699788583511</v>
          </cell>
          <cell r="W91">
            <v>33110</v>
          </cell>
          <cell r="X91">
            <v>0</v>
          </cell>
        </row>
        <row r="92">
          <cell r="B92">
            <v>39279</v>
          </cell>
          <cell r="C92" t="str">
            <v>A-09 (Water Injection)</v>
          </cell>
          <cell r="D92" t="str">
            <v>A-09 (Water Injection):GBM</v>
          </cell>
          <cell r="E92">
            <v>18</v>
          </cell>
          <cell r="F92">
            <v>37</v>
          </cell>
          <cell r="G92">
            <v>1250</v>
          </cell>
          <cell r="H92">
            <v>247</v>
          </cell>
          <cell r="I92">
            <v>3</v>
          </cell>
          <cell r="J92">
            <v>1516.8</v>
          </cell>
          <cell r="K92">
            <v>1097.0999999999999</v>
          </cell>
          <cell r="L92">
            <v>2613.9</v>
          </cell>
          <cell r="M92">
            <v>41.971766326179271</v>
          </cell>
          <cell r="N92">
            <v>32.409999999999997</v>
          </cell>
          <cell r="O92">
            <v>32.409999999999997</v>
          </cell>
          <cell r="P92">
            <v>0</v>
          </cell>
          <cell r="R92">
            <v>21367.352320675105</v>
          </cell>
          <cell r="S92">
            <v>33.850663375501391</v>
          </cell>
          <cell r="T92">
            <v>80.651033631595183</v>
          </cell>
          <cell r="V92" t="str">
            <v>GLV installed at 11 Jul 07, THP transmitter need to be adjusted/revised (test after Field S/D)</v>
          </cell>
          <cell r="W92">
            <v>32409.999999999996</v>
          </cell>
          <cell r="X92">
            <v>0</v>
          </cell>
        </row>
        <row r="93">
          <cell r="B93">
            <v>39283</v>
          </cell>
          <cell r="C93" t="str">
            <v>A-09 (Water Injection)</v>
          </cell>
          <cell r="D93" t="str">
            <v>A-09 (Water Injection):GBM</v>
          </cell>
          <cell r="E93">
            <v>8</v>
          </cell>
          <cell r="F93">
            <v>40</v>
          </cell>
          <cell r="G93">
            <v>1210</v>
          </cell>
          <cell r="H93">
            <v>240</v>
          </cell>
          <cell r="I93">
            <v>2</v>
          </cell>
          <cell r="J93">
            <v>1322.1</v>
          </cell>
          <cell r="K93">
            <v>1080.3</v>
          </cell>
          <cell r="L93">
            <v>2402.4</v>
          </cell>
          <cell r="M93">
            <v>44.967532467532465</v>
          </cell>
          <cell r="N93">
            <v>34.799999999999997</v>
          </cell>
          <cell r="O93">
            <v>34.799999999999997</v>
          </cell>
          <cell r="P93">
            <v>0</v>
          </cell>
          <cell r="R93">
            <v>26321.760835035173</v>
          </cell>
          <cell r="S93">
            <v>31.043103448275861</v>
          </cell>
          <cell r="T93">
            <v>69.034482758620683</v>
          </cell>
          <cell r="V93" t="str">
            <v>THP using PT_1507K insted of PI_1510K</v>
          </cell>
          <cell r="W93">
            <v>34800</v>
          </cell>
          <cell r="X93">
            <v>0</v>
          </cell>
        </row>
        <row r="94">
          <cell r="B94">
            <v>39289</v>
          </cell>
          <cell r="C94" t="str">
            <v>A-09 (Water Injection)</v>
          </cell>
          <cell r="D94" t="str">
            <v>A-09 (Water Injection):GBM</v>
          </cell>
          <cell r="E94">
            <v>13</v>
          </cell>
          <cell r="F94">
            <v>40</v>
          </cell>
          <cell r="G94">
            <v>1237</v>
          </cell>
          <cell r="H94">
            <v>245</v>
          </cell>
          <cell r="I94">
            <v>2</v>
          </cell>
          <cell r="J94">
            <v>1211.0999999999999</v>
          </cell>
          <cell r="K94">
            <v>1104.7</v>
          </cell>
          <cell r="L94">
            <v>2315.8000000000002</v>
          </cell>
          <cell r="M94">
            <v>47.702737714828572</v>
          </cell>
          <cell r="N94">
            <v>34.29</v>
          </cell>
          <cell r="O94">
            <v>34.29</v>
          </cell>
          <cell r="P94">
            <v>0</v>
          </cell>
          <cell r="R94">
            <v>28313.103789943027</v>
          </cell>
          <cell r="S94">
            <v>32.216389617964424</v>
          </cell>
          <cell r="T94">
            <v>67.535724701079033</v>
          </cell>
          <cell r="W94">
            <v>34290</v>
          </cell>
          <cell r="X94">
            <v>0</v>
          </cell>
        </row>
        <row r="95">
          <cell r="B95">
            <v>39297</v>
          </cell>
          <cell r="C95" t="str">
            <v>A-09 (Water Injection)</v>
          </cell>
          <cell r="D95" t="str">
            <v>A-09 (Water Injection):GBM</v>
          </cell>
          <cell r="E95">
            <v>8</v>
          </cell>
          <cell r="F95">
            <v>40</v>
          </cell>
          <cell r="G95">
            <v>1197</v>
          </cell>
          <cell r="H95">
            <v>244</v>
          </cell>
          <cell r="I95">
            <v>1</v>
          </cell>
          <cell r="J95">
            <v>1081.3</v>
          </cell>
          <cell r="K95">
            <v>974.3</v>
          </cell>
          <cell r="L95">
            <v>2055.6</v>
          </cell>
          <cell r="M95">
            <v>47.397353570733607</v>
          </cell>
          <cell r="N95">
            <v>33.99</v>
          </cell>
          <cell r="O95">
            <v>33.99</v>
          </cell>
          <cell r="P95">
            <v>0</v>
          </cell>
          <cell r="R95">
            <v>31434.384537131231</v>
          </cell>
          <cell r="S95">
            <v>28.664313033245072</v>
          </cell>
          <cell r="T95">
            <v>60.476610767872906</v>
          </cell>
          <cell r="V95" t="str">
            <v>Oil reduced 150 Bbl</v>
          </cell>
          <cell r="W95">
            <v>33990</v>
          </cell>
          <cell r="X95">
            <v>0</v>
          </cell>
        </row>
        <row r="96">
          <cell r="B96">
            <v>39302</v>
          </cell>
          <cell r="C96" t="str">
            <v>A-09 (Water Injection)</v>
          </cell>
          <cell r="D96" t="str">
            <v>A-09 (Water Injection):GBM</v>
          </cell>
          <cell r="E96">
            <v>17</v>
          </cell>
          <cell r="F96">
            <v>40</v>
          </cell>
          <cell r="G96">
            <v>504</v>
          </cell>
          <cell r="H96">
            <v>241</v>
          </cell>
          <cell r="I96">
            <v>0</v>
          </cell>
          <cell r="J96">
            <v>1139.2</v>
          </cell>
          <cell r="K96">
            <v>2122.6999999999998</v>
          </cell>
          <cell r="L96">
            <v>3261.9</v>
          </cell>
          <cell r="M96">
            <v>65.075569453386066</v>
          </cell>
          <cell r="N96">
            <v>34.39</v>
          </cell>
          <cell r="O96">
            <v>34.39</v>
          </cell>
          <cell r="P96">
            <v>0</v>
          </cell>
          <cell r="R96">
            <v>30187.851123595505</v>
          </cell>
          <cell r="S96">
            <v>61.724338470485606</v>
          </cell>
          <cell r="T96">
            <v>94.850247164873508</v>
          </cell>
          <cell r="V96" t="str">
            <v>consistent test but last 7 hrs have connection prob (no reading)</v>
          </cell>
          <cell r="W96">
            <v>34390</v>
          </cell>
          <cell r="X96">
            <v>0</v>
          </cell>
        </row>
        <row r="97">
          <cell r="B97">
            <v>39312</v>
          </cell>
          <cell r="C97" t="str">
            <v>A-09 (Water Injection)</v>
          </cell>
          <cell r="D97" t="str">
            <v>A-09 (Water Injection):GBM</v>
          </cell>
          <cell r="E97">
            <v>8</v>
          </cell>
          <cell r="F97">
            <v>40</v>
          </cell>
          <cell r="G97">
            <v>1182</v>
          </cell>
          <cell r="H97">
            <v>245</v>
          </cell>
          <cell r="I97">
            <v>1</v>
          </cell>
          <cell r="J97">
            <v>1117</v>
          </cell>
          <cell r="K97">
            <v>951</v>
          </cell>
          <cell r="L97">
            <v>2068</v>
          </cell>
          <cell r="M97">
            <v>45.986460348162474</v>
          </cell>
          <cell r="N97">
            <v>33.99</v>
          </cell>
          <cell r="R97">
            <v>30429.722470904209</v>
          </cell>
          <cell r="S97">
            <v>27.978817299205648</v>
          </cell>
          <cell r="T97">
            <v>60.841423948220061</v>
          </cell>
          <cell r="V97" t="str">
            <v>Took sample (Phd Onshore didn't work)</v>
          </cell>
          <cell r="W97">
            <v>33990</v>
          </cell>
          <cell r="X97">
            <v>0</v>
          </cell>
        </row>
        <row r="98">
          <cell r="B98">
            <v>39322</v>
          </cell>
          <cell r="C98" t="str">
            <v>A-09 (Water Injection)</v>
          </cell>
          <cell r="D98" t="str">
            <v>A-09 (Water Injection):GBM</v>
          </cell>
          <cell r="E98">
            <v>16</v>
          </cell>
          <cell r="F98">
            <v>40</v>
          </cell>
          <cell r="G98">
            <v>1176</v>
          </cell>
          <cell r="H98">
            <v>244</v>
          </cell>
          <cell r="I98">
            <v>1</v>
          </cell>
          <cell r="J98">
            <v>1077</v>
          </cell>
          <cell r="K98">
            <v>1043</v>
          </cell>
          <cell r="L98">
            <v>2120</v>
          </cell>
          <cell r="M98">
            <v>49.198113207547166</v>
          </cell>
          <cell r="N98">
            <v>32.840000000000003</v>
          </cell>
          <cell r="R98">
            <v>30492.107706592386</v>
          </cell>
          <cell r="S98">
            <v>31.760048721071865</v>
          </cell>
          <cell r="T98">
            <v>64.555420219244823</v>
          </cell>
          <cell r="W98">
            <v>32840</v>
          </cell>
          <cell r="X98">
            <v>0</v>
          </cell>
        </row>
        <row r="99">
          <cell r="B99">
            <v>39327</v>
          </cell>
          <cell r="C99" t="str">
            <v>A-09 (Water Injection)</v>
          </cell>
          <cell r="D99" t="str">
            <v>A-09 (Water Injection):GBM</v>
          </cell>
          <cell r="E99">
            <v>13</v>
          </cell>
          <cell r="F99">
            <v>40</v>
          </cell>
          <cell r="G99">
            <v>1165</v>
          </cell>
          <cell r="H99">
            <v>247</v>
          </cell>
          <cell r="I99">
            <v>2</v>
          </cell>
          <cell r="J99">
            <v>1047</v>
          </cell>
          <cell r="K99">
            <v>1054</v>
          </cell>
          <cell r="L99">
            <v>2101</v>
          </cell>
          <cell r="M99">
            <v>50.166587339362209</v>
          </cell>
          <cell r="N99">
            <v>32.36</v>
          </cell>
          <cell r="R99">
            <v>30907.354345749762</v>
          </cell>
          <cell r="S99">
            <v>32.571075401730532</v>
          </cell>
          <cell r="T99">
            <v>64.925834363411624</v>
          </cell>
          <cell r="W99">
            <v>32360</v>
          </cell>
          <cell r="X99">
            <v>0</v>
          </cell>
        </row>
        <row r="100">
          <cell r="B100">
            <v>39341</v>
          </cell>
          <cell r="C100" t="str">
            <v>A-09 (Water Injection)</v>
          </cell>
          <cell r="D100" t="str">
            <v>A-09 (Water Injection):GBM</v>
          </cell>
          <cell r="E100">
            <v>16</v>
          </cell>
          <cell r="F100">
            <v>36</v>
          </cell>
          <cell r="G100">
            <v>1262</v>
          </cell>
          <cell r="H100">
            <v>245</v>
          </cell>
          <cell r="I100">
            <v>1</v>
          </cell>
          <cell r="J100">
            <v>900.2</v>
          </cell>
          <cell r="K100">
            <v>1033.8</v>
          </cell>
          <cell r="L100">
            <v>1934</v>
          </cell>
          <cell r="M100">
            <v>53.453981385729058</v>
          </cell>
          <cell r="N100">
            <v>28.05</v>
          </cell>
          <cell r="O100">
            <v>28.05</v>
          </cell>
          <cell r="P100">
            <v>0</v>
          </cell>
          <cell r="R100">
            <v>31159.742279493446</v>
          </cell>
          <cell r="S100">
            <v>36.855614973262036</v>
          </cell>
          <cell r="T100">
            <v>68.948306595365423</v>
          </cell>
          <cell r="W100">
            <v>28050</v>
          </cell>
          <cell r="X100">
            <v>0</v>
          </cell>
        </row>
        <row r="101">
          <cell r="B101">
            <v>39350</v>
          </cell>
          <cell r="C101" t="str">
            <v>A-09 (Water Injection)</v>
          </cell>
          <cell r="D101" t="str">
            <v>A-09 (Water Injection):GBM</v>
          </cell>
          <cell r="E101">
            <v>6</v>
          </cell>
          <cell r="F101">
            <v>20</v>
          </cell>
          <cell r="G101">
            <v>1531</v>
          </cell>
          <cell r="H101">
            <v>225</v>
          </cell>
          <cell r="I101">
            <v>0</v>
          </cell>
          <cell r="J101">
            <v>815</v>
          </cell>
          <cell r="K101">
            <v>978</v>
          </cell>
          <cell r="L101">
            <v>1793</v>
          </cell>
          <cell r="M101">
            <v>54.545454545454547</v>
          </cell>
          <cell r="N101">
            <v>12.74</v>
          </cell>
          <cell r="R101">
            <v>15631.901840490798</v>
          </cell>
          <cell r="S101">
            <v>76.766091051805333</v>
          </cell>
          <cell r="T101">
            <v>140.73783359497645</v>
          </cell>
          <cell r="V101" t="str">
            <v>SDV being fixed, divert to TS</v>
          </cell>
          <cell r="W101">
            <v>12740</v>
          </cell>
          <cell r="X101">
            <v>0</v>
          </cell>
        </row>
        <row r="102">
          <cell r="B102">
            <v>39351</v>
          </cell>
          <cell r="C102" t="str">
            <v>A-09 (Water Injection)</v>
          </cell>
          <cell r="D102" t="str">
            <v>A-09 (Water Injection):GBM</v>
          </cell>
          <cell r="E102">
            <v>9</v>
          </cell>
          <cell r="F102">
            <v>36</v>
          </cell>
          <cell r="G102">
            <v>1220</v>
          </cell>
          <cell r="H102">
            <v>247</v>
          </cell>
          <cell r="I102">
            <v>2</v>
          </cell>
          <cell r="J102">
            <v>1056</v>
          </cell>
          <cell r="K102">
            <v>1490</v>
          </cell>
          <cell r="L102">
            <v>2546</v>
          </cell>
          <cell r="M102">
            <v>58.523173605655934</v>
          </cell>
          <cell r="N102">
            <v>24.56</v>
          </cell>
          <cell r="R102">
            <v>23257.575757575756</v>
          </cell>
          <cell r="S102">
            <v>60.667752442996743</v>
          </cell>
          <cell r="T102">
            <v>103.66449511400651</v>
          </cell>
          <cell r="V102" t="str">
            <v>adjust THP</v>
          </cell>
          <cell r="W102">
            <v>24560</v>
          </cell>
          <cell r="X102">
            <v>0</v>
          </cell>
        </row>
        <row r="103">
          <cell r="B103">
            <v>39354</v>
          </cell>
          <cell r="C103" t="str">
            <v>A-09 (Water Injection)</v>
          </cell>
          <cell r="D103" t="str">
            <v>A-09 (Water Injection):GBM</v>
          </cell>
          <cell r="E103">
            <v>12</v>
          </cell>
          <cell r="F103">
            <v>36</v>
          </cell>
          <cell r="G103">
            <v>1235</v>
          </cell>
          <cell r="H103">
            <v>247</v>
          </cell>
          <cell r="I103">
            <v>2</v>
          </cell>
          <cell r="J103">
            <v>912</v>
          </cell>
          <cell r="K103">
            <v>1187</v>
          </cell>
          <cell r="L103">
            <v>2099</v>
          </cell>
          <cell r="M103">
            <v>56.550738446879464</v>
          </cell>
          <cell r="N103">
            <v>27.08</v>
          </cell>
          <cell r="R103">
            <v>29692.982456140351</v>
          </cell>
          <cell r="S103">
            <v>43.833087149187591</v>
          </cell>
          <cell r="T103">
            <v>77.511078286558345</v>
          </cell>
          <cell r="W103">
            <v>27080</v>
          </cell>
          <cell r="X103">
            <v>0</v>
          </cell>
        </row>
        <row r="104">
          <cell r="B104">
            <v>39355</v>
          </cell>
          <cell r="C104" t="str">
            <v>A-09 (Water Injection)</v>
          </cell>
          <cell r="D104" t="str">
            <v>A-09 (Water Injection):GBM</v>
          </cell>
          <cell r="E104">
            <v>13</v>
          </cell>
          <cell r="F104">
            <v>26</v>
          </cell>
          <cell r="G104">
            <v>1231</v>
          </cell>
          <cell r="H104">
            <v>246</v>
          </cell>
          <cell r="I104">
            <v>1</v>
          </cell>
          <cell r="J104">
            <v>938</v>
          </cell>
          <cell r="K104">
            <v>1131</v>
          </cell>
          <cell r="L104">
            <v>2069</v>
          </cell>
          <cell r="M104">
            <v>54.664088931851133</v>
          </cell>
          <cell r="N104">
            <v>27</v>
          </cell>
          <cell r="R104">
            <v>28784.648187633262</v>
          </cell>
          <cell r="S104">
            <v>41.888888888888886</v>
          </cell>
          <cell r="T104">
            <v>76.629629629629633</v>
          </cell>
          <cell r="W104">
            <v>27000</v>
          </cell>
          <cell r="X104">
            <v>0</v>
          </cell>
        </row>
        <row r="105">
          <cell r="B105">
            <v>39371</v>
          </cell>
          <cell r="C105" t="str">
            <v>A-09 (Water Injection)</v>
          </cell>
          <cell r="D105" t="str">
            <v>A-09 (Water Injection):GBM</v>
          </cell>
          <cell r="E105">
            <v>21</v>
          </cell>
          <cell r="F105">
            <v>36</v>
          </cell>
          <cell r="G105">
            <v>1238</v>
          </cell>
          <cell r="H105">
            <v>242</v>
          </cell>
          <cell r="I105">
            <v>1</v>
          </cell>
          <cell r="J105">
            <v>817</v>
          </cell>
          <cell r="K105">
            <v>1027</v>
          </cell>
          <cell r="L105">
            <v>1844</v>
          </cell>
          <cell r="M105">
            <v>55.694143167028201</v>
          </cell>
          <cell r="N105">
            <v>27.54</v>
          </cell>
          <cell r="R105">
            <v>33708.690330477359</v>
          </cell>
          <cell r="S105">
            <v>37.291212781408859</v>
          </cell>
          <cell r="T105">
            <v>66.957153231663042</v>
          </cell>
          <cell r="V105" t="str">
            <v>oil decrease</v>
          </cell>
          <cell r="W105">
            <v>27540</v>
          </cell>
          <cell r="X105">
            <v>0</v>
          </cell>
        </row>
        <row r="106">
          <cell r="B106">
            <v>39373</v>
          </cell>
          <cell r="C106" t="str">
            <v>A-09 (Water Injection)</v>
          </cell>
          <cell r="D106" t="str">
            <v>A-09 (Water Injection):GBM</v>
          </cell>
          <cell r="E106">
            <v>9</v>
          </cell>
          <cell r="F106">
            <v>26</v>
          </cell>
          <cell r="G106">
            <v>1416</v>
          </cell>
          <cell r="H106">
            <v>246</v>
          </cell>
          <cell r="I106">
            <v>1</v>
          </cell>
          <cell r="J106">
            <v>624</v>
          </cell>
          <cell r="K106">
            <v>745</v>
          </cell>
          <cell r="L106">
            <v>1369</v>
          </cell>
          <cell r="M106">
            <v>54.419284149013876</v>
          </cell>
          <cell r="N106">
            <v>22.95</v>
          </cell>
          <cell r="R106">
            <v>36778.846153846156</v>
          </cell>
          <cell r="S106">
            <v>32.46187363834423</v>
          </cell>
          <cell r="T106">
            <v>59.651416122004356</v>
          </cell>
          <cell r="V106" t="str">
            <v>tested w/ low choke due to GP problem</v>
          </cell>
          <cell r="W106">
            <v>22950</v>
          </cell>
          <cell r="X106">
            <v>0</v>
          </cell>
        </row>
        <row r="107">
          <cell r="B107">
            <v>39375</v>
          </cell>
          <cell r="C107" t="str">
            <v>A-09 (Water Injection)</v>
          </cell>
          <cell r="D107" t="str">
            <v>A-09 (Water Injection):GBM</v>
          </cell>
          <cell r="E107">
            <v>13</v>
          </cell>
          <cell r="F107">
            <v>32</v>
          </cell>
          <cell r="G107">
            <v>1318</v>
          </cell>
          <cell r="H107">
            <v>247</v>
          </cell>
          <cell r="I107">
            <v>2</v>
          </cell>
          <cell r="J107">
            <v>838</v>
          </cell>
          <cell r="K107">
            <v>913</v>
          </cell>
          <cell r="L107">
            <v>1751</v>
          </cell>
          <cell r="M107">
            <v>52.141633352370071</v>
          </cell>
          <cell r="N107">
            <v>27.09</v>
          </cell>
          <cell r="R107">
            <v>32326.968973747018</v>
          </cell>
          <cell r="S107">
            <v>33.702473237356955</v>
          </cell>
          <cell r="T107">
            <v>64.636397194536727</v>
          </cell>
          <cell r="V107" t="str">
            <v>Test Choke 32%</v>
          </cell>
          <cell r="W107">
            <v>27090</v>
          </cell>
          <cell r="X107">
            <v>0</v>
          </cell>
        </row>
        <row r="108">
          <cell r="B108">
            <v>39378</v>
          </cell>
          <cell r="C108" t="str">
            <v>A-09 (Water Injection)</v>
          </cell>
          <cell r="D108" t="str">
            <v>A-09 (Water Injection):GBM</v>
          </cell>
          <cell r="E108">
            <v>24</v>
          </cell>
          <cell r="F108">
            <v>32</v>
          </cell>
          <cell r="G108">
            <v>1319</v>
          </cell>
          <cell r="H108">
            <v>243</v>
          </cell>
          <cell r="I108">
            <v>1</v>
          </cell>
          <cell r="J108">
            <v>778.3</v>
          </cell>
          <cell r="K108">
            <v>842.5</v>
          </cell>
          <cell r="L108">
            <v>1620.8</v>
          </cell>
          <cell r="M108">
            <v>51.980503455083912</v>
          </cell>
          <cell r="N108">
            <v>27.27</v>
          </cell>
          <cell r="O108">
            <v>27.27</v>
          </cell>
          <cell r="P108">
            <v>0</v>
          </cell>
          <cell r="R108">
            <v>35037.903122189389</v>
          </cell>
          <cell r="S108">
            <v>30.894756142280894</v>
          </cell>
          <cell r="T108">
            <v>59.435276861019432</v>
          </cell>
          <cell r="W108">
            <v>27270</v>
          </cell>
          <cell r="X108">
            <v>0</v>
          </cell>
        </row>
        <row r="109">
          <cell r="B109">
            <v>39406</v>
          </cell>
          <cell r="C109" t="str">
            <v>A-09 (Water Injection)</v>
          </cell>
          <cell r="D109" t="str">
            <v>A-09 (Water Injection):GBM</v>
          </cell>
          <cell r="E109">
            <v>8</v>
          </cell>
          <cell r="F109">
            <v>39</v>
          </cell>
          <cell r="G109">
            <v>1204</v>
          </cell>
          <cell r="H109">
            <v>233</v>
          </cell>
          <cell r="I109">
            <v>0</v>
          </cell>
          <cell r="J109">
            <v>850</v>
          </cell>
          <cell r="K109">
            <v>831</v>
          </cell>
          <cell r="L109">
            <v>1681</v>
          </cell>
          <cell r="M109">
            <v>49.434860202260559</v>
          </cell>
          <cell r="N109">
            <v>32.409999999999997</v>
          </cell>
          <cell r="R109">
            <v>38129.411764705881</v>
          </cell>
          <cell r="S109">
            <v>25.640234495526073</v>
          </cell>
          <cell r="T109">
            <v>51.866707806232647</v>
          </cell>
          <cell r="V109" t="str">
            <v>step rate at 1200 psi</v>
          </cell>
          <cell r="W109">
            <v>32409.999999999996</v>
          </cell>
          <cell r="X109">
            <v>0</v>
          </cell>
        </row>
        <row r="110">
          <cell r="B110">
            <v>39407</v>
          </cell>
          <cell r="C110" t="str">
            <v>A-09 (Water Injection)</v>
          </cell>
          <cell r="D110" t="str">
            <v>A-09 (Water Injection):GBM</v>
          </cell>
          <cell r="E110">
            <v>8</v>
          </cell>
          <cell r="F110">
            <v>24</v>
          </cell>
          <cell r="G110">
            <v>1556</v>
          </cell>
          <cell r="H110">
            <v>225</v>
          </cell>
          <cell r="I110">
            <v>0</v>
          </cell>
          <cell r="J110">
            <v>520</v>
          </cell>
          <cell r="K110">
            <v>459</v>
          </cell>
          <cell r="L110">
            <v>979</v>
          </cell>
          <cell r="M110">
            <v>46.884576098059242</v>
          </cell>
          <cell r="N110">
            <v>22.4</v>
          </cell>
          <cell r="R110">
            <v>43076.923076923078</v>
          </cell>
          <cell r="S110">
            <v>20.491071428571427</v>
          </cell>
          <cell r="T110">
            <v>43.705357142857146</v>
          </cell>
          <cell r="V110" t="str">
            <v xml:space="preserve"> step rate at 1500 psi</v>
          </cell>
          <cell r="W110">
            <v>22400</v>
          </cell>
          <cell r="X110">
            <v>0</v>
          </cell>
        </row>
        <row r="111">
          <cell r="B111">
            <v>39410</v>
          </cell>
          <cell r="C111" t="str">
            <v>A-09 (Water Injection)</v>
          </cell>
          <cell r="D111" t="str">
            <v>A-09 (Water Injection):GBM</v>
          </cell>
          <cell r="E111">
            <v>8</v>
          </cell>
          <cell r="F111">
            <v>40</v>
          </cell>
          <cell r="G111">
            <v>1160</v>
          </cell>
          <cell r="H111">
            <v>243</v>
          </cell>
          <cell r="I111">
            <v>0</v>
          </cell>
          <cell r="J111">
            <v>911</v>
          </cell>
          <cell r="K111">
            <v>797</v>
          </cell>
          <cell r="L111">
            <v>1708</v>
          </cell>
          <cell r="M111">
            <v>46.662763466042158</v>
          </cell>
          <cell r="N111">
            <v>29.74</v>
          </cell>
          <cell r="R111">
            <v>32645.444566410537</v>
          </cell>
          <cell r="S111">
            <v>26.798924008069939</v>
          </cell>
          <cell r="T111">
            <v>57.431069266980501</v>
          </cell>
          <cell r="W111">
            <v>29740</v>
          </cell>
          <cell r="X111">
            <v>0</v>
          </cell>
        </row>
        <row r="112">
          <cell r="B112">
            <v>39418</v>
          </cell>
          <cell r="C112" t="str">
            <v>A-09 (Water Injection)</v>
          </cell>
          <cell r="D112" t="str">
            <v>A-09 (Water Injection):GBM</v>
          </cell>
          <cell r="E112">
            <v>18</v>
          </cell>
          <cell r="F112">
            <v>47</v>
          </cell>
          <cell r="G112">
            <v>912</v>
          </cell>
          <cell r="H112">
            <v>221</v>
          </cell>
          <cell r="I112">
            <v>0</v>
          </cell>
          <cell r="J112">
            <v>1087</v>
          </cell>
          <cell r="K112">
            <v>1071</v>
          </cell>
          <cell r="L112">
            <v>2158</v>
          </cell>
          <cell r="M112">
            <v>49.629286376274329</v>
          </cell>
          <cell r="N112">
            <v>37.200000000000003</v>
          </cell>
          <cell r="R112">
            <v>34222.631094756209</v>
          </cell>
          <cell r="S112">
            <v>28.79032258064516</v>
          </cell>
          <cell r="T112">
            <v>58.01075268817204</v>
          </cell>
          <cell r="V112" t="str">
            <v>Target THP 900 Psi</v>
          </cell>
          <cell r="W112">
            <v>37200</v>
          </cell>
          <cell r="X112">
            <v>0</v>
          </cell>
        </row>
        <row r="113">
          <cell r="B113">
            <v>39431</v>
          </cell>
          <cell r="C113" t="str">
            <v>A-09 (Water Injection)</v>
          </cell>
          <cell r="D113" t="str">
            <v>A-09 (Water Injection):GBM</v>
          </cell>
          <cell r="E113">
            <v>15</v>
          </cell>
          <cell r="F113">
            <v>38</v>
          </cell>
          <cell r="G113">
            <v>1202</v>
          </cell>
          <cell r="H113">
            <v>228</v>
          </cell>
          <cell r="I113">
            <v>0</v>
          </cell>
          <cell r="J113">
            <v>860</v>
          </cell>
          <cell r="K113">
            <v>896</v>
          </cell>
          <cell r="L113">
            <v>1756</v>
          </cell>
          <cell r="M113">
            <v>51.025056947608199</v>
          </cell>
          <cell r="N113">
            <v>29.91</v>
          </cell>
          <cell r="R113">
            <v>34779.069767441862</v>
          </cell>
          <cell r="S113">
            <v>29.956536275493146</v>
          </cell>
          <cell r="T113">
            <v>58.709461718488797</v>
          </cell>
          <cell r="V113" t="str">
            <v>Red choke to 1200 psi due to minimize leak at SDV</v>
          </cell>
          <cell r="W113">
            <v>29910</v>
          </cell>
          <cell r="X113">
            <v>0</v>
          </cell>
        </row>
        <row r="114">
          <cell r="B114">
            <v>39440</v>
          </cell>
          <cell r="C114" t="str">
            <v>A-09 (Water Injection)</v>
          </cell>
          <cell r="D114" t="str">
            <v>A-09 (Water Injection):GBM</v>
          </cell>
          <cell r="E114">
            <v>7</v>
          </cell>
          <cell r="F114">
            <v>38</v>
          </cell>
          <cell r="G114">
            <v>1218</v>
          </cell>
          <cell r="H114">
            <v>228</v>
          </cell>
          <cell r="I114">
            <v>1</v>
          </cell>
          <cell r="J114">
            <v>899.1</v>
          </cell>
          <cell r="K114">
            <v>832.5</v>
          </cell>
          <cell r="L114">
            <v>1731.6</v>
          </cell>
          <cell r="M114">
            <v>48.07692307692308</v>
          </cell>
          <cell r="N114">
            <v>30.47</v>
          </cell>
          <cell r="O114">
            <v>30.47</v>
          </cell>
          <cell r="P114">
            <v>0</v>
          </cell>
          <cell r="R114">
            <v>33889.445000556108</v>
          </cell>
          <cell r="S114">
            <v>27.321956022317032</v>
          </cell>
          <cell r="T114">
            <v>56.829668526419432</v>
          </cell>
          <cell r="W114">
            <v>30470</v>
          </cell>
          <cell r="X114">
            <v>0</v>
          </cell>
        </row>
        <row r="115">
          <cell r="B115">
            <v>39455</v>
          </cell>
          <cell r="C115" t="str">
            <v>A-09 (Water Injection)</v>
          </cell>
          <cell r="D115" t="str">
            <v>A-09 (Water Injection):GBM</v>
          </cell>
          <cell r="E115">
            <v>9</v>
          </cell>
          <cell r="F115">
            <v>30</v>
          </cell>
          <cell r="G115">
            <v>1353</v>
          </cell>
          <cell r="H115">
            <v>227</v>
          </cell>
          <cell r="I115">
            <v>114</v>
          </cell>
          <cell r="J115">
            <v>716</v>
          </cell>
          <cell r="K115">
            <v>691</v>
          </cell>
          <cell r="L115">
            <v>1407</v>
          </cell>
          <cell r="M115">
            <v>49.111584932480454</v>
          </cell>
          <cell r="N115">
            <v>26.38</v>
          </cell>
          <cell r="R115">
            <v>36843.575418994413</v>
          </cell>
          <cell r="S115">
            <v>26.194086429112964</v>
          </cell>
          <cell r="T115">
            <v>53.335860500379077</v>
          </cell>
          <cell r="W115">
            <v>26380</v>
          </cell>
          <cell r="X115">
            <v>0</v>
          </cell>
        </row>
        <row r="116">
          <cell r="B116">
            <v>39466</v>
          </cell>
          <cell r="C116" t="str">
            <v>A-09 (Water Injection)</v>
          </cell>
          <cell r="D116" t="str">
            <v>A-09 (Water Injection):GBM</v>
          </cell>
          <cell r="E116">
            <v>14</v>
          </cell>
          <cell r="F116">
            <v>34</v>
          </cell>
          <cell r="G116">
            <v>1369</v>
          </cell>
          <cell r="H116">
            <v>226</v>
          </cell>
          <cell r="I116">
            <v>613</v>
          </cell>
          <cell r="J116">
            <v>1128.5999999999999</v>
          </cell>
          <cell r="K116">
            <v>625.79999999999995</v>
          </cell>
          <cell r="L116">
            <v>1754.4</v>
          </cell>
          <cell r="M116">
            <v>35.670314637482903</v>
          </cell>
          <cell r="N116">
            <v>30.34</v>
          </cell>
          <cell r="O116">
            <v>30.34</v>
          </cell>
          <cell r="P116">
            <v>0</v>
          </cell>
          <cell r="R116">
            <v>26882.863724968989</v>
          </cell>
          <cell r="S116">
            <v>20.626235992089651</v>
          </cell>
          <cell r="T116">
            <v>57.8246539222149</v>
          </cell>
          <cell r="V116" t="str">
            <v>Test after Jan Field S/D</v>
          </cell>
          <cell r="W116">
            <v>30340</v>
          </cell>
          <cell r="X116">
            <v>0</v>
          </cell>
        </row>
        <row r="117">
          <cell r="B117">
            <v>39480</v>
          </cell>
          <cell r="C117" t="str">
            <v>A-09 (Water Injection)</v>
          </cell>
          <cell r="D117" t="str">
            <v>A-09 (Water Injection):GBM</v>
          </cell>
          <cell r="E117">
            <v>9</v>
          </cell>
          <cell r="F117">
            <v>46</v>
          </cell>
          <cell r="G117">
            <v>944</v>
          </cell>
          <cell r="H117">
            <v>220</v>
          </cell>
          <cell r="I117">
            <v>1499</v>
          </cell>
          <cell r="J117">
            <v>968</v>
          </cell>
          <cell r="K117">
            <v>1082</v>
          </cell>
          <cell r="L117">
            <v>2050</v>
          </cell>
          <cell r="M117">
            <v>52.780487804878049</v>
          </cell>
          <cell r="N117">
            <v>35.08</v>
          </cell>
          <cell r="R117">
            <v>36239.669421487604</v>
          </cell>
          <cell r="S117">
            <v>30.843785632839225</v>
          </cell>
          <cell r="T117">
            <v>58.437856328392243</v>
          </cell>
          <cell r="W117">
            <v>35080</v>
          </cell>
          <cell r="X117">
            <v>0</v>
          </cell>
        </row>
        <row r="118">
          <cell r="B118">
            <v>39490</v>
          </cell>
          <cell r="C118" t="str">
            <v>A-09 (Water Injection)</v>
          </cell>
          <cell r="D118" t="str">
            <v>A-09 (Water Injection):GBM</v>
          </cell>
          <cell r="E118">
            <v>14</v>
          </cell>
          <cell r="F118">
            <v>47</v>
          </cell>
          <cell r="G118">
            <v>900</v>
          </cell>
          <cell r="H118">
            <v>217</v>
          </cell>
          <cell r="I118">
            <v>1486</v>
          </cell>
          <cell r="J118">
            <v>951</v>
          </cell>
          <cell r="K118">
            <v>1139</v>
          </cell>
          <cell r="L118">
            <v>2090</v>
          </cell>
          <cell r="M118">
            <v>54.497607655502392</v>
          </cell>
          <cell r="N118">
            <v>34.11</v>
          </cell>
          <cell r="R118">
            <v>35867.507886435335</v>
          </cell>
          <cell r="S118">
            <v>33.39196716505424</v>
          </cell>
          <cell r="T118">
            <v>61.272354148343595</v>
          </cell>
          <cell r="W118">
            <v>34110</v>
          </cell>
          <cell r="X118">
            <v>0</v>
          </cell>
        </row>
        <row r="119">
          <cell r="B119">
            <v>39500</v>
          </cell>
          <cell r="C119" t="str">
            <v>A-09 (Water Injection)</v>
          </cell>
          <cell r="D119" t="str">
            <v>A-09 (Water Injection):GBM</v>
          </cell>
          <cell r="E119">
            <v>12</v>
          </cell>
          <cell r="F119">
            <v>46</v>
          </cell>
          <cell r="G119">
            <v>923</v>
          </cell>
          <cell r="H119">
            <v>218</v>
          </cell>
          <cell r="I119">
            <v>1499</v>
          </cell>
          <cell r="J119">
            <v>898</v>
          </cell>
          <cell r="K119">
            <v>1038</v>
          </cell>
          <cell r="L119">
            <v>1936</v>
          </cell>
          <cell r="M119">
            <v>53.615702479338843</v>
          </cell>
          <cell r="N119">
            <v>33.47</v>
          </cell>
          <cell r="R119">
            <v>37271.714922048996</v>
          </cell>
          <cell r="S119">
            <v>31.012847325963548</v>
          </cell>
          <cell r="T119">
            <v>57.842844338213325</v>
          </cell>
          <cell r="W119">
            <v>33470</v>
          </cell>
          <cell r="X119">
            <v>0</v>
          </cell>
        </row>
        <row r="120">
          <cell r="B120">
            <v>39511</v>
          </cell>
          <cell r="C120" t="str">
            <v>A-09 (Water Injection)</v>
          </cell>
          <cell r="D120" t="str">
            <v>A-09 (Water Injection):GBM</v>
          </cell>
          <cell r="E120">
            <v>8</v>
          </cell>
          <cell r="F120">
            <v>45</v>
          </cell>
          <cell r="G120">
            <v>934</v>
          </cell>
          <cell r="H120">
            <v>216</v>
          </cell>
          <cell r="I120">
            <v>1480</v>
          </cell>
          <cell r="J120">
            <v>885</v>
          </cell>
          <cell r="K120">
            <v>1012</v>
          </cell>
          <cell r="L120">
            <v>1897</v>
          </cell>
          <cell r="M120">
            <v>53.347390616763313</v>
          </cell>
          <cell r="N120">
            <v>33.28</v>
          </cell>
          <cell r="R120">
            <v>37604.5197740113</v>
          </cell>
          <cell r="S120">
            <v>30.408653846153847</v>
          </cell>
          <cell r="T120">
            <v>57.00120192307692</v>
          </cell>
          <cell r="W120">
            <v>33280</v>
          </cell>
          <cell r="X120">
            <v>0</v>
          </cell>
        </row>
        <row r="121">
          <cell r="B121">
            <v>39537</v>
          </cell>
          <cell r="C121" t="str">
            <v>A-09 (Water Injection)</v>
          </cell>
          <cell r="D121" t="str">
            <v>A-09 (Water Injection):GBM</v>
          </cell>
          <cell r="E121">
            <v>14</v>
          </cell>
          <cell r="F121">
            <v>44</v>
          </cell>
          <cell r="G121">
            <v>917</v>
          </cell>
          <cell r="H121">
            <v>229</v>
          </cell>
          <cell r="I121">
            <v>1536</v>
          </cell>
          <cell r="J121">
            <v>813</v>
          </cell>
          <cell r="K121">
            <v>1083</v>
          </cell>
          <cell r="L121">
            <v>1896</v>
          </cell>
          <cell r="M121">
            <v>57.120253164556964</v>
          </cell>
          <cell r="N121">
            <v>31.76</v>
          </cell>
          <cell r="R121">
            <v>39065.190651906516</v>
          </cell>
          <cell r="S121">
            <v>34.09949622166247</v>
          </cell>
          <cell r="T121">
            <v>59.697732997481111</v>
          </cell>
          <cell r="W121">
            <v>31760</v>
          </cell>
          <cell r="X121">
            <v>0</v>
          </cell>
        </row>
        <row r="122">
          <cell r="B122">
            <v>39550</v>
          </cell>
          <cell r="C122" t="str">
            <v>A-09 (Water Injection)</v>
          </cell>
          <cell r="D122" t="str">
            <v>A-09 (Water Injection):GBM</v>
          </cell>
          <cell r="E122">
            <v>17</v>
          </cell>
          <cell r="F122">
            <v>44</v>
          </cell>
          <cell r="G122">
            <v>934</v>
          </cell>
          <cell r="H122">
            <v>230</v>
          </cell>
          <cell r="I122">
            <v>1589</v>
          </cell>
          <cell r="J122">
            <v>765</v>
          </cell>
          <cell r="K122">
            <v>1093</v>
          </cell>
          <cell r="L122">
            <v>1858</v>
          </cell>
          <cell r="M122">
            <v>58.826695371367059</v>
          </cell>
          <cell r="N122">
            <v>30.6</v>
          </cell>
          <cell r="R122">
            <v>40000</v>
          </cell>
          <cell r="S122">
            <v>35.718954248366011</v>
          </cell>
          <cell r="T122">
            <v>60.718954248366011</v>
          </cell>
          <cell r="V122" t="str">
            <v>gas confirmed reduced</v>
          </cell>
          <cell r="W122">
            <v>30600</v>
          </cell>
          <cell r="X122">
            <v>0</v>
          </cell>
        </row>
        <row r="123">
          <cell r="B123">
            <v>39560</v>
          </cell>
          <cell r="C123" t="str">
            <v>A-09 (Water Injection)</v>
          </cell>
          <cell r="D123" t="str">
            <v>A-09 (Water Injection):GBM</v>
          </cell>
          <cell r="E123">
            <v>9</v>
          </cell>
          <cell r="F123">
            <v>98</v>
          </cell>
          <cell r="G123">
            <v>683</v>
          </cell>
          <cell r="H123">
            <v>219</v>
          </cell>
          <cell r="I123">
            <v>1561</v>
          </cell>
          <cell r="J123">
            <v>850</v>
          </cell>
          <cell r="K123">
            <v>1199</v>
          </cell>
          <cell r="L123">
            <v>2049</v>
          </cell>
          <cell r="M123">
            <v>58.516349438750609</v>
          </cell>
          <cell r="N123">
            <v>34.1</v>
          </cell>
          <cell r="R123">
            <v>40117.647058823532</v>
          </cell>
          <cell r="S123">
            <v>35.161290322580648</v>
          </cell>
          <cell r="T123">
            <v>60.087976539589441</v>
          </cell>
          <cell r="V123" t="str">
            <v>new guideline</v>
          </cell>
          <cell r="W123">
            <v>34100</v>
          </cell>
          <cell r="X123">
            <v>0</v>
          </cell>
        </row>
        <row r="124">
          <cell r="B124">
            <v>39563</v>
          </cell>
          <cell r="C124" t="str">
            <v>A-09 (Water Injection)</v>
          </cell>
          <cell r="D124" t="str">
            <v>A-09 (Water Injection):GBM</v>
          </cell>
          <cell r="E124">
            <v>10</v>
          </cell>
          <cell r="F124">
            <v>98</v>
          </cell>
          <cell r="G124">
            <v>691</v>
          </cell>
          <cell r="H124">
            <v>221</v>
          </cell>
          <cell r="I124">
            <v>1495</v>
          </cell>
          <cell r="J124">
            <v>829</v>
          </cell>
          <cell r="K124">
            <v>1160</v>
          </cell>
          <cell r="L124">
            <v>1989</v>
          </cell>
          <cell r="M124">
            <v>58.320764203117143</v>
          </cell>
          <cell r="N124">
            <v>33.700000000000003</v>
          </cell>
          <cell r="R124">
            <v>40651.38721351025</v>
          </cell>
          <cell r="S124">
            <v>34.421364985163201</v>
          </cell>
          <cell r="T124">
            <v>59.020771513353118</v>
          </cell>
          <cell r="W124">
            <v>33700</v>
          </cell>
          <cell r="X124">
            <v>0</v>
          </cell>
        </row>
        <row r="125">
          <cell r="B125">
            <v>39571</v>
          </cell>
          <cell r="C125" t="str">
            <v>A-09 (Water Injection)</v>
          </cell>
          <cell r="D125" t="str">
            <v>A-09 (Water Injection):GBM</v>
          </cell>
          <cell r="E125">
            <v>11</v>
          </cell>
          <cell r="F125">
            <v>98</v>
          </cell>
          <cell r="G125">
            <v>696</v>
          </cell>
          <cell r="H125">
            <v>228</v>
          </cell>
          <cell r="I125">
            <v>1561</v>
          </cell>
          <cell r="J125">
            <v>815</v>
          </cell>
          <cell r="K125">
            <v>1188</v>
          </cell>
          <cell r="L125">
            <v>2003</v>
          </cell>
          <cell r="M125">
            <v>59.31103344982526</v>
          </cell>
          <cell r="N125">
            <v>33.07</v>
          </cell>
          <cell r="R125">
            <v>40576.687116564419</v>
          </cell>
          <cell r="S125">
            <v>35.923798004233447</v>
          </cell>
          <cell r="T125">
            <v>60.568491079528272</v>
          </cell>
          <cell r="W125">
            <v>33070</v>
          </cell>
          <cell r="X125">
            <v>0</v>
          </cell>
        </row>
        <row r="126">
          <cell r="B126">
            <v>39574</v>
          </cell>
          <cell r="C126" t="str">
            <v>A-09 (Water Injection)</v>
          </cell>
          <cell r="D126" t="str">
            <v>A-09 (Water Injection):GBM</v>
          </cell>
          <cell r="E126">
            <v>11</v>
          </cell>
          <cell r="F126">
            <v>98</v>
          </cell>
          <cell r="G126">
            <v>699</v>
          </cell>
          <cell r="H126">
            <v>229</v>
          </cell>
          <cell r="I126">
            <v>1571</v>
          </cell>
          <cell r="J126">
            <v>800</v>
          </cell>
          <cell r="K126">
            <v>1262</v>
          </cell>
          <cell r="L126">
            <v>2062</v>
          </cell>
          <cell r="M126">
            <v>61.202715809893306</v>
          </cell>
          <cell r="N126">
            <v>32.69</v>
          </cell>
          <cell r="R126">
            <v>40862.5</v>
          </cell>
          <cell r="S126">
            <v>38.605078005506272</v>
          </cell>
          <cell r="T126">
            <v>63.077393698378707</v>
          </cell>
          <cell r="W126">
            <v>32689.999999999996</v>
          </cell>
          <cell r="X126">
            <v>0</v>
          </cell>
        </row>
        <row r="127">
          <cell r="B127">
            <v>39580</v>
          </cell>
          <cell r="C127" t="str">
            <v>A-09 (Water Injection)</v>
          </cell>
          <cell r="D127" t="str">
            <v>A-09 (Water Injection):GBM</v>
          </cell>
          <cell r="E127">
            <v>10</v>
          </cell>
          <cell r="F127">
            <v>98</v>
          </cell>
          <cell r="G127">
            <v>700</v>
          </cell>
          <cell r="H127">
            <v>224</v>
          </cell>
          <cell r="I127">
            <v>1546</v>
          </cell>
          <cell r="J127">
            <v>807</v>
          </cell>
          <cell r="K127">
            <v>1273</v>
          </cell>
          <cell r="L127">
            <v>2080</v>
          </cell>
          <cell r="M127">
            <v>61.20192307692308</v>
          </cell>
          <cell r="N127">
            <v>36.14</v>
          </cell>
          <cell r="R127">
            <v>44783.147459727385</v>
          </cell>
          <cell r="S127">
            <v>35.224128389596018</v>
          </cell>
          <cell r="T127">
            <v>57.553956834532372</v>
          </cell>
          <cell r="V127" t="str">
            <v>gas increased ?</v>
          </cell>
          <cell r="W127">
            <v>36140</v>
          </cell>
          <cell r="X127">
            <v>0</v>
          </cell>
        </row>
        <row r="128">
          <cell r="B128">
            <v>39592</v>
          </cell>
          <cell r="C128" t="str">
            <v>A-09 (Water Injection)</v>
          </cell>
          <cell r="D128" t="str">
            <v>A-09 (Water Injection):GBM</v>
          </cell>
          <cell r="E128">
            <v>21</v>
          </cell>
          <cell r="F128">
            <v>98</v>
          </cell>
          <cell r="G128">
            <v>664</v>
          </cell>
          <cell r="H128">
            <v>221</v>
          </cell>
          <cell r="I128">
            <v>1569</v>
          </cell>
          <cell r="J128">
            <v>913</v>
          </cell>
          <cell r="K128">
            <v>1247</v>
          </cell>
          <cell r="L128">
            <v>2160</v>
          </cell>
          <cell r="M128">
            <v>57.731481481481481</v>
          </cell>
          <cell r="N128">
            <v>32.42</v>
          </cell>
          <cell r="R128">
            <v>35509.309967141293</v>
          </cell>
          <cell r="S128">
            <v>38.463911165946946</v>
          </cell>
          <cell r="T128">
            <v>66.62553979025293</v>
          </cell>
          <cell r="V128" t="str">
            <v>gas little bit decreased</v>
          </cell>
          <cell r="W128">
            <v>32420</v>
          </cell>
          <cell r="X128">
            <v>0</v>
          </cell>
        </row>
        <row r="129">
          <cell r="B129">
            <v>39609</v>
          </cell>
          <cell r="C129" t="str">
            <v>A-09 (Water Injection)</v>
          </cell>
          <cell r="D129" t="str">
            <v>A-09 (Water Injection):GBM</v>
          </cell>
          <cell r="E129">
            <v>8</v>
          </cell>
          <cell r="F129">
            <v>99</v>
          </cell>
          <cell r="G129">
            <v>645</v>
          </cell>
          <cell r="H129">
            <v>220</v>
          </cell>
          <cell r="I129">
            <v>1510</v>
          </cell>
          <cell r="J129">
            <v>915</v>
          </cell>
          <cell r="K129">
            <v>1218</v>
          </cell>
          <cell r="L129">
            <v>2133</v>
          </cell>
          <cell r="M129">
            <v>57.102672292545712</v>
          </cell>
          <cell r="N129">
            <v>32.630000000000003</v>
          </cell>
          <cell r="R129">
            <v>35661.202185792346</v>
          </cell>
          <cell r="S129">
            <v>37.327612626417405</v>
          </cell>
          <cell r="T129">
            <v>65.36929206251915</v>
          </cell>
          <cell r="V129" t="str">
            <v>test after Field S/D --- need to retest</v>
          </cell>
          <cell r="W129">
            <v>32630.000000000004</v>
          </cell>
          <cell r="X129">
            <v>0</v>
          </cell>
        </row>
        <row r="130">
          <cell r="B130">
            <v>39616</v>
          </cell>
          <cell r="C130" t="str">
            <v>A-09 (Water Injection)</v>
          </cell>
          <cell r="D130" t="str">
            <v>A-09 (Water Injection):GBM</v>
          </cell>
          <cell r="E130">
            <v>20</v>
          </cell>
          <cell r="F130">
            <v>98</v>
          </cell>
          <cell r="G130">
            <v>626</v>
          </cell>
          <cell r="H130">
            <v>217</v>
          </cell>
          <cell r="I130">
            <v>1534</v>
          </cell>
          <cell r="J130">
            <v>834</v>
          </cell>
          <cell r="K130">
            <v>1178</v>
          </cell>
          <cell r="L130">
            <v>2012</v>
          </cell>
          <cell r="M130">
            <v>58.548707753479128</v>
          </cell>
          <cell r="N130">
            <v>33.25</v>
          </cell>
          <cell r="R130">
            <v>39868.105515587529</v>
          </cell>
          <cell r="S130">
            <v>35.428571428571431</v>
          </cell>
          <cell r="T130">
            <v>60.511278195488721</v>
          </cell>
          <cell r="W130">
            <v>33250</v>
          </cell>
          <cell r="X130">
            <v>0</v>
          </cell>
        </row>
        <row r="131">
          <cell r="B131">
            <v>39629</v>
          </cell>
          <cell r="C131" t="str">
            <v>A-09 (Water Injection)</v>
          </cell>
          <cell r="D131" t="str">
            <v>A-09 (Water Injection):GBM</v>
          </cell>
          <cell r="E131">
            <v>10</v>
          </cell>
          <cell r="F131">
            <v>98</v>
          </cell>
          <cell r="G131">
            <v>672</v>
          </cell>
          <cell r="H131">
            <v>228</v>
          </cell>
          <cell r="I131">
            <v>1566</v>
          </cell>
          <cell r="J131">
            <v>761</v>
          </cell>
          <cell r="K131">
            <v>953</v>
          </cell>
          <cell r="L131">
            <v>1714</v>
          </cell>
          <cell r="M131">
            <v>55.600933488914819</v>
          </cell>
          <cell r="N131">
            <v>33.950000000000003</v>
          </cell>
          <cell r="R131">
            <v>44612.352168199737</v>
          </cell>
          <cell r="S131">
            <v>28.070692194403534</v>
          </cell>
          <cell r="T131">
            <v>50.486008836524299</v>
          </cell>
          <cell r="W131">
            <v>33950</v>
          </cell>
          <cell r="X131">
            <v>0</v>
          </cell>
        </row>
        <row r="132">
          <cell r="B132">
            <v>39644</v>
          </cell>
          <cell r="C132" t="str">
            <v>A-09 (Water Injection)</v>
          </cell>
          <cell r="D132" t="str">
            <v>A-09 (Water Injection):GBM</v>
          </cell>
          <cell r="E132">
            <v>13</v>
          </cell>
          <cell r="F132">
            <v>98</v>
          </cell>
          <cell r="G132">
            <v>671</v>
          </cell>
          <cell r="H132">
            <v>230</v>
          </cell>
          <cell r="I132">
            <v>1567</v>
          </cell>
          <cell r="J132">
            <v>752</v>
          </cell>
          <cell r="K132">
            <v>1077</v>
          </cell>
          <cell r="L132">
            <v>1829</v>
          </cell>
          <cell r="M132">
            <v>58.884636413340623</v>
          </cell>
          <cell r="N132">
            <v>32.43</v>
          </cell>
          <cell r="R132">
            <v>43125</v>
          </cell>
          <cell r="S132">
            <v>33.209990749306201</v>
          </cell>
          <cell r="T132">
            <v>56.398396546407646</v>
          </cell>
          <cell r="V132" t="str">
            <v>Choke Test 98 %</v>
          </cell>
          <cell r="W132">
            <v>32430</v>
          </cell>
          <cell r="X132">
            <v>0</v>
          </cell>
        </row>
        <row r="133">
          <cell r="B133">
            <v>39653</v>
          </cell>
          <cell r="C133" t="str">
            <v>A-09 (Water Injection)</v>
          </cell>
          <cell r="D133" t="str">
            <v>A-09 (Water Injection):GBM</v>
          </cell>
          <cell r="E133">
            <v>8</v>
          </cell>
          <cell r="F133">
            <v>98</v>
          </cell>
          <cell r="G133">
            <v>669</v>
          </cell>
          <cell r="H133">
            <v>224</v>
          </cell>
          <cell r="I133">
            <v>1521</v>
          </cell>
          <cell r="J133">
            <v>696</v>
          </cell>
          <cell r="K133">
            <v>1074</v>
          </cell>
          <cell r="L133">
            <v>1770</v>
          </cell>
          <cell r="M133">
            <v>60.677966101694913</v>
          </cell>
          <cell r="N133">
            <v>31.82</v>
          </cell>
          <cell r="R133">
            <v>45718.3908045977</v>
          </cell>
          <cell r="S133">
            <v>33.752357008170961</v>
          </cell>
          <cell r="T133">
            <v>55.625392834695162</v>
          </cell>
          <cell r="W133">
            <v>31820</v>
          </cell>
          <cell r="X133">
            <v>0</v>
          </cell>
        </row>
        <row r="134">
          <cell r="B134">
            <v>39656</v>
          </cell>
          <cell r="C134" t="str">
            <v>A-09 (Water Injection)</v>
          </cell>
          <cell r="D134" t="str">
            <v>A-09 (Water Injection):GBM</v>
          </cell>
          <cell r="E134">
            <v>7</v>
          </cell>
          <cell r="F134">
            <v>98</v>
          </cell>
          <cell r="G134">
            <v>652</v>
          </cell>
          <cell r="H134">
            <v>224</v>
          </cell>
          <cell r="I134">
            <v>1490</v>
          </cell>
          <cell r="J134">
            <v>743</v>
          </cell>
          <cell r="K134">
            <v>1114</v>
          </cell>
          <cell r="L134">
            <v>1857</v>
          </cell>
          <cell r="M134">
            <v>59.989229940764673</v>
          </cell>
          <cell r="N134">
            <v>31.95</v>
          </cell>
          <cell r="R134">
            <v>43001.345895020189</v>
          </cell>
          <cell r="S134">
            <v>34.866979655712051</v>
          </cell>
          <cell r="T134">
            <v>58.122065727699528</v>
          </cell>
          <cell r="W134">
            <v>31950</v>
          </cell>
          <cell r="X134">
            <v>0</v>
          </cell>
        </row>
        <row r="135">
          <cell r="B135">
            <v>39667</v>
          </cell>
          <cell r="C135" t="str">
            <v>A-09 (Water Injection)</v>
          </cell>
          <cell r="D135" t="str">
            <v>A-09 (Water Injection):GBM</v>
          </cell>
          <cell r="E135">
            <v>12</v>
          </cell>
          <cell r="F135">
            <v>99</v>
          </cell>
          <cell r="G135">
            <v>677</v>
          </cell>
          <cell r="H135">
            <v>223</v>
          </cell>
          <cell r="I135">
            <v>2217</v>
          </cell>
          <cell r="J135">
            <v>733</v>
          </cell>
          <cell r="K135">
            <v>1222</v>
          </cell>
          <cell r="L135">
            <v>1955</v>
          </cell>
          <cell r="M135">
            <v>62.506393861892583</v>
          </cell>
          <cell r="N135">
            <v>31.5</v>
          </cell>
          <cell r="R135">
            <v>42974.079126875855</v>
          </cell>
          <cell r="S135">
            <v>38.793650793650791</v>
          </cell>
          <cell r="T135">
            <v>62.063492063492063</v>
          </cell>
          <cell r="W135">
            <v>31500</v>
          </cell>
          <cell r="X135">
            <v>0</v>
          </cell>
        </row>
        <row r="136">
          <cell r="B136">
            <v>39677</v>
          </cell>
          <cell r="C136" t="str">
            <v>A-09 (Water Injection)</v>
          </cell>
          <cell r="D136" t="str">
            <v>A-09 (Water Injection):GBM</v>
          </cell>
          <cell r="E136">
            <v>10</v>
          </cell>
          <cell r="F136">
            <v>99</v>
          </cell>
          <cell r="G136">
            <v>676</v>
          </cell>
          <cell r="H136">
            <v>230</v>
          </cell>
          <cell r="I136">
            <v>2244</v>
          </cell>
          <cell r="J136">
            <v>724</v>
          </cell>
          <cell r="K136">
            <v>1259</v>
          </cell>
          <cell r="L136">
            <v>1983</v>
          </cell>
          <cell r="M136">
            <v>63.489662128088753</v>
          </cell>
          <cell r="N136">
            <v>30.71</v>
          </cell>
          <cell r="R136">
            <v>42417.127071823204</v>
          </cell>
          <cell r="S136">
            <v>40.996418104851841</v>
          </cell>
          <cell r="T136">
            <v>64.57180071637903</v>
          </cell>
          <cell r="W136">
            <v>30710</v>
          </cell>
          <cell r="X136">
            <v>0</v>
          </cell>
        </row>
        <row r="137">
          <cell r="B137">
            <v>39689</v>
          </cell>
          <cell r="C137" t="str">
            <v>A-09 (Water Injection)</v>
          </cell>
          <cell r="D137" t="str">
            <v>A-09 (Water Injection):GBM</v>
          </cell>
          <cell r="E137">
            <v>8</v>
          </cell>
          <cell r="F137">
            <v>99</v>
          </cell>
          <cell r="G137">
            <v>683</v>
          </cell>
          <cell r="H137">
            <v>234</v>
          </cell>
          <cell r="I137">
            <v>2242</v>
          </cell>
          <cell r="J137">
            <v>682</v>
          </cell>
          <cell r="K137">
            <v>1254</v>
          </cell>
          <cell r="L137">
            <v>1936</v>
          </cell>
          <cell r="M137">
            <v>64.772727272727266</v>
          </cell>
          <cell r="N137">
            <v>30.33</v>
          </cell>
          <cell r="R137">
            <v>44472.140762463343</v>
          </cell>
          <cell r="S137">
            <v>41.345202769535113</v>
          </cell>
          <cell r="T137">
            <v>63.831190240685793</v>
          </cell>
          <cell r="W137">
            <v>30330</v>
          </cell>
          <cell r="X137">
            <v>0</v>
          </cell>
        </row>
        <row r="138">
          <cell r="B138">
            <v>39702</v>
          </cell>
          <cell r="C138" t="str">
            <v>A-09 (Water Injection)</v>
          </cell>
          <cell r="D138" t="str">
            <v>A-09 (Water Injection):GBM</v>
          </cell>
          <cell r="E138">
            <v>10</v>
          </cell>
          <cell r="F138">
            <v>99</v>
          </cell>
          <cell r="G138">
            <v>653</v>
          </cell>
          <cell r="H138">
            <v>224</v>
          </cell>
          <cell r="I138">
            <v>2111</v>
          </cell>
          <cell r="J138">
            <v>682</v>
          </cell>
          <cell r="K138">
            <v>1336</v>
          </cell>
          <cell r="L138">
            <v>2018</v>
          </cell>
          <cell r="M138">
            <v>66.204162537165516</v>
          </cell>
          <cell r="N138">
            <v>29.7</v>
          </cell>
          <cell r="R138">
            <v>43548.387096774197</v>
          </cell>
          <cell r="S138">
            <v>44.983164983164983</v>
          </cell>
          <cell r="T138">
            <v>67.946127946127945</v>
          </cell>
          <cell r="W138">
            <v>29700</v>
          </cell>
          <cell r="X138">
            <v>0</v>
          </cell>
        </row>
        <row r="139">
          <cell r="B139">
            <v>39710</v>
          </cell>
          <cell r="C139" t="str">
            <v>A-09 (Water Injection)</v>
          </cell>
          <cell r="D139" t="str">
            <v>A-09 (Water Injection):GBM</v>
          </cell>
          <cell r="E139">
            <v>8</v>
          </cell>
          <cell r="F139">
            <v>99</v>
          </cell>
          <cell r="G139">
            <v>670</v>
          </cell>
          <cell r="H139">
            <v>231</v>
          </cell>
          <cell r="I139">
            <v>2139</v>
          </cell>
          <cell r="J139">
            <v>651</v>
          </cell>
          <cell r="K139">
            <v>1380</v>
          </cell>
          <cell r="L139">
            <v>2031</v>
          </cell>
          <cell r="M139">
            <v>67.946824224519943</v>
          </cell>
          <cell r="N139">
            <v>29.3</v>
          </cell>
          <cell r="O139">
            <v>29.3</v>
          </cell>
          <cell r="R139">
            <v>45007.680491551459</v>
          </cell>
          <cell r="S139">
            <v>47.098976109215016</v>
          </cell>
          <cell r="T139">
            <v>69.317406143344712</v>
          </cell>
          <cell r="W139">
            <v>29300</v>
          </cell>
          <cell r="X139">
            <v>0</v>
          </cell>
        </row>
        <row r="140">
          <cell r="B140">
            <v>39718</v>
          </cell>
          <cell r="C140" t="str">
            <v>A-09 (Water Injection)</v>
          </cell>
          <cell r="D140" t="str">
            <v>A-09 (Water Injection):GBM</v>
          </cell>
          <cell r="E140">
            <v>8</v>
          </cell>
          <cell r="F140">
            <v>99</v>
          </cell>
          <cell r="G140">
            <v>652</v>
          </cell>
          <cell r="H140">
            <v>224</v>
          </cell>
          <cell r="I140">
            <v>2084</v>
          </cell>
          <cell r="J140">
            <v>599</v>
          </cell>
          <cell r="K140">
            <v>1355</v>
          </cell>
          <cell r="L140">
            <v>1954</v>
          </cell>
          <cell r="M140">
            <v>69.344933469805525</v>
          </cell>
          <cell r="N140">
            <v>28.9</v>
          </cell>
          <cell r="R140">
            <v>48247.078464106846</v>
          </cell>
          <cell r="S140">
            <v>46.885813148788927</v>
          </cell>
          <cell r="T140">
            <v>67.612456747404849</v>
          </cell>
          <cell r="W140">
            <v>28900</v>
          </cell>
          <cell r="X140">
            <v>0</v>
          </cell>
        </row>
        <row r="141">
          <cell r="B141">
            <v>39725</v>
          </cell>
          <cell r="C141" t="str">
            <v>A-09 (Water Injection)</v>
          </cell>
          <cell r="D141" t="str">
            <v>A-09 (Water Injection):GBM</v>
          </cell>
          <cell r="E141">
            <v>16</v>
          </cell>
          <cell r="F141">
            <v>99</v>
          </cell>
          <cell r="G141">
            <v>649</v>
          </cell>
          <cell r="H141">
            <v>234</v>
          </cell>
          <cell r="I141">
            <v>2152</v>
          </cell>
          <cell r="J141">
            <v>572</v>
          </cell>
          <cell r="K141">
            <v>1401</v>
          </cell>
          <cell r="L141">
            <v>1973</v>
          </cell>
          <cell r="M141">
            <v>71.008616320324379</v>
          </cell>
          <cell r="N141">
            <v>28.79</v>
          </cell>
          <cell r="R141">
            <v>50332.167832167834</v>
          </cell>
          <cell r="S141">
            <v>48.66273011462313</v>
          </cell>
          <cell r="T141">
            <v>68.530739840222296</v>
          </cell>
          <cell r="W141">
            <v>28790</v>
          </cell>
          <cell r="X141">
            <v>0</v>
          </cell>
        </row>
        <row r="142">
          <cell r="B142">
            <v>39758</v>
          </cell>
          <cell r="C142" t="str">
            <v>A-09 (Water Injection)</v>
          </cell>
          <cell r="D142" t="str">
            <v>A-09 (Water Injection):GBM</v>
          </cell>
          <cell r="E142">
            <v>10</v>
          </cell>
          <cell r="F142">
            <v>99</v>
          </cell>
          <cell r="G142">
            <v>642</v>
          </cell>
          <cell r="H142">
            <v>226</v>
          </cell>
          <cell r="I142">
            <v>2066</v>
          </cell>
          <cell r="J142">
            <v>557</v>
          </cell>
          <cell r="K142">
            <v>1451</v>
          </cell>
          <cell r="L142">
            <v>2008</v>
          </cell>
          <cell r="M142">
            <v>72.260956175298801</v>
          </cell>
          <cell r="N142">
            <v>28.56</v>
          </cell>
          <cell r="R142">
            <v>51274.685816876125</v>
          </cell>
          <cell r="S142">
            <v>50.805322128851543</v>
          </cell>
          <cell r="T142">
            <v>70.308123249299726</v>
          </cell>
          <cell r="W142">
            <v>28560</v>
          </cell>
          <cell r="X142">
            <v>0</v>
          </cell>
        </row>
        <row r="143">
          <cell r="B143">
            <v>39764</v>
          </cell>
          <cell r="C143" t="str">
            <v>A-09 (Water Injection)</v>
          </cell>
          <cell r="D143" t="str">
            <v>A-09 (Water Injection):GBM</v>
          </cell>
          <cell r="E143">
            <v>10</v>
          </cell>
          <cell r="F143">
            <v>99</v>
          </cell>
          <cell r="G143">
            <v>637</v>
          </cell>
          <cell r="H143">
            <v>212</v>
          </cell>
          <cell r="I143">
            <v>1975</v>
          </cell>
          <cell r="J143">
            <v>582</v>
          </cell>
          <cell r="K143">
            <v>1438</v>
          </cell>
          <cell r="L143">
            <v>2020</v>
          </cell>
          <cell r="M143">
            <v>71.188118811881182</v>
          </cell>
          <cell r="N143">
            <v>28.24</v>
          </cell>
          <cell r="R143">
            <v>48522.336769759451</v>
          </cell>
          <cell r="S143">
            <v>50.920679886685555</v>
          </cell>
          <cell r="T143">
            <v>71.52974504249292</v>
          </cell>
          <cell r="W143">
            <v>28240</v>
          </cell>
          <cell r="X143">
            <v>0</v>
          </cell>
        </row>
        <row r="144">
          <cell r="B144">
            <v>39785</v>
          </cell>
          <cell r="C144" t="str">
            <v>A-09 (Water Injection)</v>
          </cell>
          <cell r="D144" t="str">
            <v>A-09 (Water Injection):GBM</v>
          </cell>
          <cell r="E144">
            <v>10</v>
          </cell>
          <cell r="F144">
            <v>99</v>
          </cell>
          <cell r="G144">
            <v>637</v>
          </cell>
          <cell r="H144">
            <v>212</v>
          </cell>
          <cell r="I144">
            <v>1975</v>
          </cell>
          <cell r="J144">
            <v>549</v>
          </cell>
          <cell r="K144">
            <v>1434</v>
          </cell>
          <cell r="L144">
            <v>1983</v>
          </cell>
          <cell r="M144">
            <v>72.314674735249625</v>
          </cell>
          <cell r="N144">
            <v>27.1</v>
          </cell>
          <cell r="R144">
            <v>49362.477231329693</v>
          </cell>
          <cell r="S144">
            <v>52.915129151291509</v>
          </cell>
          <cell r="T144">
            <v>73.173431734317347</v>
          </cell>
          <cell r="V144" t="str">
            <v>Choke Test 99 %</v>
          </cell>
          <cell r="W144">
            <v>27100</v>
          </cell>
          <cell r="X144">
            <v>0</v>
          </cell>
        </row>
        <row r="145">
          <cell r="B145">
            <v>39793</v>
          </cell>
          <cell r="C145" t="str">
            <v>A-09 (Water Injection)</v>
          </cell>
          <cell r="D145" t="str">
            <v>A-09 (Water Injection):GBM</v>
          </cell>
          <cell r="E145">
            <v>9</v>
          </cell>
          <cell r="F145">
            <v>99</v>
          </cell>
          <cell r="G145">
            <v>637</v>
          </cell>
          <cell r="H145">
            <v>212</v>
          </cell>
          <cell r="I145">
            <v>1978</v>
          </cell>
          <cell r="J145">
            <v>534</v>
          </cell>
          <cell r="K145">
            <v>1389</v>
          </cell>
          <cell r="L145">
            <v>1923</v>
          </cell>
          <cell r="M145">
            <v>72.230889235569421</v>
          </cell>
          <cell r="N145">
            <v>26.9</v>
          </cell>
          <cell r="R145">
            <v>50374.531835205991</v>
          </cell>
          <cell r="S145">
            <v>51.635687732342006</v>
          </cell>
          <cell r="T145">
            <v>71.486988847583646</v>
          </cell>
          <cell r="W145">
            <v>26900</v>
          </cell>
          <cell r="X145">
            <v>0</v>
          </cell>
        </row>
        <row r="146">
          <cell r="B146">
            <v>39818</v>
          </cell>
          <cell r="C146" t="str">
            <v>A-09 (Water Injection)</v>
          </cell>
          <cell r="D146" t="str">
            <v>A-09 (Water Injection):GBM</v>
          </cell>
          <cell r="E146">
            <v>15</v>
          </cell>
          <cell r="F146">
            <v>100</v>
          </cell>
          <cell r="G146">
            <v>629</v>
          </cell>
          <cell r="H146">
            <v>213</v>
          </cell>
          <cell r="I146">
            <v>1959</v>
          </cell>
          <cell r="J146">
            <v>488</v>
          </cell>
          <cell r="K146">
            <v>1409</v>
          </cell>
          <cell r="L146">
            <v>1897</v>
          </cell>
          <cell r="M146">
            <v>74.275171323141805</v>
          </cell>
          <cell r="N146">
            <v>26.7</v>
          </cell>
          <cell r="R146">
            <v>54713.114754098358</v>
          </cell>
          <cell r="S146">
            <v>52.771535580524343</v>
          </cell>
          <cell r="T146">
            <v>71.048689138576776</v>
          </cell>
          <cell r="W146">
            <v>26700</v>
          </cell>
          <cell r="X146">
            <v>0</v>
          </cell>
        </row>
        <row r="147">
          <cell r="B147">
            <v>39839</v>
          </cell>
          <cell r="C147" t="str">
            <v>A-09 (Water Injection)</v>
          </cell>
          <cell r="D147" t="str">
            <v>A-09 (Water Injection):GBM</v>
          </cell>
          <cell r="E147">
            <v>22</v>
          </cell>
          <cell r="F147">
            <v>100</v>
          </cell>
          <cell r="G147">
            <v>629</v>
          </cell>
          <cell r="H147">
            <v>216</v>
          </cell>
          <cell r="I147">
            <v>1951</v>
          </cell>
          <cell r="J147">
            <v>468</v>
          </cell>
          <cell r="K147">
            <v>1362</v>
          </cell>
          <cell r="L147">
            <v>1830</v>
          </cell>
          <cell r="M147">
            <v>74.426229508196727</v>
          </cell>
          <cell r="N147">
            <v>26.65</v>
          </cell>
          <cell r="O147">
            <v>26.65</v>
          </cell>
          <cell r="R147">
            <v>56944.444444444445</v>
          </cell>
          <cell r="S147">
            <v>51.106941838649156</v>
          </cell>
          <cell r="T147">
            <v>68.667917448405248</v>
          </cell>
          <cell r="W147">
            <v>26650</v>
          </cell>
          <cell r="X147">
            <v>0</v>
          </cell>
        </row>
        <row r="148">
          <cell r="B148">
            <v>39851</v>
          </cell>
          <cell r="C148" t="str">
            <v>A-09 (Water Injection)</v>
          </cell>
          <cell r="D148" t="str">
            <v>A-09 (Water Injection):GBM</v>
          </cell>
          <cell r="E148">
            <v>12</v>
          </cell>
          <cell r="F148">
            <v>100</v>
          </cell>
          <cell r="G148">
            <v>627</v>
          </cell>
          <cell r="H148">
            <v>219</v>
          </cell>
          <cell r="I148">
            <v>1951</v>
          </cell>
          <cell r="J148">
            <v>455</v>
          </cell>
          <cell r="K148">
            <v>1328</v>
          </cell>
          <cell r="L148">
            <v>1783</v>
          </cell>
          <cell r="M148">
            <v>74.481211441390911</v>
          </cell>
          <cell r="N148">
            <v>26.14</v>
          </cell>
          <cell r="O148">
            <v>26.14</v>
          </cell>
          <cell r="R148">
            <v>57450.54945054945</v>
          </cell>
          <cell r="S148">
            <v>50.803366488140782</v>
          </cell>
          <cell r="T148">
            <v>68.209640397857683</v>
          </cell>
          <cell r="W148">
            <v>26140</v>
          </cell>
          <cell r="X148">
            <v>0</v>
          </cell>
        </row>
        <row r="149">
          <cell r="B149">
            <v>39862</v>
          </cell>
          <cell r="C149" t="str">
            <v>A-09 (Water Injection)</v>
          </cell>
          <cell r="D149" t="str">
            <v>A-09 (Water Injection):GBM</v>
          </cell>
          <cell r="E149">
            <v>10</v>
          </cell>
          <cell r="F149">
            <v>101</v>
          </cell>
          <cell r="G149">
            <v>592</v>
          </cell>
          <cell r="H149">
            <v>220</v>
          </cell>
          <cell r="I149">
            <v>1975</v>
          </cell>
          <cell r="J149">
            <v>414</v>
          </cell>
          <cell r="K149">
            <v>1457</v>
          </cell>
          <cell r="L149">
            <v>1871</v>
          </cell>
          <cell r="M149">
            <v>77.872795296632816</v>
          </cell>
          <cell r="N149">
            <v>27.56</v>
          </cell>
          <cell r="R149">
            <v>66570.048309178746</v>
          </cell>
          <cell r="S149">
            <v>52.866473149492016</v>
          </cell>
          <cell r="T149">
            <v>67.888243831640054</v>
          </cell>
          <cell r="W149">
            <v>27560</v>
          </cell>
          <cell r="X149">
            <v>0</v>
          </cell>
        </row>
        <row r="150">
          <cell r="B150">
            <v>39874</v>
          </cell>
          <cell r="C150" t="str">
            <v>A-09 (Water Injection)</v>
          </cell>
          <cell r="D150" t="str">
            <v>A-09 (Water Injection):GBM</v>
          </cell>
          <cell r="E150">
            <v>13</v>
          </cell>
          <cell r="F150">
            <v>98</v>
          </cell>
          <cell r="G150">
            <v>590</v>
          </cell>
          <cell r="H150">
            <v>217</v>
          </cell>
          <cell r="I150">
            <v>1977</v>
          </cell>
          <cell r="J150">
            <v>403.8</v>
          </cell>
          <cell r="K150">
            <v>1422.4</v>
          </cell>
          <cell r="L150">
            <v>1826.2</v>
          </cell>
          <cell r="M150">
            <v>77.88851166356369</v>
          </cell>
          <cell r="N150">
            <v>25.68</v>
          </cell>
          <cell r="O150">
            <v>25.68</v>
          </cell>
          <cell r="P150">
            <v>0</v>
          </cell>
          <cell r="R150">
            <v>63595.83952451709</v>
          </cell>
          <cell r="S150">
            <v>55.389408099688474</v>
          </cell>
          <cell r="T150">
            <v>71.113707165109034</v>
          </cell>
          <cell r="W150">
            <v>25680</v>
          </cell>
          <cell r="X150">
            <v>0</v>
          </cell>
        </row>
        <row r="151">
          <cell r="B151">
            <v>39881</v>
          </cell>
          <cell r="C151" t="str">
            <v>A-09 (Water Injection)</v>
          </cell>
          <cell r="D151" t="str">
            <v>A-09 (Water Injection):GBM</v>
          </cell>
          <cell r="E151">
            <v>10</v>
          </cell>
          <cell r="F151">
            <v>101</v>
          </cell>
          <cell r="G151">
            <v>590</v>
          </cell>
          <cell r="H151">
            <v>216</v>
          </cell>
          <cell r="I151">
            <v>2011</v>
          </cell>
          <cell r="J151">
            <v>439</v>
          </cell>
          <cell r="K151">
            <v>1456</v>
          </cell>
          <cell r="L151">
            <v>1895</v>
          </cell>
          <cell r="M151">
            <v>76.833773087071236</v>
          </cell>
          <cell r="N151">
            <v>27.1</v>
          </cell>
          <cell r="R151">
            <v>61731.207289293852</v>
          </cell>
          <cell r="S151">
            <v>53.726937269372691</v>
          </cell>
          <cell r="T151">
            <v>69.926199261992622</v>
          </cell>
          <cell r="W151">
            <v>27100</v>
          </cell>
          <cell r="X151">
            <v>0</v>
          </cell>
        </row>
        <row r="152">
          <cell r="B152">
            <v>39889</v>
          </cell>
          <cell r="C152" t="str">
            <v>A-09 (Water Injection)</v>
          </cell>
          <cell r="D152" t="str">
            <v>A-09 (Water Injection):GBM</v>
          </cell>
          <cell r="E152">
            <v>10</v>
          </cell>
          <cell r="F152">
            <v>100</v>
          </cell>
          <cell r="G152">
            <v>599</v>
          </cell>
          <cell r="H152">
            <v>225</v>
          </cell>
          <cell r="I152">
            <v>2070</v>
          </cell>
          <cell r="J152">
            <v>416</v>
          </cell>
          <cell r="K152">
            <v>1457</v>
          </cell>
          <cell r="L152">
            <v>1873</v>
          </cell>
          <cell r="M152">
            <v>77.789642285104108</v>
          </cell>
          <cell r="N152">
            <v>24.93</v>
          </cell>
          <cell r="R152">
            <v>59927.884615384617</v>
          </cell>
          <cell r="S152">
            <v>58.443642198154834</v>
          </cell>
          <cell r="T152">
            <v>75.130365022061767</v>
          </cell>
          <cell r="W152">
            <v>24930</v>
          </cell>
          <cell r="X152">
            <v>0</v>
          </cell>
        </row>
        <row r="153">
          <cell r="B153">
            <v>39930</v>
          </cell>
          <cell r="C153" t="str">
            <v>A-09 (Water Injection)</v>
          </cell>
          <cell r="D153" t="str">
            <v>A-09 (Water Injection):GBM</v>
          </cell>
          <cell r="E153">
            <v>8</v>
          </cell>
          <cell r="F153">
            <v>100</v>
          </cell>
          <cell r="G153">
            <v>531</v>
          </cell>
          <cell r="H153">
            <v>229</v>
          </cell>
          <cell r="I153">
            <v>2099</v>
          </cell>
          <cell r="J153">
            <v>378</v>
          </cell>
          <cell r="K153">
            <v>1653</v>
          </cell>
          <cell r="L153">
            <v>2031</v>
          </cell>
          <cell r="M153">
            <v>81.388478581979314</v>
          </cell>
          <cell r="N153">
            <v>23.49</v>
          </cell>
          <cell r="R153">
            <v>62142.857142857145</v>
          </cell>
          <cell r="S153">
            <v>70.370370370370367</v>
          </cell>
          <cell r="T153">
            <v>86.46232439335887</v>
          </cell>
          <cell r="W153">
            <v>23490</v>
          </cell>
          <cell r="X153">
            <v>0</v>
          </cell>
        </row>
        <row r="154">
          <cell r="B154">
            <v>39947</v>
          </cell>
          <cell r="C154" t="str">
            <v>A-09 (Water Injection)</v>
          </cell>
          <cell r="D154" t="str">
            <v>A-09 (Water Injection):GBM</v>
          </cell>
          <cell r="E154">
            <v>9</v>
          </cell>
          <cell r="F154">
            <v>90</v>
          </cell>
          <cell r="G154">
            <v>521</v>
          </cell>
          <cell r="H154">
            <v>230</v>
          </cell>
          <cell r="I154">
            <v>2120</v>
          </cell>
          <cell r="J154">
            <v>285.39999999999998</v>
          </cell>
          <cell r="K154">
            <v>1711.6</v>
          </cell>
          <cell r="L154">
            <v>1997</v>
          </cell>
          <cell r="M154">
            <v>85.708562844266396</v>
          </cell>
          <cell r="N154">
            <v>23.24</v>
          </cell>
          <cell r="O154">
            <v>23.24</v>
          </cell>
          <cell r="P154">
            <v>0</v>
          </cell>
          <cell r="R154">
            <v>81429.572529782759</v>
          </cell>
          <cell r="S154">
            <v>73.648881239242684</v>
          </cell>
          <cell r="T154">
            <v>85.929432013769357</v>
          </cell>
          <cell r="V154" t="str">
            <v>oil decreased</v>
          </cell>
          <cell r="W154">
            <v>23240</v>
          </cell>
          <cell r="X154">
            <v>0</v>
          </cell>
        </row>
        <row r="155">
          <cell r="B155">
            <v>40020</v>
          </cell>
          <cell r="C155" t="str">
            <v>A-09 (Water Injection)</v>
          </cell>
          <cell r="D155" t="str">
            <v>A-09 (Water Injection):GBM</v>
          </cell>
          <cell r="E155">
            <v>9</v>
          </cell>
          <cell r="F155">
            <v>100</v>
          </cell>
          <cell r="G155">
            <v>524</v>
          </cell>
          <cell r="H155">
            <v>230</v>
          </cell>
          <cell r="I155">
            <v>1083</v>
          </cell>
          <cell r="J155">
            <v>307</v>
          </cell>
          <cell r="K155">
            <v>1778</v>
          </cell>
          <cell r="L155">
            <v>2085</v>
          </cell>
          <cell r="M155">
            <v>85.275779376498804</v>
          </cell>
          <cell r="N155">
            <v>20.39</v>
          </cell>
          <cell r="R155">
            <v>66416.938110749179</v>
          </cell>
          <cell r="S155">
            <v>87.199607650809227</v>
          </cell>
          <cell r="T155">
            <v>102.25600784698382</v>
          </cell>
          <cell r="V155" t="str">
            <v>Normal mode (3 phase)</v>
          </cell>
          <cell r="W155">
            <v>20390</v>
          </cell>
          <cell r="X155">
            <v>0</v>
          </cell>
        </row>
        <row r="156">
          <cell r="B156">
            <v>40025</v>
          </cell>
          <cell r="C156" t="str">
            <v>A-09 (Water Injection)</v>
          </cell>
          <cell r="D156" t="str">
            <v>A-09 (Water Injection):GBM</v>
          </cell>
          <cell r="E156">
            <v>12</v>
          </cell>
          <cell r="F156">
            <v>100</v>
          </cell>
          <cell r="G156">
            <v>523</v>
          </cell>
          <cell r="H156">
            <v>223</v>
          </cell>
          <cell r="I156">
            <v>1079</v>
          </cell>
          <cell r="J156">
            <v>307</v>
          </cell>
          <cell r="K156">
            <v>1754</v>
          </cell>
          <cell r="L156">
            <v>2061</v>
          </cell>
          <cell r="M156">
            <v>85.104318292091222</v>
          </cell>
          <cell r="N156">
            <v>20.18</v>
          </cell>
          <cell r="R156">
            <v>65732.899022801299</v>
          </cell>
          <cell r="S156">
            <v>86.917740336967299</v>
          </cell>
          <cell r="T156">
            <v>102.13082259663032</v>
          </cell>
          <cell r="V156" t="str">
            <v>Normal mode</v>
          </cell>
          <cell r="W156">
            <v>20180</v>
          </cell>
          <cell r="X156">
            <v>0</v>
          </cell>
        </row>
        <row r="157">
          <cell r="B157">
            <v>40028</v>
          </cell>
          <cell r="C157" t="str">
            <v>A-09 (Water Injection)</v>
          </cell>
          <cell r="D157" t="str">
            <v>A-09 (Water Injection):GBM</v>
          </cell>
          <cell r="E157">
            <v>12</v>
          </cell>
          <cell r="F157">
            <v>100</v>
          </cell>
          <cell r="G157">
            <v>523</v>
          </cell>
          <cell r="H157">
            <v>222</v>
          </cell>
          <cell r="I157">
            <v>1076</v>
          </cell>
          <cell r="J157">
            <v>298</v>
          </cell>
          <cell r="K157">
            <v>1743</v>
          </cell>
          <cell r="L157">
            <v>2041</v>
          </cell>
          <cell r="M157">
            <v>85.399314061734444</v>
          </cell>
          <cell r="N157">
            <v>19.97</v>
          </cell>
          <cell r="R157">
            <v>67013.422818791951</v>
          </cell>
          <cell r="S157">
            <v>87.280921382073103</v>
          </cell>
          <cell r="T157">
            <v>102.20330495743616</v>
          </cell>
          <cell r="V157" t="str">
            <v>Normal mode</v>
          </cell>
          <cell r="W157">
            <v>19970</v>
          </cell>
          <cell r="X157">
            <v>0</v>
          </cell>
        </row>
        <row r="158">
          <cell r="B158">
            <v>40043</v>
          </cell>
          <cell r="C158" t="str">
            <v>A-09 (Water Injection)</v>
          </cell>
          <cell r="D158" t="str">
            <v>A-09 (Water Injection):GBM</v>
          </cell>
          <cell r="E158">
            <v>16</v>
          </cell>
          <cell r="F158">
            <v>99</v>
          </cell>
          <cell r="G158">
            <v>507</v>
          </cell>
          <cell r="H158">
            <v>230</v>
          </cell>
          <cell r="I158">
            <v>1062</v>
          </cell>
          <cell r="J158">
            <v>272</v>
          </cell>
          <cell r="K158">
            <v>1851</v>
          </cell>
          <cell r="L158">
            <v>2123</v>
          </cell>
          <cell r="M158">
            <v>87.187941592086673</v>
          </cell>
          <cell r="N158">
            <v>19.61</v>
          </cell>
          <cell r="R158">
            <v>72095.588235294112</v>
          </cell>
          <cell r="S158">
            <v>94.390617032126471</v>
          </cell>
          <cell r="T158">
            <v>108.2610912799592</v>
          </cell>
          <cell r="V158" t="str">
            <v>Normall mode</v>
          </cell>
          <cell r="W158">
            <v>19610</v>
          </cell>
          <cell r="X158">
            <v>0</v>
          </cell>
        </row>
        <row r="159">
          <cell r="B159">
            <v>40049</v>
          </cell>
          <cell r="C159" t="str">
            <v>A-09 (Water Injection)</v>
          </cell>
          <cell r="D159" t="str">
            <v>A-09 (Water Injection):GBM</v>
          </cell>
          <cell r="E159">
            <v>9</v>
          </cell>
          <cell r="F159">
            <v>99</v>
          </cell>
          <cell r="G159">
            <v>512</v>
          </cell>
          <cell r="H159">
            <v>226</v>
          </cell>
          <cell r="I159">
            <v>1055</v>
          </cell>
          <cell r="J159">
            <v>284</v>
          </cell>
          <cell r="K159">
            <v>1860</v>
          </cell>
          <cell r="L159">
            <v>2144</v>
          </cell>
          <cell r="M159">
            <v>86.753731343283576</v>
          </cell>
          <cell r="N159">
            <v>19.079999999999998</v>
          </cell>
          <cell r="R159">
            <v>67183.098591549293</v>
          </cell>
          <cell r="S159">
            <v>97.484276729559753</v>
          </cell>
          <cell r="T159">
            <v>112.36897274633124</v>
          </cell>
          <cell r="W159">
            <v>19080</v>
          </cell>
          <cell r="X159">
            <v>0</v>
          </cell>
        </row>
        <row r="160">
          <cell r="B160">
            <v>40056</v>
          </cell>
          <cell r="C160" t="str">
            <v>A-09 (Water Injection)</v>
          </cell>
          <cell r="D160" t="str">
            <v>A-09 (Water Injection):GBM</v>
          </cell>
          <cell r="E160">
            <v>8</v>
          </cell>
          <cell r="F160">
            <v>99</v>
          </cell>
          <cell r="G160">
            <v>512</v>
          </cell>
          <cell r="H160">
            <v>231</v>
          </cell>
          <cell r="I160">
            <v>1044</v>
          </cell>
          <cell r="J160">
            <v>278</v>
          </cell>
          <cell r="K160">
            <v>1838</v>
          </cell>
          <cell r="L160">
            <v>2116</v>
          </cell>
          <cell r="M160">
            <v>86.862003780718339</v>
          </cell>
          <cell r="N160">
            <v>18.739999999999998</v>
          </cell>
          <cell r="R160">
            <v>67410.07194244604</v>
          </cell>
          <cell r="S160">
            <v>98.078975453575239</v>
          </cell>
          <cell r="T160">
            <v>112.91355389541089</v>
          </cell>
          <cell r="W160">
            <v>18740</v>
          </cell>
          <cell r="X160">
            <v>0</v>
          </cell>
        </row>
        <row r="161">
          <cell r="B161">
            <v>40070</v>
          </cell>
          <cell r="C161" t="str">
            <v>A-09 (Water Injection)</v>
          </cell>
          <cell r="D161" t="str">
            <v>A-09 (Water Injection):GBM</v>
          </cell>
          <cell r="E161">
            <v>8</v>
          </cell>
          <cell r="F161">
            <v>99</v>
          </cell>
          <cell r="G161">
            <v>474</v>
          </cell>
          <cell r="H161">
            <v>233</v>
          </cell>
          <cell r="I161">
            <v>1024</v>
          </cell>
          <cell r="J161">
            <v>299</v>
          </cell>
          <cell r="K161">
            <v>1984</v>
          </cell>
          <cell r="L161">
            <v>2283</v>
          </cell>
          <cell r="M161">
            <v>86.90319754708716</v>
          </cell>
          <cell r="N161">
            <v>18.8</v>
          </cell>
          <cell r="R161">
            <v>62876.254180602009</v>
          </cell>
          <cell r="S161">
            <v>105.53191489361703</v>
          </cell>
          <cell r="T161">
            <v>121.43617021276596</v>
          </cell>
          <cell r="W161">
            <v>18800</v>
          </cell>
          <cell r="X161">
            <v>0</v>
          </cell>
        </row>
        <row r="162">
          <cell r="B162">
            <v>40079</v>
          </cell>
          <cell r="C162" t="str">
            <v>A-09 (Water Injection)</v>
          </cell>
          <cell r="D162" t="str">
            <v>A-09 (Water Injection):GBM</v>
          </cell>
          <cell r="E162">
            <v>10</v>
          </cell>
          <cell r="F162">
            <v>99</v>
          </cell>
          <cell r="G162">
            <v>474</v>
          </cell>
          <cell r="H162">
            <v>230</v>
          </cell>
          <cell r="I162">
            <v>1014</v>
          </cell>
          <cell r="J162">
            <v>309</v>
          </cell>
          <cell r="K162">
            <v>1965</v>
          </cell>
          <cell r="L162">
            <v>2274</v>
          </cell>
          <cell r="M162">
            <v>86.411609498680733</v>
          </cell>
          <cell r="N162">
            <v>19.420000000000002</v>
          </cell>
          <cell r="R162">
            <v>62847.896440129451</v>
          </cell>
          <cell r="S162">
            <v>101.18434603501545</v>
          </cell>
          <cell r="T162">
            <v>117.09577754891865</v>
          </cell>
          <cell r="V162" t="str">
            <v>better</v>
          </cell>
          <cell r="W162">
            <v>19420</v>
          </cell>
          <cell r="X162">
            <v>0</v>
          </cell>
        </row>
        <row r="163">
          <cell r="B163">
            <v>40113</v>
          </cell>
          <cell r="C163" t="str">
            <v>A-09 (Water Injection)</v>
          </cell>
          <cell r="D163" t="str">
            <v>A-09 (Water Injection):GBM</v>
          </cell>
          <cell r="E163">
            <v>9</v>
          </cell>
          <cell r="F163">
            <v>98</v>
          </cell>
          <cell r="G163">
            <v>470</v>
          </cell>
          <cell r="H163">
            <v>227</v>
          </cell>
          <cell r="I163">
            <v>978</v>
          </cell>
          <cell r="J163">
            <v>233</v>
          </cell>
          <cell r="K163">
            <v>1996.7</v>
          </cell>
          <cell r="L163">
            <v>2229.6999999999998</v>
          </cell>
          <cell r="M163">
            <v>89.55016369915235</v>
          </cell>
          <cell r="N163">
            <v>16.57</v>
          </cell>
          <cell r="O163">
            <v>16.57</v>
          </cell>
          <cell r="P163">
            <v>0</v>
          </cell>
          <cell r="R163">
            <v>71115.879828326186</v>
          </cell>
          <cell r="S163">
            <v>120.50090525045262</v>
          </cell>
          <cell r="T163">
            <v>134.56246228123115</v>
          </cell>
          <cell r="V163" t="str">
            <v>Gas - 2 MM</v>
          </cell>
          <cell r="W163">
            <v>16570</v>
          </cell>
          <cell r="X163">
            <v>0</v>
          </cell>
        </row>
        <row r="164">
          <cell r="B164">
            <v>40145</v>
          </cell>
          <cell r="C164" t="str">
            <v>A-09 (Water Injection)</v>
          </cell>
          <cell r="D164" t="str">
            <v>A-09 (Water Injection):GBM</v>
          </cell>
          <cell r="E164">
            <v>8</v>
          </cell>
          <cell r="F164">
            <v>99</v>
          </cell>
          <cell r="G164">
            <v>476</v>
          </cell>
          <cell r="H164">
            <v>217</v>
          </cell>
          <cell r="I164">
            <v>949</v>
          </cell>
          <cell r="J164">
            <v>224</v>
          </cell>
          <cell r="K164">
            <v>2067</v>
          </cell>
          <cell r="L164">
            <v>2291</v>
          </cell>
          <cell r="M164">
            <v>90.222610213880401</v>
          </cell>
          <cell r="N164">
            <v>15.15</v>
          </cell>
          <cell r="R164">
            <v>67633.928571428565</v>
          </cell>
          <cell r="S164">
            <v>136.43564356435644</v>
          </cell>
          <cell r="T164">
            <v>151.22112211221122</v>
          </cell>
          <cell r="W164">
            <v>15150</v>
          </cell>
          <cell r="X164">
            <v>0</v>
          </cell>
        </row>
        <row r="166">
          <cell r="B166">
            <v>40205</v>
          </cell>
          <cell r="C166">
            <v>60</v>
          </cell>
        </row>
        <row r="167">
          <cell r="B167">
            <v>40265</v>
          </cell>
        </row>
        <row r="168">
          <cell r="B168">
            <v>40325</v>
          </cell>
        </row>
        <row r="169">
          <cell r="B169">
            <v>40385</v>
          </cell>
        </row>
        <row r="170">
          <cell r="B170">
            <v>40445</v>
          </cell>
        </row>
        <row r="171">
          <cell r="B171">
            <v>40505</v>
          </cell>
        </row>
        <row r="172">
          <cell r="B172">
            <v>40565</v>
          </cell>
        </row>
      </sheetData>
      <sheetData sheetId="14">
        <row r="21">
          <cell r="S21">
            <v>0.28600000000000003</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BHP</v>
          </cell>
          <cell r="X25" t="str">
            <v>Gas (x1000)</v>
          </cell>
          <cell r="Y25" t="str">
            <v>Gas Lift (x1000)</v>
          </cell>
        </row>
        <row r="26">
          <cell r="B26">
            <v>38443</v>
          </cell>
          <cell r="C26" t="str">
            <v>A-10</v>
          </cell>
          <cell r="D26" t="str">
            <v>A-10:Zone3</v>
          </cell>
          <cell r="E26">
            <v>12</v>
          </cell>
          <cell r="F26">
            <v>22</v>
          </cell>
          <cell r="G26">
            <v>635</v>
          </cell>
          <cell r="H26">
            <v>125</v>
          </cell>
          <cell r="I26">
            <v>176.47</v>
          </cell>
          <cell r="J26">
            <v>746.25</v>
          </cell>
          <cell r="K26">
            <v>12.4</v>
          </cell>
          <cell r="L26">
            <v>758.65</v>
          </cell>
          <cell r="M26">
            <v>1.6344823040927965</v>
          </cell>
          <cell r="N26">
            <v>0.63</v>
          </cell>
          <cell r="R26">
            <v>844.2211055276382</v>
          </cell>
          <cell r="S26">
            <v>19.682539682539684</v>
          </cell>
          <cell r="T26">
            <v>1204.2063492063492</v>
          </cell>
          <cell r="V26" t="str">
            <v>Reperforation job (22 - 27 Mar05)</v>
          </cell>
          <cell r="X26">
            <v>630</v>
          </cell>
          <cell r="Y26">
            <v>0</v>
          </cell>
        </row>
        <row r="27">
          <cell r="B27">
            <v>38444</v>
          </cell>
          <cell r="C27" t="str">
            <v>A-10</v>
          </cell>
          <cell r="D27" t="str">
            <v>A-10:Zone3</v>
          </cell>
          <cell r="E27">
            <v>24</v>
          </cell>
          <cell r="F27">
            <v>23</v>
          </cell>
          <cell r="G27">
            <v>590</v>
          </cell>
          <cell r="H27">
            <v>131</v>
          </cell>
          <cell r="I27">
            <v>520.55999999999995</v>
          </cell>
          <cell r="J27">
            <v>597.75</v>
          </cell>
          <cell r="K27">
            <v>13.7</v>
          </cell>
          <cell r="L27">
            <v>611.45000000000005</v>
          </cell>
          <cell r="M27">
            <v>2.2405756807588517</v>
          </cell>
          <cell r="N27">
            <v>0.42</v>
          </cell>
          <cell r="R27">
            <v>702.63488080301124</v>
          </cell>
          <cell r="S27">
            <v>32.61904761904762</v>
          </cell>
          <cell r="T27">
            <v>1455.8333333333333</v>
          </cell>
          <cell r="X27">
            <v>420</v>
          </cell>
          <cell r="Y27">
            <v>0</v>
          </cell>
        </row>
        <row r="28">
          <cell r="B28">
            <v>38445</v>
          </cell>
          <cell r="C28" t="str">
            <v>A-10</v>
          </cell>
          <cell r="D28" t="str">
            <v>A-10:Zone3</v>
          </cell>
          <cell r="E28">
            <v>12</v>
          </cell>
          <cell r="F28">
            <v>22</v>
          </cell>
          <cell r="G28">
            <v>582</v>
          </cell>
          <cell r="H28">
            <v>130</v>
          </cell>
          <cell r="I28">
            <v>486.77</v>
          </cell>
          <cell r="J28">
            <v>600.75</v>
          </cell>
          <cell r="K28">
            <v>18</v>
          </cell>
          <cell r="L28">
            <v>618.75</v>
          </cell>
          <cell r="M28">
            <v>2.9090909090909092</v>
          </cell>
          <cell r="N28">
            <v>0.5</v>
          </cell>
          <cell r="R28">
            <v>832.29296712442783</v>
          </cell>
          <cell r="S28">
            <v>36</v>
          </cell>
          <cell r="T28">
            <v>1237.5</v>
          </cell>
          <cell r="X28">
            <v>500</v>
          </cell>
          <cell r="Y28">
            <v>0</v>
          </cell>
        </row>
        <row r="29">
          <cell r="B29">
            <v>38447</v>
          </cell>
          <cell r="C29" t="str">
            <v>A-10</v>
          </cell>
          <cell r="D29" t="str">
            <v>A-10:Zone3</v>
          </cell>
          <cell r="E29">
            <v>19</v>
          </cell>
          <cell r="F29">
            <v>20</v>
          </cell>
          <cell r="G29">
            <v>644</v>
          </cell>
          <cell r="H29">
            <v>127</v>
          </cell>
          <cell r="I29">
            <v>338.09</v>
          </cell>
          <cell r="J29">
            <v>531.75</v>
          </cell>
          <cell r="K29">
            <v>24.1</v>
          </cell>
          <cell r="L29">
            <v>555.85</v>
          </cell>
          <cell r="M29">
            <v>4.3357020778987136</v>
          </cell>
          <cell r="N29">
            <v>0.04</v>
          </cell>
          <cell r="R29">
            <v>75.223319228960975</v>
          </cell>
          <cell r="S29">
            <v>602.5</v>
          </cell>
          <cell r="T29">
            <v>13896.25</v>
          </cell>
          <cell r="X29">
            <v>40</v>
          </cell>
          <cell r="Y29">
            <v>0</v>
          </cell>
        </row>
        <row r="30">
          <cell r="B30">
            <v>38449</v>
          </cell>
          <cell r="C30" t="str">
            <v>A-10</v>
          </cell>
          <cell r="D30" t="str">
            <v>A-10:Zone3</v>
          </cell>
          <cell r="E30">
            <v>8</v>
          </cell>
          <cell r="F30">
            <v>20</v>
          </cell>
          <cell r="G30">
            <v>599</v>
          </cell>
          <cell r="H30">
            <v>119</v>
          </cell>
          <cell r="I30">
            <v>0</v>
          </cell>
          <cell r="J30">
            <v>99.75</v>
          </cell>
          <cell r="K30">
            <v>0</v>
          </cell>
          <cell r="L30">
            <v>99.75</v>
          </cell>
          <cell r="M30">
            <v>0</v>
          </cell>
          <cell r="N30">
            <v>0</v>
          </cell>
          <cell r="R30">
            <v>0</v>
          </cell>
          <cell r="T30">
            <v>0</v>
          </cell>
          <cell r="X30">
            <v>0</v>
          </cell>
          <cell r="Y30">
            <v>0</v>
          </cell>
        </row>
        <row r="31">
          <cell r="B31">
            <v>38478</v>
          </cell>
          <cell r="C31" t="str">
            <v>A-10</v>
          </cell>
          <cell r="D31" t="str">
            <v>A-10:Zone3</v>
          </cell>
          <cell r="E31">
            <v>4</v>
          </cell>
          <cell r="F31">
            <v>30</v>
          </cell>
          <cell r="G31">
            <v>565</v>
          </cell>
          <cell r="H31">
            <v>121</v>
          </cell>
          <cell r="I31">
            <v>0</v>
          </cell>
          <cell r="J31">
            <v>36.75</v>
          </cell>
          <cell r="K31">
            <v>0</v>
          </cell>
          <cell r="L31">
            <v>36.75</v>
          </cell>
          <cell r="M31">
            <v>0</v>
          </cell>
          <cell r="N31">
            <v>0.08</v>
          </cell>
          <cell r="R31">
            <v>2176.8707482993195</v>
          </cell>
          <cell r="S31">
            <v>0</v>
          </cell>
          <cell r="T31">
            <v>459.375</v>
          </cell>
          <cell r="X31">
            <v>80</v>
          </cell>
          <cell r="Y31">
            <v>0</v>
          </cell>
        </row>
        <row r="32">
          <cell r="B32">
            <v>38484</v>
          </cell>
          <cell r="C32" t="str">
            <v>A-10</v>
          </cell>
          <cell r="D32" t="str">
            <v>A-10:Zone3</v>
          </cell>
          <cell r="E32">
            <v>4</v>
          </cell>
          <cell r="F32">
            <v>20</v>
          </cell>
          <cell r="G32">
            <v>586</v>
          </cell>
          <cell r="H32">
            <v>105</v>
          </cell>
          <cell r="I32">
            <v>0</v>
          </cell>
          <cell r="J32">
            <v>85.5</v>
          </cell>
          <cell r="K32">
            <v>1.3</v>
          </cell>
          <cell r="L32">
            <v>86.8</v>
          </cell>
          <cell r="M32">
            <v>1.4976958525345623</v>
          </cell>
          <cell r="N32">
            <v>0.12</v>
          </cell>
          <cell r="R32">
            <v>1403.5087719298247</v>
          </cell>
          <cell r="S32">
            <v>10.833333333333334</v>
          </cell>
          <cell r="T32">
            <v>723.33333333333337</v>
          </cell>
          <cell r="X32">
            <v>120</v>
          </cell>
          <cell r="Y32">
            <v>0</v>
          </cell>
        </row>
        <row r="33">
          <cell r="B33">
            <v>38485</v>
          </cell>
          <cell r="C33" t="str">
            <v>A-10</v>
          </cell>
          <cell r="D33" t="str">
            <v>A-10:Zone3</v>
          </cell>
          <cell r="E33">
            <v>14</v>
          </cell>
          <cell r="F33">
            <v>21</v>
          </cell>
          <cell r="G33">
            <v>586</v>
          </cell>
          <cell r="H33">
            <v>104</v>
          </cell>
          <cell r="I33">
            <v>0</v>
          </cell>
          <cell r="J33">
            <v>1.5825</v>
          </cell>
          <cell r="K33">
            <v>0</v>
          </cell>
          <cell r="L33">
            <v>1.5825</v>
          </cell>
          <cell r="M33">
            <v>0</v>
          </cell>
          <cell r="N33">
            <v>0</v>
          </cell>
          <cell r="R33">
            <v>0</v>
          </cell>
          <cell r="T33">
            <v>0</v>
          </cell>
          <cell r="V33" t="str">
            <v>Gas Lift Valve (1/4" Orifice) installed at 24 -25 May 05</v>
          </cell>
          <cell r="X33">
            <v>0</v>
          </cell>
          <cell r="Y33">
            <v>0</v>
          </cell>
        </row>
        <row r="34">
          <cell r="B34">
            <v>38512</v>
          </cell>
          <cell r="C34" t="str">
            <v>A-10</v>
          </cell>
          <cell r="D34" t="str">
            <v>A-10:Zone3</v>
          </cell>
          <cell r="E34">
            <v>9</v>
          </cell>
          <cell r="F34">
            <v>100</v>
          </cell>
          <cell r="G34">
            <v>586</v>
          </cell>
          <cell r="H34">
            <v>89</v>
          </cell>
          <cell r="I34">
            <v>1864.91</v>
          </cell>
          <cell r="J34">
            <v>0.87749999999999995</v>
          </cell>
          <cell r="K34">
            <v>100.56</v>
          </cell>
          <cell r="L34">
            <v>101.4375</v>
          </cell>
          <cell r="M34">
            <v>99.134935304990762</v>
          </cell>
          <cell r="N34">
            <v>0.3</v>
          </cell>
          <cell r="O34">
            <v>4.5599999999999996</v>
          </cell>
          <cell r="P34">
            <v>4.26</v>
          </cell>
          <cell r="R34">
            <v>341880.34188034188</v>
          </cell>
          <cell r="S34">
            <v>335.2</v>
          </cell>
          <cell r="T34">
            <v>338.125</v>
          </cell>
          <cell r="V34" t="str">
            <v>Start Injecting Gas lift on June 8' 05 only for 2 hours and shut-in (Ann = 2200 psi)</v>
          </cell>
          <cell r="X34">
            <v>300</v>
          </cell>
          <cell r="Y34">
            <v>4260</v>
          </cell>
        </row>
        <row r="35">
          <cell r="B35">
            <v>38532</v>
          </cell>
          <cell r="C35" t="str">
            <v>A-10</v>
          </cell>
          <cell r="D35" t="str">
            <v>A-10:Zone3</v>
          </cell>
          <cell r="E35">
            <v>8</v>
          </cell>
          <cell r="F35">
            <v>100</v>
          </cell>
          <cell r="G35">
            <v>589</v>
          </cell>
          <cell r="H35">
            <v>91</v>
          </cell>
          <cell r="I35">
            <v>2000.52</v>
          </cell>
          <cell r="J35">
            <v>18</v>
          </cell>
          <cell r="K35">
            <v>59</v>
          </cell>
          <cell r="L35">
            <v>77</v>
          </cell>
          <cell r="M35">
            <v>76.623376623376629</v>
          </cell>
          <cell r="N35">
            <v>0.28999999999999998</v>
          </cell>
          <cell r="O35">
            <v>2.98</v>
          </cell>
          <cell r="P35">
            <v>2.69</v>
          </cell>
          <cell r="R35">
            <v>16111.111111111111</v>
          </cell>
          <cell r="S35">
            <v>203.44827586206895</v>
          </cell>
          <cell r="T35">
            <v>265.51724137931035</v>
          </cell>
          <cell r="X35">
            <v>290</v>
          </cell>
          <cell r="Y35">
            <v>2690</v>
          </cell>
        </row>
        <row r="36">
          <cell r="B36">
            <v>38829</v>
          </cell>
          <cell r="C36" t="str">
            <v>A-10</v>
          </cell>
          <cell r="D36" t="str">
            <v>A-10:Zone3</v>
          </cell>
          <cell r="E36">
            <v>11</v>
          </cell>
          <cell r="F36">
            <v>100</v>
          </cell>
          <cell r="G36">
            <v>629</v>
          </cell>
          <cell r="H36">
            <v>133</v>
          </cell>
          <cell r="I36">
            <v>1312</v>
          </cell>
          <cell r="J36">
            <v>949</v>
          </cell>
          <cell r="K36">
            <v>0</v>
          </cell>
          <cell r="L36">
            <v>949</v>
          </cell>
          <cell r="M36">
            <v>0</v>
          </cell>
          <cell r="N36">
            <v>7.95</v>
          </cell>
          <cell r="O36">
            <v>10.76</v>
          </cell>
          <cell r="P36">
            <v>2.81</v>
          </cell>
          <cell r="R36">
            <v>8377.2391991570075</v>
          </cell>
          <cell r="S36">
            <v>0</v>
          </cell>
          <cell r="T36">
            <v>119.37106918238993</v>
          </cell>
          <cell r="V36" t="str">
            <v>after fract, CTU clean out, GLV</v>
          </cell>
          <cell r="X36">
            <v>7950</v>
          </cell>
          <cell r="Y36">
            <v>2810</v>
          </cell>
        </row>
        <row r="37">
          <cell r="B37">
            <v>38834</v>
          </cell>
          <cell r="C37" t="str">
            <v>A-10</v>
          </cell>
          <cell r="D37" t="str">
            <v>A-10:Zone3</v>
          </cell>
          <cell r="E37">
            <v>8</v>
          </cell>
          <cell r="F37">
            <v>92</v>
          </cell>
          <cell r="G37">
            <v>631</v>
          </cell>
          <cell r="H37">
            <v>117</v>
          </cell>
          <cell r="I37">
            <v>1045</v>
          </cell>
          <cell r="J37">
            <v>471</v>
          </cell>
          <cell r="K37">
            <v>0</v>
          </cell>
          <cell r="L37">
            <v>471</v>
          </cell>
          <cell r="M37">
            <v>0</v>
          </cell>
          <cell r="N37">
            <v>4.3600000000000003</v>
          </cell>
          <cell r="O37">
            <v>6.78</v>
          </cell>
          <cell r="P37">
            <v>2.42</v>
          </cell>
          <cell r="R37">
            <v>9256.9002123142254</v>
          </cell>
          <cell r="S37">
            <v>0</v>
          </cell>
          <cell r="T37">
            <v>108.02752293577981</v>
          </cell>
          <cell r="V37" t="str">
            <v>Oil dropped  of 500 bopd. need retest</v>
          </cell>
          <cell r="X37">
            <v>4360</v>
          </cell>
          <cell r="Y37">
            <v>2420</v>
          </cell>
        </row>
        <row r="38">
          <cell r="B38">
            <v>38840</v>
          </cell>
          <cell r="C38" t="str">
            <v>A-10</v>
          </cell>
          <cell r="D38" t="str">
            <v>A-10:Zone3</v>
          </cell>
          <cell r="E38">
            <v>6</v>
          </cell>
          <cell r="F38">
            <v>97</v>
          </cell>
          <cell r="G38">
            <v>641</v>
          </cell>
          <cell r="H38">
            <v>109</v>
          </cell>
          <cell r="I38">
            <v>1094</v>
          </cell>
          <cell r="J38">
            <v>444</v>
          </cell>
          <cell r="K38">
            <v>0</v>
          </cell>
          <cell r="L38">
            <v>444</v>
          </cell>
          <cell r="M38">
            <v>0</v>
          </cell>
          <cell r="N38">
            <v>8.3699999999999992</v>
          </cell>
          <cell r="O38">
            <v>10.93</v>
          </cell>
          <cell r="P38">
            <v>2.56</v>
          </cell>
          <cell r="R38">
            <v>18851.35135135135</v>
          </cell>
          <cell r="S38">
            <v>0</v>
          </cell>
          <cell r="T38">
            <v>53.046594982078851</v>
          </cell>
          <cell r="X38">
            <v>8370</v>
          </cell>
          <cell r="Y38">
            <v>2560</v>
          </cell>
        </row>
        <row r="39">
          <cell r="B39">
            <v>38841</v>
          </cell>
          <cell r="C39" t="str">
            <v>A-10</v>
          </cell>
          <cell r="D39" t="str">
            <v>A-10:Zone3</v>
          </cell>
          <cell r="E39">
            <v>9</v>
          </cell>
          <cell r="F39">
            <v>98</v>
          </cell>
          <cell r="G39">
            <v>640</v>
          </cell>
          <cell r="H39">
            <v>111</v>
          </cell>
          <cell r="I39">
            <v>1031</v>
          </cell>
          <cell r="J39">
            <v>438</v>
          </cell>
          <cell r="K39">
            <v>0</v>
          </cell>
          <cell r="L39">
            <v>438</v>
          </cell>
          <cell r="M39">
            <v>0</v>
          </cell>
          <cell r="N39">
            <v>8.58</v>
          </cell>
          <cell r="O39">
            <v>10.76</v>
          </cell>
          <cell r="P39">
            <v>2.1800000000000002</v>
          </cell>
          <cell r="R39">
            <v>19589.04109589041</v>
          </cell>
          <cell r="S39">
            <v>0</v>
          </cell>
          <cell r="T39">
            <v>51.048951048951047</v>
          </cell>
          <cell r="X39">
            <v>8580</v>
          </cell>
          <cell r="Y39">
            <v>2180</v>
          </cell>
        </row>
        <row r="40">
          <cell r="B40">
            <v>38842</v>
          </cell>
          <cell r="C40" t="str">
            <v>A-10</v>
          </cell>
          <cell r="D40" t="str">
            <v>A-10:Zone3</v>
          </cell>
          <cell r="E40">
            <v>6</v>
          </cell>
          <cell r="F40">
            <v>97</v>
          </cell>
          <cell r="G40">
            <v>641</v>
          </cell>
          <cell r="H40">
            <v>114</v>
          </cell>
          <cell r="I40">
            <v>1113</v>
          </cell>
          <cell r="J40">
            <v>461</v>
          </cell>
          <cell r="K40">
            <v>0</v>
          </cell>
          <cell r="L40">
            <v>461</v>
          </cell>
          <cell r="M40">
            <v>0</v>
          </cell>
          <cell r="N40">
            <v>7.76</v>
          </cell>
          <cell r="O40">
            <v>10.59</v>
          </cell>
          <cell r="P40">
            <v>2.83</v>
          </cell>
          <cell r="R40">
            <v>16832.971800433839</v>
          </cell>
          <cell r="S40">
            <v>0</v>
          </cell>
          <cell r="T40">
            <v>59.407216494845358</v>
          </cell>
          <cell r="X40">
            <v>7760</v>
          </cell>
          <cell r="Y40">
            <v>2830</v>
          </cell>
        </row>
        <row r="41">
          <cell r="B41">
            <v>38843</v>
          </cell>
          <cell r="C41" t="str">
            <v>A-10</v>
          </cell>
          <cell r="D41" t="str">
            <v>A-10:Zone3</v>
          </cell>
          <cell r="E41">
            <v>12</v>
          </cell>
          <cell r="F41">
            <v>97</v>
          </cell>
          <cell r="G41">
            <v>641</v>
          </cell>
          <cell r="H41">
            <v>119</v>
          </cell>
          <cell r="I41">
            <v>960</v>
          </cell>
          <cell r="J41">
            <v>438</v>
          </cell>
          <cell r="K41">
            <v>0</v>
          </cell>
          <cell r="L41">
            <v>438</v>
          </cell>
          <cell r="M41">
            <v>0</v>
          </cell>
          <cell r="N41">
            <v>8.1</v>
          </cell>
          <cell r="O41">
            <v>9.15</v>
          </cell>
          <cell r="P41">
            <v>1.05</v>
          </cell>
          <cell r="R41">
            <v>18493.150684931508</v>
          </cell>
          <cell r="S41">
            <v>0</v>
          </cell>
          <cell r="T41">
            <v>54.074074074074076</v>
          </cell>
          <cell r="X41">
            <v>8100</v>
          </cell>
          <cell r="Y41">
            <v>1050</v>
          </cell>
        </row>
        <row r="42">
          <cell r="B42">
            <v>38845</v>
          </cell>
          <cell r="C42" t="str">
            <v>A-10</v>
          </cell>
          <cell r="D42" t="str">
            <v>A-10:Zone3</v>
          </cell>
          <cell r="E42">
            <v>8</v>
          </cell>
          <cell r="F42">
            <v>95</v>
          </cell>
          <cell r="G42">
            <v>600</v>
          </cell>
          <cell r="H42">
            <v>123</v>
          </cell>
          <cell r="I42">
            <v>927</v>
          </cell>
          <cell r="J42">
            <v>407</v>
          </cell>
          <cell r="K42">
            <v>0</v>
          </cell>
          <cell r="L42">
            <v>407</v>
          </cell>
          <cell r="M42">
            <v>0</v>
          </cell>
          <cell r="N42">
            <v>1.81</v>
          </cell>
          <cell r="O42">
            <v>4.5599999999999996</v>
          </cell>
          <cell r="P42">
            <v>2.75</v>
          </cell>
          <cell r="R42">
            <v>4447.1744471744469</v>
          </cell>
          <cell r="S42">
            <v>0</v>
          </cell>
          <cell r="T42">
            <v>224.86187845303868</v>
          </cell>
          <cell r="V42" t="str">
            <v>step rate result is not significant</v>
          </cell>
          <cell r="X42">
            <v>1810</v>
          </cell>
          <cell r="Y42">
            <v>2750</v>
          </cell>
        </row>
        <row r="43">
          <cell r="B43">
            <v>38846</v>
          </cell>
          <cell r="C43" t="str">
            <v>A-10</v>
          </cell>
          <cell r="D43" t="str">
            <v>A-10:Zone3</v>
          </cell>
          <cell r="E43">
            <v>6</v>
          </cell>
          <cell r="F43">
            <v>95</v>
          </cell>
          <cell r="G43">
            <v>601</v>
          </cell>
          <cell r="H43">
            <v>142</v>
          </cell>
          <cell r="I43">
            <v>910</v>
          </cell>
          <cell r="J43">
            <v>428</v>
          </cell>
          <cell r="K43">
            <v>0</v>
          </cell>
          <cell r="L43">
            <v>428</v>
          </cell>
          <cell r="M43">
            <v>0</v>
          </cell>
          <cell r="N43">
            <v>3.73</v>
          </cell>
          <cell r="O43">
            <v>4.1500000000000004</v>
          </cell>
          <cell r="P43">
            <v>0.42</v>
          </cell>
          <cell r="R43">
            <v>8714.9532710280382</v>
          </cell>
          <cell r="S43">
            <v>0</v>
          </cell>
          <cell r="T43">
            <v>114.74530831099196</v>
          </cell>
          <cell r="X43">
            <v>3730</v>
          </cell>
          <cell r="Y43">
            <v>420</v>
          </cell>
        </row>
        <row r="44">
          <cell r="B44">
            <v>38847</v>
          </cell>
          <cell r="C44" t="str">
            <v>A-10</v>
          </cell>
          <cell r="D44" t="str">
            <v>A-10:Zone3</v>
          </cell>
          <cell r="E44">
            <v>11</v>
          </cell>
          <cell r="F44">
            <v>95</v>
          </cell>
          <cell r="G44">
            <v>606</v>
          </cell>
          <cell r="H44">
            <v>138</v>
          </cell>
          <cell r="I44">
            <v>929</v>
          </cell>
          <cell r="J44">
            <v>408</v>
          </cell>
          <cell r="K44">
            <v>0</v>
          </cell>
          <cell r="L44">
            <v>408</v>
          </cell>
          <cell r="M44">
            <v>0</v>
          </cell>
          <cell r="N44">
            <v>2.92</v>
          </cell>
          <cell r="R44">
            <v>7156.8627450980393</v>
          </cell>
          <cell r="S44">
            <v>0</v>
          </cell>
          <cell r="T44">
            <v>139.72602739726028</v>
          </cell>
          <cell r="V44" t="str">
            <v>Naturally flow (stop gas lift injection)</v>
          </cell>
          <cell r="X44">
            <v>2920</v>
          </cell>
          <cell r="Y44">
            <v>0</v>
          </cell>
        </row>
        <row r="45">
          <cell r="B45">
            <v>38853</v>
          </cell>
          <cell r="C45" t="str">
            <v>A-10</v>
          </cell>
          <cell r="D45" t="str">
            <v>A-10:Zone3</v>
          </cell>
          <cell r="E45">
            <v>11</v>
          </cell>
          <cell r="F45">
            <v>95</v>
          </cell>
          <cell r="G45">
            <v>653</v>
          </cell>
          <cell r="H45">
            <v>130</v>
          </cell>
          <cell r="I45">
            <v>979</v>
          </cell>
          <cell r="J45">
            <v>210</v>
          </cell>
          <cell r="K45">
            <v>34</v>
          </cell>
          <cell r="L45">
            <v>244</v>
          </cell>
          <cell r="M45">
            <v>13.934426229508198</v>
          </cell>
          <cell r="N45">
            <v>3.05</v>
          </cell>
          <cell r="R45">
            <v>14523.809523809523</v>
          </cell>
          <cell r="S45">
            <v>11.147540983606557</v>
          </cell>
          <cell r="T45">
            <v>80</v>
          </cell>
          <cell r="X45">
            <v>3050</v>
          </cell>
          <cell r="Y45">
            <v>0</v>
          </cell>
        </row>
        <row r="46">
          <cell r="B46">
            <v>38900</v>
          </cell>
          <cell r="C46" t="str">
            <v>A-10</v>
          </cell>
          <cell r="D46" t="str">
            <v>A-10:Zone3</v>
          </cell>
          <cell r="E46">
            <v>17</v>
          </cell>
          <cell r="F46">
            <v>25</v>
          </cell>
          <cell r="G46">
            <v>677</v>
          </cell>
          <cell r="H46">
            <v>150</v>
          </cell>
          <cell r="I46">
            <v>943</v>
          </cell>
          <cell r="J46">
            <v>150</v>
          </cell>
          <cell r="K46">
            <v>363</v>
          </cell>
          <cell r="L46">
            <v>513</v>
          </cell>
          <cell r="M46">
            <v>70.760233918128648</v>
          </cell>
          <cell r="N46">
            <v>2.89</v>
          </cell>
          <cell r="R46">
            <v>19266.666666666668</v>
          </cell>
          <cell r="S46">
            <v>125.60553633217994</v>
          </cell>
          <cell r="T46">
            <v>177.50865051903114</v>
          </cell>
          <cell r="V46" t="str">
            <v>Test is getting better</v>
          </cell>
          <cell r="X46">
            <v>2890</v>
          </cell>
          <cell r="Y46">
            <v>0</v>
          </cell>
        </row>
        <row r="47">
          <cell r="B47">
            <v>38914</v>
          </cell>
          <cell r="C47" t="str">
            <v>A-10</v>
          </cell>
          <cell r="D47" t="str">
            <v>A-10:Zone3</v>
          </cell>
          <cell r="E47">
            <v>5</v>
          </cell>
          <cell r="F47">
            <v>40</v>
          </cell>
          <cell r="G47">
            <v>660</v>
          </cell>
          <cell r="H47">
            <v>154</v>
          </cell>
          <cell r="I47">
            <v>919</v>
          </cell>
          <cell r="J47">
            <v>250</v>
          </cell>
          <cell r="K47">
            <v>32</v>
          </cell>
          <cell r="L47">
            <v>282</v>
          </cell>
          <cell r="M47">
            <v>11.347517730496454</v>
          </cell>
          <cell r="N47">
            <v>0.27</v>
          </cell>
          <cell r="R47">
            <v>1080</v>
          </cell>
          <cell r="S47">
            <v>118.51851851851852</v>
          </cell>
          <cell r="T47">
            <v>1044.4444444444443</v>
          </cell>
          <cell r="X47">
            <v>270</v>
          </cell>
          <cell r="Y47">
            <v>0</v>
          </cell>
        </row>
        <row r="48">
          <cell r="B48">
            <v>38929</v>
          </cell>
          <cell r="C48" t="str">
            <v>A-10</v>
          </cell>
          <cell r="D48" t="str">
            <v>A-10:Zone3</v>
          </cell>
          <cell r="E48">
            <v>5</v>
          </cell>
          <cell r="F48">
            <v>35</v>
          </cell>
          <cell r="G48">
            <v>675</v>
          </cell>
          <cell r="H48">
            <v>151</v>
          </cell>
          <cell r="I48">
            <v>934</v>
          </cell>
          <cell r="J48">
            <v>141</v>
          </cell>
          <cell r="K48">
            <v>56</v>
          </cell>
          <cell r="L48">
            <v>197</v>
          </cell>
          <cell r="M48">
            <v>28.426395939086294</v>
          </cell>
          <cell r="N48">
            <v>0.01</v>
          </cell>
          <cell r="R48">
            <v>70.921985815602838</v>
          </cell>
          <cell r="S48">
            <v>5600</v>
          </cell>
          <cell r="T48">
            <v>19700</v>
          </cell>
          <cell r="V48" t="str">
            <v>Only 5 hrs test due to fix prod header valve</v>
          </cell>
          <cell r="X48">
            <v>10</v>
          </cell>
          <cell r="Y48">
            <v>0</v>
          </cell>
        </row>
        <row r="49">
          <cell r="B49">
            <v>38930</v>
          </cell>
          <cell r="C49" t="str">
            <v>A-10</v>
          </cell>
          <cell r="D49" t="str">
            <v>A-10:Zone3</v>
          </cell>
          <cell r="E49">
            <v>4</v>
          </cell>
          <cell r="F49">
            <v>40</v>
          </cell>
          <cell r="G49">
            <v>678</v>
          </cell>
          <cell r="H49">
            <v>154</v>
          </cell>
          <cell r="I49">
            <v>930</v>
          </cell>
          <cell r="J49">
            <v>179</v>
          </cell>
          <cell r="K49">
            <v>65</v>
          </cell>
          <cell r="L49">
            <v>244</v>
          </cell>
          <cell r="M49">
            <v>26.639344262295083</v>
          </cell>
          <cell r="N49">
            <v>0.01</v>
          </cell>
          <cell r="R49">
            <v>55.865921787709496</v>
          </cell>
          <cell r="S49">
            <v>6500</v>
          </cell>
          <cell r="T49">
            <v>24400</v>
          </cell>
          <cell r="V49" t="str">
            <v>Need to extend test period</v>
          </cell>
          <cell r="X49">
            <v>10</v>
          </cell>
          <cell r="Y49">
            <v>0</v>
          </cell>
        </row>
        <row r="50">
          <cell r="B50">
            <v>38946</v>
          </cell>
          <cell r="C50" t="str">
            <v>A-10</v>
          </cell>
          <cell r="D50" t="str">
            <v>A-10:Zone3</v>
          </cell>
          <cell r="E50">
            <v>22</v>
          </cell>
          <cell r="F50">
            <v>25</v>
          </cell>
          <cell r="G50">
            <v>559</v>
          </cell>
          <cell r="H50">
            <v>158</v>
          </cell>
          <cell r="I50">
            <v>802</v>
          </cell>
          <cell r="J50">
            <v>386</v>
          </cell>
          <cell r="K50">
            <v>26</v>
          </cell>
          <cell r="L50">
            <v>412</v>
          </cell>
          <cell r="M50">
            <v>6.3106796116504853</v>
          </cell>
          <cell r="N50">
            <v>0.13</v>
          </cell>
          <cell r="R50">
            <v>336.78756476683935</v>
          </cell>
          <cell r="S50">
            <v>200</v>
          </cell>
          <cell r="T50">
            <v>3169.2307692307691</v>
          </cell>
          <cell r="V50" t="str">
            <v>wtr apperaread at the last two hours test</v>
          </cell>
          <cell r="X50">
            <v>130</v>
          </cell>
          <cell r="Y50">
            <v>0</v>
          </cell>
        </row>
        <row r="51">
          <cell r="B51">
            <v>38984</v>
          </cell>
          <cell r="C51" t="str">
            <v>A-10</v>
          </cell>
          <cell r="D51" t="str">
            <v>A-10:Zone3</v>
          </cell>
          <cell r="E51">
            <v>8</v>
          </cell>
          <cell r="F51">
            <v>25</v>
          </cell>
          <cell r="G51">
            <v>492</v>
          </cell>
          <cell r="H51">
            <v>85</v>
          </cell>
          <cell r="I51">
            <v>5</v>
          </cell>
          <cell r="J51">
            <v>2</v>
          </cell>
          <cell r="K51">
            <v>0</v>
          </cell>
          <cell r="L51">
            <v>2</v>
          </cell>
          <cell r="M51">
            <v>0</v>
          </cell>
          <cell r="N51">
            <v>2.34</v>
          </cell>
          <cell r="R51">
            <v>1170000</v>
          </cell>
          <cell r="S51">
            <v>0</v>
          </cell>
          <cell r="T51">
            <v>0.85470085470085466</v>
          </cell>
          <cell r="V51" t="str">
            <v>step rate</v>
          </cell>
          <cell r="X51">
            <v>2340</v>
          </cell>
          <cell r="Y51">
            <v>0</v>
          </cell>
        </row>
        <row r="52">
          <cell r="B52">
            <v>38985</v>
          </cell>
          <cell r="C52" t="str">
            <v>A-10</v>
          </cell>
          <cell r="D52" t="str">
            <v>A-10:Zone3</v>
          </cell>
          <cell r="E52">
            <v>8</v>
          </cell>
          <cell r="F52">
            <v>35</v>
          </cell>
          <cell r="G52">
            <v>491</v>
          </cell>
          <cell r="H52">
            <v>85</v>
          </cell>
          <cell r="I52">
            <v>5</v>
          </cell>
          <cell r="J52">
            <v>2</v>
          </cell>
          <cell r="K52">
            <v>0</v>
          </cell>
          <cell r="L52">
            <v>2</v>
          </cell>
          <cell r="M52">
            <v>0</v>
          </cell>
          <cell r="N52">
            <v>2.25</v>
          </cell>
          <cell r="R52">
            <v>1125000</v>
          </cell>
          <cell r="S52">
            <v>0</v>
          </cell>
          <cell r="T52">
            <v>0.88888888888888884</v>
          </cell>
          <cell r="V52" t="str">
            <v>step rate</v>
          </cell>
          <cell r="X52">
            <v>2250</v>
          </cell>
          <cell r="Y52">
            <v>0</v>
          </cell>
        </row>
        <row r="53">
          <cell r="B53">
            <v>38986</v>
          </cell>
          <cell r="C53" t="str">
            <v>A-10</v>
          </cell>
          <cell r="D53" t="str">
            <v>A-10:Zone3</v>
          </cell>
          <cell r="E53">
            <v>8</v>
          </cell>
          <cell r="F53">
            <v>100</v>
          </cell>
          <cell r="G53">
            <v>451</v>
          </cell>
          <cell r="H53">
            <v>85</v>
          </cell>
          <cell r="I53">
            <v>6</v>
          </cell>
          <cell r="J53">
            <v>14</v>
          </cell>
          <cell r="K53">
            <v>0</v>
          </cell>
          <cell r="L53">
            <v>14</v>
          </cell>
          <cell r="M53">
            <v>0</v>
          </cell>
          <cell r="N53">
            <v>2.62</v>
          </cell>
          <cell r="R53">
            <v>187142.85714285713</v>
          </cell>
          <cell r="S53">
            <v>0</v>
          </cell>
          <cell r="T53">
            <v>5.343511450381679</v>
          </cell>
          <cell r="V53" t="str">
            <v>step rate</v>
          </cell>
          <cell r="X53">
            <v>2620</v>
          </cell>
          <cell r="Y53">
            <v>0</v>
          </cell>
        </row>
        <row r="54">
          <cell r="B54">
            <v>38994</v>
          </cell>
          <cell r="C54" t="str">
            <v>A-10</v>
          </cell>
          <cell r="D54" t="str">
            <v>A-10:Zone3</v>
          </cell>
          <cell r="E54">
            <v>11</v>
          </cell>
          <cell r="F54">
            <v>100</v>
          </cell>
          <cell r="G54">
            <v>566</v>
          </cell>
          <cell r="H54">
            <v>169</v>
          </cell>
          <cell r="I54">
            <v>0</v>
          </cell>
          <cell r="J54">
            <v>965</v>
          </cell>
          <cell r="K54">
            <v>37</v>
          </cell>
          <cell r="L54">
            <v>1002</v>
          </cell>
          <cell r="M54">
            <v>3.6926147704590817</v>
          </cell>
          <cell r="N54">
            <v>3.46</v>
          </cell>
          <cell r="R54">
            <v>3585.4922279792745</v>
          </cell>
          <cell r="S54">
            <v>10.693641618497109</v>
          </cell>
          <cell r="T54">
            <v>289.59537572254334</v>
          </cell>
          <cell r="V54" t="str">
            <v>test after 8 days S/I need to monitor</v>
          </cell>
          <cell r="X54">
            <v>3460</v>
          </cell>
          <cell r="Y54">
            <v>0</v>
          </cell>
        </row>
        <row r="55">
          <cell r="B55">
            <v>38996</v>
          </cell>
          <cell r="C55" t="str">
            <v>A-10</v>
          </cell>
          <cell r="D55" t="str">
            <v>A-10:Zone3</v>
          </cell>
          <cell r="E55">
            <v>12</v>
          </cell>
          <cell r="F55">
            <v>100</v>
          </cell>
          <cell r="G55">
            <v>626</v>
          </cell>
          <cell r="H55">
            <v>160</v>
          </cell>
          <cell r="I55">
            <v>0</v>
          </cell>
          <cell r="J55">
            <v>569</v>
          </cell>
          <cell r="K55">
            <v>31</v>
          </cell>
          <cell r="L55">
            <v>600</v>
          </cell>
          <cell r="M55">
            <v>5.166666666666667</v>
          </cell>
          <cell r="N55">
            <v>4.75</v>
          </cell>
          <cell r="R55">
            <v>8347.9789103690691</v>
          </cell>
          <cell r="S55">
            <v>6.5263157894736841</v>
          </cell>
          <cell r="T55">
            <v>126.31578947368421</v>
          </cell>
          <cell r="V55" t="str">
            <v>gas too high ? (need to retest)</v>
          </cell>
          <cell r="X55">
            <v>4750</v>
          </cell>
          <cell r="Y55">
            <v>0</v>
          </cell>
        </row>
        <row r="56">
          <cell r="B56">
            <v>39000</v>
          </cell>
          <cell r="C56" t="str">
            <v>A-10</v>
          </cell>
          <cell r="D56" t="str">
            <v>A-10:Zone3</v>
          </cell>
          <cell r="E56">
            <v>13</v>
          </cell>
          <cell r="F56">
            <v>100</v>
          </cell>
          <cell r="G56">
            <v>636</v>
          </cell>
          <cell r="H56">
            <v>161</v>
          </cell>
          <cell r="I56">
            <v>0</v>
          </cell>
          <cell r="J56">
            <v>469</v>
          </cell>
          <cell r="K56">
            <v>36</v>
          </cell>
          <cell r="L56">
            <v>505</v>
          </cell>
          <cell r="M56">
            <v>7.1287128712871288</v>
          </cell>
          <cell r="N56">
            <v>3.29</v>
          </cell>
          <cell r="R56">
            <v>7014.9253731343288</v>
          </cell>
          <cell r="S56">
            <v>10.94224924012158</v>
          </cell>
          <cell r="T56">
            <v>153.49544072948328</v>
          </cell>
          <cell r="V56" t="str">
            <v>Need to close monitor, the inflow trend is down</v>
          </cell>
          <cell r="X56">
            <v>3290</v>
          </cell>
          <cell r="Y56">
            <v>0</v>
          </cell>
        </row>
        <row r="57">
          <cell r="B57">
            <v>39024</v>
          </cell>
          <cell r="C57" t="str">
            <v>A-10</v>
          </cell>
          <cell r="D57" t="str">
            <v>A-10:Zone3</v>
          </cell>
          <cell r="E57">
            <v>14</v>
          </cell>
          <cell r="F57">
            <v>100</v>
          </cell>
          <cell r="G57">
            <v>651</v>
          </cell>
          <cell r="H57">
            <v>151</v>
          </cell>
          <cell r="I57">
            <v>0</v>
          </cell>
          <cell r="J57">
            <v>368</v>
          </cell>
          <cell r="K57">
            <v>8</v>
          </cell>
          <cell r="L57">
            <v>376</v>
          </cell>
          <cell r="M57">
            <v>2.1276595744680851</v>
          </cell>
          <cell r="N57">
            <v>0.73</v>
          </cell>
          <cell r="R57">
            <v>1983.695652173913</v>
          </cell>
          <cell r="S57">
            <v>10.95890410958904</v>
          </cell>
          <cell r="T57">
            <v>515.06849315068496</v>
          </cell>
          <cell r="V57" t="str">
            <v>gas too low ?</v>
          </cell>
          <cell r="X57">
            <v>730</v>
          </cell>
          <cell r="Y57">
            <v>0</v>
          </cell>
        </row>
        <row r="58">
          <cell r="B58">
            <v>39067</v>
          </cell>
          <cell r="C58" t="str">
            <v>A-10</v>
          </cell>
          <cell r="D58" t="str">
            <v>A-10:Zone3</v>
          </cell>
          <cell r="E58">
            <v>13</v>
          </cell>
          <cell r="F58">
            <v>85</v>
          </cell>
          <cell r="G58">
            <v>672</v>
          </cell>
          <cell r="H58">
            <v>157</v>
          </cell>
          <cell r="I58">
            <v>0</v>
          </cell>
          <cell r="J58">
            <v>372</v>
          </cell>
          <cell r="K58">
            <v>15</v>
          </cell>
          <cell r="L58">
            <v>387</v>
          </cell>
          <cell r="M58">
            <v>3.8759689922480618</v>
          </cell>
          <cell r="N58">
            <v>0.11</v>
          </cell>
          <cell r="R58">
            <v>295.69892473118279</v>
          </cell>
          <cell r="S58">
            <v>136.36363636363637</v>
          </cell>
          <cell r="T58">
            <v>3518.181818181818</v>
          </cell>
          <cell r="X58">
            <v>110</v>
          </cell>
          <cell r="Y58">
            <v>0</v>
          </cell>
        </row>
        <row r="59">
          <cell r="B59">
            <v>39095</v>
          </cell>
          <cell r="C59" t="str">
            <v>A-10</v>
          </cell>
          <cell r="D59" t="str">
            <v>A-10:Zone3</v>
          </cell>
          <cell r="E59">
            <v>9</v>
          </cell>
          <cell r="F59">
            <v>46</v>
          </cell>
          <cell r="G59">
            <v>611</v>
          </cell>
          <cell r="H59">
            <v>161</v>
          </cell>
          <cell r="I59">
            <v>0</v>
          </cell>
          <cell r="J59">
            <v>334</v>
          </cell>
          <cell r="K59">
            <v>67</v>
          </cell>
          <cell r="L59">
            <v>401</v>
          </cell>
          <cell r="M59">
            <v>16.708229426433917</v>
          </cell>
          <cell r="N59">
            <v>1.56</v>
          </cell>
          <cell r="R59">
            <v>4670.6586826347302</v>
          </cell>
          <cell r="S59">
            <v>42.948717948717949</v>
          </cell>
          <cell r="T59">
            <v>257.05128205128204</v>
          </cell>
          <cell r="X59">
            <v>1560</v>
          </cell>
          <cell r="Y59">
            <v>0</v>
          </cell>
        </row>
        <row r="60">
          <cell r="B60">
            <v>39101</v>
          </cell>
          <cell r="C60" t="str">
            <v>A-10</v>
          </cell>
          <cell r="D60" t="str">
            <v>A-10:Zone3</v>
          </cell>
          <cell r="E60">
            <v>9</v>
          </cell>
          <cell r="F60">
            <v>46</v>
          </cell>
          <cell r="G60">
            <v>611</v>
          </cell>
          <cell r="H60">
            <v>163</v>
          </cell>
          <cell r="I60">
            <v>0</v>
          </cell>
          <cell r="J60">
            <v>374</v>
          </cell>
          <cell r="K60">
            <v>5</v>
          </cell>
          <cell r="L60">
            <v>379</v>
          </cell>
          <cell r="M60">
            <v>1.3192612137203166</v>
          </cell>
          <cell r="N60">
            <v>8.9999999999999993E-3</v>
          </cell>
          <cell r="R60">
            <v>24.064171122994651</v>
          </cell>
          <cell r="S60">
            <v>555.55555555555554</v>
          </cell>
          <cell r="T60">
            <v>42111.111111111109</v>
          </cell>
          <cell r="X60">
            <v>9</v>
          </cell>
          <cell r="Y60">
            <v>0</v>
          </cell>
        </row>
        <row r="61">
          <cell r="B61">
            <v>39104</v>
          </cell>
          <cell r="C61" t="str">
            <v>A-10</v>
          </cell>
          <cell r="D61" t="str">
            <v>A-10:Zone3</v>
          </cell>
          <cell r="E61">
            <v>14</v>
          </cell>
          <cell r="F61">
            <v>46</v>
          </cell>
          <cell r="G61">
            <v>572</v>
          </cell>
          <cell r="H61">
            <v>166</v>
          </cell>
          <cell r="I61">
            <v>0</v>
          </cell>
          <cell r="J61">
            <v>320</v>
          </cell>
          <cell r="K61">
            <v>66</v>
          </cell>
          <cell r="L61">
            <v>386</v>
          </cell>
          <cell r="M61">
            <v>17.098445595854923</v>
          </cell>
          <cell r="N61">
            <v>0.05</v>
          </cell>
          <cell r="R61">
            <v>156.25</v>
          </cell>
          <cell r="S61">
            <v>1320</v>
          </cell>
          <cell r="T61">
            <v>7720</v>
          </cell>
          <cell r="X61">
            <v>50</v>
          </cell>
          <cell r="Y61">
            <v>0</v>
          </cell>
        </row>
        <row r="62">
          <cell r="B62">
            <v>39129</v>
          </cell>
          <cell r="C62" t="str">
            <v>A-10</v>
          </cell>
          <cell r="D62" t="str">
            <v>A-10:Zone3</v>
          </cell>
          <cell r="E62">
            <v>8</v>
          </cell>
          <cell r="F62">
            <v>45</v>
          </cell>
          <cell r="G62">
            <v>615</v>
          </cell>
          <cell r="H62">
            <v>164</v>
          </cell>
          <cell r="I62">
            <v>0</v>
          </cell>
          <cell r="J62">
            <v>288</v>
          </cell>
          <cell r="K62">
            <v>47</v>
          </cell>
          <cell r="L62">
            <v>335</v>
          </cell>
          <cell r="M62">
            <v>14.029850746268657</v>
          </cell>
          <cell r="N62">
            <v>1.94</v>
          </cell>
          <cell r="R62">
            <v>6736.1111111111113</v>
          </cell>
          <cell r="S62">
            <v>24.226804123711339</v>
          </cell>
          <cell r="T62">
            <v>172.68041237113403</v>
          </cell>
          <cell r="X62">
            <v>1940</v>
          </cell>
          <cell r="Y62">
            <v>0</v>
          </cell>
        </row>
        <row r="63">
          <cell r="B63">
            <v>39135</v>
          </cell>
          <cell r="C63" t="str">
            <v>A-10</v>
          </cell>
          <cell r="D63" t="str">
            <v>A-10:Zone3</v>
          </cell>
          <cell r="E63">
            <v>16</v>
          </cell>
          <cell r="F63">
            <v>45</v>
          </cell>
          <cell r="G63">
            <v>582</v>
          </cell>
          <cell r="H63">
            <v>174</v>
          </cell>
          <cell r="I63">
            <v>0</v>
          </cell>
          <cell r="J63">
            <v>413</v>
          </cell>
          <cell r="K63">
            <v>16</v>
          </cell>
          <cell r="L63">
            <v>429</v>
          </cell>
          <cell r="M63">
            <v>3.7296037296037294</v>
          </cell>
          <cell r="N63">
            <v>2.65</v>
          </cell>
          <cell r="R63">
            <v>6416.4648910411624</v>
          </cell>
          <cell r="S63">
            <v>6.0377358490566042</v>
          </cell>
          <cell r="T63">
            <v>161.88679245283018</v>
          </cell>
          <cell r="V63" t="str">
            <v>oil /gas higher than previous test -&gt; monitor</v>
          </cell>
          <cell r="X63">
            <v>2650</v>
          </cell>
          <cell r="Y63">
            <v>0</v>
          </cell>
        </row>
        <row r="64">
          <cell r="B64">
            <v>39155</v>
          </cell>
          <cell r="C64" t="str">
            <v>A-10</v>
          </cell>
          <cell r="D64" t="str">
            <v>A-10:Zone3</v>
          </cell>
          <cell r="E64">
            <v>9</v>
          </cell>
          <cell r="F64">
            <v>28</v>
          </cell>
          <cell r="G64">
            <v>581</v>
          </cell>
          <cell r="H64">
            <v>168</v>
          </cell>
          <cell r="I64">
            <v>772</v>
          </cell>
          <cell r="J64">
            <v>328.2</v>
          </cell>
          <cell r="K64">
            <v>0</v>
          </cell>
          <cell r="L64">
            <v>328.2</v>
          </cell>
          <cell r="M64">
            <v>0</v>
          </cell>
          <cell r="N64">
            <v>4.5599999999999996</v>
          </cell>
          <cell r="O64">
            <v>4.5599999999999996</v>
          </cell>
          <cell r="P64">
            <v>0</v>
          </cell>
          <cell r="R64">
            <v>13893.967093235831</v>
          </cell>
          <cell r="S64">
            <v>0</v>
          </cell>
          <cell r="T64">
            <v>71.973684210526315</v>
          </cell>
          <cell r="V64" t="str">
            <v>csg press increased ? (Pressure gauge replacing ?)</v>
          </cell>
          <cell r="X64">
            <v>4560</v>
          </cell>
          <cell r="Y64">
            <v>0</v>
          </cell>
        </row>
        <row r="65">
          <cell r="B65">
            <v>39160</v>
          </cell>
          <cell r="C65" t="str">
            <v>A-10</v>
          </cell>
          <cell r="D65" t="str">
            <v>A-10:Zone3</v>
          </cell>
          <cell r="E65">
            <v>8</v>
          </cell>
          <cell r="F65">
            <v>25</v>
          </cell>
          <cell r="G65">
            <v>669</v>
          </cell>
          <cell r="H65">
            <v>152</v>
          </cell>
          <cell r="I65">
            <v>873</v>
          </cell>
          <cell r="J65">
            <v>300</v>
          </cell>
          <cell r="K65">
            <v>18</v>
          </cell>
          <cell r="L65">
            <v>318</v>
          </cell>
          <cell r="M65">
            <v>5.6603773584905657</v>
          </cell>
          <cell r="N65">
            <v>4.5599999999999996</v>
          </cell>
          <cell r="R65">
            <v>15200</v>
          </cell>
          <cell r="S65">
            <v>3.9473684210526314</v>
          </cell>
          <cell r="T65">
            <v>69.736842105263165</v>
          </cell>
          <cell r="X65">
            <v>4560</v>
          </cell>
          <cell r="Y65">
            <v>0</v>
          </cell>
        </row>
        <row r="66">
          <cell r="B66">
            <v>39165</v>
          </cell>
          <cell r="C66" t="str">
            <v>A-10</v>
          </cell>
          <cell r="D66" t="str">
            <v>A-10:Zone3</v>
          </cell>
          <cell r="E66">
            <v>9</v>
          </cell>
          <cell r="F66">
            <v>25</v>
          </cell>
          <cell r="G66">
            <v>656</v>
          </cell>
          <cell r="H66">
            <v>161</v>
          </cell>
          <cell r="I66">
            <v>885</v>
          </cell>
          <cell r="J66">
            <v>273</v>
          </cell>
          <cell r="K66">
            <v>5</v>
          </cell>
          <cell r="L66">
            <v>278</v>
          </cell>
          <cell r="M66">
            <v>1.7985611510791366</v>
          </cell>
          <cell r="N66">
            <v>3.9</v>
          </cell>
          <cell r="R66">
            <v>14285.714285714286</v>
          </cell>
          <cell r="S66">
            <v>1.2820512820512822</v>
          </cell>
          <cell r="T66">
            <v>71.282051282051285</v>
          </cell>
          <cell r="X66">
            <v>3900</v>
          </cell>
          <cell r="Y66">
            <v>0</v>
          </cell>
        </row>
        <row r="67">
          <cell r="B67">
            <v>39178</v>
          </cell>
          <cell r="C67" t="str">
            <v>A-10</v>
          </cell>
          <cell r="D67" t="str">
            <v>A-10:Zone3</v>
          </cell>
          <cell r="E67">
            <v>5</v>
          </cell>
          <cell r="F67">
            <v>30</v>
          </cell>
          <cell r="G67">
            <v>606</v>
          </cell>
          <cell r="H67">
            <v>164</v>
          </cell>
          <cell r="I67">
            <v>800</v>
          </cell>
          <cell r="J67">
            <v>321.3</v>
          </cell>
          <cell r="K67">
            <v>12.7</v>
          </cell>
          <cell r="L67">
            <v>334</v>
          </cell>
          <cell r="M67">
            <v>3.8023952095808382</v>
          </cell>
          <cell r="N67">
            <v>4.2300000000000004</v>
          </cell>
          <cell r="O67">
            <v>4.2300000000000004</v>
          </cell>
          <cell r="P67">
            <v>0</v>
          </cell>
          <cell r="R67">
            <v>13165.266106442577</v>
          </cell>
          <cell r="S67">
            <v>3.0023640661938535</v>
          </cell>
          <cell r="T67">
            <v>78.959810874704488</v>
          </cell>
          <cell r="X67">
            <v>4230</v>
          </cell>
          <cell r="Y67">
            <v>0</v>
          </cell>
        </row>
        <row r="68">
          <cell r="B68">
            <v>39195</v>
          </cell>
          <cell r="C68" t="str">
            <v>A-10</v>
          </cell>
          <cell r="D68" t="str">
            <v>A-10:Zone3</v>
          </cell>
          <cell r="E68">
            <v>9</v>
          </cell>
          <cell r="F68">
            <v>34</v>
          </cell>
          <cell r="G68">
            <v>650</v>
          </cell>
          <cell r="H68">
            <v>158</v>
          </cell>
          <cell r="I68">
            <v>872</v>
          </cell>
          <cell r="J68">
            <v>257</v>
          </cell>
          <cell r="K68">
            <v>0</v>
          </cell>
          <cell r="L68">
            <v>257</v>
          </cell>
          <cell r="M68">
            <v>0</v>
          </cell>
          <cell r="N68">
            <v>4.26</v>
          </cell>
          <cell r="R68">
            <v>16575.875486381323</v>
          </cell>
          <cell r="S68">
            <v>0</v>
          </cell>
          <cell r="T68">
            <v>60.328638497652584</v>
          </cell>
          <cell r="X68">
            <v>4260</v>
          </cell>
          <cell r="Y68">
            <v>0</v>
          </cell>
        </row>
        <row r="69">
          <cell r="B69">
            <v>39197</v>
          </cell>
          <cell r="C69" t="str">
            <v>A-10</v>
          </cell>
          <cell r="D69" t="str">
            <v>A-10:Zone3</v>
          </cell>
          <cell r="E69">
            <v>6</v>
          </cell>
          <cell r="F69">
            <v>34</v>
          </cell>
          <cell r="G69">
            <v>654</v>
          </cell>
          <cell r="H69">
            <v>164</v>
          </cell>
          <cell r="I69">
            <v>845</v>
          </cell>
          <cell r="J69">
            <v>252</v>
          </cell>
          <cell r="K69">
            <v>6</v>
          </cell>
          <cell r="L69">
            <v>258</v>
          </cell>
          <cell r="M69">
            <v>2.3255813953488373</v>
          </cell>
          <cell r="N69">
            <v>4.43</v>
          </cell>
          <cell r="R69">
            <v>17579.365079365078</v>
          </cell>
          <cell r="S69">
            <v>1.3544018058690745</v>
          </cell>
          <cell r="T69">
            <v>58.239277652370205</v>
          </cell>
          <cell r="X69">
            <v>4430</v>
          </cell>
          <cell r="Y69">
            <v>0</v>
          </cell>
        </row>
        <row r="70">
          <cell r="B70">
            <v>39205</v>
          </cell>
          <cell r="C70" t="str">
            <v>A-10</v>
          </cell>
          <cell r="D70" t="str">
            <v>A-10:Zone3</v>
          </cell>
          <cell r="E70">
            <v>9</v>
          </cell>
          <cell r="F70">
            <v>34</v>
          </cell>
          <cell r="G70">
            <v>653</v>
          </cell>
          <cell r="H70">
            <v>160</v>
          </cell>
          <cell r="I70">
            <v>888</v>
          </cell>
          <cell r="J70">
            <v>208</v>
          </cell>
          <cell r="K70">
            <v>25.4</v>
          </cell>
          <cell r="L70">
            <v>233.4</v>
          </cell>
          <cell r="M70">
            <v>10.882604970008568</v>
          </cell>
          <cell r="N70">
            <v>4.8499999999999996</v>
          </cell>
          <cell r="O70">
            <v>4.8499999999999996</v>
          </cell>
          <cell r="P70">
            <v>0</v>
          </cell>
          <cell r="R70">
            <v>23317.307692307691</v>
          </cell>
          <cell r="S70">
            <v>5.2371134020618557</v>
          </cell>
          <cell r="T70">
            <v>48.123711340206185</v>
          </cell>
          <cell r="X70">
            <v>4850</v>
          </cell>
          <cell r="Y70">
            <v>0</v>
          </cell>
        </row>
        <row r="71">
          <cell r="B71">
            <v>39206</v>
          </cell>
          <cell r="C71" t="str">
            <v>A-10</v>
          </cell>
          <cell r="D71" t="str">
            <v>A-10:Zone3</v>
          </cell>
          <cell r="E71">
            <v>8</v>
          </cell>
          <cell r="F71">
            <v>100</v>
          </cell>
          <cell r="G71">
            <v>601</v>
          </cell>
          <cell r="H71">
            <v>176</v>
          </cell>
          <cell r="I71">
            <v>764</v>
          </cell>
          <cell r="J71">
            <v>213</v>
          </cell>
          <cell r="K71">
            <v>115</v>
          </cell>
          <cell r="L71">
            <v>328</v>
          </cell>
          <cell r="M71">
            <v>35.060975609756099</v>
          </cell>
          <cell r="N71">
            <v>2.76</v>
          </cell>
          <cell r="O71">
            <v>2.76</v>
          </cell>
          <cell r="P71">
            <v>0</v>
          </cell>
          <cell r="R71">
            <v>12957.74647887324</v>
          </cell>
          <cell r="S71">
            <v>41.666666666666664</v>
          </cell>
          <cell r="T71">
            <v>118.84057971014492</v>
          </cell>
          <cell r="V71" t="str">
            <v>choke increased to 100 %</v>
          </cell>
          <cell r="X71">
            <v>2760</v>
          </cell>
          <cell r="Y71">
            <v>0</v>
          </cell>
        </row>
        <row r="72">
          <cell r="B72">
            <v>39209</v>
          </cell>
          <cell r="C72" t="str">
            <v>A-10</v>
          </cell>
          <cell r="D72" t="str">
            <v>A-10:Zone3</v>
          </cell>
          <cell r="E72">
            <v>9</v>
          </cell>
          <cell r="F72">
            <v>100</v>
          </cell>
          <cell r="G72">
            <v>661</v>
          </cell>
          <cell r="H72">
            <v>165</v>
          </cell>
          <cell r="I72">
            <v>833</v>
          </cell>
          <cell r="J72">
            <v>287</v>
          </cell>
          <cell r="K72">
            <v>5</v>
          </cell>
          <cell r="L72">
            <v>292</v>
          </cell>
          <cell r="M72">
            <v>1.7123287671232876</v>
          </cell>
          <cell r="N72">
            <v>4.17</v>
          </cell>
          <cell r="O72">
            <v>4.17</v>
          </cell>
          <cell r="P72">
            <v>0</v>
          </cell>
          <cell r="R72">
            <v>14529.616724738677</v>
          </cell>
          <cell r="S72">
            <v>1.1990407673860912</v>
          </cell>
          <cell r="T72">
            <v>70.023980815347727</v>
          </cell>
          <cell r="X72">
            <v>4170</v>
          </cell>
          <cell r="Y72">
            <v>0</v>
          </cell>
        </row>
        <row r="73">
          <cell r="B73">
            <v>39217</v>
          </cell>
          <cell r="C73" t="str">
            <v>A-10</v>
          </cell>
          <cell r="D73" t="str">
            <v>A-10:Zone3</v>
          </cell>
          <cell r="E73">
            <v>13</v>
          </cell>
          <cell r="F73">
            <v>100</v>
          </cell>
          <cell r="G73">
            <v>651</v>
          </cell>
          <cell r="H73">
            <v>153</v>
          </cell>
          <cell r="I73">
            <v>856</v>
          </cell>
          <cell r="J73">
            <v>300</v>
          </cell>
          <cell r="K73">
            <v>26</v>
          </cell>
          <cell r="L73">
            <v>326</v>
          </cell>
          <cell r="M73">
            <v>7.9754601226993866</v>
          </cell>
          <cell r="N73">
            <v>4.41</v>
          </cell>
          <cell r="O73">
            <v>4.41</v>
          </cell>
          <cell r="P73">
            <v>0</v>
          </cell>
          <cell r="R73">
            <v>14700</v>
          </cell>
          <cell r="S73">
            <v>5.895691609977324</v>
          </cell>
          <cell r="T73">
            <v>73.922902494331069</v>
          </cell>
          <cell r="X73">
            <v>4410</v>
          </cell>
          <cell r="Y73">
            <v>0</v>
          </cell>
        </row>
        <row r="74">
          <cell r="B74">
            <v>39229</v>
          </cell>
          <cell r="C74" t="str">
            <v>A-10</v>
          </cell>
          <cell r="D74" t="str">
            <v>A-10:Zone3</v>
          </cell>
          <cell r="E74">
            <v>16</v>
          </cell>
          <cell r="F74">
            <v>50</v>
          </cell>
          <cell r="G74">
            <v>640</v>
          </cell>
          <cell r="H74">
            <v>168</v>
          </cell>
          <cell r="I74">
            <v>833</v>
          </cell>
          <cell r="J74">
            <v>336</v>
          </cell>
          <cell r="K74">
            <v>18</v>
          </cell>
          <cell r="L74">
            <v>354</v>
          </cell>
          <cell r="M74">
            <v>5.0847457627118642</v>
          </cell>
          <cell r="N74">
            <v>2.87</v>
          </cell>
          <cell r="O74">
            <v>2.87</v>
          </cell>
          <cell r="P74">
            <v>0</v>
          </cell>
          <cell r="R74">
            <v>8541.6666666666661</v>
          </cell>
          <cell r="S74">
            <v>6.2717770034843205</v>
          </cell>
          <cell r="T74">
            <v>123.34494773519164</v>
          </cell>
          <cell r="X74">
            <v>2870</v>
          </cell>
          <cell r="Y74">
            <v>0</v>
          </cell>
        </row>
        <row r="75">
          <cell r="B75">
            <v>39245</v>
          </cell>
          <cell r="C75" t="str">
            <v>A-10</v>
          </cell>
          <cell r="D75" t="str">
            <v>A-10:Zone3</v>
          </cell>
          <cell r="E75">
            <v>12</v>
          </cell>
          <cell r="F75">
            <v>30</v>
          </cell>
          <cell r="G75">
            <v>592</v>
          </cell>
          <cell r="H75">
            <v>167</v>
          </cell>
          <cell r="I75">
            <v>790</v>
          </cell>
          <cell r="J75">
            <v>251.5</v>
          </cell>
          <cell r="K75">
            <v>52.9</v>
          </cell>
          <cell r="L75">
            <v>304.39999999999998</v>
          </cell>
          <cell r="M75">
            <v>17.3784494086728</v>
          </cell>
          <cell r="N75">
            <v>4</v>
          </cell>
          <cell r="O75">
            <v>4</v>
          </cell>
          <cell r="P75">
            <v>0</v>
          </cell>
          <cell r="R75">
            <v>15904.572564612326</v>
          </cell>
          <cell r="S75">
            <v>13.225</v>
          </cell>
          <cell r="T75">
            <v>76.099999999999994</v>
          </cell>
          <cell r="X75">
            <v>4000</v>
          </cell>
          <cell r="Y75">
            <v>0</v>
          </cell>
        </row>
        <row r="76">
          <cell r="B76">
            <v>39257</v>
          </cell>
          <cell r="C76" t="str">
            <v>A-10</v>
          </cell>
          <cell r="D76" t="str">
            <v>A-10:Zone3</v>
          </cell>
          <cell r="E76">
            <v>20</v>
          </cell>
          <cell r="F76">
            <v>30</v>
          </cell>
          <cell r="G76">
            <v>563</v>
          </cell>
          <cell r="H76">
            <v>163</v>
          </cell>
          <cell r="I76">
            <v>767</v>
          </cell>
          <cell r="J76">
            <v>320.39999999999998</v>
          </cell>
          <cell r="K76">
            <v>12.6</v>
          </cell>
          <cell r="L76">
            <v>333</v>
          </cell>
          <cell r="M76">
            <v>3.7837837837837838</v>
          </cell>
          <cell r="N76">
            <v>6.04</v>
          </cell>
          <cell r="O76">
            <v>6.04</v>
          </cell>
          <cell r="P76">
            <v>0</v>
          </cell>
          <cell r="R76">
            <v>18851.435705368291</v>
          </cell>
          <cell r="S76">
            <v>2.0860927152317883</v>
          </cell>
          <cell r="T76">
            <v>55.132450331125831</v>
          </cell>
          <cell r="X76">
            <v>6040</v>
          </cell>
          <cell r="Y76">
            <v>0</v>
          </cell>
        </row>
        <row r="77">
          <cell r="B77">
            <v>39293</v>
          </cell>
          <cell r="C77" t="str">
            <v>A-10</v>
          </cell>
          <cell r="D77" t="str">
            <v>A-10:Zone3</v>
          </cell>
          <cell r="E77">
            <v>11</v>
          </cell>
          <cell r="F77">
            <v>30</v>
          </cell>
          <cell r="G77">
            <v>652</v>
          </cell>
          <cell r="H77">
            <v>153</v>
          </cell>
          <cell r="I77">
            <v>865</v>
          </cell>
          <cell r="J77">
            <v>215.7</v>
          </cell>
          <cell r="K77">
            <v>24.9</v>
          </cell>
          <cell r="L77">
            <v>240.6</v>
          </cell>
          <cell r="M77">
            <v>10.349127182044887</v>
          </cell>
          <cell r="N77">
            <v>4.71</v>
          </cell>
          <cell r="O77">
            <v>4.71</v>
          </cell>
          <cell r="P77">
            <v>0</v>
          </cell>
          <cell r="R77">
            <v>21835.883171070931</v>
          </cell>
          <cell r="S77">
            <v>5.2866242038216562</v>
          </cell>
          <cell r="T77">
            <v>51.082802547770697</v>
          </cell>
          <cell r="X77">
            <v>4710</v>
          </cell>
          <cell r="Y77">
            <v>0</v>
          </cell>
        </row>
        <row r="78">
          <cell r="B78">
            <v>39299</v>
          </cell>
          <cell r="C78" t="str">
            <v>A-10</v>
          </cell>
          <cell r="D78" t="str">
            <v>A-10:Zone3</v>
          </cell>
          <cell r="E78">
            <v>13</v>
          </cell>
          <cell r="F78">
            <v>30</v>
          </cell>
          <cell r="G78">
            <v>590</v>
          </cell>
          <cell r="H78">
            <v>158</v>
          </cell>
          <cell r="I78">
            <v>802</v>
          </cell>
          <cell r="J78">
            <v>313.10000000000002</v>
          </cell>
          <cell r="K78">
            <v>51.3</v>
          </cell>
          <cell r="L78">
            <v>364.4</v>
          </cell>
          <cell r="M78">
            <v>14.077936333699231</v>
          </cell>
          <cell r="N78">
            <v>4.26</v>
          </cell>
          <cell r="O78">
            <v>4.26</v>
          </cell>
          <cell r="P78">
            <v>0</v>
          </cell>
          <cell r="R78">
            <v>13605.876716703928</v>
          </cell>
          <cell r="S78">
            <v>12.04225352112676</v>
          </cell>
          <cell r="T78">
            <v>85.539906103286384</v>
          </cell>
          <cell r="V78" t="str">
            <v>first 4 hrs Oil/wtr not consistent (? Meter)</v>
          </cell>
          <cell r="X78">
            <v>4260</v>
          </cell>
          <cell r="Y78">
            <v>0</v>
          </cell>
        </row>
        <row r="79">
          <cell r="B79">
            <v>39318</v>
          </cell>
          <cell r="C79" t="str">
            <v>A-10</v>
          </cell>
          <cell r="D79" t="str">
            <v>A-10:Zone3</v>
          </cell>
          <cell r="E79">
            <v>5</v>
          </cell>
          <cell r="F79">
            <v>30</v>
          </cell>
          <cell r="G79">
            <v>682</v>
          </cell>
          <cell r="H79">
            <v>160</v>
          </cell>
          <cell r="I79">
            <v>903</v>
          </cell>
          <cell r="J79">
            <v>245</v>
          </cell>
          <cell r="K79">
            <v>9</v>
          </cell>
          <cell r="L79">
            <v>254</v>
          </cell>
          <cell r="M79">
            <v>3.5433070866141732</v>
          </cell>
          <cell r="N79">
            <v>4.54</v>
          </cell>
          <cell r="R79">
            <v>18530.612244897959</v>
          </cell>
          <cell r="S79">
            <v>1.9823788546255507</v>
          </cell>
          <cell r="T79">
            <v>55.947136563876654</v>
          </cell>
          <cell r="X79">
            <v>4540</v>
          </cell>
          <cell r="Y79">
            <v>0</v>
          </cell>
        </row>
        <row r="80">
          <cell r="B80">
            <v>39332</v>
          </cell>
          <cell r="C80" t="str">
            <v>A-10</v>
          </cell>
          <cell r="D80" t="str">
            <v>A-10:Zone3</v>
          </cell>
          <cell r="E80">
            <v>8</v>
          </cell>
          <cell r="F80">
            <v>30</v>
          </cell>
          <cell r="G80">
            <v>668</v>
          </cell>
          <cell r="H80">
            <v>145</v>
          </cell>
          <cell r="I80">
            <v>917</v>
          </cell>
          <cell r="J80">
            <v>230.4</v>
          </cell>
          <cell r="K80">
            <v>0</v>
          </cell>
          <cell r="L80">
            <v>230.4</v>
          </cell>
          <cell r="M80">
            <v>0</v>
          </cell>
          <cell r="N80">
            <v>5.3</v>
          </cell>
          <cell r="O80">
            <v>5.3</v>
          </cell>
          <cell r="P80">
            <v>0</v>
          </cell>
          <cell r="R80">
            <v>23003.472222222223</v>
          </cell>
          <cell r="S80">
            <v>0</v>
          </cell>
          <cell r="T80">
            <v>43.471698113207545</v>
          </cell>
          <cell r="X80">
            <v>5300</v>
          </cell>
          <cell r="Y80">
            <v>0</v>
          </cell>
        </row>
        <row r="81">
          <cell r="B81">
            <v>39344</v>
          </cell>
          <cell r="C81" t="str">
            <v>A-10</v>
          </cell>
          <cell r="D81" t="str">
            <v>A-10:Zone3</v>
          </cell>
          <cell r="E81">
            <v>14</v>
          </cell>
          <cell r="F81">
            <v>30</v>
          </cell>
          <cell r="G81">
            <v>676</v>
          </cell>
          <cell r="H81">
            <v>155</v>
          </cell>
          <cell r="I81">
            <v>904</v>
          </cell>
          <cell r="J81">
            <v>261.10000000000002</v>
          </cell>
          <cell r="K81">
            <v>13.7</v>
          </cell>
          <cell r="L81">
            <v>274.8</v>
          </cell>
          <cell r="M81">
            <v>4.9854439592430859</v>
          </cell>
          <cell r="N81">
            <v>5.16</v>
          </cell>
          <cell r="O81">
            <v>5.16</v>
          </cell>
          <cell r="P81">
            <v>0</v>
          </cell>
          <cell r="R81">
            <v>19762.54308693987</v>
          </cell>
          <cell r="S81">
            <v>2.6550387596899223</v>
          </cell>
          <cell r="T81">
            <v>53.255813953488371</v>
          </cell>
          <cell r="X81">
            <v>5160</v>
          </cell>
          <cell r="Y81">
            <v>0</v>
          </cell>
        </row>
        <row r="82">
          <cell r="B82">
            <v>39400</v>
          </cell>
          <cell r="C82" t="str">
            <v>A-10</v>
          </cell>
          <cell r="D82" t="str">
            <v>A-10:Zone3</v>
          </cell>
          <cell r="E82">
            <v>11</v>
          </cell>
          <cell r="F82">
            <v>100</v>
          </cell>
          <cell r="G82">
            <v>640</v>
          </cell>
          <cell r="H82">
            <v>146</v>
          </cell>
          <cell r="I82">
            <v>887</v>
          </cell>
          <cell r="J82">
            <v>216</v>
          </cell>
          <cell r="K82">
            <v>1</v>
          </cell>
          <cell r="L82">
            <v>217</v>
          </cell>
          <cell r="M82">
            <v>0.46082949308755761</v>
          </cell>
          <cell r="N82">
            <v>5.22</v>
          </cell>
          <cell r="R82">
            <v>24166.666666666668</v>
          </cell>
          <cell r="S82">
            <v>0.19157088122605365</v>
          </cell>
          <cell r="T82">
            <v>41.570881226053643</v>
          </cell>
          <cell r="V82" t="str">
            <v>Good &amp; took sample</v>
          </cell>
          <cell r="X82">
            <v>5220</v>
          </cell>
          <cell r="Y82">
            <v>0</v>
          </cell>
        </row>
        <row r="83">
          <cell r="B83">
            <v>39413</v>
          </cell>
          <cell r="C83" t="str">
            <v>A-10</v>
          </cell>
          <cell r="D83" t="str">
            <v>A-10:Zone3</v>
          </cell>
          <cell r="E83">
            <v>18</v>
          </cell>
          <cell r="F83">
            <v>100</v>
          </cell>
          <cell r="G83">
            <v>641</v>
          </cell>
          <cell r="H83">
            <v>142</v>
          </cell>
          <cell r="I83">
            <v>883</v>
          </cell>
          <cell r="J83">
            <v>266</v>
          </cell>
          <cell r="K83">
            <v>44</v>
          </cell>
          <cell r="L83">
            <v>310</v>
          </cell>
          <cell r="M83">
            <v>14.193548387096774</v>
          </cell>
          <cell r="N83">
            <v>5.32</v>
          </cell>
          <cell r="R83">
            <v>20000</v>
          </cell>
          <cell r="S83">
            <v>8.2706766917293226</v>
          </cell>
          <cell r="T83">
            <v>58.270676691729321</v>
          </cell>
          <cell r="X83">
            <v>5320</v>
          </cell>
          <cell r="Y83">
            <v>0</v>
          </cell>
        </row>
        <row r="84">
          <cell r="B84">
            <v>39431</v>
          </cell>
          <cell r="C84" t="str">
            <v>A-10</v>
          </cell>
          <cell r="D84" t="str">
            <v>A-10:Zone3</v>
          </cell>
          <cell r="E84">
            <v>9</v>
          </cell>
          <cell r="F84">
            <v>100</v>
          </cell>
          <cell r="G84">
            <v>640</v>
          </cell>
          <cell r="H84">
            <v>141</v>
          </cell>
          <cell r="I84">
            <v>895</v>
          </cell>
          <cell r="J84">
            <v>206</v>
          </cell>
          <cell r="K84">
            <v>0</v>
          </cell>
          <cell r="L84">
            <v>206</v>
          </cell>
          <cell r="M84">
            <v>0</v>
          </cell>
          <cell r="N84">
            <v>4.63</v>
          </cell>
          <cell r="R84">
            <v>22475.728155339806</v>
          </cell>
          <cell r="S84">
            <v>0</v>
          </cell>
          <cell r="T84">
            <v>44.492440604751621</v>
          </cell>
          <cell r="X84">
            <v>4630</v>
          </cell>
          <cell r="Y84">
            <v>0</v>
          </cell>
        </row>
        <row r="85">
          <cell r="B85">
            <v>39440</v>
          </cell>
          <cell r="C85" t="str">
            <v>A-10</v>
          </cell>
          <cell r="D85" t="str">
            <v>A-10:Zone3</v>
          </cell>
          <cell r="E85">
            <v>10</v>
          </cell>
          <cell r="F85">
            <v>100</v>
          </cell>
          <cell r="G85">
            <v>631</v>
          </cell>
          <cell r="H85">
            <v>132</v>
          </cell>
          <cell r="I85">
            <v>867</v>
          </cell>
          <cell r="J85">
            <v>246.8</v>
          </cell>
          <cell r="K85">
            <v>7</v>
          </cell>
          <cell r="L85">
            <v>253.8</v>
          </cell>
          <cell r="M85">
            <v>2.7580772261623325</v>
          </cell>
          <cell r="N85">
            <v>4.29</v>
          </cell>
          <cell r="O85">
            <v>4.29</v>
          </cell>
          <cell r="P85">
            <v>0</v>
          </cell>
          <cell r="R85">
            <v>17382.495948136144</v>
          </cell>
          <cell r="S85">
            <v>1.6317016317016317</v>
          </cell>
          <cell r="T85">
            <v>59.16083916083916</v>
          </cell>
          <cell r="X85">
            <v>4290</v>
          </cell>
          <cell r="Y85">
            <v>0</v>
          </cell>
        </row>
        <row r="86">
          <cell r="B86">
            <v>39453</v>
          </cell>
          <cell r="C86" t="str">
            <v>A-10</v>
          </cell>
          <cell r="D86" t="str">
            <v>A-10:Zone3</v>
          </cell>
          <cell r="E86">
            <v>9</v>
          </cell>
          <cell r="F86">
            <v>100</v>
          </cell>
          <cell r="G86">
            <v>641</v>
          </cell>
          <cell r="H86">
            <v>134</v>
          </cell>
          <cell r="I86">
            <v>880</v>
          </cell>
          <cell r="J86">
            <v>197</v>
          </cell>
          <cell r="K86">
            <v>0</v>
          </cell>
          <cell r="L86">
            <v>197</v>
          </cell>
          <cell r="M86">
            <v>0</v>
          </cell>
          <cell r="N86">
            <v>5</v>
          </cell>
          <cell r="R86">
            <v>25380.710659898476</v>
          </cell>
          <cell r="S86">
            <v>0</v>
          </cell>
          <cell r="T86">
            <v>39.4</v>
          </cell>
          <cell r="V86" t="str">
            <v>oil drop 50 Bbl</v>
          </cell>
          <cell r="X86">
            <v>5000</v>
          </cell>
          <cell r="Y86">
            <v>0</v>
          </cell>
        </row>
        <row r="87">
          <cell r="B87">
            <v>39454</v>
          </cell>
          <cell r="C87" t="str">
            <v>A-10</v>
          </cell>
          <cell r="D87" t="str">
            <v>A-10:Zone3</v>
          </cell>
          <cell r="E87">
            <v>10</v>
          </cell>
          <cell r="F87">
            <v>100</v>
          </cell>
          <cell r="G87">
            <v>641</v>
          </cell>
          <cell r="H87">
            <v>141</v>
          </cell>
          <cell r="I87">
            <v>899</v>
          </cell>
          <cell r="J87">
            <v>279</v>
          </cell>
          <cell r="K87">
            <v>6</v>
          </cell>
          <cell r="L87">
            <v>285</v>
          </cell>
          <cell r="M87">
            <v>2.1052631578947367</v>
          </cell>
          <cell r="N87">
            <v>4.92</v>
          </cell>
          <cell r="R87">
            <v>17634.408602150539</v>
          </cell>
          <cell r="S87">
            <v>1.2195121951219512</v>
          </cell>
          <cell r="T87">
            <v>57.926829268292686</v>
          </cell>
          <cell r="X87">
            <v>4920</v>
          </cell>
          <cell r="Y87">
            <v>0</v>
          </cell>
        </row>
        <row r="88">
          <cell r="B88">
            <v>39481</v>
          </cell>
          <cell r="C88" t="str">
            <v>A-10</v>
          </cell>
          <cell r="D88" t="str">
            <v>A-10:Zone3</v>
          </cell>
          <cell r="E88">
            <v>9</v>
          </cell>
          <cell r="F88">
            <v>99</v>
          </cell>
          <cell r="G88">
            <v>659</v>
          </cell>
          <cell r="H88">
            <v>140</v>
          </cell>
          <cell r="I88">
            <v>874</v>
          </cell>
          <cell r="J88">
            <v>246</v>
          </cell>
          <cell r="K88">
            <v>0</v>
          </cell>
          <cell r="L88">
            <v>246</v>
          </cell>
          <cell r="M88">
            <v>0</v>
          </cell>
          <cell r="N88">
            <v>5.24</v>
          </cell>
          <cell r="R88">
            <v>21300.813008130081</v>
          </cell>
          <cell r="S88">
            <v>0</v>
          </cell>
          <cell r="T88">
            <v>46.94656488549618</v>
          </cell>
          <cell r="V88" t="str">
            <v>better result</v>
          </cell>
          <cell r="X88">
            <v>5240</v>
          </cell>
          <cell r="Y88">
            <v>0</v>
          </cell>
        </row>
        <row r="89">
          <cell r="B89">
            <v>39492</v>
          </cell>
          <cell r="C89" t="str">
            <v>A-10</v>
          </cell>
          <cell r="D89" t="str">
            <v>A-10:Zone3</v>
          </cell>
          <cell r="E89">
            <v>12</v>
          </cell>
          <cell r="F89">
            <v>99</v>
          </cell>
          <cell r="G89">
            <v>660</v>
          </cell>
          <cell r="H89">
            <v>130</v>
          </cell>
          <cell r="I89">
            <v>936</v>
          </cell>
          <cell r="J89">
            <v>196</v>
          </cell>
          <cell r="K89">
            <v>0</v>
          </cell>
          <cell r="L89">
            <v>196</v>
          </cell>
          <cell r="M89">
            <v>0</v>
          </cell>
          <cell r="N89">
            <v>5.27</v>
          </cell>
          <cell r="R89">
            <v>26887.755102040817</v>
          </cell>
          <cell r="S89">
            <v>0</v>
          </cell>
          <cell r="T89">
            <v>37.191650853889946</v>
          </cell>
          <cell r="X89">
            <v>5270</v>
          </cell>
          <cell r="Y89">
            <v>0</v>
          </cell>
        </row>
        <row r="90">
          <cell r="B90">
            <v>39498</v>
          </cell>
          <cell r="C90" t="str">
            <v>A-10</v>
          </cell>
          <cell r="D90" t="str">
            <v>A-10:Zone3</v>
          </cell>
          <cell r="E90">
            <v>10</v>
          </cell>
          <cell r="F90">
            <v>99</v>
          </cell>
          <cell r="G90">
            <v>659</v>
          </cell>
          <cell r="H90">
            <v>123</v>
          </cell>
          <cell r="I90">
            <v>930</v>
          </cell>
          <cell r="J90">
            <v>179</v>
          </cell>
          <cell r="K90">
            <v>0</v>
          </cell>
          <cell r="L90">
            <v>179</v>
          </cell>
          <cell r="M90">
            <v>0</v>
          </cell>
          <cell r="N90">
            <v>5.27</v>
          </cell>
          <cell r="R90">
            <v>29441.340782122905</v>
          </cell>
          <cell r="S90">
            <v>0</v>
          </cell>
          <cell r="T90">
            <v>33.965844402277042</v>
          </cell>
          <cell r="X90">
            <v>5270</v>
          </cell>
          <cell r="Y90">
            <v>0</v>
          </cell>
        </row>
        <row r="91">
          <cell r="B91">
            <v>39534</v>
          </cell>
          <cell r="C91" t="str">
            <v>A-10</v>
          </cell>
          <cell r="D91" t="str">
            <v>A-10:Zone3</v>
          </cell>
          <cell r="E91">
            <v>16</v>
          </cell>
          <cell r="F91">
            <v>100</v>
          </cell>
          <cell r="G91">
            <v>601</v>
          </cell>
          <cell r="H91">
            <v>140</v>
          </cell>
          <cell r="I91">
            <v>839</v>
          </cell>
          <cell r="J91">
            <v>216</v>
          </cell>
          <cell r="K91">
            <v>3</v>
          </cell>
          <cell r="L91">
            <v>219</v>
          </cell>
          <cell r="M91">
            <v>1.3698630136986301</v>
          </cell>
          <cell r="N91">
            <v>4.46</v>
          </cell>
          <cell r="R91">
            <v>20648.14814814815</v>
          </cell>
          <cell r="S91">
            <v>0.67264573991031396</v>
          </cell>
          <cell r="T91">
            <v>49.103139013452918</v>
          </cell>
          <cell r="V91" t="str">
            <v>gas better</v>
          </cell>
          <cell r="X91">
            <v>4460</v>
          </cell>
          <cell r="Y91">
            <v>0</v>
          </cell>
        </row>
        <row r="92">
          <cell r="B92">
            <v>39547</v>
          </cell>
          <cell r="C92" t="str">
            <v>A-10</v>
          </cell>
          <cell r="D92" t="str">
            <v>A-10:Zone3</v>
          </cell>
          <cell r="E92">
            <v>20</v>
          </cell>
          <cell r="F92">
            <v>100</v>
          </cell>
          <cell r="G92">
            <v>581</v>
          </cell>
          <cell r="H92">
            <v>153</v>
          </cell>
          <cell r="I92">
            <v>820</v>
          </cell>
          <cell r="J92">
            <v>242</v>
          </cell>
          <cell r="K92">
            <v>0</v>
          </cell>
          <cell r="L92">
            <v>242</v>
          </cell>
          <cell r="M92">
            <v>0</v>
          </cell>
          <cell r="N92">
            <v>4.3899999999999997</v>
          </cell>
          <cell r="R92">
            <v>18140.495867768594</v>
          </cell>
          <cell r="S92">
            <v>0</v>
          </cell>
          <cell r="T92">
            <v>55.125284738041003</v>
          </cell>
          <cell r="X92">
            <v>4390</v>
          </cell>
          <cell r="Y92">
            <v>0</v>
          </cell>
        </row>
        <row r="93">
          <cell r="B93">
            <v>39557</v>
          </cell>
          <cell r="C93" t="str">
            <v>A-10</v>
          </cell>
          <cell r="D93" t="str">
            <v>A-10:Zone3</v>
          </cell>
          <cell r="E93">
            <v>10</v>
          </cell>
          <cell r="F93">
            <v>100</v>
          </cell>
          <cell r="G93">
            <v>650</v>
          </cell>
          <cell r="H93">
            <v>142</v>
          </cell>
          <cell r="I93">
            <v>881</v>
          </cell>
          <cell r="J93">
            <v>197</v>
          </cell>
          <cell r="K93">
            <v>0</v>
          </cell>
          <cell r="L93">
            <v>197</v>
          </cell>
          <cell r="M93">
            <v>0</v>
          </cell>
          <cell r="N93">
            <v>5.0199999999999996</v>
          </cell>
          <cell r="R93">
            <v>25482.233502538071</v>
          </cell>
          <cell r="S93">
            <v>0</v>
          </cell>
          <cell r="T93">
            <v>39.243027888446214</v>
          </cell>
          <cell r="X93">
            <v>5020</v>
          </cell>
          <cell r="Y93">
            <v>0</v>
          </cell>
        </row>
        <row r="94">
          <cell r="B94">
            <v>39573</v>
          </cell>
          <cell r="C94" t="str">
            <v>A-10</v>
          </cell>
          <cell r="D94" t="str">
            <v>A-10:Zone3</v>
          </cell>
          <cell r="E94">
            <v>11</v>
          </cell>
          <cell r="F94">
            <v>100</v>
          </cell>
          <cell r="G94">
            <v>666</v>
          </cell>
          <cell r="H94">
            <v>123</v>
          </cell>
          <cell r="I94">
            <v>950</v>
          </cell>
          <cell r="J94">
            <v>188</v>
          </cell>
          <cell r="K94">
            <v>0</v>
          </cell>
          <cell r="L94">
            <v>188</v>
          </cell>
          <cell r="M94">
            <v>0</v>
          </cell>
          <cell r="N94">
            <v>5.61</v>
          </cell>
          <cell r="R94">
            <v>29840.425531914894</v>
          </cell>
          <cell r="S94">
            <v>0</v>
          </cell>
          <cell r="T94">
            <v>33.51158645276292</v>
          </cell>
          <cell r="V94" t="str">
            <v>oil was not consistent</v>
          </cell>
          <cell r="X94">
            <v>5610</v>
          </cell>
          <cell r="Y94">
            <v>0</v>
          </cell>
        </row>
        <row r="95">
          <cell r="B95">
            <v>39594</v>
          </cell>
          <cell r="C95" t="str">
            <v>A-10</v>
          </cell>
          <cell r="D95" t="str">
            <v>A-10:Zone3</v>
          </cell>
          <cell r="E95">
            <v>10</v>
          </cell>
          <cell r="F95">
            <v>100</v>
          </cell>
          <cell r="G95">
            <v>628</v>
          </cell>
          <cell r="H95">
            <v>149</v>
          </cell>
          <cell r="I95">
            <v>872</v>
          </cell>
          <cell r="J95">
            <v>226</v>
          </cell>
          <cell r="K95">
            <v>0</v>
          </cell>
          <cell r="L95">
            <v>226</v>
          </cell>
          <cell r="M95">
            <v>0</v>
          </cell>
          <cell r="N95">
            <v>4.8899999999999997</v>
          </cell>
          <cell r="R95">
            <v>21637.16814159292</v>
          </cell>
          <cell r="S95">
            <v>0</v>
          </cell>
          <cell r="T95">
            <v>46.216768916155416</v>
          </cell>
          <cell r="V95" t="str">
            <v>after gas meter calibrated</v>
          </cell>
          <cell r="X95">
            <v>4890</v>
          </cell>
          <cell r="Y95">
            <v>0</v>
          </cell>
        </row>
        <row r="96">
          <cell r="B96">
            <v>39614</v>
          </cell>
          <cell r="C96" t="str">
            <v>A-10</v>
          </cell>
          <cell r="D96" t="str">
            <v>A-10:Zone3</v>
          </cell>
          <cell r="E96">
            <v>13</v>
          </cell>
          <cell r="F96">
            <v>100</v>
          </cell>
          <cell r="G96">
            <v>611</v>
          </cell>
          <cell r="H96">
            <v>151</v>
          </cell>
          <cell r="I96">
            <v>843</v>
          </cell>
          <cell r="J96">
            <v>291</v>
          </cell>
          <cell r="K96">
            <v>0</v>
          </cell>
          <cell r="L96">
            <v>291</v>
          </cell>
          <cell r="M96">
            <v>0</v>
          </cell>
          <cell r="N96">
            <v>4.62</v>
          </cell>
          <cell r="R96">
            <v>15876.288659793814</v>
          </cell>
          <cell r="S96">
            <v>0</v>
          </cell>
          <cell r="T96">
            <v>62.987012987012989</v>
          </cell>
          <cell r="V96" t="str">
            <v>Test Choke 100 %</v>
          </cell>
          <cell r="X96">
            <v>4620</v>
          </cell>
          <cell r="Y96">
            <v>0</v>
          </cell>
        </row>
        <row r="97">
          <cell r="B97">
            <v>39637</v>
          </cell>
          <cell r="C97" t="str">
            <v>A-10</v>
          </cell>
          <cell r="D97" t="str">
            <v>A-10:Zone3</v>
          </cell>
          <cell r="E97">
            <v>17</v>
          </cell>
          <cell r="F97">
            <v>100</v>
          </cell>
          <cell r="G97">
            <v>641</v>
          </cell>
          <cell r="H97">
            <v>154</v>
          </cell>
          <cell r="I97">
            <v>866</v>
          </cell>
          <cell r="J97">
            <v>408.1</v>
          </cell>
          <cell r="K97">
            <v>7.7</v>
          </cell>
          <cell r="L97">
            <v>415.8</v>
          </cell>
          <cell r="M97">
            <v>1.8518518518518519</v>
          </cell>
          <cell r="N97">
            <v>4.45</v>
          </cell>
          <cell r="O97">
            <v>4.45</v>
          </cell>
          <cell r="P97">
            <v>0</v>
          </cell>
          <cell r="R97">
            <v>10904.190149473168</v>
          </cell>
          <cell r="S97">
            <v>1.7303370786516854</v>
          </cell>
          <cell r="T97">
            <v>93.438202247191015</v>
          </cell>
          <cell r="V97" t="str">
            <v>better result after SI/Unload to VS</v>
          </cell>
          <cell r="X97">
            <v>4450</v>
          </cell>
          <cell r="Y97">
            <v>0</v>
          </cell>
        </row>
        <row r="98">
          <cell r="B98">
            <v>39644</v>
          </cell>
          <cell r="C98" t="str">
            <v>A-10</v>
          </cell>
          <cell r="D98" t="str">
            <v>A-10:Zone3</v>
          </cell>
          <cell r="E98">
            <v>13</v>
          </cell>
          <cell r="F98">
            <v>100</v>
          </cell>
          <cell r="G98">
            <v>622</v>
          </cell>
          <cell r="H98">
            <v>154</v>
          </cell>
          <cell r="I98">
            <v>842</v>
          </cell>
          <cell r="J98">
            <v>452.6</v>
          </cell>
          <cell r="K98">
            <v>12.9</v>
          </cell>
          <cell r="L98">
            <v>465.5</v>
          </cell>
          <cell r="M98">
            <v>2.7712137486573578</v>
          </cell>
          <cell r="N98">
            <v>0.71</v>
          </cell>
          <cell r="O98">
            <v>0.71</v>
          </cell>
          <cell r="P98">
            <v>0</v>
          </cell>
          <cell r="R98">
            <v>1568.7140963323022</v>
          </cell>
          <cell r="S98">
            <v>18.169014084507044</v>
          </cell>
          <cell r="T98">
            <v>655.63380281690138</v>
          </cell>
          <cell r="V98" t="str">
            <v>test after unlod (gas dissappeared ??) --&gt; retest</v>
          </cell>
          <cell r="X98">
            <v>710</v>
          </cell>
          <cell r="Y98">
            <v>0</v>
          </cell>
        </row>
        <row r="99">
          <cell r="B99">
            <v>39645</v>
          </cell>
          <cell r="C99" t="str">
            <v>A-10</v>
          </cell>
          <cell r="D99" t="str">
            <v>A-10:Zone3</v>
          </cell>
          <cell r="E99">
            <v>9</v>
          </cell>
          <cell r="F99">
            <v>100</v>
          </cell>
          <cell r="G99">
            <v>622</v>
          </cell>
          <cell r="H99">
            <v>152</v>
          </cell>
          <cell r="I99">
            <v>848</v>
          </cell>
          <cell r="J99">
            <v>419</v>
          </cell>
          <cell r="K99">
            <v>26</v>
          </cell>
          <cell r="L99">
            <v>445</v>
          </cell>
          <cell r="M99">
            <v>5.8426966292134832</v>
          </cell>
          <cell r="N99">
            <v>0.91</v>
          </cell>
          <cell r="R99">
            <v>2171.8377088305488</v>
          </cell>
          <cell r="S99">
            <v>28.571428571428573</v>
          </cell>
          <cell r="T99">
            <v>489.01098901098902</v>
          </cell>
          <cell r="V99" t="str">
            <v>still good</v>
          </cell>
          <cell r="X99">
            <v>910</v>
          </cell>
          <cell r="Y99">
            <v>0</v>
          </cell>
        </row>
        <row r="100">
          <cell r="B100">
            <v>39658</v>
          </cell>
          <cell r="C100" t="str">
            <v>A-10</v>
          </cell>
          <cell r="D100" t="str">
            <v>A-10:Zone3</v>
          </cell>
          <cell r="E100">
            <v>12</v>
          </cell>
          <cell r="F100">
            <v>100</v>
          </cell>
          <cell r="G100">
            <v>650</v>
          </cell>
          <cell r="H100">
            <v>132</v>
          </cell>
          <cell r="I100">
            <v>898</v>
          </cell>
          <cell r="J100">
            <v>173</v>
          </cell>
          <cell r="K100">
            <v>0</v>
          </cell>
          <cell r="L100">
            <v>173</v>
          </cell>
          <cell r="M100">
            <v>0</v>
          </cell>
          <cell r="N100">
            <v>5.2</v>
          </cell>
          <cell r="R100">
            <v>30057.803468208094</v>
          </cell>
          <cell r="S100">
            <v>0</v>
          </cell>
          <cell r="T100">
            <v>33.269230769230766</v>
          </cell>
          <cell r="V100" t="str">
            <v xml:space="preserve">finally this is better number </v>
          </cell>
          <cell r="X100">
            <v>5200</v>
          </cell>
          <cell r="Y100">
            <v>0</v>
          </cell>
        </row>
        <row r="101">
          <cell r="B101">
            <v>39658</v>
          </cell>
          <cell r="C101" t="str">
            <v>A-10</v>
          </cell>
          <cell r="D101" t="str">
            <v>A-10:Zone3</v>
          </cell>
          <cell r="E101">
            <v>29</v>
          </cell>
          <cell r="F101">
            <v>100</v>
          </cell>
          <cell r="G101">
            <v>650</v>
          </cell>
          <cell r="H101">
            <v>132</v>
          </cell>
          <cell r="I101">
            <v>898</v>
          </cell>
          <cell r="J101">
            <v>173</v>
          </cell>
          <cell r="K101">
            <v>0</v>
          </cell>
          <cell r="L101">
            <v>173</v>
          </cell>
          <cell r="M101">
            <v>0</v>
          </cell>
          <cell r="N101">
            <v>5.2</v>
          </cell>
          <cell r="R101">
            <v>30057.803468208094</v>
          </cell>
          <cell r="S101">
            <v>0</v>
          </cell>
          <cell r="T101">
            <v>33.269230769230766</v>
          </cell>
          <cell r="V101" t="str">
            <v>finally this is good number</v>
          </cell>
          <cell r="X101">
            <v>5200</v>
          </cell>
          <cell r="Y101">
            <v>0</v>
          </cell>
        </row>
        <row r="102">
          <cell r="B102">
            <v>39670</v>
          </cell>
          <cell r="C102" t="str">
            <v>A-10</v>
          </cell>
          <cell r="D102" t="str">
            <v>A-10:Zone3</v>
          </cell>
          <cell r="E102">
            <v>9</v>
          </cell>
          <cell r="F102">
            <v>100</v>
          </cell>
          <cell r="G102">
            <v>626</v>
          </cell>
          <cell r="H102">
            <v>142</v>
          </cell>
          <cell r="I102">
            <v>494</v>
          </cell>
          <cell r="J102">
            <v>275</v>
          </cell>
          <cell r="K102">
            <v>6</v>
          </cell>
          <cell r="L102">
            <v>281</v>
          </cell>
          <cell r="M102">
            <v>2.1352313167259784</v>
          </cell>
          <cell r="N102">
            <v>1.03</v>
          </cell>
          <cell r="R102">
            <v>3745.4545454545455</v>
          </cell>
          <cell r="S102">
            <v>5.825242718446602</v>
          </cell>
          <cell r="T102">
            <v>272.81553398058253</v>
          </cell>
          <cell r="X102">
            <v>1030</v>
          </cell>
          <cell r="Y102">
            <v>0</v>
          </cell>
        </row>
        <row r="103">
          <cell r="B103">
            <v>39679</v>
          </cell>
          <cell r="C103" t="str">
            <v>A-10</v>
          </cell>
          <cell r="D103" t="str">
            <v>A-10:Zone3</v>
          </cell>
          <cell r="E103">
            <v>15</v>
          </cell>
          <cell r="F103">
            <v>100</v>
          </cell>
          <cell r="G103">
            <v>609</v>
          </cell>
          <cell r="H103">
            <v>95</v>
          </cell>
          <cell r="I103">
            <v>891</v>
          </cell>
          <cell r="J103">
            <v>2</v>
          </cell>
          <cell r="K103">
            <v>0</v>
          </cell>
          <cell r="L103">
            <v>2</v>
          </cell>
          <cell r="M103">
            <v>0</v>
          </cell>
          <cell r="N103">
            <v>0.84</v>
          </cell>
          <cell r="R103">
            <v>420000</v>
          </cell>
          <cell r="S103">
            <v>0</v>
          </cell>
          <cell r="T103">
            <v>2.3809523809523809</v>
          </cell>
          <cell r="V103" t="str">
            <v>confirmeed lomw -- plan to unload</v>
          </cell>
          <cell r="X103">
            <v>840</v>
          </cell>
          <cell r="Y103">
            <v>0</v>
          </cell>
        </row>
        <row r="104">
          <cell r="B104">
            <v>39689</v>
          </cell>
          <cell r="C104" t="str">
            <v>A-10</v>
          </cell>
          <cell r="D104" t="str">
            <v>A-10:Zone3</v>
          </cell>
          <cell r="E104">
            <v>8</v>
          </cell>
          <cell r="F104">
            <v>100</v>
          </cell>
          <cell r="G104">
            <v>651</v>
          </cell>
          <cell r="H104">
            <v>128</v>
          </cell>
          <cell r="I104">
            <v>910</v>
          </cell>
          <cell r="J104">
            <v>183.9</v>
          </cell>
          <cell r="K104">
            <v>0</v>
          </cell>
          <cell r="L104">
            <v>183.9</v>
          </cell>
          <cell r="M104">
            <v>0</v>
          </cell>
          <cell r="N104">
            <v>5.24</v>
          </cell>
          <cell r="O104">
            <v>5.24</v>
          </cell>
          <cell r="P104">
            <v>0</v>
          </cell>
          <cell r="R104">
            <v>28493.746601413812</v>
          </cell>
          <cell r="S104">
            <v>0</v>
          </cell>
          <cell r="T104">
            <v>35.095419847328245</v>
          </cell>
          <cell r="V104" t="str">
            <v>good after checking Orifice TS</v>
          </cell>
          <cell r="X104">
            <v>5240</v>
          </cell>
          <cell r="Y104">
            <v>0</v>
          </cell>
        </row>
        <row r="105">
          <cell r="B105">
            <v>39712</v>
          </cell>
          <cell r="C105" t="str">
            <v>A-10</v>
          </cell>
          <cell r="D105" t="str">
            <v>A-10:Zone3</v>
          </cell>
          <cell r="E105">
            <v>9</v>
          </cell>
          <cell r="F105">
            <v>100</v>
          </cell>
          <cell r="G105">
            <v>605</v>
          </cell>
          <cell r="H105">
            <v>89</v>
          </cell>
          <cell r="I105">
            <v>984</v>
          </cell>
          <cell r="J105">
            <v>2</v>
          </cell>
          <cell r="K105">
            <v>0</v>
          </cell>
          <cell r="L105">
            <v>2</v>
          </cell>
          <cell r="M105">
            <v>0</v>
          </cell>
          <cell r="N105">
            <v>5.41</v>
          </cell>
          <cell r="R105">
            <v>2705000</v>
          </cell>
          <cell r="S105">
            <v>0</v>
          </cell>
          <cell r="T105">
            <v>0.36968576709796674</v>
          </cell>
          <cell r="V105" t="str">
            <v>waiting for SWP</v>
          </cell>
          <cell r="X105">
            <v>5410</v>
          </cell>
          <cell r="Y105">
            <v>0</v>
          </cell>
        </row>
        <row r="106">
          <cell r="B106">
            <v>39715</v>
          </cell>
          <cell r="C106" t="str">
            <v>A-10</v>
          </cell>
          <cell r="D106" t="str">
            <v>A-10:Zone3</v>
          </cell>
          <cell r="E106">
            <v>11</v>
          </cell>
          <cell r="F106">
            <v>100</v>
          </cell>
          <cell r="G106">
            <v>608</v>
          </cell>
          <cell r="H106">
            <v>86</v>
          </cell>
          <cell r="I106">
            <v>969</v>
          </cell>
          <cell r="J106">
            <v>2</v>
          </cell>
          <cell r="K106">
            <v>0</v>
          </cell>
          <cell r="L106">
            <v>2</v>
          </cell>
          <cell r="M106">
            <v>0</v>
          </cell>
          <cell r="N106">
            <v>6.02</v>
          </cell>
          <cell r="R106">
            <v>3010000</v>
          </cell>
          <cell r="S106">
            <v>0</v>
          </cell>
          <cell r="T106">
            <v>0.33222591362126247</v>
          </cell>
          <cell r="V106" t="str">
            <v>waiting for SWP</v>
          </cell>
          <cell r="X106">
            <v>6020</v>
          </cell>
          <cell r="Y106">
            <v>0</v>
          </cell>
        </row>
        <row r="107">
          <cell r="B107">
            <v>39720</v>
          </cell>
          <cell r="C107" t="str">
            <v>A-10</v>
          </cell>
          <cell r="D107" t="str">
            <v>A-10:Zone3</v>
          </cell>
          <cell r="E107">
            <v>13</v>
          </cell>
          <cell r="F107">
            <v>100</v>
          </cell>
          <cell r="G107">
            <v>564</v>
          </cell>
          <cell r="H107">
            <v>89</v>
          </cell>
          <cell r="I107">
            <v>930</v>
          </cell>
          <cell r="J107">
            <v>2</v>
          </cell>
          <cell r="K107">
            <v>0</v>
          </cell>
          <cell r="L107">
            <v>2</v>
          </cell>
          <cell r="M107">
            <v>0</v>
          </cell>
          <cell r="N107">
            <v>5</v>
          </cell>
          <cell r="O107">
            <v>5</v>
          </cell>
          <cell r="R107">
            <v>2500000</v>
          </cell>
          <cell r="S107">
            <v>0</v>
          </cell>
          <cell r="T107">
            <v>0.4</v>
          </cell>
          <cell r="V107" t="str">
            <v>waiting for SWP</v>
          </cell>
          <cell r="X107">
            <v>5000</v>
          </cell>
          <cell r="Y107">
            <v>0</v>
          </cell>
        </row>
        <row r="108">
          <cell r="B108">
            <v>39763</v>
          </cell>
          <cell r="C108" t="str">
            <v>A-10</v>
          </cell>
          <cell r="D108" t="str">
            <v>A-10:Zone3</v>
          </cell>
          <cell r="E108">
            <v>10</v>
          </cell>
          <cell r="F108">
            <v>99</v>
          </cell>
          <cell r="G108">
            <v>611</v>
          </cell>
          <cell r="H108">
            <v>108</v>
          </cell>
          <cell r="I108">
            <v>1229</v>
          </cell>
          <cell r="J108">
            <v>366</v>
          </cell>
          <cell r="K108">
            <v>17</v>
          </cell>
          <cell r="L108">
            <v>383</v>
          </cell>
          <cell r="M108">
            <v>4.438642297650131</v>
          </cell>
          <cell r="N108">
            <v>3.27</v>
          </cell>
          <cell r="O108">
            <v>6.27</v>
          </cell>
          <cell r="P108">
            <v>3</v>
          </cell>
          <cell r="R108">
            <v>8934.4262295081971</v>
          </cell>
          <cell r="S108">
            <v>5.1987767584097861</v>
          </cell>
          <cell r="T108">
            <v>117.12538226299694</v>
          </cell>
          <cell r="V108" t="str">
            <v>unload using chicksan started 10 Nov</v>
          </cell>
          <cell r="X108">
            <v>3270</v>
          </cell>
          <cell r="Y108">
            <v>3000</v>
          </cell>
        </row>
        <row r="109">
          <cell r="B109">
            <v>39766</v>
          </cell>
          <cell r="C109" t="str">
            <v>A-10</v>
          </cell>
          <cell r="D109" t="str">
            <v>A-10:Zone3</v>
          </cell>
          <cell r="E109">
            <v>12</v>
          </cell>
          <cell r="F109">
            <v>98</v>
          </cell>
          <cell r="G109">
            <v>611</v>
          </cell>
          <cell r="H109">
            <v>92</v>
          </cell>
          <cell r="I109">
            <v>1453</v>
          </cell>
          <cell r="J109">
            <v>264</v>
          </cell>
          <cell r="K109">
            <v>0</v>
          </cell>
          <cell r="L109">
            <v>264</v>
          </cell>
          <cell r="M109">
            <v>0</v>
          </cell>
          <cell r="N109">
            <v>2.9</v>
          </cell>
          <cell r="O109">
            <v>6.8</v>
          </cell>
          <cell r="P109">
            <v>3.9</v>
          </cell>
          <cell r="R109">
            <v>10984.848484848484</v>
          </cell>
          <cell r="S109">
            <v>0</v>
          </cell>
          <cell r="T109">
            <v>91.034482758620683</v>
          </cell>
          <cell r="V109" t="str">
            <v>Qgi around 4 mmscfd</v>
          </cell>
          <cell r="X109">
            <v>2900</v>
          </cell>
          <cell r="Y109">
            <v>3900</v>
          </cell>
        </row>
        <row r="110">
          <cell r="B110">
            <v>39770</v>
          </cell>
          <cell r="C110" t="str">
            <v>A-10</v>
          </cell>
          <cell r="D110" t="str">
            <v>A-10:Zone3</v>
          </cell>
          <cell r="E110">
            <v>8</v>
          </cell>
          <cell r="F110">
            <v>98</v>
          </cell>
          <cell r="G110">
            <v>612</v>
          </cell>
          <cell r="H110">
            <v>110</v>
          </cell>
          <cell r="I110">
            <v>1348</v>
          </cell>
          <cell r="J110">
            <v>2</v>
          </cell>
          <cell r="K110">
            <v>738</v>
          </cell>
          <cell r="L110">
            <v>740</v>
          </cell>
          <cell r="M110">
            <v>99.729729729729726</v>
          </cell>
          <cell r="N110">
            <v>1.4</v>
          </cell>
          <cell r="O110">
            <v>4.9000000000000004</v>
          </cell>
          <cell r="P110">
            <v>3.5</v>
          </cell>
          <cell r="R110">
            <v>700000</v>
          </cell>
          <cell r="S110">
            <v>527.14285714285711</v>
          </cell>
          <cell r="T110">
            <v>528.57142857142856</v>
          </cell>
          <cell r="V110" t="str">
            <v xml:space="preserve">test after gas bullheading </v>
          </cell>
          <cell r="X110">
            <v>1400</v>
          </cell>
          <cell r="Y110">
            <v>3500</v>
          </cell>
        </row>
        <row r="111">
          <cell r="B111">
            <v>39772</v>
          </cell>
          <cell r="C111" t="str">
            <v>A-10</v>
          </cell>
          <cell r="D111" t="str">
            <v>A-10:Zone3</v>
          </cell>
          <cell r="E111">
            <v>0</v>
          </cell>
          <cell r="J111">
            <v>2</v>
          </cell>
          <cell r="K111">
            <v>738</v>
          </cell>
          <cell r="L111">
            <v>740</v>
          </cell>
          <cell r="M111">
            <v>99.729729729729726</v>
          </cell>
          <cell r="N111">
            <v>1.5</v>
          </cell>
          <cell r="R111">
            <v>750000</v>
          </cell>
          <cell r="S111">
            <v>492</v>
          </cell>
          <cell r="T111">
            <v>493.33333333333331</v>
          </cell>
          <cell r="V111" t="str">
            <v>Choke test 100 %</v>
          </cell>
          <cell r="X111">
            <v>1500</v>
          </cell>
          <cell r="Y111">
            <v>0</v>
          </cell>
        </row>
        <row r="112">
          <cell r="B112">
            <v>39773</v>
          </cell>
          <cell r="C112" t="str">
            <v>A-10</v>
          </cell>
          <cell r="D112" t="str">
            <v>A-10:Zone3</v>
          </cell>
          <cell r="E112">
            <v>10</v>
          </cell>
          <cell r="F112">
            <v>98</v>
          </cell>
          <cell r="G112">
            <v>646</v>
          </cell>
          <cell r="H112">
            <v>98</v>
          </cell>
          <cell r="I112">
            <v>1263</v>
          </cell>
          <cell r="J112">
            <v>2</v>
          </cell>
          <cell r="K112">
            <v>8</v>
          </cell>
          <cell r="L112">
            <v>10</v>
          </cell>
          <cell r="M112">
            <v>80</v>
          </cell>
          <cell r="N112">
            <v>1</v>
          </cell>
          <cell r="O112">
            <v>4</v>
          </cell>
          <cell r="P112">
            <v>3</v>
          </cell>
          <cell r="R112">
            <v>500000</v>
          </cell>
          <cell r="S112">
            <v>8</v>
          </cell>
          <cell r="T112">
            <v>10</v>
          </cell>
          <cell r="V112" t="str">
            <v>water and oil disappear</v>
          </cell>
          <cell r="X112">
            <v>1000</v>
          </cell>
          <cell r="Y112">
            <v>3000</v>
          </cell>
        </row>
        <row r="113">
          <cell r="B113">
            <v>39775</v>
          </cell>
          <cell r="C113" t="str">
            <v>A-10</v>
          </cell>
          <cell r="D113" t="str">
            <v>A-10:Zone3</v>
          </cell>
          <cell r="E113">
            <v>10</v>
          </cell>
          <cell r="F113">
            <v>98</v>
          </cell>
          <cell r="G113">
            <v>646</v>
          </cell>
          <cell r="H113">
            <v>106</v>
          </cell>
          <cell r="I113">
            <v>944</v>
          </cell>
          <cell r="J113">
            <v>2</v>
          </cell>
          <cell r="K113">
            <v>286</v>
          </cell>
          <cell r="L113">
            <v>288</v>
          </cell>
          <cell r="M113">
            <v>99.305555555555557</v>
          </cell>
          <cell r="N113">
            <v>0.4</v>
          </cell>
          <cell r="O113">
            <v>2.7</v>
          </cell>
          <cell r="P113">
            <v>2.2999999999999998</v>
          </cell>
          <cell r="R113">
            <v>200000</v>
          </cell>
          <cell r="S113">
            <v>715</v>
          </cell>
          <cell r="T113">
            <v>720</v>
          </cell>
          <cell r="X113">
            <v>400</v>
          </cell>
          <cell r="Y113">
            <v>2300</v>
          </cell>
        </row>
        <row r="114">
          <cell r="B114">
            <v>39813</v>
          </cell>
          <cell r="C114" t="str">
            <v>A-10</v>
          </cell>
          <cell r="D114" t="str">
            <v>A-10:Zone3</v>
          </cell>
          <cell r="E114">
            <v>12</v>
          </cell>
          <cell r="F114">
            <v>98</v>
          </cell>
          <cell r="G114">
            <v>639</v>
          </cell>
          <cell r="H114">
            <v>86</v>
          </cell>
          <cell r="I114">
            <v>1814</v>
          </cell>
          <cell r="J114">
            <v>202</v>
          </cell>
          <cell r="K114">
            <v>24</v>
          </cell>
          <cell r="L114">
            <v>226</v>
          </cell>
          <cell r="M114">
            <v>10.619469026548673</v>
          </cell>
          <cell r="N114">
            <v>1.99</v>
          </cell>
          <cell r="O114">
            <v>6.76</v>
          </cell>
          <cell r="P114">
            <v>4.7699999999999996</v>
          </cell>
          <cell r="R114">
            <v>9851.485148514852</v>
          </cell>
          <cell r="S114">
            <v>12.060301507537689</v>
          </cell>
          <cell r="T114">
            <v>113.5678391959799</v>
          </cell>
          <cell r="X114">
            <v>1990</v>
          </cell>
          <cell r="Y114">
            <v>4770</v>
          </cell>
        </row>
        <row r="115">
          <cell r="B115">
            <v>39824</v>
          </cell>
          <cell r="C115" t="str">
            <v>A-10</v>
          </cell>
          <cell r="D115" t="str">
            <v>A-10:Zone3</v>
          </cell>
          <cell r="E115">
            <v>7</v>
          </cell>
          <cell r="F115">
            <v>99</v>
          </cell>
          <cell r="G115">
            <v>602</v>
          </cell>
          <cell r="H115">
            <v>90</v>
          </cell>
          <cell r="I115">
            <v>1620</v>
          </cell>
          <cell r="J115">
            <v>171</v>
          </cell>
          <cell r="K115">
            <v>56</v>
          </cell>
          <cell r="L115">
            <v>227</v>
          </cell>
          <cell r="M115">
            <v>24.669603524229075</v>
          </cell>
          <cell r="N115">
            <v>0.75</v>
          </cell>
          <cell r="O115">
            <v>5.0599999999999996</v>
          </cell>
          <cell r="P115">
            <v>4.3099999999999996</v>
          </cell>
          <cell r="R115">
            <v>4385.9649122807014</v>
          </cell>
          <cell r="S115">
            <v>74.666666666666671</v>
          </cell>
          <cell r="T115">
            <v>302.66666666666669</v>
          </cell>
          <cell r="V115" t="str">
            <v>better reading during short test</v>
          </cell>
          <cell r="X115">
            <v>750</v>
          </cell>
          <cell r="Y115">
            <v>4310</v>
          </cell>
        </row>
        <row r="116">
          <cell r="B116">
            <v>40586</v>
          </cell>
          <cell r="C116" t="str">
            <v>A-10</v>
          </cell>
          <cell r="D116" t="str">
            <v>A-10:Zone3</v>
          </cell>
          <cell r="E116">
            <v>21</v>
          </cell>
          <cell r="F116">
            <v>0</v>
          </cell>
          <cell r="G116">
            <v>349</v>
          </cell>
          <cell r="H116">
            <v>127</v>
          </cell>
          <cell r="I116">
            <v>-22</v>
          </cell>
          <cell r="J116">
            <v>793</v>
          </cell>
          <cell r="K116">
            <v>20</v>
          </cell>
          <cell r="L116">
            <v>813</v>
          </cell>
          <cell r="M116">
            <v>2.4600246002460024</v>
          </cell>
          <cell r="N116">
            <v>1.57</v>
          </cell>
          <cell r="O116">
            <v>3.57</v>
          </cell>
          <cell r="P116">
            <v>2</v>
          </cell>
          <cell r="R116">
            <v>1979.8234552332913</v>
          </cell>
          <cell r="S116">
            <v>12.738853503184714</v>
          </cell>
          <cell r="T116">
            <v>517.83439490445858</v>
          </cell>
          <cell r="V116" t="str">
            <v>ALLOC PURPOSE (-100 BW)</v>
          </cell>
          <cell r="X116">
            <v>1570</v>
          </cell>
          <cell r="Y116">
            <v>2000</v>
          </cell>
        </row>
        <row r="117">
          <cell r="B117">
            <v>40593</v>
          </cell>
          <cell r="C117" t="str">
            <v>A-10</v>
          </cell>
          <cell r="D117" t="str">
            <v>A-10:Zone3</v>
          </cell>
          <cell r="E117">
            <v>17</v>
          </cell>
          <cell r="F117">
            <v>100</v>
          </cell>
          <cell r="G117">
            <v>349</v>
          </cell>
          <cell r="H117">
            <v>94</v>
          </cell>
          <cell r="I117">
            <v>-22</v>
          </cell>
          <cell r="J117">
            <v>334</v>
          </cell>
          <cell r="K117">
            <v>10</v>
          </cell>
          <cell r="L117">
            <v>344</v>
          </cell>
          <cell r="M117">
            <v>2.9069767441860463</v>
          </cell>
          <cell r="N117">
            <v>0.45</v>
          </cell>
          <cell r="O117">
            <v>0.95</v>
          </cell>
          <cell r="P117">
            <v>0.5</v>
          </cell>
          <cell r="R117">
            <v>1347.3053892215569</v>
          </cell>
          <cell r="S117">
            <v>22.222222222222221</v>
          </cell>
          <cell r="T117">
            <v>764.44444444444446</v>
          </cell>
          <cell r="V117" t="str">
            <v>ALLOC PURPOSE (-100 BW)</v>
          </cell>
          <cell r="X117">
            <v>450</v>
          </cell>
          <cell r="Y117">
            <v>500</v>
          </cell>
        </row>
        <row r="118">
          <cell r="B118">
            <v>40615</v>
          </cell>
          <cell r="C118" t="str">
            <v>A-10</v>
          </cell>
          <cell r="D118" t="str">
            <v>A-10:Zone3</v>
          </cell>
          <cell r="E118">
            <v>18</v>
          </cell>
          <cell r="F118">
            <v>100</v>
          </cell>
          <cell r="G118">
            <v>371</v>
          </cell>
          <cell r="H118">
            <v>96</v>
          </cell>
          <cell r="I118">
            <v>-22</v>
          </cell>
          <cell r="J118">
            <v>281</v>
          </cell>
          <cell r="K118">
            <v>65</v>
          </cell>
          <cell r="L118">
            <v>346</v>
          </cell>
          <cell r="M118">
            <v>18.786127167630056</v>
          </cell>
          <cell r="N118">
            <v>0</v>
          </cell>
          <cell r="O118">
            <v>0.41</v>
          </cell>
          <cell r="P118">
            <v>1.86</v>
          </cell>
          <cell r="R118">
            <v>0</v>
          </cell>
          <cell r="T118">
            <v>0</v>
          </cell>
          <cell r="V118" t="str">
            <v>ALOC</v>
          </cell>
          <cell r="X118">
            <v>0</v>
          </cell>
          <cell r="Y118">
            <v>1860</v>
          </cell>
        </row>
        <row r="119">
          <cell r="B119">
            <v>40638</v>
          </cell>
          <cell r="C119" t="str">
            <v>A-10</v>
          </cell>
          <cell r="D119" t="str">
            <v>A-10:Zone3</v>
          </cell>
          <cell r="E119">
            <v>12</v>
          </cell>
          <cell r="F119">
            <v>100</v>
          </cell>
          <cell r="G119">
            <v>405</v>
          </cell>
          <cell r="H119">
            <v>97</v>
          </cell>
          <cell r="I119">
            <v>-22</v>
          </cell>
          <cell r="J119">
            <v>359.3</v>
          </cell>
          <cell r="K119">
            <v>114.5</v>
          </cell>
          <cell r="L119">
            <v>473.8</v>
          </cell>
          <cell r="M119">
            <v>24.166314900802025</v>
          </cell>
          <cell r="N119">
            <v>0</v>
          </cell>
          <cell r="O119">
            <v>1.67</v>
          </cell>
          <cell r="P119">
            <v>2.76</v>
          </cell>
          <cell r="R119">
            <v>0</v>
          </cell>
          <cell r="T119">
            <v>0</v>
          </cell>
          <cell r="V119" t="str">
            <v>GL</v>
          </cell>
          <cell r="X119">
            <v>0</v>
          </cell>
          <cell r="Y119">
            <v>2760</v>
          </cell>
        </row>
        <row r="120">
          <cell r="B120">
            <v>40644</v>
          </cell>
          <cell r="C120" t="str">
            <v>A-10</v>
          </cell>
          <cell r="D120" t="str">
            <v>A-10:Zone3</v>
          </cell>
          <cell r="E120">
            <v>8</v>
          </cell>
          <cell r="F120">
            <v>100</v>
          </cell>
          <cell r="G120">
            <v>371</v>
          </cell>
          <cell r="H120">
            <v>99</v>
          </cell>
          <cell r="I120">
            <v>800</v>
          </cell>
          <cell r="J120">
            <v>227</v>
          </cell>
          <cell r="K120">
            <v>93</v>
          </cell>
          <cell r="L120">
            <v>320</v>
          </cell>
          <cell r="M120">
            <v>29.0625</v>
          </cell>
          <cell r="N120">
            <v>1.57</v>
          </cell>
          <cell r="O120">
            <v>3.91</v>
          </cell>
          <cell r="P120">
            <v>2.34</v>
          </cell>
          <cell r="R120">
            <v>6916.2995594713657</v>
          </cell>
          <cell r="S120">
            <v>59.235668789808919</v>
          </cell>
          <cell r="T120">
            <v>203.82165605095543</v>
          </cell>
          <cell r="V120" t="str">
            <v>Using GL</v>
          </cell>
          <cell r="X120">
            <v>1570</v>
          </cell>
          <cell r="Y120">
            <v>2340</v>
          </cell>
        </row>
        <row r="121">
          <cell r="B121">
            <v>40678</v>
          </cell>
          <cell r="C121" t="str">
            <v>A-10</v>
          </cell>
          <cell r="D121" t="str">
            <v>A-10:Zone3</v>
          </cell>
          <cell r="E121">
            <v>5</v>
          </cell>
          <cell r="F121">
            <v>100</v>
          </cell>
          <cell r="G121">
            <v>395</v>
          </cell>
          <cell r="H121">
            <v>95</v>
          </cell>
          <cell r="I121">
            <v>1</v>
          </cell>
          <cell r="J121">
            <v>399.2</v>
          </cell>
          <cell r="K121">
            <v>100.4</v>
          </cell>
          <cell r="L121">
            <v>499.6</v>
          </cell>
          <cell r="M121">
            <v>20.096076861489191</v>
          </cell>
          <cell r="N121">
            <v>2.81</v>
          </cell>
          <cell r="O121">
            <v>4.45</v>
          </cell>
          <cell r="P121">
            <v>1.64</v>
          </cell>
          <cell r="R121">
            <v>7039.0781563126257</v>
          </cell>
          <cell r="S121">
            <v>35.729537366548044</v>
          </cell>
          <cell r="T121">
            <v>177.79359430604981</v>
          </cell>
          <cell r="X121">
            <v>2810</v>
          </cell>
          <cell r="Y121">
            <v>1640</v>
          </cell>
        </row>
        <row r="122">
          <cell r="B122">
            <v>40708</v>
          </cell>
          <cell r="C122" t="str">
            <v>A-10</v>
          </cell>
          <cell r="D122" t="str">
            <v>A-10:Zone3</v>
          </cell>
          <cell r="E122">
            <v>6</v>
          </cell>
          <cell r="F122">
            <v>100</v>
          </cell>
          <cell r="G122">
            <v>352</v>
          </cell>
          <cell r="H122">
            <v>74</v>
          </cell>
          <cell r="I122">
            <v>1675</v>
          </cell>
          <cell r="J122">
            <v>334.9</v>
          </cell>
          <cell r="K122">
            <v>107.5</v>
          </cell>
          <cell r="L122">
            <v>442.4</v>
          </cell>
          <cell r="M122">
            <v>24.299276672694393</v>
          </cell>
          <cell r="N122">
            <v>3.76</v>
          </cell>
          <cell r="O122">
            <v>6.72</v>
          </cell>
          <cell r="P122">
            <v>2.96</v>
          </cell>
          <cell r="R122">
            <v>11227.232009555091</v>
          </cell>
          <cell r="S122">
            <v>28.590425531914892</v>
          </cell>
          <cell r="T122">
            <v>117.65957446808511</v>
          </cell>
          <cell r="V122" t="str">
            <v>corrected to gas flow 2.6 MM when no well on TS</v>
          </cell>
          <cell r="X122">
            <v>3760</v>
          </cell>
          <cell r="Y122">
            <v>2960</v>
          </cell>
        </row>
        <row r="123">
          <cell r="B123">
            <v>40737</v>
          </cell>
          <cell r="C123" t="str">
            <v>A-10</v>
          </cell>
          <cell r="D123" t="str">
            <v>A-10:Zone3</v>
          </cell>
          <cell r="E123">
            <v>10</v>
          </cell>
          <cell r="F123">
            <v>100</v>
          </cell>
          <cell r="G123">
            <v>356</v>
          </cell>
          <cell r="H123">
            <v>92</v>
          </cell>
          <cell r="I123">
            <v>1101</v>
          </cell>
          <cell r="J123">
            <v>235</v>
          </cell>
          <cell r="K123">
            <v>68.7</v>
          </cell>
          <cell r="L123">
            <v>303.7</v>
          </cell>
          <cell r="M123">
            <v>22.621007573263089</v>
          </cell>
          <cell r="N123">
            <v>1.99</v>
          </cell>
          <cell r="O123">
            <v>3.27</v>
          </cell>
          <cell r="P123">
            <v>1.28</v>
          </cell>
          <cell r="R123">
            <v>8468.0851063829796</v>
          </cell>
          <cell r="S123">
            <v>34.522613065326631</v>
          </cell>
          <cell r="T123">
            <v>152.61306532663318</v>
          </cell>
          <cell r="V123" t="str">
            <v>waiting for LDM</v>
          </cell>
          <cell r="X123">
            <v>1990</v>
          </cell>
          <cell r="Y123">
            <v>1280</v>
          </cell>
        </row>
        <row r="124">
          <cell r="B124">
            <v>40760</v>
          </cell>
          <cell r="C124" t="str">
            <v>A-10</v>
          </cell>
          <cell r="D124" t="str">
            <v>A-10:Zone3</v>
          </cell>
          <cell r="E124">
            <v>23</v>
          </cell>
          <cell r="F124">
            <v>100</v>
          </cell>
          <cell r="G124">
            <v>338</v>
          </cell>
          <cell r="H124">
            <v>84</v>
          </cell>
          <cell r="I124">
            <v>1170</v>
          </cell>
          <cell r="J124">
            <v>260</v>
          </cell>
          <cell r="K124">
            <v>98.3</v>
          </cell>
          <cell r="L124">
            <v>358.3</v>
          </cell>
          <cell r="M124">
            <v>27.435110242813284</v>
          </cell>
          <cell r="N124">
            <v>3.37</v>
          </cell>
          <cell r="O124">
            <v>5.27</v>
          </cell>
          <cell r="P124">
            <v>1.9</v>
          </cell>
          <cell r="R124">
            <v>12961.538461538461</v>
          </cell>
          <cell r="S124">
            <v>29.169139465875372</v>
          </cell>
          <cell r="T124">
            <v>106.32047477744807</v>
          </cell>
          <cell r="X124">
            <v>3370</v>
          </cell>
          <cell r="Y124">
            <v>1900</v>
          </cell>
        </row>
        <row r="125">
          <cell r="B125">
            <v>40848</v>
          </cell>
          <cell r="C125" t="str">
            <v>A-10</v>
          </cell>
          <cell r="D125" t="str">
            <v>A-10:Zone3</v>
          </cell>
          <cell r="E125">
            <v>17</v>
          </cell>
          <cell r="F125">
            <v>100</v>
          </cell>
          <cell r="G125">
            <v>326</v>
          </cell>
          <cell r="H125">
            <v>82</v>
          </cell>
          <cell r="I125">
            <v>599</v>
          </cell>
          <cell r="J125">
            <v>0.4</v>
          </cell>
          <cell r="K125">
            <v>70</v>
          </cell>
          <cell r="L125">
            <v>70.400000000000006</v>
          </cell>
          <cell r="M125">
            <v>99.431818181818187</v>
          </cell>
          <cell r="N125">
            <v>0</v>
          </cell>
          <cell r="O125">
            <v>0</v>
          </cell>
          <cell r="P125">
            <v>0</v>
          </cell>
          <cell r="R125">
            <v>0</v>
          </cell>
          <cell r="T125">
            <v>0</v>
          </cell>
          <cell r="V125" t="str">
            <v>no GL</v>
          </cell>
          <cell r="X125">
            <v>0</v>
          </cell>
          <cell r="Y125">
            <v>0</v>
          </cell>
        </row>
        <row r="126">
          <cell r="B126">
            <v>40861</v>
          </cell>
          <cell r="C126" t="str">
            <v>A-10</v>
          </cell>
          <cell r="D126" t="str">
            <v>A-10:Zone3</v>
          </cell>
          <cell r="E126">
            <v>17</v>
          </cell>
          <cell r="F126">
            <v>100</v>
          </cell>
          <cell r="G126">
            <v>326</v>
          </cell>
          <cell r="H126">
            <v>82</v>
          </cell>
          <cell r="I126">
            <v>599</v>
          </cell>
          <cell r="J126">
            <v>0.4</v>
          </cell>
          <cell r="K126">
            <v>70</v>
          </cell>
          <cell r="L126">
            <v>70.400000000000006</v>
          </cell>
          <cell r="M126">
            <v>99.431818181818187</v>
          </cell>
          <cell r="N126">
            <v>0</v>
          </cell>
          <cell r="O126">
            <v>0</v>
          </cell>
          <cell r="P126">
            <v>0</v>
          </cell>
          <cell r="R126">
            <v>0</v>
          </cell>
          <cell r="T126">
            <v>0</v>
          </cell>
          <cell r="V126" t="str">
            <v>no GL</v>
          </cell>
          <cell r="X126">
            <v>0</v>
          </cell>
          <cell r="Y126">
            <v>0</v>
          </cell>
        </row>
        <row r="127">
          <cell r="B127">
            <v>40874</v>
          </cell>
          <cell r="C127" t="str">
            <v>A-10</v>
          </cell>
          <cell r="D127" t="str">
            <v>A-10:Zone3</v>
          </cell>
          <cell r="E127">
            <v>14</v>
          </cell>
          <cell r="F127">
            <v>93</v>
          </cell>
          <cell r="G127">
            <v>319</v>
          </cell>
          <cell r="H127">
            <v>102</v>
          </cell>
          <cell r="I127">
            <v>649</v>
          </cell>
          <cell r="J127">
            <v>586.1</v>
          </cell>
          <cell r="K127">
            <v>100.6</v>
          </cell>
          <cell r="L127">
            <v>686.7</v>
          </cell>
          <cell r="M127">
            <v>14.649774282801806</v>
          </cell>
          <cell r="N127">
            <v>0</v>
          </cell>
          <cell r="O127">
            <v>1.75</v>
          </cell>
          <cell r="P127">
            <v>2.37</v>
          </cell>
          <cell r="R127">
            <v>0</v>
          </cell>
          <cell r="T127">
            <v>0</v>
          </cell>
          <cell r="V127" t="str">
            <v>using chiksan, GL transmitter problem</v>
          </cell>
          <cell r="X127">
            <v>0</v>
          </cell>
          <cell r="Y127">
            <v>2370</v>
          </cell>
        </row>
        <row r="128">
          <cell r="B128">
            <v>40875</v>
          </cell>
          <cell r="C128" t="str">
            <v>A-10</v>
          </cell>
          <cell r="D128" t="str">
            <v>A-10:Zone3</v>
          </cell>
          <cell r="E128">
            <v>0</v>
          </cell>
          <cell r="J128">
            <v>300</v>
          </cell>
          <cell r="K128">
            <v>98</v>
          </cell>
          <cell r="L128">
            <v>398</v>
          </cell>
          <cell r="M128">
            <v>24.623115577889447</v>
          </cell>
          <cell r="N128">
            <v>0</v>
          </cell>
          <cell r="O128">
            <v>1.4</v>
          </cell>
          <cell r="P128">
            <v>1.8</v>
          </cell>
          <cell r="R128">
            <v>0</v>
          </cell>
          <cell r="T128">
            <v>0</v>
          </cell>
          <cell r="V128" t="str">
            <v>Choke Test 99 %</v>
          </cell>
          <cell r="X128">
            <v>0</v>
          </cell>
          <cell r="Y128">
            <v>1800</v>
          </cell>
        </row>
        <row r="129">
          <cell r="B129">
            <v>40882</v>
          </cell>
          <cell r="C129" t="str">
            <v>A-10</v>
          </cell>
          <cell r="D129" t="str">
            <v>A-10:Zone3</v>
          </cell>
          <cell r="E129">
            <v>18</v>
          </cell>
          <cell r="F129">
            <v>100</v>
          </cell>
          <cell r="G129">
            <v>330</v>
          </cell>
          <cell r="H129">
            <v>95</v>
          </cell>
          <cell r="I129">
            <v>617</v>
          </cell>
          <cell r="J129">
            <v>261.7</v>
          </cell>
          <cell r="K129">
            <v>110.9</v>
          </cell>
          <cell r="L129">
            <v>372.6</v>
          </cell>
          <cell r="M129">
            <v>29.763821792807299</v>
          </cell>
          <cell r="N129">
            <v>0</v>
          </cell>
          <cell r="O129">
            <v>1.3</v>
          </cell>
          <cell r="P129">
            <v>1.8</v>
          </cell>
          <cell r="R129">
            <v>0</v>
          </cell>
          <cell r="T129">
            <v>0</v>
          </cell>
          <cell r="X129">
            <v>0</v>
          </cell>
          <cell r="Y129">
            <v>1800</v>
          </cell>
        </row>
        <row r="130">
          <cell r="B130">
            <v>40885</v>
          </cell>
          <cell r="C130" t="str">
            <v>A-10</v>
          </cell>
          <cell r="D130" t="str">
            <v>A-10:Zone3</v>
          </cell>
          <cell r="E130">
            <v>15</v>
          </cell>
          <cell r="F130">
            <v>100</v>
          </cell>
          <cell r="G130">
            <v>338</v>
          </cell>
          <cell r="H130">
            <v>92</v>
          </cell>
          <cell r="I130">
            <v>618</v>
          </cell>
          <cell r="J130">
            <v>226</v>
          </cell>
          <cell r="K130">
            <v>102</v>
          </cell>
          <cell r="L130">
            <v>328</v>
          </cell>
          <cell r="M130">
            <v>31.097560975609756</v>
          </cell>
          <cell r="N130">
            <v>0</v>
          </cell>
          <cell r="O130">
            <v>1.1399999999999999</v>
          </cell>
          <cell r="P130">
            <v>1.77</v>
          </cell>
          <cell r="R130">
            <v>0</v>
          </cell>
          <cell r="T130">
            <v>0</v>
          </cell>
          <cell r="V130" t="str">
            <v>waiting for LDM</v>
          </cell>
          <cell r="X130">
            <v>0</v>
          </cell>
          <cell r="Y130">
            <v>1770</v>
          </cell>
        </row>
        <row r="131">
          <cell r="B131">
            <v>40900</v>
          </cell>
          <cell r="C131" t="str">
            <v>A-10</v>
          </cell>
          <cell r="D131" t="str">
            <v>A-10:Zone3</v>
          </cell>
          <cell r="E131">
            <v>12</v>
          </cell>
          <cell r="F131">
            <v>100</v>
          </cell>
          <cell r="G131">
            <v>331</v>
          </cell>
          <cell r="H131">
            <v>88</v>
          </cell>
          <cell r="I131">
            <v>722</v>
          </cell>
          <cell r="J131">
            <v>242.5</v>
          </cell>
          <cell r="K131">
            <v>119.8</v>
          </cell>
          <cell r="L131">
            <v>362.3</v>
          </cell>
          <cell r="M131">
            <v>33.066519459011872</v>
          </cell>
          <cell r="N131">
            <v>0</v>
          </cell>
          <cell r="O131">
            <v>1.86</v>
          </cell>
          <cell r="P131">
            <v>1.9</v>
          </cell>
          <cell r="R131">
            <v>0</v>
          </cell>
          <cell r="T131">
            <v>0</v>
          </cell>
          <cell r="X131">
            <v>0</v>
          </cell>
          <cell r="Y131">
            <v>1900</v>
          </cell>
        </row>
        <row r="132">
          <cell r="B132">
            <v>40924</v>
          </cell>
          <cell r="C132" t="str">
            <v>A-10</v>
          </cell>
          <cell r="D132" t="str">
            <v>A-10:Zone3</v>
          </cell>
          <cell r="E132">
            <v>10</v>
          </cell>
          <cell r="F132">
            <v>100</v>
          </cell>
          <cell r="G132">
            <v>358</v>
          </cell>
          <cell r="H132">
            <v>90</v>
          </cell>
          <cell r="I132">
            <v>750</v>
          </cell>
          <cell r="J132">
            <v>205.4</v>
          </cell>
          <cell r="K132">
            <v>90.6</v>
          </cell>
          <cell r="L132">
            <v>296</v>
          </cell>
          <cell r="M132">
            <v>30.608108108108109</v>
          </cell>
          <cell r="N132">
            <v>0</v>
          </cell>
          <cell r="O132">
            <v>1.99</v>
          </cell>
          <cell r="P132">
            <v>3.33</v>
          </cell>
          <cell r="R132">
            <v>0</v>
          </cell>
          <cell r="T132">
            <v>0</v>
          </cell>
          <cell r="V132" t="str">
            <v>gas inj rate too high</v>
          </cell>
          <cell r="X132">
            <v>0</v>
          </cell>
          <cell r="Y132">
            <v>3330</v>
          </cell>
        </row>
        <row r="133">
          <cell r="B133">
            <v>40940</v>
          </cell>
          <cell r="C133" t="str">
            <v>A-10</v>
          </cell>
          <cell r="D133" t="str">
            <v>A-10:Zone3</v>
          </cell>
          <cell r="E133">
            <v>10</v>
          </cell>
          <cell r="F133">
            <v>100</v>
          </cell>
          <cell r="G133">
            <v>360</v>
          </cell>
          <cell r="H133">
            <v>99</v>
          </cell>
          <cell r="I133">
            <v>570</v>
          </cell>
          <cell r="J133">
            <v>217</v>
          </cell>
          <cell r="K133">
            <v>142.80000000000001</v>
          </cell>
          <cell r="L133">
            <v>359.8</v>
          </cell>
          <cell r="M133">
            <v>39.688715953307394</v>
          </cell>
          <cell r="N133">
            <v>0.19</v>
          </cell>
          <cell r="O133">
            <v>1.54</v>
          </cell>
          <cell r="P133">
            <v>1.35</v>
          </cell>
          <cell r="R133">
            <v>875.57603686635946</v>
          </cell>
          <cell r="S133">
            <v>751.57894736842104</v>
          </cell>
          <cell r="T133">
            <v>1893.6842105263158</v>
          </cell>
          <cell r="V133" t="str">
            <v>waiting for LDM</v>
          </cell>
          <cell r="X133">
            <v>190</v>
          </cell>
          <cell r="Y133">
            <v>1350</v>
          </cell>
        </row>
        <row r="134">
          <cell r="B134">
            <v>40995</v>
          </cell>
          <cell r="C134" t="str">
            <v>A-10</v>
          </cell>
          <cell r="D134" t="str">
            <v>A-10:Zone3</v>
          </cell>
          <cell r="E134">
            <v>19</v>
          </cell>
          <cell r="F134">
            <v>100</v>
          </cell>
          <cell r="G134">
            <v>277</v>
          </cell>
          <cell r="H134">
            <v>96</v>
          </cell>
          <cell r="I134">
            <v>531</v>
          </cell>
          <cell r="J134">
            <v>196</v>
          </cell>
          <cell r="K134">
            <v>100</v>
          </cell>
          <cell r="L134">
            <v>296</v>
          </cell>
          <cell r="M134">
            <v>33.783783783783782</v>
          </cell>
          <cell r="N134">
            <v>0</v>
          </cell>
          <cell r="O134">
            <v>1.1399999999999999</v>
          </cell>
          <cell r="P134">
            <v>2.27</v>
          </cell>
          <cell r="R134">
            <v>0</v>
          </cell>
          <cell r="T134">
            <v>0</v>
          </cell>
          <cell r="V134" t="str">
            <v xml:space="preserve"> Waiting for LDM</v>
          </cell>
          <cell r="X134">
            <v>0</v>
          </cell>
          <cell r="Y134">
            <v>2270</v>
          </cell>
        </row>
        <row r="135">
          <cell r="B135">
            <v>40998</v>
          </cell>
          <cell r="C135" t="str">
            <v>A-10</v>
          </cell>
          <cell r="D135" t="str">
            <v>A-10:Zone3</v>
          </cell>
          <cell r="E135">
            <v>10</v>
          </cell>
          <cell r="F135">
            <v>100</v>
          </cell>
          <cell r="G135">
            <v>258</v>
          </cell>
          <cell r="H135">
            <v>98</v>
          </cell>
          <cell r="I135">
            <v>585</v>
          </cell>
          <cell r="J135">
            <v>196.8</v>
          </cell>
          <cell r="K135">
            <v>102</v>
          </cell>
          <cell r="L135">
            <v>298.8</v>
          </cell>
          <cell r="M135">
            <v>34.136546184738954</v>
          </cell>
          <cell r="N135">
            <v>0</v>
          </cell>
          <cell r="O135">
            <v>0.97</v>
          </cell>
          <cell r="P135">
            <v>2.5499999999999998</v>
          </cell>
          <cell r="R135">
            <v>0</v>
          </cell>
          <cell r="T135">
            <v>0</v>
          </cell>
          <cell r="V135" t="str">
            <v xml:space="preserve"> Waiting for LDM</v>
          </cell>
          <cell r="X135">
            <v>0</v>
          </cell>
          <cell r="Y135">
            <v>2550</v>
          </cell>
        </row>
        <row r="136">
          <cell r="B136">
            <v>41029</v>
          </cell>
          <cell r="C136" t="str">
            <v>A-10</v>
          </cell>
          <cell r="D136" t="str">
            <v>A-10:Zone3</v>
          </cell>
          <cell r="E136">
            <v>11</v>
          </cell>
          <cell r="F136">
            <v>100</v>
          </cell>
          <cell r="G136">
            <v>261</v>
          </cell>
          <cell r="H136">
            <v>103</v>
          </cell>
          <cell r="I136">
            <v>654</v>
          </cell>
          <cell r="J136">
            <v>260.7</v>
          </cell>
          <cell r="K136">
            <v>162.69999999999999</v>
          </cell>
          <cell r="L136">
            <v>423.4</v>
          </cell>
          <cell r="M136">
            <v>38.427019367028812</v>
          </cell>
          <cell r="N136">
            <v>0</v>
          </cell>
          <cell r="O136">
            <v>2.63</v>
          </cell>
          <cell r="P136">
            <v>3</v>
          </cell>
          <cell r="R136">
            <v>0</v>
          </cell>
          <cell r="T136">
            <v>0</v>
          </cell>
          <cell r="X136">
            <v>0</v>
          </cell>
          <cell r="Y136">
            <v>3000</v>
          </cell>
        </row>
        <row r="137">
          <cell r="B137">
            <v>41062</v>
          </cell>
          <cell r="C137" t="str">
            <v>A-10</v>
          </cell>
          <cell r="D137" t="str">
            <v>A-10:Zone3</v>
          </cell>
          <cell r="E137">
            <v>14</v>
          </cell>
          <cell r="F137">
            <v>100</v>
          </cell>
          <cell r="G137">
            <v>215</v>
          </cell>
          <cell r="H137">
            <v>85</v>
          </cell>
          <cell r="I137">
            <v>320</v>
          </cell>
          <cell r="J137">
            <v>27</v>
          </cell>
          <cell r="K137">
            <v>49</v>
          </cell>
          <cell r="L137">
            <v>76</v>
          </cell>
          <cell r="M137">
            <v>64.473684210526315</v>
          </cell>
          <cell r="N137">
            <v>0</v>
          </cell>
          <cell r="O137">
            <v>0</v>
          </cell>
          <cell r="P137">
            <v>0</v>
          </cell>
          <cell r="R137">
            <v>0</v>
          </cell>
          <cell r="T137">
            <v>0</v>
          </cell>
          <cell r="V137" t="str">
            <v>Without GL</v>
          </cell>
          <cell r="X137">
            <v>0</v>
          </cell>
          <cell r="Y137">
            <v>0</v>
          </cell>
        </row>
        <row r="138">
          <cell r="B138">
            <v>41474</v>
          </cell>
          <cell r="C138" t="str">
            <v>A-10</v>
          </cell>
          <cell r="D138" t="str">
            <v>A-10:Zone3</v>
          </cell>
          <cell r="E138">
            <v>24</v>
          </cell>
          <cell r="F138">
            <v>100</v>
          </cell>
          <cell r="G138">
            <v>201</v>
          </cell>
          <cell r="H138">
            <v>85</v>
          </cell>
          <cell r="I138">
            <v>867</v>
          </cell>
          <cell r="J138">
            <v>3</v>
          </cell>
          <cell r="K138">
            <v>0</v>
          </cell>
          <cell r="L138">
            <v>3</v>
          </cell>
          <cell r="M138">
            <v>0</v>
          </cell>
          <cell r="N138">
            <v>0.4</v>
          </cell>
          <cell r="O138">
            <v>0.4</v>
          </cell>
          <cell r="P138">
            <v>0</v>
          </cell>
          <cell r="R138">
            <v>133333.33333333334</v>
          </cell>
          <cell r="S138">
            <v>0</v>
          </cell>
          <cell r="T138">
            <v>7.5</v>
          </cell>
          <cell r="V138" t="str">
            <v>Post lowering HP pressure</v>
          </cell>
          <cell r="X138">
            <v>400</v>
          </cell>
          <cell r="Y138">
            <v>0</v>
          </cell>
        </row>
        <row r="139">
          <cell r="B139">
            <v>41499</v>
          </cell>
          <cell r="C139" t="str">
            <v>A-10</v>
          </cell>
          <cell r="D139" t="str">
            <v>A-10:Zone3</v>
          </cell>
          <cell r="E139">
            <v>24</v>
          </cell>
          <cell r="F139">
            <v>100</v>
          </cell>
          <cell r="G139">
            <v>162</v>
          </cell>
          <cell r="H139">
            <v>83</v>
          </cell>
          <cell r="I139">
            <v>812</v>
          </cell>
          <cell r="J139">
            <v>4.8</v>
          </cell>
          <cell r="K139">
            <v>0</v>
          </cell>
          <cell r="L139">
            <v>4.8</v>
          </cell>
          <cell r="M139">
            <v>0</v>
          </cell>
          <cell r="N139">
            <v>6.2E-2</v>
          </cell>
          <cell r="O139">
            <v>6.2E-2</v>
          </cell>
          <cell r="P139">
            <v>0</v>
          </cell>
          <cell r="R139">
            <v>12916.666666666666</v>
          </cell>
          <cell r="S139">
            <v>0</v>
          </cell>
          <cell r="T139">
            <v>77.41935483870968</v>
          </cell>
          <cell r="X139">
            <v>62</v>
          </cell>
          <cell r="Y139">
            <v>0</v>
          </cell>
        </row>
        <row r="140">
          <cell r="B140">
            <v>41504</v>
          </cell>
          <cell r="C140" t="str">
            <v>A-10</v>
          </cell>
          <cell r="D140" t="str">
            <v>A-10:Zone3</v>
          </cell>
          <cell r="E140">
            <v>12</v>
          </cell>
          <cell r="F140">
            <v>100</v>
          </cell>
          <cell r="G140">
            <v>175</v>
          </cell>
          <cell r="H140">
            <v>121</v>
          </cell>
          <cell r="I140">
            <v>499</v>
          </cell>
          <cell r="J140">
            <v>146.62</v>
          </cell>
          <cell r="K140">
            <v>2.58</v>
          </cell>
          <cell r="L140">
            <v>149.19999999999999</v>
          </cell>
          <cell r="M140">
            <v>1.7292225201072386</v>
          </cell>
          <cell r="N140">
            <v>0.11899999999999999</v>
          </cell>
          <cell r="O140">
            <v>0.11899999999999999</v>
          </cell>
          <cell r="P140">
            <v>0</v>
          </cell>
          <cell r="R140">
            <v>811.62187968899195</v>
          </cell>
          <cell r="S140">
            <v>21.680672268907564</v>
          </cell>
          <cell r="T140">
            <v>1253.7815126050421</v>
          </cell>
          <cell r="V140" t="str">
            <v>Prorated test data</v>
          </cell>
          <cell r="X140">
            <v>119</v>
          </cell>
          <cell r="Y140">
            <v>0</v>
          </cell>
        </row>
        <row r="141">
          <cell r="B141">
            <v>41522</v>
          </cell>
          <cell r="C141" t="str">
            <v>A-10</v>
          </cell>
          <cell r="D141" t="str">
            <v>A-10:Zone3</v>
          </cell>
          <cell r="E141">
            <v>11</v>
          </cell>
          <cell r="F141">
            <v>100</v>
          </cell>
          <cell r="G141">
            <v>168</v>
          </cell>
          <cell r="H141">
            <v>116</v>
          </cell>
          <cell r="I141">
            <v>263</v>
          </cell>
          <cell r="J141">
            <v>206</v>
          </cell>
          <cell r="K141">
            <v>0</v>
          </cell>
          <cell r="L141">
            <v>206</v>
          </cell>
          <cell r="M141">
            <v>0</v>
          </cell>
          <cell r="N141">
            <v>0.11</v>
          </cell>
          <cell r="O141">
            <v>0.11</v>
          </cell>
          <cell r="P141">
            <v>0</v>
          </cell>
          <cell r="R141">
            <v>533.98058252427188</v>
          </cell>
          <cell r="S141">
            <v>0</v>
          </cell>
          <cell r="T141">
            <v>1872.7272727272727</v>
          </cell>
          <cell r="V141" t="str">
            <v>Prorated test post SI 28 hours (on-off mode)</v>
          </cell>
          <cell r="X141">
            <v>110</v>
          </cell>
          <cell r="Y141">
            <v>0</v>
          </cell>
        </row>
        <row r="142">
          <cell r="B142">
            <v>41523</v>
          </cell>
          <cell r="C142" t="str">
            <v>A-10</v>
          </cell>
          <cell r="D142" t="str">
            <v>A-10:Zone3</v>
          </cell>
          <cell r="E142">
            <v>11</v>
          </cell>
          <cell r="F142">
            <v>100</v>
          </cell>
          <cell r="G142">
            <v>168</v>
          </cell>
          <cell r="H142">
            <v>116</v>
          </cell>
          <cell r="I142">
            <v>263</v>
          </cell>
          <cell r="J142">
            <v>0</v>
          </cell>
          <cell r="K142">
            <v>0</v>
          </cell>
          <cell r="L142">
            <v>0</v>
          </cell>
          <cell r="M142">
            <v>0</v>
          </cell>
          <cell r="N142">
            <v>0</v>
          </cell>
          <cell r="O142">
            <v>0</v>
          </cell>
          <cell r="P142">
            <v>0</v>
          </cell>
          <cell r="R142">
            <v>0</v>
          </cell>
          <cell r="T142">
            <v>0</v>
          </cell>
          <cell r="V142" t="str">
            <v xml:space="preserve">trial 1 day SI. No success. </v>
          </cell>
          <cell r="X142">
            <v>0</v>
          </cell>
          <cell r="Y142">
            <v>0</v>
          </cell>
        </row>
        <row r="143">
          <cell r="B143">
            <v>41540</v>
          </cell>
          <cell r="C143" t="str">
            <v>A-10</v>
          </cell>
          <cell r="D143" t="str">
            <v>A-10:Zone3</v>
          </cell>
          <cell r="E143">
            <v>9</v>
          </cell>
          <cell r="F143">
            <v>100</v>
          </cell>
          <cell r="G143">
            <v>218</v>
          </cell>
          <cell r="H143">
            <v>108</v>
          </cell>
          <cell r="I143">
            <v>392</v>
          </cell>
          <cell r="J143">
            <v>215</v>
          </cell>
          <cell r="K143">
            <v>38</v>
          </cell>
          <cell r="L143">
            <v>253</v>
          </cell>
          <cell r="M143">
            <v>15.019762845849803</v>
          </cell>
          <cell r="N143">
            <v>0.19</v>
          </cell>
          <cell r="O143">
            <v>0.19</v>
          </cell>
          <cell r="P143">
            <v>0</v>
          </cell>
          <cell r="R143">
            <v>883.72093023255809</v>
          </cell>
          <cell r="S143">
            <v>200</v>
          </cell>
          <cell r="T143">
            <v>1331.578947368421</v>
          </cell>
          <cell r="V143" t="str">
            <v>Prorated daily</v>
          </cell>
          <cell r="X143">
            <v>190</v>
          </cell>
          <cell r="Y143">
            <v>0</v>
          </cell>
        </row>
        <row r="144">
          <cell r="B144">
            <v>41549</v>
          </cell>
          <cell r="C144" t="str">
            <v>A-10</v>
          </cell>
          <cell r="D144" t="str">
            <v>A-10:Zone3</v>
          </cell>
          <cell r="E144">
            <v>24</v>
          </cell>
          <cell r="F144">
            <v>100</v>
          </cell>
          <cell r="G144">
            <v>206</v>
          </cell>
          <cell r="H144">
            <v>93</v>
          </cell>
          <cell r="I144">
            <v>529</v>
          </cell>
          <cell r="J144">
            <v>246</v>
          </cell>
          <cell r="K144">
            <v>0</v>
          </cell>
          <cell r="L144">
            <v>246</v>
          </cell>
          <cell r="M144">
            <v>0</v>
          </cell>
          <cell r="N144">
            <v>0.35</v>
          </cell>
          <cell r="O144">
            <v>0.35</v>
          </cell>
          <cell r="P144">
            <v>0</v>
          </cell>
          <cell r="R144">
            <v>1422.7642276422764</v>
          </cell>
          <cell r="S144">
            <v>0</v>
          </cell>
          <cell r="T144">
            <v>702.85714285714289</v>
          </cell>
          <cell r="V144" t="str">
            <v xml:space="preserve">Prorated 24 hours. </v>
          </cell>
          <cell r="X144">
            <v>350</v>
          </cell>
          <cell r="Y144">
            <v>0</v>
          </cell>
        </row>
        <row r="145">
          <cell r="B145">
            <v>41550</v>
          </cell>
          <cell r="C145" t="str">
            <v>A-10</v>
          </cell>
          <cell r="D145" t="str">
            <v>A-10:Zone3</v>
          </cell>
          <cell r="E145">
            <v>5</v>
          </cell>
          <cell r="F145">
            <v>100</v>
          </cell>
          <cell r="G145">
            <v>195</v>
          </cell>
          <cell r="H145">
            <v>85</v>
          </cell>
          <cell r="I145">
            <v>650</v>
          </cell>
          <cell r="J145">
            <v>2</v>
          </cell>
          <cell r="K145">
            <v>0</v>
          </cell>
          <cell r="L145">
            <v>2</v>
          </cell>
          <cell r="M145">
            <v>0</v>
          </cell>
          <cell r="N145">
            <v>0.06</v>
          </cell>
          <cell r="O145">
            <v>0.06</v>
          </cell>
          <cell r="P145">
            <v>0</v>
          </cell>
          <cell r="R145">
            <v>30000</v>
          </cell>
          <cell r="S145">
            <v>0</v>
          </cell>
          <cell r="T145">
            <v>33.333333333333336</v>
          </cell>
          <cell r="V145" t="str">
            <v>1 day post flowing</v>
          </cell>
          <cell r="X145">
            <v>60</v>
          </cell>
          <cell r="Y145">
            <v>0</v>
          </cell>
        </row>
        <row r="146">
          <cell r="B146">
            <v>41560</v>
          </cell>
          <cell r="C146" t="str">
            <v>A-10</v>
          </cell>
          <cell r="D146" t="str">
            <v>A-10:Zone3</v>
          </cell>
          <cell r="E146">
            <v>24</v>
          </cell>
          <cell r="F146">
            <v>100</v>
          </cell>
          <cell r="G146">
            <v>164</v>
          </cell>
          <cell r="H146">
            <v>82</v>
          </cell>
          <cell r="I146">
            <v>774</v>
          </cell>
          <cell r="J146">
            <v>4</v>
          </cell>
          <cell r="K146">
            <v>0</v>
          </cell>
          <cell r="L146">
            <v>4</v>
          </cell>
          <cell r="M146">
            <v>0</v>
          </cell>
          <cell r="N146">
            <v>0.17</v>
          </cell>
          <cell r="O146">
            <v>0.17</v>
          </cell>
          <cell r="P146">
            <v>0</v>
          </cell>
          <cell r="R146">
            <v>42500</v>
          </cell>
          <cell r="S146">
            <v>0</v>
          </cell>
          <cell r="T146">
            <v>23.529411764705884</v>
          </cell>
          <cell r="V146" t="str">
            <v>No SI</v>
          </cell>
          <cell r="X146">
            <v>170</v>
          </cell>
          <cell r="Y146">
            <v>0</v>
          </cell>
        </row>
        <row r="147">
          <cell r="B147">
            <v>41577</v>
          </cell>
          <cell r="C147" t="str">
            <v>A-10</v>
          </cell>
          <cell r="D147" t="str">
            <v>A-10:Zone3</v>
          </cell>
          <cell r="E147">
            <v>24</v>
          </cell>
          <cell r="F147">
            <v>100</v>
          </cell>
          <cell r="G147">
            <v>203</v>
          </cell>
          <cell r="H147">
            <v>101</v>
          </cell>
          <cell r="I147">
            <v>548</v>
          </cell>
          <cell r="J147">
            <v>294</v>
          </cell>
          <cell r="K147">
            <v>23</v>
          </cell>
          <cell r="L147">
            <v>317</v>
          </cell>
          <cell r="M147">
            <v>7.2555205047318614</v>
          </cell>
          <cell r="N147">
            <v>0.2</v>
          </cell>
          <cell r="O147">
            <v>0.2</v>
          </cell>
          <cell r="P147">
            <v>0</v>
          </cell>
          <cell r="R147">
            <v>680.27210884353747</v>
          </cell>
          <cell r="S147">
            <v>115</v>
          </cell>
          <cell r="T147">
            <v>1585</v>
          </cell>
          <cell r="V147" t="str">
            <v xml:space="preserve">Post 14 days SI. </v>
          </cell>
          <cell r="X147">
            <v>200</v>
          </cell>
          <cell r="Y147">
            <v>0</v>
          </cell>
        </row>
        <row r="148">
          <cell r="B148">
            <v>41587</v>
          </cell>
          <cell r="C148" t="str">
            <v>A-10</v>
          </cell>
          <cell r="D148" t="str">
            <v>A-10:Zone3</v>
          </cell>
          <cell r="E148">
            <v>24</v>
          </cell>
          <cell r="F148">
            <v>100</v>
          </cell>
          <cell r="G148">
            <v>215</v>
          </cell>
          <cell r="H148">
            <v>94</v>
          </cell>
          <cell r="I148">
            <v>596</v>
          </cell>
          <cell r="J148">
            <v>139</v>
          </cell>
          <cell r="K148">
            <v>0</v>
          </cell>
          <cell r="L148">
            <v>139</v>
          </cell>
          <cell r="M148">
            <v>0</v>
          </cell>
          <cell r="N148">
            <v>0.26</v>
          </cell>
          <cell r="O148">
            <v>0.26</v>
          </cell>
          <cell r="P148">
            <v>0</v>
          </cell>
          <cell r="R148">
            <v>1870.5035971223022</v>
          </cell>
          <cell r="S148">
            <v>0</v>
          </cell>
          <cell r="T148">
            <v>534.61538461538464</v>
          </cell>
          <cell r="V148" t="str">
            <v xml:space="preserve">Post Shut-in 7.7 days. </v>
          </cell>
          <cell r="X148">
            <v>260</v>
          </cell>
          <cell r="Y148">
            <v>0</v>
          </cell>
        </row>
        <row r="149">
          <cell r="B149">
            <v>41598</v>
          </cell>
          <cell r="C149" t="str">
            <v>A-10</v>
          </cell>
          <cell r="D149" t="str">
            <v>A-10:Zone3</v>
          </cell>
          <cell r="E149">
            <v>1</v>
          </cell>
          <cell r="F149">
            <v>100</v>
          </cell>
          <cell r="G149">
            <v>195</v>
          </cell>
          <cell r="H149">
            <v>95</v>
          </cell>
          <cell r="I149">
            <v>537</v>
          </cell>
          <cell r="J149">
            <v>0</v>
          </cell>
          <cell r="K149">
            <v>0</v>
          </cell>
          <cell r="L149">
            <v>0</v>
          </cell>
          <cell r="M149">
            <v>0</v>
          </cell>
          <cell r="N149">
            <v>0</v>
          </cell>
          <cell r="O149">
            <v>0</v>
          </cell>
          <cell r="P149">
            <v>0</v>
          </cell>
          <cell r="R149">
            <v>0</v>
          </cell>
          <cell r="T149">
            <v>0</v>
          </cell>
          <cell r="V149" t="str">
            <v xml:space="preserve">Post shut-in 10.2 days. </v>
          </cell>
          <cell r="X149">
            <v>0</v>
          </cell>
          <cell r="Y149">
            <v>0</v>
          </cell>
        </row>
        <row r="150">
          <cell r="B150">
            <v>41598</v>
          </cell>
          <cell r="C150" t="str">
            <v>A-10</v>
          </cell>
          <cell r="D150" t="str">
            <v>A-10:Zone3</v>
          </cell>
          <cell r="E150">
            <v>24</v>
          </cell>
          <cell r="F150">
            <v>100</v>
          </cell>
          <cell r="G150">
            <v>195</v>
          </cell>
          <cell r="H150">
            <v>95</v>
          </cell>
          <cell r="I150">
            <v>537</v>
          </cell>
          <cell r="J150">
            <v>224</v>
          </cell>
          <cell r="K150">
            <v>1</v>
          </cell>
          <cell r="L150">
            <v>225</v>
          </cell>
          <cell r="M150">
            <v>0.44444444444444442</v>
          </cell>
          <cell r="N150">
            <v>0.12</v>
          </cell>
          <cell r="O150">
            <v>0.12</v>
          </cell>
          <cell r="P150">
            <v>0</v>
          </cell>
          <cell r="R150">
            <v>535.71428571428567</v>
          </cell>
          <cell r="S150">
            <v>8.3333333333333339</v>
          </cell>
          <cell r="T150">
            <v>1875</v>
          </cell>
          <cell r="V150" t="str">
            <v xml:space="preserve">Post shut-in 10.2 days. </v>
          </cell>
          <cell r="X150">
            <v>120</v>
          </cell>
          <cell r="Y150">
            <v>0</v>
          </cell>
        </row>
        <row r="151">
          <cell r="B151">
            <v>41627</v>
          </cell>
          <cell r="C151" t="str">
            <v>A-10</v>
          </cell>
          <cell r="D151" t="str">
            <v>A-10:Zone3</v>
          </cell>
          <cell r="E151">
            <v>20</v>
          </cell>
          <cell r="F151">
            <v>100</v>
          </cell>
          <cell r="G151">
            <v>187</v>
          </cell>
          <cell r="H151">
            <v>97</v>
          </cell>
          <cell r="I151">
            <v>523</v>
          </cell>
          <cell r="J151">
            <v>319</v>
          </cell>
          <cell r="K151">
            <v>0</v>
          </cell>
          <cell r="L151">
            <v>319</v>
          </cell>
          <cell r="M151">
            <v>0</v>
          </cell>
          <cell r="N151">
            <v>0.14000000000000001</v>
          </cell>
          <cell r="O151">
            <v>0.14000000000000001</v>
          </cell>
          <cell r="P151">
            <v>0</v>
          </cell>
          <cell r="R151">
            <v>438.87147335423197</v>
          </cell>
          <cell r="S151">
            <v>0</v>
          </cell>
          <cell r="T151">
            <v>2278.5714285714284</v>
          </cell>
          <cell r="V151" t="str">
            <v>Post shut-in 13.2 days</v>
          </cell>
          <cell r="X151">
            <v>140</v>
          </cell>
          <cell r="Y151">
            <v>0</v>
          </cell>
        </row>
        <row r="152">
          <cell r="B152">
            <v>41648</v>
          </cell>
          <cell r="C152" t="str">
            <v>A-10</v>
          </cell>
          <cell r="D152" t="str">
            <v>A-10:Zone3</v>
          </cell>
          <cell r="E152">
            <v>18</v>
          </cell>
          <cell r="F152">
            <v>100</v>
          </cell>
          <cell r="G152">
            <v>225</v>
          </cell>
          <cell r="H152">
            <v>93</v>
          </cell>
          <cell r="J152">
            <v>238</v>
          </cell>
          <cell r="K152">
            <v>0</v>
          </cell>
          <cell r="L152">
            <v>238</v>
          </cell>
          <cell r="M152">
            <v>0</v>
          </cell>
          <cell r="N152">
            <v>0.13</v>
          </cell>
          <cell r="O152">
            <v>0.13</v>
          </cell>
          <cell r="P152">
            <v>0</v>
          </cell>
          <cell r="R152">
            <v>546.21848739495795</v>
          </cell>
          <cell r="S152">
            <v>0</v>
          </cell>
          <cell r="T152">
            <v>1830.7692307692307</v>
          </cell>
          <cell r="V152" t="str">
            <v>Post shut in 20 days</v>
          </cell>
          <cell r="X152">
            <v>130</v>
          </cell>
          <cell r="Y152">
            <v>0</v>
          </cell>
        </row>
        <row r="153">
          <cell r="B153">
            <v>41677</v>
          </cell>
          <cell r="C153" t="str">
            <v>A-10</v>
          </cell>
          <cell r="D153" t="str">
            <v>A-10:Zone3</v>
          </cell>
          <cell r="E153">
            <v>3</v>
          </cell>
          <cell r="F153">
            <v>99</v>
          </cell>
          <cell r="G153">
            <v>173</v>
          </cell>
          <cell r="H153">
            <v>127</v>
          </cell>
          <cell r="I153">
            <v>493</v>
          </cell>
          <cell r="J153">
            <v>318</v>
          </cell>
          <cell r="K153">
            <v>0</v>
          </cell>
          <cell r="L153">
            <v>318</v>
          </cell>
          <cell r="M153">
            <v>0</v>
          </cell>
          <cell r="N153">
            <v>0.32</v>
          </cell>
          <cell r="O153">
            <v>0.32</v>
          </cell>
          <cell r="P153">
            <v>0</v>
          </cell>
          <cell r="R153">
            <v>1006.2893081761006</v>
          </cell>
          <cell r="S153">
            <v>0</v>
          </cell>
          <cell r="T153">
            <v>993.75</v>
          </cell>
          <cell r="V153" t="str">
            <v>BSW = 0%, need to review by PE. Test interupted by A-26 Post Reperf.</v>
          </cell>
          <cell r="X153">
            <v>320</v>
          </cell>
          <cell r="Y153">
            <v>0</v>
          </cell>
        </row>
        <row r="154">
          <cell r="B154">
            <v>41699</v>
          </cell>
          <cell r="C154" t="str">
            <v>A-10</v>
          </cell>
          <cell r="D154" t="str">
            <v>A-10:Zone3</v>
          </cell>
          <cell r="E154">
            <v>24</v>
          </cell>
          <cell r="F154">
            <v>100</v>
          </cell>
          <cell r="G154">
            <v>257</v>
          </cell>
          <cell r="H154">
            <v>100</v>
          </cell>
          <cell r="I154">
            <v>569</v>
          </cell>
          <cell r="J154">
            <v>156</v>
          </cell>
          <cell r="K154">
            <v>0</v>
          </cell>
          <cell r="L154">
            <v>156</v>
          </cell>
          <cell r="M154">
            <v>0</v>
          </cell>
          <cell r="N154">
            <v>0.11</v>
          </cell>
          <cell r="O154">
            <v>0.11</v>
          </cell>
          <cell r="P154">
            <v>0</v>
          </cell>
          <cell r="R154">
            <v>705.12820512820508</v>
          </cell>
          <cell r="S154">
            <v>0</v>
          </cell>
          <cell r="T154">
            <v>1418.1818181818182</v>
          </cell>
          <cell r="V154" t="str">
            <v xml:space="preserve">Flow the well. </v>
          </cell>
          <cell r="X154">
            <v>110</v>
          </cell>
          <cell r="Y154">
            <v>0</v>
          </cell>
        </row>
        <row r="155">
          <cell r="B155">
            <v>41700</v>
          </cell>
          <cell r="C155" t="str">
            <v>A-10</v>
          </cell>
          <cell r="D155" t="str">
            <v>A-10:Zone3</v>
          </cell>
          <cell r="E155">
            <v>6</v>
          </cell>
          <cell r="F155">
            <v>100</v>
          </cell>
          <cell r="G155">
            <v>238</v>
          </cell>
          <cell r="H155">
            <v>81</v>
          </cell>
          <cell r="I155">
            <v>652</v>
          </cell>
          <cell r="J155">
            <v>88</v>
          </cell>
          <cell r="K155">
            <v>0</v>
          </cell>
          <cell r="L155">
            <v>88</v>
          </cell>
          <cell r="M155">
            <v>0</v>
          </cell>
          <cell r="N155">
            <v>8.6999999999999994E-2</v>
          </cell>
          <cell r="O155">
            <v>8.6999999999999994E-2</v>
          </cell>
          <cell r="P155">
            <v>0</v>
          </cell>
          <cell r="R155">
            <v>988.63636363636363</v>
          </cell>
          <cell r="S155">
            <v>0</v>
          </cell>
          <cell r="T155">
            <v>1011.4942528735633</v>
          </cell>
          <cell r="V155" t="str">
            <v xml:space="preserve">Flow for another 10 hours. </v>
          </cell>
          <cell r="X155">
            <v>87</v>
          </cell>
          <cell r="Y155">
            <v>0</v>
          </cell>
        </row>
        <row r="156">
          <cell r="B156">
            <v>41707</v>
          </cell>
          <cell r="C156" t="str">
            <v>A-10</v>
          </cell>
          <cell r="D156" t="str">
            <v>A-10:Zone3</v>
          </cell>
          <cell r="E156">
            <v>1</v>
          </cell>
          <cell r="F156">
            <v>100</v>
          </cell>
          <cell r="G156">
            <v>238</v>
          </cell>
          <cell r="H156">
            <v>81</v>
          </cell>
          <cell r="I156">
            <v>652</v>
          </cell>
          <cell r="J156">
            <v>0</v>
          </cell>
          <cell r="K156">
            <v>0</v>
          </cell>
          <cell r="L156">
            <v>0</v>
          </cell>
          <cell r="M156">
            <v>0</v>
          </cell>
          <cell r="N156">
            <v>0</v>
          </cell>
          <cell r="O156">
            <v>0</v>
          </cell>
          <cell r="P156">
            <v>0</v>
          </cell>
          <cell r="R156">
            <v>0</v>
          </cell>
          <cell r="T156">
            <v>0</v>
          </cell>
          <cell r="V156" t="str">
            <v>Virtual test (No flow)</v>
          </cell>
          <cell r="X156">
            <v>0</v>
          </cell>
          <cell r="Y156">
            <v>0</v>
          </cell>
        </row>
        <row r="157">
          <cell r="B157">
            <v>41711</v>
          </cell>
          <cell r="C157" t="str">
            <v>A-10</v>
          </cell>
          <cell r="D157" t="str">
            <v>A-10:Zone3</v>
          </cell>
          <cell r="E157">
            <v>4</v>
          </cell>
          <cell r="F157">
            <v>100</v>
          </cell>
          <cell r="G157">
            <v>269</v>
          </cell>
          <cell r="H157">
            <v>97</v>
          </cell>
          <cell r="I157">
            <v>654</v>
          </cell>
          <cell r="J157">
            <v>288</v>
          </cell>
          <cell r="K157">
            <v>0</v>
          </cell>
          <cell r="L157">
            <v>288</v>
          </cell>
          <cell r="M157">
            <v>0</v>
          </cell>
          <cell r="N157">
            <v>0.24</v>
          </cell>
          <cell r="O157">
            <v>2.35</v>
          </cell>
          <cell r="P157">
            <v>2.11</v>
          </cell>
          <cell r="R157">
            <v>833.33333333333337</v>
          </cell>
          <cell r="S157">
            <v>0</v>
          </cell>
          <cell r="T157">
            <v>1200</v>
          </cell>
          <cell r="V157" t="str">
            <v>Post kick off with GL. WC lab is trace</v>
          </cell>
          <cell r="X157">
            <v>240</v>
          </cell>
          <cell r="Y157">
            <v>2110</v>
          </cell>
        </row>
        <row r="158">
          <cell r="B158">
            <v>41717</v>
          </cell>
          <cell r="C158" t="str">
            <v>A-10</v>
          </cell>
          <cell r="D158" t="str">
            <v>A-10:Zone3</v>
          </cell>
          <cell r="E158">
            <v>8</v>
          </cell>
          <cell r="F158">
            <v>100</v>
          </cell>
          <cell r="G158">
            <v>243</v>
          </cell>
          <cell r="H158">
            <v>85</v>
          </cell>
          <cell r="I158">
            <v>939</v>
          </cell>
          <cell r="J158">
            <v>304</v>
          </cell>
          <cell r="K158">
            <v>0</v>
          </cell>
          <cell r="L158">
            <v>304</v>
          </cell>
          <cell r="M158">
            <v>0</v>
          </cell>
          <cell r="N158">
            <v>0.24</v>
          </cell>
          <cell r="O158">
            <v>2.73</v>
          </cell>
          <cell r="P158">
            <v>2.4900000000000002</v>
          </cell>
          <cell r="R158">
            <v>789.47368421052636</v>
          </cell>
          <cell r="S158">
            <v>0</v>
          </cell>
          <cell r="T158">
            <v>1266.6666666666667</v>
          </cell>
          <cell r="V158" t="str">
            <v xml:space="preserve">Assume WC trace. </v>
          </cell>
          <cell r="X158">
            <v>240</v>
          </cell>
          <cell r="Y158">
            <v>2490</v>
          </cell>
        </row>
        <row r="159">
          <cell r="B159">
            <v>41773</v>
          </cell>
          <cell r="C159" t="str">
            <v>A-10</v>
          </cell>
          <cell r="D159" t="str">
            <v>A-10:Zone3</v>
          </cell>
          <cell r="E159">
            <v>15</v>
          </cell>
          <cell r="F159">
            <v>99</v>
          </cell>
          <cell r="G159">
            <v>237</v>
          </cell>
          <cell r="H159">
            <v>90</v>
          </cell>
          <cell r="I159">
            <v>1154</v>
          </cell>
          <cell r="J159">
            <v>99</v>
          </cell>
          <cell r="K159">
            <v>42</v>
          </cell>
          <cell r="L159">
            <v>141</v>
          </cell>
          <cell r="M159">
            <v>29.787234042553191</v>
          </cell>
          <cell r="N159">
            <v>9.9999999999999603E-2</v>
          </cell>
          <cell r="O159">
            <v>4.68</v>
          </cell>
          <cell r="P159">
            <v>4.58</v>
          </cell>
          <cell r="R159">
            <v>1010.1010101010061</v>
          </cell>
          <cell r="S159">
            <v>420.00000000000171</v>
          </cell>
          <cell r="T159">
            <v>1410.0000000000057</v>
          </cell>
          <cell r="V159" t="str">
            <v>WC Lab 30%</v>
          </cell>
          <cell r="X159">
            <v>99.999999999999602</v>
          </cell>
          <cell r="Y159">
            <v>4580</v>
          </cell>
        </row>
        <row r="160">
          <cell r="B160">
            <v>41783</v>
          </cell>
          <cell r="C160" t="str">
            <v>A-10</v>
          </cell>
          <cell r="D160" t="str">
            <v>A-10:Zone3</v>
          </cell>
          <cell r="E160">
            <v>25</v>
          </cell>
          <cell r="F160">
            <v>100</v>
          </cell>
          <cell r="G160">
            <v>199</v>
          </cell>
          <cell r="H160">
            <v>94</v>
          </cell>
          <cell r="I160">
            <v>967</v>
          </cell>
          <cell r="J160">
            <v>137</v>
          </cell>
          <cell r="K160">
            <v>0</v>
          </cell>
          <cell r="L160">
            <v>137</v>
          </cell>
          <cell r="M160">
            <v>0</v>
          </cell>
          <cell r="N160">
            <v>8.99999999999999E-2</v>
          </cell>
          <cell r="O160">
            <v>4.32</v>
          </cell>
          <cell r="P160">
            <v>4.2300000000000004</v>
          </cell>
          <cell r="R160">
            <v>656.93430656934231</v>
          </cell>
          <cell r="S160">
            <v>0</v>
          </cell>
          <cell r="T160">
            <v>1522.222222222224</v>
          </cell>
          <cell r="V160" t="str">
            <v>Choke Test 100 %. Assume WC 30%</v>
          </cell>
          <cell r="X160">
            <v>89.999999999999901</v>
          </cell>
          <cell r="Y160">
            <v>4230</v>
          </cell>
        </row>
        <row r="161">
          <cell r="B161">
            <v>41794</v>
          </cell>
          <cell r="C161" t="str">
            <v>A-10</v>
          </cell>
          <cell r="D161" t="str">
            <v>A-10:Zone3</v>
          </cell>
          <cell r="E161">
            <v>25</v>
          </cell>
          <cell r="F161">
            <v>100</v>
          </cell>
          <cell r="G161">
            <v>248</v>
          </cell>
          <cell r="H161">
            <v>89</v>
          </cell>
          <cell r="I161">
            <v>1125</v>
          </cell>
          <cell r="J161">
            <v>158</v>
          </cell>
          <cell r="K161">
            <v>16</v>
          </cell>
          <cell r="L161">
            <v>174</v>
          </cell>
          <cell r="M161">
            <v>9.1954022988505741</v>
          </cell>
          <cell r="N161">
            <v>0.159999999999999</v>
          </cell>
          <cell r="O161">
            <v>4.3099999999999996</v>
          </cell>
          <cell r="P161">
            <v>4.1500000000000004</v>
          </cell>
          <cell r="R161">
            <v>1012.658227848095</v>
          </cell>
          <cell r="S161">
            <v>100.00000000000063</v>
          </cell>
          <cell r="T161">
            <v>1087.5000000000068</v>
          </cell>
          <cell r="V161" t="str">
            <v xml:space="preserve">DHG = 1165 psi. </v>
          </cell>
          <cell r="X161">
            <v>159.99999999999901</v>
          </cell>
          <cell r="Y161">
            <v>4150</v>
          </cell>
        </row>
        <row r="162">
          <cell r="B162">
            <v>41823</v>
          </cell>
          <cell r="C162" t="str">
            <v>A-10</v>
          </cell>
          <cell r="D162" t="str">
            <v>A-10:Zone3</v>
          </cell>
          <cell r="E162">
            <v>24</v>
          </cell>
          <cell r="F162">
            <v>100</v>
          </cell>
          <cell r="G162">
            <v>257</v>
          </cell>
          <cell r="H162">
            <v>82</v>
          </cell>
          <cell r="I162">
            <v>1136</v>
          </cell>
          <cell r="J162">
            <v>25</v>
          </cell>
          <cell r="K162">
            <v>2.7</v>
          </cell>
          <cell r="L162">
            <v>27.7</v>
          </cell>
          <cell r="M162">
            <v>9.7472924187725631</v>
          </cell>
          <cell r="N162">
            <v>0</v>
          </cell>
          <cell r="O162">
            <v>3.31</v>
          </cell>
          <cell r="P162">
            <v>3.31</v>
          </cell>
          <cell r="R162">
            <v>0</v>
          </cell>
          <cell r="T162">
            <v>0</v>
          </cell>
          <cell r="X162">
            <v>0</v>
          </cell>
          <cell r="Y162">
            <v>3310</v>
          </cell>
        </row>
        <row r="163">
          <cell r="B163">
            <v>41833</v>
          </cell>
          <cell r="C163" t="str">
            <v>A-10</v>
          </cell>
          <cell r="D163" t="str">
            <v>A-10:Zone3</v>
          </cell>
          <cell r="E163">
            <v>23</v>
          </cell>
          <cell r="F163">
            <v>100</v>
          </cell>
          <cell r="G163">
            <v>246</v>
          </cell>
          <cell r="H163">
            <v>91</v>
          </cell>
          <cell r="I163">
            <v>823</v>
          </cell>
          <cell r="J163">
            <v>105</v>
          </cell>
          <cell r="K163">
            <v>10</v>
          </cell>
          <cell r="L163">
            <v>115</v>
          </cell>
          <cell r="M163">
            <v>8.695652173913043</v>
          </cell>
          <cell r="N163">
            <v>9.0000000000000302E-2</v>
          </cell>
          <cell r="O163">
            <v>3.3780000000000001</v>
          </cell>
          <cell r="P163">
            <v>3.2879999999999998</v>
          </cell>
          <cell r="R163">
            <v>857.14285714285995</v>
          </cell>
          <cell r="S163">
            <v>111.11111111111074</v>
          </cell>
          <cell r="T163">
            <v>1277.7777777777735</v>
          </cell>
          <cell r="V163" t="str">
            <v>Choke Test 100 %</v>
          </cell>
          <cell r="X163">
            <v>90.000000000000298</v>
          </cell>
          <cell r="Y163">
            <v>3288</v>
          </cell>
        </row>
        <row r="164">
          <cell r="B164">
            <v>41859</v>
          </cell>
          <cell r="C164" t="str">
            <v>A-10</v>
          </cell>
          <cell r="D164" t="str">
            <v>A-10:Zone3</v>
          </cell>
          <cell r="E164">
            <v>24</v>
          </cell>
          <cell r="F164">
            <v>100</v>
          </cell>
          <cell r="G164">
            <v>242</v>
          </cell>
          <cell r="H164">
            <v>90</v>
          </cell>
          <cell r="I164">
            <v>737</v>
          </cell>
          <cell r="J164">
            <v>140</v>
          </cell>
          <cell r="K164">
            <v>0</v>
          </cell>
          <cell r="L164">
            <v>140</v>
          </cell>
          <cell r="M164">
            <v>0</v>
          </cell>
          <cell r="N164">
            <v>0.14000000000000001</v>
          </cell>
          <cell r="O164">
            <v>2.6240000000000001</v>
          </cell>
          <cell r="P164">
            <v>2.484</v>
          </cell>
          <cell r="R164">
            <v>1000</v>
          </cell>
          <cell r="S164">
            <v>0</v>
          </cell>
          <cell r="T164">
            <v>1000</v>
          </cell>
          <cell r="V164" t="str">
            <v xml:space="preserve">Choke Test 100 %. No sample ?? </v>
          </cell>
          <cell r="X164">
            <v>140</v>
          </cell>
          <cell r="Y164">
            <v>2484</v>
          </cell>
        </row>
        <row r="165">
          <cell r="B165">
            <v>41906</v>
          </cell>
          <cell r="C165" t="str">
            <v>A-10</v>
          </cell>
          <cell r="D165" t="str">
            <v>A-10:Zone3</v>
          </cell>
          <cell r="E165">
            <v>29</v>
          </cell>
          <cell r="F165">
            <v>100</v>
          </cell>
          <cell r="G165">
            <v>242</v>
          </cell>
          <cell r="H165">
            <v>90</v>
          </cell>
          <cell r="I165">
            <v>737</v>
          </cell>
          <cell r="J165">
            <v>118</v>
          </cell>
          <cell r="K165">
            <v>8</v>
          </cell>
          <cell r="L165">
            <v>126</v>
          </cell>
          <cell r="M165">
            <v>6.3492063492063489</v>
          </cell>
          <cell r="N165">
            <v>0.11799999999999999</v>
          </cell>
          <cell r="O165">
            <v>2.0150000000000001</v>
          </cell>
          <cell r="P165">
            <v>1.897</v>
          </cell>
          <cell r="R165">
            <v>1000</v>
          </cell>
          <cell r="S165">
            <v>67.79661016949153</v>
          </cell>
          <cell r="T165">
            <v>1067.7966101694915</v>
          </cell>
          <cell r="V165" t="str">
            <v>Choke Test 100%</v>
          </cell>
          <cell r="X165">
            <v>118</v>
          </cell>
          <cell r="Y165">
            <v>1897</v>
          </cell>
        </row>
        <row r="166">
          <cell r="B166">
            <v>41917</v>
          </cell>
          <cell r="C166" t="str">
            <v>A-10</v>
          </cell>
          <cell r="D166" t="str">
            <v>A-10:Zone3</v>
          </cell>
          <cell r="E166">
            <v>18</v>
          </cell>
          <cell r="F166">
            <v>100</v>
          </cell>
          <cell r="G166">
            <v>186</v>
          </cell>
          <cell r="H166">
            <v>91</v>
          </cell>
          <cell r="I166">
            <v>810</v>
          </cell>
          <cell r="J166">
            <v>114</v>
          </cell>
          <cell r="K166">
            <v>14</v>
          </cell>
          <cell r="L166">
            <v>128</v>
          </cell>
          <cell r="M166">
            <v>10.9375</v>
          </cell>
          <cell r="N166">
            <v>0.114</v>
          </cell>
          <cell r="O166">
            <v>2.8919999999999999</v>
          </cell>
          <cell r="P166">
            <v>2.778</v>
          </cell>
          <cell r="R166">
            <v>1000</v>
          </cell>
          <cell r="S166">
            <v>122.80701754385964</v>
          </cell>
          <cell r="T166">
            <v>1122.8070175438597</v>
          </cell>
          <cell r="V166" t="str">
            <v>Choke Test 100%</v>
          </cell>
          <cell r="X166">
            <v>114</v>
          </cell>
          <cell r="Y166">
            <v>2778</v>
          </cell>
        </row>
        <row r="167">
          <cell r="B167">
            <v>41959</v>
          </cell>
          <cell r="C167" t="str">
            <v>A-10</v>
          </cell>
          <cell r="D167" t="str">
            <v>A-10:Zone3</v>
          </cell>
          <cell r="E167">
            <v>16.5</v>
          </cell>
          <cell r="F167">
            <v>100</v>
          </cell>
          <cell r="G167">
            <v>222</v>
          </cell>
          <cell r="H167">
            <v>88</v>
          </cell>
          <cell r="I167">
            <v>582</v>
          </cell>
          <cell r="J167">
            <v>226</v>
          </cell>
          <cell r="K167">
            <v>11</v>
          </cell>
          <cell r="L167">
            <v>237</v>
          </cell>
          <cell r="M167">
            <v>4.6413502109704643</v>
          </cell>
          <cell r="N167">
            <v>0.22600000000000001</v>
          </cell>
          <cell r="O167">
            <v>2.4009999999999998</v>
          </cell>
          <cell r="P167">
            <v>2.1749999999999998</v>
          </cell>
          <cell r="R167">
            <v>1000</v>
          </cell>
          <cell r="S167">
            <v>48.672566371681413</v>
          </cell>
          <cell r="T167">
            <v>1048.6725663716813</v>
          </cell>
          <cell r="V167" t="str">
            <v xml:space="preserve">BHP = 1189 psi. </v>
          </cell>
          <cell r="X167">
            <v>226</v>
          </cell>
          <cell r="Y167">
            <v>2175</v>
          </cell>
        </row>
        <row r="168">
          <cell r="B168">
            <v>41976</v>
          </cell>
          <cell r="C168" t="str">
            <v>A-10</v>
          </cell>
          <cell r="D168" t="str">
            <v>A-10:Zone3</v>
          </cell>
          <cell r="E168">
            <v>24</v>
          </cell>
          <cell r="F168">
            <v>100</v>
          </cell>
          <cell r="G168">
            <v>218</v>
          </cell>
          <cell r="H168">
            <v>94</v>
          </cell>
          <cell r="I168">
            <v>691</v>
          </cell>
          <cell r="J168">
            <v>151.25</v>
          </cell>
          <cell r="K168">
            <v>16.809999999999999</v>
          </cell>
          <cell r="L168">
            <v>168.06</v>
          </cell>
          <cell r="M168">
            <v>10.0023801023444</v>
          </cell>
          <cell r="N168">
            <v>0.151</v>
          </cell>
          <cell r="O168">
            <v>3.0670000000000002</v>
          </cell>
          <cell r="P168">
            <v>2.9159999999999999</v>
          </cell>
          <cell r="R168">
            <v>998.34710743801656</v>
          </cell>
          <cell r="S168">
            <v>111.32450331125828</v>
          </cell>
          <cell r="T168">
            <v>1112.9801324503312</v>
          </cell>
          <cell r="V168" t="str">
            <v>BHP = 1075 psi. Lab WC 10% (6 Dec 2014)</v>
          </cell>
          <cell r="X168">
            <v>151</v>
          </cell>
          <cell r="Y168">
            <v>2916</v>
          </cell>
        </row>
        <row r="169">
          <cell r="B169">
            <v>42003</v>
          </cell>
          <cell r="C169" t="str">
            <v>A-10</v>
          </cell>
          <cell r="D169" t="str">
            <v>A-10:Zone3</v>
          </cell>
          <cell r="E169">
            <v>24</v>
          </cell>
          <cell r="F169">
            <v>100</v>
          </cell>
          <cell r="G169">
            <v>267</v>
          </cell>
          <cell r="H169">
            <v>89</v>
          </cell>
          <cell r="I169">
            <v>416</v>
          </cell>
          <cell r="J169">
            <v>160</v>
          </cell>
          <cell r="K169">
            <v>0</v>
          </cell>
          <cell r="L169">
            <v>160</v>
          </cell>
          <cell r="M169">
            <v>0</v>
          </cell>
          <cell r="N169">
            <v>0.14399999999999999</v>
          </cell>
          <cell r="O169">
            <v>3.1539999999999999</v>
          </cell>
          <cell r="P169">
            <v>3.01</v>
          </cell>
          <cell r="R169">
            <v>900</v>
          </cell>
          <cell r="S169">
            <v>0</v>
          </cell>
          <cell r="T169">
            <v>1111.1111111111111</v>
          </cell>
          <cell r="V169" t="str">
            <v>BHP=1093 psi. Lab WC trace (27 Dec 2014)</v>
          </cell>
          <cell r="X169">
            <v>144</v>
          </cell>
          <cell r="Y169">
            <v>3010</v>
          </cell>
        </row>
        <row r="170">
          <cell r="B170">
            <v>42029</v>
          </cell>
          <cell r="C170" t="str">
            <v>A-10</v>
          </cell>
          <cell r="D170" t="str">
            <v>A-10:Zone3</v>
          </cell>
          <cell r="E170">
            <v>16</v>
          </cell>
          <cell r="F170">
            <v>100</v>
          </cell>
          <cell r="G170">
            <v>192</v>
          </cell>
          <cell r="H170">
            <v>88</v>
          </cell>
          <cell r="I170">
            <v>344</v>
          </cell>
          <cell r="J170">
            <v>172.85</v>
          </cell>
          <cell r="K170">
            <v>0</v>
          </cell>
          <cell r="L170">
            <v>172.85</v>
          </cell>
          <cell r="M170">
            <v>0</v>
          </cell>
          <cell r="N170">
            <v>0.17299999999999999</v>
          </cell>
          <cell r="O170">
            <v>3.105</v>
          </cell>
          <cell r="P170">
            <v>2.9319999999999999</v>
          </cell>
          <cell r="R170">
            <v>1000.8678044547295</v>
          </cell>
          <cell r="S170">
            <v>0</v>
          </cell>
          <cell r="T170">
            <v>999.13294797687865</v>
          </cell>
          <cell r="V170" t="str">
            <v>BHP=979 psi. Lab WC trace (27 Dec 2014)</v>
          </cell>
          <cell r="X170">
            <v>173</v>
          </cell>
          <cell r="Y170">
            <v>2932</v>
          </cell>
        </row>
        <row r="171">
          <cell r="B171">
            <v>42060</v>
          </cell>
          <cell r="C171" t="str">
            <v>A-10</v>
          </cell>
          <cell r="D171" t="str">
            <v>A-10:Zone3</v>
          </cell>
          <cell r="E171">
            <v>23.5</v>
          </cell>
          <cell r="F171">
            <v>100</v>
          </cell>
          <cell r="G171">
            <v>247</v>
          </cell>
          <cell r="H171">
            <v>84</v>
          </cell>
          <cell r="I171">
            <v>123</v>
          </cell>
          <cell r="J171">
            <v>101.59</v>
          </cell>
          <cell r="K171">
            <v>0</v>
          </cell>
          <cell r="L171">
            <v>101.59</v>
          </cell>
          <cell r="M171">
            <v>0</v>
          </cell>
          <cell r="N171">
            <v>0.10199999999999999</v>
          </cell>
          <cell r="O171">
            <v>2.597</v>
          </cell>
          <cell r="P171">
            <v>2.4950000000000001</v>
          </cell>
          <cell r="R171">
            <v>1004.0358302982577</v>
          </cell>
          <cell r="S171">
            <v>0</v>
          </cell>
          <cell r="T171">
            <v>995.98039215686276</v>
          </cell>
          <cell r="V171" t="str">
            <v>BHP=1462 psi. Assume WC trace. GL TS = 1.87 MM</v>
          </cell>
          <cell r="X171">
            <v>102</v>
          </cell>
          <cell r="Y171">
            <v>2495</v>
          </cell>
        </row>
        <row r="172">
          <cell r="B172">
            <v>42169</v>
          </cell>
          <cell r="C172" t="str">
            <v>A-10</v>
          </cell>
          <cell r="D172" t="str">
            <v>A-10:Zone3</v>
          </cell>
          <cell r="E172">
            <v>23</v>
          </cell>
          <cell r="F172">
            <v>100</v>
          </cell>
          <cell r="G172">
            <v>197</v>
          </cell>
          <cell r="H172">
            <v>89</v>
          </cell>
          <cell r="I172">
            <v>781</v>
          </cell>
          <cell r="J172">
            <v>84.22</v>
          </cell>
          <cell r="K172">
            <v>0</v>
          </cell>
          <cell r="L172">
            <v>84.22</v>
          </cell>
          <cell r="M172">
            <v>0</v>
          </cell>
          <cell r="N172">
            <v>8.5000000000000006E-2</v>
          </cell>
          <cell r="O172">
            <v>2.2530000000000001</v>
          </cell>
          <cell r="P172">
            <v>2.1680000000000001</v>
          </cell>
          <cell r="R172">
            <v>1009.2614580859653</v>
          </cell>
          <cell r="S172">
            <v>0</v>
          </cell>
          <cell r="T172">
            <v>990.82352941176475</v>
          </cell>
          <cell r="V172" t="str">
            <v>Assume WC trace. BHP = 984 psi</v>
          </cell>
          <cell r="X172">
            <v>85</v>
          </cell>
          <cell r="Y172">
            <v>2168</v>
          </cell>
        </row>
        <row r="173">
          <cell r="B173">
            <v>42246</v>
          </cell>
          <cell r="C173" t="str">
            <v>A-10</v>
          </cell>
          <cell r="D173" t="str">
            <v>A-10:Zone3</v>
          </cell>
          <cell r="E173">
            <v>23</v>
          </cell>
          <cell r="F173">
            <v>100</v>
          </cell>
          <cell r="G173">
            <v>202</v>
          </cell>
          <cell r="H173">
            <v>89</v>
          </cell>
          <cell r="I173">
            <v>648</v>
          </cell>
          <cell r="J173">
            <v>74.52</v>
          </cell>
          <cell r="K173">
            <v>4.76</v>
          </cell>
          <cell r="L173">
            <v>79.28</v>
          </cell>
          <cell r="M173">
            <v>6.0040363269424821</v>
          </cell>
          <cell r="N173">
            <v>7.3999999999999802E-2</v>
          </cell>
          <cell r="O173">
            <v>2.355</v>
          </cell>
          <cell r="P173">
            <v>2.2810000000000001</v>
          </cell>
          <cell r="R173">
            <v>993.02200751475846</v>
          </cell>
          <cell r="S173">
            <v>64.324324324324493</v>
          </cell>
          <cell r="T173">
            <v>1071.3513513513542</v>
          </cell>
          <cell r="V173" t="str">
            <v>Assume WC 6% (7Aug2015). BHP=1291 psi.</v>
          </cell>
          <cell r="X173">
            <v>73.999999999999801</v>
          </cell>
          <cell r="Y173">
            <v>2281</v>
          </cell>
        </row>
        <row r="174">
          <cell r="B174">
            <v>42253</v>
          </cell>
          <cell r="C174" t="str">
            <v>A-10</v>
          </cell>
          <cell r="D174" t="str">
            <v>A-10:Zone3</v>
          </cell>
          <cell r="E174">
            <v>24</v>
          </cell>
          <cell r="F174">
            <v>100</v>
          </cell>
          <cell r="G174">
            <v>211</v>
          </cell>
          <cell r="H174">
            <v>83</v>
          </cell>
          <cell r="I174">
            <v>803</v>
          </cell>
          <cell r="J174">
            <v>44.65</v>
          </cell>
          <cell r="K174">
            <v>2.85</v>
          </cell>
          <cell r="L174">
            <v>47.5</v>
          </cell>
          <cell r="M174">
            <v>6</v>
          </cell>
          <cell r="N174">
            <v>4.4999999999999901E-2</v>
          </cell>
          <cell r="O174">
            <v>2.6819999999999999</v>
          </cell>
          <cell r="P174">
            <v>2.637</v>
          </cell>
          <cell r="R174">
            <v>1007.8387458006697</v>
          </cell>
          <cell r="S174">
            <v>63.333333333333471</v>
          </cell>
          <cell r="T174">
            <v>1055.5555555555579</v>
          </cell>
          <cell r="V174" t="str">
            <v>Assume WC 6%. BHP = 1550 psi.</v>
          </cell>
          <cell r="X174">
            <v>44.999999999999901</v>
          </cell>
          <cell r="Y174">
            <v>2637</v>
          </cell>
        </row>
        <row r="175">
          <cell r="B175">
            <v>42393</v>
          </cell>
          <cell r="C175" t="str">
            <v>A-10</v>
          </cell>
          <cell r="D175" t="str">
            <v>A-10:Zone3</v>
          </cell>
          <cell r="E175">
            <v>19</v>
          </cell>
          <cell r="F175">
            <v>100</v>
          </cell>
          <cell r="G175">
            <v>214</v>
          </cell>
          <cell r="H175">
            <v>94</v>
          </cell>
          <cell r="I175">
            <v>1305</v>
          </cell>
          <cell r="J175">
            <v>65.41</v>
          </cell>
          <cell r="K175">
            <v>4.18</v>
          </cell>
          <cell r="L175">
            <v>69.59</v>
          </cell>
          <cell r="M175">
            <v>6.0066101451357952</v>
          </cell>
          <cell r="N175">
            <v>2.5999999999999999E-2</v>
          </cell>
          <cell r="O175">
            <v>2.4260000000000002</v>
          </cell>
          <cell r="P175">
            <v>2.4</v>
          </cell>
          <cell r="Q175">
            <v>54.8</v>
          </cell>
          <cell r="R175">
            <v>397.49273811343829</v>
          </cell>
          <cell r="S175">
            <v>160.76923076923077</v>
          </cell>
          <cell r="T175">
            <v>2676.5384615384614</v>
          </cell>
          <cell r="V175" t="str">
            <v>Assume WC 6%. GL @GLM#2 post GLPO.</v>
          </cell>
          <cell r="X175">
            <v>26</v>
          </cell>
          <cell r="Y175">
            <v>2400</v>
          </cell>
        </row>
        <row r="176">
          <cell r="B176">
            <v>42400</v>
          </cell>
          <cell r="C176" t="str">
            <v>A-10</v>
          </cell>
          <cell r="D176" t="str">
            <v>A-10:Zone3</v>
          </cell>
          <cell r="E176">
            <v>21</v>
          </cell>
          <cell r="F176">
            <v>100</v>
          </cell>
          <cell r="G176">
            <v>208</v>
          </cell>
          <cell r="H176">
            <v>95</v>
          </cell>
          <cell r="I176">
            <v>1420</v>
          </cell>
          <cell r="J176">
            <v>37.96</v>
          </cell>
          <cell r="K176">
            <v>0.93</v>
          </cell>
          <cell r="L176">
            <v>38.89</v>
          </cell>
          <cell r="M176">
            <v>2.3913602468500899</v>
          </cell>
          <cell r="N176">
            <v>1.4999999999999999E-2</v>
          </cell>
          <cell r="O176">
            <v>2.726</v>
          </cell>
          <cell r="P176">
            <v>2.7109999999999999</v>
          </cell>
          <cell r="Q176">
            <v>56.9</v>
          </cell>
          <cell r="R176">
            <v>395.15279241306638</v>
          </cell>
          <cell r="T176">
            <v>2592.6666666666665</v>
          </cell>
          <cell r="V176" t="str">
            <v>Lab WC 2.4%</v>
          </cell>
          <cell r="X176">
            <v>15</v>
          </cell>
          <cell r="Y176">
            <v>2711</v>
          </cell>
        </row>
        <row r="177">
          <cell r="B177">
            <v>42415</v>
          </cell>
          <cell r="C177" t="str">
            <v>A-10</v>
          </cell>
          <cell r="D177" t="str">
            <v>A-10:Zone3</v>
          </cell>
          <cell r="E177">
            <v>23</v>
          </cell>
          <cell r="F177">
            <v>100</v>
          </cell>
          <cell r="G177">
            <v>194</v>
          </cell>
          <cell r="H177">
            <v>92</v>
          </cell>
          <cell r="I177">
            <v>1437</v>
          </cell>
          <cell r="J177">
            <v>33.869999999999997</v>
          </cell>
          <cell r="K177">
            <v>0.83</v>
          </cell>
          <cell r="L177">
            <v>34.700000000000003</v>
          </cell>
          <cell r="M177">
            <v>2.3919308357348705</v>
          </cell>
          <cell r="N177">
            <v>1.4E-2</v>
          </cell>
          <cell r="O177">
            <v>2.7669999999999999</v>
          </cell>
          <cell r="P177">
            <v>2.7530000000000001</v>
          </cell>
          <cell r="Q177">
            <v>66.400000000000006</v>
          </cell>
          <cell r="R177">
            <v>413.34514319456747</v>
          </cell>
          <cell r="S177">
            <v>59.285714285714285</v>
          </cell>
          <cell r="T177">
            <v>2478.5714285714284</v>
          </cell>
          <cell r="V177" t="str">
            <v>Assume WC 2.4%</v>
          </cell>
          <cell r="X177">
            <v>14</v>
          </cell>
          <cell r="Y177">
            <v>2753</v>
          </cell>
        </row>
        <row r="178">
          <cell r="B178">
            <v>42427</v>
          </cell>
          <cell r="C178" t="str">
            <v>A-10</v>
          </cell>
          <cell r="D178" t="str">
            <v>A-10:Zone3</v>
          </cell>
          <cell r="E178">
            <v>19</v>
          </cell>
          <cell r="F178">
            <v>100</v>
          </cell>
          <cell r="G178">
            <v>193</v>
          </cell>
          <cell r="H178">
            <v>86</v>
          </cell>
          <cell r="I178">
            <v>1493</v>
          </cell>
          <cell r="J178">
            <v>47.77</v>
          </cell>
          <cell r="K178">
            <v>1.17</v>
          </cell>
          <cell r="L178">
            <v>48.94</v>
          </cell>
          <cell r="M178">
            <v>2.3906824683285657</v>
          </cell>
          <cell r="N178">
            <v>1.9E-2</v>
          </cell>
          <cell r="O178">
            <v>5.0270000000000001</v>
          </cell>
          <cell r="P178">
            <v>5.008</v>
          </cell>
          <cell r="Q178">
            <v>100.58</v>
          </cell>
          <cell r="R178">
            <v>397.73916684111367</v>
          </cell>
          <cell r="S178">
            <v>61.578947368421055</v>
          </cell>
          <cell r="T178">
            <v>2575.7894736842104</v>
          </cell>
          <cell r="W178">
            <v>1846.7</v>
          </cell>
          <cell r="X178">
            <v>19</v>
          </cell>
          <cell r="Y178">
            <v>5008</v>
          </cell>
        </row>
        <row r="179">
          <cell r="B179">
            <v>42439</v>
          </cell>
          <cell r="C179" t="str">
            <v>A-10</v>
          </cell>
          <cell r="D179" t="str">
            <v>A-10:Zone3</v>
          </cell>
          <cell r="E179">
            <v>16</v>
          </cell>
          <cell r="F179">
            <v>100</v>
          </cell>
          <cell r="G179">
            <v>180</v>
          </cell>
          <cell r="H179">
            <v>92</v>
          </cell>
          <cell r="I179">
            <v>608</v>
          </cell>
          <cell r="J179">
            <v>143.16999999999999</v>
          </cell>
          <cell r="K179">
            <v>0</v>
          </cell>
          <cell r="L179">
            <v>143.16999999999999</v>
          </cell>
          <cell r="M179">
            <v>0</v>
          </cell>
          <cell r="N179">
            <v>5.7000000000000002E-2</v>
          </cell>
          <cell r="O179">
            <v>1.1659999999999999</v>
          </cell>
          <cell r="P179">
            <v>1.109</v>
          </cell>
          <cell r="Q179">
            <v>36.799999999999997</v>
          </cell>
          <cell r="R179">
            <v>398.12809946217783</v>
          </cell>
          <cell r="S179">
            <v>0</v>
          </cell>
          <cell r="T179">
            <v>2511.7543859649122</v>
          </cell>
          <cell r="V179" t="str">
            <v>Lab WC 0% (11 Mar 2016). Post GL Opt.</v>
          </cell>
          <cell r="W179">
            <v>1815</v>
          </cell>
          <cell r="X179">
            <v>57</v>
          </cell>
          <cell r="Y179">
            <v>1109</v>
          </cell>
        </row>
        <row r="180">
          <cell r="B180">
            <v>42454</v>
          </cell>
          <cell r="C180" t="str">
            <v>A-10</v>
          </cell>
          <cell r="D180" t="str">
            <v>A-10:Zone3</v>
          </cell>
          <cell r="E180">
            <v>61</v>
          </cell>
          <cell r="F180">
            <v>100</v>
          </cell>
          <cell r="G180">
            <v>150</v>
          </cell>
          <cell r="H180">
            <v>93</v>
          </cell>
          <cell r="I180">
            <v>658</v>
          </cell>
          <cell r="J180">
            <v>85.24</v>
          </cell>
          <cell r="K180">
            <v>2.1</v>
          </cell>
          <cell r="L180">
            <v>87.34</v>
          </cell>
          <cell r="M180">
            <v>2.4043966109457293</v>
          </cell>
          <cell r="N180">
            <v>3.4000000000000002E-2</v>
          </cell>
          <cell r="O180">
            <v>1.6539999999999999</v>
          </cell>
          <cell r="P180">
            <v>1.619</v>
          </cell>
          <cell r="Q180">
            <v>37</v>
          </cell>
          <cell r="R180">
            <v>398.8737681839512</v>
          </cell>
          <cell r="T180">
            <v>2568.8235294117649</v>
          </cell>
          <cell r="V180" t="str">
            <v>Combine test well A-05 and well A-10. Assume WC 2.4%.</v>
          </cell>
          <cell r="X180">
            <v>34</v>
          </cell>
          <cell r="Y180">
            <v>1619</v>
          </cell>
        </row>
        <row r="181">
          <cell r="B181">
            <v>42475</v>
          </cell>
          <cell r="C181" t="str">
            <v>A-10</v>
          </cell>
          <cell r="D181" t="str">
            <v>A-10:Zone3</v>
          </cell>
          <cell r="E181">
            <v>27</v>
          </cell>
          <cell r="F181">
            <v>100</v>
          </cell>
          <cell r="G181">
            <v>185</v>
          </cell>
          <cell r="H181">
            <v>90</v>
          </cell>
          <cell r="I181">
            <v>732</v>
          </cell>
          <cell r="J181">
            <v>81.92</v>
          </cell>
          <cell r="K181">
            <v>0</v>
          </cell>
          <cell r="L181">
            <v>81.92</v>
          </cell>
          <cell r="M181">
            <v>0</v>
          </cell>
          <cell r="N181">
            <v>3.3000000000000002E-2</v>
          </cell>
          <cell r="O181">
            <v>1.44</v>
          </cell>
          <cell r="P181">
            <v>1.4079999999999999</v>
          </cell>
          <cell r="Q181">
            <v>37.6</v>
          </cell>
          <cell r="R181">
            <v>402.83203125</v>
          </cell>
          <cell r="S181">
            <v>0</v>
          </cell>
          <cell r="T181">
            <v>2482.4242424242425</v>
          </cell>
          <cell r="V181" t="str">
            <v>Lab WC 0% (16 Apr 2016)</v>
          </cell>
          <cell r="W181">
            <v>1572</v>
          </cell>
          <cell r="X181">
            <v>33</v>
          </cell>
          <cell r="Y181">
            <v>1408</v>
          </cell>
        </row>
        <row r="182">
          <cell r="B182">
            <v>42488</v>
          </cell>
          <cell r="C182" t="str">
            <v>A-10</v>
          </cell>
          <cell r="D182" t="str">
            <v>A-10:Zone3</v>
          </cell>
          <cell r="E182">
            <v>23.5</v>
          </cell>
          <cell r="F182">
            <v>100</v>
          </cell>
          <cell r="G182">
            <v>155</v>
          </cell>
          <cell r="H182">
            <v>91</v>
          </cell>
          <cell r="I182">
            <v>822</v>
          </cell>
          <cell r="J182">
            <v>67.900000000000006</v>
          </cell>
          <cell r="K182">
            <v>0</v>
          </cell>
          <cell r="L182">
            <v>67.900000000000006</v>
          </cell>
          <cell r="M182">
            <v>0</v>
          </cell>
          <cell r="N182">
            <v>2.7E-2</v>
          </cell>
          <cell r="O182">
            <v>1.837</v>
          </cell>
          <cell r="P182">
            <v>1.81</v>
          </cell>
          <cell r="Q182">
            <v>37.700000000000003</v>
          </cell>
          <cell r="R182">
            <v>397.64359351988219</v>
          </cell>
          <cell r="S182">
            <v>0</v>
          </cell>
          <cell r="T182">
            <v>2514.8148148148148</v>
          </cell>
          <cell r="V182" t="str">
            <v>Lab WC 0% (30 Apr 2016). GL meter = 0.6 MMscfd.</v>
          </cell>
          <cell r="W182">
            <v>1617</v>
          </cell>
          <cell r="X182">
            <v>27</v>
          </cell>
          <cell r="Y182">
            <v>1810</v>
          </cell>
        </row>
        <row r="183">
          <cell r="B183">
            <v>42499</v>
          </cell>
          <cell r="C183" t="str">
            <v>A-10</v>
          </cell>
          <cell r="D183" t="str">
            <v>A-10:Zone3</v>
          </cell>
          <cell r="E183">
            <v>24</v>
          </cell>
          <cell r="F183">
            <v>100</v>
          </cell>
          <cell r="G183">
            <v>158</v>
          </cell>
          <cell r="H183">
            <v>86</v>
          </cell>
          <cell r="I183">
            <v>1024</v>
          </cell>
          <cell r="J183">
            <v>18.71</v>
          </cell>
          <cell r="K183">
            <v>0</v>
          </cell>
          <cell r="L183">
            <v>18.71</v>
          </cell>
          <cell r="M183">
            <v>0</v>
          </cell>
          <cell r="N183">
            <v>7.0000000000000001E-3</v>
          </cell>
          <cell r="O183">
            <v>2.0619999999999998</v>
          </cell>
          <cell r="P183">
            <v>2.0539999999999998</v>
          </cell>
          <cell r="Q183">
            <v>41</v>
          </cell>
          <cell r="R183">
            <v>374.13148049171565</v>
          </cell>
          <cell r="T183">
            <v>2672.8571428571427</v>
          </cell>
          <cell r="V183" t="str">
            <v>Assume WC 0%</v>
          </cell>
          <cell r="X183">
            <v>7</v>
          </cell>
          <cell r="Y183">
            <v>2054</v>
          </cell>
        </row>
        <row r="184">
          <cell r="B184">
            <v>42541</v>
          </cell>
          <cell r="C184" t="str">
            <v>A-10</v>
          </cell>
          <cell r="D184" t="str">
            <v>A-10:Zone3</v>
          </cell>
          <cell r="E184">
            <v>20.5</v>
          </cell>
          <cell r="F184">
            <v>100</v>
          </cell>
          <cell r="G184">
            <v>170</v>
          </cell>
          <cell r="H184">
            <v>90</v>
          </cell>
          <cell r="I184">
            <v>737</v>
          </cell>
          <cell r="J184">
            <v>85.36</v>
          </cell>
          <cell r="K184">
            <v>0</v>
          </cell>
          <cell r="L184">
            <v>85.36</v>
          </cell>
          <cell r="M184">
            <v>0</v>
          </cell>
          <cell r="N184">
            <v>3.4000000000000002E-2</v>
          </cell>
          <cell r="O184">
            <v>1.41</v>
          </cell>
          <cell r="P184">
            <v>1.3759999999999999</v>
          </cell>
          <cell r="Q184">
            <v>38.200000000000003</v>
          </cell>
          <cell r="R184">
            <v>398.31302717900655</v>
          </cell>
          <cell r="T184">
            <v>2510.5882352941176</v>
          </cell>
          <cell r="V184" t="str">
            <v>Assume WC 0%. Post Re-GLPO attempt.</v>
          </cell>
          <cell r="X184">
            <v>34</v>
          </cell>
          <cell r="Y184">
            <v>1376</v>
          </cell>
        </row>
        <row r="185">
          <cell r="B185">
            <v>42550</v>
          </cell>
          <cell r="C185" t="str">
            <v>A-10</v>
          </cell>
          <cell r="D185" t="str">
            <v>A-10:Zone3</v>
          </cell>
          <cell r="E185">
            <v>20</v>
          </cell>
          <cell r="F185">
            <v>100</v>
          </cell>
          <cell r="G185">
            <v>156</v>
          </cell>
          <cell r="H185">
            <v>92</v>
          </cell>
          <cell r="I185">
            <v>686</v>
          </cell>
          <cell r="J185">
            <v>59.68</v>
          </cell>
          <cell r="K185">
            <v>0.15</v>
          </cell>
          <cell r="L185">
            <v>59.83</v>
          </cell>
          <cell r="M185">
            <v>0.25071034598027747</v>
          </cell>
          <cell r="N185">
            <v>3.5999999999999997E-2</v>
          </cell>
          <cell r="O185">
            <v>1.391</v>
          </cell>
          <cell r="P185">
            <v>1.3560000000000001</v>
          </cell>
          <cell r="Q185">
            <v>38</v>
          </cell>
          <cell r="R185">
            <v>603.21715817694371</v>
          </cell>
          <cell r="S185">
            <v>4.166666666666667</v>
          </cell>
          <cell r="T185">
            <v>1661.9444444444443</v>
          </cell>
          <cell r="V185" t="str">
            <v>Lab WC 0.25% (1 Jul 2016). GL meter = 0.55 MM.</v>
          </cell>
          <cell r="X185">
            <v>36</v>
          </cell>
          <cell r="Y185">
            <v>1356</v>
          </cell>
        </row>
        <row r="186">
          <cell r="B186">
            <v>42570</v>
          </cell>
          <cell r="C186" t="str">
            <v>A-10</v>
          </cell>
          <cell r="D186" t="str">
            <v>A-10:Zone3</v>
          </cell>
          <cell r="E186">
            <v>14</v>
          </cell>
          <cell r="F186">
            <v>100</v>
          </cell>
          <cell r="G186">
            <v>170</v>
          </cell>
          <cell r="H186">
            <v>89</v>
          </cell>
          <cell r="I186">
            <v>821</v>
          </cell>
          <cell r="J186">
            <v>58.18</v>
          </cell>
          <cell r="K186">
            <v>0.47</v>
          </cell>
          <cell r="L186">
            <v>58.65</v>
          </cell>
          <cell r="M186">
            <v>0.80136402387041772</v>
          </cell>
          <cell r="N186">
            <v>3.5000000000000003E-2</v>
          </cell>
          <cell r="O186">
            <v>3.18</v>
          </cell>
          <cell r="P186">
            <v>3.14</v>
          </cell>
          <cell r="Q186">
            <v>38.5</v>
          </cell>
          <cell r="R186">
            <v>601.58129941560674</v>
          </cell>
          <cell r="T186">
            <v>1676</v>
          </cell>
          <cell r="V186" t="str">
            <v>Lab WC 0.8% (26 Jul 2016)</v>
          </cell>
          <cell r="X186">
            <v>35</v>
          </cell>
          <cell r="Y186">
            <v>3140</v>
          </cell>
        </row>
        <row r="187">
          <cell r="B187">
            <v>42614</v>
          </cell>
          <cell r="C187" t="str">
            <v>A-10</v>
          </cell>
          <cell r="D187" t="str">
            <v>A-10:Zone3</v>
          </cell>
          <cell r="E187">
            <v>27</v>
          </cell>
          <cell r="F187">
            <v>100</v>
          </cell>
          <cell r="G187">
            <v>194</v>
          </cell>
          <cell r="H187">
            <v>87</v>
          </cell>
          <cell r="I187">
            <v>831</v>
          </cell>
          <cell r="J187">
            <v>31.17</v>
          </cell>
          <cell r="K187">
            <v>1.64</v>
          </cell>
          <cell r="L187">
            <v>32.81</v>
          </cell>
          <cell r="M187">
            <v>4.9984760743675709</v>
          </cell>
          <cell r="N187">
            <v>1.2E-2</v>
          </cell>
          <cell r="O187">
            <v>1.6479999999999999</v>
          </cell>
          <cell r="P187">
            <v>1.6359999999999999</v>
          </cell>
          <cell r="Q187">
            <v>40</v>
          </cell>
          <cell r="R187">
            <v>384.98556304138594</v>
          </cell>
          <cell r="S187">
            <v>136.66666666666666</v>
          </cell>
          <cell r="T187">
            <v>2734.1666666666665</v>
          </cell>
          <cell r="V187" t="str">
            <v>Lab WC 5% (Aug 2016). GL meter = 0.7 MM. Gas TS = 1.65 MM. BHP = 1680 psi.</v>
          </cell>
          <cell r="X187">
            <v>12</v>
          </cell>
          <cell r="Y187">
            <v>1636</v>
          </cell>
        </row>
        <row r="188">
          <cell r="B188">
            <v>42638</v>
          </cell>
          <cell r="C188" t="str">
            <v>A-10</v>
          </cell>
          <cell r="D188" t="str">
            <v>A-10:Zone3</v>
          </cell>
          <cell r="E188">
            <v>24</v>
          </cell>
          <cell r="F188">
            <v>100</v>
          </cell>
          <cell r="G188">
            <v>231</v>
          </cell>
          <cell r="H188">
            <v>85</v>
          </cell>
          <cell r="I188">
            <v>830</v>
          </cell>
          <cell r="J188">
            <v>34.119999999999997</v>
          </cell>
          <cell r="K188">
            <v>1.8</v>
          </cell>
          <cell r="L188">
            <v>35.92</v>
          </cell>
          <cell r="M188">
            <v>5.0111358574610243</v>
          </cell>
          <cell r="N188">
            <v>1.4E-2</v>
          </cell>
          <cell r="O188">
            <v>1.21</v>
          </cell>
          <cell r="P188">
            <v>1.196</v>
          </cell>
          <cell r="Q188">
            <v>41</v>
          </cell>
          <cell r="R188">
            <v>410.31652989449003</v>
          </cell>
          <cell r="T188">
            <v>2565.7142857142858</v>
          </cell>
          <cell r="V188" t="str">
            <v>Assume WC 5%. GL meter = 0.7 MM. Gas TS = 1.21 MM.</v>
          </cell>
          <cell r="W188">
            <v>1805</v>
          </cell>
          <cell r="X188">
            <v>14</v>
          </cell>
          <cell r="Y188">
            <v>1196</v>
          </cell>
        </row>
        <row r="189">
          <cell r="B189">
            <v>42673</v>
          </cell>
          <cell r="C189" t="str">
            <v>A-10</v>
          </cell>
          <cell r="D189" t="str">
            <v>A-10:Zone3</v>
          </cell>
          <cell r="E189">
            <v>26</v>
          </cell>
          <cell r="F189">
            <v>100</v>
          </cell>
          <cell r="G189">
            <v>180</v>
          </cell>
          <cell r="H189">
            <v>83</v>
          </cell>
          <cell r="I189">
            <v>751</v>
          </cell>
          <cell r="J189">
            <v>22.77</v>
          </cell>
          <cell r="K189">
            <v>1.2</v>
          </cell>
          <cell r="L189">
            <v>23.97</v>
          </cell>
          <cell r="M189">
            <v>5.0062578222778473</v>
          </cell>
          <cell r="N189">
            <v>8.9999999999999993E-3</v>
          </cell>
          <cell r="O189">
            <v>1.2569999999999999</v>
          </cell>
          <cell r="P189">
            <v>1.248</v>
          </cell>
          <cell r="Q189">
            <v>39</v>
          </cell>
          <cell r="R189">
            <v>395.25691699604744</v>
          </cell>
          <cell r="S189">
            <v>133.33333333333334</v>
          </cell>
          <cell r="T189">
            <v>2663.3333333333335</v>
          </cell>
          <cell r="V189" t="str">
            <v>Assume WC 5%. GL meter = 0.58 MM. Gas TS = 1.26 MM.</v>
          </cell>
          <cell r="W189">
            <v>1800</v>
          </cell>
          <cell r="X189">
            <v>9</v>
          </cell>
          <cell r="Y189">
            <v>1248</v>
          </cell>
        </row>
        <row r="190">
          <cell r="B190">
            <v>42686</v>
          </cell>
          <cell r="C190" t="str">
            <v>A-10</v>
          </cell>
          <cell r="D190" t="str">
            <v>A-10:Zone3</v>
          </cell>
          <cell r="E190">
            <v>23.5</v>
          </cell>
          <cell r="F190">
            <v>100</v>
          </cell>
          <cell r="G190">
            <v>195</v>
          </cell>
          <cell r="H190">
            <v>79</v>
          </cell>
          <cell r="I190">
            <v>902</v>
          </cell>
          <cell r="J190">
            <v>15.54</v>
          </cell>
          <cell r="K190">
            <v>0.82</v>
          </cell>
          <cell r="L190">
            <v>16.36</v>
          </cell>
          <cell r="M190">
            <v>5.0122249388753053</v>
          </cell>
          <cell r="N190">
            <v>6.0000000000000001E-3</v>
          </cell>
          <cell r="O190">
            <v>1.736</v>
          </cell>
          <cell r="P190">
            <v>1.73</v>
          </cell>
          <cell r="Q190">
            <v>39</v>
          </cell>
          <cell r="R190">
            <v>386.10038610038612</v>
          </cell>
          <cell r="T190">
            <v>2726.6666666666665</v>
          </cell>
          <cell r="V190" t="str">
            <v>WC trace. Assume 5%. GL meter = 0.73 MM. Gas TS = 1.74 MM.</v>
          </cell>
          <cell r="W190">
            <v>1844</v>
          </cell>
          <cell r="X190">
            <v>6</v>
          </cell>
          <cell r="Y190">
            <v>1730</v>
          </cell>
        </row>
        <row r="191">
          <cell r="B191">
            <v>42699</v>
          </cell>
          <cell r="C191" t="str">
            <v>A-10</v>
          </cell>
          <cell r="D191" t="str">
            <v>A-10:Zone3</v>
          </cell>
          <cell r="E191">
            <v>22</v>
          </cell>
          <cell r="F191">
            <v>100</v>
          </cell>
          <cell r="G191">
            <v>163</v>
          </cell>
          <cell r="H191">
            <v>84</v>
          </cell>
          <cell r="I191">
            <v>938</v>
          </cell>
          <cell r="J191">
            <v>21.82</v>
          </cell>
          <cell r="K191">
            <v>1.1499999999999999</v>
          </cell>
          <cell r="L191">
            <v>22.97</v>
          </cell>
          <cell r="M191">
            <v>5.0065302568567693</v>
          </cell>
          <cell r="N191">
            <v>8.9999999999999993E-3</v>
          </cell>
          <cell r="O191">
            <v>1.929</v>
          </cell>
          <cell r="P191">
            <v>1.92</v>
          </cell>
          <cell r="Q191">
            <v>41</v>
          </cell>
          <cell r="R191">
            <v>412.46562786434464</v>
          </cell>
          <cell r="S191">
            <v>127.77777777777777</v>
          </cell>
          <cell r="T191">
            <v>2552.2222222222222</v>
          </cell>
          <cell r="V191" t="str">
            <v>WC trace. Assume 5%. GL meter = 0.83 MM. Gas TS = 1.93 MM.</v>
          </cell>
          <cell r="W191">
            <v>1715</v>
          </cell>
          <cell r="X191">
            <v>9</v>
          </cell>
          <cell r="Y191">
            <v>1920</v>
          </cell>
        </row>
        <row r="192">
          <cell r="B192">
            <v>42745</v>
          </cell>
          <cell r="C192" t="str">
            <v>A-10</v>
          </cell>
          <cell r="D192" t="str">
            <v>A-10:Zone3</v>
          </cell>
          <cell r="E192">
            <v>24</v>
          </cell>
          <cell r="F192">
            <v>100</v>
          </cell>
          <cell r="G192">
            <v>185</v>
          </cell>
          <cell r="H192">
            <v>82</v>
          </cell>
          <cell r="I192">
            <v>899</v>
          </cell>
          <cell r="J192">
            <v>16.399999999999999</v>
          </cell>
          <cell r="K192">
            <v>0</v>
          </cell>
          <cell r="L192">
            <v>16.399999999999999</v>
          </cell>
          <cell r="M192">
            <v>0</v>
          </cell>
          <cell r="N192">
            <v>7.0000000000000001E-3</v>
          </cell>
          <cell r="O192">
            <v>1.87</v>
          </cell>
          <cell r="P192">
            <v>1.869</v>
          </cell>
          <cell r="Q192">
            <v>41</v>
          </cell>
          <cell r="R192">
            <v>426.82926829268291</v>
          </cell>
          <cell r="S192">
            <v>0</v>
          </cell>
          <cell r="T192">
            <v>2342.8571428571427</v>
          </cell>
          <cell r="V192" t="str">
            <v>WC trace. GL meter = 0.75 MM. Gas TS = 1.87 MM.</v>
          </cell>
          <cell r="W192">
            <v>1849</v>
          </cell>
          <cell r="X192">
            <v>7</v>
          </cell>
          <cell r="Y192">
            <v>1869</v>
          </cell>
        </row>
        <row r="193">
          <cell r="B193">
            <v>42765</v>
          </cell>
          <cell r="C193" t="str">
            <v>A-10</v>
          </cell>
          <cell r="D193" t="str">
            <v>A-10:Zone3</v>
          </cell>
          <cell r="E193">
            <v>23</v>
          </cell>
          <cell r="F193">
            <v>100</v>
          </cell>
          <cell r="G193">
            <v>185</v>
          </cell>
          <cell r="H193">
            <v>87</v>
          </cell>
          <cell r="I193">
            <v>872</v>
          </cell>
          <cell r="J193">
            <v>75.63</v>
          </cell>
          <cell r="K193">
            <v>0</v>
          </cell>
          <cell r="L193">
            <v>75.63</v>
          </cell>
          <cell r="M193">
            <v>0</v>
          </cell>
          <cell r="N193">
            <v>0.03</v>
          </cell>
          <cell r="O193">
            <v>1.827</v>
          </cell>
          <cell r="P193">
            <v>1.796</v>
          </cell>
          <cell r="Q193">
            <v>51.34</v>
          </cell>
          <cell r="R193">
            <v>396.6679888932963</v>
          </cell>
          <cell r="S193">
            <v>0</v>
          </cell>
          <cell r="T193">
            <v>2521</v>
          </cell>
          <cell r="V193" t="str">
            <v xml:space="preserve">Assume WC trace. Gas TS = 1.83 MM. GL meter = 0.85 MM. </v>
          </cell>
          <cell r="W193">
            <v>1569</v>
          </cell>
          <cell r="X193">
            <v>30</v>
          </cell>
          <cell r="Y193">
            <v>1796</v>
          </cell>
        </row>
        <row r="194">
          <cell r="B194">
            <v>42820</v>
          </cell>
          <cell r="C194" t="str">
            <v>A-10</v>
          </cell>
          <cell r="D194" t="str">
            <v>A-10:Zone3</v>
          </cell>
          <cell r="E194">
            <v>22</v>
          </cell>
          <cell r="F194">
            <v>100</v>
          </cell>
          <cell r="G194">
            <v>203</v>
          </cell>
          <cell r="H194">
            <v>81</v>
          </cell>
          <cell r="I194">
            <v>927</v>
          </cell>
          <cell r="J194">
            <v>96.3</v>
          </cell>
          <cell r="K194">
            <v>8.3699999999999992</v>
          </cell>
          <cell r="L194">
            <v>104.67</v>
          </cell>
          <cell r="M194">
            <v>7.9965606190885641</v>
          </cell>
          <cell r="N194">
            <v>3.9E-2</v>
          </cell>
          <cell r="O194">
            <v>2.04</v>
          </cell>
          <cell r="P194">
            <v>2</v>
          </cell>
          <cell r="Q194">
            <v>44</v>
          </cell>
          <cell r="R194">
            <v>404.98442367601245</v>
          </cell>
          <cell r="T194">
            <v>2683.8461538461538</v>
          </cell>
          <cell r="V194" t="str">
            <v>after tub clean up, GL meter 0.86 MM</v>
          </cell>
          <cell r="W194">
            <v>1168</v>
          </cell>
          <cell r="X194">
            <v>39</v>
          </cell>
          <cell r="Y194">
            <v>2000</v>
          </cell>
        </row>
        <row r="195">
          <cell r="B195">
            <v>42823</v>
          </cell>
          <cell r="C195" t="str">
            <v>A-10</v>
          </cell>
          <cell r="D195" t="str">
            <v>A-10:Zone3</v>
          </cell>
          <cell r="E195">
            <v>18</v>
          </cell>
          <cell r="F195">
            <v>100</v>
          </cell>
          <cell r="G195">
            <v>221</v>
          </cell>
          <cell r="H195">
            <v>85</v>
          </cell>
          <cell r="I195">
            <v>831</v>
          </cell>
          <cell r="J195">
            <v>65</v>
          </cell>
          <cell r="K195">
            <v>5.65</v>
          </cell>
          <cell r="L195">
            <v>70.650000000000006</v>
          </cell>
          <cell r="M195">
            <v>7.9971691436659587</v>
          </cell>
          <cell r="N195">
            <v>2.5999999999999999E-2</v>
          </cell>
          <cell r="O195">
            <v>1.81</v>
          </cell>
          <cell r="P195">
            <v>1.78</v>
          </cell>
          <cell r="R195">
            <v>400</v>
          </cell>
          <cell r="T195">
            <v>2730.7692307692309</v>
          </cell>
          <cell r="V195" t="str">
            <v>Welltest after first inject PPD on Mar 26, WC 8% update Mar_x000D_
GL meter 0.8 MM</v>
          </cell>
          <cell r="W195">
            <v>1397</v>
          </cell>
          <cell r="X195">
            <v>26</v>
          </cell>
          <cell r="Y195">
            <v>1780</v>
          </cell>
        </row>
        <row r="196">
          <cell r="B196">
            <v>42829</v>
          </cell>
          <cell r="C196" t="str">
            <v>A-10</v>
          </cell>
          <cell r="D196" t="str">
            <v>A-10:Zone3</v>
          </cell>
          <cell r="E196">
            <v>14</v>
          </cell>
          <cell r="F196">
            <v>100</v>
          </cell>
          <cell r="G196">
            <v>183</v>
          </cell>
          <cell r="H196">
            <v>83</v>
          </cell>
          <cell r="I196">
            <v>561</v>
          </cell>
          <cell r="J196">
            <v>46.9</v>
          </cell>
          <cell r="K196">
            <v>4.08</v>
          </cell>
          <cell r="L196">
            <v>50.98</v>
          </cell>
          <cell r="M196">
            <v>8.0031384856806582</v>
          </cell>
          <cell r="N196">
            <v>1.9E-2</v>
          </cell>
          <cell r="O196">
            <v>1.1299999999999999</v>
          </cell>
          <cell r="P196">
            <v>1.1200000000000001</v>
          </cell>
          <cell r="Q196">
            <v>36</v>
          </cell>
          <cell r="R196">
            <v>405.11727078891261</v>
          </cell>
          <cell r="T196">
            <v>2684.2105263157896</v>
          </cell>
          <cell r="V196" t="str">
            <v>GL meter 0.7 MM</v>
          </cell>
          <cell r="W196">
            <v>1610</v>
          </cell>
          <cell r="X196">
            <v>19</v>
          </cell>
          <cell r="Y196">
            <v>1120</v>
          </cell>
        </row>
        <row r="197">
          <cell r="B197">
            <v>42842</v>
          </cell>
          <cell r="C197" t="str">
            <v>A-10</v>
          </cell>
          <cell r="D197" t="str">
            <v>A-10:Zone3</v>
          </cell>
          <cell r="E197">
            <v>15</v>
          </cell>
          <cell r="F197">
            <v>100</v>
          </cell>
          <cell r="G197">
            <v>209</v>
          </cell>
          <cell r="H197">
            <v>75</v>
          </cell>
          <cell r="I197">
            <v>993</v>
          </cell>
          <cell r="J197">
            <v>5.0999999999999996</v>
          </cell>
          <cell r="K197">
            <v>0.45</v>
          </cell>
          <cell r="L197">
            <v>5.55</v>
          </cell>
          <cell r="M197">
            <v>8.1081081081081088</v>
          </cell>
          <cell r="N197">
            <v>2E-3</v>
          </cell>
          <cell r="O197">
            <v>1.68</v>
          </cell>
          <cell r="P197">
            <v>1.68</v>
          </cell>
          <cell r="Q197">
            <v>41</v>
          </cell>
          <cell r="R197">
            <v>392.15686274509807</v>
          </cell>
          <cell r="T197">
            <v>2775</v>
          </cell>
          <cell r="V197" t="str">
            <v>Watercuts = 8% (Data 26 Mar 2017)_x000D_
GL meter 0.77 MM</v>
          </cell>
          <cell r="W197">
            <v>1983</v>
          </cell>
          <cell r="X197">
            <v>2</v>
          </cell>
          <cell r="Y197">
            <v>1680</v>
          </cell>
        </row>
        <row r="198">
          <cell r="B198">
            <v>42869</v>
          </cell>
          <cell r="C198" t="str">
            <v>A-10</v>
          </cell>
          <cell r="D198" t="str">
            <v>A-10:Zone3</v>
          </cell>
          <cell r="E198">
            <v>12</v>
          </cell>
          <cell r="F198">
            <v>100</v>
          </cell>
          <cell r="G198">
            <v>241</v>
          </cell>
          <cell r="H198">
            <v>80</v>
          </cell>
          <cell r="I198">
            <v>1101</v>
          </cell>
          <cell r="J198">
            <v>58.8</v>
          </cell>
          <cell r="K198">
            <v>0.59</v>
          </cell>
          <cell r="L198">
            <v>59.39</v>
          </cell>
          <cell r="M198">
            <v>0.99343323791884153</v>
          </cell>
          <cell r="N198">
            <v>2.4E-2</v>
          </cell>
          <cell r="O198">
            <v>2.5299999999999998</v>
          </cell>
          <cell r="P198">
            <v>2.5099999999999998</v>
          </cell>
          <cell r="Q198">
            <v>54</v>
          </cell>
          <cell r="R198">
            <v>408.16326530612247</v>
          </cell>
          <cell r="T198">
            <v>2473.75</v>
          </cell>
          <cell r="V198" t="str">
            <v>Reflowing after shut in 15 days (since April 29), GL meter 1.05 MM, use TS flow meter A</v>
          </cell>
          <cell r="W198">
            <v>1022</v>
          </cell>
          <cell r="X198">
            <v>24</v>
          </cell>
          <cell r="Y198">
            <v>2510</v>
          </cell>
        </row>
        <row r="199">
          <cell r="B199">
            <v>42870</v>
          </cell>
          <cell r="C199" t="str">
            <v>A-10</v>
          </cell>
          <cell r="D199" t="str">
            <v>A-10:Zone3</v>
          </cell>
          <cell r="E199">
            <v>21</v>
          </cell>
          <cell r="F199">
            <v>100</v>
          </cell>
          <cell r="G199">
            <v>226</v>
          </cell>
          <cell r="H199">
            <v>82</v>
          </cell>
          <cell r="I199">
            <v>1100</v>
          </cell>
          <cell r="J199">
            <v>83.6</v>
          </cell>
          <cell r="K199">
            <v>0.8</v>
          </cell>
          <cell r="L199">
            <v>84.4</v>
          </cell>
          <cell r="M199">
            <v>0.94786729857819907</v>
          </cell>
          <cell r="N199">
            <v>3.3000000000000002E-2</v>
          </cell>
          <cell r="O199">
            <v>2.56</v>
          </cell>
          <cell r="P199">
            <v>2.52</v>
          </cell>
          <cell r="Q199">
            <v>54</v>
          </cell>
          <cell r="R199">
            <v>394.73684210526318</v>
          </cell>
          <cell r="T199">
            <v>2557.5757575757575</v>
          </cell>
          <cell r="V199" t="str">
            <v>GL meter 1.07 MM, WC 0.5-1%, use TS flow meter B, GL during close 0.4 MM that's why GOR still use 400, condition high system press during A-03 and Arang flowing</v>
          </cell>
          <cell r="W199">
            <v>1274</v>
          </cell>
          <cell r="X199">
            <v>33</v>
          </cell>
          <cell r="Y199">
            <v>2520</v>
          </cell>
        </row>
        <row r="200">
          <cell r="B200">
            <v>42871</v>
          </cell>
          <cell r="C200" t="str">
            <v>A-10</v>
          </cell>
          <cell r="D200" t="str">
            <v>A-10:Zone3</v>
          </cell>
          <cell r="E200">
            <v>11</v>
          </cell>
          <cell r="F200">
            <v>100</v>
          </cell>
          <cell r="G200">
            <v>244</v>
          </cell>
          <cell r="H200">
            <v>86</v>
          </cell>
          <cell r="I200">
            <v>1151</v>
          </cell>
          <cell r="J200">
            <v>78</v>
          </cell>
          <cell r="K200">
            <v>0.79</v>
          </cell>
          <cell r="L200">
            <v>78.790000000000006</v>
          </cell>
          <cell r="M200">
            <v>1.0026653128569616</v>
          </cell>
          <cell r="N200">
            <v>3.1E-2</v>
          </cell>
          <cell r="O200">
            <v>2.71</v>
          </cell>
          <cell r="P200">
            <v>2.68</v>
          </cell>
          <cell r="Q200">
            <v>52</v>
          </cell>
          <cell r="R200">
            <v>397.43589743589746</v>
          </cell>
          <cell r="T200">
            <v>2541.6129032258063</v>
          </cell>
          <cell r="V200" t="str">
            <v>GL meter 1.16 MM, tried to increase GL injection to targeted 1.5 MM, but GL injection and CP unstable for 11 hrs before stable at 1.1 MM only</v>
          </cell>
          <cell r="W200">
            <v>1377</v>
          </cell>
          <cell r="X200">
            <v>31</v>
          </cell>
          <cell r="Y200">
            <v>2680</v>
          </cell>
        </row>
        <row r="201">
          <cell r="B201">
            <v>42872</v>
          </cell>
          <cell r="C201" t="str">
            <v>A-10</v>
          </cell>
          <cell r="D201" t="str">
            <v>A-10:Zone3</v>
          </cell>
          <cell r="E201">
            <v>5</v>
          </cell>
          <cell r="F201">
            <v>100</v>
          </cell>
          <cell r="G201">
            <v>245</v>
          </cell>
          <cell r="H201">
            <v>88</v>
          </cell>
          <cell r="I201">
            <v>1234</v>
          </cell>
          <cell r="J201">
            <v>82.4</v>
          </cell>
          <cell r="K201">
            <v>0.83</v>
          </cell>
          <cell r="L201">
            <v>83.23</v>
          </cell>
          <cell r="M201">
            <v>0.99723657335095517</v>
          </cell>
          <cell r="N201">
            <v>3.3000000000000002E-2</v>
          </cell>
          <cell r="O201">
            <v>3</v>
          </cell>
          <cell r="P201">
            <v>2.97</v>
          </cell>
          <cell r="Q201">
            <v>63</v>
          </cell>
          <cell r="R201">
            <v>400.48543689320388</v>
          </cell>
          <cell r="T201">
            <v>2523.6363636363635</v>
          </cell>
          <cell r="V201" t="str">
            <v>GL meter 1.29 MM. still continue increase GL injection</v>
          </cell>
          <cell r="W201">
            <v>1404</v>
          </cell>
          <cell r="X201">
            <v>33</v>
          </cell>
          <cell r="Y201">
            <v>2970</v>
          </cell>
        </row>
        <row r="202">
          <cell r="B202">
            <v>42899</v>
          </cell>
          <cell r="C202" t="str">
            <v>A-10</v>
          </cell>
          <cell r="D202" t="str">
            <v>A-10:Zone3</v>
          </cell>
          <cell r="E202">
            <v>9</v>
          </cell>
          <cell r="F202">
            <v>100</v>
          </cell>
          <cell r="G202">
            <v>198</v>
          </cell>
          <cell r="H202">
            <v>87</v>
          </cell>
          <cell r="I202">
            <v>1468</v>
          </cell>
          <cell r="J202">
            <v>30.8</v>
          </cell>
          <cell r="K202">
            <v>0.31</v>
          </cell>
          <cell r="L202">
            <v>31.11</v>
          </cell>
          <cell r="M202">
            <v>0.99646415943426547</v>
          </cell>
          <cell r="N202">
            <v>1.2E-2</v>
          </cell>
          <cell r="O202">
            <v>4.1100000000000003</v>
          </cell>
          <cell r="P202">
            <v>4.0999999999999996</v>
          </cell>
          <cell r="Q202">
            <v>100</v>
          </cell>
          <cell r="R202">
            <v>389.61038961038963</v>
          </cell>
          <cell r="T202">
            <v>2595</v>
          </cell>
          <cell r="V202" t="str">
            <v>GL meter 1.57 MM, still use WC 1%</v>
          </cell>
          <cell r="W202">
            <v>1830</v>
          </cell>
          <cell r="X202">
            <v>12</v>
          </cell>
          <cell r="Y202">
            <v>4100</v>
          </cell>
        </row>
        <row r="203">
          <cell r="B203">
            <v>42900</v>
          </cell>
          <cell r="C203" t="str">
            <v>A-10</v>
          </cell>
          <cell r="D203" t="str">
            <v>A-10:Zone3</v>
          </cell>
          <cell r="E203">
            <v>16</v>
          </cell>
          <cell r="F203">
            <v>100</v>
          </cell>
          <cell r="G203">
            <v>216</v>
          </cell>
          <cell r="H203">
            <v>88</v>
          </cell>
          <cell r="I203">
            <v>1103</v>
          </cell>
          <cell r="J203">
            <v>42.5</v>
          </cell>
          <cell r="K203">
            <v>0.43</v>
          </cell>
          <cell r="L203">
            <v>42.93</v>
          </cell>
          <cell r="M203">
            <v>1.0016305613789891</v>
          </cell>
          <cell r="N203">
            <v>1.7000000000000001E-2</v>
          </cell>
          <cell r="O203">
            <v>2.78</v>
          </cell>
          <cell r="P203">
            <v>2.77</v>
          </cell>
          <cell r="Q203">
            <v>60</v>
          </cell>
          <cell r="R203">
            <v>400</v>
          </cell>
          <cell r="T203">
            <v>2525.294117647059</v>
          </cell>
          <cell r="V203" t="str">
            <v>GL meter 1.1 MM, GL optimizations</v>
          </cell>
          <cell r="W203">
            <v>1759</v>
          </cell>
          <cell r="X203">
            <v>17</v>
          </cell>
          <cell r="Y203">
            <v>2770</v>
          </cell>
        </row>
        <row r="204">
          <cell r="B204">
            <v>42933</v>
          </cell>
          <cell r="C204" t="str">
            <v>A-10</v>
          </cell>
          <cell r="D204" t="str">
            <v>A-10:Zone3</v>
          </cell>
          <cell r="E204">
            <v>21</v>
          </cell>
          <cell r="F204">
            <v>100</v>
          </cell>
          <cell r="G204">
            <v>183</v>
          </cell>
          <cell r="H204">
            <v>77</v>
          </cell>
          <cell r="I204">
            <v>1113</v>
          </cell>
          <cell r="J204">
            <v>6.2</v>
          </cell>
          <cell r="K204">
            <v>0.06</v>
          </cell>
          <cell r="L204">
            <v>6.26</v>
          </cell>
          <cell r="M204">
            <v>0.95846645367412142</v>
          </cell>
          <cell r="N204">
            <v>2E-3</v>
          </cell>
          <cell r="O204">
            <v>2.09</v>
          </cell>
          <cell r="P204">
            <v>2.09</v>
          </cell>
          <cell r="Q204">
            <v>60</v>
          </cell>
          <cell r="R204">
            <v>322.58064516129031</v>
          </cell>
          <cell r="T204">
            <v>3130</v>
          </cell>
          <cell r="V204" t="str">
            <v>GL meter 0.85 MM, plan to increase GL inject</v>
          </cell>
          <cell r="W204">
            <v>1938</v>
          </cell>
          <cell r="X204">
            <v>2</v>
          </cell>
          <cell r="Y204">
            <v>2090</v>
          </cell>
        </row>
        <row r="205">
          <cell r="B205">
            <v>42934</v>
          </cell>
          <cell r="C205" t="str">
            <v>A-10</v>
          </cell>
          <cell r="D205" t="str">
            <v>A-10:Zone3</v>
          </cell>
          <cell r="E205">
            <v>12</v>
          </cell>
          <cell r="F205">
            <v>100</v>
          </cell>
          <cell r="G205">
            <v>183</v>
          </cell>
          <cell r="H205">
            <v>78</v>
          </cell>
          <cell r="I205">
            <v>1376</v>
          </cell>
          <cell r="J205">
            <v>2.4</v>
          </cell>
          <cell r="K205">
            <v>0.02</v>
          </cell>
          <cell r="L205">
            <v>2.42</v>
          </cell>
          <cell r="M205">
            <v>0.82644628099173556</v>
          </cell>
          <cell r="N205">
            <v>1E-3</v>
          </cell>
          <cell r="O205">
            <v>3.38</v>
          </cell>
          <cell r="P205">
            <v>3.38</v>
          </cell>
          <cell r="Q205">
            <v>66</v>
          </cell>
          <cell r="R205">
            <v>416.66666666666669</v>
          </cell>
          <cell r="T205">
            <v>2420</v>
          </cell>
          <cell r="V205" t="str">
            <v>GL meter 1.3 MM, no liq after increasing gas lift, plan to S/I with continue injecting PPD</v>
          </cell>
          <cell r="W205">
            <v>1674</v>
          </cell>
          <cell r="X205">
            <v>1</v>
          </cell>
          <cell r="Y205">
            <v>3380</v>
          </cell>
        </row>
        <row r="206">
          <cell r="B206">
            <v>42943</v>
          </cell>
          <cell r="C206" t="str">
            <v>A-10</v>
          </cell>
          <cell r="D206" t="str">
            <v>A-10:Zone3</v>
          </cell>
          <cell r="E206">
            <v>18</v>
          </cell>
          <cell r="F206">
            <v>100</v>
          </cell>
          <cell r="G206">
            <v>187</v>
          </cell>
          <cell r="H206">
            <v>84</v>
          </cell>
          <cell r="I206">
            <v>1499</v>
          </cell>
          <cell r="J206">
            <v>64.400000000000006</v>
          </cell>
          <cell r="K206">
            <v>0.65</v>
          </cell>
          <cell r="L206">
            <v>65.05</v>
          </cell>
          <cell r="M206">
            <v>0.99923136049192929</v>
          </cell>
          <cell r="N206">
            <v>2.5999999999999999E-2</v>
          </cell>
          <cell r="O206">
            <v>4.01</v>
          </cell>
          <cell r="P206">
            <v>3.98</v>
          </cell>
          <cell r="Q206">
            <v>97</v>
          </cell>
          <cell r="R206">
            <v>403.72670807453414</v>
          </cell>
          <cell r="T206">
            <v>2503.0769230769229</v>
          </cell>
          <cell r="V206" t="str">
            <v>Reflow after shut in and continue injecting PPD for a week, GL meter 1.5 MM, no sign kick off around 1.5 hrs until BHP increased to 2500 psig then drop to 1500 psig</v>
          </cell>
          <cell r="W206">
            <v>991</v>
          </cell>
          <cell r="X206">
            <v>26</v>
          </cell>
          <cell r="Y206">
            <v>3980</v>
          </cell>
        </row>
        <row r="207">
          <cell r="B207">
            <v>42950</v>
          </cell>
          <cell r="C207" t="str">
            <v>A-10</v>
          </cell>
          <cell r="D207" t="str">
            <v>A-10:Zone3</v>
          </cell>
          <cell r="E207">
            <v>9.3000000000000007</v>
          </cell>
          <cell r="F207">
            <v>100</v>
          </cell>
          <cell r="G207">
            <v>182</v>
          </cell>
          <cell r="H207">
            <v>84</v>
          </cell>
          <cell r="I207">
            <v>1177</v>
          </cell>
          <cell r="J207">
            <v>48.9</v>
          </cell>
          <cell r="K207">
            <v>0.49</v>
          </cell>
          <cell r="L207">
            <v>49.39</v>
          </cell>
          <cell r="M207">
            <v>0.99210366470945532</v>
          </cell>
          <cell r="N207">
            <v>0.02</v>
          </cell>
          <cell r="O207">
            <v>3.12</v>
          </cell>
          <cell r="P207">
            <v>3.1</v>
          </cell>
          <cell r="Q207">
            <v>68</v>
          </cell>
          <cell r="R207">
            <v>408.99795501022493</v>
          </cell>
          <cell r="T207">
            <v>2469.5</v>
          </cell>
          <cell r="V207" t="str">
            <v>GL meter 1.2 MM, still use WC 1%, well test durations only 9 hrs, require longer time</v>
          </cell>
          <cell r="W207">
            <v>1455</v>
          </cell>
          <cell r="X207">
            <v>20</v>
          </cell>
          <cell r="Y207">
            <v>3100</v>
          </cell>
        </row>
        <row r="208">
          <cell r="B208">
            <v>42968</v>
          </cell>
          <cell r="C208" t="str">
            <v>A-10</v>
          </cell>
          <cell r="D208" t="str">
            <v>A-10:Zone3</v>
          </cell>
          <cell r="E208">
            <v>36</v>
          </cell>
          <cell r="F208">
            <v>100</v>
          </cell>
          <cell r="G208">
            <v>203</v>
          </cell>
          <cell r="H208">
            <v>82</v>
          </cell>
          <cell r="I208">
            <v>1303</v>
          </cell>
          <cell r="J208">
            <v>69.900000000000006</v>
          </cell>
          <cell r="K208">
            <v>0.71</v>
          </cell>
          <cell r="L208">
            <v>70.61</v>
          </cell>
          <cell r="M208">
            <v>1.00552329698343</v>
          </cell>
          <cell r="N208">
            <v>2.8000000000000001E-2</v>
          </cell>
          <cell r="O208">
            <v>3.4</v>
          </cell>
          <cell r="P208">
            <v>3.37</v>
          </cell>
          <cell r="Q208">
            <v>73</v>
          </cell>
          <cell r="R208">
            <v>400.57224606580832</v>
          </cell>
          <cell r="T208">
            <v>2521.0714285714284</v>
          </cell>
          <cell r="V208" t="str">
            <v>Reflow w/o injecting PPD after PBU 4 days w/o injecting PPD into Ann A, GL meter 1.4 MM</v>
          </cell>
          <cell r="W208">
            <v>1463</v>
          </cell>
          <cell r="X208">
            <v>28</v>
          </cell>
          <cell r="Y208">
            <v>3370</v>
          </cell>
        </row>
        <row r="209">
          <cell r="B209">
            <v>42989</v>
          </cell>
          <cell r="C209" t="str">
            <v>A-10</v>
          </cell>
          <cell r="D209" t="str">
            <v>A-10:Zone3</v>
          </cell>
          <cell r="E209">
            <v>24</v>
          </cell>
          <cell r="F209">
            <v>100</v>
          </cell>
          <cell r="G209">
            <v>195</v>
          </cell>
          <cell r="H209">
            <v>84</v>
          </cell>
          <cell r="I209">
            <v>1339</v>
          </cell>
          <cell r="J209">
            <v>24.5</v>
          </cell>
          <cell r="K209">
            <v>0.2</v>
          </cell>
          <cell r="L209">
            <v>24.7</v>
          </cell>
          <cell r="M209">
            <v>0.80971659919028338</v>
          </cell>
          <cell r="N209">
            <v>0.01</v>
          </cell>
          <cell r="O209">
            <v>3.49</v>
          </cell>
          <cell r="P209">
            <v>3.48</v>
          </cell>
          <cell r="R209">
            <v>408.16326530612247</v>
          </cell>
          <cell r="T209">
            <v>2470</v>
          </cell>
          <cell r="V209" t="str">
            <v>GL meter 1.4 MM</v>
          </cell>
          <cell r="W209">
            <v>1779</v>
          </cell>
          <cell r="X209">
            <v>10</v>
          </cell>
          <cell r="Y209">
            <v>3480</v>
          </cell>
        </row>
        <row r="210">
          <cell r="B210">
            <v>42997</v>
          </cell>
          <cell r="C210" t="str">
            <v>A-10</v>
          </cell>
          <cell r="D210" t="str">
            <v>A-10:Zone3</v>
          </cell>
          <cell r="E210">
            <v>14</v>
          </cell>
          <cell r="F210">
            <v>100</v>
          </cell>
          <cell r="G210">
            <v>197</v>
          </cell>
          <cell r="H210">
            <v>80</v>
          </cell>
          <cell r="I210">
            <v>1361</v>
          </cell>
          <cell r="J210">
            <v>71.3</v>
          </cell>
          <cell r="K210">
            <v>0.7</v>
          </cell>
          <cell r="L210">
            <v>72</v>
          </cell>
          <cell r="M210">
            <v>0.97222222222222221</v>
          </cell>
          <cell r="N210">
            <v>0.03</v>
          </cell>
          <cell r="O210">
            <v>3.7</v>
          </cell>
          <cell r="P210">
            <v>3.68</v>
          </cell>
          <cell r="R210">
            <v>420.75736325385697</v>
          </cell>
          <cell r="T210">
            <v>2400</v>
          </cell>
          <cell r="V210" t="str">
            <v>After PBU 2 days, GL meter 1.4 MM, 1" Liquid meter suspected pluging</v>
          </cell>
          <cell r="W210">
            <v>1392</v>
          </cell>
          <cell r="X210">
            <v>30</v>
          </cell>
          <cell r="Y210">
            <v>3680</v>
          </cell>
        </row>
        <row r="211">
          <cell r="B211">
            <v>43002</v>
          </cell>
          <cell r="C211" t="str">
            <v>A-10</v>
          </cell>
          <cell r="D211" t="str">
            <v>A-10:Zone3</v>
          </cell>
          <cell r="E211">
            <v>17</v>
          </cell>
          <cell r="F211">
            <v>100</v>
          </cell>
          <cell r="G211">
            <v>198</v>
          </cell>
          <cell r="H211">
            <v>84</v>
          </cell>
          <cell r="I211">
            <v>1354</v>
          </cell>
          <cell r="J211">
            <v>37.200000000000003</v>
          </cell>
          <cell r="K211">
            <v>0.4</v>
          </cell>
          <cell r="L211">
            <v>37.6</v>
          </cell>
          <cell r="M211">
            <v>1.0638297872340425</v>
          </cell>
          <cell r="N211">
            <v>0.01</v>
          </cell>
          <cell r="O211">
            <v>3.9</v>
          </cell>
          <cell r="P211">
            <v>3.9</v>
          </cell>
          <cell r="R211">
            <v>268.81720430107526</v>
          </cell>
          <cell r="T211">
            <v>3760</v>
          </cell>
          <cell r="V211" t="str">
            <v>6 days after PBU, GL meter 1.5 MM, 1" TS liquid meter ok</v>
          </cell>
          <cell r="W211">
            <v>1354</v>
          </cell>
          <cell r="X211">
            <v>10</v>
          </cell>
          <cell r="Y211">
            <v>3900</v>
          </cell>
        </row>
        <row r="212">
          <cell r="B212">
            <v>43012</v>
          </cell>
          <cell r="C212" t="str">
            <v>A-10</v>
          </cell>
          <cell r="D212" t="str">
            <v>A-10:Zone3</v>
          </cell>
          <cell r="E212">
            <v>27</v>
          </cell>
          <cell r="F212">
            <v>100</v>
          </cell>
          <cell r="G212">
            <v>189</v>
          </cell>
          <cell r="H212">
            <v>84</v>
          </cell>
          <cell r="I212">
            <v>1308</v>
          </cell>
          <cell r="J212">
            <v>23.4</v>
          </cell>
          <cell r="K212">
            <v>0.2</v>
          </cell>
          <cell r="L212">
            <v>23.6</v>
          </cell>
          <cell r="M212">
            <v>0.84745762711864403</v>
          </cell>
          <cell r="N212">
            <v>0.01</v>
          </cell>
          <cell r="O212">
            <v>3.55</v>
          </cell>
          <cell r="P212">
            <v>3.54</v>
          </cell>
          <cell r="R212">
            <v>427.35042735042737</v>
          </cell>
          <cell r="T212">
            <v>2366</v>
          </cell>
          <cell r="V212" t="str">
            <v>GL 1.3 MM</v>
          </cell>
          <cell r="X212">
            <v>10</v>
          </cell>
          <cell r="Y212">
            <v>3540</v>
          </cell>
        </row>
        <row r="213">
          <cell r="B213">
            <v>43033</v>
          </cell>
          <cell r="C213" t="str">
            <v>A-10</v>
          </cell>
          <cell r="D213" t="str">
            <v>A-10:Zone3</v>
          </cell>
          <cell r="E213">
            <v>17</v>
          </cell>
          <cell r="F213">
            <v>100</v>
          </cell>
          <cell r="G213">
            <v>196</v>
          </cell>
          <cell r="H213">
            <v>83</v>
          </cell>
          <cell r="I213">
            <v>1167</v>
          </cell>
          <cell r="J213">
            <v>15.8</v>
          </cell>
          <cell r="K213">
            <v>0.16</v>
          </cell>
          <cell r="L213">
            <v>15.96</v>
          </cell>
          <cell r="M213">
            <v>1.0025062656641603</v>
          </cell>
          <cell r="N213">
            <v>6.0000000000000001E-3</v>
          </cell>
          <cell r="O213">
            <v>2.93</v>
          </cell>
          <cell r="P213">
            <v>2.92</v>
          </cell>
          <cell r="Q213">
            <v>68</v>
          </cell>
          <cell r="R213">
            <v>379.74683544303798</v>
          </cell>
          <cell r="T213">
            <v>2666.6666666666665</v>
          </cell>
          <cell r="V213" t="str">
            <v>GL 1.2 MM</v>
          </cell>
          <cell r="W213">
            <v>1820</v>
          </cell>
          <cell r="X213">
            <v>6</v>
          </cell>
          <cell r="Y213">
            <v>2920</v>
          </cell>
        </row>
        <row r="214">
          <cell r="B214">
            <v>43081</v>
          </cell>
          <cell r="C214" t="str">
            <v>A-10</v>
          </cell>
          <cell r="D214" t="str">
            <v>A-10:Zone3</v>
          </cell>
          <cell r="E214">
            <v>13</v>
          </cell>
          <cell r="F214">
            <v>100</v>
          </cell>
          <cell r="G214">
            <v>184</v>
          </cell>
          <cell r="H214">
            <v>84</v>
          </cell>
          <cell r="I214">
            <v>1331</v>
          </cell>
          <cell r="J214">
            <v>42.3</v>
          </cell>
          <cell r="K214">
            <v>3.7</v>
          </cell>
          <cell r="L214">
            <v>46</v>
          </cell>
          <cell r="M214">
            <v>8.0434782608695645</v>
          </cell>
          <cell r="N214">
            <v>0.02</v>
          </cell>
          <cell r="O214">
            <v>3.5</v>
          </cell>
          <cell r="P214">
            <v>3.48</v>
          </cell>
          <cell r="R214">
            <v>472.81323877068559</v>
          </cell>
          <cell r="T214">
            <v>2298.5</v>
          </cell>
          <cell r="V214" t="str">
            <v>GL meter 1.3 MM</v>
          </cell>
          <cell r="X214">
            <v>20</v>
          </cell>
          <cell r="Y214">
            <v>3480</v>
          </cell>
        </row>
        <row r="215">
          <cell r="B215">
            <v>43107</v>
          </cell>
          <cell r="C215" t="str">
            <v>A-10</v>
          </cell>
          <cell r="D215" t="str">
            <v>A-10:Zone3</v>
          </cell>
          <cell r="E215">
            <v>18</v>
          </cell>
          <cell r="F215">
            <v>100</v>
          </cell>
          <cell r="G215">
            <v>184</v>
          </cell>
          <cell r="H215">
            <v>84</v>
          </cell>
          <cell r="I215">
            <v>827</v>
          </cell>
          <cell r="J215">
            <v>32.6</v>
          </cell>
          <cell r="K215">
            <v>2.83</v>
          </cell>
          <cell r="L215">
            <v>35.43</v>
          </cell>
          <cell r="M215">
            <v>7.9875811459215358</v>
          </cell>
          <cell r="N215">
            <v>0.7</v>
          </cell>
          <cell r="O215">
            <v>0.7</v>
          </cell>
          <cell r="P215">
            <v>0</v>
          </cell>
          <cell r="R215">
            <v>21472.39263803681</v>
          </cell>
          <cell r="T215">
            <v>50.614285714285714</v>
          </cell>
          <cell r="V215" t="str">
            <v>Welltest Natural flow, suspected SDV GL was closed but GL meter still show 0.48 MM, CP gradually increased, after bleed off CP</v>
          </cell>
          <cell r="X215">
            <v>700</v>
          </cell>
          <cell r="Y215">
            <v>0</v>
          </cell>
        </row>
        <row r="216">
          <cell r="B216">
            <v>43109</v>
          </cell>
          <cell r="C216" t="str">
            <v>A-10</v>
          </cell>
          <cell r="D216" t="str">
            <v>A-10:Zone3</v>
          </cell>
          <cell r="E216">
            <v>14</v>
          </cell>
          <cell r="F216">
            <v>100</v>
          </cell>
          <cell r="G216">
            <v>220</v>
          </cell>
          <cell r="H216">
            <v>80</v>
          </cell>
          <cell r="I216">
            <v>479</v>
          </cell>
          <cell r="J216">
            <v>180.6</v>
          </cell>
          <cell r="K216">
            <v>15.7</v>
          </cell>
          <cell r="L216">
            <v>196.3</v>
          </cell>
          <cell r="M216">
            <v>7.9979623025980642</v>
          </cell>
          <cell r="N216">
            <v>0.72</v>
          </cell>
          <cell r="O216">
            <v>6.26</v>
          </cell>
          <cell r="P216">
            <v>5.54</v>
          </cell>
          <cell r="Q216">
            <v>86</v>
          </cell>
          <cell r="R216">
            <v>3986.7109634551493</v>
          </cell>
          <cell r="T216">
            <v>272.63888888888891</v>
          </cell>
          <cell r="V216" t="str">
            <v>Prod increase, GL increase and total gas increase significantly, BHP drop significantly. GL meter 2.5 MM (diff between GL meter and GL alloc ~3 MM), use gas asso as base line 0.7 MM at T/S during Stop GL Injection match with GOR 4000 and looking GL increase from FPSO around 5 MMscfd, CP ~480 psig, Welltest at 5-12 PM Arang wells flow, THP jumped to 230 psig</v>
          </cell>
          <cell r="W216">
            <v>328</v>
          </cell>
          <cell r="X216">
            <v>720</v>
          </cell>
          <cell r="Y216">
            <v>5540</v>
          </cell>
        </row>
        <row r="217">
          <cell r="B217">
            <v>43111</v>
          </cell>
          <cell r="C217" t="str">
            <v>A-10</v>
          </cell>
          <cell r="D217" t="str">
            <v>A-10:Zone3</v>
          </cell>
          <cell r="E217">
            <v>12</v>
          </cell>
          <cell r="F217">
            <v>100</v>
          </cell>
          <cell r="G217">
            <v>199</v>
          </cell>
          <cell r="H217">
            <v>79</v>
          </cell>
          <cell r="I217">
            <v>416</v>
          </cell>
          <cell r="J217">
            <v>179</v>
          </cell>
          <cell r="K217">
            <v>15.56</v>
          </cell>
          <cell r="L217">
            <v>194.56</v>
          </cell>
          <cell r="M217">
            <v>7.9975328947368425</v>
          </cell>
          <cell r="N217">
            <v>0.71599999999999997</v>
          </cell>
          <cell r="O217">
            <v>5.18</v>
          </cell>
          <cell r="P217">
            <v>4.47</v>
          </cell>
          <cell r="Q217">
            <v>82</v>
          </cell>
          <cell r="R217">
            <v>4000</v>
          </cell>
          <cell r="T217">
            <v>271.73184357541902</v>
          </cell>
          <cell r="V217" t="str">
            <v>After annular diagnostic test, GL meter 2.1 MM, CP around 420 psig got TSLL, plan to increase GL, update WC 1% but for now still use 8% until got 1% stable for 3 days</v>
          </cell>
          <cell r="W217">
            <v>275</v>
          </cell>
          <cell r="X217">
            <v>716</v>
          </cell>
          <cell r="Y217">
            <v>4470</v>
          </cell>
        </row>
        <row r="218">
          <cell r="B218">
            <v>43114</v>
          </cell>
          <cell r="C218" t="str">
            <v>A-10</v>
          </cell>
          <cell r="D218" t="str">
            <v>A-10:Zone3</v>
          </cell>
          <cell r="E218">
            <v>40</v>
          </cell>
          <cell r="F218">
            <v>100</v>
          </cell>
          <cell r="G218">
            <v>199</v>
          </cell>
          <cell r="H218">
            <v>81</v>
          </cell>
          <cell r="I218">
            <v>469</v>
          </cell>
          <cell r="J218">
            <v>166.7</v>
          </cell>
          <cell r="K218">
            <v>14.49</v>
          </cell>
          <cell r="L218">
            <v>181.19</v>
          </cell>
          <cell r="M218">
            <v>7.9971300844417463</v>
          </cell>
          <cell r="N218">
            <v>0.66700000000000004</v>
          </cell>
          <cell r="O218">
            <v>5.39</v>
          </cell>
          <cell r="P218">
            <v>4.7300000000000004</v>
          </cell>
          <cell r="Q218">
            <v>86</v>
          </cell>
          <cell r="R218">
            <v>4001.1997600479904</v>
          </cell>
          <cell r="T218">
            <v>271.57421289355324</v>
          </cell>
          <cell r="V218" t="str">
            <v>Increase GL to 2.7 MM to avoid TSLL, current GL meter 2.4 MM</v>
          </cell>
          <cell r="W218">
            <v>303</v>
          </cell>
          <cell r="X218">
            <v>667</v>
          </cell>
          <cell r="Y218">
            <v>4730</v>
          </cell>
        </row>
        <row r="219">
          <cell r="B219">
            <v>43128</v>
          </cell>
          <cell r="C219" t="str">
            <v>A-10</v>
          </cell>
          <cell r="D219" t="str">
            <v>A-10:Zone3</v>
          </cell>
          <cell r="E219">
            <v>13</v>
          </cell>
          <cell r="F219">
            <v>100</v>
          </cell>
          <cell r="G219">
            <v>213</v>
          </cell>
          <cell r="H219">
            <v>73</v>
          </cell>
          <cell r="I219">
            <v>677</v>
          </cell>
          <cell r="J219">
            <v>122</v>
          </cell>
          <cell r="K219">
            <v>2.5</v>
          </cell>
          <cell r="L219">
            <v>124.5</v>
          </cell>
          <cell r="M219">
            <v>2.0080321285140563</v>
          </cell>
          <cell r="N219">
            <v>0.49</v>
          </cell>
          <cell r="O219">
            <v>6.26</v>
          </cell>
          <cell r="P219">
            <v>5.77</v>
          </cell>
          <cell r="R219">
            <v>4016.3934426229507</v>
          </cell>
          <cell r="T219">
            <v>254.08163265306123</v>
          </cell>
          <cell r="V219" t="str">
            <v>GL meter 2.5 MM, combine test with A-05 due to plugging of wax at T/S Oil Leg, BHP increase ~300 psig in last 2 weeks, update WC Feb</v>
          </cell>
          <cell r="W219">
            <v>627</v>
          </cell>
          <cell r="X219">
            <v>490</v>
          </cell>
          <cell r="Y219">
            <v>5770</v>
          </cell>
        </row>
        <row r="220">
          <cell r="B220">
            <v>43167</v>
          </cell>
          <cell r="C220" t="str">
            <v>A-10</v>
          </cell>
          <cell r="D220" t="str">
            <v>A-10:Zone3</v>
          </cell>
          <cell r="E220">
            <v>11</v>
          </cell>
          <cell r="F220">
            <v>100</v>
          </cell>
          <cell r="G220">
            <v>228</v>
          </cell>
          <cell r="H220">
            <v>77</v>
          </cell>
          <cell r="I220">
            <v>457</v>
          </cell>
          <cell r="J220">
            <v>159</v>
          </cell>
          <cell r="K220">
            <v>3.24</v>
          </cell>
          <cell r="L220">
            <v>162.24</v>
          </cell>
          <cell r="M220">
            <v>1.9970414201183433</v>
          </cell>
          <cell r="N220">
            <v>0.63600000000000001</v>
          </cell>
          <cell r="O220">
            <v>5.37</v>
          </cell>
          <cell r="P220">
            <v>4.74</v>
          </cell>
          <cell r="Q220">
            <v>100</v>
          </cell>
          <cell r="R220">
            <v>4000</v>
          </cell>
          <cell r="T220">
            <v>255.09433962264151</v>
          </cell>
          <cell r="V220" t="str">
            <v>GL meter 2.8 MM, choke 100% but manually choke by manual valve, welltest comingle with A-05 to avoid waxy oil leg, total fluid minus A-05 gas 3 MM liq 65 bfpd</v>
          </cell>
          <cell r="W220">
            <v>346</v>
          </cell>
          <cell r="X220">
            <v>636</v>
          </cell>
          <cell r="Y220">
            <v>4740</v>
          </cell>
        </row>
        <row r="221">
          <cell r="B221">
            <v>43193</v>
          </cell>
          <cell r="C221" t="str">
            <v>A-10</v>
          </cell>
          <cell r="D221" t="str">
            <v>A-10:Zone3</v>
          </cell>
          <cell r="E221">
            <v>13</v>
          </cell>
          <cell r="F221">
            <v>100</v>
          </cell>
          <cell r="G221">
            <v>224</v>
          </cell>
          <cell r="H221">
            <v>71</v>
          </cell>
          <cell r="I221">
            <v>516</v>
          </cell>
          <cell r="J221">
            <v>194</v>
          </cell>
          <cell r="K221">
            <v>1.96</v>
          </cell>
          <cell r="L221">
            <v>195.96</v>
          </cell>
          <cell r="M221">
            <v>1.0002041232904675</v>
          </cell>
          <cell r="N221">
            <v>0.77600000000000002</v>
          </cell>
          <cell r="O221">
            <v>6.53</v>
          </cell>
          <cell r="P221">
            <v>5.76</v>
          </cell>
          <cell r="R221">
            <v>4000</v>
          </cell>
          <cell r="T221">
            <v>252.5257731958763</v>
          </cell>
          <cell r="V221" t="str">
            <v>GL meter 2.7 MM, After tubing clean up April 3, 2018, need to increase GL rate to avoid TSLL GL flowline, combine test A-05</v>
          </cell>
          <cell r="W221">
            <v>396</v>
          </cell>
          <cell r="X221">
            <v>776</v>
          </cell>
          <cell r="Y221">
            <v>5760</v>
          </cell>
        </row>
        <row r="222">
          <cell r="B222">
            <v>43205</v>
          </cell>
          <cell r="C222" t="str">
            <v>A-10</v>
          </cell>
          <cell r="D222" t="str">
            <v>A-10:Zone3</v>
          </cell>
          <cell r="E222">
            <v>14</v>
          </cell>
          <cell r="F222">
            <v>100</v>
          </cell>
          <cell r="G222">
            <v>190</v>
          </cell>
          <cell r="H222">
            <v>73</v>
          </cell>
          <cell r="I222">
            <v>583</v>
          </cell>
          <cell r="J222">
            <v>115.8</v>
          </cell>
          <cell r="K222">
            <v>1.17</v>
          </cell>
          <cell r="L222">
            <v>116.97</v>
          </cell>
          <cell r="M222">
            <v>1.0002564760194921</v>
          </cell>
          <cell r="N222">
            <v>0.46300000000000002</v>
          </cell>
          <cell r="O222">
            <v>7.92</v>
          </cell>
          <cell r="P222">
            <v>7.46</v>
          </cell>
          <cell r="Q222">
            <v>94</v>
          </cell>
          <cell r="R222">
            <v>3998.2728842832471</v>
          </cell>
          <cell r="T222">
            <v>252.63498920086394</v>
          </cell>
          <cell r="V222" t="str">
            <v>GL meter 3.31 MM (need to increase GL to avoid TSLL GL flowline), Well test single w/o A-05</v>
          </cell>
          <cell r="W222">
            <v>509</v>
          </cell>
          <cell r="X222">
            <v>463</v>
          </cell>
          <cell r="Y222">
            <v>7460</v>
          </cell>
        </row>
        <row r="223">
          <cell r="B223">
            <v>43208</v>
          </cell>
          <cell r="C223" t="str">
            <v>A-10</v>
          </cell>
          <cell r="D223" t="str">
            <v>A-10:Zone3</v>
          </cell>
          <cell r="E223">
            <v>23</v>
          </cell>
          <cell r="F223">
            <v>100</v>
          </cell>
          <cell r="G223">
            <v>197</v>
          </cell>
          <cell r="H223">
            <v>71</v>
          </cell>
          <cell r="I223">
            <v>613</v>
          </cell>
          <cell r="J223">
            <v>145.6</v>
          </cell>
          <cell r="K223">
            <v>1.47</v>
          </cell>
          <cell r="L223">
            <v>147.07</v>
          </cell>
          <cell r="M223">
            <v>0.99952403617325081</v>
          </cell>
          <cell r="N223">
            <v>0.58199999999999996</v>
          </cell>
          <cell r="O223">
            <v>9.1300000000000008</v>
          </cell>
          <cell r="P223">
            <v>8.5500000000000007</v>
          </cell>
          <cell r="Q223">
            <v>94</v>
          </cell>
          <cell r="R223">
            <v>3997.2527472527472</v>
          </cell>
          <cell r="T223">
            <v>252.61168384879724</v>
          </cell>
          <cell r="V223" t="str">
            <v>GL meter 3.3 MM, 15 days after tubing clean up</v>
          </cell>
          <cell r="W223">
            <v>516</v>
          </cell>
          <cell r="X223">
            <v>582</v>
          </cell>
          <cell r="Y223">
            <v>8550</v>
          </cell>
        </row>
        <row r="224">
          <cell r="B224">
            <v>43233</v>
          </cell>
          <cell r="C224" t="str">
            <v>A-10</v>
          </cell>
          <cell r="D224" t="str">
            <v>A-10:Zone3</v>
          </cell>
          <cell r="E224">
            <v>23</v>
          </cell>
          <cell r="F224">
            <v>100</v>
          </cell>
          <cell r="G224">
            <v>191</v>
          </cell>
          <cell r="H224">
            <v>69</v>
          </cell>
          <cell r="I224">
            <v>605</v>
          </cell>
          <cell r="J224">
            <v>143.19999999999999</v>
          </cell>
          <cell r="K224">
            <v>1.45</v>
          </cell>
          <cell r="L224">
            <v>144.65</v>
          </cell>
          <cell r="M224">
            <v>1.0024196335983409</v>
          </cell>
          <cell r="N224">
            <v>0.57299999999999995</v>
          </cell>
          <cell r="O224">
            <v>9.73</v>
          </cell>
          <cell r="P224">
            <v>9.16</v>
          </cell>
          <cell r="Q224">
            <v>86</v>
          </cell>
          <cell r="R224">
            <v>4001.3966480446929</v>
          </cell>
          <cell r="T224">
            <v>252.44328097731238</v>
          </cell>
          <cell r="V224" t="str">
            <v>GL meter 3.2 MM, combine welltest with A-05, 44 days after tub clean up, need to increase GL to avoid TSLL</v>
          </cell>
          <cell r="W224">
            <v>472</v>
          </cell>
          <cell r="X224">
            <v>573</v>
          </cell>
          <cell r="Y224">
            <v>9160</v>
          </cell>
        </row>
        <row r="225">
          <cell r="B225">
            <v>43262</v>
          </cell>
          <cell r="C225" t="str">
            <v>A-10</v>
          </cell>
          <cell r="D225" t="str">
            <v>A-10:Zone3</v>
          </cell>
          <cell r="E225">
            <v>65</v>
          </cell>
          <cell r="F225">
            <v>100</v>
          </cell>
          <cell r="G225">
            <v>190</v>
          </cell>
          <cell r="H225">
            <v>74</v>
          </cell>
          <cell r="I225">
            <v>585</v>
          </cell>
          <cell r="J225">
            <v>136</v>
          </cell>
          <cell r="K225">
            <v>1.4</v>
          </cell>
          <cell r="L225">
            <v>137.4</v>
          </cell>
          <cell r="M225">
            <v>1.0189228529839884</v>
          </cell>
          <cell r="N225">
            <v>0.54</v>
          </cell>
          <cell r="O225">
            <v>6.1</v>
          </cell>
          <cell r="P225">
            <v>5.56</v>
          </cell>
          <cell r="R225">
            <v>3970.5882352941176</v>
          </cell>
          <cell r="T225">
            <v>254.44444444444446</v>
          </cell>
          <cell r="V225" t="str">
            <v xml:space="preserve">GL meter 1.8 MM, Combine welltest A-22, Data A-22: liquid 0 bbls, gas 0.9 MM; WC June 0%_x000D_
_x000D_
</v>
          </cell>
          <cell r="W225">
            <v>464</v>
          </cell>
          <cell r="X225">
            <v>540</v>
          </cell>
          <cell r="Y225">
            <v>5560</v>
          </cell>
        </row>
        <row r="226">
          <cell r="B226">
            <v>43279</v>
          </cell>
          <cell r="C226" t="str">
            <v>A-10</v>
          </cell>
          <cell r="D226" t="str">
            <v>A-10:Zone3</v>
          </cell>
          <cell r="E226">
            <v>18</v>
          </cell>
          <cell r="F226">
            <v>100</v>
          </cell>
          <cell r="G226">
            <v>197</v>
          </cell>
          <cell r="H226">
            <v>78</v>
          </cell>
          <cell r="I226">
            <v>582</v>
          </cell>
          <cell r="J226">
            <v>179.3</v>
          </cell>
          <cell r="K226">
            <v>1.8</v>
          </cell>
          <cell r="L226">
            <v>181.1</v>
          </cell>
          <cell r="M226">
            <v>0.99392600773053563</v>
          </cell>
          <cell r="N226">
            <v>0.72</v>
          </cell>
          <cell r="O226">
            <v>3.93</v>
          </cell>
          <cell r="P226">
            <v>3.22</v>
          </cell>
          <cell r="R226">
            <v>4015.616285554936</v>
          </cell>
          <cell r="T226">
            <v>251.52777777777777</v>
          </cell>
          <cell r="V226" t="str">
            <v>GL meter overage 5 MM but Qg T/S has drop 4 MM (GL opt)</v>
          </cell>
          <cell r="W226">
            <v>546</v>
          </cell>
          <cell r="X226">
            <v>720</v>
          </cell>
          <cell r="Y226">
            <v>3220</v>
          </cell>
        </row>
        <row r="227">
          <cell r="B227">
            <v>43292</v>
          </cell>
          <cell r="C227" t="str">
            <v>A-10</v>
          </cell>
          <cell r="D227" t="str">
            <v>A-10:Zone3</v>
          </cell>
          <cell r="E227">
            <v>1</v>
          </cell>
          <cell r="F227">
            <v>100</v>
          </cell>
          <cell r="G227">
            <v>194</v>
          </cell>
          <cell r="H227">
            <v>76</v>
          </cell>
          <cell r="I227">
            <v>1008</v>
          </cell>
          <cell r="J227">
            <v>0</v>
          </cell>
          <cell r="K227">
            <v>0</v>
          </cell>
          <cell r="L227">
            <v>0</v>
          </cell>
          <cell r="M227">
            <v>0</v>
          </cell>
          <cell r="N227">
            <v>0</v>
          </cell>
          <cell r="O227">
            <v>4.22</v>
          </cell>
          <cell r="P227">
            <v>4.22</v>
          </cell>
          <cell r="Q227">
            <v>76</v>
          </cell>
          <cell r="R227">
            <v>0</v>
          </cell>
          <cell r="T227">
            <v>0</v>
          </cell>
          <cell r="V227" t="str">
            <v>GL meter 1.3 MM, gas meter at T/S 4.2 MM but no fluid, CHP and BHP higher, SRS pressure increase during Regen Comp down</v>
          </cell>
          <cell r="W227">
            <v>1032</v>
          </cell>
          <cell r="X227">
            <v>0</v>
          </cell>
          <cell r="Y227">
            <v>4220</v>
          </cell>
        </row>
        <row r="228">
          <cell r="B228">
            <v>43294</v>
          </cell>
          <cell r="C228" t="str">
            <v>A-10</v>
          </cell>
          <cell r="D228" t="str">
            <v>A-10:Zone3</v>
          </cell>
          <cell r="E228">
            <v>19</v>
          </cell>
          <cell r="F228">
            <v>100</v>
          </cell>
          <cell r="G228">
            <v>177</v>
          </cell>
          <cell r="H228">
            <v>75</v>
          </cell>
          <cell r="I228">
            <v>637</v>
          </cell>
          <cell r="J228">
            <v>0</v>
          </cell>
          <cell r="K228">
            <v>0</v>
          </cell>
          <cell r="L228">
            <v>0</v>
          </cell>
          <cell r="M228">
            <v>0</v>
          </cell>
          <cell r="N228">
            <v>0</v>
          </cell>
          <cell r="O228">
            <v>1.3</v>
          </cell>
          <cell r="P228">
            <v>1.3</v>
          </cell>
          <cell r="Q228">
            <v>62</v>
          </cell>
          <cell r="R228">
            <v>0</v>
          </cell>
          <cell r="T228">
            <v>0</v>
          </cell>
          <cell r="V228" t="str">
            <v>GL meter 0.7 MM, after bleed off CHP and PBU 1 days, still no liquid, combine Test A-10 &amp; A-21 (A-21 gas 2.7 MM, liq 119 bfpd)</v>
          </cell>
          <cell r="W228">
            <v>1138.26</v>
          </cell>
          <cell r="X228">
            <v>0</v>
          </cell>
          <cell r="Y228">
            <v>1300</v>
          </cell>
        </row>
        <row r="229">
          <cell r="B229">
            <v>43299</v>
          </cell>
          <cell r="C229" t="str">
            <v>A-10</v>
          </cell>
          <cell r="D229" t="str">
            <v>A-10:Zone3</v>
          </cell>
          <cell r="E229">
            <v>19</v>
          </cell>
          <cell r="F229">
            <v>100</v>
          </cell>
          <cell r="G229">
            <v>199</v>
          </cell>
          <cell r="H229">
            <v>74</v>
          </cell>
          <cell r="I229">
            <v>629</v>
          </cell>
          <cell r="J229">
            <v>115.5</v>
          </cell>
          <cell r="K229">
            <v>1.17</v>
          </cell>
          <cell r="L229">
            <v>116.67</v>
          </cell>
          <cell r="M229">
            <v>1.0028284906145539</v>
          </cell>
          <cell r="N229">
            <v>0.46200000000000002</v>
          </cell>
          <cell r="O229">
            <v>8.0399999999999991</v>
          </cell>
          <cell r="P229">
            <v>7.58</v>
          </cell>
          <cell r="Q229">
            <v>92</v>
          </cell>
          <cell r="R229">
            <v>4000</v>
          </cell>
          <cell r="T229">
            <v>252.48917748917748</v>
          </cell>
          <cell r="V229" t="str">
            <v>GL meter 3.3 MM, combine test A-21 (liq 119 bbl, gas 2.79 MM), after fully open GL to maximize GL rate, well kick off at CHP 1254 psig then drop to ~600 psig, DHP increased to ~1300 psig then dropped to 440 psig</v>
          </cell>
          <cell r="W229">
            <v>455</v>
          </cell>
          <cell r="X229">
            <v>462</v>
          </cell>
          <cell r="Y229">
            <v>7580</v>
          </cell>
        </row>
        <row r="230">
          <cell r="B230">
            <v>43314</v>
          </cell>
          <cell r="C230" t="str">
            <v>A-10</v>
          </cell>
          <cell r="D230" t="str">
            <v>A-10:Zone3</v>
          </cell>
          <cell r="E230">
            <v>48</v>
          </cell>
          <cell r="F230">
            <v>100</v>
          </cell>
          <cell r="G230">
            <v>216</v>
          </cell>
          <cell r="H230">
            <v>70</v>
          </cell>
          <cell r="I230">
            <v>854</v>
          </cell>
          <cell r="J230">
            <v>65</v>
          </cell>
          <cell r="K230">
            <v>0</v>
          </cell>
          <cell r="L230">
            <v>65</v>
          </cell>
          <cell r="M230">
            <v>0</v>
          </cell>
          <cell r="N230">
            <v>0.26</v>
          </cell>
          <cell r="O230">
            <v>7.3</v>
          </cell>
          <cell r="P230">
            <v>7.04</v>
          </cell>
          <cell r="R230">
            <v>4000</v>
          </cell>
          <cell r="T230">
            <v>250</v>
          </cell>
          <cell r="V230" t="str">
            <v>GL meter 5.1 MM (over range), combine welltest with A-21 (liq 119 bfpd, gas 2.8 MM), BHP increase</v>
          </cell>
          <cell r="W230">
            <v>819</v>
          </cell>
          <cell r="X230">
            <v>260</v>
          </cell>
          <cell r="Y230">
            <v>7040</v>
          </cell>
        </row>
        <row r="231">
          <cell r="B231">
            <v>43349</v>
          </cell>
          <cell r="C231" t="str">
            <v>A-10</v>
          </cell>
          <cell r="D231" t="str">
            <v>A-10:Zone3</v>
          </cell>
          <cell r="E231">
            <v>18</v>
          </cell>
          <cell r="F231">
            <v>100</v>
          </cell>
          <cell r="G231">
            <v>209</v>
          </cell>
          <cell r="H231">
            <v>68</v>
          </cell>
          <cell r="I231">
            <v>528</v>
          </cell>
          <cell r="J231">
            <v>161</v>
          </cell>
          <cell r="K231">
            <v>0</v>
          </cell>
          <cell r="L231">
            <v>161</v>
          </cell>
          <cell r="M231">
            <v>0</v>
          </cell>
          <cell r="N231">
            <v>0.64300000000000002</v>
          </cell>
          <cell r="O231">
            <v>6.65</v>
          </cell>
          <cell r="P231">
            <v>6.01</v>
          </cell>
          <cell r="Q231">
            <v>81</v>
          </cell>
          <cell r="R231">
            <v>3993.7888198757764</v>
          </cell>
          <cell r="T231">
            <v>250.31104199066874</v>
          </cell>
          <cell r="V231" t="str">
            <v>GL meter 2.6 MM, after several times shut down due to TSLL active at GL line, combine test A-01 (64 bbl, 3.1 MM)</v>
          </cell>
          <cell r="W231">
            <v>404</v>
          </cell>
          <cell r="X231">
            <v>643</v>
          </cell>
          <cell r="Y231">
            <v>6010</v>
          </cell>
        </row>
        <row r="232">
          <cell r="B232">
            <v>43371</v>
          </cell>
          <cell r="C232" t="str">
            <v>A-10</v>
          </cell>
          <cell r="D232" t="str">
            <v>A-10:Zone3</v>
          </cell>
          <cell r="E232">
            <v>28</v>
          </cell>
          <cell r="F232">
            <v>100</v>
          </cell>
          <cell r="G232">
            <v>200</v>
          </cell>
          <cell r="H232">
            <v>62</v>
          </cell>
          <cell r="I232">
            <v>1206</v>
          </cell>
          <cell r="J232">
            <v>74</v>
          </cell>
          <cell r="K232">
            <v>0</v>
          </cell>
          <cell r="L232">
            <v>74</v>
          </cell>
          <cell r="M232">
            <v>0</v>
          </cell>
          <cell r="N232">
            <v>0.3</v>
          </cell>
          <cell r="O232">
            <v>6.85</v>
          </cell>
          <cell r="P232">
            <v>6.55</v>
          </cell>
          <cell r="Q232">
            <v>91</v>
          </cell>
          <cell r="R232">
            <v>4054.0540540540542</v>
          </cell>
          <cell r="T232">
            <v>246.66666666666666</v>
          </cell>
          <cell r="V232" t="str">
            <v>GL meter 2.7 MM, increasing both CHP (from 700 to 1100 psig) and BHP (from 900 to 1200 psig), combine welltest A-01 (53 bbls and 2.7 MM)</v>
          </cell>
          <cell r="W232">
            <v>1276</v>
          </cell>
          <cell r="X232">
            <v>300</v>
          </cell>
          <cell r="Y232">
            <v>6550</v>
          </cell>
        </row>
        <row r="233">
          <cell r="B233">
            <v>43418</v>
          </cell>
          <cell r="C233" t="str">
            <v>A-10</v>
          </cell>
          <cell r="D233" t="str">
            <v>A-10:Zone3</v>
          </cell>
          <cell r="E233">
            <v>12</v>
          </cell>
          <cell r="F233">
            <v>100</v>
          </cell>
          <cell r="G233">
            <v>211</v>
          </cell>
          <cell r="H233">
            <v>72</v>
          </cell>
          <cell r="I233">
            <v>510</v>
          </cell>
          <cell r="J233">
            <v>165.1</v>
          </cell>
          <cell r="K233">
            <v>1.67</v>
          </cell>
          <cell r="L233">
            <v>166.77</v>
          </cell>
          <cell r="M233">
            <v>1.0013791449301432</v>
          </cell>
          <cell r="N233">
            <v>0.66</v>
          </cell>
          <cell r="O233">
            <v>6.38</v>
          </cell>
          <cell r="P233">
            <v>5.72</v>
          </cell>
          <cell r="Q233">
            <v>84</v>
          </cell>
          <cell r="R233">
            <v>3997.5772259236828</v>
          </cell>
          <cell r="T233">
            <v>252.62121212121212</v>
          </cell>
          <cell r="V233" t="str">
            <v>GL meter 2.5 MM, manual WC 1%, after GLVCO and Tub clearance, cant lowering more GL rate from 6 MMscfd due to CHP ~510# and GL line temp 4-6 degF close to TSLL 2 degF, need to reduce orifice size</v>
          </cell>
          <cell r="X233">
            <v>660</v>
          </cell>
          <cell r="Y233">
            <v>5720</v>
          </cell>
        </row>
        <row r="234">
          <cell r="B234">
            <v>43449</v>
          </cell>
          <cell r="C234" t="str">
            <v>A-10</v>
          </cell>
          <cell r="D234" t="str">
            <v>A-10:Zone3</v>
          </cell>
          <cell r="E234">
            <v>48</v>
          </cell>
          <cell r="F234">
            <v>100</v>
          </cell>
          <cell r="G234">
            <v>235</v>
          </cell>
          <cell r="H234">
            <v>74</v>
          </cell>
          <cell r="I234">
            <v>737</v>
          </cell>
          <cell r="J234">
            <v>81.599999999999994</v>
          </cell>
          <cell r="K234">
            <v>0.8</v>
          </cell>
          <cell r="L234">
            <v>82.4</v>
          </cell>
          <cell r="M234">
            <v>0.970873786407767</v>
          </cell>
          <cell r="N234">
            <v>0.33</v>
          </cell>
          <cell r="O234">
            <v>7.78</v>
          </cell>
          <cell r="P234">
            <v>7.45</v>
          </cell>
          <cell r="R234">
            <v>4044.1176470588234</v>
          </cell>
          <cell r="T234">
            <v>248.4848484848485</v>
          </cell>
          <cell r="V234" t="str">
            <v>GL meter 2 MM (Qg T/S&gt;&gt;GL), gas asso 3.5 MM doesn't make sense, use GOR to cal asso gas</v>
          </cell>
          <cell r="X234">
            <v>330</v>
          </cell>
          <cell r="Y234">
            <v>7450</v>
          </cell>
        </row>
        <row r="235">
          <cell r="B235">
            <v>43463</v>
          </cell>
          <cell r="C235" t="str">
            <v>A-10</v>
          </cell>
          <cell r="D235" t="str">
            <v>A-10:Zone3</v>
          </cell>
          <cell r="E235">
            <v>23</v>
          </cell>
          <cell r="F235">
            <v>99</v>
          </cell>
          <cell r="G235">
            <v>207</v>
          </cell>
          <cell r="H235">
            <v>75</v>
          </cell>
          <cell r="I235">
            <v>543</v>
          </cell>
          <cell r="J235">
            <v>85</v>
          </cell>
          <cell r="K235">
            <v>4.5</v>
          </cell>
          <cell r="L235">
            <v>89.5</v>
          </cell>
          <cell r="M235">
            <v>5.027932960893855</v>
          </cell>
          <cell r="N235">
            <v>0.34</v>
          </cell>
          <cell r="O235">
            <v>6.8</v>
          </cell>
          <cell r="P235">
            <v>6.46</v>
          </cell>
          <cell r="R235">
            <v>4000</v>
          </cell>
          <cell r="T235">
            <v>263.23529411764707</v>
          </cell>
          <cell r="V235" t="str">
            <v>GL Meter 1.9</v>
          </cell>
          <cell r="W235">
            <v>418</v>
          </cell>
          <cell r="X235">
            <v>340</v>
          </cell>
          <cell r="Y235">
            <v>6460</v>
          </cell>
        </row>
        <row r="236">
          <cell r="B236">
            <v>43579</v>
          </cell>
          <cell r="C236" t="str">
            <v>A-10</v>
          </cell>
          <cell r="D236" t="str">
            <v>A-10:Zone3</v>
          </cell>
          <cell r="E236">
            <v>17</v>
          </cell>
          <cell r="F236">
            <v>100</v>
          </cell>
          <cell r="G236">
            <v>203</v>
          </cell>
          <cell r="H236">
            <v>87</v>
          </cell>
          <cell r="I236">
            <v>573</v>
          </cell>
          <cell r="J236">
            <v>0.2</v>
          </cell>
          <cell r="K236">
            <v>0</v>
          </cell>
          <cell r="L236">
            <v>0.2</v>
          </cell>
          <cell r="M236">
            <v>0</v>
          </cell>
          <cell r="N236">
            <v>0</v>
          </cell>
          <cell r="O236">
            <v>1.2</v>
          </cell>
          <cell r="P236">
            <v>1.2</v>
          </cell>
          <cell r="R236">
            <v>0</v>
          </cell>
          <cell r="T236">
            <v>0</v>
          </cell>
          <cell r="V236" t="str">
            <v>GL meter 5.1 MM (eror), no liquid, BHP ~2000# but CHP low ~580# and Qg T/S 1.2 MM</v>
          </cell>
          <cell r="W236">
            <v>2018</v>
          </cell>
          <cell r="X236">
            <v>0</v>
          </cell>
          <cell r="Y236">
            <v>1200</v>
          </cell>
        </row>
        <row r="237">
          <cell r="B237">
            <v>43589</v>
          </cell>
          <cell r="C237" t="str">
            <v>A-10</v>
          </cell>
          <cell r="D237" t="str">
            <v>A-10:Zone3</v>
          </cell>
          <cell r="E237">
            <v>12</v>
          </cell>
          <cell r="F237">
            <v>100</v>
          </cell>
          <cell r="G237">
            <v>190</v>
          </cell>
          <cell r="H237">
            <v>87</v>
          </cell>
          <cell r="I237">
            <v>1687</v>
          </cell>
          <cell r="J237">
            <v>0</v>
          </cell>
          <cell r="K237">
            <v>0</v>
          </cell>
          <cell r="L237">
            <v>0</v>
          </cell>
          <cell r="M237">
            <v>0</v>
          </cell>
          <cell r="N237">
            <v>0.05</v>
          </cell>
          <cell r="O237">
            <v>0.05</v>
          </cell>
          <cell r="P237">
            <v>0</v>
          </cell>
          <cell r="Q237">
            <v>0</v>
          </cell>
          <cell r="R237">
            <v>0</v>
          </cell>
          <cell r="T237">
            <v>0</v>
          </cell>
          <cell r="V237" t="str">
            <v>GL meter 0 MM, GL wing closed wih no sure reasons, Combine test with A-05</v>
          </cell>
          <cell r="W237">
            <v>1980</v>
          </cell>
          <cell r="X237">
            <v>50</v>
          </cell>
          <cell r="Y237">
            <v>0</v>
          </cell>
        </row>
        <row r="238">
          <cell r="B238">
            <v>43625</v>
          </cell>
          <cell r="C238" t="str">
            <v>A-10</v>
          </cell>
          <cell r="D238" t="str">
            <v>A-10:Zone3</v>
          </cell>
          <cell r="E238">
            <v>18</v>
          </cell>
          <cell r="F238">
            <v>100</v>
          </cell>
          <cell r="G238">
            <v>184</v>
          </cell>
          <cell r="H238">
            <v>85</v>
          </cell>
          <cell r="I238">
            <v>1350</v>
          </cell>
          <cell r="J238">
            <v>0.4</v>
          </cell>
          <cell r="K238">
            <v>0</v>
          </cell>
          <cell r="L238">
            <v>0.4</v>
          </cell>
          <cell r="M238">
            <v>0</v>
          </cell>
          <cell r="N238">
            <v>0.1</v>
          </cell>
          <cell r="O238">
            <v>0.1</v>
          </cell>
          <cell r="P238">
            <v>0</v>
          </cell>
          <cell r="R238">
            <v>250000</v>
          </cell>
          <cell r="T238">
            <v>4</v>
          </cell>
          <cell r="V238" t="str">
            <v>GL meter 0 MM, no liquid small gas 0.1, welltest prior to wax clean up, combine test with A-05</v>
          </cell>
          <cell r="W238">
            <v>2030</v>
          </cell>
          <cell r="X238">
            <v>100</v>
          </cell>
          <cell r="Y238">
            <v>0</v>
          </cell>
        </row>
        <row r="239">
          <cell r="B239">
            <v>43630</v>
          </cell>
          <cell r="C239" t="str">
            <v>A-10</v>
          </cell>
          <cell r="D239" t="str">
            <v>A-10:Zone3</v>
          </cell>
          <cell r="E239">
            <v>48</v>
          </cell>
          <cell r="F239">
            <v>100</v>
          </cell>
          <cell r="G239">
            <v>191</v>
          </cell>
          <cell r="H239">
            <v>86</v>
          </cell>
          <cell r="I239">
            <v>1573</v>
          </cell>
          <cell r="J239">
            <v>10.5</v>
          </cell>
          <cell r="K239">
            <v>0.6</v>
          </cell>
          <cell r="L239">
            <v>11.1</v>
          </cell>
          <cell r="M239">
            <v>5.4054054054054053</v>
          </cell>
          <cell r="N239">
            <v>0.1</v>
          </cell>
          <cell r="O239">
            <v>0.1</v>
          </cell>
          <cell r="P239">
            <v>0</v>
          </cell>
          <cell r="Q239">
            <v>100</v>
          </cell>
          <cell r="R239">
            <v>9523.8095238095229</v>
          </cell>
          <cell r="T239">
            <v>110</v>
          </cell>
          <cell r="V239" t="str">
            <v>GL meter freeze 0.5 MM, after tubing clean up still no kick off even CHP &gt;&gt;1700 psig</v>
          </cell>
          <cell r="W239">
            <v>2128</v>
          </cell>
          <cell r="X239">
            <v>100</v>
          </cell>
          <cell r="Y239">
            <v>0</v>
          </cell>
          <cell r="AA239">
            <v>222.4</v>
          </cell>
        </row>
        <row r="240">
          <cell r="B240">
            <v>43636</v>
          </cell>
          <cell r="C240" t="str">
            <v>A-10</v>
          </cell>
          <cell r="D240" t="str">
            <v>A-10:Zone3</v>
          </cell>
          <cell r="E240">
            <v>12</v>
          </cell>
          <cell r="F240">
            <v>100</v>
          </cell>
          <cell r="G240">
            <v>204</v>
          </cell>
          <cell r="H240">
            <v>76</v>
          </cell>
          <cell r="I240">
            <v>435</v>
          </cell>
          <cell r="J240">
            <v>222.8</v>
          </cell>
          <cell r="K240">
            <v>2.2999999999999998</v>
          </cell>
          <cell r="L240">
            <v>225.1</v>
          </cell>
          <cell r="M240">
            <v>1.0217681030653043</v>
          </cell>
          <cell r="N240">
            <v>0.89</v>
          </cell>
          <cell r="O240">
            <v>4.8</v>
          </cell>
          <cell r="P240">
            <v>3.91</v>
          </cell>
          <cell r="Q240">
            <v>30</v>
          </cell>
          <cell r="R240">
            <v>3994.6140035906642</v>
          </cell>
          <cell r="T240">
            <v>252.80898876404495</v>
          </cell>
          <cell r="V240" t="str">
            <v>GL meter 2.8 MM, GL choke stuck 30%, kick off after run GIC (almost a week after wax clean up), kick off at CHP 2230#, bleed off CHP not help to kick off</v>
          </cell>
          <cell r="W240">
            <v>312</v>
          </cell>
          <cell r="X240">
            <v>890</v>
          </cell>
          <cell r="Y240">
            <v>3910</v>
          </cell>
        </row>
        <row r="241">
          <cell r="B241">
            <v>43643</v>
          </cell>
          <cell r="C241" t="str">
            <v>A-10</v>
          </cell>
          <cell r="D241" t="str">
            <v>A-10:Zone3</v>
          </cell>
          <cell r="E241">
            <v>54</v>
          </cell>
          <cell r="F241">
            <v>100</v>
          </cell>
          <cell r="G241">
            <v>195</v>
          </cell>
          <cell r="H241">
            <v>78</v>
          </cell>
          <cell r="I241">
            <v>535</v>
          </cell>
          <cell r="J241">
            <v>190.1</v>
          </cell>
          <cell r="K241">
            <v>1.9</v>
          </cell>
          <cell r="L241">
            <v>192</v>
          </cell>
          <cell r="M241">
            <v>0.98958333333333337</v>
          </cell>
          <cell r="N241">
            <v>0.76</v>
          </cell>
          <cell r="O241">
            <v>4.3</v>
          </cell>
          <cell r="P241">
            <v>3.51</v>
          </cell>
          <cell r="Q241">
            <v>30</v>
          </cell>
          <cell r="R241">
            <v>3997.8958442924777</v>
          </cell>
          <cell r="T241">
            <v>252.63157894736841</v>
          </cell>
          <cell r="V241" t="str">
            <v>GL meter 3.9 MM, 1 week after kick off GIC, BHP increase</v>
          </cell>
          <cell r="W241">
            <v>436</v>
          </cell>
          <cell r="X241">
            <v>760</v>
          </cell>
          <cell r="Y241">
            <v>3510</v>
          </cell>
        </row>
        <row r="242">
          <cell r="B242">
            <v>43685</v>
          </cell>
          <cell r="C242" t="str">
            <v>A-10</v>
          </cell>
          <cell r="D242" t="str">
            <v>A-10:Zone3</v>
          </cell>
          <cell r="E242">
            <v>6</v>
          </cell>
          <cell r="F242">
            <v>100</v>
          </cell>
          <cell r="G242">
            <v>180</v>
          </cell>
          <cell r="H242">
            <v>83</v>
          </cell>
          <cell r="I242">
            <v>499</v>
          </cell>
          <cell r="J242">
            <v>24.8</v>
          </cell>
          <cell r="K242">
            <v>0.3</v>
          </cell>
          <cell r="L242">
            <v>25.1</v>
          </cell>
          <cell r="M242">
            <v>1.1952191235059761</v>
          </cell>
          <cell r="N242">
            <v>0.1</v>
          </cell>
          <cell r="O242">
            <v>0.7</v>
          </cell>
          <cell r="P242">
            <v>0.62</v>
          </cell>
          <cell r="R242">
            <v>4032.2580645161293</v>
          </cell>
          <cell r="T242">
            <v>251</v>
          </cell>
          <cell r="V242" t="str">
            <v>GL meter 0.5 MM, (GL&lt;&lt;Qg T/S), asso 0.2 MM, but still use GOR 4000 and got asso 0.1 MM, BHP has increased to ~19000#</v>
          </cell>
          <cell r="W242">
            <v>1954.54</v>
          </cell>
          <cell r="X242">
            <v>100</v>
          </cell>
          <cell r="Y242">
            <v>620</v>
          </cell>
        </row>
        <row r="243">
          <cell r="B243">
            <v>43691</v>
          </cell>
          <cell r="C243" t="str">
            <v>A-10</v>
          </cell>
          <cell r="D243" t="str">
            <v>A-10:Zone3</v>
          </cell>
          <cell r="E243">
            <v>23</v>
          </cell>
          <cell r="F243">
            <v>100</v>
          </cell>
          <cell r="G243">
            <v>190</v>
          </cell>
          <cell r="H243">
            <v>85</v>
          </cell>
          <cell r="I243">
            <v>1548</v>
          </cell>
          <cell r="J243">
            <v>10.9</v>
          </cell>
          <cell r="K243">
            <v>0.1</v>
          </cell>
          <cell r="L243">
            <v>11</v>
          </cell>
          <cell r="M243">
            <v>0.90909090909090906</v>
          </cell>
          <cell r="N243">
            <v>0.04</v>
          </cell>
          <cell r="O243">
            <v>0.2</v>
          </cell>
          <cell r="P243">
            <v>0.18</v>
          </cell>
          <cell r="R243">
            <v>3669.7247706422017</v>
          </cell>
          <cell r="T243">
            <v>275</v>
          </cell>
          <cell r="V243" t="str">
            <v>GL meter 0.5 MM (GL&lt;&lt;Qg T/S), loaded up, CHP equal to GL header</v>
          </cell>
          <cell r="W243">
            <v>1947.97</v>
          </cell>
          <cell r="X243">
            <v>40</v>
          </cell>
          <cell r="Y243">
            <v>180</v>
          </cell>
        </row>
        <row r="244">
          <cell r="B244">
            <v>43718</v>
          </cell>
          <cell r="C244" t="str">
            <v>A-10</v>
          </cell>
          <cell r="D244" t="str">
            <v>A-10:Zone3</v>
          </cell>
          <cell r="E244">
            <v>12</v>
          </cell>
          <cell r="F244">
            <v>100</v>
          </cell>
          <cell r="G244">
            <v>204</v>
          </cell>
          <cell r="H244">
            <v>84</v>
          </cell>
          <cell r="I244">
            <v>410</v>
          </cell>
          <cell r="J244">
            <v>247.5</v>
          </cell>
          <cell r="K244">
            <v>2.5</v>
          </cell>
          <cell r="L244">
            <v>250</v>
          </cell>
          <cell r="M244">
            <v>1</v>
          </cell>
          <cell r="N244">
            <v>0.9</v>
          </cell>
          <cell r="O244">
            <v>3</v>
          </cell>
          <cell r="P244">
            <v>2.1</v>
          </cell>
          <cell r="R244">
            <v>3636.3636363636365</v>
          </cell>
          <cell r="T244">
            <v>277.77777777777777</v>
          </cell>
          <cell r="V244" t="str">
            <v>After run GIC, kick off at CHP 2160#, GL meter 2.1 MM (Qg T/S&gt;&gt;GL) asso 0.9 MM GOR 3600, close with last GOR 4000, use GOR 3600 scf/stb</v>
          </cell>
          <cell r="W244">
            <v>360</v>
          </cell>
          <cell r="X244">
            <v>900</v>
          </cell>
          <cell r="Y244">
            <v>2100</v>
          </cell>
        </row>
        <row r="245">
          <cell r="B245">
            <v>43719</v>
          </cell>
          <cell r="C245" t="str">
            <v>A-10</v>
          </cell>
          <cell r="D245" t="str">
            <v>A-10:Zone3</v>
          </cell>
          <cell r="E245">
            <v>12</v>
          </cell>
          <cell r="F245">
            <v>100</v>
          </cell>
          <cell r="G245">
            <v>203</v>
          </cell>
          <cell r="H245">
            <v>86</v>
          </cell>
          <cell r="I245">
            <v>398</v>
          </cell>
          <cell r="J245">
            <v>212.9</v>
          </cell>
          <cell r="K245">
            <v>2.2000000000000002</v>
          </cell>
          <cell r="L245">
            <v>215.1</v>
          </cell>
          <cell r="M245">
            <v>1.0227801022780103</v>
          </cell>
          <cell r="N245">
            <v>1</v>
          </cell>
          <cell r="O245">
            <v>3</v>
          </cell>
          <cell r="P245">
            <v>2</v>
          </cell>
          <cell r="R245">
            <v>4697.0408642555194</v>
          </cell>
          <cell r="T245">
            <v>215</v>
          </cell>
          <cell r="V245" t="str">
            <v>GL meter 2 MM, w/c 0% by sample 10 Sept., GL opt to get gas 3 MM at T/S</v>
          </cell>
          <cell r="W245">
            <v>422</v>
          </cell>
          <cell r="X245">
            <v>1000</v>
          </cell>
          <cell r="Y245">
            <v>2000</v>
          </cell>
        </row>
        <row r="246">
          <cell r="B246">
            <v>43728</v>
          </cell>
          <cell r="C246" t="str">
            <v>A-10</v>
          </cell>
          <cell r="D246" t="str">
            <v>A-10:Zone3</v>
          </cell>
          <cell r="E246">
            <v>13</v>
          </cell>
          <cell r="F246">
            <v>100</v>
          </cell>
          <cell r="G246">
            <v>203</v>
          </cell>
          <cell r="H246">
            <v>80</v>
          </cell>
          <cell r="I246">
            <v>545</v>
          </cell>
          <cell r="J246">
            <v>112.5</v>
          </cell>
          <cell r="K246">
            <v>1.1000000000000001</v>
          </cell>
          <cell r="L246">
            <v>113.6</v>
          </cell>
          <cell r="M246">
            <v>0.96830985915492962</v>
          </cell>
          <cell r="N246">
            <v>0.51</v>
          </cell>
          <cell r="O246">
            <v>2.8</v>
          </cell>
          <cell r="P246">
            <v>2.29</v>
          </cell>
          <cell r="R246">
            <v>4533.333333333333</v>
          </cell>
          <cell r="T246">
            <v>222.80392156862746</v>
          </cell>
          <cell r="V246" t="str">
            <v>GL meter 1.8 MM (Qg T/S &gt;&gt; GL, asso gas 2.8-1.8 = 1 MM, GOR ~8800), but still use GOR 4500 as tested in Sept 12, WC Spet 0% but still use 1%</v>
          </cell>
          <cell r="W246">
            <v>507</v>
          </cell>
          <cell r="X246">
            <v>510</v>
          </cell>
          <cell r="Y246">
            <v>2290</v>
          </cell>
        </row>
        <row r="247">
          <cell r="B247">
            <v>43741</v>
          </cell>
          <cell r="C247" t="str">
            <v>A-10</v>
          </cell>
          <cell r="D247" t="str">
            <v>A-10:Zone3</v>
          </cell>
          <cell r="E247">
            <v>14</v>
          </cell>
          <cell r="F247">
            <v>100</v>
          </cell>
          <cell r="G247">
            <v>203</v>
          </cell>
          <cell r="H247">
            <v>84</v>
          </cell>
          <cell r="I247">
            <v>420</v>
          </cell>
          <cell r="J247">
            <v>138</v>
          </cell>
          <cell r="K247">
            <v>2</v>
          </cell>
          <cell r="L247">
            <v>140</v>
          </cell>
          <cell r="M247">
            <v>1.4285714285714286</v>
          </cell>
          <cell r="N247">
            <v>0.5</v>
          </cell>
          <cell r="O247">
            <v>3.9</v>
          </cell>
          <cell r="P247">
            <v>3.4</v>
          </cell>
          <cell r="R247">
            <v>3623.1884057971015</v>
          </cell>
          <cell r="T247">
            <v>280</v>
          </cell>
          <cell r="V247" t="str">
            <v>GL meter 2.6 MM (Qg T/S&gt;&gt;GL, asso from cal 1.3 MM, still use asso from GOR 3600 ~0.5 MM), BHP maintain low after S/I GL header (stop GL 6 hrs)</v>
          </cell>
          <cell r="W247">
            <v>309</v>
          </cell>
          <cell r="X247">
            <v>500</v>
          </cell>
          <cell r="Y247">
            <v>3400</v>
          </cell>
        </row>
        <row r="248">
          <cell r="B248">
            <v>43753</v>
          </cell>
          <cell r="C248" t="str">
            <v>A-10</v>
          </cell>
          <cell r="D248" t="str">
            <v>A-10:Zone3</v>
          </cell>
          <cell r="E248">
            <v>26</v>
          </cell>
          <cell r="F248">
            <v>100</v>
          </cell>
          <cell r="G248">
            <v>206</v>
          </cell>
          <cell r="H248">
            <v>77</v>
          </cell>
          <cell r="I248">
            <v>602</v>
          </cell>
          <cell r="J248">
            <v>88.5</v>
          </cell>
          <cell r="K248">
            <v>0.89</v>
          </cell>
          <cell r="L248">
            <v>89.39</v>
          </cell>
          <cell r="M248">
            <v>0.99563709587202143</v>
          </cell>
          <cell r="N248">
            <v>3.5000000000000003E-2</v>
          </cell>
          <cell r="O248">
            <v>4.79</v>
          </cell>
          <cell r="P248">
            <v>4.7549999999999999</v>
          </cell>
          <cell r="R248">
            <v>395.48022598870057</v>
          </cell>
          <cell r="T248">
            <v>2554.2857142857142</v>
          </cell>
          <cell r="V248" t="str">
            <v>GL = 5 MM, GL&gt;&gt; Gas @ TS, Last sample WC 0%.15 Oct 2019</v>
          </cell>
          <cell r="W248">
            <v>534</v>
          </cell>
          <cell r="X248">
            <v>35</v>
          </cell>
          <cell r="Y248">
            <v>4755</v>
          </cell>
        </row>
        <row r="249">
          <cell r="B249">
            <v>43779</v>
          </cell>
          <cell r="C249" t="str">
            <v>A-10</v>
          </cell>
          <cell r="D249" t="str">
            <v>A-10:Zone3</v>
          </cell>
          <cell r="E249">
            <v>13</v>
          </cell>
          <cell r="F249">
            <v>100</v>
          </cell>
          <cell r="G249">
            <v>197.5</v>
          </cell>
          <cell r="H249">
            <v>78.27</v>
          </cell>
          <cell r="I249">
            <v>598.86</v>
          </cell>
          <cell r="J249">
            <v>73.7</v>
          </cell>
          <cell r="K249">
            <v>0.7</v>
          </cell>
          <cell r="L249">
            <v>74.400000000000006</v>
          </cell>
          <cell r="M249">
            <v>0.94086021505376349</v>
          </cell>
          <cell r="N249">
            <v>0.27</v>
          </cell>
          <cell r="O249">
            <v>5.5</v>
          </cell>
          <cell r="P249">
            <v>5.2</v>
          </cell>
          <cell r="R249">
            <v>3663.5006784260518</v>
          </cell>
          <cell r="T249">
            <v>275.55555555555554</v>
          </cell>
          <cell r="V249" t="str">
            <v>GL 5.5 MM, (Qg T/S&gt;&gt;GL, but still use GOR 3600 to get asso 0.27 MM, if use formula asso will be 2.7 MM), last sample WC 0% 15 october 2019</v>
          </cell>
          <cell r="W249">
            <v>747</v>
          </cell>
          <cell r="X249">
            <v>270</v>
          </cell>
          <cell r="Y249">
            <v>5200</v>
          </cell>
        </row>
        <row r="250">
          <cell r="B250">
            <v>43791</v>
          </cell>
          <cell r="C250" t="str">
            <v>A-10</v>
          </cell>
          <cell r="D250" t="str">
            <v>A-10:Zone3</v>
          </cell>
          <cell r="E250">
            <v>22</v>
          </cell>
          <cell r="F250">
            <v>100</v>
          </cell>
          <cell r="G250">
            <v>191</v>
          </cell>
          <cell r="H250">
            <v>76</v>
          </cell>
          <cell r="I250">
            <v>712</v>
          </cell>
          <cell r="J250">
            <v>65</v>
          </cell>
          <cell r="K250">
            <v>0</v>
          </cell>
          <cell r="L250">
            <v>65</v>
          </cell>
          <cell r="M250">
            <v>0</v>
          </cell>
          <cell r="N250">
            <v>0.23</v>
          </cell>
          <cell r="O250">
            <v>4.9000000000000004</v>
          </cell>
          <cell r="P250">
            <v>4.67</v>
          </cell>
          <cell r="R250">
            <v>3538.4615384615386</v>
          </cell>
          <cell r="T250">
            <v>282.60869565217394</v>
          </cell>
          <cell r="V250" t="str">
            <v>GL meter 2 MM ((Qg T/S&lt;&lt;GL), WC 0%, 15 NOV 2019</v>
          </cell>
          <cell r="W250">
            <v>667</v>
          </cell>
          <cell r="X250">
            <v>230</v>
          </cell>
          <cell r="Y250">
            <v>4670</v>
          </cell>
        </row>
        <row r="251">
          <cell r="B251">
            <v>43799</v>
          </cell>
          <cell r="C251" t="str">
            <v>A-10</v>
          </cell>
          <cell r="D251" t="str">
            <v>A-10:Zone3</v>
          </cell>
          <cell r="E251">
            <v>17</v>
          </cell>
          <cell r="F251">
            <v>100</v>
          </cell>
          <cell r="G251">
            <v>191</v>
          </cell>
          <cell r="H251">
            <v>81</v>
          </cell>
          <cell r="I251">
            <v>400</v>
          </cell>
          <cell r="J251">
            <v>109</v>
          </cell>
          <cell r="K251">
            <v>0</v>
          </cell>
          <cell r="L251">
            <v>109</v>
          </cell>
          <cell r="M251">
            <v>0</v>
          </cell>
          <cell r="N251">
            <v>0.39</v>
          </cell>
          <cell r="O251">
            <v>4</v>
          </cell>
          <cell r="P251">
            <v>3.61</v>
          </cell>
          <cell r="R251">
            <v>3577.9816513761466</v>
          </cell>
          <cell r="T251">
            <v>279.4871794871795</v>
          </cell>
          <cell r="V251" t="str">
            <v>GL= 2.6 MM, Last WC sample 15 Nov</v>
          </cell>
          <cell r="X251">
            <v>390</v>
          </cell>
          <cell r="Y251">
            <v>3610</v>
          </cell>
        </row>
        <row r="252">
          <cell r="B252">
            <v>43814</v>
          </cell>
          <cell r="C252" t="str">
            <v>A-10</v>
          </cell>
          <cell r="D252" t="str">
            <v>A-10:Zone3</v>
          </cell>
          <cell r="E252">
            <v>11.5</v>
          </cell>
          <cell r="F252">
            <v>100</v>
          </cell>
          <cell r="G252">
            <v>205</v>
          </cell>
          <cell r="H252">
            <v>71</v>
          </cell>
          <cell r="I252">
            <v>781</v>
          </cell>
          <cell r="J252">
            <v>25</v>
          </cell>
          <cell r="K252">
            <v>0</v>
          </cell>
          <cell r="L252">
            <v>25</v>
          </cell>
          <cell r="M252">
            <v>0</v>
          </cell>
          <cell r="N252">
            <v>2.4E-2</v>
          </cell>
          <cell r="O252">
            <v>9.5280000000000005</v>
          </cell>
          <cell r="P252">
            <v>9.5039999999999996</v>
          </cell>
          <cell r="R252">
            <v>960</v>
          </cell>
          <cell r="T252">
            <v>1041.6666666666667</v>
          </cell>
          <cell r="V252" t="str">
            <v>GL = 9.5 MMscfd, last WC 0%, GL rate too high, need to adjust</v>
          </cell>
          <cell r="X252">
            <v>24</v>
          </cell>
          <cell r="Y252">
            <v>9504</v>
          </cell>
        </row>
        <row r="253">
          <cell r="B253">
            <v>43823</v>
          </cell>
          <cell r="C253" t="str">
            <v>A-10</v>
          </cell>
          <cell r="D253" t="str">
            <v>A-10:Zone3</v>
          </cell>
          <cell r="E253">
            <v>13</v>
          </cell>
          <cell r="F253">
            <v>100</v>
          </cell>
          <cell r="G253">
            <v>202</v>
          </cell>
          <cell r="H253">
            <v>72</v>
          </cell>
          <cell r="I253">
            <v>519</v>
          </cell>
          <cell r="J253">
            <v>61.26</v>
          </cell>
          <cell r="K253">
            <v>0</v>
          </cell>
          <cell r="L253">
            <v>61.26</v>
          </cell>
          <cell r="M253">
            <v>0</v>
          </cell>
          <cell r="N253">
            <v>6.0999999999999999E-2</v>
          </cell>
          <cell r="O253">
            <v>6.66</v>
          </cell>
          <cell r="P253">
            <v>6.5990000000000002</v>
          </cell>
          <cell r="R253">
            <v>995.75579497224942</v>
          </cell>
          <cell r="T253">
            <v>1004.2622950819672</v>
          </cell>
          <cell r="V253" t="str">
            <v>GL = 6.599 MMscfd, last WC 0%, GL rate too high, need to be adjusted</v>
          </cell>
          <cell r="X253">
            <v>61</v>
          </cell>
          <cell r="Y253">
            <v>6599</v>
          </cell>
        </row>
        <row r="254">
          <cell r="B254">
            <v>43834</v>
          </cell>
          <cell r="C254" t="str">
            <v>A-10</v>
          </cell>
          <cell r="D254" t="str">
            <v>A-10:Zone3</v>
          </cell>
          <cell r="E254">
            <v>24</v>
          </cell>
          <cell r="F254">
            <v>100</v>
          </cell>
          <cell r="G254">
            <v>201</v>
          </cell>
          <cell r="H254">
            <v>75</v>
          </cell>
          <cell r="I254">
            <v>547</v>
          </cell>
          <cell r="J254">
            <v>62</v>
          </cell>
          <cell r="K254">
            <v>0</v>
          </cell>
          <cell r="L254">
            <v>62</v>
          </cell>
          <cell r="M254">
            <v>0</v>
          </cell>
          <cell r="N254">
            <v>0.22</v>
          </cell>
          <cell r="O254">
            <v>5.8</v>
          </cell>
          <cell r="P254">
            <v>5.5</v>
          </cell>
          <cell r="R254">
            <v>3548.3870967741937</v>
          </cell>
          <cell r="T254">
            <v>281.81818181818181</v>
          </cell>
          <cell r="V254" t="str">
            <v>GL meter 3.1 MM  (Qg T/S&gt;&gt;GL meter but asso gas 2.7 MM looks not valid, still use GOR 3600)</v>
          </cell>
          <cell r="X254">
            <v>220</v>
          </cell>
          <cell r="Y254">
            <v>5500</v>
          </cell>
        </row>
        <row r="255">
          <cell r="B255">
            <v>43850</v>
          </cell>
          <cell r="C255" t="str">
            <v>A-10</v>
          </cell>
          <cell r="D255" t="str">
            <v>A-10:Zone3</v>
          </cell>
          <cell r="E255">
            <v>12</v>
          </cell>
          <cell r="F255">
            <v>100</v>
          </cell>
          <cell r="G255">
            <v>205</v>
          </cell>
          <cell r="H255">
            <v>73</v>
          </cell>
          <cell r="I255">
            <v>666</v>
          </cell>
          <cell r="J255">
            <v>102</v>
          </cell>
          <cell r="K255">
            <v>0</v>
          </cell>
          <cell r="L255">
            <v>102</v>
          </cell>
          <cell r="M255">
            <v>0</v>
          </cell>
          <cell r="N255">
            <v>0.37</v>
          </cell>
          <cell r="O255">
            <v>6</v>
          </cell>
          <cell r="P255">
            <v>5.63</v>
          </cell>
          <cell r="R255">
            <v>3627.4509803921569</v>
          </cell>
          <cell r="T255">
            <v>275.67567567567568</v>
          </cell>
          <cell r="V255" t="str">
            <v>GL meter 2.9 MM (Qg T/S&gt;&gt;GL meter), run GIC for kick off, Liquid use 1" line</v>
          </cell>
          <cell r="X255">
            <v>370</v>
          </cell>
          <cell r="Y255">
            <v>5630</v>
          </cell>
        </row>
        <row r="256">
          <cell r="B256">
            <v>43875</v>
          </cell>
          <cell r="C256" t="str">
            <v>A-10</v>
          </cell>
          <cell r="D256" t="str">
            <v>A-10:Zone3</v>
          </cell>
          <cell r="E256">
            <v>22</v>
          </cell>
          <cell r="F256">
            <v>100</v>
          </cell>
          <cell r="G256">
            <v>203</v>
          </cell>
          <cell r="H256">
            <v>81</v>
          </cell>
          <cell r="I256">
            <v>443</v>
          </cell>
          <cell r="J256">
            <v>120</v>
          </cell>
          <cell r="K256">
            <v>1</v>
          </cell>
          <cell r="L256">
            <v>121</v>
          </cell>
          <cell r="M256">
            <v>0.82644628099173556</v>
          </cell>
          <cell r="N256">
            <v>0.43</v>
          </cell>
          <cell r="O256">
            <v>3.8319999999999999</v>
          </cell>
          <cell r="P256">
            <v>3.4020000000000001</v>
          </cell>
          <cell r="R256">
            <v>3583.3333333333335</v>
          </cell>
          <cell r="T256">
            <v>281.39534883720933</v>
          </cell>
          <cell r="V256" t="str">
            <v>GL meter 1.7 MMSCFD, (Qg TS &gt;&gt; GL meter, but asso gas 2.1 MMSCFD looks not valid, still use 3600</v>
          </cell>
          <cell r="W256">
            <v>373</v>
          </cell>
          <cell r="X256">
            <v>430</v>
          </cell>
          <cell r="Y256">
            <v>3402</v>
          </cell>
        </row>
        <row r="257">
          <cell r="B257">
            <v>43913</v>
          </cell>
          <cell r="C257" t="str">
            <v>A-10</v>
          </cell>
          <cell r="D257" t="str">
            <v>A-10:Zone3</v>
          </cell>
          <cell r="E257">
            <v>22</v>
          </cell>
          <cell r="F257">
            <v>100</v>
          </cell>
          <cell r="G257">
            <v>187</v>
          </cell>
          <cell r="H257">
            <v>77</v>
          </cell>
          <cell r="I257">
            <v>681</v>
          </cell>
          <cell r="J257">
            <v>39.4</v>
          </cell>
          <cell r="K257">
            <v>0.6</v>
          </cell>
          <cell r="L257">
            <v>40</v>
          </cell>
          <cell r="M257">
            <v>1.5</v>
          </cell>
          <cell r="N257">
            <v>0.15</v>
          </cell>
          <cell r="O257">
            <v>4.4000000000000004</v>
          </cell>
          <cell r="P257">
            <v>4.25</v>
          </cell>
          <cell r="Q257">
            <v>60</v>
          </cell>
          <cell r="R257">
            <v>3807.1065989847716</v>
          </cell>
          <cell r="T257">
            <v>266.66666666666669</v>
          </cell>
          <cell r="V257" t="str">
            <v>GL meter 1.5 MMSCFD, (Qg TS &gt;&gt; GL meter, but asso gas 2.9 MMSCFD looks not valid, still use 3600</v>
          </cell>
          <cell r="X257">
            <v>150</v>
          </cell>
          <cell r="Y257">
            <v>4250</v>
          </cell>
        </row>
        <row r="258">
          <cell r="B258">
            <v>43947</v>
          </cell>
          <cell r="C258" t="str">
            <v>A-10</v>
          </cell>
          <cell r="D258" t="str">
            <v>A-10:Zone3</v>
          </cell>
          <cell r="E258">
            <v>9</v>
          </cell>
          <cell r="F258">
            <v>100</v>
          </cell>
          <cell r="G258">
            <v>189</v>
          </cell>
          <cell r="H258">
            <v>78</v>
          </cell>
          <cell r="I258">
            <v>655</v>
          </cell>
          <cell r="J258">
            <v>41.5</v>
          </cell>
          <cell r="K258">
            <v>0.42</v>
          </cell>
          <cell r="L258">
            <v>41.92</v>
          </cell>
          <cell r="M258">
            <v>1.001908396946565</v>
          </cell>
          <cell r="N258">
            <v>0.14899999999999999</v>
          </cell>
          <cell r="O258">
            <v>4.4960000000000004</v>
          </cell>
          <cell r="P258">
            <v>4.3470000000000004</v>
          </cell>
          <cell r="Q258">
            <v>61.71</v>
          </cell>
          <cell r="R258">
            <v>3590.3614457831327</v>
          </cell>
          <cell r="T258">
            <v>281.34228187919462</v>
          </cell>
          <cell r="V258" t="str">
            <v>GL meter 1.5 MMSCFD, (Qg TS &gt;&gt; GL meter, but asso gas 3.33 MMSCFD looks not valid, still use GOR 3600</v>
          </cell>
          <cell r="W258">
            <v>625</v>
          </cell>
          <cell r="X258">
            <v>149</v>
          </cell>
          <cell r="Y258">
            <v>4347</v>
          </cell>
        </row>
        <row r="259">
          <cell r="B259">
            <v>43957</v>
          </cell>
          <cell r="C259" t="str">
            <v>A-10</v>
          </cell>
          <cell r="D259" t="str">
            <v>A-10:Zone3</v>
          </cell>
          <cell r="E259">
            <v>21</v>
          </cell>
          <cell r="F259">
            <v>100</v>
          </cell>
          <cell r="G259">
            <v>186</v>
          </cell>
          <cell r="H259">
            <v>79</v>
          </cell>
          <cell r="I259">
            <v>508</v>
          </cell>
          <cell r="J259">
            <v>59</v>
          </cell>
          <cell r="K259">
            <v>4</v>
          </cell>
          <cell r="L259">
            <v>63</v>
          </cell>
          <cell r="M259">
            <v>6.3492063492063489</v>
          </cell>
          <cell r="N259">
            <v>0.214</v>
          </cell>
          <cell r="O259">
            <v>4.0490000000000004</v>
          </cell>
          <cell r="P259">
            <v>3.835</v>
          </cell>
          <cell r="Q259">
            <v>60.95</v>
          </cell>
          <cell r="R259">
            <v>3627.1186440677966</v>
          </cell>
          <cell r="T259">
            <v>294.39252336448595</v>
          </cell>
          <cell r="V259" t="str">
            <v>GL meter 0.75 MMSCFD, (Qg TS &gt;&gt; GL meter, but asso gas 3.3 MMSCFD looks not valid, still use GOR 3600</v>
          </cell>
          <cell r="W259">
            <v>421</v>
          </cell>
          <cell r="X259">
            <v>214</v>
          </cell>
          <cell r="Y259">
            <v>3835</v>
          </cell>
        </row>
        <row r="260">
          <cell r="B260">
            <v>44000</v>
          </cell>
          <cell r="C260" t="str">
            <v>A-10</v>
          </cell>
          <cell r="D260" t="str">
            <v>A-10:Zone3</v>
          </cell>
          <cell r="E260">
            <v>14</v>
          </cell>
          <cell r="F260">
            <v>100</v>
          </cell>
          <cell r="G260">
            <v>198</v>
          </cell>
          <cell r="H260">
            <v>77</v>
          </cell>
          <cell r="I260">
            <v>366</v>
          </cell>
          <cell r="J260">
            <v>121</v>
          </cell>
          <cell r="K260">
            <v>6</v>
          </cell>
          <cell r="L260">
            <v>127</v>
          </cell>
          <cell r="M260">
            <v>4.7244094488188972</v>
          </cell>
          <cell r="N260">
            <v>0.435</v>
          </cell>
          <cell r="O260">
            <v>2.9369999999999998</v>
          </cell>
          <cell r="P260">
            <v>2.5009999999999999</v>
          </cell>
          <cell r="R260">
            <v>3595.0413223140495</v>
          </cell>
          <cell r="T260">
            <v>291.95402298850576</v>
          </cell>
          <cell r="V260" t="str">
            <v>GL, WC 5% (June 4), GL optimization</v>
          </cell>
          <cell r="W260">
            <v>293</v>
          </cell>
          <cell r="X260">
            <v>435</v>
          </cell>
          <cell r="Y260">
            <v>2501</v>
          </cell>
        </row>
        <row r="261">
          <cell r="B261">
            <v>44027</v>
          </cell>
          <cell r="C261" t="str">
            <v>A-10</v>
          </cell>
          <cell r="D261" t="str">
            <v>A-10:Zone3</v>
          </cell>
          <cell r="E261">
            <v>26</v>
          </cell>
          <cell r="F261">
            <v>100</v>
          </cell>
          <cell r="G261">
            <v>190</v>
          </cell>
          <cell r="H261">
            <v>81</v>
          </cell>
          <cell r="I261">
            <v>380</v>
          </cell>
          <cell r="J261">
            <v>140</v>
          </cell>
          <cell r="K261">
            <v>0</v>
          </cell>
          <cell r="L261">
            <v>140</v>
          </cell>
          <cell r="M261">
            <v>0</v>
          </cell>
          <cell r="N261">
            <v>0.5</v>
          </cell>
          <cell r="O261">
            <v>3.5</v>
          </cell>
          <cell r="P261">
            <v>3</v>
          </cell>
          <cell r="R261">
            <v>3571.4285714285716</v>
          </cell>
          <cell r="T261">
            <v>280</v>
          </cell>
          <cell r="V261" t="str">
            <v>GL, WC 0%, re-inject after GL icing</v>
          </cell>
          <cell r="X261">
            <v>500</v>
          </cell>
          <cell r="Y261">
            <v>3000</v>
          </cell>
        </row>
        <row r="262">
          <cell r="B262">
            <v>44040</v>
          </cell>
          <cell r="C262" t="str">
            <v>A-10</v>
          </cell>
          <cell r="D262" t="str">
            <v>A-10:Zone3</v>
          </cell>
          <cell r="E262">
            <v>34</v>
          </cell>
          <cell r="F262">
            <v>100</v>
          </cell>
          <cell r="G262">
            <v>195</v>
          </cell>
          <cell r="H262">
            <v>78</v>
          </cell>
          <cell r="I262">
            <v>360</v>
          </cell>
          <cell r="J262">
            <v>129</v>
          </cell>
          <cell r="K262">
            <v>0</v>
          </cell>
          <cell r="L262">
            <v>129</v>
          </cell>
          <cell r="M262">
            <v>0</v>
          </cell>
          <cell r="N262">
            <v>0.46100000000000002</v>
          </cell>
          <cell r="O262">
            <v>3.27</v>
          </cell>
          <cell r="P262">
            <v>2.8090000000000002</v>
          </cell>
          <cell r="R262">
            <v>3573.6434108527133</v>
          </cell>
          <cell r="T262">
            <v>279.82646420824295</v>
          </cell>
          <cell r="V262" t="str">
            <v>GL sensitivity, reduce GL meter to 3.52 MM, cant go lower due to icing on pipeline. (Qg TS&lt;&lt;GL meter). Last WC 10 Jul 2020</v>
          </cell>
          <cell r="X262">
            <v>461</v>
          </cell>
          <cell r="Y262">
            <v>2809</v>
          </cell>
        </row>
        <row r="263">
          <cell r="B263">
            <v>44047</v>
          </cell>
          <cell r="C263" t="str">
            <v>A-10</v>
          </cell>
          <cell r="D263" t="str">
            <v>A-10:Zone3</v>
          </cell>
          <cell r="E263">
            <v>13</v>
          </cell>
          <cell r="F263">
            <v>100</v>
          </cell>
          <cell r="G263">
            <v>201</v>
          </cell>
          <cell r="H263">
            <v>81</v>
          </cell>
          <cell r="I263">
            <v>447</v>
          </cell>
          <cell r="J263">
            <v>133</v>
          </cell>
          <cell r="K263">
            <v>1</v>
          </cell>
          <cell r="L263">
            <v>134</v>
          </cell>
          <cell r="M263">
            <v>0.74626865671641796</v>
          </cell>
          <cell r="N263">
            <v>0.47799999999999998</v>
          </cell>
          <cell r="O263">
            <v>5.3529999999999998</v>
          </cell>
          <cell r="P263">
            <v>4.875</v>
          </cell>
          <cell r="Q263">
            <v>61</v>
          </cell>
          <cell r="R263">
            <v>3593.9849624060153</v>
          </cell>
          <cell r="T263">
            <v>280.3347280334728</v>
          </cell>
          <cell r="V263" t="str">
            <v>GL meter 5 MMSCFD (GL &gt;&gt; Qg TS), WC 0% (July 10)</v>
          </cell>
          <cell r="W263">
            <v>360</v>
          </cell>
          <cell r="X263">
            <v>478</v>
          </cell>
          <cell r="Y263">
            <v>4875</v>
          </cell>
        </row>
        <row r="264">
          <cell r="B264">
            <v>44103</v>
          </cell>
          <cell r="C264" t="str">
            <v>A-10</v>
          </cell>
          <cell r="D264" t="str">
            <v>A-10:Zone3</v>
          </cell>
          <cell r="E264">
            <v>24</v>
          </cell>
          <cell r="F264">
            <v>100</v>
          </cell>
          <cell r="G264">
            <v>198</v>
          </cell>
          <cell r="H264">
            <v>86</v>
          </cell>
          <cell r="I264">
            <v>1201</v>
          </cell>
          <cell r="J264">
            <v>5</v>
          </cell>
          <cell r="K264">
            <v>1</v>
          </cell>
          <cell r="L264">
            <v>6</v>
          </cell>
          <cell r="M264">
            <v>16.666666666666668</v>
          </cell>
          <cell r="N264">
            <v>0.02</v>
          </cell>
          <cell r="O264">
            <v>0.89700000000000002</v>
          </cell>
          <cell r="P264">
            <v>0.877</v>
          </cell>
          <cell r="Q264">
            <v>26</v>
          </cell>
          <cell r="R264">
            <v>4000</v>
          </cell>
          <cell r="T264">
            <v>300</v>
          </cell>
          <cell r="V264" t="str">
            <v>Loss flow indication. suspect wax build up.</v>
          </cell>
          <cell r="W264">
            <v>1971</v>
          </cell>
          <cell r="X264">
            <v>20</v>
          </cell>
          <cell r="Y264">
            <v>877</v>
          </cell>
        </row>
        <row r="265">
          <cell r="B265">
            <v>44112</v>
          </cell>
          <cell r="C265" t="str">
            <v>A-10</v>
          </cell>
          <cell r="D265" t="str">
            <v>A-10:Zone3</v>
          </cell>
          <cell r="E265">
            <v>21</v>
          </cell>
          <cell r="F265">
            <v>100</v>
          </cell>
          <cell r="G265">
            <v>216</v>
          </cell>
          <cell r="H265">
            <v>89</v>
          </cell>
          <cell r="I265">
            <v>423</v>
          </cell>
          <cell r="J265">
            <v>210</v>
          </cell>
          <cell r="K265">
            <v>2</v>
          </cell>
          <cell r="L265">
            <v>212</v>
          </cell>
          <cell r="M265">
            <v>0.94339622641509435</v>
          </cell>
          <cell r="N265">
            <v>0.755</v>
          </cell>
          <cell r="O265">
            <v>2.9590000000000001</v>
          </cell>
          <cell r="P265">
            <v>2.2029999999999998</v>
          </cell>
          <cell r="R265">
            <v>3595.2380952380954</v>
          </cell>
          <cell r="T265">
            <v>280.79470198675494</v>
          </cell>
          <cell r="V265" t="str">
            <v>GL~3.87 MMSCFD (GL meter &gt;&gt; Qg TS), WC~0% (sept 7)</v>
          </cell>
          <cell r="X265">
            <v>755</v>
          </cell>
          <cell r="Y265">
            <v>2203</v>
          </cell>
        </row>
        <row r="266">
          <cell r="B266">
            <v>44122</v>
          </cell>
          <cell r="C266" t="str">
            <v>A-10</v>
          </cell>
          <cell r="D266" t="str">
            <v>A-10:Zone3</v>
          </cell>
          <cell r="E266">
            <v>15</v>
          </cell>
          <cell r="F266">
            <v>100</v>
          </cell>
          <cell r="G266">
            <v>217</v>
          </cell>
          <cell r="H266">
            <v>87</v>
          </cell>
          <cell r="I266">
            <v>357</v>
          </cell>
          <cell r="J266">
            <v>313</v>
          </cell>
          <cell r="K266">
            <v>25</v>
          </cell>
          <cell r="L266">
            <v>338</v>
          </cell>
          <cell r="M266">
            <v>7.3964497041420119</v>
          </cell>
          <cell r="N266">
            <v>1.1859999999999999</v>
          </cell>
          <cell r="O266">
            <v>2.8809999999999998</v>
          </cell>
          <cell r="P266">
            <v>1.6950000000000001</v>
          </cell>
          <cell r="R266">
            <v>3789.1373801916934</v>
          </cell>
          <cell r="T266">
            <v>284.99156829679595</v>
          </cell>
          <cell r="V266" t="str">
            <v>GL~3.43 MMSCFD (GL meter &gt;&gt; Qg TS), WC~0%, post kick off</v>
          </cell>
          <cell r="W266">
            <v>442</v>
          </cell>
          <cell r="X266">
            <v>1186</v>
          </cell>
          <cell r="Y266">
            <v>1695</v>
          </cell>
        </row>
        <row r="267">
          <cell r="B267">
            <v>44129</v>
          </cell>
          <cell r="C267" t="str">
            <v>A-10</v>
          </cell>
          <cell r="D267" t="str">
            <v>A-10:Zone3</v>
          </cell>
          <cell r="E267">
            <v>24</v>
          </cell>
          <cell r="F267">
            <v>100</v>
          </cell>
          <cell r="G267">
            <v>202</v>
          </cell>
          <cell r="H267">
            <v>75</v>
          </cell>
          <cell r="I267">
            <v>541</v>
          </cell>
          <cell r="J267">
            <v>141.5</v>
          </cell>
          <cell r="K267">
            <v>1.5</v>
          </cell>
          <cell r="L267">
            <v>143</v>
          </cell>
          <cell r="M267">
            <v>1.048951048951049</v>
          </cell>
          <cell r="N267">
            <v>0.50965000000000005</v>
          </cell>
          <cell r="O267">
            <v>6.8</v>
          </cell>
          <cell r="P267">
            <v>6.2903000000000002</v>
          </cell>
          <cell r="R267">
            <v>3601.7667844522966</v>
          </cell>
          <cell r="T267">
            <v>280.58471500049052</v>
          </cell>
          <cell r="V267" t="str">
            <v>GL meter NaN over range to avoid GL S/D due to TSLL activated</v>
          </cell>
          <cell r="W267">
            <v>420</v>
          </cell>
          <cell r="X267">
            <v>509.65000000000003</v>
          </cell>
          <cell r="Y267">
            <v>6290.3</v>
          </cell>
        </row>
        <row r="268">
          <cell r="B268">
            <v>44140</v>
          </cell>
          <cell r="C268" t="str">
            <v>A-10</v>
          </cell>
          <cell r="D268" t="str">
            <v>A-10:Zone3</v>
          </cell>
          <cell r="E268">
            <v>4</v>
          </cell>
          <cell r="F268">
            <v>100</v>
          </cell>
          <cell r="G268">
            <v>210</v>
          </cell>
          <cell r="H268">
            <v>72</v>
          </cell>
          <cell r="I268">
            <v>741</v>
          </cell>
          <cell r="J268">
            <v>38.4</v>
          </cell>
          <cell r="K268">
            <v>0</v>
          </cell>
          <cell r="L268">
            <v>38.4</v>
          </cell>
          <cell r="M268">
            <v>0</v>
          </cell>
          <cell r="N268">
            <v>0.78</v>
          </cell>
          <cell r="O268">
            <v>5.88</v>
          </cell>
          <cell r="P268">
            <v>5.0999999999999996</v>
          </cell>
          <cell r="R268">
            <v>20312.5</v>
          </cell>
          <cell r="T268">
            <v>49.230769230769234</v>
          </cell>
          <cell r="V268" t="str">
            <v>GL meter 5.10 MM (Qg T/S&gt;GL meter), need to increase GL rate to avoid icing (low CHP), WC 0%</v>
          </cell>
          <cell r="W268">
            <v>769</v>
          </cell>
          <cell r="X268">
            <v>780</v>
          </cell>
          <cell r="Y268">
            <v>5100</v>
          </cell>
        </row>
        <row r="269">
          <cell r="B269">
            <v>44150</v>
          </cell>
          <cell r="C269" t="str">
            <v>A-10</v>
          </cell>
          <cell r="D269" t="str">
            <v>A-10:Zone3</v>
          </cell>
          <cell r="E269">
            <v>7.5</v>
          </cell>
          <cell r="F269">
            <v>100</v>
          </cell>
          <cell r="G269">
            <v>200</v>
          </cell>
          <cell r="H269">
            <v>76</v>
          </cell>
          <cell r="I269">
            <v>756</v>
          </cell>
          <cell r="J269">
            <v>241</v>
          </cell>
          <cell r="K269">
            <v>0</v>
          </cell>
          <cell r="L269">
            <v>241</v>
          </cell>
          <cell r="M269">
            <v>0</v>
          </cell>
          <cell r="N269">
            <v>0.87</v>
          </cell>
          <cell r="O269">
            <v>5.78</v>
          </cell>
          <cell r="P269">
            <v>4.91</v>
          </cell>
          <cell r="R269">
            <v>3609.9585062240662</v>
          </cell>
          <cell r="T269">
            <v>277.01149425287355</v>
          </cell>
          <cell r="V269" t="str">
            <v xml:space="preserve">GL 4.91 MM (Qg T/S&gt;&gt;GL meter), asso 0.8 MM, during FGS, kick off after 3 hrs, </v>
          </cell>
          <cell r="X269">
            <v>870</v>
          </cell>
          <cell r="Y269">
            <v>4910</v>
          </cell>
        </row>
        <row r="270">
          <cell r="B270">
            <v>44151</v>
          </cell>
          <cell r="C270" t="str">
            <v>A-10</v>
          </cell>
          <cell r="D270" t="str">
            <v>A-10:Zone3</v>
          </cell>
          <cell r="E270">
            <v>14</v>
          </cell>
          <cell r="F270">
            <v>100</v>
          </cell>
          <cell r="G270">
            <v>202</v>
          </cell>
          <cell r="H270">
            <v>77</v>
          </cell>
          <cell r="I270">
            <v>444</v>
          </cell>
          <cell r="J270">
            <v>218</v>
          </cell>
          <cell r="K270">
            <v>0</v>
          </cell>
          <cell r="L270">
            <v>218</v>
          </cell>
          <cell r="M270">
            <v>0</v>
          </cell>
          <cell r="N270">
            <v>0.78500000000000003</v>
          </cell>
          <cell r="O270">
            <v>5.0229999999999997</v>
          </cell>
          <cell r="P270">
            <v>4.2380000000000004</v>
          </cell>
          <cell r="R270">
            <v>3600.9174311926604</v>
          </cell>
          <cell r="T270">
            <v>277.70700636942678</v>
          </cell>
          <cell r="V270" t="str">
            <v>GL 4.24 MM (Qg T/S &gt;&gt; GL meter), asso 0.79 MM, post wax clean up, kick off 1695 psig</v>
          </cell>
          <cell r="W270">
            <v>329</v>
          </cell>
          <cell r="X270">
            <v>785</v>
          </cell>
          <cell r="Y270">
            <v>4238</v>
          </cell>
        </row>
        <row r="271">
          <cell r="B271">
            <v>44153</v>
          </cell>
          <cell r="C271" t="str">
            <v>A-10</v>
          </cell>
          <cell r="D271" t="str">
            <v>A-10:Zone3</v>
          </cell>
          <cell r="E271">
            <v>10</v>
          </cell>
          <cell r="F271">
            <v>100</v>
          </cell>
          <cell r="G271">
            <v>199</v>
          </cell>
          <cell r="H271">
            <v>81</v>
          </cell>
          <cell r="I271">
            <v>409</v>
          </cell>
          <cell r="J271">
            <v>202</v>
          </cell>
          <cell r="K271">
            <v>0</v>
          </cell>
          <cell r="L271">
            <v>202</v>
          </cell>
          <cell r="M271">
            <v>0</v>
          </cell>
          <cell r="N271">
            <v>0.72599999999999998</v>
          </cell>
          <cell r="O271">
            <v>4.2709999999999999</v>
          </cell>
          <cell r="P271">
            <v>3.5449999999999999</v>
          </cell>
          <cell r="R271">
            <v>3594.0594059405939</v>
          </cell>
          <cell r="T271">
            <v>278.23691460055096</v>
          </cell>
          <cell r="V271" t="str">
            <v>GL  4.15 MM (Qg TS &gt;&gt; GL meter), asso 0.73 MM, post Wax clean up</v>
          </cell>
          <cell r="W271">
            <v>314</v>
          </cell>
          <cell r="X271">
            <v>726</v>
          </cell>
          <cell r="Y271">
            <v>3545</v>
          </cell>
        </row>
        <row r="272">
          <cell r="B272">
            <v>44175</v>
          </cell>
          <cell r="C272" t="str">
            <v>A-10</v>
          </cell>
          <cell r="D272" t="str">
            <v>A-10:Zone3</v>
          </cell>
          <cell r="E272">
            <v>12</v>
          </cell>
          <cell r="F272">
            <v>100</v>
          </cell>
          <cell r="G272">
            <v>207</v>
          </cell>
          <cell r="H272">
            <v>75</v>
          </cell>
          <cell r="I272">
            <v>844</v>
          </cell>
          <cell r="J272">
            <v>37</v>
          </cell>
          <cell r="K272">
            <v>0</v>
          </cell>
          <cell r="L272">
            <v>37</v>
          </cell>
          <cell r="M272">
            <v>0</v>
          </cell>
          <cell r="N272">
            <v>0.13300000000000001</v>
          </cell>
          <cell r="O272">
            <v>3.63</v>
          </cell>
          <cell r="P272">
            <v>3.49</v>
          </cell>
          <cell r="R272">
            <v>3594.5945945945946</v>
          </cell>
          <cell r="T272">
            <v>278.19548872180451</v>
          </cell>
          <cell r="V272" t="str">
            <v>GL meter 4.96 MM (Qg T/S&lt;&lt;GL meter), after 3W post wax celan up, BHP gradually increase</v>
          </cell>
          <cell r="W272">
            <v>869</v>
          </cell>
          <cell r="X272">
            <v>133</v>
          </cell>
          <cell r="Y272">
            <v>3490</v>
          </cell>
        </row>
        <row r="273">
          <cell r="B273">
            <v>44190</v>
          </cell>
          <cell r="C273" t="str">
            <v>A-10</v>
          </cell>
          <cell r="D273" t="str">
            <v>A-10:Zone3</v>
          </cell>
          <cell r="E273">
            <v>6</v>
          </cell>
          <cell r="F273">
            <v>100</v>
          </cell>
          <cell r="G273">
            <v>205</v>
          </cell>
          <cell r="H273">
            <v>76</v>
          </cell>
          <cell r="I273">
            <v>456</v>
          </cell>
          <cell r="J273">
            <v>59.5</v>
          </cell>
          <cell r="K273">
            <v>0</v>
          </cell>
          <cell r="L273">
            <v>59.5</v>
          </cell>
          <cell r="M273">
            <v>0</v>
          </cell>
          <cell r="N273">
            <v>0.21</v>
          </cell>
          <cell r="O273">
            <v>3.31</v>
          </cell>
          <cell r="P273">
            <v>3.09</v>
          </cell>
          <cell r="R273">
            <v>3529.4117647058824</v>
          </cell>
          <cell r="T273">
            <v>283.33333333333331</v>
          </cell>
          <cell r="V273" t="str">
            <v>GL meter 4.4 MM (Qg T/S&lt;&lt;GL meter), BHP slowly decrease again</v>
          </cell>
          <cell r="W273">
            <v>411</v>
          </cell>
          <cell r="X273">
            <v>210</v>
          </cell>
          <cell r="Y273">
            <v>3090</v>
          </cell>
        </row>
        <row r="274">
          <cell r="B274">
            <v>44206</v>
          </cell>
          <cell r="C274" t="str">
            <v>A-10</v>
          </cell>
          <cell r="D274" t="str">
            <v>A-10:Zone3</v>
          </cell>
          <cell r="E274">
            <v>12</v>
          </cell>
          <cell r="F274">
            <v>100</v>
          </cell>
          <cell r="G274">
            <v>208</v>
          </cell>
          <cell r="H274">
            <v>78</v>
          </cell>
          <cell r="I274">
            <v>492</v>
          </cell>
          <cell r="J274">
            <v>103</v>
          </cell>
          <cell r="K274">
            <v>0</v>
          </cell>
          <cell r="L274">
            <v>103</v>
          </cell>
          <cell r="M274">
            <v>0</v>
          </cell>
          <cell r="N274">
            <v>0.37</v>
          </cell>
          <cell r="O274">
            <v>5.16</v>
          </cell>
          <cell r="P274">
            <v>4.79</v>
          </cell>
          <cell r="R274">
            <v>3592.2330097087379</v>
          </cell>
          <cell r="T274">
            <v>278.37837837837839</v>
          </cell>
          <cell r="V274" t="str">
            <v>GL meter 5 MM (GL meter flat suspected over range), BHP 409#</v>
          </cell>
          <cell r="W274">
            <v>409</v>
          </cell>
          <cell r="X274">
            <v>370</v>
          </cell>
          <cell r="Y274">
            <v>4790</v>
          </cell>
        </row>
        <row r="275">
          <cell r="B275">
            <v>44224</v>
          </cell>
          <cell r="C275" t="str">
            <v>A-10</v>
          </cell>
          <cell r="D275" t="str">
            <v>A-10:Zone3</v>
          </cell>
          <cell r="E275">
            <v>24</v>
          </cell>
          <cell r="F275">
            <v>100</v>
          </cell>
          <cell r="G275">
            <v>218</v>
          </cell>
          <cell r="H275">
            <v>71</v>
          </cell>
          <cell r="I275">
            <v>633</v>
          </cell>
          <cell r="J275">
            <v>97</v>
          </cell>
          <cell r="K275">
            <v>1</v>
          </cell>
          <cell r="L275">
            <v>98</v>
          </cell>
          <cell r="M275">
            <v>1.0204081632653061</v>
          </cell>
          <cell r="N275">
            <v>0.35</v>
          </cell>
          <cell r="O275">
            <v>5.45</v>
          </cell>
          <cell r="P275">
            <v>5.1029999999999998</v>
          </cell>
          <cell r="Q275">
            <v>39</v>
          </cell>
          <cell r="R275">
            <v>3608.2474226804125</v>
          </cell>
          <cell r="T275">
            <v>280</v>
          </cell>
          <cell r="V275" t="str">
            <v>GL meter 5 MM (Qg TS&lt;&lt; GL meter), WC~1% (Jan 8), BHP 576 psi</v>
          </cell>
          <cell r="W275">
            <v>576</v>
          </cell>
          <cell r="X275">
            <v>350</v>
          </cell>
          <cell r="Y275">
            <v>5103</v>
          </cell>
        </row>
        <row r="276">
          <cell r="B276">
            <v>44236</v>
          </cell>
          <cell r="C276" t="str">
            <v>A-10</v>
          </cell>
          <cell r="D276" t="str">
            <v>A-10:Zone3</v>
          </cell>
          <cell r="E276">
            <v>21</v>
          </cell>
          <cell r="F276">
            <v>100</v>
          </cell>
          <cell r="G276">
            <v>221</v>
          </cell>
          <cell r="H276">
            <v>73</v>
          </cell>
          <cell r="I276">
            <v>668</v>
          </cell>
          <cell r="J276">
            <v>31</v>
          </cell>
          <cell r="K276">
            <v>0</v>
          </cell>
          <cell r="L276">
            <v>31</v>
          </cell>
          <cell r="M276">
            <v>0</v>
          </cell>
          <cell r="N276">
            <v>0.11</v>
          </cell>
          <cell r="O276">
            <v>5.39</v>
          </cell>
          <cell r="P276">
            <v>5.28</v>
          </cell>
          <cell r="Q276">
            <v>39.21</v>
          </cell>
          <cell r="R276">
            <v>3548.3870967741937</v>
          </cell>
          <cell r="T276">
            <v>281.81818181818181</v>
          </cell>
          <cell r="V276" t="str">
            <v>GL meter 5.1 MMSCFD (Qg TS &gt;&gt; GL meter), GL over range, WC~0% (Dec 7), wax build up</v>
          </cell>
          <cell r="W276">
            <v>621</v>
          </cell>
          <cell r="X276">
            <v>110</v>
          </cell>
          <cell r="Y276">
            <v>5280</v>
          </cell>
          <cell r="AA276" t="str">
            <v>Initial gain</v>
          </cell>
        </row>
        <row r="277">
          <cell r="B277">
            <v>44254</v>
          </cell>
          <cell r="C277" t="str">
            <v>A-10</v>
          </cell>
          <cell r="D277" t="str">
            <v>A-10:Zone3</v>
          </cell>
          <cell r="E277">
            <v>12</v>
          </cell>
          <cell r="F277">
            <v>100</v>
          </cell>
          <cell r="G277">
            <v>213</v>
          </cell>
          <cell r="H277">
            <v>77</v>
          </cell>
          <cell r="I277">
            <v>380</v>
          </cell>
          <cell r="J277">
            <v>130</v>
          </cell>
          <cell r="K277">
            <v>4</v>
          </cell>
          <cell r="L277">
            <v>134</v>
          </cell>
          <cell r="M277">
            <v>2.9850746268656718</v>
          </cell>
          <cell r="N277">
            <v>0.47</v>
          </cell>
          <cell r="O277">
            <v>3.66</v>
          </cell>
          <cell r="P277">
            <v>3.19</v>
          </cell>
          <cell r="R277">
            <v>3615.3846153846152</v>
          </cell>
          <cell r="T277">
            <v>285.10638297872339</v>
          </cell>
          <cell r="V277" t="str">
            <v>GL meter 4.9 MM (Qg T/S&lt;&lt;GL meter), after wax clean up, WC 3%, kickoff after 2 hrs @CHP 1471#</v>
          </cell>
          <cell r="W277">
            <v>290</v>
          </cell>
          <cell r="X277">
            <v>470</v>
          </cell>
          <cell r="Y277">
            <v>3190</v>
          </cell>
          <cell r="AA277">
            <v>99</v>
          </cell>
        </row>
        <row r="278">
          <cell r="B278">
            <v>44264</v>
          </cell>
          <cell r="C278" t="str">
            <v>A-10</v>
          </cell>
          <cell r="D278" t="str">
            <v>A-10:Zone3</v>
          </cell>
          <cell r="E278">
            <v>23</v>
          </cell>
          <cell r="F278">
            <v>100</v>
          </cell>
          <cell r="G278">
            <v>236</v>
          </cell>
          <cell r="H278">
            <v>79</v>
          </cell>
          <cell r="I278">
            <v>480</v>
          </cell>
          <cell r="J278">
            <v>101</v>
          </cell>
          <cell r="K278">
            <v>3</v>
          </cell>
          <cell r="L278">
            <v>104</v>
          </cell>
          <cell r="M278">
            <v>2.8846153846153846</v>
          </cell>
          <cell r="N278">
            <v>0.36499999999999999</v>
          </cell>
          <cell r="O278">
            <v>4.5289999999999999</v>
          </cell>
          <cell r="P278">
            <v>4.1639999999999997</v>
          </cell>
          <cell r="Q278">
            <v>34</v>
          </cell>
          <cell r="R278">
            <v>3613.8613861386139</v>
          </cell>
          <cell r="T278">
            <v>284.93150684931504</v>
          </cell>
          <cell r="V278" t="str">
            <v>GL meter 5.03 MMSCFD (Qg T/S &lt;&lt; GL meter)</v>
          </cell>
          <cell r="W278">
            <v>401</v>
          </cell>
          <cell r="X278">
            <v>365</v>
          </cell>
          <cell r="Y278">
            <v>4164</v>
          </cell>
        </row>
        <row r="279">
          <cell r="B279">
            <v>44292</v>
          </cell>
          <cell r="C279" t="str">
            <v>A-10</v>
          </cell>
          <cell r="D279" t="str">
            <v>A-10:Zone3</v>
          </cell>
          <cell r="E279">
            <v>12</v>
          </cell>
          <cell r="F279">
            <v>100</v>
          </cell>
          <cell r="G279">
            <v>214</v>
          </cell>
          <cell r="H279">
            <v>75</v>
          </cell>
          <cell r="I279">
            <v>774</v>
          </cell>
          <cell r="J279">
            <v>63</v>
          </cell>
          <cell r="K279">
            <v>2</v>
          </cell>
          <cell r="L279">
            <v>65</v>
          </cell>
          <cell r="M279">
            <v>3.0769230769230771</v>
          </cell>
          <cell r="N279">
            <v>0.23</v>
          </cell>
          <cell r="O279">
            <v>4.5599999999999996</v>
          </cell>
          <cell r="P279">
            <v>4.33</v>
          </cell>
          <cell r="R279">
            <v>3650.7936507936506</v>
          </cell>
          <cell r="T279">
            <v>282.60869565217394</v>
          </cell>
          <cell r="V279" t="str">
            <v>GL meter 4.5MM (Qg T/S&gt;GL meter), asso gas 0.06 MM but still use GPR 3600</v>
          </cell>
          <cell r="W279">
            <v>762</v>
          </cell>
          <cell r="X279">
            <v>230</v>
          </cell>
          <cell r="Y279">
            <v>4330</v>
          </cell>
          <cell r="AA279">
            <v>-9</v>
          </cell>
        </row>
        <row r="280">
          <cell r="B280">
            <v>44328</v>
          </cell>
          <cell r="C280" t="str">
            <v>A-10</v>
          </cell>
          <cell r="D280" t="str">
            <v>A-10:Zone3</v>
          </cell>
          <cell r="E280">
            <v>44</v>
          </cell>
          <cell r="F280">
            <v>100</v>
          </cell>
          <cell r="G280">
            <v>222</v>
          </cell>
          <cell r="H280">
            <v>71</v>
          </cell>
          <cell r="I280">
            <v>528</v>
          </cell>
          <cell r="J280">
            <v>77</v>
          </cell>
          <cell r="K280">
            <v>2</v>
          </cell>
          <cell r="L280">
            <v>79</v>
          </cell>
          <cell r="M280">
            <v>2.5316455696202533</v>
          </cell>
          <cell r="N280">
            <v>0.27800000000000002</v>
          </cell>
          <cell r="O280">
            <v>6.35</v>
          </cell>
          <cell r="P280">
            <v>6.0679999999999996</v>
          </cell>
          <cell r="Q280">
            <v>46</v>
          </cell>
          <cell r="R280">
            <v>3610.3896103896104</v>
          </cell>
          <cell r="T280">
            <v>284.17266187050359</v>
          </cell>
          <cell r="V280" t="str">
            <v>GL meter NAN (overange)</v>
          </cell>
          <cell r="W280">
            <v>420</v>
          </cell>
          <cell r="X280">
            <v>278</v>
          </cell>
          <cell r="Y280">
            <v>6068</v>
          </cell>
        </row>
        <row r="281">
          <cell r="B281">
            <v>44345</v>
          </cell>
          <cell r="C281" t="str">
            <v>A-10</v>
          </cell>
          <cell r="D281" t="str">
            <v>A-10:Zone3</v>
          </cell>
          <cell r="E281">
            <v>18</v>
          </cell>
          <cell r="F281">
            <v>100</v>
          </cell>
          <cell r="G281">
            <v>210</v>
          </cell>
          <cell r="H281">
            <v>68</v>
          </cell>
          <cell r="I281">
            <v>554</v>
          </cell>
          <cell r="J281">
            <v>43</v>
          </cell>
          <cell r="K281">
            <v>1</v>
          </cell>
          <cell r="L281">
            <v>44</v>
          </cell>
          <cell r="M281">
            <v>2.2727272727272729</v>
          </cell>
          <cell r="N281">
            <v>0.155</v>
          </cell>
          <cell r="O281">
            <v>6.9560000000000004</v>
          </cell>
          <cell r="P281">
            <v>6.8019999999999996</v>
          </cell>
          <cell r="Q281">
            <v>47</v>
          </cell>
          <cell r="R281">
            <v>3604.6511627906975</v>
          </cell>
          <cell r="T281">
            <v>283.87096774193549</v>
          </cell>
          <cell r="V281" t="str">
            <v>GL meter NAN (overange), had been tried to GL Opt, reduce GL below 5 MM made GL line temp dropped below TALL and icing</v>
          </cell>
          <cell r="W281">
            <v>482</v>
          </cell>
          <cell r="X281">
            <v>155</v>
          </cell>
          <cell r="Y281">
            <v>6802</v>
          </cell>
        </row>
        <row r="282">
          <cell r="B282">
            <v>44362</v>
          </cell>
          <cell r="C282" t="str">
            <v>A-10</v>
          </cell>
          <cell r="D282" t="str">
            <v>A-10:Zone3</v>
          </cell>
          <cell r="E282">
            <v>12</v>
          </cell>
          <cell r="F282">
            <v>100</v>
          </cell>
          <cell r="G282">
            <v>228</v>
          </cell>
          <cell r="H282">
            <v>74</v>
          </cell>
          <cell r="I282">
            <v>649</v>
          </cell>
          <cell r="J282">
            <v>49</v>
          </cell>
          <cell r="K282">
            <v>1</v>
          </cell>
          <cell r="L282">
            <v>50</v>
          </cell>
          <cell r="M282">
            <v>2</v>
          </cell>
          <cell r="N282">
            <v>0.17</v>
          </cell>
          <cell r="O282">
            <v>5.88</v>
          </cell>
          <cell r="P282">
            <v>5.71</v>
          </cell>
          <cell r="R282">
            <v>3469.387755102041</v>
          </cell>
          <cell r="T282">
            <v>294.11764705882354</v>
          </cell>
          <cell r="V282" t="str">
            <v>GL meter NaN, BHP and CHP align</v>
          </cell>
          <cell r="W282">
            <v>578</v>
          </cell>
          <cell r="X282">
            <v>170</v>
          </cell>
          <cell r="Y282">
            <v>5710</v>
          </cell>
        </row>
        <row r="283">
          <cell r="B283">
            <v>44377</v>
          </cell>
          <cell r="C283" t="str">
            <v>A-10</v>
          </cell>
          <cell r="D283" t="str">
            <v>A-10:Zone3</v>
          </cell>
          <cell r="E283">
            <v>18</v>
          </cell>
          <cell r="F283">
            <v>100</v>
          </cell>
          <cell r="G283">
            <v>214</v>
          </cell>
          <cell r="H283">
            <v>71</v>
          </cell>
          <cell r="I283">
            <v>1118</v>
          </cell>
          <cell r="J283">
            <v>0</v>
          </cell>
          <cell r="K283">
            <v>0</v>
          </cell>
          <cell r="L283">
            <v>0</v>
          </cell>
          <cell r="M283">
            <v>0</v>
          </cell>
          <cell r="N283">
            <v>0</v>
          </cell>
          <cell r="O283">
            <v>4.4329999999999998</v>
          </cell>
          <cell r="P283">
            <v>4.4329999999999998</v>
          </cell>
          <cell r="R283">
            <v>0</v>
          </cell>
          <cell r="T283">
            <v>0</v>
          </cell>
          <cell r="V283" t="str">
            <v xml:space="preserve">suspect Gas Cycling, close GL and let natural flow then open again, </v>
          </cell>
          <cell r="W283">
            <v>1189</v>
          </cell>
          <cell r="X283">
            <v>0</v>
          </cell>
          <cell r="Y283">
            <v>4433</v>
          </cell>
        </row>
        <row r="284">
          <cell r="B284">
            <v>44383</v>
          </cell>
          <cell r="C284" t="str">
            <v>A-10</v>
          </cell>
          <cell r="D284" t="str">
            <v>A-10:Zone3</v>
          </cell>
          <cell r="E284">
            <v>35</v>
          </cell>
          <cell r="F284">
            <v>100</v>
          </cell>
          <cell r="G284">
            <v>221</v>
          </cell>
          <cell r="H284">
            <v>72</v>
          </cell>
          <cell r="I284">
            <v>597</v>
          </cell>
          <cell r="J284">
            <v>76</v>
          </cell>
          <cell r="K284">
            <v>2</v>
          </cell>
          <cell r="L284">
            <v>78</v>
          </cell>
          <cell r="M284">
            <v>2.5641025641025643</v>
          </cell>
          <cell r="N284">
            <v>0.27300000000000002</v>
          </cell>
          <cell r="O284">
            <v>6.8570000000000002</v>
          </cell>
          <cell r="P284">
            <v>6.5839999999999996</v>
          </cell>
          <cell r="Q284">
            <v>100</v>
          </cell>
          <cell r="R284">
            <v>3592.1052631578946</v>
          </cell>
          <cell r="T284">
            <v>285.71428571428572</v>
          </cell>
          <cell r="V284" t="str">
            <v>GL NAN, update well test</v>
          </cell>
          <cell r="W284">
            <v>467</v>
          </cell>
          <cell r="X284">
            <v>273</v>
          </cell>
          <cell r="Y284">
            <v>6584</v>
          </cell>
        </row>
        <row r="285">
          <cell r="B285">
            <v>44390</v>
          </cell>
          <cell r="C285" t="str">
            <v>A-10</v>
          </cell>
          <cell r="D285" t="str">
            <v>A-10:Zone3</v>
          </cell>
          <cell r="E285">
            <v>23</v>
          </cell>
          <cell r="F285">
            <v>100</v>
          </cell>
          <cell r="G285">
            <v>214</v>
          </cell>
          <cell r="H285">
            <v>72</v>
          </cell>
          <cell r="I285">
            <v>861</v>
          </cell>
          <cell r="J285">
            <v>33</v>
          </cell>
          <cell r="K285">
            <v>1</v>
          </cell>
          <cell r="L285">
            <v>34</v>
          </cell>
          <cell r="M285">
            <v>2.9411764705882355</v>
          </cell>
          <cell r="N285">
            <v>0.11899999999999999</v>
          </cell>
          <cell r="O285">
            <v>6.7489999999999997</v>
          </cell>
          <cell r="P285">
            <v>6.63</v>
          </cell>
          <cell r="Q285">
            <v>49</v>
          </cell>
          <cell r="R285">
            <v>3606.060606060606</v>
          </cell>
          <cell r="T285">
            <v>285.71428571428572</v>
          </cell>
          <cell r="V285" t="str">
            <v xml:space="preserve">GL NAN, </v>
          </cell>
          <cell r="W285">
            <v>792</v>
          </cell>
          <cell r="X285">
            <v>119</v>
          </cell>
          <cell r="Y285">
            <v>6630</v>
          </cell>
        </row>
        <row r="286">
          <cell r="B286">
            <v>44396</v>
          </cell>
          <cell r="C286" t="str">
            <v>A-10</v>
          </cell>
          <cell r="D286" t="str">
            <v>A-10:Zone3</v>
          </cell>
          <cell r="E286">
            <v>24</v>
          </cell>
          <cell r="F286">
            <v>100</v>
          </cell>
          <cell r="G286">
            <v>214</v>
          </cell>
          <cell r="H286">
            <v>75</v>
          </cell>
          <cell r="I286">
            <v>783</v>
          </cell>
          <cell r="J286">
            <v>49</v>
          </cell>
          <cell r="K286">
            <v>1</v>
          </cell>
          <cell r="L286">
            <v>50</v>
          </cell>
          <cell r="M286">
            <v>2</v>
          </cell>
          <cell r="N286">
            <v>0.17799999999999999</v>
          </cell>
          <cell r="O286">
            <v>5.7240000000000002</v>
          </cell>
          <cell r="P286">
            <v>5.5460000000000003</v>
          </cell>
          <cell r="Q286">
            <v>49</v>
          </cell>
          <cell r="R286">
            <v>3632.6530612244896</v>
          </cell>
          <cell r="T286">
            <v>280.89887640449439</v>
          </cell>
          <cell r="V286" t="str">
            <v xml:space="preserve">GL NAN, </v>
          </cell>
          <cell r="W286">
            <v>688</v>
          </cell>
          <cell r="X286">
            <v>178</v>
          </cell>
          <cell r="Y286">
            <v>5546</v>
          </cell>
        </row>
        <row r="287">
          <cell r="B287">
            <v>44513</v>
          </cell>
          <cell r="C287" t="str">
            <v>A-10</v>
          </cell>
          <cell r="D287" t="str">
            <v>A-10:Zone3</v>
          </cell>
          <cell r="E287">
            <v>18.5</v>
          </cell>
          <cell r="F287">
            <v>100</v>
          </cell>
          <cell r="G287">
            <v>197</v>
          </cell>
          <cell r="H287">
            <v>75</v>
          </cell>
          <cell r="I287">
            <v>616</v>
          </cell>
          <cell r="J287">
            <v>36</v>
          </cell>
          <cell r="K287">
            <v>1</v>
          </cell>
          <cell r="L287">
            <v>37</v>
          </cell>
          <cell r="M287">
            <v>2.7027027027027026</v>
          </cell>
          <cell r="N287">
            <v>0.129</v>
          </cell>
          <cell r="O287">
            <v>4.891</v>
          </cell>
          <cell r="P287">
            <v>4.7610000000000001</v>
          </cell>
          <cell r="Q287">
            <v>43</v>
          </cell>
          <cell r="R287">
            <v>3583.3333333333335</v>
          </cell>
          <cell r="T287">
            <v>286.82170542635657</v>
          </cell>
          <cell r="V287" t="str">
            <v>GL meter 5.1 MMSCFD (GL meter &gt;&gt; Qg TS), use WC 2%.</v>
          </cell>
          <cell r="W287">
            <v>565</v>
          </cell>
          <cell r="X287">
            <v>129</v>
          </cell>
          <cell r="Y287">
            <v>4761</v>
          </cell>
        </row>
        <row r="288">
          <cell r="B288">
            <v>44584</v>
          </cell>
          <cell r="C288" t="str">
            <v>A-10</v>
          </cell>
          <cell r="D288" t="str">
            <v>A-10:Zone3</v>
          </cell>
          <cell r="E288">
            <v>18</v>
          </cell>
          <cell r="F288">
            <v>100</v>
          </cell>
          <cell r="G288">
            <v>250</v>
          </cell>
          <cell r="H288">
            <v>80</v>
          </cell>
          <cell r="I288">
            <v>396</v>
          </cell>
          <cell r="J288">
            <v>11.07</v>
          </cell>
          <cell r="K288">
            <v>0.22600000000000001</v>
          </cell>
          <cell r="L288">
            <v>11.295999999999999</v>
          </cell>
          <cell r="M288">
            <v>2.0007082152974505</v>
          </cell>
          <cell r="N288">
            <v>0.04</v>
          </cell>
          <cell r="O288">
            <v>2.2999999999999998</v>
          </cell>
          <cell r="P288">
            <v>2.2597999999999998</v>
          </cell>
          <cell r="R288">
            <v>3613.3694670280038</v>
          </cell>
          <cell r="T288">
            <v>282.39999999999998</v>
          </cell>
          <cell r="V288" t="str">
            <v>GL meter 3.67 MM &gt;&gt; gas TS 2.3 MM</v>
          </cell>
          <cell r="W288">
            <v>323</v>
          </cell>
          <cell r="X288">
            <v>40</v>
          </cell>
          <cell r="Y288">
            <v>2259.7999999999997</v>
          </cell>
        </row>
        <row r="289">
          <cell r="B289">
            <v>44603</v>
          </cell>
          <cell r="C289" t="str">
            <v>A-10</v>
          </cell>
          <cell r="D289" t="str">
            <v>A-10:Zone3</v>
          </cell>
          <cell r="E289">
            <v>22</v>
          </cell>
          <cell r="F289">
            <v>100</v>
          </cell>
          <cell r="G289">
            <v>245</v>
          </cell>
          <cell r="H289">
            <v>78</v>
          </cell>
          <cell r="I289">
            <v>633</v>
          </cell>
          <cell r="J289">
            <v>0</v>
          </cell>
          <cell r="K289">
            <v>0</v>
          </cell>
          <cell r="L289">
            <v>0</v>
          </cell>
          <cell r="M289">
            <v>0</v>
          </cell>
          <cell r="N289">
            <v>0</v>
          </cell>
          <cell r="O289">
            <v>0</v>
          </cell>
          <cell r="P289">
            <v>0</v>
          </cell>
          <cell r="R289">
            <v>0</v>
          </cell>
          <cell r="T289">
            <v>0</v>
          </cell>
          <cell r="V289" t="str">
            <v>NF, no flow indication, GL not injected since 27 Jan.</v>
          </cell>
          <cell r="W289">
            <v>1526</v>
          </cell>
          <cell r="X289">
            <v>0</v>
          </cell>
          <cell r="Y289">
            <v>0</v>
          </cell>
        </row>
        <row r="290">
          <cell r="B290">
            <v>44606</v>
          </cell>
          <cell r="C290" t="str">
            <v>A-10</v>
          </cell>
          <cell r="D290" t="str">
            <v>A-10:Zone3</v>
          </cell>
          <cell r="E290">
            <v>22</v>
          </cell>
          <cell r="F290">
            <v>100</v>
          </cell>
          <cell r="G290">
            <v>277</v>
          </cell>
          <cell r="H290">
            <v>71</v>
          </cell>
          <cell r="I290">
            <v>721</v>
          </cell>
          <cell r="J290">
            <v>24</v>
          </cell>
          <cell r="K290">
            <v>1</v>
          </cell>
          <cell r="L290">
            <v>25</v>
          </cell>
          <cell r="M290">
            <v>4</v>
          </cell>
          <cell r="N290">
            <v>8.7999999999999995E-2</v>
          </cell>
          <cell r="O290">
            <v>9.452</v>
          </cell>
          <cell r="P290">
            <v>9.3640000000000008</v>
          </cell>
          <cell r="Q290">
            <v>61.4</v>
          </cell>
          <cell r="R290">
            <v>3666.6666666666665</v>
          </cell>
          <cell r="T290">
            <v>284.09090909090907</v>
          </cell>
          <cell r="V290" t="str">
            <v>GL meter Nan (over range), WC sampling 0%</v>
          </cell>
          <cell r="W290">
            <v>561</v>
          </cell>
          <cell r="X290">
            <v>88</v>
          </cell>
          <cell r="Y290">
            <v>9364</v>
          </cell>
        </row>
        <row r="291">
          <cell r="B291">
            <v>44607</v>
          </cell>
          <cell r="C291" t="str">
            <v>A-10</v>
          </cell>
          <cell r="D291" t="str">
            <v>A-10:Zone3</v>
          </cell>
          <cell r="E291">
            <v>21</v>
          </cell>
          <cell r="F291">
            <v>100</v>
          </cell>
          <cell r="G291">
            <v>266</v>
          </cell>
          <cell r="H291">
            <v>74</v>
          </cell>
          <cell r="I291">
            <v>432</v>
          </cell>
          <cell r="J291">
            <v>74</v>
          </cell>
          <cell r="K291">
            <v>1</v>
          </cell>
          <cell r="L291">
            <v>75</v>
          </cell>
          <cell r="M291">
            <v>1.3333333333333333</v>
          </cell>
          <cell r="N291">
            <v>0.26800000000000002</v>
          </cell>
          <cell r="O291">
            <v>4.0620000000000003</v>
          </cell>
          <cell r="P291">
            <v>3.794</v>
          </cell>
          <cell r="Q291">
            <v>35</v>
          </cell>
          <cell r="R291">
            <v>3621.6216216216217</v>
          </cell>
          <cell r="T291">
            <v>279.85074626865674</v>
          </cell>
          <cell r="V291" t="str">
            <v>GL meter Nan (over range), adjust GL to 4 MMSCFD at TS</v>
          </cell>
          <cell r="W291">
            <v>339</v>
          </cell>
          <cell r="X291">
            <v>268</v>
          </cell>
          <cell r="Y291">
            <v>3794</v>
          </cell>
        </row>
        <row r="292">
          <cell r="B292">
            <v>44643</v>
          </cell>
          <cell r="C292" t="str">
            <v>A-10</v>
          </cell>
          <cell r="D292" t="str">
            <v>A-10:Zone3</v>
          </cell>
          <cell r="E292">
            <v>12</v>
          </cell>
          <cell r="F292">
            <v>100</v>
          </cell>
          <cell r="G292">
            <v>262</v>
          </cell>
          <cell r="H292">
            <v>76</v>
          </cell>
          <cell r="I292">
            <v>411</v>
          </cell>
          <cell r="J292">
            <v>50</v>
          </cell>
          <cell r="K292">
            <v>1</v>
          </cell>
          <cell r="L292">
            <v>51</v>
          </cell>
          <cell r="M292">
            <v>1.9607843137254901</v>
          </cell>
          <cell r="N292">
            <v>0.18</v>
          </cell>
          <cell r="O292">
            <v>3.82</v>
          </cell>
          <cell r="P292">
            <v>3.64</v>
          </cell>
          <cell r="R292">
            <v>3600</v>
          </cell>
          <cell r="T292">
            <v>283.33333333333331</v>
          </cell>
          <cell r="V292" t="str">
            <v>GL meter over range</v>
          </cell>
          <cell r="W292">
            <v>317</v>
          </cell>
          <cell r="X292">
            <v>180</v>
          </cell>
          <cell r="Y292">
            <v>3640</v>
          </cell>
        </row>
        <row r="293">
          <cell r="B293">
            <v>44644</v>
          </cell>
          <cell r="C293" t="str">
            <v>A-10</v>
          </cell>
          <cell r="D293" t="str">
            <v>A-10:Zone3</v>
          </cell>
          <cell r="E293">
            <v>6</v>
          </cell>
          <cell r="F293">
            <v>100</v>
          </cell>
          <cell r="G293">
            <v>268</v>
          </cell>
          <cell r="H293">
            <v>75</v>
          </cell>
          <cell r="I293">
            <v>495</v>
          </cell>
          <cell r="J293">
            <v>25</v>
          </cell>
          <cell r="K293">
            <v>1</v>
          </cell>
          <cell r="L293">
            <v>26</v>
          </cell>
          <cell r="M293">
            <v>3.8461538461538463</v>
          </cell>
          <cell r="N293">
            <v>0.09</v>
          </cell>
          <cell r="O293">
            <v>5.6</v>
          </cell>
          <cell r="P293">
            <v>5.51</v>
          </cell>
          <cell r="R293">
            <v>3600</v>
          </cell>
          <cell r="T293">
            <v>288.88888888888891</v>
          </cell>
          <cell r="V293" t="str">
            <v>GL meter over-range, increase GL to avoid TSLL</v>
          </cell>
          <cell r="W293">
            <v>378</v>
          </cell>
          <cell r="X293">
            <v>90</v>
          </cell>
          <cell r="Y293">
            <v>5510</v>
          </cell>
          <cell r="Z293" t="str">
            <v>Gain</v>
          </cell>
        </row>
        <row r="294">
          <cell r="B294">
            <v>44656</v>
          </cell>
          <cell r="C294" t="str">
            <v>A-10</v>
          </cell>
          <cell r="D294" t="str">
            <v>A-10:Zone3</v>
          </cell>
          <cell r="E294">
            <v>6</v>
          </cell>
          <cell r="F294">
            <v>100</v>
          </cell>
          <cell r="G294">
            <v>270</v>
          </cell>
          <cell r="H294">
            <v>74</v>
          </cell>
          <cell r="I294">
            <v>406</v>
          </cell>
          <cell r="J294">
            <v>22</v>
          </cell>
          <cell r="K294">
            <v>0</v>
          </cell>
          <cell r="L294">
            <v>22</v>
          </cell>
          <cell r="M294">
            <v>0</v>
          </cell>
          <cell r="N294">
            <v>0.08</v>
          </cell>
          <cell r="O294">
            <v>3.81</v>
          </cell>
          <cell r="P294">
            <v>3.73</v>
          </cell>
          <cell r="R294">
            <v>3636.3636363636365</v>
          </cell>
          <cell r="T294">
            <v>275</v>
          </cell>
          <cell r="V294" t="str">
            <v>GL meter over range 5 MM&gt;&gt;Qg T/S, after wax clean up 4 days, WC update 0%</v>
          </cell>
          <cell r="W294">
            <v>335</v>
          </cell>
          <cell r="X294">
            <v>80</v>
          </cell>
          <cell r="Y294">
            <v>3730</v>
          </cell>
          <cell r="Z294">
            <v>13</v>
          </cell>
          <cell r="AA294">
            <v>4.8000000000000015E-2</v>
          </cell>
        </row>
        <row r="295">
          <cell r="B295">
            <v>44660</v>
          </cell>
          <cell r="C295" t="str">
            <v>A-10</v>
          </cell>
          <cell r="D295" t="str">
            <v>A-10:Zone3</v>
          </cell>
          <cell r="E295">
            <v>20</v>
          </cell>
          <cell r="F295">
            <v>100</v>
          </cell>
          <cell r="G295">
            <v>267</v>
          </cell>
          <cell r="H295">
            <v>76</v>
          </cell>
          <cell r="I295">
            <v>389</v>
          </cell>
          <cell r="J295">
            <v>26</v>
          </cell>
          <cell r="K295">
            <v>1</v>
          </cell>
          <cell r="L295">
            <v>27</v>
          </cell>
          <cell r="M295">
            <v>3.7037037037037037</v>
          </cell>
          <cell r="N295">
            <v>9.7000000000000003E-2</v>
          </cell>
          <cell r="O295">
            <v>3.7730000000000001</v>
          </cell>
          <cell r="P295">
            <v>3.6760000000000002</v>
          </cell>
          <cell r="Q295">
            <v>30</v>
          </cell>
          <cell r="R295">
            <v>3730.7692307692309</v>
          </cell>
          <cell r="T295">
            <v>278.35051546391753</v>
          </cell>
          <cell r="V295" t="str">
            <v>GL~4.4 MMSCFD (GL meter &gt;&gt; Qg TS), WC use 1%</v>
          </cell>
          <cell r="W295">
            <v>310</v>
          </cell>
          <cell r="X295">
            <v>97</v>
          </cell>
          <cell r="Y295">
            <v>3676</v>
          </cell>
        </row>
        <row r="296">
          <cell r="B296">
            <v>44668</v>
          </cell>
          <cell r="C296" t="str">
            <v>A-10</v>
          </cell>
          <cell r="D296" t="str">
            <v>A-10:Zone3</v>
          </cell>
          <cell r="E296">
            <v>5</v>
          </cell>
          <cell r="F296">
            <v>100</v>
          </cell>
          <cell r="G296">
            <v>264</v>
          </cell>
          <cell r="H296">
            <v>82</v>
          </cell>
          <cell r="I296">
            <v>405</v>
          </cell>
          <cell r="J296">
            <v>38</v>
          </cell>
          <cell r="K296">
            <v>1</v>
          </cell>
          <cell r="L296">
            <v>39</v>
          </cell>
          <cell r="M296">
            <v>2.5641025641025643</v>
          </cell>
          <cell r="N296">
            <v>0.13800000000000001</v>
          </cell>
          <cell r="O296">
            <v>2.91</v>
          </cell>
          <cell r="P296">
            <v>2.7719999999999998</v>
          </cell>
          <cell r="Q296">
            <v>29</v>
          </cell>
          <cell r="R296">
            <v>3631.5789473684213</v>
          </cell>
          <cell r="T296">
            <v>282.60869565217394</v>
          </cell>
          <cell r="V296" t="str">
            <v xml:space="preserve">GL~4.1 MMSCFD (GL meter &gt;&gt; Qg TS). Combine test with A-30 </v>
          </cell>
          <cell r="W296">
            <v>320</v>
          </cell>
          <cell r="X296">
            <v>138</v>
          </cell>
          <cell r="Y296">
            <v>2772</v>
          </cell>
        </row>
        <row r="297">
          <cell r="B297">
            <v>44675</v>
          </cell>
          <cell r="C297" t="str">
            <v>A-10</v>
          </cell>
          <cell r="D297" t="str">
            <v>A-10:Zone3</v>
          </cell>
          <cell r="E297">
            <v>12</v>
          </cell>
          <cell r="F297">
            <v>100</v>
          </cell>
          <cell r="G297">
            <v>257</v>
          </cell>
          <cell r="H297">
            <v>82</v>
          </cell>
          <cell r="I297">
            <v>422</v>
          </cell>
          <cell r="J297">
            <v>20</v>
          </cell>
          <cell r="K297">
            <v>1</v>
          </cell>
          <cell r="L297">
            <v>21</v>
          </cell>
          <cell r="M297">
            <v>4.7619047619047619</v>
          </cell>
          <cell r="N297">
            <v>7.2999999999999995E-2</v>
          </cell>
          <cell r="O297">
            <v>3.9780000000000002</v>
          </cell>
          <cell r="P297">
            <v>3.9049999999999998</v>
          </cell>
          <cell r="Q297">
            <v>38</v>
          </cell>
          <cell r="R297">
            <v>3650</v>
          </cell>
          <cell r="T297">
            <v>287.67123287671234</v>
          </cell>
          <cell r="V297" t="str">
            <v xml:space="preserve">GL~&gt;5.2 MMSCFD (GL meter &gt;&gt; Qg TS), </v>
          </cell>
          <cell r="W297">
            <v>346</v>
          </cell>
          <cell r="X297">
            <v>73</v>
          </cell>
          <cell r="Y297">
            <v>3905</v>
          </cell>
        </row>
        <row r="298">
          <cell r="B298">
            <v>44676</v>
          </cell>
          <cell r="C298" t="str">
            <v>A-10</v>
          </cell>
          <cell r="D298" t="str">
            <v>A-10:Zone3</v>
          </cell>
          <cell r="E298">
            <v>8</v>
          </cell>
          <cell r="F298">
            <v>100</v>
          </cell>
          <cell r="G298">
            <v>255</v>
          </cell>
          <cell r="H298">
            <v>81</v>
          </cell>
          <cell r="I298">
            <v>437</v>
          </cell>
          <cell r="J298">
            <v>30</v>
          </cell>
          <cell r="K298">
            <v>1</v>
          </cell>
          <cell r="L298">
            <v>31</v>
          </cell>
          <cell r="M298">
            <v>3.225806451612903</v>
          </cell>
          <cell r="N298">
            <v>0.108</v>
          </cell>
          <cell r="O298">
            <v>4.4340000000000002</v>
          </cell>
          <cell r="P298">
            <v>4.3259999999999996</v>
          </cell>
          <cell r="Q298">
            <v>40</v>
          </cell>
          <cell r="R298">
            <v>3600</v>
          </cell>
          <cell r="T298">
            <v>287.03703703703701</v>
          </cell>
          <cell r="V298" t="str">
            <v>GL meter over range &gt;5.2 MMSCFD (GL meter &gt;&gt;Qg TS). Adjust GL to 5 MMSCFD (TS)</v>
          </cell>
          <cell r="W298">
            <v>354</v>
          </cell>
          <cell r="X298">
            <v>108</v>
          </cell>
          <cell r="Y298">
            <v>4326</v>
          </cell>
        </row>
        <row r="299">
          <cell r="B299">
            <v>44706</v>
          </cell>
          <cell r="C299" t="str">
            <v>A-10</v>
          </cell>
          <cell r="D299" t="str">
            <v>A-10:Zone3</v>
          </cell>
          <cell r="E299">
            <v>24</v>
          </cell>
          <cell r="F299">
            <v>100</v>
          </cell>
          <cell r="G299">
            <v>224</v>
          </cell>
          <cell r="H299">
            <v>80</v>
          </cell>
          <cell r="I299">
            <v>363</v>
          </cell>
          <cell r="J299">
            <v>39</v>
          </cell>
          <cell r="K299">
            <v>0</v>
          </cell>
          <cell r="L299">
            <v>39</v>
          </cell>
          <cell r="M299">
            <v>0</v>
          </cell>
          <cell r="N299">
            <v>0.1404</v>
          </cell>
          <cell r="O299">
            <v>2.6</v>
          </cell>
          <cell r="P299">
            <v>2.4596</v>
          </cell>
          <cell r="R299">
            <v>3600</v>
          </cell>
          <cell r="T299">
            <v>277.77777777777777</v>
          </cell>
          <cell r="V299" t="str">
            <v>GL meter 3.67 MMSCFD &gt;&gt; gas TS, manual WC 0%</v>
          </cell>
          <cell r="W299">
            <v>288</v>
          </cell>
          <cell r="X299">
            <v>140.4</v>
          </cell>
          <cell r="Y299">
            <v>2459.6</v>
          </cell>
        </row>
        <row r="300">
          <cell r="B300">
            <v>44729</v>
          </cell>
          <cell r="C300" t="str">
            <v>A-10</v>
          </cell>
          <cell r="D300" t="str">
            <v>A-10:Zone3</v>
          </cell>
          <cell r="E300">
            <v>23</v>
          </cell>
          <cell r="F300">
            <v>95</v>
          </cell>
          <cell r="G300">
            <v>228</v>
          </cell>
          <cell r="H300">
            <v>78</v>
          </cell>
          <cell r="I300">
            <v>454</v>
          </cell>
          <cell r="J300">
            <v>5</v>
          </cell>
          <cell r="K300">
            <v>0</v>
          </cell>
          <cell r="L300">
            <v>5</v>
          </cell>
          <cell r="M300">
            <v>0</v>
          </cell>
          <cell r="N300">
            <v>1.7000000000000001E-2</v>
          </cell>
          <cell r="O300">
            <v>4.8630000000000004</v>
          </cell>
          <cell r="P300">
            <v>4.8449999999999998</v>
          </cell>
          <cell r="Q300">
            <v>41</v>
          </cell>
          <cell r="R300">
            <v>3400</v>
          </cell>
          <cell r="T300">
            <v>294.11764705882354</v>
          </cell>
          <cell r="V300" t="str">
            <v xml:space="preserve">GL Meter Nan (over range). low rate performance, need to adjust GL. </v>
          </cell>
          <cell r="W300">
            <v>363</v>
          </cell>
          <cell r="X300">
            <v>17</v>
          </cell>
          <cell r="Y300">
            <v>4845</v>
          </cell>
        </row>
        <row r="301">
          <cell r="B301">
            <v>44730</v>
          </cell>
          <cell r="C301" t="str">
            <v>A-10</v>
          </cell>
          <cell r="D301" t="str">
            <v>A-10:Zone3</v>
          </cell>
          <cell r="E301">
            <v>19</v>
          </cell>
          <cell r="F301">
            <v>95</v>
          </cell>
          <cell r="G301">
            <v>221</v>
          </cell>
          <cell r="H301">
            <v>79</v>
          </cell>
          <cell r="I301">
            <v>385</v>
          </cell>
          <cell r="J301">
            <v>18</v>
          </cell>
          <cell r="K301">
            <v>1</v>
          </cell>
          <cell r="L301">
            <v>19</v>
          </cell>
          <cell r="M301">
            <v>5.2631578947368425</v>
          </cell>
          <cell r="N301">
            <v>6.6000000000000003E-2</v>
          </cell>
          <cell r="O301">
            <v>3.7639999999999998</v>
          </cell>
          <cell r="P301">
            <v>3.698</v>
          </cell>
          <cell r="Q301">
            <v>34</v>
          </cell>
          <cell r="R301">
            <v>3666.6666666666665</v>
          </cell>
          <cell r="T301">
            <v>287.87878787878788</v>
          </cell>
          <cell r="V301" t="str">
            <v>GL meter Nan (over range), adjust GL rate to 4 MMSCFD at TS</v>
          </cell>
          <cell r="W301">
            <v>318</v>
          </cell>
          <cell r="X301">
            <v>66</v>
          </cell>
          <cell r="Y301">
            <v>3698</v>
          </cell>
        </row>
        <row r="302">
          <cell r="B302">
            <v>44765</v>
          </cell>
          <cell r="C302" t="str">
            <v>A-10</v>
          </cell>
          <cell r="D302" t="str">
            <v>A-10:Zone3</v>
          </cell>
          <cell r="E302">
            <v>17</v>
          </cell>
          <cell r="F302">
            <v>100</v>
          </cell>
          <cell r="G302">
            <v>206</v>
          </cell>
          <cell r="H302">
            <v>78</v>
          </cell>
          <cell r="I302">
            <v>650</v>
          </cell>
          <cell r="J302">
            <v>16</v>
          </cell>
          <cell r="K302">
            <v>1</v>
          </cell>
          <cell r="L302">
            <v>17</v>
          </cell>
          <cell r="M302">
            <v>5.882352941176471</v>
          </cell>
          <cell r="N302">
            <v>5.6000000000000001E-2</v>
          </cell>
          <cell r="O302">
            <v>3.79</v>
          </cell>
          <cell r="P302">
            <v>3.734</v>
          </cell>
          <cell r="R302">
            <v>3500</v>
          </cell>
          <cell r="T302">
            <v>303.57142857142856</v>
          </cell>
          <cell r="V302" t="str">
            <v>GL meter over range, BHP increased suspect wax</v>
          </cell>
          <cell r="W302">
            <v>564</v>
          </cell>
          <cell r="X302">
            <v>56</v>
          </cell>
          <cell r="Y302">
            <v>3734</v>
          </cell>
        </row>
        <row r="305">
          <cell r="K305" t="str">
            <v>Tot liq</v>
          </cell>
          <cell r="L305">
            <v>22</v>
          </cell>
          <cell r="M305">
            <v>2</v>
          </cell>
          <cell r="N305" t="str">
            <v>WC</v>
          </cell>
          <cell r="O305" t="str">
            <v>Gas T/S-GL</v>
          </cell>
        </row>
        <row r="306">
          <cell r="K306" t="str">
            <v>water</v>
          </cell>
          <cell r="L306">
            <v>0.44</v>
          </cell>
          <cell r="M306">
            <v>3.81</v>
          </cell>
          <cell r="N306" t="str">
            <v>Tot Qg</v>
          </cell>
          <cell r="O306">
            <v>-3.19</v>
          </cell>
        </row>
        <row r="307">
          <cell r="K307" t="str">
            <v>oil</v>
          </cell>
          <cell r="L307">
            <v>21.56</v>
          </cell>
          <cell r="M307">
            <v>7.7616000000000004E-2</v>
          </cell>
          <cell r="N307" t="str">
            <v>Asso</v>
          </cell>
          <cell r="O307">
            <v>3600</v>
          </cell>
        </row>
        <row r="308">
          <cell r="M308">
            <v>3.7323840000000001</v>
          </cell>
          <cell r="N308" t="str">
            <v>GL</v>
          </cell>
        </row>
        <row r="309">
          <cell r="M309">
            <v>7</v>
          </cell>
          <cell r="N309" t="str">
            <v>GL meter</v>
          </cell>
        </row>
      </sheetData>
      <sheetData sheetId="15"/>
      <sheetData sheetId="16"/>
      <sheetData sheetId="17">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38421</v>
          </cell>
          <cell r="C26" t="str">
            <v>A-13</v>
          </cell>
          <cell r="D26" t="str">
            <v>A-13:Zone3</v>
          </cell>
          <cell r="E26">
            <v>12</v>
          </cell>
          <cell r="F26">
            <v>24.89</v>
          </cell>
          <cell r="G26">
            <v>728</v>
          </cell>
          <cell r="H26">
            <v>177</v>
          </cell>
          <cell r="I26">
            <v>75.36</v>
          </cell>
          <cell r="J26">
            <v>1097.25</v>
          </cell>
          <cell r="K26">
            <v>426</v>
          </cell>
          <cell r="L26">
            <v>1523.25</v>
          </cell>
          <cell r="M26">
            <v>27.966518956179222</v>
          </cell>
          <cell r="N26">
            <v>3.09</v>
          </cell>
          <cell r="R26">
            <v>2816.131237183869</v>
          </cell>
          <cell r="S26">
            <v>137.86407766990291</v>
          </cell>
          <cell r="T26">
            <v>492.96116504854371</v>
          </cell>
          <cell r="V26" t="str">
            <v>put well on separator at 08:00 then S/I at 20:00</v>
          </cell>
          <cell r="W26">
            <v>3090</v>
          </cell>
          <cell r="X26">
            <v>0</v>
          </cell>
        </row>
        <row r="27">
          <cell r="B27">
            <v>38429</v>
          </cell>
          <cell r="C27" t="str">
            <v>A-13</v>
          </cell>
          <cell r="D27" t="str">
            <v>A-13:Zone3</v>
          </cell>
          <cell r="E27">
            <v>6</v>
          </cell>
          <cell r="F27">
            <v>20.96</v>
          </cell>
          <cell r="G27">
            <v>796</v>
          </cell>
          <cell r="H27">
            <v>172</v>
          </cell>
          <cell r="I27">
            <v>82.3</v>
          </cell>
          <cell r="J27">
            <v>639</v>
          </cell>
          <cell r="K27">
            <v>121</v>
          </cell>
          <cell r="L27">
            <v>760</v>
          </cell>
          <cell r="M27">
            <v>15.921052631578947</v>
          </cell>
          <cell r="N27">
            <v>2.91</v>
          </cell>
          <cell r="R27">
            <v>4553.9906103286385</v>
          </cell>
          <cell r="S27">
            <v>41.580756013745706</v>
          </cell>
          <cell r="T27">
            <v>261.16838487972507</v>
          </cell>
          <cell r="W27">
            <v>2910</v>
          </cell>
          <cell r="X27">
            <v>0</v>
          </cell>
        </row>
        <row r="28">
          <cell r="B28">
            <v>38439</v>
          </cell>
          <cell r="C28" t="str">
            <v>A-13</v>
          </cell>
          <cell r="D28" t="str">
            <v>A-13:Zone3</v>
          </cell>
          <cell r="E28">
            <v>6</v>
          </cell>
          <cell r="F28">
            <v>23.28</v>
          </cell>
          <cell r="G28">
            <v>650</v>
          </cell>
          <cell r="H28">
            <v>174</v>
          </cell>
          <cell r="I28">
            <v>93.11</v>
          </cell>
          <cell r="J28">
            <v>671.25</v>
          </cell>
          <cell r="K28">
            <v>162</v>
          </cell>
          <cell r="L28">
            <v>833.25</v>
          </cell>
          <cell r="M28">
            <v>19.441944194419442</v>
          </cell>
          <cell r="N28">
            <v>2.94</v>
          </cell>
          <cell r="R28">
            <v>4379.8882681564246</v>
          </cell>
          <cell r="S28">
            <v>55.102040816326529</v>
          </cell>
          <cell r="T28">
            <v>283.41836734693879</v>
          </cell>
          <cell r="W28">
            <v>2940</v>
          </cell>
          <cell r="X28">
            <v>0</v>
          </cell>
        </row>
        <row r="29">
          <cell r="B29">
            <v>38442</v>
          </cell>
          <cell r="C29" t="str">
            <v>A-13</v>
          </cell>
          <cell r="D29" t="str">
            <v>A-13:Zone3</v>
          </cell>
          <cell r="E29">
            <v>6</v>
          </cell>
          <cell r="F29">
            <v>23</v>
          </cell>
          <cell r="G29">
            <v>747</v>
          </cell>
          <cell r="H29">
            <v>167</v>
          </cell>
          <cell r="I29">
            <v>10.47</v>
          </cell>
          <cell r="J29">
            <v>487.5</v>
          </cell>
          <cell r="K29">
            <v>316</v>
          </cell>
          <cell r="L29">
            <v>803.5</v>
          </cell>
          <cell r="M29">
            <v>39.327940261356567</v>
          </cell>
          <cell r="N29">
            <v>2.06</v>
          </cell>
          <cell r="R29">
            <v>4225.6410256410254</v>
          </cell>
          <cell r="S29">
            <v>153.39805825242718</v>
          </cell>
          <cell r="T29">
            <v>390.04854368932041</v>
          </cell>
          <cell r="V29" t="str">
            <v>Water increase ?</v>
          </cell>
          <cell r="W29">
            <v>2060</v>
          </cell>
          <cell r="X29">
            <v>0</v>
          </cell>
        </row>
        <row r="30">
          <cell r="B30">
            <v>38452</v>
          </cell>
          <cell r="C30" t="str">
            <v>A-13</v>
          </cell>
          <cell r="D30" t="str">
            <v>A-13:Zone3</v>
          </cell>
          <cell r="E30">
            <v>6</v>
          </cell>
          <cell r="F30">
            <v>23</v>
          </cell>
          <cell r="G30">
            <v>698</v>
          </cell>
          <cell r="H30">
            <v>165</v>
          </cell>
          <cell r="I30">
            <v>3.67</v>
          </cell>
          <cell r="J30">
            <v>181.5</v>
          </cell>
          <cell r="K30">
            <v>393</v>
          </cell>
          <cell r="L30">
            <v>574.5</v>
          </cell>
          <cell r="M30">
            <v>68.407310704960835</v>
          </cell>
          <cell r="N30">
            <v>2.69</v>
          </cell>
          <cell r="R30">
            <v>14820.936639118458</v>
          </cell>
          <cell r="S30">
            <v>146.09665427509293</v>
          </cell>
          <cell r="T30">
            <v>213.56877323420073</v>
          </cell>
          <cell r="W30">
            <v>2690</v>
          </cell>
          <cell r="X30">
            <v>0</v>
          </cell>
        </row>
        <row r="31">
          <cell r="B31">
            <v>38453</v>
          </cell>
          <cell r="C31" t="str">
            <v>A-13</v>
          </cell>
          <cell r="D31" t="str">
            <v>A-13:Zone3</v>
          </cell>
          <cell r="E31">
            <v>6</v>
          </cell>
          <cell r="F31">
            <v>21</v>
          </cell>
          <cell r="G31">
            <v>909</v>
          </cell>
          <cell r="H31">
            <v>158</v>
          </cell>
          <cell r="I31">
            <v>0</v>
          </cell>
          <cell r="J31">
            <v>135.75</v>
          </cell>
          <cell r="K31">
            <v>209</v>
          </cell>
          <cell r="L31">
            <v>344.75</v>
          </cell>
          <cell r="M31">
            <v>60.623640319071789</v>
          </cell>
          <cell r="N31">
            <v>1.72</v>
          </cell>
          <cell r="R31">
            <v>12670.349907918968</v>
          </cell>
          <cell r="S31">
            <v>121.51162790697674</v>
          </cell>
          <cell r="T31">
            <v>200.43604651162789</v>
          </cell>
          <cell r="W31">
            <v>1720</v>
          </cell>
          <cell r="X31">
            <v>0</v>
          </cell>
        </row>
        <row r="32">
          <cell r="B32">
            <v>38478</v>
          </cell>
          <cell r="C32" t="str">
            <v>A-13</v>
          </cell>
          <cell r="D32" t="str">
            <v>A-13:Zone3</v>
          </cell>
          <cell r="E32">
            <v>6</v>
          </cell>
          <cell r="F32">
            <v>23</v>
          </cell>
          <cell r="G32">
            <v>650</v>
          </cell>
          <cell r="H32">
            <v>166</v>
          </cell>
          <cell r="I32">
            <v>0</v>
          </cell>
          <cell r="J32">
            <v>219.75</v>
          </cell>
          <cell r="K32">
            <v>300</v>
          </cell>
          <cell r="L32">
            <v>519.75</v>
          </cell>
          <cell r="M32">
            <v>57.720057720057717</v>
          </cell>
          <cell r="N32">
            <v>3.19</v>
          </cell>
          <cell r="R32">
            <v>14516.496018202502</v>
          </cell>
          <cell r="S32">
            <v>94.043887147335425</v>
          </cell>
          <cell r="T32">
            <v>162.93103448275863</v>
          </cell>
          <cell r="W32">
            <v>3190</v>
          </cell>
          <cell r="X32">
            <v>0</v>
          </cell>
        </row>
        <row r="33">
          <cell r="B33">
            <v>38499</v>
          </cell>
          <cell r="C33" t="str">
            <v>A-13</v>
          </cell>
          <cell r="D33" t="str">
            <v>A-13:Zone3</v>
          </cell>
          <cell r="E33">
            <v>4</v>
          </cell>
          <cell r="F33">
            <v>22</v>
          </cell>
          <cell r="G33">
            <v>742</v>
          </cell>
          <cell r="H33">
            <v>158</v>
          </cell>
          <cell r="I33">
            <v>0</v>
          </cell>
          <cell r="J33">
            <v>162.75</v>
          </cell>
          <cell r="K33">
            <v>275</v>
          </cell>
          <cell r="L33">
            <v>437.75</v>
          </cell>
          <cell r="M33">
            <v>62.821245002855512</v>
          </cell>
          <cell r="N33">
            <v>2.65</v>
          </cell>
          <cell r="R33">
            <v>16282.642089093702</v>
          </cell>
          <cell r="S33">
            <v>103.77358490566037</v>
          </cell>
          <cell r="T33">
            <v>165.18867924528303</v>
          </cell>
          <cell r="W33">
            <v>2650</v>
          </cell>
          <cell r="X33">
            <v>0</v>
          </cell>
        </row>
        <row r="34">
          <cell r="B34">
            <v>38505</v>
          </cell>
          <cell r="C34" t="str">
            <v>A-13</v>
          </cell>
          <cell r="D34" t="str">
            <v>A-13:Zone3</v>
          </cell>
          <cell r="E34">
            <v>8</v>
          </cell>
          <cell r="F34">
            <v>22</v>
          </cell>
          <cell r="G34">
            <v>716</v>
          </cell>
          <cell r="H34">
            <v>160</v>
          </cell>
          <cell r="I34">
            <v>0</v>
          </cell>
          <cell r="J34">
            <v>308.25</v>
          </cell>
          <cell r="K34">
            <v>181</v>
          </cell>
          <cell r="L34">
            <v>489.25</v>
          </cell>
          <cell r="M34">
            <v>36.995401124169646</v>
          </cell>
          <cell r="N34">
            <v>2.64</v>
          </cell>
          <cell r="R34">
            <v>8564.4768856447681</v>
          </cell>
          <cell r="S34">
            <v>68.560606060606062</v>
          </cell>
          <cell r="T34">
            <v>185.32196969696969</v>
          </cell>
          <cell r="W34">
            <v>2640</v>
          </cell>
          <cell r="X34">
            <v>0</v>
          </cell>
        </row>
        <row r="35">
          <cell r="B35">
            <v>38520</v>
          </cell>
          <cell r="C35" t="str">
            <v>A-13</v>
          </cell>
          <cell r="D35" t="str">
            <v>A-13:Zone3</v>
          </cell>
          <cell r="E35">
            <v>6</v>
          </cell>
          <cell r="F35">
            <v>34</v>
          </cell>
          <cell r="G35">
            <v>607</v>
          </cell>
          <cell r="H35">
            <v>162</v>
          </cell>
          <cell r="I35">
            <v>2.5299999999999998</v>
          </cell>
          <cell r="J35">
            <v>41.25</v>
          </cell>
          <cell r="K35">
            <v>284</v>
          </cell>
          <cell r="L35">
            <v>325.25</v>
          </cell>
          <cell r="M35">
            <v>87.317448116833205</v>
          </cell>
          <cell r="N35">
            <v>3.04</v>
          </cell>
          <cell r="R35">
            <v>73696.969696969696</v>
          </cell>
          <cell r="S35">
            <v>93.421052631578945</v>
          </cell>
          <cell r="T35">
            <v>106.99013157894737</v>
          </cell>
          <cell r="V35" t="str">
            <v>35%</v>
          </cell>
          <cell r="W35">
            <v>3040</v>
          </cell>
          <cell r="X35">
            <v>0</v>
          </cell>
        </row>
        <row r="36">
          <cell r="B36">
            <v>38521</v>
          </cell>
          <cell r="C36" t="str">
            <v>A-13</v>
          </cell>
          <cell r="D36" t="str">
            <v>A-13:Zone3</v>
          </cell>
          <cell r="E36">
            <v>6</v>
          </cell>
          <cell r="F36">
            <v>38</v>
          </cell>
          <cell r="G36">
            <v>583</v>
          </cell>
          <cell r="H36">
            <v>167</v>
          </cell>
          <cell r="I36">
            <v>8.98</v>
          </cell>
          <cell r="J36">
            <v>28.5</v>
          </cell>
          <cell r="K36">
            <v>258</v>
          </cell>
          <cell r="L36">
            <v>286.5</v>
          </cell>
          <cell r="M36">
            <v>90.052356020942412</v>
          </cell>
          <cell r="N36">
            <v>3.04</v>
          </cell>
          <cell r="R36">
            <v>106666.66666666667</v>
          </cell>
          <cell r="S36">
            <v>84.868421052631575</v>
          </cell>
          <cell r="T36">
            <v>94.243421052631575</v>
          </cell>
          <cell r="V36" t="str">
            <v>40%</v>
          </cell>
          <cell r="W36">
            <v>3040</v>
          </cell>
          <cell r="X36">
            <v>0</v>
          </cell>
        </row>
        <row r="37">
          <cell r="B37">
            <v>38527</v>
          </cell>
          <cell r="C37" t="str">
            <v>A-13</v>
          </cell>
          <cell r="D37" t="str">
            <v>A-13:Zone3</v>
          </cell>
          <cell r="E37">
            <v>12</v>
          </cell>
          <cell r="F37">
            <v>24</v>
          </cell>
          <cell r="G37">
            <v>925</v>
          </cell>
          <cell r="H37">
            <v>143</v>
          </cell>
          <cell r="I37">
            <v>0</v>
          </cell>
          <cell r="J37">
            <v>84.75</v>
          </cell>
          <cell r="K37">
            <v>100</v>
          </cell>
          <cell r="L37">
            <v>184.75</v>
          </cell>
          <cell r="M37">
            <v>54.12719891745602</v>
          </cell>
          <cell r="N37">
            <v>1.46</v>
          </cell>
          <cell r="R37">
            <v>17227.138643067847</v>
          </cell>
          <cell r="S37">
            <v>68.493150684931507</v>
          </cell>
          <cell r="T37">
            <v>126.54109589041096</v>
          </cell>
          <cell r="W37">
            <v>1460</v>
          </cell>
          <cell r="X37">
            <v>0</v>
          </cell>
        </row>
        <row r="38">
          <cell r="B38">
            <v>38549</v>
          </cell>
          <cell r="C38" t="str">
            <v>A-13</v>
          </cell>
          <cell r="D38" t="str">
            <v>A-13:Zone3</v>
          </cell>
          <cell r="E38">
            <v>6</v>
          </cell>
          <cell r="F38">
            <v>26</v>
          </cell>
          <cell r="G38">
            <v>743</v>
          </cell>
          <cell r="H38">
            <v>137</v>
          </cell>
          <cell r="I38">
            <v>0</v>
          </cell>
          <cell r="J38">
            <v>185.21250000000001</v>
          </cell>
          <cell r="K38">
            <v>191.95</v>
          </cell>
          <cell r="L38">
            <v>377.16250000000002</v>
          </cell>
          <cell r="M38">
            <v>50.893182646737152</v>
          </cell>
          <cell r="N38">
            <v>2.68</v>
          </cell>
          <cell r="R38">
            <v>14469.865694810016</v>
          </cell>
          <cell r="S38">
            <v>71.623134328358205</v>
          </cell>
          <cell r="T38">
            <v>140.732276119403</v>
          </cell>
          <cell r="W38">
            <v>2680</v>
          </cell>
          <cell r="X38">
            <v>0</v>
          </cell>
        </row>
        <row r="39">
          <cell r="B39">
            <v>38565</v>
          </cell>
          <cell r="C39" t="str">
            <v>A-13</v>
          </cell>
          <cell r="D39" t="str">
            <v>A-13:Zone3</v>
          </cell>
          <cell r="E39">
            <v>7</v>
          </cell>
          <cell r="F39">
            <v>45</v>
          </cell>
          <cell r="G39">
            <v>905</v>
          </cell>
          <cell r="H39">
            <v>138</v>
          </cell>
          <cell r="I39">
            <v>0</v>
          </cell>
          <cell r="J39">
            <v>232.46</v>
          </cell>
          <cell r="K39">
            <v>114.7</v>
          </cell>
          <cell r="L39">
            <v>347.16</v>
          </cell>
          <cell r="M39">
            <v>33.039520682106236</v>
          </cell>
          <cell r="N39">
            <v>3.78</v>
          </cell>
          <cell r="R39">
            <v>16260.862083799364</v>
          </cell>
          <cell r="S39">
            <v>30.343915343915345</v>
          </cell>
          <cell r="T39">
            <v>91.841269841269835</v>
          </cell>
          <cell r="V39" t="str">
            <v>test during EMR</v>
          </cell>
          <cell r="W39">
            <v>3780</v>
          </cell>
          <cell r="X39">
            <v>0</v>
          </cell>
        </row>
        <row r="40">
          <cell r="B40">
            <v>38642</v>
          </cell>
          <cell r="C40" t="str">
            <v>A-13</v>
          </cell>
          <cell r="D40" t="str">
            <v>A-13:Zone3</v>
          </cell>
          <cell r="E40">
            <v>7</v>
          </cell>
          <cell r="F40">
            <v>26</v>
          </cell>
          <cell r="G40">
            <v>601</v>
          </cell>
          <cell r="H40">
            <v>154</v>
          </cell>
          <cell r="I40">
            <v>0</v>
          </cell>
          <cell r="J40">
            <v>419</v>
          </cell>
          <cell r="K40">
            <v>240</v>
          </cell>
          <cell r="L40">
            <v>659</v>
          </cell>
          <cell r="M40">
            <v>36.418816388467377</v>
          </cell>
          <cell r="N40">
            <v>3.81</v>
          </cell>
          <cell r="R40">
            <v>9093.0787589498814</v>
          </cell>
          <cell r="S40">
            <v>62.99212598425197</v>
          </cell>
          <cell r="T40">
            <v>172.96587926509187</v>
          </cell>
          <cell r="W40">
            <v>3810</v>
          </cell>
          <cell r="X40">
            <v>0</v>
          </cell>
        </row>
        <row r="41">
          <cell r="B41">
            <v>38652</v>
          </cell>
          <cell r="C41" t="str">
            <v>A-13</v>
          </cell>
          <cell r="D41" t="str">
            <v>A-13:Zone3</v>
          </cell>
          <cell r="E41">
            <v>8</v>
          </cell>
          <cell r="F41">
            <v>32</v>
          </cell>
          <cell r="G41">
            <v>1071</v>
          </cell>
          <cell r="H41">
            <v>128</v>
          </cell>
          <cell r="I41">
            <v>0</v>
          </cell>
          <cell r="J41">
            <v>131</v>
          </cell>
          <cell r="K41">
            <v>168</v>
          </cell>
          <cell r="L41">
            <v>299</v>
          </cell>
          <cell r="M41">
            <v>56.187290969899664</v>
          </cell>
          <cell r="N41">
            <v>1.1200000000000001</v>
          </cell>
          <cell r="R41">
            <v>8549.6183206106871</v>
          </cell>
          <cell r="S41">
            <v>150</v>
          </cell>
          <cell r="T41">
            <v>266.96428571428572</v>
          </cell>
          <cell r="V41" t="str">
            <v>Press.Csg  - 7.71</v>
          </cell>
          <cell r="W41">
            <v>1120</v>
          </cell>
          <cell r="X41">
            <v>0</v>
          </cell>
        </row>
        <row r="42">
          <cell r="B42">
            <v>38659</v>
          </cell>
          <cell r="C42" t="str">
            <v>A-13</v>
          </cell>
          <cell r="D42" t="str">
            <v>A-13:Zone3</v>
          </cell>
          <cell r="E42">
            <v>6</v>
          </cell>
          <cell r="F42">
            <v>33</v>
          </cell>
          <cell r="G42">
            <v>1218</v>
          </cell>
          <cell r="H42">
            <v>107</v>
          </cell>
          <cell r="I42">
            <v>0</v>
          </cell>
          <cell r="J42">
            <v>38</v>
          </cell>
          <cell r="K42">
            <v>0</v>
          </cell>
          <cell r="L42">
            <v>38</v>
          </cell>
          <cell r="M42">
            <v>0</v>
          </cell>
          <cell r="N42">
            <v>0.38</v>
          </cell>
          <cell r="R42">
            <v>10000</v>
          </cell>
          <cell r="S42">
            <v>0</v>
          </cell>
          <cell r="T42">
            <v>100</v>
          </cell>
          <cell r="V42" t="str">
            <v>Press.Csg - 10.39</v>
          </cell>
          <cell r="W42">
            <v>380</v>
          </cell>
          <cell r="X42">
            <v>0</v>
          </cell>
        </row>
        <row r="43">
          <cell r="B43">
            <v>38665</v>
          </cell>
          <cell r="C43" t="str">
            <v>A-13</v>
          </cell>
          <cell r="D43" t="str">
            <v>A-13:Zone3</v>
          </cell>
          <cell r="E43">
            <v>6</v>
          </cell>
          <cell r="F43">
            <v>50</v>
          </cell>
          <cell r="G43">
            <v>586</v>
          </cell>
          <cell r="H43">
            <v>144</v>
          </cell>
          <cell r="I43">
            <v>0</v>
          </cell>
          <cell r="J43">
            <v>278</v>
          </cell>
          <cell r="K43">
            <v>527</v>
          </cell>
          <cell r="L43">
            <v>805</v>
          </cell>
          <cell r="M43">
            <v>65.465838509316768</v>
          </cell>
          <cell r="N43">
            <v>3.09</v>
          </cell>
          <cell r="R43">
            <v>11115.107913669064</v>
          </cell>
          <cell r="S43">
            <v>170.55016181229774</v>
          </cell>
          <cell r="T43">
            <v>260.51779935275079</v>
          </cell>
          <cell r="V43" t="str">
            <v>Press.Csg - 4.66</v>
          </cell>
          <cell r="W43">
            <v>3090</v>
          </cell>
          <cell r="X43">
            <v>0</v>
          </cell>
        </row>
        <row r="44">
          <cell r="B44">
            <v>38690</v>
          </cell>
          <cell r="C44" t="str">
            <v>A-13</v>
          </cell>
          <cell r="D44" t="str">
            <v>A-13:Zone3</v>
          </cell>
          <cell r="E44">
            <v>5</v>
          </cell>
          <cell r="F44">
            <v>20</v>
          </cell>
          <cell r="G44">
            <v>805</v>
          </cell>
          <cell r="H44">
            <v>136</v>
          </cell>
          <cell r="I44">
            <v>0</v>
          </cell>
          <cell r="J44">
            <v>443</v>
          </cell>
          <cell r="K44">
            <v>0</v>
          </cell>
          <cell r="L44">
            <v>443</v>
          </cell>
          <cell r="M44">
            <v>0</v>
          </cell>
          <cell r="N44">
            <v>3.7</v>
          </cell>
          <cell r="R44">
            <v>8352.1444695259597</v>
          </cell>
          <cell r="S44">
            <v>0</v>
          </cell>
          <cell r="T44">
            <v>119.72972972972973</v>
          </cell>
          <cell r="W44">
            <v>3700</v>
          </cell>
          <cell r="X44">
            <v>0</v>
          </cell>
        </row>
        <row r="45">
          <cell r="B45">
            <v>38691</v>
          </cell>
          <cell r="C45" t="str">
            <v>A-13</v>
          </cell>
          <cell r="D45" t="str">
            <v>A-13:Zone3</v>
          </cell>
          <cell r="E45">
            <v>5</v>
          </cell>
          <cell r="F45">
            <v>20</v>
          </cell>
          <cell r="G45">
            <v>770</v>
          </cell>
          <cell r="H45">
            <v>149</v>
          </cell>
          <cell r="I45">
            <v>0</v>
          </cell>
          <cell r="J45">
            <v>650</v>
          </cell>
          <cell r="K45">
            <v>0</v>
          </cell>
          <cell r="L45">
            <v>650</v>
          </cell>
          <cell r="M45">
            <v>0</v>
          </cell>
          <cell r="N45">
            <v>3.49</v>
          </cell>
          <cell r="R45">
            <v>5369.2307692307695</v>
          </cell>
          <cell r="S45">
            <v>0</v>
          </cell>
          <cell r="T45">
            <v>186.2464183381089</v>
          </cell>
          <cell r="W45">
            <v>3490</v>
          </cell>
          <cell r="X45">
            <v>0</v>
          </cell>
        </row>
        <row r="46">
          <cell r="B46">
            <v>39033</v>
          </cell>
          <cell r="C46" t="str">
            <v>A-13</v>
          </cell>
          <cell r="D46" t="str">
            <v>A-13:Zone3</v>
          </cell>
          <cell r="E46">
            <v>9</v>
          </cell>
          <cell r="F46">
            <v>26</v>
          </cell>
          <cell r="G46">
            <v>657</v>
          </cell>
          <cell r="H46">
            <v>157</v>
          </cell>
          <cell r="I46">
            <v>0</v>
          </cell>
          <cell r="J46">
            <v>372</v>
          </cell>
          <cell r="K46">
            <v>77</v>
          </cell>
          <cell r="L46">
            <v>449</v>
          </cell>
          <cell r="M46">
            <v>17.149220489977729</v>
          </cell>
          <cell r="N46">
            <v>2.83</v>
          </cell>
          <cell r="R46">
            <v>7607.5268817204305</v>
          </cell>
          <cell r="S46">
            <v>27.208480565371026</v>
          </cell>
          <cell r="T46">
            <v>158.65724381625441</v>
          </cell>
          <cell r="W46">
            <v>2830</v>
          </cell>
          <cell r="X46">
            <v>0</v>
          </cell>
        </row>
        <row r="47">
          <cell r="B47">
            <v>39081</v>
          </cell>
          <cell r="C47" t="str">
            <v>A-13</v>
          </cell>
          <cell r="D47" t="str">
            <v>A-13:Zone3</v>
          </cell>
          <cell r="E47">
            <v>9</v>
          </cell>
          <cell r="F47">
            <v>28</v>
          </cell>
          <cell r="G47">
            <v>654</v>
          </cell>
          <cell r="H47">
            <v>142</v>
          </cell>
          <cell r="I47">
            <v>0</v>
          </cell>
          <cell r="J47">
            <v>407</v>
          </cell>
          <cell r="K47">
            <v>95</v>
          </cell>
          <cell r="L47">
            <v>502</v>
          </cell>
          <cell r="M47">
            <v>18.924302788844621</v>
          </cell>
          <cell r="N47">
            <v>1.81</v>
          </cell>
          <cell r="R47">
            <v>4447.1744471744469</v>
          </cell>
          <cell r="S47">
            <v>52.486187845303867</v>
          </cell>
          <cell r="T47">
            <v>277.34806629834253</v>
          </cell>
          <cell r="V47" t="str">
            <v>after shut in</v>
          </cell>
          <cell r="W47">
            <v>1810</v>
          </cell>
          <cell r="X47">
            <v>0</v>
          </cell>
        </row>
        <row r="48">
          <cell r="B48">
            <v>39088</v>
          </cell>
          <cell r="C48" t="str">
            <v>A-13</v>
          </cell>
          <cell r="D48" t="str">
            <v>A-13:Zone3</v>
          </cell>
          <cell r="E48">
            <v>6</v>
          </cell>
          <cell r="F48">
            <v>28</v>
          </cell>
          <cell r="G48">
            <v>637</v>
          </cell>
          <cell r="H48">
            <v>154</v>
          </cell>
          <cell r="I48">
            <v>0</v>
          </cell>
          <cell r="J48">
            <v>244</v>
          </cell>
          <cell r="K48">
            <v>21</v>
          </cell>
          <cell r="L48">
            <v>265</v>
          </cell>
          <cell r="M48">
            <v>7.9245283018867925</v>
          </cell>
          <cell r="N48">
            <v>2.77</v>
          </cell>
          <cell r="R48">
            <v>11352.459016393443</v>
          </cell>
          <cell r="S48">
            <v>7.581227436823105</v>
          </cell>
          <cell r="T48">
            <v>95.667870036101078</v>
          </cell>
          <cell r="W48">
            <v>2770</v>
          </cell>
          <cell r="X48">
            <v>0</v>
          </cell>
        </row>
        <row r="49">
          <cell r="B49">
            <v>39094</v>
          </cell>
          <cell r="C49" t="str">
            <v>A-13</v>
          </cell>
          <cell r="D49" t="str">
            <v>A-13:Zone3</v>
          </cell>
          <cell r="E49">
            <v>12</v>
          </cell>
          <cell r="F49">
            <v>30.000129699706999</v>
          </cell>
          <cell r="G49">
            <v>621.69606018066395</v>
          </cell>
          <cell r="H49">
            <v>149.98436228434201</v>
          </cell>
          <cell r="I49">
            <v>-7.1805579662322998</v>
          </cell>
          <cell r="J49">
            <v>297.14055255055399</v>
          </cell>
          <cell r="K49">
            <v>67.103142738342299</v>
          </cell>
          <cell r="L49">
            <v>364.24369528889628</v>
          </cell>
          <cell r="M49">
            <v>18.422595533224015</v>
          </cell>
          <cell r="N49">
            <v>1.1524818763136899</v>
          </cell>
          <cell r="O49">
            <v>1.1524818763136899</v>
          </cell>
          <cell r="P49">
            <v>0</v>
          </cell>
          <cell r="R49">
            <v>3878.5748576597016</v>
          </cell>
          <cell r="S49">
            <v>58.2249006405006</v>
          </cell>
          <cell r="T49">
            <v>316.05156035421572</v>
          </cell>
          <cell r="W49">
            <v>1152.48187631369</v>
          </cell>
          <cell r="X49">
            <v>0</v>
          </cell>
        </row>
        <row r="50">
          <cell r="B50">
            <v>39115</v>
          </cell>
          <cell r="C50" t="str">
            <v>A-13</v>
          </cell>
          <cell r="D50" t="str">
            <v>A-13:Zone3</v>
          </cell>
          <cell r="E50">
            <v>8</v>
          </cell>
          <cell r="F50">
            <v>26</v>
          </cell>
          <cell r="G50">
            <v>674</v>
          </cell>
          <cell r="H50">
            <v>143</v>
          </cell>
          <cell r="I50">
            <v>0</v>
          </cell>
          <cell r="J50">
            <v>341</v>
          </cell>
          <cell r="K50">
            <v>0</v>
          </cell>
          <cell r="L50">
            <v>341</v>
          </cell>
          <cell r="M50">
            <v>0</v>
          </cell>
          <cell r="N50">
            <v>2.04</v>
          </cell>
          <cell r="R50">
            <v>5982.4046920821111</v>
          </cell>
          <cell r="S50">
            <v>0</v>
          </cell>
          <cell r="T50">
            <v>167.15686274509804</v>
          </cell>
          <cell r="V50" t="str">
            <v>Test after shut-in for SGS (but SGS cancelled)</v>
          </cell>
          <cell r="W50">
            <v>2040</v>
          </cell>
          <cell r="X50">
            <v>0</v>
          </cell>
        </row>
        <row r="51">
          <cell r="B51">
            <v>39122</v>
          </cell>
          <cell r="C51" t="str">
            <v>A-13</v>
          </cell>
          <cell r="D51" t="str">
            <v>A-13:Zone3</v>
          </cell>
          <cell r="E51">
            <v>21</v>
          </cell>
          <cell r="F51">
            <v>30</v>
          </cell>
          <cell r="G51">
            <v>624</v>
          </cell>
          <cell r="H51">
            <v>144</v>
          </cell>
          <cell r="I51">
            <v>0</v>
          </cell>
          <cell r="J51">
            <v>254</v>
          </cell>
          <cell r="K51">
            <v>99</v>
          </cell>
          <cell r="L51">
            <v>353</v>
          </cell>
          <cell r="M51">
            <v>28.045325779036826</v>
          </cell>
          <cell r="N51">
            <v>1.77</v>
          </cell>
          <cell r="R51">
            <v>6968.5039370078739</v>
          </cell>
          <cell r="S51">
            <v>55.932203389830505</v>
          </cell>
          <cell r="T51">
            <v>199.43502824858757</v>
          </cell>
          <cell r="V51" t="str">
            <v>test ready for FGS</v>
          </cell>
          <cell r="W51">
            <v>1770</v>
          </cell>
          <cell r="X51">
            <v>0</v>
          </cell>
        </row>
        <row r="52">
          <cell r="B52">
            <v>39123</v>
          </cell>
          <cell r="C52" t="str">
            <v>A-13</v>
          </cell>
          <cell r="D52" t="str">
            <v>A-13:Zone3</v>
          </cell>
          <cell r="E52">
            <v>22</v>
          </cell>
          <cell r="F52">
            <v>30</v>
          </cell>
          <cell r="G52">
            <v>625</v>
          </cell>
          <cell r="H52">
            <v>145</v>
          </cell>
          <cell r="I52">
            <v>0</v>
          </cell>
          <cell r="J52">
            <v>248</v>
          </cell>
          <cell r="K52">
            <v>110</v>
          </cell>
          <cell r="L52">
            <v>358</v>
          </cell>
          <cell r="M52">
            <v>30.726256983240223</v>
          </cell>
          <cell r="N52">
            <v>1.77</v>
          </cell>
          <cell r="R52">
            <v>7137.0967741935483</v>
          </cell>
          <cell r="S52">
            <v>62.146892655367232</v>
          </cell>
          <cell r="T52">
            <v>202.25988700564972</v>
          </cell>
          <cell r="W52">
            <v>1770</v>
          </cell>
          <cell r="X52">
            <v>0</v>
          </cell>
        </row>
        <row r="53">
          <cell r="B53">
            <v>39124</v>
          </cell>
          <cell r="C53" t="str">
            <v>A-13</v>
          </cell>
          <cell r="D53" t="str">
            <v>A-13:Zone3</v>
          </cell>
          <cell r="E53">
            <v>22</v>
          </cell>
          <cell r="F53">
            <v>26</v>
          </cell>
          <cell r="G53">
            <v>646</v>
          </cell>
          <cell r="H53">
            <v>149</v>
          </cell>
          <cell r="I53">
            <v>0</v>
          </cell>
          <cell r="J53">
            <v>235</v>
          </cell>
          <cell r="K53">
            <v>146</v>
          </cell>
          <cell r="L53">
            <v>381</v>
          </cell>
          <cell r="M53">
            <v>38.320209973753279</v>
          </cell>
          <cell r="N53">
            <v>2.1800000000000002</v>
          </cell>
          <cell r="R53">
            <v>9276.5957446808516</v>
          </cell>
          <cell r="S53">
            <v>66.972477064220186</v>
          </cell>
          <cell r="T53">
            <v>174.77064220183487</v>
          </cell>
          <cell r="W53">
            <v>2180</v>
          </cell>
          <cell r="X53">
            <v>0</v>
          </cell>
        </row>
        <row r="54">
          <cell r="B54">
            <v>39135</v>
          </cell>
          <cell r="C54" t="str">
            <v>A-13</v>
          </cell>
          <cell r="D54" t="str">
            <v>A-13:Zone3</v>
          </cell>
          <cell r="E54">
            <v>14</v>
          </cell>
          <cell r="F54">
            <v>26</v>
          </cell>
          <cell r="G54">
            <v>616</v>
          </cell>
          <cell r="H54">
            <v>155</v>
          </cell>
          <cell r="I54">
            <v>0</v>
          </cell>
          <cell r="J54">
            <v>313</v>
          </cell>
          <cell r="K54">
            <v>33</v>
          </cell>
          <cell r="L54">
            <v>346</v>
          </cell>
          <cell r="M54">
            <v>9.5375722543352595</v>
          </cell>
          <cell r="N54">
            <v>2.41</v>
          </cell>
          <cell r="R54">
            <v>7699.6805111821086</v>
          </cell>
          <cell r="S54">
            <v>13.692946058091286</v>
          </cell>
          <cell r="T54">
            <v>143.56846473029046</v>
          </cell>
          <cell r="W54">
            <v>2410</v>
          </cell>
          <cell r="X54">
            <v>0</v>
          </cell>
        </row>
        <row r="55">
          <cell r="B55">
            <v>39141</v>
          </cell>
          <cell r="C55" t="str">
            <v>A-13</v>
          </cell>
          <cell r="D55" t="str">
            <v>A-13:Zone3</v>
          </cell>
          <cell r="E55">
            <v>14</v>
          </cell>
          <cell r="F55">
            <v>26</v>
          </cell>
          <cell r="G55">
            <v>584</v>
          </cell>
          <cell r="H55">
            <v>152</v>
          </cell>
          <cell r="I55">
            <v>0</v>
          </cell>
          <cell r="J55">
            <v>247</v>
          </cell>
          <cell r="K55">
            <v>101</v>
          </cell>
          <cell r="L55">
            <v>348</v>
          </cell>
          <cell r="M55">
            <v>29.022988505747126</v>
          </cell>
          <cell r="N55">
            <v>1.31</v>
          </cell>
          <cell r="R55">
            <v>5303.643724696356</v>
          </cell>
          <cell r="S55">
            <v>77.099236641221367</v>
          </cell>
          <cell r="T55">
            <v>265.64885496183206</v>
          </cell>
          <cell r="W55">
            <v>1310</v>
          </cell>
          <cell r="X55">
            <v>0</v>
          </cell>
        </row>
        <row r="56">
          <cell r="B56">
            <v>39159</v>
          </cell>
          <cell r="C56" t="str">
            <v>A-13</v>
          </cell>
          <cell r="D56" t="str">
            <v>A-13:Zone3</v>
          </cell>
          <cell r="E56">
            <v>10</v>
          </cell>
          <cell r="F56">
            <v>25</v>
          </cell>
          <cell r="G56">
            <v>571</v>
          </cell>
          <cell r="H56">
            <v>155</v>
          </cell>
          <cell r="I56">
            <v>0</v>
          </cell>
          <cell r="J56">
            <v>261</v>
          </cell>
          <cell r="K56">
            <v>41</v>
          </cell>
          <cell r="L56">
            <v>302</v>
          </cell>
          <cell r="M56">
            <v>13.576158940397351</v>
          </cell>
          <cell r="N56">
            <v>4.5199999999999996</v>
          </cell>
          <cell r="R56">
            <v>17318.007662835251</v>
          </cell>
          <cell r="S56">
            <v>9.0707964601769913</v>
          </cell>
          <cell r="T56">
            <v>66.814159292035399</v>
          </cell>
          <cell r="V56" t="str">
            <v>gas reading seems too high</v>
          </cell>
          <cell r="W56">
            <v>4520</v>
          </cell>
          <cell r="X56">
            <v>0</v>
          </cell>
        </row>
        <row r="57">
          <cell r="B57">
            <v>39171</v>
          </cell>
          <cell r="C57" t="str">
            <v>A-13</v>
          </cell>
          <cell r="D57" t="str">
            <v>A-13:Zone3</v>
          </cell>
          <cell r="E57">
            <v>10</v>
          </cell>
          <cell r="F57">
            <v>23</v>
          </cell>
          <cell r="G57">
            <v>624</v>
          </cell>
          <cell r="H57">
            <v>151</v>
          </cell>
          <cell r="I57">
            <v>0</v>
          </cell>
          <cell r="J57">
            <v>258</v>
          </cell>
          <cell r="K57">
            <v>58</v>
          </cell>
          <cell r="L57">
            <v>316</v>
          </cell>
          <cell r="M57">
            <v>18.354430379746834</v>
          </cell>
          <cell r="N57">
            <v>4.1500000000000004</v>
          </cell>
          <cell r="R57">
            <v>16085.271317829458</v>
          </cell>
          <cell r="S57">
            <v>13.975903614457831</v>
          </cell>
          <cell r="T57">
            <v>76.144578313253007</v>
          </cell>
          <cell r="W57">
            <v>4150</v>
          </cell>
          <cell r="X57">
            <v>0</v>
          </cell>
        </row>
        <row r="58">
          <cell r="B58">
            <v>39176</v>
          </cell>
          <cell r="C58" t="str">
            <v>A-13</v>
          </cell>
          <cell r="D58" t="str">
            <v>A-13:Zone3</v>
          </cell>
          <cell r="E58">
            <v>11</v>
          </cell>
          <cell r="F58">
            <v>27</v>
          </cell>
          <cell r="G58">
            <v>644</v>
          </cell>
          <cell r="H58">
            <v>146</v>
          </cell>
          <cell r="I58">
            <v>0</v>
          </cell>
          <cell r="J58">
            <v>207.4</v>
          </cell>
          <cell r="K58">
            <v>63</v>
          </cell>
          <cell r="L58">
            <v>270.39999999999998</v>
          </cell>
          <cell r="M58">
            <v>23.298816568047336</v>
          </cell>
          <cell r="N58">
            <v>3.44</v>
          </cell>
          <cell r="O58">
            <v>3.44</v>
          </cell>
          <cell r="P58">
            <v>0</v>
          </cell>
          <cell r="R58">
            <v>16586.306653809064</v>
          </cell>
          <cell r="S58">
            <v>18.313953488372093</v>
          </cell>
          <cell r="T58">
            <v>78.604651162790702</v>
          </cell>
          <cell r="V58" t="str">
            <v>wtr transmitter strange</v>
          </cell>
          <cell r="W58">
            <v>3440</v>
          </cell>
          <cell r="X58">
            <v>0</v>
          </cell>
        </row>
        <row r="59">
          <cell r="B59">
            <v>39188</v>
          </cell>
          <cell r="C59" t="str">
            <v>A-13</v>
          </cell>
          <cell r="D59" t="str">
            <v>A-13:Zone3</v>
          </cell>
          <cell r="E59">
            <v>10</v>
          </cell>
          <cell r="F59">
            <v>27</v>
          </cell>
          <cell r="G59">
            <v>679</v>
          </cell>
          <cell r="H59">
            <v>148</v>
          </cell>
          <cell r="I59">
            <v>0</v>
          </cell>
          <cell r="J59">
            <v>233.7</v>
          </cell>
          <cell r="K59">
            <v>20.7</v>
          </cell>
          <cell r="L59">
            <v>254.4</v>
          </cell>
          <cell r="M59">
            <v>8.1367924528301891</v>
          </cell>
          <cell r="N59">
            <v>4.6500000000000004</v>
          </cell>
          <cell r="O59">
            <v>4.6500000000000004</v>
          </cell>
          <cell r="P59">
            <v>0</v>
          </cell>
          <cell r="R59">
            <v>19897.304236200256</v>
          </cell>
          <cell r="S59">
            <v>4.4516129032258061</v>
          </cell>
          <cell r="T59">
            <v>54.70967741935484</v>
          </cell>
          <cell r="W59">
            <v>4650</v>
          </cell>
          <cell r="X59">
            <v>0</v>
          </cell>
        </row>
        <row r="60">
          <cell r="B60">
            <v>39201</v>
          </cell>
          <cell r="C60" t="str">
            <v>A-13</v>
          </cell>
          <cell r="D60" t="str">
            <v>A-13:Zone3</v>
          </cell>
          <cell r="E60">
            <v>10</v>
          </cell>
          <cell r="F60">
            <v>27</v>
          </cell>
          <cell r="G60">
            <v>686</v>
          </cell>
          <cell r="H60">
            <v>146</v>
          </cell>
          <cell r="I60">
            <v>0</v>
          </cell>
          <cell r="J60">
            <v>229.8</v>
          </cell>
          <cell r="K60">
            <v>67</v>
          </cell>
          <cell r="L60">
            <v>296.8</v>
          </cell>
          <cell r="M60">
            <v>22.574123989218329</v>
          </cell>
          <cell r="N60">
            <v>3.71</v>
          </cell>
          <cell r="O60">
            <v>3.71</v>
          </cell>
          <cell r="P60">
            <v>0</v>
          </cell>
          <cell r="R60">
            <v>16144.473455178417</v>
          </cell>
          <cell r="S60">
            <v>18.059299191374663</v>
          </cell>
          <cell r="T60">
            <v>80</v>
          </cell>
          <cell r="W60">
            <v>3710</v>
          </cell>
          <cell r="X60">
            <v>0</v>
          </cell>
        </row>
        <row r="61">
          <cell r="B61">
            <v>39208</v>
          </cell>
          <cell r="C61" t="str">
            <v>A-13</v>
          </cell>
          <cell r="D61" t="str">
            <v>A-13:Zone3</v>
          </cell>
          <cell r="E61">
            <v>7</v>
          </cell>
          <cell r="F61">
            <v>27</v>
          </cell>
          <cell r="G61">
            <v>676</v>
          </cell>
          <cell r="H61">
            <v>148</v>
          </cell>
          <cell r="I61">
            <v>0</v>
          </cell>
          <cell r="J61">
            <v>245</v>
          </cell>
          <cell r="K61">
            <v>67</v>
          </cell>
          <cell r="L61">
            <v>312</v>
          </cell>
          <cell r="M61">
            <v>21.474358974358974</v>
          </cell>
          <cell r="N61">
            <v>2.44</v>
          </cell>
          <cell r="O61">
            <v>2.44</v>
          </cell>
          <cell r="P61">
            <v>0</v>
          </cell>
          <cell r="R61">
            <v>9959.1836734693879</v>
          </cell>
          <cell r="S61">
            <v>27.459016393442624</v>
          </cell>
          <cell r="T61">
            <v>127.8688524590164</v>
          </cell>
          <cell r="W61">
            <v>2440</v>
          </cell>
          <cell r="X61">
            <v>0</v>
          </cell>
        </row>
        <row r="62">
          <cell r="B62">
            <v>39221</v>
          </cell>
          <cell r="C62" t="str">
            <v>A-13</v>
          </cell>
          <cell r="D62" t="str">
            <v>A-13:Zone3</v>
          </cell>
          <cell r="E62">
            <v>10</v>
          </cell>
          <cell r="F62">
            <v>24</v>
          </cell>
          <cell r="G62">
            <v>828</v>
          </cell>
          <cell r="H62">
            <v>140</v>
          </cell>
          <cell r="I62">
            <v>0</v>
          </cell>
          <cell r="J62">
            <v>181</v>
          </cell>
          <cell r="K62">
            <v>52</v>
          </cell>
          <cell r="L62">
            <v>233</v>
          </cell>
          <cell r="M62">
            <v>22.317596566523605</v>
          </cell>
          <cell r="N62">
            <v>4.82</v>
          </cell>
          <cell r="O62">
            <v>4.82</v>
          </cell>
          <cell r="P62">
            <v>0</v>
          </cell>
          <cell r="R62">
            <v>26629.834254143647</v>
          </cell>
          <cell r="S62">
            <v>10.78838174273859</v>
          </cell>
          <cell r="T62">
            <v>48.3402489626556</v>
          </cell>
          <cell r="V62" t="str">
            <v>test w/ low choke 24% (first 3 hrs, Oil so small)</v>
          </cell>
          <cell r="W62">
            <v>4820</v>
          </cell>
          <cell r="X62">
            <v>0</v>
          </cell>
        </row>
        <row r="63">
          <cell r="B63">
            <v>39233</v>
          </cell>
          <cell r="C63" t="str">
            <v>A-13</v>
          </cell>
          <cell r="D63" t="str">
            <v>A-13:Zone3</v>
          </cell>
          <cell r="E63">
            <v>8</v>
          </cell>
          <cell r="F63">
            <v>21</v>
          </cell>
          <cell r="G63">
            <v>761</v>
          </cell>
          <cell r="H63">
            <v>144</v>
          </cell>
          <cell r="I63">
            <v>0</v>
          </cell>
          <cell r="J63">
            <v>210</v>
          </cell>
          <cell r="K63">
            <v>28</v>
          </cell>
          <cell r="L63">
            <v>238</v>
          </cell>
          <cell r="M63">
            <v>11.764705882352942</v>
          </cell>
          <cell r="N63">
            <v>4.67</v>
          </cell>
          <cell r="R63">
            <v>22238.095238095237</v>
          </cell>
          <cell r="S63">
            <v>5.9957173447537473</v>
          </cell>
          <cell r="T63">
            <v>50.96359743040685</v>
          </cell>
          <cell r="W63">
            <v>4670</v>
          </cell>
          <cell r="X63">
            <v>0</v>
          </cell>
        </row>
        <row r="64">
          <cell r="B64">
            <v>39235</v>
          </cell>
          <cell r="C64" t="str">
            <v>A-13</v>
          </cell>
          <cell r="D64" t="str">
            <v>A-13:Zone3</v>
          </cell>
          <cell r="E64">
            <v>15</v>
          </cell>
          <cell r="F64">
            <v>34</v>
          </cell>
          <cell r="G64">
            <v>610</v>
          </cell>
          <cell r="H64">
            <v>149</v>
          </cell>
          <cell r="I64">
            <v>0</v>
          </cell>
          <cell r="J64">
            <v>270</v>
          </cell>
          <cell r="K64">
            <v>23</v>
          </cell>
          <cell r="L64">
            <v>293</v>
          </cell>
          <cell r="M64">
            <v>7.8498293515358366</v>
          </cell>
          <cell r="N64">
            <v>3.77</v>
          </cell>
          <cell r="O64">
            <v>3.77</v>
          </cell>
          <cell r="P64">
            <v>0</v>
          </cell>
          <cell r="R64">
            <v>13962.962962962964</v>
          </cell>
          <cell r="S64">
            <v>6.1007957559681696</v>
          </cell>
          <cell r="T64">
            <v>77.718832891246677</v>
          </cell>
          <cell r="W64">
            <v>3770</v>
          </cell>
          <cell r="X64">
            <v>0</v>
          </cell>
        </row>
        <row r="65">
          <cell r="B65">
            <v>39252</v>
          </cell>
          <cell r="C65" t="str">
            <v>A-13</v>
          </cell>
          <cell r="D65" t="str">
            <v>A-13:Zone3</v>
          </cell>
          <cell r="E65">
            <v>23</v>
          </cell>
          <cell r="F65">
            <v>25</v>
          </cell>
          <cell r="G65">
            <v>727</v>
          </cell>
          <cell r="H65">
            <v>129</v>
          </cell>
          <cell r="I65">
            <v>-8</v>
          </cell>
          <cell r="J65">
            <v>278.60000000000002</v>
          </cell>
          <cell r="K65">
            <v>0</v>
          </cell>
          <cell r="L65">
            <v>278.60000000000002</v>
          </cell>
          <cell r="M65">
            <v>0</v>
          </cell>
          <cell r="N65">
            <v>4.58</v>
          </cell>
          <cell r="O65">
            <v>4.58</v>
          </cell>
          <cell r="P65">
            <v>0</v>
          </cell>
          <cell r="R65">
            <v>16439.339554917446</v>
          </cell>
          <cell r="S65">
            <v>0</v>
          </cell>
          <cell r="T65">
            <v>60.829694323144103</v>
          </cell>
          <cell r="W65">
            <v>4580</v>
          </cell>
          <cell r="X65">
            <v>0</v>
          </cell>
        </row>
        <row r="66">
          <cell r="B66">
            <v>39285</v>
          </cell>
          <cell r="C66" t="str">
            <v>A-13</v>
          </cell>
          <cell r="D66" t="str">
            <v>A-13:Zone3</v>
          </cell>
          <cell r="E66">
            <v>10</v>
          </cell>
          <cell r="F66">
            <v>21</v>
          </cell>
          <cell r="G66">
            <v>790</v>
          </cell>
          <cell r="H66">
            <v>141</v>
          </cell>
          <cell r="I66">
            <v>0</v>
          </cell>
          <cell r="J66">
            <v>224</v>
          </cell>
          <cell r="K66">
            <v>15</v>
          </cell>
          <cell r="L66">
            <v>239</v>
          </cell>
          <cell r="M66">
            <v>6.2761506276150625</v>
          </cell>
          <cell r="N66">
            <v>4.6900000000000004</v>
          </cell>
          <cell r="O66">
            <v>4.6900000000000004</v>
          </cell>
          <cell r="P66">
            <v>0</v>
          </cell>
          <cell r="R66">
            <v>20937.5</v>
          </cell>
          <cell r="S66">
            <v>3.1982942430703623</v>
          </cell>
          <cell r="T66">
            <v>50.959488272921106</v>
          </cell>
          <cell r="V66" t="str">
            <v>Test Choke 21 %  test after field SD</v>
          </cell>
          <cell r="W66">
            <v>4690</v>
          </cell>
          <cell r="X66">
            <v>0</v>
          </cell>
        </row>
        <row r="67">
          <cell r="B67">
            <v>39292</v>
          </cell>
          <cell r="C67" t="str">
            <v>A-13</v>
          </cell>
          <cell r="D67" t="str">
            <v>A-13:Zone3</v>
          </cell>
          <cell r="E67">
            <v>12</v>
          </cell>
          <cell r="F67">
            <v>100</v>
          </cell>
          <cell r="G67">
            <v>751</v>
          </cell>
          <cell r="H67">
            <v>141</v>
          </cell>
          <cell r="I67">
            <v>0</v>
          </cell>
          <cell r="J67">
            <v>206.5</v>
          </cell>
          <cell r="K67">
            <v>11.7</v>
          </cell>
          <cell r="L67">
            <v>218.2</v>
          </cell>
          <cell r="M67">
            <v>5.3620531622364807</v>
          </cell>
          <cell r="N67">
            <v>4.6399999999999997</v>
          </cell>
          <cell r="O67">
            <v>4.6399999999999997</v>
          </cell>
          <cell r="P67">
            <v>0</v>
          </cell>
          <cell r="R67">
            <v>22469.733656174336</v>
          </cell>
          <cell r="S67">
            <v>2.521551724137931</v>
          </cell>
          <cell r="T67">
            <v>47.025862068965516</v>
          </cell>
          <cell r="W67">
            <v>4640</v>
          </cell>
          <cell r="X67">
            <v>0</v>
          </cell>
        </row>
        <row r="68">
          <cell r="B68">
            <v>39298</v>
          </cell>
          <cell r="C68" t="str">
            <v>A-13</v>
          </cell>
          <cell r="D68" t="str">
            <v>A-13:Zone3</v>
          </cell>
          <cell r="E68">
            <v>19</v>
          </cell>
          <cell r="F68">
            <v>30</v>
          </cell>
          <cell r="G68">
            <v>581</v>
          </cell>
          <cell r="H68">
            <v>146</v>
          </cell>
          <cell r="I68">
            <v>0</v>
          </cell>
          <cell r="J68">
            <v>269.7</v>
          </cell>
          <cell r="K68">
            <v>52</v>
          </cell>
          <cell r="L68">
            <v>321.7</v>
          </cell>
          <cell r="M68">
            <v>16.164128069630092</v>
          </cell>
          <cell r="N68">
            <v>4.18</v>
          </cell>
          <cell r="O68">
            <v>4.18</v>
          </cell>
          <cell r="P68">
            <v>0</v>
          </cell>
          <cell r="R68">
            <v>15498.70226177234</v>
          </cell>
          <cell r="S68">
            <v>12.440191387559809</v>
          </cell>
          <cell r="T68">
            <v>76.961722488038276</v>
          </cell>
          <cell r="W68">
            <v>4180</v>
          </cell>
          <cell r="X68">
            <v>0</v>
          </cell>
        </row>
        <row r="69">
          <cell r="B69">
            <v>39304</v>
          </cell>
          <cell r="C69" t="str">
            <v>A-13</v>
          </cell>
          <cell r="D69" t="str">
            <v>A-13:Zone3</v>
          </cell>
          <cell r="E69">
            <v>13</v>
          </cell>
          <cell r="F69">
            <v>30</v>
          </cell>
          <cell r="G69">
            <v>577</v>
          </cell>
          <cell r="H69">
            <v>147</v>
          </cell>
          <cell r="I69">
            <v>0</v>
          </cell>
          <cell r="J69">
            <v>273.10000000000002</v>
          </cell>
          <cell r="K69">
            <v>4.9000000000000004</v>
          </cell>
          <cell r="L69">
            <v>278</v>
          </cell>
          <cell r="M69">
            <v>1.7625899280575539</v>
          </cell>
          <cell r="N69">
            <v>4.1500000000000004</v>
          </cell>
          <cell r="O69">
            <v>4.1500000000000004</v>
          </cell>
          <cell r="P69">
            <v>0</v>
          </cell>
          <cell r="R69">
            <v>15195.898938117905</v>
          </cell>
          <cell r="S69">
            <v>1.1807228915662651</v>
          </cell>
          <cell r="T69">
            <v>66.98795180722891</v>
          </cell>
          <cell r="W69">
            <v>4150</v>
          </cell>
          <cell r="X69">
            <v>0</v>
          </cell>
        </row>
        <row r="70">
          <cell r="B70">
            <v>39319</v>
          </cell>
          <cell r="C70" t="str">
            <v>A-13</v>
          </cell>
          <cell r="D70" t="str">
            <v>A-13:Zone3</v>
          </cell>
          <cell r="E70">
            <v>5</v>
          </cell>
          <cell r="F70">
            <v>30</v>
          </cell>
          <cell r="G70">
            <v>661</v>
          </cell>
          <cell r="H70">
            <v>154</v>
          </cell>
          <cell r="I70">
            <v>0</v>
          </cell>
          <cell r="J70">
            <v>227</v>
          </cell>
          <cell r="K70">
            <v>53</v>
          </cell>
          <cell r="L70">
            <v>280</v>
          </cell>
          <cell r="M70">
            <v>18.928571428571427</v>
          </cell>
          <cell r="N70">
            <v>4.76</v>
          </cell>
          <cell r="R70">
            <v>20969.162995594714</v>
          </cell>
          <cell r="S70">
            <v>11.134453781512605</v>
          </cell>
          <cell r="T70">
            <v>58.823529411764703</v>
          </cell>
          <cell r="W70">
            <v>4760</v>
          </cell>
          <cell r="X70">
            <v>0</v>
          </cell>
        </row>
        <row r="71">
          <cell r="B71">
            <v>39328</v>
          </cell>
          <cell r="C71" t="str">
            <v>A-13</v>
          </cell>
          <cell r="D71" t="str">
            <v>A-13:Zone3</v>
          </cell>
          <cell r="E71">
            <v>7</v>
          </cell>
          <cell r="F71">
            <v>30</v>
          </cell>
          <cell r="G71">
            <v>658</v>
          </cell>
          <cell r="H71">
            <v>160</v>
          </cell>
          <cell r="I71">
            <v>0</v>
          </cell>
          <cell r="J71">
            <v>243</v>
          </cell>
          <cell r="K71">
            <v>4</v>
          </cell>
          <cell r="L71">
            <v>247</v>
          </cell>
          <cell r="M71">
            <v>1.6194331983805668</v>
          </cell>
          <cell r="N71">
            <v>4.99</v>
          </cell>
          <cell r="R71">
            <v>20534.979423868313</v>
          </cell>
          <cell r="S71">
            <v>0.80160320641282568</v>
          </cell>
          <cell r="T71">
            <v>49.498997995991985</v>
          </cell>
          <cell r="W71">
            <v>4990</v>
          </cell>
          <cell r="X71">
            <v>0</v>
          </cell>
        </row>
        <row r="72">
          <cell r="B72">
            <v>39330</v>
          </cell>
          <cell r="C72" t="str">
            <v>A-13</v>
          </cell>
          <cell r="D72" t="str">
            <v>A-13:Zone3</v>
          </cell>
          <cell r="E72">
            <v>8</v>
          </cell>
          <cell r="F72">
            <v>29</v>
          </cell>
          <cell r="G72">
            <v>662</v>
          </cell>
          <cell r="H72">
            <v>159</v>
          </cell>
          <cell r="I72">
            <v>0</v>
          </cell>
          <cell r="J72">
            <v>252</v>
          </cell>
          <cell r="K72">
            <v>0</v>
          </cell>
          <cell r="L72">
            <v>252</v>
          </cell>
          <cell r="M72">
            <v>0</v>
          </cell>
          <cell r="N72">
            <v>5.29</v>
          </cell>
          <cell r="R72">
            <v>20992.063492063491</v>
          </cell>
          <cell r="S72">
            <v>0</v>
          </cell>
          <cell r="T72">
            <v>47.637051039697539</v>
          </cell>
          <cell r="W72">
            <v>5290</v>
          </cell>
          <cell r="X72">
            <v>0</v>
          </cell>
        </row>
        <row r="73">
          <cell r="B73">
            <v>39344</v>
          </cell>
          <cell r="C73" t="str">
            <v>A-13</v>
          </cell>
          <cell r="D73" t="str">
            <v>A-13:Zone3</v>
          </cell>
          <cell r="E73">
            <v>10</v>
          </cell>
          <cell r="F73">
            <v>26</v>
          </cell>
          <cell r="G73">
            <v>676</v>
          </cell>
          <cell r="H73">
            <v>157</v>
          </cell>
          <cell r="I73">
            <v>0</v>
          </cell>
          <cell r="J73">
            <v>192</v>
          </cell>
          <cell r="K73">
            <v>14</v>
          </cell>
          <cell r="L73">
            <v>206</v>
          </cell>
          <cell r="M73">
            <v>6.7961165048543686</v>
          </cell>
          <cell r="N73">
            <v>5.12</v>
          </cell>
          <cell r="R73">
            <v>26666.666666666668</v>
          </cell>
          <cell r="S73">
            <v>2.734375</v>
          </cell>
          <cell r="T73">
            <v>40.234375</v>
          </cell>
          <cell r="V73" t="str">
            <v>oil decreased--- retest</v>
          </cell>
          <cell r="W73">
            <v>5120</v>
          </cell>
          <cell r="X73">
            <v>0</v>
          </cell>
        </row>
        <row r="74">
          <cell r="B74">
            <v>39400</v>
          </cell>
          <cell r="C74" t="str">
            <v>A-13</v>
          </cell>
          <cell r="D74" t="str">
            <v>A-13:Zone3</v>
          </cell>
          <cell r="E74">
            <v>7</v>
          </cell>
          <cell r="F74">
            <v>93</v>
          </cell>
          <cell r="G74">
            <v>639</v>
          </cell>
          <cell r="H74">
            <v>159</v>
          </cell>
          <cell r="I74">
            <v>0</v>
          </cell>
          <cell r="J74">
            <v>216</v>
          </cell>
          <cell r="K74">
            <v>7</v>
          </cell>
          <cell r="L74">
            <v>223</v>
          </cell>
          <cell r="M74">
            <v>3.1390134529147984</v>
          </cell>
          <cell r="N74">
            <v>5.2</v>
          </cell>
          <cell r="R74">
            <v>24074.074074074073</v>
          </cell>
          <cell r="S74">
            <v>1.3461538461538463</v>
          </cell>
          <cell r="T74">
            <v>42.884615384615387</v>
          </cell>
          <cell r="W74">
            <v>5200</v>
          </cell>
          <cell r="X74">
            <v>0</v>
          </cell>
        </row>
        <row r="75">
          <cell r="B75">
            <v>39414</v>
          </cell>
          <cell r="C75" t="str">
            <v>A-13</v>
          </cell>
          <cell r="D75" t="str">
            <v>A-13:Zone3</v>
          </cell>
          <cell r="E75">
            <v>21</v>
          </cell>
          <cell r="F75">
            <v>93</v>
          </cell>
          <cell r="G75">
            <v>629</v>
          </cell>
          <cell r="H75">
            <v>153</v>
          </cell>
          <cell r="I75">
            <v>1518</v>
          </cell>
          <cell r="J75">
            <v>209</v>
          </cell>
          <cell r="K75">
            <v>0</v>
          </cell>
          <cell r="L75">
            <v>209</v>
          </cell>
          <cell r="M75">
            <v>0</v>
          </cell>
          <cell r="N75">
            <v>4.91</v>
          </cell>
          <cell r="R75">
            <v>23492.822966507178</v>
          </cell>
          <cell r="S75">
            <v>0</v>
          </cell>
          <cell r="T75">
            <v>42.566191446028512</v>
          </cell>
          <cell r="V75" t="str">
            <v>CP need to cross check</v>
          </cell>
          <cell r="W75">
            <v>4910</v>
          </cell>
          <cell r="X75">
            <v>0</v>
          </cell>
        </row>
        <row r="76">
          <cell r="B76">
            <v>39432</v>
          </cell>
          <cell r="C76" t="str">
            <v>A-13</v>
          </cell>
          <cell r="D76" t="str">
            <v>A-13:Zone3</v>
          </cell>
          <cell r="E76">
            <v>16</v>
          </cell>
          <cell r="F76">
            <v>94</v>
          </cell>
          <cell r="G76">
            <v>638</v>
          </cell>
          <cell r="H76">
            <v>152</v>
          </cell>
          <cell r="I76">
            <v>26</v>
          </cell>
          <cell r="J76">
            <v>260</v>
          </cell>
          <cell r="K76">
            <v>15</v>
          </cell>
          <cell r="L76">
            <v>275</v>
          </cell>
          <cell r="M76">
            <v>5.4545454545454541</v>
          </cell>
          <cell r="N76">
            <v>4.93</v>
          </cell>
          <cell r="R76">
            <v>18961.538461538461</v>
          </cell>
          <cell r="S76">
            <v>3.0425963488843815</v>
          </cell>
          <cell r="T76">
            <v>55.780933062880322</v>
          </cell>
          <cell r="W76">
            <v>4930</v>
          </cell>
          <cell r="X76">
            <v>0</v>
          </cell>
        </row>
        <row r="77">
          <cell r="B77">
            <v>39445</v>
          </cell>
          <cell r="C77" t="str">
            <v>A-13</v>
          </cell>
          <cell r="D77" t="str">
            <v>A-13:Zone3</v>
          </cell>
          <cell r="E77">
            <v>24</v>
          </cell>
          <cell r="F77">
            <v>100</v>
          </cell>
          <cell r="G77">
            <v>639</v>
          </cell>
          <cell r="H77">
            <v>143</v>
          </cell>
          <cell r="I77">
            <v>415</v>
          </cell>
          <cell r="J77">
            <v>227.8</v>
          </cell>
          <cell r="K77">
            <v>0</v>
          </cell>
          <cell r="L77">
            <v>227.8</v>
          </cell>
          <cell r="M77">
            <v>0</v>
          </cell>
          <cell r="N77">
            <v>4.9800000000000004</v>
          </cell>
          <cell r="O77">
            <v>4.9800000000000004</v>
          </cell>
          <cell r="P77">
            <v>0</v>
          </cell>
          <cell r="R77">
            <v>21861.2818261633</v>
          </cell>
          <cell r="S77">
            <v>0</v>
          </cell>
          <cell r="T77">
            <v>45.742971887550198</v>
          </cell>
          <cell r="W77">
            <v>4980</v>
          </cell>
          <cell r="X77">
            <v>0</v>
          </cell>
        </row>
        <row r="78">
          <cell r="B78">
            <v>39453</v>
          </cell>
          <cell r="C78" t="str">
            <v>A-13</v>
          </cell>
          <cell r="D78" t="str">
            <v>A-13:Zone3</v>
          </cell>
          <cell r="E78">
            <v>11</v>
          </cell>
          <cell r="F78">
            <v>93</v>
          </cell>
          <cell r="G78">
            <v>639</v>
          </cell>
          <cell r="H78">
            <v>137</v>
          </cell>
          <cell r="I78">
            <v>0</v>
          </cell>
          <cell r="J78">
            <v>199</v>
          </cell>
          <cell r="K78">
            <v>3</v>
          </cell>
          <cell r="L78">
            <v>202</v>
          </cell>
          <cell r="M78">
            <v>1.4851485148514851</v>
          </cell>
          <cell r="N78">
            <v>4.6399999999999997</v>
          </cell>
          <cell r="R78">
            <v>23316.582914572864</v>
          </cell>
          <cell r="S78">
            <v>0.64655172413793105</v>
          </cell>
          <cell r="T78">
            <v>43.53448275862069</v>
          </cell>
          <cell r="W78">
            <v>4640</v>
          </cell>
          <cell r="X78">
            <v>0</v>
          </cell>
        </row>
        <row r="79">
          <cell r="B79">
            <v>39469</v>
          </cell>
          <cell r="C79" t="str">
            <v>A-13</v>
          </cell>
          <cell r="D79" t="str">
            <v>A-13:Zone3</v>
          </cell>
          <cell r="E79">
            <v>5</v>
          </cell>
          <cell r="F79">
            <v>91</v>
          </cell>
          <cell r="G79">
            <v>575</v>
          </cell>
          <cell r="H79">
            <v>152</v>
          </cell>
          <cell r="I79">
            <v>333</v>
          </cell>
          <cell r="J79">
            <v>161</v>
          </cell>
          <cell r="K79">
            <v>0</v>
          </cell>
          <cell r="L79">
            <v>161</v>
          </cell>
          <cell r="M79">
            <v>0</v>
          </cell>
          <cell r="N79">
            <v>0.95</v>
          </cell>
          <cell r="R79">
            <v>5900.6211180124228</v>
          </cell>
          <cell r="S79">
            <v>0</v>
          </cell>
          <cell r="T79">
            <v>169.47368421052633</v>
          </cell>
          <cell r="V79" t="str">
            <v>Test after Jan S/D</v>
          </cell>
          <cell r="W79">
            <v>950</v>
          </cell>
          <cell r="X79">
            <v>0</v>
          </cell>
        </row>
        <row r="80">
          <cell r="B80">
            <v>39485</v>
          </cell>
          <cell r="C80" t="str">
            <v>A-13</v>
          </cell>
          <cell r="D80" t="str">
            <v>A-13:Zone3</v>
          </cell>
          <cell r="E80">
            <v>9</v>
          </cell>
          <cell r="F80">
            <v>92</v>
          </cell>
          <cell r="G80">
            <v>649</v>
          </cell>
          <cell r="H80">
            <v>144</v>
          </cell>
          <cell r="I80">
            <v>237</v>
          </cell>
          <cell r="J80">
            <v>197</v>
          </cell>
          <cell r="K80">
            <v>14</v>
          </cell>
          <cell r="L80">
            <v>211</v>
          </cell>
          <cell r="M80">
            <v>6.6350710900473935</v>
          </cell>
          <cell r="N80">
            <v>5.1100000000000003</v>
          </cell>
          <cell r="R80">
            <v>25939.086294416244</v>
          </cell>
          <cell r="S80">
            <v>2.7397260273972601</v>
          </cell>
          <cell r="T80">
            <v>41.291585127201564</v>
          </cell>
          <cell r="W80">
            <v>5110</v>
          </cell>
          <cell r="X80">
            <v>0</v>
          </cell>
        </row>
        <row r="81">
          <cell r="B81">
            <v>39489</v>
          </cell>
          <cell r="C81" t="str">
            <v>A-13</v>
          </cell>
          <cell r="D81" t="str">
            <v>A-13:Zone3</v>
          </cell>
          <cell r="E81">
            <v>8</v>
          </cell>
          <cell r="F81">
            <v>91</v>
          </cell>
          <cell r="G81">
            <v>658</v>
          </cell>
          <cell r="H81">
            <v>139</v>
          </cell>
          <cell r="I81">
            <v>152</v>
          </cell>
          <cell r="J81">
            <v>187</v>
          </cell>
          <cell r="K81">
            <v>0</v>
          </cell>
          <cell r="L81">
            <v>187</v>
          </cell>
          <cell r="M81">
            <v>0</v>
          </cell>
          <cell r="N81">
            <v>4.83</v>
          </cell>
          <cell r="R81">
            <v>25828.877005347593</v>
          </cell>
          <cell r="S81">
            <v>0</v>
          </cell>
          <cell r="T81">
            <v>38.716356107660452</v>
          </cell>
          <cell r="W81">
            <v>4830</v>
          </cell>
          <cell r="X81">
            <v>0</v>
          </cell>
        </row>
        <row r="82">
          <cell r="B82">
            <v>39498</v>
          </cell>
          <cell r="C82" t="str">
            <v>A-13</v>
          </cell>
          <cell r="D82" t="str">
            <v>A-13:Zone3</v>
          </cell>
          <cell r="E82">
            <v>8</v>
          </cell>
          <cell r="F82">
            <v>91</v>
          </cell>
          <cell r="G82">
            <v>658</v>
          </cell>
          <cell r="H82">
            <v>127</v>
          </cell>
          <cell r="I82">
            <v>72</v>
          </cell>
          <cell r="J82">
            <v>180</v>
          </cell>
          <cell r="K82">
            <v>0</v>
          </cell>
          <cell r="L82">
            <v>180</v>
          </cell>
          <cell r="M82">
            <v>0</v>
          </cell>
          <cell r="N82">
            <v>5.29</v>
          </cell>
          <cell r="R82">
            <v>29388.888888888891</v>
          </cell>
          <cell r="S82">
            <v>0</v>
          </cell>
          <cell r="T82">
            <v>34.026465028355389</v>
          </cell>
          <cell r="V82" t="str">
            <v>after flush trasmitter</v>
          </cell>
          <cell r="W82">
            <v>5290</v>
          </cell>
          <cell r="X82">
            <v>0</v>
          </cell>
        </row>
        <row r="83">
          <cell r="B83">
            <v>39512</v>
          </cell>
          <cell r="C83" t="str">
            <v>A-13</v>
          </cell>
          <cell r="D83" t="str">
            <v>A-13:Zone3</v>
          </cell>
          <cell r="E83">
            <v>8</v>
          </cell>
          <cell r="F83">
            <v>86</v>
          </cell>
          <cell r="G83">
            <v>637</v>
          </cell>
          <cell r="H83">
            <v>139</v>
          </cell>
          <cell r="I83">
            <v>0</v>
          </cell>
          <cell r="J83">
            <v>157</v>
          </cell>
          <cell r="K83">
            <v>2</v>
          </cell>
          <cell r="L83">
            <v>159</v>
          </cell>
          <cell r="M83">
            <v>1.2578616352201257</v>
          </cell>
          <cell r="N83">
            <v>5.94</v>
          </cell>
          <cell r="R83">
            <v>37834.394904458597</v>
          </cell>
          <cell r="S83">
            <v>0.33670033670033672</v>
          </cell>
          <cell r="T83">
            <v>26.767676767676768</v>
          </cell>
          <cell r="V83" t="str">
            <v>casing bleed off ?</v>
          </cell>
          <cell r="W83">
            <v>5940</v>
          </cell>
          <cell r="X83">
            <v>0</v>
          </cell>
        </row>
        <row r="84">
          <cell r="B84">
            <v>39530</v>
          </cell>
          <cell r="C84" t="str">
            <v>A-13</v>
          </cell>
          <cell r="D84" t="str">
            <v>A-13:Zone3</v>
          </cell>
          <cell r="E84">
            <v>17</v>
          </cell>
          <cell r="F84">
            <v>100</v>
          </cell>
          <cell r="G84">
            <v>629</v>
          </cell>
          <cell r="H84">
            <v>146</v>
          </cell>
          <cell r="I84">
            <v>0</v>
          </cell>
          <cell r="J84">
            <v>162.5</v>
          </cell>
          <cell r="K84">
            <v>7.9</v>
          </cell>
          <cell r="L84">
            <v>170.4</v>
          </cell>
          <cell r="M84">
            <v>4.636150234741784</v>
          </cell>
          <cell r="N84">
            <v>5.03</v>
          </cell>
          <cell r="O84">
            <v>5.03</v>
          </cell>
          <cell r="P84">
            <v>0</v>
          </cell>
          <cell r="R84">
            <v>30953.846153846152</v>
          </cell>
          <cell r="S84">
            <v>1.5705765407554673</v>
          </cell>
          <cell r="T84">
            <v>33.876739562624252</v>
          </cell>
          <cell r="W84">
            <v>5030</v>
          </cell>
          <cell r="X84">
            <v>0</v>
          </cell>
        </row>
        <row r="85">
          <cell r="B85">
            <v>39542</v>
          </cell>
          <cell r="C85" t="str">
            <v>A-13</v>
          </cell>
          <cell r="D85" t="str">
            <v>A-13:Zone3</v>
          </cell>
          <cell r="E85">
            <v>8</v>
          </cell>
          <cell r="F85">
            <v>86</v>
          </cell>
          <cell r="G85">
            <v>599</v>
          </cell>
          <cell r="H85">
            <v>146</v>
          </cell>
          <cell r="I85">
            <v>0</v>
          </cell>
          <cell r="J85">
            <v>192</v>
          </cell>
          <cell r="K85">
            <v>0</v>
          </cell>
          <cell r="L85">
            <v>192</v>
          </cell>
          <cell r="M85">
            <v>0</v>
          </cell>
          <cell r="N85">
            <v>4.88</v>
          </cell>
          <cell r="R85">
            <v>25416.666666666668</v>
          </cell>
          <cell r="S85">
            <v>0</v>
          </cell>
          <cell r="T85">
            <v>39.344262295081968</v>
          </cell>
          <cell r="W85">
            <v>4880</v>
          </cell>
          <cell r="X85">
            <v>0</v>
          </cell>
        </row>
        <row r="86">
          <cell r="B86">
            <v>39564</v>
          </cell>
          <cell r="C86" t="str">
            <v>A-13</v>
          </cell>
          <cell r="D86" t="str">
            <v>A-13:Zone3</v>
          </cell>
          <cell r="E86">
            <v>9</v>
          </cell>
          <cell r="F86">
            <v>100</v>
          </cell>
          <cell r="G86">
            <v>638</v>
          </cell>
          <cell r="H86">
            <v>145</v>
          </cell>
          <cell r="I86">
            <v>0</v>
          </cell>
          <cell r="J86">
            <v>147</v>
          </cell>
          <cell r="K86">
            <v>2</v>
          </cell>
          <cell r="L86">
            <v>149</v>
          </cell>
          <cell r="M86">
            <v>1.3422818791946309</v>
          </cell>
          <cell r="N86">
            <v>4.91</v>
          </cell>
          <cell r="R86">
            <v>33401.360544217685</v>
          </cell>
          <cell r="S86">
            <v>0.40733197556008149</v>
          </cell>
          <cell r="T86">
            <v>30.346232179226071</v>
          </cell>
          <cell r="W86">
            <v>4910</v>
          </cell>
          <cell r="X86">
            <v>0</v>
          </cell>
        </row>
        <row r="87">
          <cell r="B87">
            <v>39619</v>
          </cell>
          <cell r="C87" t="str">
            <v>A-13</v>
          </cell>
          <cell r="D87" t="str">
            <v>A-13:Zone3</v>
          </cell>
          <cell r="E87">
            <v>13</v>
          </cell>
          <cell r="F87">
            <v>100</v>
          </cell>
          <cell r="G87">
            <v>609</v>
          </cell>
          <cell r="H87">
            <v>144</v>
          </cell>
          <cell r="I87">
            <v>0</v>
          </cell>
          <cell r="J87">
            <v>106</v>
          </cell>
          <cell r="K87">
            <v>161</v>
          </cell>
          <cell r="L87">
            <v>267</v>
          </cell>
          <cell r="M87">
            <v>60.299625468164791</v>
          </cell>
          <cell r="N87">
            <v>4.9400000000000004</v>
          </cell>
          <cell r="R87">
            <v>46603.773584905663</v>
          </cell>
          <cell r="S87">
            <v>32.59109311740891</v>
          </cell>
          <cell r="T87">
            <v>54.048582995951413</v>
          </cell>
          <cell r="W87">
            <v>4940</v>
          </cell>
          <cell r="X87">
            <v>0</v>
          </cell>
        </row>
        <row r="88">
          <cell r="B88">
            <v>39636</v>
          </cell>
          <cell r="C88" t="str">
            <v>A-13</v>
          </cell>
          <cell r="D88" t="str">
            <v>A-13:Zone3</v>
          </cell>
          <cell r="E88">
            <v>7</v>
          </cell>
          <cell r="F88">
            <v>100</v>
          </cell>
          <cell r="G88">
            <v>638</v>
          </cell>
          <cell r="H88">
            <v>136</v>
          </cell>
          <cell r="I88">
            <v>0</v>
          </cell>
          <cell r="J88">
            <v>108.4</v>
          </cell>
          <cell r="K88">
            <v>18.5</v>
          </cell>
          <cell r="L88">
            <v>126.9</v>
          </cell>
          <cell r="M88">
            <v>14.578408195429471</v>
          </cell>
          <cell r="N88">
            <v>4.57</v>
          </cell>
          <cell r="O88">
            <v>4.57</v>
          </cell>
          <cell r="P88">
            <v>0</v>
          </cell>
          <cell r="R88">
            <v>42158.671586715864</v>
          </cell>
          <cell r="S88">
            <v>4.0481400437636763</v>
          </cell>
          <cell r="T88">
            <v>27.76805251641138</v>
          </cell>
          <cell r="W88">
            <v>4570</v>
          </cell>
          <cell r="X88">
            <v>0</v>
          </cell>
        </row>
        <row r="89">
          <cell r="B89">
            <v>39647</v>
          </cell>
          <cell r="C89" t="str">
            <v>A-13</v>
          </cell>
          <cell r="D89" t="str">
            <v>A-13:Zone3</v>
          </cell>
          <cell r="E89">
            <v>7</v>
          </cell>
          <cell r="F89">
            <v>100</v>
          </cell>
          <cell r="G89">
            <v>609</v>
          </cell>
          <cell r="H89">
            <v>137</v>
          </cell>
          <cell r="I89">
            <v>0</v>
          </cell>
          <cell r="J89">
            <v>159</v>
          </cell>
          <cell r="K89">
            <v>11</v>
          </cell>
          <cell r="L89">
            <v>170</v>
          </cell>
          <cell r="M89">
            <v>6.4705882352941178</v>
          </cell>
          <cell r="N89">
            <v>3.99</v>
          </cell>
          <cell r="R89">
            <v>25094.33962264151</v>
          </cell>
          <cell r="S89">
            <v>2.7568922305764412</v>
          </cell>
          <cell r="T89">
            <v>42.606516290726816</v>
          </cell>
          <cell r="W89">
            <v>3990</v>
          </cell>
          <cell r="X89">
            <v>0</v>
          </cell>
        </row>
        <row r="90">
          <cell r="B90">
            <v>39656</v>
          </cell>
          <cell r="C90" t="str">
            <v>A-13</v>
          </cell>
          <cell r="D90" t="str">
            <v>A-13:Zone3</v>
          </cell>
          <cell r="E90">
            <v>7</v>
          </cell>
          <cell r="F90">
            <v>100</v>
          </cell>
          <cell r="G90">
            <v>617</v>
          </cell>
          <cell r="H90">
            <v>140</v>
          </cell>
          <cell r="I90">
            <v>0</v>
          </cell>
          <cell r="J90">
            <v>117</v>
          </cell>
          <cell r="K90">
            <v>13</v>
          </cell>
          <cell r="L90">
            <v>130</v>
          </cell>
          <cell r="M90">
            <v>10</v>
          </cell>
          <cell r="N90">
            <v>4.4000000000000004</v>
          </cell>
          <cell r="R90">
            <v>37606.837606837609</v>
          </cell>
          <cell r="S90">
            <v>2.9545454545454546</v>
          </cell>
          <cell r="T90">
            <v>29.545454545454547</v>
          </cell>
          <cell r="W90">
            <v>4400</v>
          </cell>
          <cell r="X90">
            <v>0</v>
          </cell>
        </row>
        <row r="91">
          <cell r="B91">
            <v>39676</v>
          </cell>
          <cell r="C91" t="str">
            <v>A-13</v>
          </cell>
          <cell r="D91" t="str">
            <v>A-13:Zone3</v>
          </cell>
          <cell r="E91">
            <v>11</v>
          </cell>
          <cell r="F91">
            <v>100</v>
          </cell>
          <cell r="G91">
            <v>644</v>
          </cell>
          <cell r="H91">
            <v>134</v>
          </cell>
          <cell r="I91">
            <v>0</v>
          </cell>
          <cell r="J91">
            <v>103</v>
          </cell>
          <cell r="K91">
            <v>14</v>
          </cell>
          <cell r="L91">
            <v>117</v>
          </cell>
          <cell r="M91">
            <v>11.965811965811966</v>
          </cell>
          <cell r="N91">
            <v>3.58</v>
          </cell>
          <cell r="R91">
            <v>34757.281553398061</v>
          </cell>
          <cell r="S91">
            <v>3.9106145251396649</v>
          </cell>
          <cell r="T91">
            <v>32.681564245810058</v>
          </cell>
          <cell r="V91" t="str">
            <v>gas getting better</v>
          </cell>
          <cell r="W91">
            <v>3580</v>
          </cell>
          <cell r="X91">
            <v>0</v>
          </cell>
        </row>
        <row r="92">
          <cell r="B92">
            <v>39681</v>
          </cell>
          <cell r="C92" t="str">
            <v>A-13</v>
          </cell>
          <cell r="D92" t="str">
            <v>A-13:Zone3</v>
          </cell>
          <cell r="E92">
            <v>6</v>
          </cell>
          <cell r="F92">
            <v>100</v>
          </cell>
          <cell r="G92">
            <v>628</v>
          </cell>
          <cell r="H92">
            <v>135</v>
          </cell>
          <cell r="I92">
            <v>0</v>
          </cell>
          <cell r="J92">
            <v>123</v>
          </cell>
          <cell r="K92">
            <v>0</v>
          </cell>
          <cell r="L92">
            <v>123</v>
          </cell>
          <cell r="M92">
            <v>0</v>
          </cell>
          <cell r="N92">
            <v>3.51</v>
          </cell>
          <cell r="R92">
            <v>28536.585365853658</v>
          </cell>
          <cell r="S92">
            <v>0</v>
          </cell>
          <cell r="T92">
            <v>35.042735042735046</v>
          </cell>
          <cell r="W92">
            <v>3510</v>
          </cell>
          <cell r="X92">
            <v>0</v>
          </cell>
        </row>
        <row r="93">
          <cell r="B93">
            <v>39686</v>
          </cell>
          <cell r="C93" t="str">
            <v>A-13</v>
          </cell>
          <cell r="D93" t="str">
            <v>A-13:Zone3</v>
          </cell>
          <cell r="E93">
            <v>11</v>
          </cell>
          <cell r="F93">
            <v>100</v>
          </cell>
          <cell r="G93">
            <v>648</v>
          </cell>
          <cell r="H93">
            <v>132</v>
          </cell>
          <cell r="I93">
            <v>1180</v>
          </cell>
          <cell r="J93">
            <v>108</v>
          </cell>
          <cell r="K93">
            <v>13</v>
          </cell>
          <cell r="L93">
            <v>121</v>
          </cell>
          <cell r="M93">
            <v>10.743801652892563</v>
          </cell>
          <cell r="N93">
            <v>4.6100000000000003</v>
          </cell>
          <cell r="R93">
            <v>42685.185185185182</v>
          </cell>
          <cell r="S93">
            <v>2.8199566160520608</v>
          </cell>
          <cell r="T93">
            <v>26.247288503253795</v>
          </cell>
          <cell r="V93" t="str">
            <v>CP ~ 1100 psi ?</v>
          </cell>
          <cell r="W93">
            <v>4610</v>
          </cell>
          <cell r="X93">
            <v>0</v>
          </cell>
        </row>
        <row r="94">
          <cell r="B94">
            <v>39696</v>
          </cell>
          <cell r="C94" t="str">
            <v>A-13</v>
          </cell>
          <cell r="D94" t="str">
            <v>A-13:Zone3</v>
          </cell>
          <cell r="E94">
            <v>14</v>
          </cell>
          <cell r="F94">
            <v>100</v>
          </cell>
          <cell r="G94">
            <v>642</v>
          </cell>
          <cell r="H94">
            <v>128</v>
          </cell>
          <cell r="I94">
            <v>587</v>
          </cell>
          <cell r="J94">
            <v>131</v>
          </cell>
          <cell r="K94">
            <v>0</v>
          </cell>
          <cell r="L94">
            <v>131</v>
          </cell>
          <cell r="M94">
            <v>0</v>
          </cell>
          <cell r="N94">
            <v>5.56</v>
          </cell>
          <cell r="R94">
            <v>42442.748091603054</v>
          </cell>
          <cell r="S94">
            <v>0</v>
          </cell>
          <cell r="T94">
            <v>23.561151079136689</v>
          </cell>
          <cell r="V94" t="str">
            <v>CP bounching</v>
          </cell>
          <cell r="W94">
            <v>5560</v>
          </cell>
          <cell r="X94">
            <v>0</v>
          </cell>
        </row>
        <row r="95">
          <cell r="B95">
            <v>39701</v>
          </cell>
          <cell r="C95" t="str">
            <v>A-13</v>
          </cell>
          <cell r="D95" t="str">
            <v>A-13:Zone3</v>
          </cell>
          <cell r="E95">
            <v>9</v>
          </cell>
          <cell r="F95">
            <v>100</v>
          </cell>
          <cell r="G95">
            <v>617</v>
          </cell>
          <cell r="H95">
            <v>127</v>
          </cell>
          <cell r="I95">
            <v>0</v>
          </cell>
          <cell r="J95">
            <v>127</v>
          </cell>
          <cell r="K95">
            <v>0</v>
          </cell>
          <cell r="L95">
            <v>127</v>
          </cell>
          <cell r="M95">
            <v>0</v>
          </cell>
          <cell r="N95">
            <v>2.86</v>
          </cell>
          <cell r="R95">
            <v>22519.685039370077</v>
          </cell>
          <cell r="S95">
            <v>0</v>
          </cell>
          <cell r="T95">
            <v>44.405594405594407</v>
          </cell>
          <cell r="V95" t="str">
            <v>CP still no reading</v>
          </cell>
          <cell r="W95">
            <v>2860</v>
          </cell>
          <cell r="X95">
            <v>0</v>
          </cell>
        </row>
        <row r="96">
          <cell r="B96">
            <v>39709</v>
          </cell>
          <cell r="C96" t="str">
            <v>A-13</v>
          </cell>
          <cell r="D96" t="str">
            <v>A-13:Zone3</v>
          </cell>
          <cell r="E96">
            <v>8</v>
          </cell>
          <cell r="F96">
            <v>100</v>
          </cell>
          <cell r="G96">
            <v>639</v>
          </cell>
          <cell r="H96">
            <v>129</v>
          </cell>
          <cell r="I96">
            <v>0</v>
          </cell>
          <cell r="J96">
            <v>116</v>
          </cell>
          <cell r="K96">
            <v>0</v>
          </cell>
          <cell r="L96">
            <v>116</v>
          </cell>
          <cell r="M96">
            <v>0</v>
          </cell>
          <cell r="N96">
            <v>5.91</v>
          </cell>
          <cell r="R96">
            <v>50948.275862068964</v>
          </cell>
          <cell r="S96">
            <v>0</v>
          </cell>
          <cell r="T96">
            <v>19.627749576988155</v>
          </cell>
          <cell r="W96">
            <v>5910</v>
          </cell>
          <cell r="X96">
            <v>0</v>
          </cell>
        </row>
        <row r="97">
          <cell r="B97">
            <v>39717</v>
          </cell>
          <cell r="C97" t="str">
            <v>A-13</v>
          </cell>
          <cell r="D97" t="str">
            <v>A-13:Zone3</v>
          </cell>
          <cell r="E97">
            <v>10</v>
          </cell>
          <cell r="F97">
            <v>100</v>
          </cell>
          <cell r="G97">
            <v>618</v>
          </cell>
          <cell r="H97">
            <v>128</v>
          </cell>
          <cell r="I97">
            <v>0</v>
          </cell>
          <cell r="J97">
            <v>103</v>
          </cell>
          <cell r="K97">
            <v>5</v>
          </cell>
          <cell r="L97">
            <v>108</v>
          </cell>
          <cell r="M97">
            <v>4.6296296296296298</v>
          </cell>
          <cell r="N97">
            <v>5.5</v>
          </cell>
          <cell r="R97">
            <v>53398.058252427181</v>
          </cell>
          <cell r="S97">
            <v>0.90909090909090906</v>
          </cell>
          <cell r="T97">
            <v>19.636363636363637</v>
          </cell>
          <cell r="V97" t="str">
            <v>CP not reading</v>
          </cell>
          <cell r="W97">
            <v>5500</v>
          </cell>
          <cell r="X97">
            <v>0</v>
          </cell>
        </row>
        <row r="98">
          <cell r="B98">
            <v>39759</v>
          </cell>
          <cell r="C98" t="str">
            <v>A-13</v>
          </cell>
          <cell r="D98" t="str">
            <v>A-13:Zone3</v>
          </cell>
          <cell r="E98">
            <v>9</v>
          </cell>
          <cell r="F98">
            <v>100</v>
          </cell>
          <cell r="G98">
            <v>608</v>
          </cell>
          <cell r="H98">
            <v>122</v>
          </cell>
          <cell r="I98">
            <v>0</v>
          </cell>
          <cell r="J98">
            <v>117</v>
          </cell>
          <cell r="K98">
            <v>16</v>
          </cell>
          <cell r="L98">
            <v>133</v>
          </cell>
          <cell r="M98">
            <v>12.030075187969924</v>
          </cell>
          <cell r="N98">
            <v>5.66</v>
          </cell>
          <cell r="R98">
            <v>48376.068376068375</v>
          </cell>
          <cell r="S98">
            <v>2.8268551236749118</v>
          </cell>
          <cell r="T98">
            <v>23.498233215547703</v>
          </cell>
          <cell r="V98" t="str">
            <v>CP transmitter ~ pressure gauge ?</v>
          </cell>
          <cell r="W98">
            <v>5660</v>
          </cell>
          <cell r="X98">
            <v>0</v>
          </cell>
        </row>
        <row r="99">
          <cell r="B99">
            <v>39820</v>
          </cell>
          <cell r="C99" t="str">
            <v>A-13</v>
          </cell>
          <cell r="D99" t="str">
            <v>A-13:Zone3</v>
          </cell>
          <cell r="E99">
            <v>12</v>
          </cell>
          <cell r="F99">
            <v>100</v>
          </cell>
          <cell r="G99">
            <v>566</v>
          </cell>
          <cell r="H99">
            <v>86</v>
          </cell>
          <cell r="I99">
            <v>0</v>
          </cell>
          <cell r="J99">
            <v>23</v>
          </cell>
          <cell r="K99">
            <v>11</v>
          </cell>
          <cell r="L99">
            <v>34</v>
          </cell>
          <cell r="M99">
            <v>32.352941176470587</v>
          </cell>
          <cell r="N99">
            <v>3.1</v>
          </cell>
          <cell r="R99">
            <v>134782.60869565216</v>
          </cell>
          <cell r="S99">
            <v>3.5483870967741935</v>
          </cell>
          <cell r="T99">
            <v>10.96774193548387</v>
          </cell>
          <cell r="V99" t="str">
            <v>Oil/wtrs showed only for the frist 2 hrs</v>
          </cell>
          <cell r="W99">
            <v>3100</v>
          </cell>
          <cell r="X99">
            <v>0</v>
          </cell>
        </row>
        <row r="100">
          <cell r="B100">
            <v>39876</v>
          </cell>
          <cell r="C100" t="str">
            <v>A-13</v>
          </cell>
          <cell r="D100" t="str">
            <v>A-13:Zone3</v>
          </cell>
          <cell r="E100">
            <v>16</v>
          </cell>
          <cell r="F100">
            <v>100</v>
          </cell>
          <cell r="G100">
            <v>522</v>
          </cell>
          <cell r="H100">
            <v>85</v>
          </cell>
          <cell r="I100">
            <v>0</v>
          </cell>
          <cell r="J100">
            <v>1</v>
          </cell>
          <cell r="K100">
            <v>0</v>
          </cell>
          <cell r="L100">
            <v>1</v>
          </cell>
          <cell r="M100">
            <v>0</v>
          </cell>
          <cell r="N100">
            <v>0.72</v>
          </cell>
          <cell r="R100">
            <v>720000</v>
          </cell>
          <cell r="S100">
            <v>0</v>
          </cell>
          <cell r="T100">
            <v>1.3888888888888888</v>
          </cell>
          <cell r="V100" t="str">
            <v>Load up after long S/I &amp; flow to VS</v>
          </cell>
          <cell r="W100">
            <v>720</v>
          </cell>
          <cell r="X100">
            <v>0</v>
          </cell>
        </row>
        <row r="101">
          <cell r="B101">
            <v>39884</v>
          </cell>
          <cell r="C101" t="str">
            <v>A-13</v>
          </cell>
          <cell r="D101" t="str">
            <v>A-13:Zone3</v>
          </cell>
          <cell r="E101">
            <v>12</v>
          </cell>
          <cell r="F101">
            <v>100</v>
          </cell>
          <cell r="G101">
            <v>537</v>
          </cell>
          <cell r="H101">
            <v>86</v>
          </cell>
          <cell r="I101">
            <v>0</v>
          </cell>
          <cell r="J101">
            <v>3</v>
          </cell>
          <cell r="K101">
            <v>0</v>
          </cell>
          <cell r="L101">
            <v>3</v>
          </cell>
          <cell r="M101">
            <v>0</v>
          </cell>
          <cell r="N101">
            <v>1.1599999999999999</v>
          </cell>
          <cell r="R101">
            <v>386666.66666666669</v>
          </cell>
          <cell r="S101">
            <v>0</v>
          </cell>
          <cell r="T101">
            <v>2.5862068965517242</v>
          </cell>
          <cell r="V101" t="str">
            <v>load up</v>
          </cell>
          <cell r="W101">
            <v>1160</v>
          </cell>
          <cell r="X101">
            <v>0</v>
          </cell>
        </row>
        <row r="102">
          <cell r="B102">
            <v>39898</v>
          </cell>
          <cell r="C102" t="str">
            <v>A-13</v>
          </cell>
          <cell r="D102" t="str">
            <v>A-13:Zone3</v>
          </cell>
          <cell r="E102">
            <v>11</v>
          </cell>
          <cell r="F102">
            <v>98</v>
          </cell>
          <cell r="G102">
            <v>539</v>
          </cell>
          <cell r="H102">
            <v>87</v>
          </cell>
          <cell r="I102">
            <v>0</v>
          </cell>
          <cell r="J102">
            <v>4.2</v>
          </cell>
          <cell r="K102">
            <v>2.2999999999999998</v>
          </cell>
          <cell r="L102">
            <v>6.5</v>
          </cell>
          <cell r="M102">
            <v>35.384615384615387</v>
          </cell>
          <cell r="N102">
            <v>1.22</v>
          </cell>
          <cell r="O102">
            <v>1.22</v>
          </cell>
          <cell r="P102">
            <v>0</v>
          </cell>
          <cell r="R102">
            <v>290476.19047619047</v>
          </cell>
          <cell r="S102">
            <v>1.8852459016393444</v>
          </cell>
          <cell r="T102">
            <v>5.3278688524590168</v>
          </cell>
          <cell r="V102" t="str">
            <v>consistent load up</v>
          </cell>
          <cell r="W102">
            <v>1220</v>
          </cell>
          <cell r="X102">
            <v>0</v>
          </cell>
        </row>
        <row r="103">
          <cell r="B103">
            <v>39899</v>
          </cell>
          <cell r="C103" t="str">
            <v>A-13</v>
          </cell>
          <cell r="D103" t="str">
            <v>A-13:Zone3</v>
          </cell>
          <cell r="E103">
            <v>17</v>
          </cell>
          <cell r="F103">
            <v>96</v>
          </cell>
          <cell r="G103">
            <v>538</v>
          </cell>
          <cell r="H103">
            <v>87</v>
          </cell>
          <cell r="I103">
            <v>0</v>
          </cell>
          <cell r="J103">
            <v>3</v>
          </cell>
          <cell r="K103">
            <v>0</v>
          </cell>
          <cell r="L103">
            <v>3</v>
          </cell>
          <cell r="M103">
            <v>0</v>
          </cell>
          <cell r="N103">
            <v>0.96</v>
          </cell>
          <cell r="R103">
            <v>320000</v>
          </cell>
          <cell r="S103">
            <v>0</v>
          </cell>
          <cell r="T103">
            <v>3.125</v>
          </cell>
          <cell r="W103">
            <v>960</v>
          </cell>
          <cell r="X103">
            <v>0</v>
          </cell>
        </row>
        <row r="104">
          <cell r="B104">
            <v>39923</v>
          </cell>
          <cell r="C104" t="str">
            <v>A-13</v>
          </cell>
          <cell r="D104" t="str">
            <v>A-13:Zone3</v>
          </cell>
          <cell r="E104">
            <v>9</v>
          </cell>
          <cell r="F104">
            <v>99</v>
          </cell>
          <cell r="G104">
            <v>502</v>
          </cell>
          <cell r="H104">
            <v>87</v>
          </cell>
          <cell r="I104">
            <v>0</v>
          </cell>
          <cell r="J104">
            <v>1</v>
          </cell>
          <cell r="K104">
            <v>0</v>
          </cell>
          <cell r="L104">
            <v>1</v>
          </cell>
          <cell r="M104">
            <v>0</v>
          </cell>
          <cell r="N104">
            <v>2</v>
          </cell>
          <cell r="R104">
            <v>2000000</v>
          </cell>
          <cell r="S104">
            <v>0</v>
          </cell>
          <cell r="T104">
            <v>0.5</v>
          </cell>
          <cell r="V104" t="str">
            <v>Choke Test 99 %</v>
          </cell>
          <cell r="W104">
            <v>2000</v>
          </cell>
          <cell r="X104">
            <v>0</v>
          </cell>
        </row>
        <row r="105">
          <cell r="B105">
            <v>40266</v>
          </cell>
          <cell r="C105" t="str">
            <v>A-13</v>
          </cell>
          <cell r="D105" t="str">
            <v>A-13:Zone3</v>
          </cell>
          <cell r="E105">
            <v>4</v>
          </cell>
          <cell r="F105">
            <v>100</v>
          </cell>
          <cell r="G105">
            <v>400</v>
          </cell>
          <cell r="H105">
            <v>99</v>
          </cell>
          <cell r="I105">
            <v>1</v>
          </cell>
          <cell r="J105">
            <v>149.9</v>
          </cell>
          <cell r="K105">
            <v>192.7</v>
          </cell>
          <cell r="L105">
            <v>342.6</v>
          </cell>
          <cell r="M105">
            <v>56.246351430239343</v>
          </cell>
          <cell r="N105">
            <v>0.08</v>
          </cell>
          <cell r="O105">
            <v>0.08</v>
          </cell>
          <cell r="P105">
            <v>0</v>
          </cell>
          <cell r="R105">
            <v>533.68912608405606</v>
          </cell>
          <cell r="S105">
            <v>2408.75</v>
          </cell>
          <cell r="T105">
            <v>4282.5</v>
          </cell>
          <cell r="V105" t="str">
            <v>new meter, short test</v>
          </cell>
          <cell r="W105">
            <v>80</v>
          </cell>
          <cell r="X105">
            <v>0</v>
          </cell>
        </row>
        <row r="106">
          <cell r="B106">
            <v>40273</v>
          </cell>
          <cell r="C106" t="str">
            <v>A-13</v>
          </cell>
          <cell r="D106" t="str">
            <v>A-13:Zone3</v>
          </cell>
          <cell r="E106">
            <v>11</v>
          </cell>
          <cell r="F106">
            <v>98</v>
          </cell>
          <cell r="G106">
            <v>401</v>
          </cell>
          <cell r="H106">
            <v>92</v>
          </cell>
          <cell r="I106">
            <v>1</v>
          </cell>
          <cell r="J106">
            <v>48</v>
          </cell>
          <cell r="K106">
            <v>102.4</v>
          </cell>
          <cell r="L106">
            <v>150.4</v>
          </cell>
          <cell r="M106">
            <v>68.085106382978722</v>
          </cell>
          <cell r="N106">
            <v>0.01</v>
          </cell>
          <cell r="O106">
            <v>0.01</v>
          </cell>
          <cell r="P106">
            <v>0</v>
          </cell>
          <cell r="R106">
            <v>208.33333333333334</v>
          </cell>
          <cell r="S106">
            <v>10240</v>
          </cell>
          <cell r="T106">
            <v>15040</v>
          </cell>
          <cell r="W106">
            <v>10</v>
          </cell>
          <cell r="X106">
            <v>0</v>
          </cell>
        </row>
        <row r="107">
          <cell r="B107">
            <v>40309</v>
          </cell>
          <cell r="C107" t="str">
            <v>A-13</v>
          </cell>
          <cell r="D107" t="str">
            <v>A-13:Zone3</v>
          </cell>
          <cell r="E107">
            <v>11</v>
          </cell>
          <cell r="F107">
            <v>100</v>
          </cell>
          <cell r="G107">
            <v>379</v>
          </cell>
          <cell r="H107">
            <v>88</v>
          </cell>
          <cell r="I107">
            <v>1</v>
          </cell>
          <cell r="J107">
            <v>10.199999999999999</v>
          </cell>
          <cell r="K107">
            <v>99.6</v>
          </cell>
          <cell r="L107">
            <v>109.8</v>
          </cell>
          <cell r="M107">
            <v>90.710382513661202</v>
          </cell>
          <cell r="N107">
            <v>1.03</v>
          </cell>
          <cell r="O107">
            <v>1.03</v>
          </cell>
          <cell r="P107">
            <v>0</v>
          </cell>
          <cell r="R107">
            <v>100980.39215686274</v>
          </cell>
          <cell r="S107">
            <v>96.699029126213588</v>
          </cell>
          <cell r="T107">
            <v>106.60194174757281</v>
          </cell>
          <cell r="V107" t="str">
            <v>LDM (10 BO, 108 BW)</v>
          </cell>
          <cell r="W107">
            <v>1030</v>
          </cell>
          <cell r="X107">
            <v>0</v>
          </cell>
        </row>
        <row r="108">
          <cell r="B108">
            <v>40386</v>
          </cell>
          <cell r="C108" t="str">
            <v>A-13</v>
          </cell>
          <cell r="D108" t="str">
            <v>A-13:Zone3</v>
          </cell>
          <cell r="E108">
            <v>11</v>
          </cell>
          <cell r="F108">
            <v>98</v>
          </cell>
          <cell r="G108">
            <v>396</v>
          </cell>
          <cell r="H108">
            <v>91</v>
          </cell>
          <cell r="I108">
            <v>2</v>
          </cell>
          <cell r="J108">
            <v>50</v>
          </cell>
          <cell r="K108">
            <v>20</v>
          </cell>
          <cell r="L108">
            <v>70</v>
          </cell>
          <cell r="M108">
            <v>28.571428571428573</v>
          </cell>
          <cell r="N108">
            <v>0.15</v>
          </cell>
          <cell r="R108">
            <v>3000</v>
          </cell>
          <cell r="S108">
            <v>133.33333333333334</v>
          </cell>
          <cell r="T108">
            <v>466.66666666666669</v>
          </cell>
          <cell r="V108" t="str">
            <v>LDM</v>
          </cell>
          <cell r="W108">
            <v>150</v>
          </cell>
          <cell r="X108">
            <v>0</v>
          </cell>
        </row>
        <row r="109">
          <cell r="B109">
            <v>40404</v>
          </cell>
          <cell r="C109" t="str">
            <v>A-13</v>
          </cell>
          <cell r="D109" t="str">
            <v>A-13:Zone3</v>
          </cell>
          <cell r="E109">
            <v>10</v>
          </cell>
          <cell r="F109">
            <v>98</v>
          </cell>
          <cell r="G109">
            <v>374</v>
          </cell>
          <cell r="H109">
            <v>89</v>
          </cell>
          <cell r="I109">
            <v>2</v>
          </cell>
          <cell r="J109">
            <v>0</v>
          </cell>
          <cell r="K109">
            <v>102.7</v>
          </cell>
          <cell r="L109">
            <v>102.7</v>
          </cell>
          <cell r="M109">
            <v>100</v>
          </cell>
          <cell r="N109">
            <v>0.3</v>
          </cell>
          <cell r="O109">
            <v>0.3</v>
          </cell>
          <cell r="P109">
            <v>0</v>
          </cell>
          <cell r="R109">
            <v>0</v>
          </cell>
          <cell r="S109">
            <v>342.33333333333331</v>
          </cell>
          <cell r="T109">
            <v>342.33333333333331</v>
          </cell>
          <cell r="V109" t="str">
            <v>PDC close to LDM</v>
          </cell>
          <cell r="W109">
            <v>300</v>
          </cell>
          <cell r="X109">
            <v>0</v>
          </cell>
        </row>
        <row r="110">
          <cell r="B110">
            <v>40439</v>
          </cell>
          <cell r="C110" t="str">
            <v>A-13</v>
          </cell>
          <cell r="D110" t="str">
            <v>A-13:Zone3</v>
          </cell>
          <cell r="E110">
            <v>9</v>
          </cell>
          <cell r="F110">
            <v>98</v>
          </cell>
          <cell r="G110">
            <v>381</v>
          </cell>
          <cell r="H110">
            <v>95</v>
          </cell>
          <cell r="I110">
            <v>2</v>
          </cell>
          <cell r="J110">
            <v>5</v>
          </cell>
          <cell r="K110">
            <v>100</v>
          </cell>
          <cell r="L110">
            <v>105</v>
          </cell>
          <cell r="M110">
            <v>95.238095238095241</v>
          </cell>
          <cell r="N110">
            <v>0.3</v>
          </cell>
          <cell r="O110">
            <v>0.3</v>
          </cell>
          <cell r="R110">
            <v>60000</v>
          </cell>
          <cell r="S110">
            <v>333.33333333333331</v>
          </cell>
          <cell r="T110">
            <v>350</v>
          </cell>
          <cell r="W110">
            <v>300</v>
          </cell>
          <cell r="X110">
            <v>0</v>
          </cell>
        </row>
        <row r="111">
          <cell r="B111">
            <v>40475</v>
          </cell>
          <cell r="C111" t="str">
            <v>A-13</v>
          </cell>
          <cell r="D111" t="str">
            <v>A-13:Zone3</v>
          </cell>
          <cell r="E111">
            <v>13</v>
          </cell>
          <cell r="F111">
            <v>98</v>
          </cell>
          <cell r="G111">
            <v>374</v>
          </cell>
          <cell r="H111">
            <v>91</v>
          </cell>
          <cell r="I111">
            <v>2</v>
          </cell>
          <cell r="J111">
            <v>61.6</v>
          </cell>
          <cell r="K111">
            <v>102.4</v>
          </cell>
          <cell r="L111">
            <v>164</v>
          </cell>
          <cell r="M111">
            <v>62.439024390243901</v>
          </cell>
          <cell r="N111">
            <v>0.3</v>
          </cell>
          <cell r="O111">
            <v>0.3</v>
          </cell>
          <cell r="P111">
            <v>0</v>
          </cell>
          <cell r="R111">
            <v>4870.1298701298701</v>
          </cell>
          <cell r="S111">
            <v>341.33333333333331</v>
          </cell>
          <cell r="T111">
            <v>546.66666666666663</v>
          </cell>
          <cell r="W111">
            <v>300</v>
          </cell>
          <cell r="X111">
            <v>0</v>
          </cell>
        </row>
        <row r="112">
          <cell r="B112">
            <v>40575</v>
          </cell>
          <cell r="C112" t="str">
            <v>A-13</v>
          </cell>
          <cell r="D112" t="str">
            <v>A-13:Zone3</v>
          </cell>
          <cell r="E112">
            <v>13</v>
          </cell>
          <cell r="F112">
            <v>98</v>
          </cell>
          <cell r="G112">
            <v>374</v>
          </cell>
          <cell r="H112">
            <v>91</v>
          </cell>
          <cell r="I112">
            <v>2</v>
          </cell>
          <cell r="J112">
            <v>61.6</v>
          </cell>
          <cell r="K112">
            <v>2</v>
          </cell>
          <cell r="L112">
            <v>63.6</v>
          </cell>
          <cell r="M112">
            <v>3.1446540880503147</v>
          </cell>
          <cell r="N112">
            <v>0.3</v>
          </cell>
          <cell r="O112">
            <v>0.3</v>
          </cell>
          <cell r="P112">
            <v>0</v>
          </cell>
          <cell r="R112">
            <v>4870.1298701298701</v>
          </cell>
          <cell r="S112">
            <v>6.666666666666667</v>
          </cell>
          <cell r="T112">
            <v>212</v>
          </cell>
          <cell r="V112" t="str">
            <v>ALOC (-100 BW) 24 oCT</v>
          </cell>
          <cell r="W112">
            <v>300</v>
          </cell>
          <cell r="X112">
            <v>0</v>
          </cell>
        </row>
        <row r="113">
          <cell r="B113">
            <v>41057</v>
          </cell>
          <cell r="C113" t="str">
            <v>A-13</v>
          </cell>
          <cell r="D113" t="str">
            <v>A-13:Zone3</v>
          </cell>
          <cell r="E113">
            <v>24</v>
          </cell>
          <cell r="F113">
            <v>100</v>
          </cell>
          <cell r="G113">
            <v>239</v>
          </cell>
          <cell r="H113">
            <v>85</v>
          </cell>
          <cell r="I113">
            <v>6</v>
          </cell>
          <cell r="J113">
            <v>29</v>
          </cell>
          <cell r="K113">
            <v>88</v>
          </cell>
          <cell r="L113">
            <v>117</v>
          </cell>
          <cell r="M113">
            <v>75.213675213675216</v>
          </cell>
          <cell r="N113">
            <v>0</v>
          </cell>
          <cell r="O113">
            <v>0</v>
          </cell>
          <cell r="P113">
            <v>0</v>
          </cell>
          <cell r="R113">
            <v>0</v>
          </cell>
          <cell r="T113">
            <v>0</v>
          </cell>
          <cell r="V113" t="str">
            <v>Reactivated (Water no LDM data)</v>
          </cell>
          <cell r="W113">
            <v>0</v>
          </cell>
          <cell r="X113">
            <v>0</v>
          </cell>
        </row>
        <row r="114">
          <cell r="B114">
            <v>41379</v>
          </cell>
          <cell r="C114" t="str">
            <v>A-13</v>
          </cell>
          <cell r="D114" t="str">
            <v>A-13:Zone3</v>
          </cell>
          <cell r="E114">
            <v>24</v>
          </cell>
          <cell r="F114">
            <v>100</v>
          </cell>
          <cell r="G114">
            <v>233</v>
          </cell>
          <cell r="H114">
            <v>92</v>
          </cell>
          <cell r="I114">
            <v>630</v>
          </cell>
          <cell r="J114">
            <v>250</v>
          </cell>
          <cell r="K114">
            <v>0</v>
          </cell>
          <cell r="L114">
            <v>250</v>
          </cell>
          <cell r="M114">
            <v>0</v>
          </cell>
          <cell r="N114">
            <v>0</v>
          </cell>
          <cell r="O114">
            <v>2</v>
          </cell>
          <cell r="P114">
            <v>2</v>
          </cell>
          <cell r="R114">
            <v>0</v>
          </cell>
          <cell r="T114">
            <v>0</v>
          </cell>
          <cell r="V114" t="str">
            <v>Post GLVCO, waxy crude sample</v>
          </cell>
          <cell r="W114">
            <v>0</v>
          </cell>
          <cell r="X114">
            <v>2000</v>
          </cell>
        </row>
        <row r="115">
          <cell r="B115">
            <v>41380</v>
          </cell>
          <cell r="C115" t="str">
            <v>A-13</v>
          </cell>
          <cell r="D115" t="str">
            <v>A-13:Zone3</v>
          </cell>
          <cell r="E115">
            <v>24</v>
          </cell>
          <cell r="F115">
            <v>100</v>
          </cell>
          <cell r="G115">
            <v>231</v>
          </cell>
          <cell r="H115">
            <v>94</v>
          </cell>
          <cell r="I115">
            <v>616</v>
          </cell>
          <cell r="J115">
            <v>149</v>
          </cell>
          <cell r="K115">
            <v>0</v>
          </cell>
          <cell r="L115">
            <v>149</v>
          </cell>
          <cell r="M115">
            <v>0</v>
          </cell>
          <cell r="N115">
            <v>0</v>
          </cell>
          <cell r="O115">
            <v>2</v>
          </cell>
          <cell r="P115">
            <v>2</v>
          </cell>
          <cell r="R115">
            <v>0</v>
          </cell>
          <cell r="T115">
            <v>0</v>
          </cell>
          <cell r="V115" t="str">
            <v>Post GLVCO, waxy crude sample</v>
          </cell>
          <cell r="W115">
            <v>0</v>
          </cell>
          <cell r="X115">
            <v>2000</v>
          </cell>
        </row>
        <row r="116">
          <cell r="B116">
            <v>41387</v>
          </cell>
          <cell r="C116" t="str">
            <v>A-13</v>
          </cell>
          <cell r="D116" t="str">
            <v>A-13:Zone3</v>
          </cell>
          <cell r="E116">
            <v>24</v>
          </cell>
          <cell r="F116">
            <v>100</v>
          </cell>
          <cell r="G116">
            <v>231</v>
          </cell>
          <cell r="H116">
            <v>94</v>
          </cell>
          <cell r="I116">
            <v>1000</v>
          </cell>
          <cell r="J116">
            <v>354</v>
          </cell>
          <cell r="K116">
            <v>0</v>
          </cell>
          <cell r="L116">
            <v>354</v>
          </cell>
          <cell r="M116">
            <v>0</v>
          </cell>
          <cell r="N116">
            <v>0</v>
          </cell>
          <cell r="O116">
            <v>4.3</v>
          </cell>
          <cell r="P116">
            <v>4.3</v>
          </cell>
          <cell r="R116">
            <v>0</v>
          </cell>
          <cell r="T116">
            <v>0</v>
          </cell>
          <cell r="V116" t="str">
            <v>Liquid sample waxy crude BSW 0%, flowing only thru water leg of TS</v>
          </cell>
          <cell r="W116">
            <v>0</v>
          </cell>
          <cell r="X116">
            <v>4300</v>
          </cell>
        </row>
        <row r="117">
          <cell r="B117">
            <v>41419</v>
          </cell>
          <cell r="C117" t="str">
            <v>A-13</v>
          </cell>
          <cell r="D117" t="str">
            <v>A-13:Zone3</v>
          </cell>
          <cell r="E117">
            <v>23</v>
          </cell>
          <cell r="F117">
            <v>100</v>
          </cell>
          <cell r="G117">
            <v>221</v>
          </cell>
          <cell r="H117">
            <v>88</v>
          </cell>
          <cell r="I117">
            <v>409</v>
          </cell>
          <cell r="J117">
            <v>0</v>
          </cell>
          <cell r="K117">
            <v>3.44</v>
          </cell>
          <cell r="L117">
            <v>3.44</v>
          </cell>
          <cell r="M117">
            <v>100</v>
          </cell>
          <cell r="N117">
            <v>0.15</v>
          </cell>
          <cell r="O117">
            <v>0.15</v>
          </cell>
          <cell r="P117">
            <v>0</v>
          </cell>
          <cell r="R117">
            <v>0</v>
          </cell>
          <cell r="S117">
            <v>22.933333333333334</v>
          </cell>
          <cell r="T117">
            <v>22.933333333333334</v>
          </cell>
          <cell r="V117" t="str">
            <v xml:space="preserve">Refer to LDM &amp; excel Data. Oil outlet Blank. </v>
          </cell>
          <cell r="W117">
            <v>150</v>
          </cell>
          <cell r="X117">
            <v>0</v>
          </cell>
        </row>
        <row r="118">
          <cell r="B118">
            <v>41501</v>
          </cell>
          <cell r="C118" t="str">
            <v>A-13</v>
          </cell>
          <cell r="D118" t="str">
            <v>A-13:Zone3</v>
          </cell>
          <cell r="E118">
            <v>24</v>
          </cell>
          <cell r="F118">
            <v>100</v>
          </cell>
          <cell r="G118">
            <v>158</v>
          </cell>
          <cell r="H118">
            <v>86</v>
          </cell>
          <cell r="I118">
            <v>436</v>
          </cell>
          <cell r="J118">
            <v>3</v>
          </cell>
          <cell r="K118">
            <v>0</v>
          </cell>
          <cell r="L118">
            <v>3</v>
          </cell>
          <cell r="M118">
            <v>0</v>
          </cell>
          <cell r="N118">
            <v>0.2</v>
          </cell>
          <cell r="O118">
            <v>0.2</v>
          </cell>
          <cell r="P118">
            <v>0</v>
          </cell>
          <cell r="R118">
            <v>66666.666666666672</v>
          </cell>
          <cell r="S118">
            <v>0</v>
          </cell>
          <cell r="T118">
            <v>15</v>
          </cell>
          <cell r="W118">
            <v>200</v>
          </cell>
          <cell r="X118">
            <v>0</v>
          </cell>
        </row>
        <row r="119">
          <cell r="B119">
            <v>41505</v>
          </cell>
          <cell r="C119" t="str">
            <v>A-13</v>
          </cell>
          <cell r="D119" t="str">
            <v>A-13:Zone3</v>
          </cell>
          <cell r="E119">
            <v>11</v>
          </cell>
          <cell r="F119">
            <v>100</v>
          </cell>
          <cell r="G119">
            <v>162</v>
          </cell>
          <cell r="H119">
            <v>85</v>
          </cell>
          <cell r="I119">
            <v>436</v>
          </cell>
          <cell r="J119">
            <v>2.9</v>
          </cell>
          <cell r="K119">
            <v>0</v>
          </cell>
          <cell r="L119">
            <v>2.9</v>
          </cell>
          <cell r="M119">
            <v>0</v>
          </cell>
          <cell r="N119">
            <v>0.1</v>
          </cell>
          <cell r="O119">
            <v>0.1</v>
          </cell>
          <cell r="P119">
            <v>0</v>
          </cell>
          <cell r="R119">
            <v>34482.758620689652</v>
          </cell>
          <cell r="S119">
            <v>0</v>
          </cell>
          <cell r="T119">
            <v>29</v>
          </cell>
          <cell r="V119" t="str">
            <v>Flow slugging every 1 day</v>
          </cell>
          <cell r="W119">
            <v>100</v>
          </cell>
          <cell r="X119">
            <v>0</v>
          </cell>
        </row>
        <row r="120">
          <cell r="B120">
            <v>41562</v>
          </cell>
          <cell r="C120" t="str">
            <v>A-13</v>
          </cell>
          <cell r="D120" t="str">
            <v>A-13:Zone3</v>
          </cell>
          <cell r="E120">
            <v>16</v>
          </cell>
          <cell r="F120">
            <v>100</v>
          </cell>
          <cell r="G120">
            <v>162</v>
          </cell>
          <cell r="H120">
            <v>83</v>
          </cell>
          <cell r="I120">
            <v>641</v>
          </cell>
          <cell r="J120">
            <v>2.8</v>
          </cell>
          <cell r="K120">
            <v>0</v>
          </cell>
          <cell r="L120">
            <v>2.8</v>
          </cell>
          <cell r="M120">
            <v>0</v>
          </cell>
          <cell r="N120">
            <v>0.13600000000000001</v>
          </cell>
          <cell r="O120">
            <v>0.13600000000000001</v>
          </cell>
          <cell r="P120">
            <v>0</v>
          </cell>
          <cell r="R120">
            <v>48571.428571428572</v>
          </cell>
          <cell r="S120">
            <v>0</v>
          </cell>
          <cell r="T120">
            <v>20.588235294117649</v>
          </cell>
          <cell r="W120">
            <v>136</v>
          </cell>
          <cell r="X120">
            <v>0</v>
          </cell>
        </row>
        <row r="121">
          <cell r="B121">
            <v>41583</v>
          </cell>
          <cell r="C121" t="str">
            <v>A-13</v>
          </cell>
          <cell r="D121" t="str">
            <v>A-13:Zone3</v>
          </cell>
          <cell r="E121">
            <v>26</v>
          </cell>
          <cell r="F121">
            <v>100</v>
          </cell>
          <cell r="G121">
            <v>198</v>
          </cell>
          <cell r="H121">
            <v>84</v>
          </cell>
          <cell r="I121">
            <v>424</v>
          </cell>
          <cell r="J121">
            <v>0</v>
          </cell>
          <cell r="K121">
            <v>0</v>
          </cell>
          <cell r="L121">
            <v>0</v>
          </cell>
          <cell r="M121">
            <v>0</v>
          </cell>
          <cell r="N121">
            <v>0</v>
          </cell>
          <cell r="O121">
            <v>0</v>
          </cell>
          <cell r="P121">
            <v>0</v>
          </cell>
          <cell r="R121">
            <v>0</v>
          </cell>
          <cell r="T121">
            <v>0</v>
          </cell>
          <cell r="V121" t="str">
            <v>No GL</v>
          </cell>
          <cell r="W121">
            <v>0</v>
          </cell>
          <cell r="X121">
            <v>0</v>
          </cell>
        </row>
        <row r="122">
          <cell r="B122">
            <v>41588</v>
          </cell>
          <cell r="C122" t="str">
            <v>A-13</v>
          </cell>
          <cell r="D122" t="str">
            <v>A-13:Zone3</v>
          </cell>
          <cell r="E122">
            <v>24</v>
          </cell>
          <cell r="F122">
            <v>100</v>
          </cell>
          <cell r="G122">
            <v>170</v>
          </cell>
          <cell r="H122">
            <v>84</v>
          </cell>
          <cell r="I122">
            <v>422</v>
          </cell>
          <cell r="J122">
            <v>2.8</v>
          </cell>
          <cell r="K122">
            <v>0</v>
          </cell>
          <cell r="L122">
            <v>2.8</v>
          </cell>
          <cell r="M122">
            <v>0</v>
          </cell>
          <cell r="N122">
            <v>0.3</v>
          </cell>
          <cell r="O122">
            <v>0.3</v>
          </cell>
          <cell r="P122">
            <v>0</v>
          </cell>
          <cell r="R122">
            <v>107142.85714285714</v>
          </cell>
          <cell r="S122">
            <v>0</v>
          </cell>
          <cell r="T122">
            <v>9.3333333333333339</v>
          </cell>
          <cell r="V122" t="str">
            <v>No GL</v>
          </cell>
          <cell r="W122">
            <v>300</v>
          </cell>
          <cell r="X122">
            <v>0</v>
          </cell>
        </row>
        <row r="123">
          <cell r="B123">
            <v>41617</v>
          </cell>
          <cell r="C123" t="str">
            <v>A-13</v>
          </cell>
          <cell r="D123" t="str">
            <v>A-13:Zone3</v>
          </cell>
          <cell r="E123">
            <v>24</v>
          </cell>
          <cell r="F123">
            <v>100</v>
          </cell>
          <cell r="G123">
            <v>165</v>
          </cell>
          <cell r="H123">
            <v>82</v>
          </cell>
          <cell r="I123">
            <v>754</v>
          </cell>
          <cell r="J123">
            <v>3</v>
          </cell>
          <cell r="K123">
            <v>0</v>
          </cell>
          <cell r="L123">
            <v>3</v>
          </cell>
          <cell r="M123">
            <v>0</v>
          </cell>
          <cell r="N123">
            <v>0.3</v>
          </cell>
          <cell r="O123">
            <v>0.3</v>
          </cell>
          <cell r="P123">
            <v>0</v>
          </cell>
          <cell r="R123">
            <v>100000</v>
          </cell>
          <cell r="S123">
            <v>0</v>
          </cell>
          <cell r="T123">
            <v>10</v>
          </cell>
          <cell r="V123" t="str">
            <v>No GL</v>
          </cell>
          <cell r="W123">
            <v>300</v>
          </cell>
          <cell r="X123">
            <v>0</v>
          </cell>
        </row>
        <row r="124">
          <cell r="B124">
            <v>41715</v>
          </cell>
          <cell r="C124" t="str">
            <v>A-13</v>
          </cell>
          <cell r="D124" t="str">
            <v>A-13:Zone3</v>
          </cell>
          <cell r="E124">
            <v>3</v>
          </cell>
          <cell r="F124">
            <v>100</v>
          </cell>
          <cell r="G124">
            <v>240</v>
          </cell>
          <cell r="H124">
            <v>93</v>
          </cell>
          <cell r="I124">
            <v>683</v>
          </cell>
          <cell r="J124">
            <v>183.8</v>
          </cell>
          <cell r="K124">
            <v>35</v>
          </cell>
          <cell r="L124">
            <v>218.8</v>
          </cell>
          <cell r="M124">
            <v>15.996343692870202</v>
          </cell>
          <cell r="N124">
            <v>0.18</v>
          </cell>
          <cell r="O124">
            <v>2.1800000000000002</v>
          </cell>
          <cell r="P124">
            <v>2</v>
          </cell>
          <cell r="R124">
            <v>979.32535364526655</v>
          </cell>
          <cell r="S124">
            <v>194.44444444444446</v>
          </cell>
          <cell r="T124">
            <v>1215.5555555555557</v>
          </cell>
          <cell r="V124" t="str">
            <v>with GL. WC 16%</v>
          </cell>
          <cell r="W124">
            <v>180</v>
          </cell>
          <cell r="X124">
            <v>2000</v>
          </cell>
        </row>
        <row r="125">
          <cell r="B125">
            <v>41716</v>
          </cell>
          <cell r="C125" t="str">
            <v>A-13</v>
          </cell>
          <cell r="D125" t="str">
            <v>A-13:Zone3</v>
          </cell>
          <cell r="E125">
            <v>13</v>
          </cell>
          <cell r="F125">
            <v>100</v>
          </cell>
          <cell r="G125">
            <v>242</v>
          </cell>
          <cell r="H125">
            <v>89</v>
          </cell>
          <cell r="I125">
            <v>670</v>
          </cell>
          <cell r="J125">
            <v>219.3</v>
          </cell>
          <cell r="K125">
            <v>41.771999999999998</v>
          </cell>
          <cell r="L125">
            <v>261.072</v>
          </cell>
          <cell r="M125">
            <v>16.000183857326714</v>
          </cell>
          <cell r="N125">
            <v>0.22</v>
          </cell>
          <cell r="O125">
            <v>2.52</v>
          </cell>
          <cell r="P125">
            <v>2.2999999999999998</v>
          </cell>
          <cell r="R125">
            <v>1003.1919744642042</v>
          </cell>
          <cell r="S125">
            <v>189.87272727272727</v>
          </cell>
          <cell r="T125">
            <v>1186.6909090909091</v>
          </cell>
          <cell r="V125" t="str">
            <v>with GL. WC 16%</v>
          </cell>
          <cell r="W125">
            <v>220</v>
          </cell>
          <cell r="X125">
            <v>2300</v>
          </cell>
        </row>
        <row r="126">
          <cell r="B126">
            <v>41717</v>
          </cell>
          <cell r="C126" t="str">
            <v>A-13</v>
          </cell>
          <cell r="D126" t="str">
            <v>A-13:Zone3</v>
          </cell>
          <cell r="E126">
            <v>8</v>
          </cell>
          <cell r="F126">
            <v>100</v>
          </cell>
          <cell r="G126">
            <v>241</v>
          </cell>
          <cell r="H126">
            <v>84</v>
          </cell>
          <cell r="I126">
            <v>653</v>
          </cell>
          <cell r="J126">
            <v>218.1</v>
          </cell>
          <cell r="K126">
            <v>41.54</v>
          </cell>
          <cell r="L126">
            <v>259.64</v>
          </cell>
          <cell r="M126">
            <v>15.999075643198275</v>
          </cell>
          <cell r="N126">
            <v>0.18</v>
          </cell>
          <cell r="O126">
            <v>2.31</v>
          </cell>
          <cell r="P126">
            <v>2.13</v>
          </cell>
          <cell r="R126">
            <v>825.30949105914715</v>
          </cell>
          <cell r="S126">
            <v>230.77777777777777</v>
          </cell>
          <cell r="T126">
            <v>1442.4444444444443</v>
          </cell>
          <cell r="V126" t="str">
            <v>with GL. WC 16%. Re-perf job.</v>
          </cell>
          <cell r="W126">
            <v>180</v>
          </cell>
          <cell r="X126">
            <v>2130</v>
          </cell>
        </row>
        <row r="127">
          <cell r="B127">
            <v>41718</v>
          </cell>
          <cell r="C127" t="str">
            <v>A-13</v>
          </cell>
          <cell r="D127" t="str">
            <v>A-13:Zone3</v>
          </cell>
          <cell r="E127">
            <v>8</v>
          </cell>
          <cell r="F127">
            <v>100</v>
          </cell>
          <cell r="G127">
            <v>256</v>
          </cell>
          <cell r="H127">
            <v>79</v>
          </cell>
          <cell r="I127">
            <v>1204</v>
          </cell>
          <cell r="J127">
            <v>179</v>
          </cell>
          <cell r="K127">
            <v>34.1</v>
          </cell>
          <cell r="L127">
            <v>213.1</v>
          </cell>
          <cell r="M127">
            <v>16.00187705302675</v>
          </cell>
          <cell r="N127">
            <v>0.14000000000000101</v>
          </cell>
          <cell r="O127">
            <v>5.1100000000000003</v>
          </cell>
          <cell r="P127">
            <v>4.97</v>
          </cell>
          <cell r="R127">
            <v>782.1229050279386</v>
          </cell>
          <cell r="S127">
            <v>243.57142857142682</v>
          </cell>
          <cell r="T127">
            <v>1522.1428571428462</v>
          </cell>
          <cell r="V127" t="str">
            <v>with GL. WC 16%. Re-perf job</v>
          </cell>
          <cell r="W127">
            <v>140.00000000000102</v>
          </cell>
          <cell r="X127">
            <v>4970</v>
          </cell>
        </row>
        <row r="128">
          <cell r="B128">
            <v>41720</v>
          </cell>
          <cell r="C128" t="str">
            <v>A-13</v>
          </cell>
          <cell r="D128" t="str">
            <v>A-13:Zone3</v>
          </cell>
          <cell r="E128">
            <v>24</v>
          </cell>
          <cell r="F128">
            <v>100</v>
          </cell>
          <cell r="G128">
            <v>251</v>
          </cell>
          <cell r="H128">
            <v>77.3</v>
          </cell>
          <cell r="I128">
            <v>751.3</v>
          </cell>
          <cell r="J128">
            <v>68.099999999999994</v>
          </cell>
          <cell r="K128">
            <v>12.975</v>
          </cell>
          <cell r="L128">
            <v>81.075000000000003</v>
          </cell>
          <cell r="M128">
            <v>16.003700277520814</v>
          </cell>
          <cell r="N128">
            <v>4.9999999999999802E-2</v>
          </cell>
          <cell r="O128">
            <v>3.02</v>
          </cell>
          <cell r="P128">
            <v>2.97</v>
          </cell>
          <cell r="R128">
            <v>734.21439060205284</v>
          </cell>
          <cell r="S128">
            <v>259.50000000000102</v>
          </cell>
          <cell r="T128">
            <v>1621.5000000000066</v>
          </cell>
          <cell r="V128" t="str">
            <v xml:space="preserve">With GL. No sample. </v>
          </cell>
          <cell r="W128">
            <v>49.999999999999801</v>
          </cell>
          <cell r="X128">
            <v>2970</v>
          </cell>
        </row>
        <row r="129">
          <cell r="B129">
            <v>41725</v>
          </cell>
          <cell r="C129" t="str">
            <v>A-13</v>
          </cell>
          <cell r="D129" t="str">
            <v>A-13:Zone3</v>
          </cell>
          <cell r="E129">
            <v>28.5</v>
          </cell>
          <cell r="F129">
            <v>100</v>
          </cell>
          <cell r="G129">
            <v>247</v>
          </cell>
          <cell r="H129">
            <v>87</v>
          </cell>
          <cell r="I129">
            <v>702</v>
          </cell>
          <cell r="J129">
            <v>51.2</v>
          </cell>
          <cell r="K129">
            <v>11.2</v>
          </cell>
          <cell r="L129">
            <v>62.4</v>
          </cell>
          <cell r="M129">
            <v>17.948717948717949</v>
          </cell>
          <cell r="N129">
            <v>0.04</v>
          </cell>
          <cell r="O129">
            <v>2.54</v>
          </cell>
          <cell r="P129">
            <v>2.5</v>
          </cell>
          <cell r="R129">
            <v>781.25</v>
          </cell>
          <cell r="S129">
            <v>280</v>
          </cell>
          <cell r="T129">
            <v>1560</v>
          </cell>
          <cell r="V129" t="str">
            <v xml:space="preserve">With GL. Lab WC 18%. Water outlet. </v>
          </cell>
          <cell r="W129">
            <v>40</v>
          </cell>
          <cell r="X129">
            <v>2500</v>
          </cell>
        </row>
        <row r="130">
          <cell r="B130">
            <v>41733</v>
          </cell>
          <cell r="C130" t="str">
            <v>A-13</v>
          </cell>
          <cell r="D130" t="str">
            <v>A-13:Zone3</v>
          </cell>
          <cell r="E130">
            <v>13</v>
          </cell>
          <cell r="F130">
            <v>100</v>
          </cell>
          <cell r="G130">
            <v>230</v>
          </cell>
          <cell r="H130">
            <v>90</v>
          </cell>
          <cell r="I130">
            <v>621</v>
          </cell>
          <cell r="J130">
            <v>36.83</v>
          </cell>
          <cell r="K130">
            <v>12.3</v>
          </cell>
          <cell r="L130">
            <v>49.13</v>
          </cell>
          <cell r="M130">
            <v>25.035619784245878</v>
          </cell>
          <cell r="N130">
            <v>2.9999999999999801E-2</v>
          </cell>
          <cell r="O130">
            <v>2.2799999999999998</v>
          </cell>
          <cell r="P130">
            <v>2.25</v>
          </cell>
          <cell r="R130">
            <v>814.55335324463215</v>
          </cell>
          <cell r="S130">
            <v>410.00000000000273</v>
          </cell>
          <cell r="T130">
            <v>1637.6666666666777</v>
          </cell>
          <cell r="V130" t="str">
            <v>with GL. Lab WC 25% from flowline 6 Apr 2014</v>
          </cell>
          <cell r="W130">
            <v>29.999999999999801</v>
          </cell>
          <cell r="X130">
            <v>2250</v>
          </cell>
        </row>
        <row r="131">
          <cell r="B131">
            <v>41734</v>
          </cell>
          <cell r="C131" t="str">
            <v>A-13</v>
          </cell>
          <cell r="D131" t="str">
            <v>A-13:Zone3</v>
          </cell>
          <cell r="E131">
            <v>14.5</v>
          </cell>
          <cell r="F131">
            <v>100</v>
          </cell>
          <cell r="G131">
            <v>222</v>
          </cell>
          <cell r="H131">
            <v>91</v>
          </cell>
          <cell r="I131">
            <v>597</v>
          </cell>
          <cell r="J131">
            <v>37.5</v>
          </cell>
          <cell r="K131">
            <v>12.5</v>
          </cell>
          <cell r="L131">
            <v>50</v>
          </cell>
          <cell r="M131">
            <v>25</v>
          </cell>
          <cell r="N131">
            <v>2.9999999999999801E-2</v>
          </cell>
          <cell r="O131">
            <v>2.09</v>
          </cell>
          <cell r="P131">
            <v>2.06</v>
          </cell>
          <cell r="R131">
            <v>799.99999999999466</v>
          </cell>
          <cell r="S131">
            <v>416.66666666666947</v>
          </cell>
          <cell r="T131">
            <v>1666.6666666666779</v>
          </cell>
          <cell r="V131" t="str">
            <v>with GL. Lab WC 25% from flowline 6 Apr 2014</v>
          </cell>
          <cell r="W131">
            <v>29.999999999999801</v>
          </cell>
          <cell r="X131">
            <v>2060</v>
          </cell>
        </row>
        <row r="132">
          <cell r="B132">
            <v>41735</v>
          </cell>
          <cell r="C132" t="str">
            <v>A-13</v>
          </cell>
          <cell r="D132" t="str">
            <v>A-13:Zone3</v>
          </cell>
          <cell r="E132">
            <v>14</v>
          </cell>
          <cell r="F132">
            <v>100</v>
          </cell>
          <cell r="G132">
            <v>183</v>
          </cell>
          <cell r="H132">
            <v>91</v>
          </cell>
          <cell r="I132">
            <v>563</v>
          </cell>
          <cell r="J132">
            <v>57.1</v>
          </cell>
          <cell r="K132">
            <v>16.2</v>
          </cell>
          <cell r="L132">
            <v>73.3</v>
          </cell>
          <cell r="M132">
            <v>22.100954979536152</v>
          </cell>
          <cell r="N132">
            <v>4.5999999999999999E-2</v>
          </cell>
          <cell r="O132">
            <v>1.7310000000000001</v>
          </cell>
          <cell r="P132">
            <v>1.6850000000000001</v>
          </cell>
          <cell r="R132">
            <v>805.60420315236422</v>
          </cell>
          <cell r="S132">
            <v>352.17391304347825</v>
          </cell>
          <cell r="T132">
            <v>1593.4782608695652</v>
          </cell>
          <cell r="V132" t="str">
            <v>WC Oilout = 73.2%, WC Wterout = 20%</v>
          </cell>
          <cell r="W132">
            <v>46</v>
          </cell>
          <cell r="X132">
            <v>1685</v>
          </cell>
        </row>
        <row r="133">
          <cell r="B133">
            <v>41740</v>
          </cell>
          <cell r="C133" t="str">
            <v>A-13</v>
          </cell>
          <cell r="D133" t="str">
            <v>A-13:Zone3</v>
          </cell>
          <cell r="E133">
            <v>23.5</v>
          </cell>
          <cell r="F133">
            <v>100</v>
          </cell>
          <cell r="G133">
            <v>254</v>
          </cell>
          <cell r="H133">
            <v>91</v>
          </cell>
          <cell r="I133">
            <v>689</v>
          </cell>
          <cell r="J133">
            <v>23</v>
          </cell>
          <cell r="K133">
            <v>27.6</v>
          </cell>
          <cell r="L133">
            <v>50.6</v>
          </cell>
          <cell r="M133">
            <v>54.545454545454547</v>
          </cell>
          <cell r="N133">
            <v>0.02</v>
          </cell>
          <cell r="O133">
            <v>2.38</v>
          </cell>
          <cell r="P133">
            <v>2.36</v>
          </cell>
          <cell r="R133">
            <v>869.56521739130437</v>
          </cell>
          <cell r="S133">
            <v>1380</v>
          </cell>
          <cell r="T133">
            <v>2530</v>
          </cell>
          <cell r="V133" t="str">
            <v>WC lab 55%. Sample from FL</v>
          </cell>
          <cell r="W133">
            <v>20</v>
          </cell>
          <cell r="X133">
            <v>2360</v>
          </cell>
        </row>
        <row r="134">
          <cell r="B134">
            <v>41761</v>
          </cell>
          <cell r="C134" t="str">
            <v>A-13</v>
          </cell>
          <cell r="D134" t="str">
            <v>A-13:Zone3</v>
          </cell>
          <cell r="E134">
            <v>12</v>
          </cell>
          <cell r="F134">
            <v>100</v>
          </cell>
          <cell r="G134">
            <v>206</v>
          </cell>
          <cell r="H134">
            <v>96</v>
          </cell>
          <cell r="I134">
            <v>666</v>
          </cell>
          <cell r="J134">
            <v>31.96</v>
          </cell>
          <cell r="K134">
            <v>39.07</v>
          </cell>
          <cell r="L134">
            <v>71.03</v>
          </cell>
          <cell r="M134">
            <v>55.004927495424468</v>
          </cell>
          <cell r="N134">
            <v>0.02</v>
          </cell>
          <cell r="O134">
            <v>2.3199999999999998</v>
          </cell>
          <cell r="P134">
            <v>2.2999999999999998</v>
          </cell>
          <cell r="R134">
            <v>625.78222778473094</v>
          </cell>
          <cell r="S134">
            <v>1953.5</v>
          </cell>
          <cell r="T134">
            <v>3551.5</v>
          </cell>
          <cell r="V134" t="str">
            <v>Assume WC 55%</v>
          </cell>
          <cell r="W134">
            <v>20</v>
          </cell>
          <cell r="X134">
            <v>2300</v>
          </cell>
        </row>
        <row r="135">
          <cell r="B135">
            <v>41774</v>
          </cell>
          <cell r="C135" t="str">
            <v>A-13</v>
          </cell>
          <cell r="D135" t="str">
            <v>A-13:Zone3</v>
          </cell>
          <cell r="E135">
            <v>24</v>
          </cell>
          <cell r="F135">
            <v>100</v>
          </cell>
          <cell r="G135">
            <v>234</v>
          </cell>
          <cell r="H135">
            <v>92</v>
          </cell>
          <cell r="I135">
            <v>605</v>
          </cell>
          <cell r="J135">
            <v>17</v>
          </cell>
          <cell r="K135">
            <v>35</v>
          </cell>
          <cell r="L135">
            <v>52</v>
          </cell>
          <cell r="M135">
            <v>67.307692307692307</v>
          </cell>
          <cell r="N135">
            <v>1.7999999999999801E-2</v>
          </cell>
          <cell r="O135">
            <v>2.855</v>
          </cell>
          <cell r="P135">
            <v>2.8370000000000002</v>
          </cell>
          <cell r="R135">
            <v>1058.823529411753</v>
          </cell>
          <cell r="S135">
            <v>1944.4444444444659</v>
          </cell>
          <cell r="T135">
            <v>2888.888888888921</v>
          </cell>
          <cell r="V135" t="str">
            <v>Lab WC flowline sample 66.7%</v>
          </cell>
          <cell r="W135">
            <v>17.999999999999801</v>
          </cell>
          <cell r="X135">
            <v>2837</v>
          </cell>
        </row>
        <row r="136">
          <cell r="B136">
            <v>41785</v>
          </cell>
          <cell r="C136" t="str">
            <v>A-13</v>
          </cell>
          <cell r="D136" t="str">
            <v>A-13:Zone3</v>
          </cell>
          <cell r="E136">
            <v>23</v>
          </cell>
          <cell r="F136">
            <v>100</v>
          </cell>
          <cell r="G136">
            <v>220</v>
          </cell>
          <cell r="H136">
            <v>92</v>
          </cell>
          <cell r="I136">
            <v>632</v>
          </cell>
          <cell r="J136">
            <v>33</v>
          </cell>
          <cell r="K136">
            <v>0</v>
          </cell>
          <cell r="L136">
            <v>33</v>
          </cell>
          <cell r="M136">
            <v>0</v>
          </cell>
          <cell r="N136">
            <v>2.60000000000002E-2</v>
          </cell>
          <cell r="O136">
            <v>2.7650000000000001</v>
          </cell>
          <cell r="P136">
            <v>2.7389999999999999</v>
          </cell>
          <cell r="R136">
            <v>787.8787878787939</v>
          </cell>
          <cell r="S136">
            <v>0</v>
          </cell>
          <cell r="T136">
            <v>1269.2307692307595</v>
          </cell>
          <cell r="V136" t="str">
            <v>Choke Test 100 %</v>
          </cell>
          <cell r="W136">
            <v>26.000000000000199</v>
          </cell>
          <cell r="X136">
            <v>2739</v>
          </cell>
        </row>
        <row r="137">
          <cell r="B137">
            <v>41798</v>
          </cell>
          <cell r="C137" t="str">
            <v>A-13</v>
          </cell>
          <cell r="D137" t="str">
            <v>A-13:Zone3</v>
          </cell>
          <cell r="E137">
            <v>18</v>
          </cell>
          <cell r="F137">
            <v>100</v>
          </cell>
          <cell r="G137">
            <v>206</v>
          </cell>
          <cell r="H137">
            <v>91</v>
          </cell>
          <cell r="I137">
            <v>617</v>
          </cell>
          <cell r="J137">
            <v>198</v>
          </cell>
          <cell r="K137">
            <v>73</v>
          </cell>
          <cell r="L137">
            <v>271</v>
          </cell>
          <cell r="M137">
            <v>26.937269372693727</v>
          </cell>
          <cell r="N137">
            <v>0.16</v>
          </cell>
          <cell r="O137">
            <v>2.89</v>
          </cell>
          <cell r="P137">
            <v>2.73</v>
          </cell>
          <cell r="R137">
            <v>808.08080808080808</v>
          </cell>
          <cell r="S137">
            <v>456.25</v>
          </cell>
          <cell r="T137">
            <v>1693.75</v>
          </cell>
          <cell r="V137" t="str">
            <v>Lab WC 27%</v>
          </cell>
          <cell r="W137">
            <v>160</v>
          </cell>
          <cell r="X137">
            <v>2730</v>
          </cell>
        </row>
        <row r="138">
          <cell r="B138">
            <v>41810</v>
          </cell>
          <cell r="C138" t="str">
            <v>A-13</v>
          </cell>
          <cell r="D138" t="str">
            <v>A-13:Zone3</v>
          </cell>
          <cell r="E138">
            <v>23</v>
          </cell>
          <cell r="F138">
            <v>100</v>
          </cell>
          <cell r="G138">
            <v>230</v>
          </cell>
          <cell r="H138">
            <v>93</v>
          </cell>
          <cell r="I138">
            <v>697</v>
          </cell>
          <cell r="J138">
            <v>120</v>
          </cell>
          <cell r="K138">
            <v>44</v>
          </cell>
          <cell r="L138">
            <v>164</v>
          </cell>
          <cell r="M138">
            <v>26.829268292682926</v>
          </cell>
          <cell r="N138">
            <v>0.12</v>
          </cell>
          <cell r="O138">
            <v>3.56</v>
          </cell>
          <cell r="P138">
            <v>3.44</v>
          </cell>
          <cell r="R138">
            <v>1000</v>
          </cell>
          <cell r="S138">
            <v>366.66666666666669</v>
          </cell>
          <cell r="T138">
            <v>1366.6666666666667</v>
          </cell>
          <cell r="V138" t="str">
            <v>Choke Test 100 %. PHD freezing. Lab WC 27%</v>
          </cell>
          <cell r="W138">
            <v>120</v>
          </cell>
          <cell r="X138">
            <v>3440</v>
          </cell>
        </row>
        <row r="139">
          <cell r="B139">
            <v>41826</v>
          </cell>
          <cell r="C139" t="str">
            <v>A-13</v>
          </cell>
          <cell r="D139" t="str">
            <v>A-13:Zone3</v>
          </cell>
          <cell r="E139">
            <v>24</v>
          </cell>
          <cell r="F139">
            <v>100</v>
          </cell>
          <cell r="G139">
            <v>248</v>
          </cell>
          <cell r="H139">
            <v>78</v>
          </cell>
          <cell r="I139">
            <v>1012</v>
          </cell>
          <cell r="J139">
            <v>2</v>
          </cell>
          <cell r="K139">
            <v>2</v>
          </cell>
          <cell r="L139">
            <v>4</v>
          </cell>
          <cell r="M139">
            <v>50</v>
          </cell>
          <cell r="N139">
            <v>0.85</v>
          </cell>
          <cell r="O139">
            <v>3.68</v>
          </cell>
          <cell r="P139">
            <v>2.83</v>
          </cell>
          <cell r="R139">
            <v>425000</v>
          </cell>
          <cell r="S139">
            <v>2.3529411764705883</v>
          </cell>
          <cell r="T139">
            <v>4.7058823529411766</v>
          </cell>
          <cell r="V139" t="str">
            <v>No manual WC</v>
          </cell>
          <cell r="W139">
            <v>850</v>
          </cell>
          <cell r="X139">
            <v>2830</v>
          </cell>
        </row>
        <row r="140">
          <cell r="B140">
            <v>41867</v>
          </cell>
          <cell r="C140" t="str">
            <v>A-13</v>
          </cell>
          <cell r="D140" t="str">
            <v>A-13:Zone3</v>
          </cell>
          <cell r="E140">
            <v>25</v>
          </cell>
          <cell r="F140">
            <v>100</v>
          </cell>
          <cell r="G140">
            <v>211</v>
          </cell>
          <cell r="H140">
            <v>86</v>
          </cell>
          <cell r="I140">
            <v>621</v>
          </cell>
          <cell r="J140">
            <v>2.68</v>
          </cell>
          <cell r="K140">
            <v>87.85</v>
          </cell>
          <cell r="L140">
            <v>90.53</v>
          </cell>
          <cell r="M140">
            <v>97.039655362863144</v>
          </cell>
          <cell r="N140">
            <v>2.0999999999999899E-3</v>
          </cell>
          <cell r="O140">
            <v>2.4070999999999998</v>
          </cell>
          <cell r="P140">
            <v>2.4049999999999998</v>
          </cell>
          <cell r="R140">
            <v>783.58208955223506</v>
          </cell>
          <cell r="S140">
            <v>41833.333333333532</v>
          </cell>
          <cell r="T140">
            <v>43109.523809524013</v>
          </cell>
          <cell r="V140" t="str">
            <v>Lab WC 98%</v>
          </cell>
          <cell r="W140">
            <v>2.0999999999999899</v>
          </cell>
          <cell r="X140">
            <v>2405</v>
          </cell>
        </row>
        <row r="141">
          <cell r="B141">
            <v>41910</v>
          </cell>
          <cell r="C141" t="str">
            <v>A-13</v>
          </cell>
          <cell r="D141" t="str">
            <v>A-13:Zone3</v>
          </cell>
          <cell r="E141">
            <v>15</v>
          </cell>
          <cell r="F141">
            <v>100</v>
          </cell>
          <cell r="G141">
            <v>180</v>
          </cell>
          <cell r="H141">
            <v>92</v>
          </cell>
          <cell r="I141">
            <v>555</v>
          </cell>
          <cell r="J141">
            <v>28.96</v>
          </cell>
          <cell r="K141">
            <v>124.6</v>
          </cell>
          <cell r="L141">
            <v>153.56</v>
          </cell>
          <cell r="M141">
            <v>81.140922115134146</v>
          </cell>
          <cell r="N141">
            <v>0</v>
          </cell>
          <cell r="O141">
            <v>1.93</v>
          </cell>
          <cell r="P141">
            <v>3.84</v>
          </cell>
          <cell r="R141">
            <v>0</v>
          </cell>
          <cell r="T141">
            <v>0</v>
          </cell>
          <cell r="W141">
            <v>0</v>
          </cell>
          <cell r="X141">
            <v>3840</v>
          </cell>
        </row>
        <row r="142">
          <cell r="B142">
            <v>41919</v>
          </cell>
          <cell r="C142" t="str">
            <v>A-13</v>
          </cell>
          <cell r="D142" t="str">
            <v>A-13:Zone3</v>
          </cell>
          <cell r="E142">
            <v>23</v>
          </cell>
          <cell r="F142">
            <v>100</v>
          </cell>
          <cell r="G142">
            <v>210</v>
          </cell>
          <cell r="H142">
            <v>92</v>
          </cell>
          <cell r="I142">
            <v>575</v>
          </cell>
          <cell r="J142">
            <v>25.3</v>
          </cell>
          <cell r="K142">
            <v>24.17</v>
          </cell>
          <cell r="L142">
            <v>49.47</v>
          </cell>
          <cell r="M142">
            <v>48.857893672933088</v>
          </cell>
          <cell r="N142">
            <v>2.0099999999999799E-2</v>
          </cell>
          <cell r="O142">
            <v>2.7201</v>
          </cell>
          <cell r="P142">
            <v>2.7</v>
          </cell>
          <cell r="R142">
            <v>794.46640316204741</v>
          </cell>
          <cell r="S142">
            <v>1202.4875621890667</v>
          </cell>
          <cell r="T142">
            <v>2461.1940298507707</v>
          </cell>
          <cell r="W142">
            <v>20.099999999999799</v>
          </cell>
          <cell r="X142">
            <v>2700</v>
          </cell>
        </row>
        <row r="143">
          <cell r="B143">
            <v>41936</v>
          </cell>
          <cell r="C143" t="str">
            <v>A-13</v>
          </cell>
          <cell r="D143" t="str">
            <v>A-13:Zone3</v>
          </cell>
          <cell r="E143">
            <v>19</v>
          </cell>
          <cell r="F143">
            <v>100</v>
          </cell>
          <cell r="G143">
            <v>271</v>
          </cell>
          <cell r="H143">
            <v>90</v>
          </cell>
          <cell r="I143">
            <v>724</v>
          </cell>
          <cell r="J143">
            <v>20.2</v>
          </cell>
          <cell r="K143">
            <v>12.2</v>
          </cell>
          <cell r="L143">
            <v>32.4</v>
          </cell>
          <cell r="M143">
            <v>37.654320987654323</v>
          </cell>
          <cell r="N143">
            <v>1.6099999999999799E-2</v>
          </cell>
          <cell r="O143">
            <v>2.6930999999999998</v>
          </cell>
          <cell r="P143">
            <v>2.677</v>
          </cell>
          <cell r="R143">
            <v>797.02970297028708</v>
          </cell>
          <cell r="S143">
            <v>757.7639751552889</v>
          </cell>
          <cell r="T143">
            <v>2012.4223602484722</v>
          </cell>
          <cell r="W143">
            <v>16.099999999999799</v>
          </cell>
          <cell r="X143">
            <v>2677</v>
          </cell>
        </row>
        <row r="144">
          <cell r="B144">
            <v>41963</v>
          </cell>
          <cell r="C144" t="str">
            <v>A-13</v>
          </cell>
          <cell r="D144" t="str">
            <v>A-13:Zone3</v>
          </cell>
          <cell r="E144">
            <v>17</v>
          </cell>
          <cell r="F144">
            <v>100</v>
          </cell>
          <cell r="G144">
            <v>222</v>
          </cell>
          <cell r="H144">
            <v>88</v>
          </cell>
          <cell r="I144">
            <v>697</v>
          </cell>
          <cell r="J144">
            <v>31.11</v>
          </cell>
          <cell r="K144">
            <v>0</v>
          </cell>
          <cell r="L144">
            <v>31.11</v>
          </cell>
          <cell r="M144">
            <v>0</v>
          </cell>
          <cell r="N144">
            <v>2.5200000000000299E-2</v>
          </cell>
          <cell r="O144">
            <v>2.5062000000000002</v>
          </cell>
          <cell r="P144">
            <v>2.4809999999999999</v>
          </cell>
          <cell r="R144">
            <v>810.02892960463839</v>
          </cell>
          <cell r="S144">
            <v>0</v>
          </cell>
          <cell r="T144">
            <v>1234.5238095237949</v>
          </cell>
          <cell r="W144">
            <v>25.200000000000298</v>
          </cell>
          <cell r="X144">
            <v>2481</v>
          </cell>
        </row>
        <row r="145">
          <cell r="B145">
            <v>41977</v>
          </cell>
          <cell r="C145" t="str">
            <v>A-13</v>
          </cell>
          <cell r="D145" t="str">
            <v>A-13:Zone3</v>
          </cell>
          <cell r="E145">
            <v>23</v>
          </cell>
          <cell r="F145">
            <v>100</v>
          </cell>
          <cell r="G145">
            <v>219</v>
          </cell>
          <cell r="H145">
            <v>81</v>
          </cell>
          <cell r="I145">
            <v>935</v>
          </cell>
          <cell r="J145">
            <v>41.72</v>
          </cell>
          <cell r="K145">
            <v>0</v>
          </cell>
          <cell r="L145">
            <v>41.72</v>
          </cell>
          <cell r="M145">
            <v>0</v>
          </cell>
          <cell r="N145">
            <v>4.0099999999999802E-2</v>
          </cell>
          <cell r="O145">
            <v>2.6400999999999999</v>
          </cell>
          <cell r="P145">
            <v>2.6</v>
          </cell>
          <cell r="R145">
            <v>961.1697027804363</v>
          </cell>
          <cell r="S145">
            <v>0</v>
          </cell>
          <cell r="T145">
            <v>1040.3990024937707</v>
          </cell>
          <cell r="V145" t="str">
            <v>Lab WC 15% (6 Dec 2014)</v>
          </cell>
          <cell r="W145">
            <v>40.099999999999802</v>
          </cell>
          <cell r="X145">
            <v>2600</v>
          </cell>
        </row>
        <row r="146">
          <cell r="B146">
            <v>42034</v>
          </cell>
          <cell r="C146" t="str">
            <v>A-13</v>
          </cell>
          <cell r="D146" t="str">
            <v>A-13:Zone3</v>
          </cell>
          <cell r="E146">
            <v>19</v>
          </cell>
          <cell r="F146">
            <v>100</v>
          </cell>
          <cell r="G146">
            <v>195</v>
          </cell>
          <cell r="H146">
            <v>87</v>
          </cell>
          <cell r="I146">
            <v>590</v>
          </cell>
          <cell r="J146">
            <v>29.42</v>
          </cell>
          <cell r="K146">
            <v>5.19</v>
          </cell>
          <cell r="L146">
            <v>34.61</v>
          </cell>
          <cell r="M146">
            <v>14.995665992487721</v>
          </cell>
          <cell r="N146">
            <v>3.2000000000000001E-2</v>
          </cell>
          <cell r="O146">
            <v>2.7919999999999998</v>
          </cell>
          <cell r="P146">
            <v>2.76</v>
          </cell>
          <cell r="R146">
            <v>1087.695445275323</v>
          </cell>
          <cell r="S146">
            <v>162.1875</v>
          </cell>
          <cell r="T146">
            <v>1081.5625</v>
          </cell>
          <cell r="V146" t="str">
            <v>Lab WC 15% (6 Dec 2014)</v>
          </cell>
          <cell r="W146">
            <v>32</v>
          </cell>
          <cell r="X146">
            <v>2760</v>
          </cell>
        </row>
        <row r="147">
          <cell r="B147">
            <v>42092</v>
          </cell>
          <cell r="C147" t="str">
            <v>A-13</v>
          </cell>
          <cell r="D147" t="str">
            <v>A-13:Zone3</v>
          </cell>
          <cell r="E147">
            <v>23</v>
          </cell>
          <cell r="F147">
            <v>100</v>
          </cell>
          <cell r="G147">
            <v>213</v>
          </cell>
          <cell r="H147">
            <v>87</v>
          </cell>
          <cell r="I147">
            <v>698</v>
          </cell>
          <cell r="J147">
            <v>44.04</v>
          </cell>
          <cell r="K147">
            <v>7.77</v>
          </cell>
          <cell r="L147">
            <v>51.81</v>
          </cell>
          <cell r="M147">
            <v>14.997104806022003</v>
          </cell>
          <cell r="N147">
            <v>3.50000000000001E-2</v>
          </cell>
          <cell r="O147">
            <v>2.2290000000000001</v>
          </cell>
          <cell r="P147">
            <v>2.194</v>
          </cell>
          <cell r="R147">
            <v>794.73206176203678</v>
          </cell>
          <cell r="S147">
            <v>221.99999999999937</v>
          </cell>
          <cell r="T147">
            <v>1480.2857142857101</v>
          </cell>
          <cell r="V147" t="str">
            <v xml:space="preserve">Need to recheck liquid sample. </v>
          </cell>
          <cell r="W147">
            <v>35.000000000000099</v>
          </cell>
          <cell r="X147">
            <v>2194</v>
          </cell>
        </row>
        <row r="148">
          <cell r="B148">
            <v>42143</v>
          </cell>
          <cell r="C148" t="str">
            <v>A-13</v>
          </cell>
          <cell r="D148" t="str">
            <v>A-13:Zone3</v>
          </cell>
          <cell r="E148">
            <v>24</v>
          </cell>
          <cell r="F148">
            <v>100</v>
          </cell>
          <cell r="G148">
            <v>199</v>
          </cell>
          <cell r="H148">
            <v>90</v>
          </cell>
          <cell r="I148">
            <v>550</v>
          </cell>
          <cell r="J148">
            <v>42.84</v>
          </cell>
          <cell r="K148">
            <v>7.56</v>
          </cell>
          <cell r="L148">
            <v>50.4</v>
          </cell>
          <cell r="M148">
            <v>15</v>
          </cell>
          <cell r="N148">
            <v>3.4000000000000002E-2</v>
          </cell>
          <cell r="O148">
            <v>1.6870000000000001</v>
          </cell>
          <cell r="P148">
            <v>1.653</v>
          </cell>
          <cell r="R148">
            <v>793.65079365079362</v>
          </cell>
          <cell r="S148">
            <v>222.35294117647058</v>
          </cell>
          <cell r="T148">
            <v>1482.3529411764705</v>
          </cell>
          <cell r="V148" t="str">
            <v>No liq sample</v>
          </cell>
          <cell r="W148">
            <v>34</v>
          </cell>
          <cell r="X148">
            <v>1653</v>
          </cell>
        </row>
        <row r="149">
          <cell r="B149">
            <v>42171</v>
          </cell>
          <cell r="C149" t="str">
            <v>A-13</v>
          </cell>
          <cell r="D149" t="str">
            <v>A-13:Zone3</v>
          </cell>
          <cell r="E149">
            <v>15</v>
          </cell>
          <cell r="F149">
            <v>100</v>
          </cell>
          <cell r="G149">
            <v>243</v>
          </cell>
          <cell r="H149">
            <v>88</v>
          </cell>
          <cell r="I149">
            <v>653</v>
          </cell>
          <cell r="J149">
            <v>25.2</v>
          </cell>
          <cell r="K149">
            <v>60.46</v>
          </cell>
          <cell r="L149">
            <v>85.66</v>
          </cell>
          <cell r="M149">
            <v>70.581368199859909</v>
          </cell>
          <cell r="N149">
            <v>0.02</v>
          </cell>
          <cell r="O149">
            <v>1.5760000000000001</v>
          </cell>
          <cell r="P149">
            <v>1.556</v>
          </cell>
          <cell r="R149">
            <v>793.65079365079362</v>
          </cell>
          <cell r="S149">
            <v>3023</v>
          </cell>
          <cell r="T149">
            <v>4283</v>
          </cell>
          <cell r="V149" t="str">
            <v>Wait on Lab WC</v>
          </cell>
          <cell r="W149">
            <v>20</v>
          </cell>
          <cell r="X149">
            <v>1556</v>
          </cell>
        </row>
        <row r="150">
          <cell r="B150">
            <v>42222</v>
          </cell>
          <cell r="C150" t="str">
            <v>A-13</v>
          </cell>
          <cell r="D150" t="str">
            <v>A-13:Zone3</v>
          </cell>
          <cell r="E150">
            <v>22</v>
          </cell>
          <cell r="F150">
            <v>87</v>
          </cell>
          <cell r="G150">
            <v>209</v>
          </cell>
          <cell r="H150">
            <v>80</v>
          </cell>
          <cell r="I150">
            <v>1025</v>
          </cell>
          <cell r="J150">
            <v>5.42</v>
          </cell>
          <cell r="K150">
            <v>13.01</v>
          </cell>
          <cell r="L150">
            <v>18.43</v>
          </cell>
          <cell r="M150">
            <v>70.591427021161152</v>
          </cell>
          <cell r="N150">
            <v>4.9999999999998899E-3</v>
          </cell>
          <cell r="O150">
            <v>2.5720000000000001</v>
          </cell>
          <cell r="P150">
            <v>2.5670000000000002</v>
          </cell>
          <cell r="R150">
            <v>922.50922509223062</v>
          </cell>
          <cell r="S150">
            <v>2602.0000000000573</v>
          </cell>
          <cell r="T150">
            <v>3686.0000000000809</v>
          </cell>
          <cell r="V150" t="str">
            <v>GL too high</v>
          </cell>
          <cell r="W150">
            <v>4.9999999999998899</v>
          </cell>
          <cell r="X150">
            <v>2567</v>
          </cell>
        </row>
        <row r="151">
          <cell r="B151">
            <v>42228</v>
          </cell>
          <cell r="C151" t="str">
            <v>A-13</v>
          </cell>
          <cell r="D151" t="str">
            <v>A-13:Zone3</v>
          </cell>
          <cell r="E151">
            <v>11</v>
          </cell>
          <cell r="F151">
            <v>87</v>
          </cell>
          <cell r="G151">
            <v>206</v>
          </cell>
          <cell r="H151">
            <v>86</v>
          </cell>
          <cell r="I151">
            <v>652</v>
          </cell>
          <cell r="J151">
            <v>11.65</v>
          </cell>
          <cell r="K151">
            <v>27.984000000000002</v>
          </cell>
          <cell r="L151">
            <v>39.634</v>
          </cell>
          <cell r="M151">
            <v>70.606045314628858</v>
          </cell>
          <cell r="N151">
            <v>0.01</v>
          </cell>
          <cell r="O151">
            <v>1.9430000000000001</v>
          </cell>
          <cell r="P151">
            <v>1.9330000000000001</v>
          </cell>
          <cell r="R151">
            <v>858.36909871244632</v>
          </cell>
          <cell r="S151">
            <v>2798.4</v>
          </cell>
          <cell r="T151">
            <v>3963.4</v>
          </cell>
          <cell r="V151" t="str">
            <v>Assume WC 70.6%</v>
          </cell>
          <cell r="W151">
            <v>10</v>
          </cell>
          <cell r="X151">
            <v>1933</v>
          </cell>
        </row>
        <row r="152">
          <cell r="B152">
            <v>42250</v>
          </cell>
          <cell r="C152" t="str">
            <v>A-13</v>
          </cell>
          <cell r="D152" t="str">
            <v>A-13:Zone3</v>
          </cell>
          <cell r="E152">
            <v>6</v>
          </cell>
          <cell r="F152">
            <v>87</v>
          </cell>
          <cell r="G152">
            <v>211</v>
          </cell>
          <cell r="H152">
            <v>84</v>
          </cell>
          <cell r="I152">
            <v>558</v>
          </cell>
          <cell r="J152">
            <v>10.18</v>
          </cell>
          <cell r="K152">
            <v>24.43</v>
          </cell>
          <cell r="L152">
            <v>34.61</v>
          </cell>
          <cell r="M152">
            <v>70.58653568332852</v>
          </cell>
          <cell r="N152">
            <v>8.9999999999999004E-3</v>
          </cell>
          <cell r="O152">
            <v>1.4319999999999999</v>
          </cell>
          <cell r="P152">
            <v>1.423</v>
          </cell>
          <cell r="R152">
            <v>884.08644400784874</v>
          </cell>
          <cell r="S152">
            <v>2714.4444444444748</v>
          </cell>
          <cell r="T152">
            <v>3845.5555555555984</v>
          </cell>
          <cell r="V152" t="str">
            <v>Assume WC 70.6%</v>
          </cell>
          <cell r="W152">
            <v>8.9999999999999005</v>
          </cell>
          <cell r="X152">
            <v>1423</v>
          </cell>
        </row>
        <row r="153">
          <cell r="B153">
            <v>42255</v>
          </cell>
          <cell r="C153" t="str">
            <v>A-13</v>
          </cell>
          <cell r="D153" t="str">
            <v>A-13:Zone3</v>
          </cell>
          <cell r="E153">
            <v>24</v>
          </cell>
          <cell r="F153">
            <v>87</v>
          </cell>
          <cell r="G153">
            <v>213</v>
          </cell>
          <cell r="H153">
            <v>84</v>
          </cell>
          <cell r="I153">
            <v>574</v>
          </cell>
          <cell r="J153">
            <v>15.77</v>
          </cell>
          <cell r="K153">
            <v>25.74</v>
          </cell>
          <cell r="L153">
            <v>41.51</v>
          </cell>
          <cell r="M153">
            <v>62.009154420621535</v>
          </cell>
          <cell r="N153">
            <v>1.30000000000001E-2</v>
          </cell>
          <cell r="O153">
            <v>1.145</v>
          </cell>
          <cell r="P153">
            <v>1.1319999999999999</v>
          </cell>
          <cell r="R153">
            <v>824.35003170577681</v>
          </cell>
          <cell r="S153">
            <v>1979.9999999999848</v>
          </cell>
          <cell r="T153">
            <v>3193.0769230768983</v>
          </cell>
          <cell r="V153" t="str">
            <v>Lab WC 62%</v>
          </cell>
          <cell r="W153">
            <v>13.000000000000099</v>
          </cell>
          <cell r="X153">
            <v>1132</v>
          </cell>
        </row>
        <row r="154">
          <cell r="B154">
            <v>42286</v>
          </cell>
          <cell r="C154" t="str">
            <v>A-13</v>
          </cell>
          <cell r="D154" t="str">
            <v>A-13:Zone3</v>
          </cell>
          <cell r="E154">
            <v>18</v>
          </cell>
          <cell r="F154">
            <v>87</v>
          </cell>
          <cell r="G154">
            <v>204</v>
          </cell>
          <cell r="H154">
            <v>92</v>
          </cell>
          <cell r="I154">
            <v>555</v>
          </cell>
          <cell r="J154">
            <v>21</v>
          </cell>
          <cell r="K154">
            <v>34</v>
          </cell>
          <cell r="L154">
            <v>55</v>
          </cell>
          <cell r="M154">
            <v>61.81818181818182</v>
          </cell>
          <cell r="N154">
            <v>1.6E-2</v>
          </cell>
          <cell r="O154">
            <v>1.508</v>
          </cell>
          <cell r="P154">
            <v>1.492</v>
          </cell>
          <cell r="R154">
            <v>761.90476190476193</v>
          </cell>
          <cell r="S154">
            <v>2125</v>
          </cell>
          <cell r="T154">
            <v>3437.5</v>
          </cell>
          <cell r="V154" t="str">
            <v>Assume WC 62%. GLmeter = 2.46 MM.</v>
          </cell>
          <cell r="W154">
            <v>16</v>
          </cell>
          <cell r="X154">
            <v>1492</v>
          </cell>
        </row>
        <row r="155">
          <cell r="B155">
            <v>42324</v>
          </cell>
          <cell r="C155" t="str">
            <v>A-13</v>
          </cell>
          <cell r="D155" t="str">
            <v>A-13:Zone3</v>
          </cell>
          <cell r="E155">
            <v>6</v>
          </cell>
          <cell r="F155">
            <v>100</v>
          </cell>
          <cell r="G155">
            <v>206</v>
          </cell>
          <cell r="H155">
            <v>84</v>
          </cell>
          <cell r="I155">
            <v>795</v>
          </cell>
          <cell r="J155">
            <v>18.600000000000001</v>
          </cell>
          <cell r="K155">
            <v>30.35</v>
          </cell>
          <cell r="L155">
            <v>48.95</v>
          </cell>
          <cell r="M155">
            <v>62.002042900919307</v>
          </cell>
          <cell r="N155">
            <v>1.4999999999999999E-2</v>
          </cell>
          <cell r="O155">
            <v>1.5309999999999999</v>
          </cell>
          <cell r="P155">
            <v>1.516</v>
          </cell>
          <cell r="R155">
            <v>806.45161290322585</v>
          </cell>
          <cell r="S155">
            <v>2023.3333333333333</v>
          </cell>
          <cell r="T155">
            <v>3263.3333333333335</v>
          </cell>
          <cell r="V155" t="str">
            <v>Assume WC 62%. GLmeter = 2.16 MM.</v>
          </cell>
          <cell r="W155">
            <v>15</v>
          </cell>
          <cell r="X155">
            <v>1516</v>
          </cell>
        </row>
        <row r="156">
          <cell r="B156">
            <v>42332</v>
          </cell>
          <cell r="C156" t="str">
            <v>A-13</v>
          </cell>
          <cell r="D156" t="str">
            <v>A-13:Zone3</v>
          </cell>
          <cell r="E156">
            <v>23</v>
          </cell>
          <cell r="F156">
            <v>84</v>
          </cell>
          <cell r="G156">
            <v>209</v>
          </cell>
          <cell r="H156">
            <v>86</v>
          </cell>
          <cell r="I156">
            <v>640</v>
          </cell>
          <cell r="J156">
            <v>18</v>
          </cell>
          <cell r="K156">
            <v>59.58</v>
          </cell>
          <cell r="L156">
            <v>77.58</v>
          </cell>
          <cell r="M156">
            <v>76.798143851508115</v>
          </cell>
          <cell r="N156">
            <v>1.7999999999999999E-2</v>
          </cell>
          <cell r="O156">
            <v>1.579</v>
          </cell>
          <cell r="P156">
            <v>1.5649999999999999</v>
          </cell>
          <cell r="Q156">
            <v>37</v>
          </cell>
          <cell r="R156">
            <v>1000</v>
          </cell>
          <cell r="S156">
            <v>3310</v>
          </cell>
          <cell r="T156">
            <v>4310</v>
          </cell>
          <cell r="V156" t="str">
            <v>Lab WC 76.8% (24 Nov 2015)</v>
          </cell>
          <cell r="W156">
            <v>18</v>
          </cell>
          <cell r="X156">
            <v>1565</v>
          </cell>
        </row>
        <row r="157">
          <cell r="B157">
            <v>42342</v>
          </cell>
          <cell r="C157" t="str">
            <v>A-13</v>
          </cell>
          <cell r="D157" t="str">
            <v>A-13:Zone3</v>
          </cell>
          <cell r="E157">
            <v>17.5</v>
          </cell>
          <cell r="F157">
            <v>100</v>
          </cell>
          <cell r="G157">
            <v>208</v>
          </cell>
          <cell r="H157">
            <v>89</v>
          </cell>
          <cell r="I157">
            <v>669</v>
          </cell>
          <cell r="J157">
            <v>9.5500000000000007</v>
          </cell>
          <cell r="K157">
            <v>31.62</v>
          </cell>
          <cell r="L157">
            <v>41.17</v>
          </cell>
          <cell r="M157">
            <v>76.803497692494531</v>
          </cell>
          <cell r="N157">
            <v>9.5999999999999992E-3</v>
          </cell>
          <cell r="O157">
            <v>1.288</v>
          </cell>
          <cell r="P157">
            <v>1.2809999999999999</v>
          </cell>
          <cell r="Q157">
            <v>37</v>
          </cell>
          <cell r="R157">
            <v>1005.2356020942408</v>
          </cell>
          <cell r="S157">
            <v>3293.75</v>
          </cell>
          <cell r="T157">
            <v>3532.2916666666665</v>
          </cell>
          <cell r="V157" t="str">
            <v>Assume WC 76.8% (24 Nov 2015)</v>
          </cell>
          <cell r="W157">
            <v>9.6</v>
          </cell>
          <cell r="X157">
            <v>1281</v>
          </cell>
        </row>
        <row r="158">
          <cell r="B158">
            <v>42417</v>
          </cell>
          <cell r="C158" t="str">
            <v>A-13</v>
          </cell>
          <cell r="D158" t="str">
            <v>A-13:Zone3</v>
          </cell>
          <cell r="E158">
            <v>11</v>
          </cell>
          <cell r="F158">
            <v>100</v>
          </cell>
          <cell r="G158">
            <v>191</v>
          </cell>
          <cell r="H158">
            <v>90</v>
          </cell>
          <cell r="I158">
            <v>581</v>
          </cell>
          <cell r="J158">
            <v>4.67</v>
          </cell>
          <cell r="K158">
            <v>24.87</v>
          </cell>
          <cell r="L158">
            <v>29.54</v>
          </cell>
          <cell r="M158">
            <v>84.190927555856462</v>
          </cell>
          <cell r="N158">
            <v>4.0000000000000001E-3</v>
          </cell>
          <cell r="O158">
            <v>0.94899999999999995</v>
          </cell>
          <cell r="P158">
            <v>0.94499999999999995</v>
          </cell>
          <cell r="Q158">
            <v>33.26</v>
          </cell>
          <cell r="R158">
            <v>856.53104925053537</v>
          </cell>
          <cell r="T158">
            <v>7385</v>
          </cell>
          <cell r="V158" t="str">
            <v>Lab WC 84.2% (3 Feb 2016), WC 99% (18 Feb 2016). GL meter = 1.73 MM.</v>
          </cell>
          <cell r="W158">
            <v>4</v>
          </cell>
          <cell r="X158">
            <v>945</v>
          </cell>
        </row>
        <row r="159">
          <cell r="B159">
            <v>42443</v>
          </cell>
          <cell r="C159" t="str">
            <v>A-13</v>
          </cell>
          <cell r="D159" t="str">
            <v>A-13:Zone3</v>
          </cell>
          <cell r="E159">
            <v>24</v>
          </cell>
          <cell r="F159">
            <v>84</v>
          </cell>
          <cell r="G159">
            <v>153</v>
          </cell>
          <cell r="H159">
            <v>90</v>
          </cell>
          <cell r="I159">
            <v>742</v>
          </cell>
          <cell r="J159">
            <v>5.13</v>
          </cell>
          <cell r="K159">
            <v>27.36</v>
          </cell>
          <cell r="L159">
            <v>32.49</v>
          </cell>
          <cell r="M159">
            <v>84.21052631578948</v>
          </cell>
          <cell r="N159">
            <v>4.0000000000000001E-3</v>
          </cell>
          <cell r="O159">
            <v>1.083</v>
          </cell>
          <cell r="P159">
            <v>1.079</v>
          </cell>
          <cell r="Q159">
            <v>40.5</v>
          </cell>
          <cell r="R159">
            <v>779.72709551656919</v>
          </cell>
          <cell r="S159">
            <v>6840</v>
          </cell>
          <cell r="T159">
            <v>8125</v>
          </cell>
          <cell r="V159" t="str">
            <v>Assume WC 84.2%</v>
          </cell>
          <cell r="W159">
            <v>4</v>
          </cell>
          <cell r="X159">
            <v>1079</v>
          </cell>
        </row>
        <row r="160">
          <cell r="B160">
            <v>42477</v>
          </cell>
          <cell r="C160" t="str">
            <v>A-13</v>
          </cell>
          <cell r="D160" t="str">
            <v>A-13:Zone3</v>
          </cell>
          <cell r="E160">
            <v>19</v>
          </cell>
          <cell r="F160">
            <v>100</v>
          </cell>
          <cell r="G160">
            <v>164</v>
          </cell>
          <cell r="H160">
            <v>90</v>
          </cell>
          <cell r="I160">
            <v>739</v>
          </cell>
          <cell r="J160">
            <v>4.67</v>
          </cell>
          <cell r="K160">
            <v>24.89</v>
          </cell>
          <cell r="L160">
            <v>29.56</v>
          </cell>
          <cell r="M160">
            <v>84.201623815967523</v>
          </cell>
          <cell r="N160">
            <v>4.0000000000000001E-3</v>
          </cell>
          <cell r="O160">
            <v>0.83699999999999997</v>
          </cell>
          <cell r="P160">
            <v>0.83399999999999996</v>
          </cell>
          <cell r="Q160">
            <v>37</v>
          </cell>
          <cell r="R160">
            <v>856.53104925053537</v>
          </cell>
          <cell r="S160">
            <v>6222.5</v>
          </cell>
          <cell r="T160">
            <v>7390</v>
          </cell>
          <cell r="V160" t="str">
            <v>Assume WC 84.2%</v>
          </cell>
          <cell r="W160">
            <v>4</v>
          </cell>
          <cell r="X160">
            <v>834</v>
          </cell>
        </row>
        <row r="161">
          <cell r="B161">
            <v>42492</v>
          </cell>
          <cell r="C161" t="str">
            <v>A-13</v>
          </cell>
          <cell r="D161" t="str">
            <v>A-13:Zone3</v>
          </cell>
          <cell r="E161">
            <v>24</v>
          </cell>
          <cell r="F161">
            <v>100</v>
          </cell>
          <cell r="G161">
            <v>157</v>
          </cell>
          <cell r="H161">
            <v>90</v>
          </cell>
          <cell r="I161">
            <v>669</v>
          </cell>
          <cell r="J161">
            <v>8.19</v>
          </cell>
          <cell r="K161">
            <v>43.66</v>
          </cell>
          <cell r="L161">
            <v>51.85</v>
          </cell>
          <cell r="M161">
            <v>84.204435872709738</v>
          </cell>
          <cell r="N161">
            <v>7.0000000000000001E-3</v>
          </cell>
          <cell r="O161">
            <v>0.85499999999999998</v>
          </cell>
          <cell r="P161">
            <v>0.84799999999999998</v>
          </cell>
          <cell r="Q161">
            <v>33.24</v>
          </cell>
          <cell r="R161">
            <v>854.70085470085473</v>
          </cell>
          <cell r="S161">
            <v>6237.1428571428569</v>
          </cell>
          <cell r="T161">
            <v>7407.1428571428569</v>
          </cell>
          <cell r="V161" t="str">
            <v>Assume WC 84.2%</v>
          </cell>
          <cell r="W161">
            <v>7</v>
          </cell>
          <cell r="X161">
            <v>848</v>
          </cell>
        </row>
        <row r="162">
          <cell r="B162">
            <v>42499</v>
          </cell>
          <cell r="C162" t="str">
            <v>A-13</v>
          </cell>
          <cell r="D162" t="str">
            <v>A-13:Zone3</v>
          </cell>
          <cell r="E162">
            <v>18</v>
          </cell>
          <cell r="F162">
            <v>100</v>
          </cell>
          <cell r="G162">
            <v>176</v>
          </cell>
          <cell r="H162">
            <v>90</v>
          </cell>
          <cell r="I162">
            <v>844</v>
          </cell>
          <cell r="J162">
            <v>2.37</v>
          </cell>
          <cell r="K162">
            <v>12.65</v>
          </cell>
          <cell r="L162">
            <v>15.02</v>
          </cell>
          <cell r="M162">
            <v>84.221038615179765</v>
          </cell>
          <cell r="N162">
            <v>2E-3</v>
          </cell>
          <cell r="O162">
            <v>1.5269999999999999</v>
          </cell>
          <cell r="P162">
            <v>1.5249999999999999</v>
          </cell>
          <cell r="Q162">
            <v>34</v>
          </cell>
          <cell r="R162">
            <v>843.88185654008441</v>
          </cell>
          <cell r="S162">
            <v>6325</v>
          </cell>
          <cell r="T162">
            <v>7515</v>
          </cell>
          <cell r="V162" t="str">
            <v>Assume WC 84.2%</v>
          </cell>
          <cell r="W162">
            <v>2</v>
          </cell>
          <cell r="X162">
            <v>1525</v>
          </cell>
        </row>
        <row r="163">
          <cell r="B163">
            <v>42512</v>
          </cell>
          <cell r="C163" t="str">
            <v>A-13</v>
          </cell>
          <cell r="D163" t="str">
            <v>A-13:Zone3</v>
          </cell>
          <cell r="E163">
            <v>23</v>
          </cell>
          <cell r="F163">
            <v>100</v>
          </cell>
          <cell r="G163">
            <v>195</v>
          </cell>
          <cell r="H163">
            <v>90</v>
          </cell>
          <cell r="J163">
            <v>21.51</v>
          </cell>
          <cell r="K163">
            <v>39.96</v>
          </cell>
          <cell r="L163">
            <v>61.47</v>
          </cell>
          <cell r="M163">
            <v>65.007320644216691</v>
          </cell>
          <cell r="N163">
            <v>1.7000000000000001E-2</v>
          </cell>
          <cell r="O163">
            <v>0.97599999999999998</v>
          </cell>
          <cell r="P163">
            <v>0.95799999999999996</v>
          </cell>
          <cell r="Q163">
            <v>31</v>
          </cell>
          <cell r="R163">
            <v>790.33007903300791</v>
          </cell>
          <cell r="T163">
            <v>3615.8823529411766</v>
          </cell>
          <cell r="V163" t="str">
            <v>Visual WC 65%. GL meter = 1.77 MM.</v>
          </cell>
          <cell r="W163">
            <v>17</v>
          </cell>
          <cell r="X163">
            <v>958</v>
          </cell>
        </row>
        <row r="164">
          <cell r="B164">
            <v>42524</v>
          </cell>
          <cell r="C164" t="str">
            <v>A-13</v>
          </cell>
          <cell r="D164" t="str">
            <v>A-13:Zone3</v>
          </cell>
          <cell r="E164">
            <v>24</v>
          </cell>
          <cell r="F164">
            <v>100</v>
          </cell>
          <cell r="G164">
            <v>160</v>
          </cell>
          <cell r="H164">
            <v>90</v>
          </cell>
          <cell r="I164">
            <v>542</v>
          </cell>
          <cell r="J164">
            <v>15.71</v>
          </cell>
          <cell r="K164">
            <v>29.17</v>
          </cell>
          <cell r="L164">
            <v>44.88</v>
          </cell>
          <cell r="M164">
            <v>64.995543672014264</v>
          </cell>
          <cell r="N164">
            <v>1.2999999999999999E-2</v>
          </cell>
          <cell r="O164">
            <v>0.1275</v>
          </cell>
          <cell r="P164">
            <v>1.262</v>
          </cell>
          <cell r="Q164">
            <v>31</v>
          </cell>
          <cell r="R164">
            <v>827.49840865690646</v>
          </cell>
          <cell r="T164">
            <v>3573.8461538461538</v>
          </cell>
          <cell r="V164" t="str">
            <v>Assume WC 65%</v>
          </cell>
          <cell r="W164">
            <v>13</v>
          </cell>
          <cell r="X164">
            <v>1262</v>
          </cell>
        </row>
        <row r="165">
          <cell r="B165">
            <v>42546</v>
          </cell>
          <cell r="C165" t="str">
            <v>A-13</v>
          </cell>
          <cell r="D165" t="str">
            <v>A-13:Zone3</v>
          </cell>
          <cell r="E165">
            <v>24</v>
          </cell>
          <cell r="F165">
            <v>100</v>
          </cell>
          <cell r="G165">
            <v>153</v>
          </cell>
          <cell r="H165">
            <v>92</v>
          </cell>
          <cell r="I165">
            <v>582</v>
          </cell>
          <cell r="J165">
            <v>15.39</v>
          </cell>
          <cell r="K165">
            <v>28.58</v>
          </cell>
          <cell r="L165">
            <v>43.97</v>
          </cell>
          <cell r="M165">
            <v>64.998862861041616</v>
          </cell>
          <cell r="N165">
            <v>1.2E-2</v>
          </cell>
          <cell r="O165">
            <v>0.68500000000000005</v>
          </cell>
          <cell r="P165">
            <v>0.67300000000000004</v>
          </cell>
          <cell r="Q165">
            <v>31</v>
          </cell>
          <cell r="R165">
            <v>779.72709551656919</v>
          </cell>
          <cell r="S165">
            <v>2381.6666666666665</v>
          </cell>
          <cell r="T165">
            <v>3664.1666666666665</v>
          </cell>
          <cell r="V165" t="str">
            <v>Assume WC 65%</v>
          </cell>
          <cell r="W165">
            <v>12</v>
          </cell>
          <cell r="X165">
            <v>673</v>
          </cell>
        </row>
        <row r="166">
          <cell r="B166">
            <v>42563</v>
          </cell>
          <cell r="C166" t="str">
            <v>A-13</v>
          </cell>
          <cell r="D166" t="str">
            <v>A-13:Zone3</v>
          </cell>
          <cell r="E166">
            <v>29</v>
          </cell>
          <cell r="F166">
            <v>100</v>
          </cell>
          <cell r="G166">
            <v>166</v>
          </cell>
          <cell r="H166">
            <v>81</v>
          </cell>
          <cell r="I166">
            <v>789</v>
          </cell>
          <cell r="J166">
            <v>15.44</v>
          </cell>
          <cell r="K166">
            <v>4.25</v>
          </cell>
          <cell r="L166">
            <v>19.690000000000001</v>
          </cell>
          <cell r="M166">
            <v>21.584560690705942</v>
          </cell>
          <cell r="N166">
            <v>1.2E-2</v>
          </cell>
          <cell r="O166">
            <v>1.208</v>
          </cell>
          <cell r="P166">
            <v>1.196</v>
          </cell>
          <cell r="Q166">
            <v>32</v>
          </cell>
          <cell r="R166">
            <v>777.20207253886008</v>
          </cell>
          <cell r="T166">
            <v>1640.8333333333333</v>
          </cell>
          <cell r="V166" t="str">
            <v>Lab WC 21.6% (5 June 2016). GL meter = 2.07 MM.</v>
          </cell>
          <cell r="W166">
            <v>12</v>
          </cell>
          <cell r="X166">
            <v>1196</v>
          </cell>
        </row>
        <row r="167">
          <cell r="B167">
            <v>42578</v>
          </cell>
          <cell r="C167" t="str">
            <v>A-13</v>
          </cell>
          <cell r="D167" t="str">
            <v>A-13:Zone3</v>
          </cell>
          <cell r="E167">
            <v>24</v>
          </cell>
          <cell r="F167">
            <v>100</v>
          </cell>
          <cell r="G167">
            <v>188</v>
          </cell>
          <cell r="H167">
            <v>82</v>
          </cell>
          <cell r="I167">
            <v>610</v>
          </cell>
          <cell r="J167">
            <v>31.92</v>
          </cell>
          <cell r="K167">
            <v>8.8000000000000007</v>
          </cell>
          <cell r="L167">
            <v>40.72</v>
          </cell>
          <cell r="M167">
            <v>21.611001964636543</v>
          </cell>
          <cell r="N167">
            <v>1.2800000000000001E-2</v>
          </cell>
          <cell r="O167">
            <v>1.21</v>
          </cell>
          <cell r="P167">
            <v>1.1839999999999999</v>
          </cell>
          <cell r="Q167">
            <v>34</v>
          </cell>
          <cell r="R167">
            <v>401.00250626566418</v>
          </cell>
          <cell r="S167">
            <v>687.5</v>
          </cell>
          <cell r="T167">
            <v>3181.25</v>
          </cell>
          <cell r="V167" t="str">
            <v>Assume WC 21.6%. GL meter = 2.04 MM. Gas TS = 0 MM.</v>
          </cell>
          <cell r="W167">
            <v>12.8</v>
          </cell>
          <cell r="X167">
            <v>1184</v>
          </cell>
        </row>
        <row r="168">
          <cell r="B168">
            <v>42616</v>
          </cell>
          <cell r="C168" t="str">
            <v>A-13</v>
          </cell>
          <cell r="D168" t="str">
            <v>A-13:Zone3</v>
          </cell>
          <cell r="E168">
            <v>16</v>
          </cell>
          <cell r="F168">
            <v>100</v>
          </cell>
          <cell r="G168">
            <v>162</v>
          </cell>
          <cell r="H168">
            <v>82</v>
          </cell>
          <cell r="I168">
            <v>639</v>
          </cell>
          <cell r="J168">
            <v>5.71</v>
          </cell>
          <cell r="K168">
            <v>51.38</v>
          </cell>
          <cell r="L168">
            <v>57.09</v>
          </cell>
          <cell r="M168">
            <v>89.998248379751274</v>
          </cell>
          <cell r="N168">
            <v>1.1000000000000001E-3</v>
          </cell>
          <cell r="O168">
            <v>1.365</v>
          </cell>
          <cell r="P168">
            <v>1.363</v>
          </cell>
          <cell r="Q168">
            <v>35.4</v>
          </cell>
          <cell r="R168">
            <v>192.6444833625219</v>
          </cell>
          <cell r="S168">
            <v>46709.090909090912</v>
          </cell>
          <cell r="T168">
            <v>51900</v>
          </cell>
          <cell r="V168" t="str">
            <v>Assume WC 90%. GL meter = 2.26 MM. Gas TS = 1.37 MM.</v>
          </cell>
          <cell r="W168">
            <v>1.1000000000000001</v>
          </cell>
          <cell r="X168">
            <v>1363</v>
          </cell>
        </row>
        <row r="169">
          <cell r="B169">
            <v>42623</v>
          </cell>
          <cell r="C169" t="str">
            <v>A-13</v>
          </cell>
          <cell r="D169" t="str">
            <v>A-13:Zone3</v>
          </cell>
          <cell r="E169">
            <v>23</v>
          </cell>
          <cell r="F169">
            <v>100</v>
          </cell>
          <cell r="G169">
            <v>190</v>
          </cell>
          <cell r="H169">
            <v>82</v>
          </cell>
          <cell r="I169">
            <v>646</v>
          </cell>
          <cell r="J169">
            <v>4.3899999999999997</v>
          </cell>
          <cell r="K169">
            <v>39.520000000000003</v>
          </cell>
          <cell r="L169">
            <v>43.91</v>
          </cell>
          <cell r="M169">
            <v>90.002277385561371</v>
          </cell>
          <cell r="N169">
            <v>8.9999999999999998E-4</v>
          </cell>
          <cell r="O169">
            <v>1.794</v>
          </cell>
          <cell r="P169">
            <v>1.7929999999999999</v>
          </cell>
          <cell r="Q169">
            <v>35</v>
          </cell>
          <cell r="R169">
            <v>205.0113895216401</v>
          </cell>
          <cell r="S169">
            <v>43911.111111111109</v>
          </cell>
          <cell r="T169">
            <v>48788.888888888891</v>
          </cell>
          <cell r="V169" t="str">
            <v>Assume WC 90%. GL meter = 2.2 MM. Gas TS = 1.8 MM.</v>
          </cell>
          <cell r="W169">
            <v>0.9</v>
          </cell>
          <cell r="X169">
            <v>1793</v>
          </cell>
        </row>
        <row r="170">
          <cell r="B170">
            <v>42638</v>
          </cell>
          <cell r="C170" t="str">
            <v>A-13</v>
          </cell>
          <cell r="D170" t="str">
            <v>A-13:Zone3</v>
          </cell>
          <cell r="E170">
            <v>17</v>
          </cell>
          <cell r="F170">
            <v>100</v>
          </cell>
          <cell r="G170">
            <v>228</v>
          </cell>
          <cell r="H170">
            <v>80</v>
          </cell>
          <cell r="I170">
            <v>683</v>
          </cell>
          <cell r="J170">
            <v>2.74</v>
          </cell>
          <cell r="K170">
            <v>24.66</v>
          </cell>
          <cell r="L170">
            <v>27.4</v>
          </cell>
          <cell r="M170">
            <v>90</v>
          </cell>
          <cell r="N170">
            <v>5.0000000000000001E-4</v>
          </cell>
          <cell r="O170">
            <v>1.53</v>
          </cell>
          <cell r="P170">
            <v>1.5289999999999999</v>
          </cell>
          <cell r="Q170">
            <v>36</v>
          </cell>
          <cell r="R170">
            <v>182.48175182481751</v>
          </cell>
          <cell r="S170">
            <v>49320</v>
          </cell>
          <cell r="T170">
            <v>54800</v>
          </cell>
          <cell r="V170" t="str">
            <v>Assume WC 90%. GL meter = 2.64 MM. Gas TS = 1.53 MM.</v>
          </cell>
          <cell r="W170">
            <v>0.5</v>
          </cell>
          <cell r="X170">
            <v>1529</v>
          </cell>
        </row>
        <row r="171">
          <cell r="B171">
            <v>42689</v>
          </cell>
          <cell r="C171" t="str">
            <v>A-13</v>
          </cell>
          <cell r="D171" t="str">
            <v>A-13:Zone3</v>
          </cell>
          <cell r="E171">
            <v>24</v>
          </cell>
          <cell r="F171">
            <v>84</v>
          </cell>
          <cell r="G171">
            <v>191</v>
          </cell>
          <cell r="H171">
            <v>88</v>
          </cell>
          <cell r="I171">
            <v>786</v>
          </cell>
          <cell r="J171">
            <v>8.9</v>
          </cell>
          <cell r="K171">
            <v>24.28</v>
          </cell>
          <cell r="L171">
            <v>33.18</v>
          </cell>
          <cell r="M171">
            <v>73.176612417118747</v>
          </cell>
          <cell r="N171">
            <v>3.5999999999999999E-3</v>
          </cell>
          <cell r="O171">
            <v>1.7250000000000001</v>
          </cell>
          <cell r="P171">
            <v>1.7210000000000001</v>
          </cell>
          <cell r="Q171">
            <v>34</v>
          </cell>
          <cell r="R171">
            <v>404.49438202247188</v>
          </cell>
          <cell r="T171">
            <v>9216.6666666666661</v>
          </cell>
          <cell r="V171" t="str">
            <v xml:space="preserve">Assume WC = 73.17%. GL meter = 2.87 MM. Gas TS = 1.86 MM. </v>
          </cell>
          <cell r="W171">
            <v>3.6</v>
          </cell>
          <cell r="X171">
            <v>1721</v>
          </cell>
        </row>
        <row r="172">
          <cell r="B172">
            <v>42747</v>
          </cell>
          <cell r="C172" t="str">
            <v>A-13</v>
          </cell>
          <cell r="D172" t="str">
            <v>A-13:Zone3</v>
          </cell>
          <cell r="E172">
            <v>40</v>
          </cell>
          <cell r="F172">
            <v>100</v>
          </cell>
          <cell r="G172">
            <v>189</v>
          </cell>
          <cell r="H172">
            <v>83</v>
          </cell>
          <cell r="I172">
            <v>766</v>
          </cell>
          <cell r="J172">
            <v>12</v>
          </cell>
          <cell r="K172">
            <v>4</v>
          </cell>
          <cell r="L172">
            <v>16</v>
          </cell>
          <cell r="M172">
            <v>25</v>
          </cell>
          <cell r="N172">
            <v>4.7999999999999996E-3</v>
          </cell>
          <cell r="O172">
            <v>1.504</v>
          </cell>
          <cell r="P172">
            <v>1.4990000000000001</v>
          </cell>
          <cell r="Q172">
            <v>34</v>
          </cell>
          <cell r="R172">
            <v>400</v>
          </cell>
          <cell r="S172">
            <v>833.33333333333337</v>
          </cell>
          <cell r="T172">
            <v>3333.3333333333335</v>
          </cell>
          <cell r="V172" t="str">
            <v>WC = 25%. GL meter = 2.45 MM. Gas TS = 1.5 MM.</v>
          </cell>
          <cell r="W172">
            <v>4.8</v>
          </cell>
          <cell r="X172">
            <v>1499</v>
          </cell>
        </row>
        <row r="173">
          <cell r="B173">
            <v>42766</v>
          </cell>
          <cell r="C173" t="str">
            <v>A-13</v>
          </cell>
          <cell r="D173" t="str">
            <v>A-13:Zone3</v>
          </cell>
          <cell r="E173">
            <v>17</v>
          </cell>
          <cell r="F173">
            <v>84</v>
          </cell>
          <cell r="G173">
            <v>193</v>
          </cell>
          <cell r="H173">
            <v>81</v>
          </cell>
          <cell r="I173">
            <v>671</v>
          </cell>
          <cell r="J173">
            <v>39.619999999999997</v>
          </cell>
          <cell r="K173">
            <v>13.21</v>
          </cell>
          <cell r="L173">
            <v>52.83</v>
          </cell>
          <cell r="M173">
            <v>25.004732159757712</v>
          </cell>
          <cell r="N173">
            <v>1.52E-2</v>
          </cell>
          <cell r="O173">
            <v>1.3779999999999999</v>
          </cell>
          <cell r="P173">
            <v>1.363</v>
          </cell>
          <cell r="Q173">
            <v>34</v>
          </cell>
          <cell r="R173">
            <v>383.64462392730945</v>
          </cell>
          <cell r="T173">
            <v>3475.6578947368421</v>
          </cell>
          <cell r="V173" t="str">
            <v xml:space="preserve">Assume WC 25%. Gas TS = 1.38 MM. GL meter = 2.5 MM. </v>
          </cell>
          <cell r="W173">
            <v>15.2</v>
          </cell>
          <cell r="X173">
            <v>1363</v>
          </cell>
        </row>
        <row r="174">
          <cell r="B174">
            <v>42768</v>
          </cell>
          <cell r="C174" t="str">
            <v>A-13</v>
          </cell>
          <cell r="D174" t="str">
            <v>A-13:Zone3</v>
          </cell>
          <cell r="E174">
            <v>13.5</v>
          </cell>
          <cell r="F174">
            <v>100</v>
          </cell>
          <cell r="G174">
            <v>201</v>
          </cell>
          <cell r="H174">
            <v>85</v>
          </cell>
          <cell r="I174">
            <v>687</v>
          </cell>
          <cell r="J174">
            <v>63.47</v>
          </cell>
          <cell r="K174">
            <v>21.16</v>
          </cell>
          <cell r="L174">
            <v>84.63</v>
          </cell>
          <cell r="M174">
            <v>25.002954035212099</v>
          </cell>
          <cell r="N174">
            <v>2.5399999999999999E-2</v>
          </cell>
          <cell r="O174">
            <v>1.9159999999999999</v>
          </cell>
          <cell r="P174">
            <v>1.891</v>
          </cell>
          <cell r="Q174">
            <v>96</v>
          </cell>
          <cell r="R174">
            <v>400.18906570033084</v>
          </cell>
          <cell r="T174">
            <v>3331.8897637795276</v>
          </cell>
          <cell r="V174" t="str">
            <v>Assume WC 25%. Gas TS = 1.92 MM. GL meter = 4.4 MM. (Increase GL rate)</v>
          </cell>
          <cell r="W174">
            <v>25.4</v>
          </cell>
          <cell r="X174">
            <v>1891</v>
          </cell>
        </row>
        <row r="175">
          <cell r="B175">
            <v>42788</v>
          </cell>
          <cell r="C175" t="str">
            <v>A-13</v>
          </cell>
          <cell r="D175" t="str">
            <v>A-13:Zone3</v>
          </cell>
          <cell r="E175">
            <v>23</v>
          </cell>
          <cell r="F175">
            <v>100</v>
          </cell>
          <cell r="G175">
            <v>200</v>
          </cell>
          <cell r="H175">
            <v>81</v>
          </cell>
          <cell r="I175">
            <v>892</v>
          </cell>
          <cell r="J175">
            <v>7.45</v>
          </cell>
          <cell r="K175">
            <v>2.48</v>
          </cell>
          <cell r="L175">
            <v>9.93</v>
          </cell>
          <cell r="M175">
            <v>24.974823766364551</v>
          </cell>
          <cell r="N175">
            <v>3.0000000000000001E-3</v>
          </cell>
          <cell r="O175">
            <v>1.754</v>
          </cell>
          <cell r="P175">
            <v>1.7509999999999999</v>
          </cell>
          <cell r="Q175">
            <v>96</v>
          </cell>
          <cell r="R175">
            <v>402.68456375838929</v>
          </cell>
          <cell r="S175">
            <v>826.66666666666663</v>
          </cell>
          <cell r="T175">
            <v>3310</v>
          </cell>
          <cell r="V175" t="str">
            <v>Assume WC 25%. Gas TS = 1.75. GL meter = 3.36 MM.</v>
          </cell>
          <cell r="W175">
            <v>3</v>
          </cell>
          <cell r="X175">
            <v>1751</v>
          </cell>
          <cell r="Y175" t="str">
            <v>GLV stuck</v>
          </cell>
        </row>
        <row r="176">
          <cell r="B176">
            <v>42801</v>
          </cell>
          <cell r="C176" t="str">
            <v>A-13</v>
          </cell>
          <cell r="D176" t="str">
            <v>A-13:Zone3</v>
          </cell>
          <cell r="E176">
            <v>23</v>
          </cell>
          <cell r="F176">
            <v>100</v>
          </cell>
          <cell r="G176">
            <v>191</v>
          </cell>
          <cell r="H176">
            <v>80</v>
          </cell>
          <cell r="I176">
            <v>1008</v>
          </cell>
          <cell r="J176">
            <v>0.42</v>
          </cell>
          <cell r="K176">
            <v>2.21</v>
          </cell>
          <cell r="L176">
            <v>2.63</v>
          </cell>
          <cell r="M176">
            <v>84.030418250950575</v>
          </cell>
          <cell r="N176">
            <v>2.0000000000000001E-4</v>
          </cell>
          <cell r="O176">
            <v>1.7</v>
          </cell>
          <cell r="P176">
            <v>1.7</v>
          </cell>
          <cell r="R176">
            <v>476.1904761904762</v>
          </cell>
          <cell r="T176">
            <v>13150</v>
          </cell>
          <cell r="V176" t="str">
            <v>WC 81% updated Mar, suspected loaded up</v>
          </cell>
          <cell r="W176">
            <v>0.2</v>
          </cell>
          <cell r="X176">
            <v>1700</v>
          </cell>
        </row>
        <row r="177">
          <cell r="B177">
            <v>42847</v>
          </cell>
          <cell r="C177" t="str">
            <v>A-13</v>
          </cell>
          <cell r="D177" t="str">
            <v>A-13:Zone3</v>
          </cell>
          <cell r="E177">
            <v>21</v>
          </cell>
          <cell r="F177">
            <v>84</v>
          </cell>
          <cell r="G177">
            <v>182</v>
          </cell>
          <cell r="H177">
            <v>79</v>
          </cell>
          <cell r="I177">
            <v>926</v>
          </cell>
          <cell r="J177">
            <v>0.71</v>
          </cell>
          <cell r="K177">
            <v>3</v>
          </cell>
          <cell r="L177">
            <v>3.71</v>
          </cell>
          <cell r="M177">
            <v>80.862533692722366</v>
          </cell>
          <cell r="N177">
            <v>2.9999999999999997E-4</v>
          </cell>
          <cell r="O177">
            <v>1.5</v>
          </cell>
          <cell r="P177">
            <v>1.5</v>
          </cell>
          <cell r="Q177">
            <v>96</v>
          </cell>
          <cell r="R177">
            <v>422.53521126760563</v>
          </cell>
          <cell r="T177">
            <v>12366.666666666666</v>
          </cell>
          <cell r="V177" t="str">
            <v>GL meter 2.75 MM</v>
          </cell>
          <cell r="W177">
            <v>0.3</v>
          </cell>
          <cell r="X177">
            <v>1500</v>
          </cell>
        </row>
        <row r="178">
          <cell r="B178">
            <v>42868</v>
          </cell>
          <cell r="C178" t="str">
            <v>A-13</v>
          </cell>
          <cell r="D178" t="str">
            <v>A-13:Zone3</v>
          </cell>
          <cell r="E178">
            <v>13</v>
          </cell>
          <cell r="F178">
            <v>92</v>
          </cell>
          <cell r="G178">
            <v>240</v>
          </cell>
          <cell r="H178">
            <v>80</v>
          </cell>
          <cell r="I178">
            <v>1297</v>
          </cell>
          <cell r="J178">
            <v>5.55</v>
          </cell>
          <cell r="K178">
            <v>23.7</v>
          </cell>
          <cell r="L178">
            <v>29.25</v>
          </cell>
          <cell r="M178">
            <v>81.025641025641022</v>
          </cell>
          <cell r="N178">
            <v>2.2000000000000001E-3</v>
          </cell>
          <cell r="O178">
            <v>5.97</v>
          </cell>
          <cell r="P178">
            <v>5.97</v>
          </cell>
          <cell r="Q178">
            <v>96</v>
          </cell>
          <cell r="R178">
            <v>396.39639639639637</v>
          </cell>
          <cell r="T178">
            <v>13295.454545454546</v>
          </cell>
          <cell r="V178" t="str">
            <v>GL meter 0.84 MM EROR, Gas TS 5.97 MM, WC update May 90% but still use 81 for May allocation</v>
          </cell>
          <cell r="W178">
            <v>2.2000000000000002</v>
          </cell>
          <cell r="X178">
            <v>5970</v>
          </cell>
        </row>
        <row r="179">
          <cell r="B179">
            <v>42896</v>
          </cell>
          <cell r="C179" t="str">
            <v>A-13</v>
          </cell>
          <cell r="D179" t="str">
            <v>A-13:Zone3</v>
          </cell>
          <cell r="E179">
            <v>10</v>
          </cell>
          <cell r="F179">
            <v>100</v>
          </cell>
          <cell r="G179">
            <v>191</v>
          </cell>
          <cell r="H179">
            <v>86</v>
          </cell>
          <cell r="I179">
            <v>573</v>
          </cell>
          <cell r="J179">
            <v>9.23</v>
          </cell>
          <cell r="K179">
            <v>39.4</v>
          </cell>
          <cell r="L179">
            <v>48.63</v>
          </cell>
          <cell r="M179">
            <v>81.019946535060669</v>
          </cell>
          <cell r="N179">
            <v>3.7000000000000002E-3</v>
          </cell>
          <cell r="O179">
            <v>1.47</v>
          </cell>
          <cell r="P179">
            <v>1.47</v>
          </cell>
          <cell r="Q179">
            <v>96</v>
          </cell>
          <cell r="R179">
            <v>400.86673889490788</v>
          </cell>
          <cell r="T179">
            <v>13129.72972972973</v>
          </cell>
          <cell r="V179" t="str">
            <v>GL meter 3.19 MM, GL optimizations (reduce GL to het 1.5 MM at TS), still use 81% (update 91%)</v>
          </cell>
          <cell r="W179">
            <v>3.7</v>
          </cell>
          <cell r="X179">
            <v>1470</v>
          </cell>
        </row>
        <row r="180">
          <cell r="B180">
            <v>42922</v>
          </cell>
          <cell r="C180" t="str">
            <v>A-13</v>
          </cell>
          <cell r="D180" t="str">
            <v>A-13:Zone3</v>
          </cell>
          <cell r="E180">
            <v>9</v>
          </cell>
          <cell r="F180">
            <v>96</v>
          </cell>
          <cell r="G180">
            <v>186</v>
          </cell>
          <cell r="H180">
            <v>84</v>
          </cell>
          <cell r="I180">
            <v>671</v>
          </cell>
          <cell r="J180">
            <v>1.59</v>
          </cell>
          <cell r="K180">
            <v>14.34</v>
          </cell>
          <cell r="L180">
            <v>15.93</v>
          </cell>
          <cell r="M180">
            <v>90.018832391713744</v>
          </cell>
          <cell r="N180">
            <v>5.9999999999999995E-4</v>
          </cell>
          <cell r="O180">
            <v>0.98</v>
          </cell>
          <cell r="P180">
            <v>0.97899999999999998</v>
          </cell>
          <cell r="R180">
            <v>377.35849056603774</v>
          </cell>
          <cell r="T180">
            <v>26666.666666666668</v>
          </cell>
          <cell r="V180" t="str">
            <v>WC,  A 13 per 6 May 2017 = 90%</v>
          </cell>
          <cell r="W180">
            <v>0.6</v>
          </cell>
          <cell r="X180">
            <v>979</v>
          </cell>
        </row>
        <row r="181">
          <cell r="B181">
            <v>42935</v>
          </cell>
          <cell r="C181" t="str">
            <v>A-13</v>
          </cell>
          <cell r="D181" t="str">
            <v>A-13:Zone3</v>
          </cell>
          <cell r="E181">
            <v>24</v>
          </cell>
          <cell r="F181">
            <v>100</v>
          </cell>
          <cell r="G181">
            <v>182</v>
          </cell>
          <cell r="H181">
            <v>86</v>
          </cell>
          <cell r="I181">
            <v>640</v>
          </cell>
          <cell r="J181">
            <v>4.7</v>
          </cell>
          <cell r="K181">
            <v>42.3</v>
          </cell>
          <cell r="L181">
            <v>47</v>
          </cell>
          <cell r="M181">
            <v>90</v>
          </cell>
          <cell r="N181">
            <v>1.9E-3</v>
          </cell>
          <cell r="O181">
            <v>1.1599999999999999</v>
          </cell>
          <cell r="P181">
            <v>1.1599999999999999</v>
          </cell>
          <cell r="Q181">
            <v>96</v>
          </cell>
          <cell r="R181">
            <v>404.25531914893617</v>
          </cell>
          <cell r="T181">
            <v>24715.78947368421</v>
          </cell>
          <cell r="V181" t="str">
            <v>GL meter 2.7 MM, use WC 90%, plan to increase to get gas at T/S 2 MM</v>
          </cell>
          <cell r="W181">
            <v>1.9</v>
          </cell>
          <cell r="X181">
            <v>1160</v>
          </cell>
        </row>
        <row r="182">
          <cell r="B182">
            <v>42962</v>
          </cell>
          <cell r="C182" t="str">
            <v>A-13</v>
          </cell>
          <cell r="D182" t="str">
            <v>A-13:Zone3</v>
          </cell>
          <cell r="E182">
            <v>11</v>
          </cell>
          <cell r="F182">
            <v>100</v>
          </cell>
          <cell r="G182">
            <v>192</v>
          </cell>
          <cell r="H182">
            <v>83</v>
          </cell>
          <cell r="I182">
            <v>597</v>
          </cell>
          <cell r="J182">
            <v>16.149999999999999</v>
          </cell>
          <cell r="K182">
            <v>28.7</v>
          </cell>
          <cell r="L182">
            <v>44.85</v>
          </cell>
          <cell r="M182">
            <v>63.99108138238573</v>
          </cell>
          <cell r="N182">
            <v>6.4999999999999997E-3</v>
          </cell>
          <cell r="O182">
            <v>1.18</v>
          </cell>
          <cell r="P182">
            <v>1.17</v>
          </cell>
          <cell r="Q182">
            <v>96</v>
          </cell>
          <cell r="R182">
            <v>402.47678018575851</v>
          </cell>
          <cell r="T182">
            <v>6900</v>
          </cell>
          <cell r="V182" t="str">
            <v>Reduce GL to get gas 1 MM at T/S, GL meter 2.3 MM, update BSW Aug 14 64%, concern to TSLL gas lift line</v>
          </cell>
          <cell r="W182">
            <v>6.5</v>
          </cell>
          <cell r="X182">
            <v>1170</v>
          </cell>
        </row>
        <row r="183">
          <cell r="B183">
            <v>42984</v>
          </cell>
          <cell r="C183" t="str">
            <v>A-13</v>
          </cell>
          <cell r="D183" t="str">
            <v>A-13:Zone3</v>
          </cell>
          <cell r="E183">
            <v>18</v>
          </cell>
          <cell r="F183">
            <v>100</v>
          </cell>
          <cell r="G183">
            <v>196</v>
          </cell>
          <cell r="H183">
            <v>79</v>
          </cell>
          <cell r="I183">
            <v>640</v>
          </cell>
          <cell r="J183">
            <v>7.78</v>
          </cell>
          <cell r="K183">
            <v>13.8</v>
          </cell>
          <cell r="L183">
            <v>21.58</v>
          </cell>
          <cell r="M183">
            <v>63.948100092678409</v>
          </cell>
          <cell r="N183">
            <v>3.0999999999999999E-3</v>
          </cell>
          <cell r="O183">
            <v>1.1299999999999999</v>
          </cell>
          <cell r="P183">
            <v>1.1200000000000001</v>
          </cell>
          <cell r="Q183">
            <v>96</v>
          </cell>
          <cell r="R183">
            <v>398.45758354755782</v>
          </cell>
          <cell r="T183">
            <v>6974.1935483870966</v>
          </cell>
          <cell r="V183" t="str">
            <v>Adjust GL use Manual Valve, set GL 1.7 MM at T/S 1.1 MM tend to loaded up because GL injt gradually drop and CP increase</v>
          </cell>
          <cell r="W183">
            <v>3.1</v>
          </cell>
          <cell r="X183">
            <v>1120</v>
          </cell>
        </row>
        <row r="184">
          <cell r="B184">
            <v>42985</v>
          </cell>
          <cell r="C184" t="str">
            <v>A-13</v>
          </cell>
          <cell r="D184" t="str">
            <v>A-13:Zone3</v>
          </cell>
          <cell r="E184">
            <v>12</v>
          </cell>
          <cell r="F184">
            <v>100</v>
          </cell>
          <cell r="G184">
            <v>202</v>
          </cell>
          <cell r="H184">
            <v>81</v>
          </cell>
          <cell r="I184">
            <v>605</v>
          </cell>
          <cell r="J184">
            <v>8.4</v>
          </cell>
          <cell r="K184">
            <v>14.9</v>
          </cell>
          <cell r="L184">
            <v>23.3</v>
          </cell>
          <cell r="M184">
            <v>63.948497854077253</v>
          </cell>
          <cell r="N184">
            <v>3.3999999999999998E-3</v>
          </cell>
          <cell r="O184">
            <v>1.42</v>
          </cell>
          <cell r="P184">
            <v>1.41</v>
          </cell>
          <cell r="Q184">
            <v>96</v>
          </cell>
          <cell r="R184">
            <v>404.76190476190476</v>
          </cell>
          <cell r="T184">
            <v>6867.6470588235297</v>
          </cell>
          <cell r="V184" t="str">
            <v>Adjust GL via manual, increase GL to 3 MM due to at 1.7 MM GL gradually drop, currently CP and GL stable</v>
          </cell>
          <cell r="W184">
            <v>3.4</v>
          </cell>
          <cell r="X184">
            <v>1410</v>
          </cell>
        </row>
        <row r="185">
          <cell r="B185">
            <v>43005</v>
          </cell>
          <cell r="C185" t="str">
            <v>A-13</v>
          </cell>
          <cell r="D185" t="str">
            <v>A-13:Zone3</v>
          </cell>
          <cell r="E185">
            <v>18</v>
          </cell>
          <cell r="F185">
            <v>100</v>
          </cell>
          <cell r="G185">
            <v>202</v>
          </cell>
          <cell r="H185">
            <v>89</v>
          </cell>
          <cell r="I185">
            <v>670</v>
          </cell>
          <cell r="J185">
            <v>20.6</v>
          </cell>
          <cell r="K185">
            <v>36.6</v>
          </cell>
          <cell r="L185">
            <v>57.2</v>
          </cell>
          <cell r="M185">
            <v>63.986013986013987</v>
          </cell>
          <cell r="N185">
            <v>0.01</v>
          </cell>
          <cell r="O185">
            <v>1.02</v>
          </cell>
          <cell r="P185">
            <v>1.02</v>
          </cell>
          <cell r="R185">
            <v>485.43689320388347</v>
          </cell>
          <cell r="T185">
            <v>5720</v>
          </cell>
          <cell r="V185" t="str">
            <v>GL meter 2 MM (gradually increase by self from 1.5 MM), WC 64%</v>
          </cell>
          <cell r="W185">
            <v>10</v>
          </cell>
          <cell r="X185">
            <v>1020</v>
          </cell>
        </row>
        <row r="186">
          <cell r="B186">
            <v>43086</v>
          </cell>
          <cell r="C186" t="str">
            <v>A-13</v>
          </cell>
          <cell r="D186" t="str">
            <v>A-13:Zone3</v>
          </cell>
          <cell r="E186">
            <v>26</v>
          </cell>
          <cell r="F186">
            <v>100</v>
          </cell>
          <cell r="G186">
            <v>179</v>
          </cell>
          <cell r="H186">
            <v>79</v>
          </cell>
          <cell r="I186">
            <v>1457</v>
          </cell>
          <cell r="J186">
            <v>0.2</v>
          </cell>
          <cell r="K186">
            <v>1.6</v>
          </cell>
          <cell r="L186">
            <v>1.8</v>
          </cell>
          <cell r="M186">
            <v>88.888888888888886</v>
          </cell>
          <cell r="N186">
            <v>0</v>
          </cell>
          <cell r="O186">
            <v>0.81</v>
          </cell>
          <cell r="P186">
            <v>0.81</v>
          </cell>
          <cell r="R186">
            <v>0</v>
          </cell>
          <cell r="T186">
            <v>0</v>
          </cell>
          <cell r="V186" t="str">
            <v>GL meter 0.8 MM, need to bleed off CP ASAP</v>
          </cell>
          <cell r="W186">
            <v>0</v>
          </cell>
          <cell r="X186">
            <v>810</v>
          </cell>
        </row>
        <row r="187">
          <cell r="B187">
            <v>43115</v>
          </cell>
          <cell r="C187" t="str">
            <v>A-13</v>
          </cell>
          <cell r="D187" t="str">
            <v>A-13:Zone3</v>
          </cell>
          <cell r="E187">
            <v>24</v>
          </cell>
          <cell r="F187">
            <v>84</v>
          </cell>
          <cell r="G187">
            <v>199</v>
          </cell>
          <cell r="H187">
            <v>77</v>
          </cell>
          <cell r="I187">
            <v>1443</v>
          </cell>
          <cell r="J187">
            <v>0.61</v>
          </cell>
          <cell r="K187">
            <v>5.5</v>
          </cell>
          <cell r="L187">
            <v>6.11</v>
          </cell>
          <cell r="M187">
            <v>90.016366612111298</v>
          </cell>
          <cell r="N187">
            <v>2.0000000000000001E-4</v>
          </cell>
          <cell r="O187">
            <v>0.89</v>
          </cell>
          <cell r="P187">
            <v>0.89</v>
          </cell>
          <cell r="Q187">
            <v>95</v>
          </cell>
          <cell r="R187">
            <v>327.86885245901641</v>
          </cell>
          <cell r="T187">
            <v>30350</v>
          </cell>
          <cell r="V187" t="str">
            <v>Confirm Loaded up, GL meter 0.9 MM, need to bleed of CP</v>
          </cell>
          <cell r="W187">
            <v>0.2</v>
          </cell>
          <cell r="X187">
            <v>890</v>
          </cell>
        </row>
        <row r="188">
          <cell r="B188">
            <v>43120</v>
          </cell>
          <cell r="C188" t="str">
            <v>A-13</v>
          </cell>
          <cell r="D188" t="str">
            <v>A-13:Zone3</v>
          </cell>
          <cell r="E188">
            <v>23</v>
          </cell>
          <cell r="F188">
            <v>100</v>
          </cell>
          <cell r="G188">
            <v>195</v>
          </cell>
          <cell r="H188">
            <v>82</v>
          </cell>
          <cell r="I188">
            <v>586</v>
          </cell>
          <cell r="J188">
            <v>1.1000000000000001</v>
          </cell>
          <cell r="K188">
            <v>10</v>
          </cell>
          <cell r="L188">
            <v>11.1</v>
          </cell>
          <cell r="M188">
            <v>90.090090090090087</v>
          </cell>
          <cell r="N188">
            <v>4.0000000000000002E-4</v>
          </cell>
          <cell r="O188">
            <v>1.0900000000000001</v>
          </cell>
          <cell r="P188">
            <v>1.0900000000000001</v>
          </cell>
          <cell r="R188">
            <v>363.63636363636363</v>
          </cell>
          <cell r="T188">
            <v>27700</v>
          </cell>
          <cell r="V188" t="str">
            <v>After bleed of CP, current CP ~590 psi, GL meter 2.6 MM</v>
          </cell>
          <cell r="W188">
            <v>0.4</v>
          </cell>
          <cell r="X188">
            <v>1090</v>
          </cell>
        </row>
        <row r="189">
          <cell r="B189">
            <v>43153</v>
          </cell>
          <cell r="C189" t="str">
            <v>A-13</v>
          </cell>
          <cell r="D189" t="str">
            <v>A-13:Zone3</v>
          </cell>
          <cell r="E189">
            <v>24</v>
          </cell>
          <cell r="F189">
            <v>100</v>
          </cell>
          <cell r="G189">
            <v>214</v>
          </cell>
          <cell r="H189">
            <v>84</v>
          </cell>
          <cell r="I189">
            <v>622</v>
          </cell>
          <cell r="J189">
            <v>4.0999999999999996</v>
          </cell>
          <cell r="K189">
            <v>36.6</v>
          </cell>
          <cell r="L189">
            <v>40.700000000000003</v>
          </cell>
          <cell r="M189">
            <v>89.926289926289925</v>
          </cell>
          <cell r="N189">
            <v>1.6000000000000001E-3</v>
          </cell>
          <cell r="O189">
            <v>1.33</v>
          </cell>
          <cell r="P189">
            <v>1.32</v>
          </cell>
          <cell r="R189">
            <v>390.2439024390244</v>
          </cell>
          <cell r="T189">
            <v>25437.5</v>
          </cell>
          <cell r="V189" t="str">
            <v>GL meter 2.6 MM</v>
          </cell>
          <cell r="W189">
            <v>1.6</v>
          </cell>
          <cell r="X189">
            <v>1320</v>
          </cell>
        </row>
        <row r="190">
          <cell r="B190">
            <v>43199</v>
          </cell>
          <cell r="C190" t="str">
            <v>A-13</v>
          </cell>
          <cell r="D190" t="str">
            <v>A-13:Zone3</v>
          </cell>
          <cell r="E190">
            <v>23</v>
          </cell>
          <cell r="F190">
            <v>100</v>
          </cell>
          <cell r="G190">
            <v>200</v>
          </cell>
          <cell r="H190">
            <v>80</v>
          </cell>
          <cell r="I190">
            <v>657</v>
          </cell>
          <cell r="J190">
            <v>2.2999999999999998</v>
          </cell>
          <cell r="K190">
            <v>20.7</v>
          </cell>
          <cell r="L190">
            <v>23</v>
          </cell>
          <cell r="M190">
            <v>90</v>
          </cell>
          <cell r="N190">
            <v>8.9999999999999998E-4</v>
          </cell>
          <cell r="O190">
            <v>1.7</v>
          </cell>
          <cell r="P190">
            <v>1.7</v>
          </cell>
          <cell r="R190">
            <v>391.30434782608694</v>
          </cell>
          <cell r="T190">
            <v>25555.555555555555</v>
          </cell>
          <cell r="V190" t="str">
            <v>GL meter 3.4 MM</v>
          </cell>
          <cell r="W190">
            <v>0.9</v>
          </cell>
          <cell r="X190">
            <v>1700</v>
          </cell>
        </row>
        <row r="191">
          <cell r="B191">
            <v>43238</v>
          </cell>
          <cell r="C191" t="str">
            <v>A-13</v>
          </cell>
          <cell r="D191" t="str">
            <v>A-13:Zone3</v>
          </cell>
          <cell r="E191">
            <v>20</v>
          </cell>
          <cell r="F191">
            <v>100</v>
          </cell>
          <cell r="G191">
            <v>174</v>
          </cell>
          <cell r="H191">
            <v>80</v>
          </cell>
          <cell r="I191">
            <v>566</v>
          </cell>
          <cell r="J191">
            <v>3.1</v>
          </cell>
          <cell r="K191">
            <v>27.9</v>
          </cell>
          <cell r="L191">
            <v>31</v>
          </cell>
          <cell r="M191">
            <v>90</v>
          </cell>
          <cell r="N191">
            <v>1.1999999999999999E-3</v>
          </cell>
          <cell r="O191">
            <v>1.3</v>
          </cell>
          <cell r="P191">
            <v>1.3</v>
          </cell>
          <cell r="R191">
            <v>387.09677419354841</v>
          </cell>
          <cell r="T191">
            <v>25833.333333333332</v>
          </cell>
          <cell r="V191" t="str">
            <v>GL meter 2.5 MM</v>
          </cell>
          <cell r="W191">
            <v>1.2</v>
          </cell>
          <cell r="X191">
            <v>1300</v>
          </cell>
        </row>
        <row r="192">
          <cell r="B192">
            <v>43245</v>
          </cell>
          <cell r="C192" t="str">
            <v>A-13</v>
          </cell>
          <cell r="D192" t="str">
            <v>A-13:Zone3</v>
          </cell>
          <cell r="E192">
            <v>16</v>
          </cell>
          <cell r="F192">
            <v>100</v>
          </cell>
          <cell r="G192">
            <v>181</v>
          </cell>
          <cell r="H192">
            <v>85</v>
          </cell>
          <cell r="I192">
            <v>613</v>
          </cell>
          <cell r="J192">
            <v>2.8</v>
          </cell>
          <cell r="K192">
            <v>25.2</v>
          </cell>
          <cell r="L192">
            <v>28</v>
          </cell>
          <cell r="M192">
            <v>90</v>
          </cell>
          <cell r="N192">
            <v>1.1000000000000001E-3</v>
          </cell>
          <cell r="O192">
            <v>1.24</v>
          </cell>
          <cell r="P192">
            <v>1.24</v>
          </cell>
          <cell r="Q192">
            <v>95</v>
          </cell>
          <cell r="R192">
            <v>392.85714285714283</v>
          </cell>
          <cell r="T192">
            <v>25454.545454545456</v>
          </cell>
          <cell r="V192" t="str">
            <v>GL meter 2.3 MM, less THP, need to welltest 24 jam for bigger production</v>
          </cell>
          <cell r="W192">
            <v>1.1000000000000001</v>
          </cell>
          <cell r="X192">
            <v>1240</v>
          </cell>
        </row>
        <row r="193">
          <cell r="B193">
            <v>43273</v>
          </cell>
          <cell r="C193" t="str">
            <v>A-13</v>
          </cell>
          <cell r="D193" t="str">
            <v>A-13:Zone3</v>
          </cell>
          <cell r="E193">
            <v>24</v>
          </cell>
          <cell r="F193">
            <v>100</v>
          </cell>
          <cell r="G193">
            <v>172</v>
          </cell>
          <cell r="H193">
            <v>86</v>
          </cell>
          <cell r="I193">
            <v>335</v>
          </cell>
          <cell r="J193">
            <v>0.9</v>
          </cell>
          <cell r="K193">
            <v>7.8</v>
          </cell>
          <cell r="L193">
            <v>8.6999999999999993</v>
          </cell>
          <cell r="M193">
            <v>89.65517241379311</v>
          </cell>
          <cell r="N193">
            <v>2.9999999999999997E-4</v>
          </cell>
          <cell r="O193">
            <v>0.97</v>
          </cell>
          <cell r="P193">
            <v>0.97</v>
          </cell>
          <cell r="R193">
            <v>333.33333333333331</v>
          </cell>
          <cell r="T193">
            <v>29000</v>
          </cell>
          <cell r="V193" t="str">
            <v>GL meter 1 MM, fluid drop due to less GL rate</v>
          </cell>
          <cell r="W193">
            <v>0.3</v>
          </cell>
          <cell r="X193">
            <v>970</v>
          </cell>
        </row>
        <row r="194">
          <cell r="B194">
            <v>43302</v>
          </cell>
          <cell r="C194" t="str">
            <v>A-13</v>
          </cell>
          <cell r="D194" t="str">
            <v>A-13:Zone3</v>
          </cell>
          <cell r="E194">
            <v>19</v>
          </cell>
          <cell r="F194">
            <v>100</v>
          </cell>
          <cell r="G194">
            <v>176.57</v>
          </cell>
          <cell r="H194">
            <v>84.11</v>
          </cell>
          <cell r="I194">
            <v>697.2</v>
          </cell>
          <cell r="J194">
            <v>1.8</v>
          </cell>
          <cell r="K194">
            <v>16.600000000000001</v>
          </cell>
          <cell r="L194">
            <v>18.399999999999999</v>
          </cell>
          <cell r="M194">
            <v>90.217391304347828</v>
          </cell>
          <cell r="N194">
            <v>6.9999999999999999E-4</v>
          </cell>
          <cell r="O194">
            <v>1.47</v>
          </cell>
          <cell r="P194">
            <v>1.47</v>
          </cell>
          <cell r="R194">
            <v>388.88888888888891</v>
          </cell>
          <cell r="T194">
            <v>26285.714285714286</v>
          </cell>
          <cell r="V194" t="str">
            <v>GL meter 2.6 MM</v>
          </cell>
          <cell r="W194">
            <v>0.7</v>
          </cell>
          <cell r="X194">
            <v>1470</v>
          </cell>
        </row>
        <row r="195">
          <cell r="B195">
            <v>43369</v>
          </cell>
          <cell r="C195" t="str">
            <v>A-13</v>
          </cell>
          <cell r="D195" t="str">
            <v>A-13:Zone3</v>
          </cell>
          <cell r="E195">
            <v>23</v>
          </cell>
          <cell r="F195">
            <v>100</v>
          </cell>
          <cell r="G195">
            <v>186.9</v>
          </cell>
          <cell r="H195">
            <v>81.150000000000006</v>
          </cell>
          <cell r="I195">
            <v>923.56</v>
          </cell>
          <cell r="J195">
            <v>3.6</v>
          </cell>
          <cell r="K195">
            <v>25.4</v>
          </cell>
          <cell r="L195">
            <v>29</v>
          </cell>
          <cell r="M195">
            <v>87.58620689655173</v>
          </cell>
          <cell r="N195">
            <v>1.4E-3</v>
          </cell>
          <cell r="O195">
            <v>1.56</v>
          </cell>
          <cell r="P195">
            <v>1.56</v>
          </cell>
          <cell r="R195">
            <v>388.88888888888891</v>
          </cell>
          <cell r="T195">
            <v>20714.285714285714</v>
          </cell>
          <cell r="V195" t="str">
            <v>GL meter 2.3 MM, WC increase after last 2 month consistent increased</v>
          </cell>
          <cell r="W195">
            <v>1.4</v>
          </cell>
          <cell r="X195">
            <v>1560</v>
          </cell>
        </row>
        <row r="196">
          <cell r="B196">
            <v>43426</v>
          </cell>
          <cell r="C196" t="str">
            <v>A-13</v>
          </cell>
          <cell r="D196" t="str">
            <v>A-13:Zone3</v>
          </cell>
          <cell r="E196">
            <v>16</v>
          </cell>
          <cell r="F196">
            <v>100</v>
          </cell>
          <cell r="G196">
            <v>208</v>
          </cell>
          <cell r="H196">
            <v>83.13</v>
          </cell>
          <cell r="I196">
            <v>865.25</v>
          </cell>
          <cell r="J196">
            <v>0.1</v>
          </cell>
          <cell r="K196">
            <v>1.7</v>
          </cell>
          <cell r="L196">
            <v>1.8</v>
          </cell>
          <cell r="M196">
            <v>94.444444444444443</v>
          </cell>
          <cell r="N196">
            <v>1E-4</v>
          </cell>
          <cell r="O196">
            <v>1.27</v>
          </cell>
          <cell r="P196">
            <v>1.27</v>
          </cell>
          <cell r="R196">
            <v>1000</v>
          </cell>
          <cell r="T196">
            <v>18500</v>
          </cell>
          <cell r="V196" t="str">
            <v>GL meter 1.86 MM, WC manual 93%, no liquid gas cycling</v>
          </cell>
          <cell r="W196">
            <v>0.1</v>
          </cell>
          <cell r="X196">
            <v>1270</v>
          </cell>
        </row>
        <row r="197">
          <cell r="B197">
            <v>43451</v>
          </cell>
          <cell r="C197" t="str">
            <v>A-13</v>
          </cell>
          <cell r="D197" t="str">
            <v>A-13:Zone3</v>
          </cell>
          <cell r="E197">
            <v>24</v>
          </cell>
          <cell r="F197">
            <v>100</v>
          </cell>
          <cell r="G197">
            <v>223.72</v>
          </cell>
          <cell r="H197">
            <v>83.41</v>
          </cell>
          <cell r="I197">
            <v>815.29</v>
          </cell>
          <cell r="J197">
            <v>0.5</v>
          </cell>
          <cell r="K197">
            <v>7</v>
          </cell>
          <cell r="L197">
            <v>7.5</v>
          </cell>
          <cell r="M197">
            <v>93.333333333333329</v>
          </cell>
          <cell r="N197">
            <v>2.0000000000000001E-4</v>
          </cell>
          <cell r="O197">
            <v>1.1200000000000001</v>
          </cell>
          <cell r="P197">
            <v>1.1200000000000001</v>
          </cell>
          <cell r="R197">
            <v>400</v>
          </cell>
          <cell r="T197">
            <v>37500</v>
          </cell>
          <cell r="V197" t="str">
            <v>GL meter 1.4 MM (Qg T/S &lt;&lt; GL)</v>
          </cell>
          <cell r="W197">
            <v>0.2</v>
          </cell>
          <cell r="X197">
            <v>1120</v>
          </cell>
        </row>
        <row r="198">
          <cell r="B198">
            <v>43462</v>
          </cell>
          <cell r="C198" t="str">
            <v>A-13</v>
          </cell>
          <cell r="D198" t="str">
            <v>A-13:Zone3</v>
          </cell>
          <cell r="E198">
            <v>19</v>
          </cell>
          <cell r="F198">
            <v>100</v>
          </cell>
          <cell r="G198">
            <v>227.25</v>
          </cell>
          <cell r="H198">
            <v>82.83</v>
          </cell>
          <cell r="I198">
            <v>674.29</v>
          </cell>
          <cell r="J198">
            <v>1.9</v>
          </cell>
          <cell r="K198">
            <v>24.8</v>
          </cell>
          <cell r="L198">
            <v>26.7</v>
          </cell>
          <cell r="M198">
            <v>92.883895131086149</v>
          </cell>
          <cell r="N198">
            <v>6.9999999999999999E-4</v>
          </cell>
          <cell r="O198">
            <v>1.5</v>
          </cell>
          <cell r="P198">
            <v>1.5</v>
          </cell>
          <cell r="R198">
            <v>368.42105263157896</v>
          </cell>
          <cell r="T198">
            <v>38142.857142857145</v>
          </cell>
          <cell r="V198" t="str">
            <v>GL Meter 2.77 MM</v>
          </cell>
          <cell r="W198">
            <v>0.7</v>
          </cell>
          <cell r="X198">
            <v>1500</v>
          </cell>
        </row>
        <row r="199">
          <cell r="B199">
            <v>43705</v>
          </cell>
          <cell r="C199" t="str">
            <v>A-13</v>
          </cell>
          <cell r="D199" t="str">
            <v>A-13:Zone3</v>
          </cell>
          <cell r="E199">
            <v>23</v>
          </cell>
          <cell r="F199">
            <v>100</v>
          </cell>
          <cell r="G199">
            <v>197</v>
          </cell>
          <cell r="H199">
            <v>84</v>
          </cell>
          <cell r="J199">
            <v>33.6</v>
          </cell>
          <cell r="K199">
            <v>36.4</v>
          </cell>
          <cell r="L199">
            <v>70</v>
          </cell>
          <cell r="M199">
            <v>52</v>
          </cell>
          <cell r="N199">
            <v>1.34E-2</v>
          </cell>
          <cell r="O199">
            <v>1.43</v>
          </cell>
          <cell r="P199">
            <v>1.42</v>
          </cell>
          <cell r="R199">
            <v>398.8095238095238</v>
          </cell>
          <cell r="T199">
            <v>5223.8805970149251</v>
          </cell>
          <cell r="V199" t="str">
            <v>GL meter 3.4 MM (Qg T/S&lt;&lt;GL), CHP error, WC decreased to 52%</v>
          </cell>
          <cell r="W199">
            <v>13.4</v>
          </cell>
          <cell r="X199">
            <v>1420</v>
          </cell>
        </row>
        <row r="200">
          <cell r="B200">
            <v>43805</v>
          </cell>
          <cell r="C200" t="str">
            <v>A-13</v>
          </cell>
          <cell r="D200" t="str">
            <v>A-13:Zone3</v>
          </cell>
          <cell r="E200">
            <v>21</v>
          </cell>
          <cell r="F200">
            <v>100</v>
          </cell>
          <cell r="G200">
            <v>195</v>
          </cell>
          <cell r="H200">
            <v>81.040000000000006</v>
          </cell>
          <cell r="I200">
            <v>842</v>
          </cell>
          <cell r="J200">
            <v>0.1</v>
          </cell>
          <cell r="K200">
            <v>1.2</v>
          </cell>
          <cell r="L200">
            <v>1.3</v>
          </cell>
          <cell r="M200">
            <v>92.307692307692307</v>
          </cell>
          <cell r="N200">
            <v>0</v>
          </cell>
          <cell r="O200">
            <v>0.12</v>
          </cell>
          <cell r="P200">
            <v>0.12</v>
          </cell>
          <cell r="R200">
            <v>0</v>
          </cell>
          <cell r="T200">
            <v>0</v>
          </cell>
          <cell r="V200" t="str">
            <v>GL meter 0.67 MM, no liquid, WC 96%</v>
          </cell>
          <cell r="W200">
            <v>0</v>
          </cell>
          <cell r="X200">
            <v>120</v>
          </cell>
        </row>
        <row r="201">
          <cell r="B201">
            <v>43890</v>
          </cell>
          <cell r="C201" t="str">
            <v>A-13</v>
          </cell>
          <cell r="D201" t="str">
            <v>A-13:Zone3</v>
          </cell>
          <cell r="E201">
            <v>29</v>
          </cell>
          <cell r="F201">
            <v>100</v>
          </cell>
          <cell r="G201">
            <v>200</v>
          </cell>
          <cell r="H201">
            <v>83</v>
          </cell>
          <cell r="I201">
            <v>851</v>
          </cell>
          <cell r="J201">
            <v>0.1</v>
          </cell>
          <cell r="K201">
            <v>1.9</v>
          </cell>
          <cell r="L201">
            <v>2</v>
          </cell>
          <cell r="M201">
            <v>95</v>
          </cell>
          <cell r="N201">
            <v>0</v>
          </cell>
          <cell r="O201">
            <v>0.74</v>
          </cell>
          <cell r="P201">
            <v>0.74</v>
          </cell>
          <cell r="R201">
            <v>0</v>
          </cell>
          <cell r="T201">
            <v>0</v>
          </cell>
          <cell r="V201" t="str">
            <v>GL meter 1.2 MM (Qg T/S&lt;&lt;GL), WC Feb 99% but still use 96% untl confirm next month</v>
          </cell>
          <cell r="W201">
            <v>0</v>
          </cell>
          <cell r="X201">
            <v>740</v>
          </cell>
        </row>
        <row r="202">
          <cell r="B202">
            <v>43912</v>
          </cell>
          <cell r="C202" t="str">
            <v>A-13</v>
          </cell>
          <cell r="D202" t="str">
            <v>A-13:Zone3</v>
          </cell>
          <cell r="E202">
            <v>24</v>
          </cell>
          <cell r="F202">
            <v>100</v>
          </cell>
          <cell r="H202">
            <v>87.1</v>
          </cell>
          <cell r="I202">
            <v>814.68</v>
          </cell>
          <cell r="J202">
            <v>0.4</v>
          </cell>
          <cell r="K202">
            <v>3.2</v>
          </cell>
          <cell r="L202">
            <v>3.6</v>
          </cell>
          <cell r="M202">
            <v>88.888888888888886</v>
          </cell>
          <cell r="N202">
            <v>0.01</v>
          </cell>
          <cell r="O202">
            <v>0.81</v>
          </cell>
          <cell r="P202">
            <v>0.8</v>
          </cell>
          <cell r="Q202">
            <v>0</v>
          </cell>
          <cell r="R202">
            <v>25000</v>
          </cell>
          <cell r="T202">
            <v>360</v>
          </cell>
          <cell r="V202" t="str">
            <v>GL meter 1.31 MM (Qg T/S&lt;&lt;GL), WC 12 Mar 89%</v>
          </cell>
          <cell r="W202">
            <v>10</v>
          </cell>
          <cell r="X202">
            <v>800</v>
          </cell>
        </row>
        <row r="203">
          <cell r="B203">
            <v>43980</v>
          </cell>
          <cell r="C203" t="str">
            <v>A-13</v>
          </cell>
          <cell r="D203" t="str">
            <v>A-13:Zone3</v>
          </cell>
          <cell r="E203">
            <v>25</v>
          </cell>
          <cell r="F203">
            <v>100</v>
          </cell>
          <cell r="G203">
            <v>186</v>
          </cell>
          <cell r="H203">
            <v>90</v>
          </cell>
          <cell r="I203">
            <v>802</v>
          </cell>
          <cell r="J203">
            <v>0.2</v>
          </cell>
          <cell r="K203">
            <v>1.64</v>
          </cell>
          <cell r="L203">
            <v>1.84</v>
          </cell>
          <cell r="M203">
            <v>89.130434782608702</v>
          </cell>
          <cell r="N203">
            <v>0.01</v>
          </cell>
          <cell r="O203">
            <v>0.8</v>
          </cell>
          <cell r="P203">
            <v>0.79</v>
          </cell>
          <cell r="R203">
            <v>50000</v>
          </cell>
          <cell r="T203">
            <v>184</v>
          </cell>
          <cell r="V203" t="str">
            <v xml:space="preserve">GL meter 1.57 MM (Qg T/S&lt;&lt;GL), </v>
          </cell>
          <cell r="W203">
            <v>10</v>
          </cell>
          <cell r="X203">
            <v>790</v>
          </cell>
        </row>
        <row r="204">
          <cell r="B204">
            <v>44019</v>
          </cell>
          <cell r="C204" t="str">
            <v>A-13</v>
          </cell>
          <cell r="D204" t="str">
            <v>A-13:Zone3</v>
          </cell>
          <cell r="E204">
            <v>19</v>
          </cell>
          <cell r="F204">
            <v>100</v>
          </cell>
          <cell r="G204">
            <v>178</v>
          </cell>
          <cell r="H204">
            <v>76</v>
          </cell>
          <cell r="I204">
            <v>1636</v>
          </cell>
          <cell r="J204">
            <v>1</v>
          </cell>
          <cell r="K204">
            <v>1</v>
          </cell>
          <cell r="L204">
            <v>2</v>
          </cell>
          <cell r="M204">
            <v>50</v>
          </cell>
          <cell r="N204">
            <v>1E-3</v>
          </cell>
          <cell r="O204">
            <v>0.81399999999999995</v>
          </cell>
          <cell r="P204">
            <v>0.81299999999999994</v>
          </cell>
          <cell r="Q204">
            <v>94</v>
          </cell>
          <cell r="R204">
            <v>1000</v>
          </cell>
          <cell r="T204">
            <v>2000</v>
          </cell>
          <cell r="V204" t="str">
            <v>GL~1 MMSCFD (Qg @ TS &lt;&lt; GL meter), WC june 56%, cease flow</v>
          </cell>
          <cell r="W204">
            <v>1</v>
          </cell>
          <cell r="X204">
            <v>813</v>
          </cell>
        </row>
        <row r="205">
          <cell r="B205">
            <v>44040</v>
          </cell>
          <cell r="C205" t="str">
            <v>A-13</v>
          </cell>
          <cell r="D205" t="str">
            <v>A-13:Zone3</v>
          </cell>
          <cell r="E205">
            <v>39</v>
          </cell>
          <cell r="F205">
            <v>100</v>
          </cell>
          <cell r="G205">
            <v>194</v>
          </cell>
          <cell r="H205">
            <v>77</v>
          </cell>
          <cell r="I205">
            <v>1631</v>
          </cell>
          <cell r="J205">
            <v>6</v>
          </cell>
          <cell r="K205">
            <v>0</v>
          </cell>
          <cell r="L205">
            <v>6</v>
          </cell>
          <cell r="M205">
            <v>0</v>
          </cell>
          <cell r="N205">
            <v>2.5999999999999999E-3</v>
          </cell>
          <cell r="O205">
            <v>0.98</v>
          </cell>
          <cell r="P205">
            <v>0.97299999999999998</v>
          </cell>
          <cell r="Q205">
            <v>94</v>
          </cell>
          <cell r="R205">
            <v>433.33333333333331</v>
          </cell>
          <cell r="T205">
            <v>2307.6923076923076</v>
          </cell>
          <cell r="V205" t="str">
            <v>GL~0.9 MMSCFD (Qg @ TS &lt;&lt; GL meter), WC July 0%, cease flow</v>
          </cell>
          <cell r="W205">
            <v>2.6</v>
          </cell>
          <cell r="X205">
            <v>973</v>
          </cell>
        </row>
        <row r="206">
          <cell r="B206">
            <v>44093</v>
          </cell>
          <cell r="C206" t="str">
            <v>A-13</v>
          </cell>
          <cell r="D206" t="str">
            <v>A-13:Zone3</v>
          </cell>
          <cell r="E206">
            <v>42</v>
          </cell>
          <cell r="F206">
            <v>100</v>
          </cell>
          <cell r="G206">
            <v>201</v>
          </cell>
          <cell r="H206">
            <v>79</v>
          </cell>
          <cell r="I206">
            <v>1692</v>
          </cell>
          <cell r="J206">
            <v>1</v>
          </cell>
          <cell r="K206">
            <v>0</v>
          </cell>
          <cell r="L206">
            <v>1</v>
          </cell>
          <cell r="M206">
            <v>0</v>
          </cell>
          <cell r="N206">
            <v>5.9999999999999995E-4</v>
          </cell>
          <cell r="O206">
            <v>0.31</v>
          </cell>
          <cell r="P206">
            <v>0.309</v>
          </cell>
          <cell r="Q206">
            <v>94</v>
          </cell>
          <cell r="R206">
            <v>600</v>
          </cell>
          <cell r="T206">
            <v>1666.6666666666667</v>
          </cell>
          <cell r="V206" t="str">
            <v>GL~0.9 MMSCFD (Qg @ TS &lt;&lt; GL meter), WC Sept 07, 2020, liquid is difficult to collect</v>
          </cell>
          <cell r="W206">
            <v>0.6</v>
          </cell>
          <cell r="X206">
            <v>309</v>
          </cell>
        </row>
        <row r="207">
          <cell r="B207">
            <v>44143</v>
          </cell>
          <cell r="C207" t="str">
            <v>A-13</v>
          </cell>
          <cell r="D207" t="str">
            <v>A-13:Zone3</v>
          </cell>
          <cell r="E207">
            <v>20</v>
          </cell>
          <cell r="F207">
            <v>100</v>
          </cell>
          <cell r="G207">
            <v>189.83</v>
          </cell>
          <cell r="H207">
            <v>76.61</v>
          </cell>
          <cell r="I207">
            <v>1256.18</v>
          </cell>
          <cell r="J207">
            <v>0</v>
          </cell>
          <cell r="K207">
            <v>0</v>
          </cell>
          <cell r="L207">
            <v>0</v>
          </cell>
          <cell r="M207">
            <v>0</v>
          </cell>
          <cell r="N207">
            <v>0</v>
          </cell>
          <cell r="O207">
            <v>0.28000000000000003</v>
          </cell>
          <cell r="P207">
            <v>0.28000000000000003</v>
          </cell>
          <cell r="R207">
            <v>0</v>
          </cell>
          <cell r="T207">
            <v>0</v>
          </cell>
          <cell r="V207" t="str">
            <v>GL meter 1 MM, high CHP with small gas cycling, no liquid</v>
          </cell>
          <cell r="W207">
            <v>0</v>
          </cell>
          <cell r="X207">
            <v>280</v>
          </cell>
        </row>
        <row r="208">
          <cell r="B208">
            <v>44163</v>
          </cell>
          <cell r="C208" t="str">
            <v>A-13</v>
          </cell>
          <cell r="D208" t="str">
            <v>A-13:Zone3</v>
          </cell>
          <cell r="E208">
            <v>22</v>
          </cell>
          <cell r="F208">
            <v>100</v>
          </cell>
          <cell r="G208">
            <v>196</v>
          </cell>
          <cell r="H208">
            <v>82</v>
          </cell>
          <cell r="I208">
            <v>635</v>
          </cell>
          <cell r="J208">
            <v>43</v>
          </cell>
          <cell r="K208">
            <v>1</v>
          </cell>
          <cell r="L208">
            <v>44</v>
          </cell>
          <cell r="M208">
            <v>2.2727272727272729</v>
          </cell>
          <cell r="N208">
            <v>1.7399999999999999E-2</v>
          </cell>
          <cell r="O208">
            <v>1.24</v>
          </cell>
          <cell r="P208">
            <v>1.222</v>
          </cell>
          <cell r="Q208">
            <v>33</v>
          </cell>
          <cell r="R208">
            <v>404.6511627906977</v>
          </cell>
          <cell r="T208">
            <v>2528.7356321839079</v>
          </cell>
          <cell r="V208" t="str">
            <v>GL~1.82 MMSCFD (GL meter &gt;&gt; Qg TS), WC~0% (Sep 7). post GIC running</v>
          </cell>
          <cell r="W208">
            <v>17.399999999999999</v>
          </cell>
          <cell r="X208">
            <v>1222</v>
          </cell>
        </row>
        <row r="209">
          <cell r="B209">
            <v>44237</v>
          </cell>
          <cell r="C209" t="str">
            <v>A-13</v>
          </cell>
          <cell r="D209" t="str">
            <v>A-13:Zone3</v>
          </cell>
          <cell r="E209">
            <v>23</v>
          </cell>
          <cell r="F209">
            <v>100</v>
          </cell>
          <cell r="G209">
            <v>216</v>
          </cell>
          <cell r="H209">
            <v>82</v>
          </cell>
          <cell r="I209">
            <v>808</v>
          </cell>
          <cell r="J209">
            <v>4</v>
          </cell>
          <cell r="K209">
            <v>0</v>
          </cell>
          <cell r="L209">
            <v>4</v>
          </cell>
          <cell r="M209">
            <v>0</v>
          </cell>
          <cell r="N209">
            <v>0.01</v>
          </cell>
          <cell r="O209">
            <v>0.97</v>
          </cell>
          <cell r="P209">
            <v>0.96</v>
          </cell>
          <cell r="R209">
            <v>2500</v>
          </cell>
          <cell r="T209">
            <v>400</v>
          </cell>
          <cell r="V209" t="str">
            <v>GL meter 1.7 MM (Qg T/S&lt;&lt;GL meter)</v>
          </cell>
          <cell r="W209">
            <v>10</v>
          </cell>
          <cell r="X209">
            <v>960</v>
          </cell>
        </row>
        <row r="210">
          <cell r="B210">
            <v>44336</v>
          </cell>
          <cell r="C210" t="str">
            <v>A-13</v>
          </cell>
          <cell r="D210" t="str">
            <v>A-13:Zone3</v>
          </cell>
          <cell r="E210">
            <v>22</v>
          </cell>
          <cell r="F210">
            <v>100</v>
          </cell>
          <cell r="G210">
            <v>202</v>
          </cell>
          <cell r="H210">
            <v>87</v>
          </cell>
          <cell r="I210">
            <v>819</v>
          </cell>
          <cell r="J210">
            <v>0</v>
          </cell>
          <cell r="K210">
            <v>0</v>
          </cell>
          <cell r="L210">
            <v>0</v>
          </cell>
          <cell r="M210">
            <v>0</v>
          </cell>
          <cell r="N210">
            <v>0</v>
          </cell>
          <cell r="O210">
            <v>0.12</v>
          </cell>
          <cell r="P210">
            <v>0.12</v>
          </cell>
          <cell r="Q210">
            <v>26</v>
          </cell>
          <cell r="R210">
            <v>0</v>
          </cell>
          <cell r="T210">
            <v>0</v>
          </cell>
          <cell r="V210" t="str">
            <v>GL, gas cycling</v>
          </cell>
          <cell r="W210">
            <v>0</v>
          </cell>
          <cell r="X210">
            <v>120</v>
          </cell>
        </row>
        <row r="211">
          <cell r="B211">
            <v>44368</v>
          </cell>
          <cell r="C211" t="str">
            <v>A-13</v>
          </cell>
          <cell r="D211" t="str">
            <v>A-13:Zone3</v>
          </cell>
          <cell r="E211">
            <v>24</v>
          </cell>
          <cell r="F211">
            <v>100</v>
          </cell>
          <cell r="G211">
            <v>223</v>
          </cell>
          <cell r="H211">
            <v>89</v>
          </cell>
          <cell r="I211">
            <v>1211</v>
          </cell>
          <cell r="J211">
            <v>38</v>
          </cell>
          <cell r="K211">
            <v>1</v>
          </cell>
          <cell r="L211">
            <v>39</v>
          </cell>
          <cell r="M211">
            <v>2.5641025641025643</v>
          </cell>
          <cell r="N211">
            <v>0.03</v>
          </cell>
          <cell r="O211">
            <v>3.6</v>
          </cell>
          <cell r="P211">
            <v>3.57</v>
          </cell>
          <cell r="R211">
            <v>789.47368421052636</v>
          </cell>
          <cell r="T211">
            <v>1300</v>
          </cell>
          <cell r="V211" t="str">
            <v>GL meter 5 MM (QgT/S&lt;&lt;GLmeter), WC not update</v>
          </cell>
          <cell r="W211">
            <v>30</v>
          </cell>
          <cell r="X211">
            <v>3570</v>
          </cell>
        </row>
        <row r="212">
          <cell r="B212">
            <v>44387</v>
          </cell>
          <cell r="C212" t="str">
            <v>A-13</v>
          </cell>
          <cell r="D212" t="str">
            <v>A-13:Zone3</v>
          </cell>
          <cell r="E212">
            <v>23</v>
          </cell>
          <cell r="F212">
            <v>100</v>
          </cell>
          <cell r="G212">
            <v>210</v>
          </cell>
          <cell r="H212">
            <v>76</v>
          </cell>
          <cell r="I212">
            <v>1382</v>
          </cell>
          <cell r="J212">
            <v>0</v>
          </cell>
          <cell r="K212">
            <v>0</v>
          </cell>
          <cell r="L212">
            <v>0</v>
          </cell>
          <cell r="M212">
            <v>0</v>
          </cell>
          <cell r="N212">
            <v>0</v>
          </cell>
          <cell r="O212">
            <v>3.5270000000000001</v>
          </cell>
          <cell r="P212">
            <v>3.5270000000000001</v>
          </cell>
          <cell r="Q212">
            <v>61</v>
          </cell>
          <cell r="R212">
            <v>0</v>
          </cell>
          <cell r="T212">
            <v>0</v>
          </cell>
          <cell r="V212" t="str">
            <v>GL meter 0 MM, suspect gas cycling</v>
          </cell>
          <cell r="W212">
            <v>0</v>
          </cell>
          <cell r="X212">
            <v>3527</v>
          </cell>
        </row>
        <row r="213">
          <cell r="B213">
            <v>44394</v>
          </cell>
          <cell r="C213" t="str">
            <v>A-13</v>
          </cell>
          <cell r="D213" t="str">
            <v>A-13:Zone3</v>
          </cell>
          <cell r="E213">
            <v>20</v>
          </cell>
          <cell r="F213">
            <v>100</v>
          </cell>
          <cell r="G213">
            <v>211</v>
          </cell>
          <cell r="H213">
            <v>79</v>
          </cell>
          <cell r="I213">
            <v>1273</v>
          </cell>
          <cell r="J213">
            <v>0</v>
          </cell>
          <cell r="K213">
            <v>0</v>
          </cell>
          <cell r="L213">
            <v>0</v>
          </cell>
          <cell r="M213">
            <v>0</v>
          </cell>
          <cell r="N213">
            <v>1E-4</v>
          </cell>
          <cell r="O213">
            <v>3.2709999999999999</v>
          </cell>
          <cell r="P213">
            <v>3.27</v>
          </cell>
          <cell r="Q213">
            <v>61</v>
          </cell>
          <cell r="R213">
            <v>0</v>
          </cell>
          <cell r="T213">
            <v>0</v>
          </cell>
          <cell r="V213" t="str">
            <v>GL meter 5 MMSCFD, (GL meter &gt;&gt; Qg TS).</v>
          </cell>
          <cell r="W213">
            <v>0.1</v>
          </cell>
          <cell r="X213">
            <v>3270</v>
          </cell>
        </row>
        <row r="214">
          <cell r="B214">
            <v>44515</v>
          </cell>
          <cell r="C214" t="str">
            <v>A-13</v>
          </cell>
          <cell r="D214" t="str">
            <v>A-13:Zone3</v>
          </cell>
          <cell r="E214">
            <v>15.5</v>
          </cell>
          <cell r="F214">
            <v>100</v>
          </cell>
          <cell r="G214">
            <v>191</v>
          </cell>
          <cell r="H214">
            <v>85</v>
          </cell>
          <cell r="I214">
            <v>846</v>
          </cell>
          <cell r="J214">
            <v>0</v>
          </cell>
          <cell r="K214">
            <v>0</v>
          </cell>
          <cell r="L214">
            <v>0</v>
          </cell>
          <cell r="M214">
            <v>0</v>
          </cell>
          <cell r="N214">
            <v>0</v>
          </cell>
          <cell r="O214">
            <v>0.03</v>
          </cell>
          <cell r="P214">
            <v>0.03</v>
          </cell>
          <cell r="Q214">
            <v>33</v>
          </cell>
          <cell r="R214">
            <v>0</v>
          </cell>
          <cell r="T214">
            <v>0</v>
          </cell>
          <cell r="V214" t="str">
            <v xml:space="preserve">GL meter 0.5 MMSCFD (GL meter&gt;&gt;Qg TS), need to optimize GL </v>
          </cell>
          <cell r="W214">
            <v>0</v>
          </cell>
          <cell r="X214">
            <v>30</v>
          </cell>
        </row>
        <row r="215">
          <cell r="B215">
            <v>44537</v>
          </cell>
          <cell r="C215" t="str">
            <v>A-13</v>
          </cell>
          <cell r="D215" t="str">
            <v>A-13:Zone3</v>
          </cell>
          <cell r="E215">
            <v>22</v>
          </cell>
          <cell r="F215">
            <v>100</v>
          </cell>
          <cell r="G215">
            <v>213</v>
          </cell>
          <cell r="H215">
            <v>88</v>
          </cell>
          <cell r="I215">
            <v>1064</v>
          </cell>
          <cell r="J215">
            <v>28</v>
          </cell>
          <cell r="K215">
            <v>36</v>
          </cell>
          <cell r="L215">
            <v>64</v>
          </cell>
          <cell r="M215">
            <v>56.25</v>
          </cell>
          <cell r="N215">
            <v>0.02</v>
          </cell>
          <cell r="O215">
            <v>3.7</v>
          </cell>
          <cell r="P215">
            <v>3.68</v>
          </cell>
          <cell r="R215">
            <v>714.28571428571433</v>
          </cell>
          <cell r="T215">
            <v>3200</v>
          </cell>
          <cell r="V215" t="str">
            <v>GL meter 5 MM (GL meter&gt;Qg T/S), full open GLCV too much , WC June 56%</v>
          </cell>
          <cell r="W215">
            <v>20</v>
          </cell>
          <cell r="X215">
            <v>3680</v>
          </cell>
        </row>
        <row r="216">
          <cell r="B216">
            <v>44588</v>
          </cell>
          <cell r="C216" t="str">
            <v>A-13</v>
          </cell>
          <cell r="D216" t="str">
            <v>A-13:Zone3</v>
          </cell>
          <cell r="E216">
            <v>14</v>
          </cell>
          <cell r="F216">
            <v>100</v>
          </cell>
          <cell r="G216">
            <v>230</v>
          </cell>
          <cell r="H216">
            <v>82</v>
          </cell>
          <cell r="I216">
            <v>1264</v>
          </cell>
          <cell r="J216">
            <v>0.54</v>
          </cell>
          <cell r="K216">
            <v>0.69</v>
          </cell>
          <cell r="L216">
            <v>1.23</v>
          </cell>
          <cell r="M216">
            <v>56.097560975609753</v>
          </cell>
          <cell r="N216">
            <v>0</v>
          </cell>
          <cell r="O216">
            <v>0</v>
          </cell>
          <cell r="P216">
            <v>0.5</v>
          </cell>
          <cell r="R216">
            <v>0</v>
          </cell>
          <cell r="T216">
            <v>0</v>
          </cell>
          <cell r="V216" t="str">
            <v>GLCV fully open, no gas at TS</v>
          </cell>
          <cell r="W216">
            <v>0</v>
          </cell>
          <cell r="X216">
            <v>500</v>
          </cell>
        </row>
        <row r="217">
          <cell r="B217">
            <v>44610</v>
          </cell>
          <cell r="C217" t="str">
            <v>A-13</v>
          </cell>
          <cell r="D217" t="str">
            <v>A-13:Zone3</v>
          </cell>
          <cell r="E217">
            <v>24</v>
          </cell>
          <cell r="F217">
            <v>100</v>
          </cell>
          <cell r="G217">
            <v>245</v>
          </cell>
          <cell r="H217">
            <v>83</v>
          </cell>
          <cell r="I217">
            <v>1402</v>
          </cell>
          <cell r="J217">
            <v>2</v>
          </cell>
          <cell r="K217">
            <v>4</v>
          </cell>
          <cell r="L217">
            <v>6</v>
          </cell>
          <cell r="M217">
            <v>66.666666666666671</v>
          </cell>
          <cell r="N217">
            <v>0</v>
          </cell>
          <cell r="O217">
            <v>0</v>
          </cell>
          <cell r="P217">
            <v>0.5</v>
          </cell>
          <cell r="R217">
            <v>0</v>
          </cell>
          <cell r="T217">
            <v>0</v>
          </cell>
          <cell r="V217" t="str">
            <v>GLCV fully open, no gas at TS</v>
          </cell>
          <cell r="W217">
            <v>0</v>
          </cell>
          <cell r="X217">
            <v>500</v>
          </cell>
          <cell r="Z217" t="str">
            <v>Gain</v>
          </cell>
        </row>
        <row r="218">
          <cell r="B218">
            <v>44661</v>
          </cell>
          <cell r="C218" t="str">
            <v>A-13</v>
          </cell>
          <cell r="D218" t="str">
            <v>A-13:Zone3</v>
          </cell>
          <cell r="E218">
            <v>16</v>
          </cell>
          <cell r="F218">
            <v>100</v>
          </cell>
          <cell r="G218">
            <v>269</v>
          </cell>
          <cell r="H218">
            <v>86</v>
          </cell>
          <cell r="I218">
            <v>756</v>
          </cell>
          <cell r="J218">
            <v>105</v>
          </cell>
          <cell r="K218">
            <v>1</v>
          </cell>
          <cell r="L218">
            <v>106</v>
          </cell>
          <cell r="M218">
            <v>0.94339622641509435</v>
          </cell>
          <cell r="N218">
            <v>1.2E-2</v>
          </cell>
          <cell r="O218">
            <v>2.2839999999999998</v>
          </cell>
          <cell r="P218">
            <v>2.2719999999999998</v>
          </cell>
          <cell r="Q218">
            <v>73</v>
          </cell>
          <cell r="R218">
            <v>114.28571428571429</v>
          </cell>
          <cell r="T218">
            <v>8833.3333333333339</v>
          </cell>
          <cell r="V218" t="str">
            <v>Post-wax clearance job, WC sampling ~100%</v>
          </cell>
          <cell r="W218">
            <v>12</v>
          </cell>
          <cell r="X218">
            <v>2272</v>
          </cell>
          <cell r="Z218">
            <v>103</v>
          </cell>
        </row>
        <row r="219">
          <cell r="B219">
            <v>44665</v>
          </cell>
          <cell r="C219" t="str">
            <v>A-13</v>
          </cell>
          <cell r="D219" t="str">
            <v>A-13:Zone3</v>
          </cell>
          <cell r="E219">
            <v>18</v>
          </cell>
          <cell r="F219">
            <v>100</v>
          </cell>
          <cell r="G219">
            <v>261</v>
          </cell>
          <cell r="H219">
            <v>87</v>
          </cell>
          <cell r="I219">
            <v>752</v>
          </cell>
          <cell r="J219">
            <v>51</v>
          </cell>
          <cell r="K219">
            <v>1</v>
          </cell>
          <cell r="L219">
            <v>52</v>
          </cell>
          <cell r="M219">
            <v>1.9230769230769231</v>
          </cell>
          <cell r="N219">
            <v>2.07E-2</v>
          </cell>
          <cell r="O219">
            <v>2.0329999999999999</v>
          </cell>
          <cell r="P219">
            <v>2.0129999999999999</v>
          </cell>
          <cell r="Q219">
            <v>73</v>
          </cell>
          <cell r="R219">
            <v>405.88235294117646</v>
          </cell>
          <cell r="T219">
            <v>2512.0772946859902</v>
          </cell>
          <cell r="V219" t="str">
            <v>GL~2.462 MMSCFD (GL meter&gt;&gt;Qg TS), update well test post wax clearance, sampling intermittently</v>
          </cell>
          <cell r="W219">
            <v>20.7</v>
          </cell>
          <cell r="X219">
            <v>2013</v>
          </cell>
        </row>
        <row r="220">
          <cell r="B220">
            <v>44691</v>
          </cell>
          <cell r="C220" t="str">
            <v>A-13</v>
          </cell>
          <cell r="D220" t="str">
            <v>A-13:Zone3</v>
          </cell>
          <cell r="E220">
            <v>18</v>
          </cell>
          <cell r="F220">
            <v>90</v>
          </cell>
          <cell r="G220">
            <v>229</v>
          </cell>
          <cell r="H220">
            <v>90</v>
          </cell>
          <cell r="I220">
            <v>702</v>
          </cell>
          <cell r="J220">
            <v>4.88</v>
          </cell>
          <cell r="K220">
            <v>0.54</v>
          </cell>
          <cell r="L220">
            <v>5.42</v>
          </cell>
          <cell r="M220">
            <v>9.9630996309963091</v>
          </cell>
          <cell r="N220">
            <v>2E-3</v>
          </cell>
          <cell r="O220">
            <v>0.84</v>
          </cell>
          <cell r="P220">
            <v>0.83799999999999997</v>
          </cell>
          <cell r="R220">
            <v>409.8360655737705</v>
          </cell>
          <cell r="T220">
            <v>2700</v>
          </cell>
          <cell r="V220" t="str">
            <v>GL meter 1.93 MMSCFD (GL meter&gt;&gt; Qg TS)</v>
          </cell>
          <cell r="W220">
            <v>2</v>
          </cell>
          <cell r="X220">
            <v>838</v>
          </cell>
        </row>
        <row r="221">
          <cell r="B221">
            <v>44739</v>
          </cell>
          <cell r="C221" t="str">
            <v>A-13</v>
          </cell>
          <cell r="D221" t="str">
            <v>A-13:Zone3</v>
          </cell>
          <cell r="E221">
            <v>19</v>
          </cell>
          <cell r="F221">
            <v>90</v>
          </cell>
          <cell r="G221">
            <v>198</v>
          </cell>
          <cell r="H221">
            <v>87</v>
          </cell>
          <cell r="I221">
            <v>676</v>
          </cell>
          <cell r="J221">
            <v>3</v>
          </cell>
          <cell r="K221">
            <v>50</v>
          </cell>
          <cell r="L221">
            <v>53</v>
          </cell>
          <cell r="M221">
            <v>94.339622641509436</v>
          </cell>
          <cell r="N221">
            <v>1.2999999999999999E-3</v>
          </cell>
          <cell r="O221">
            <v>1.7509999999999999</v>
          </cell>
          <cell r="P221">
            <v>1.75</v>
          </cell>
          <cell r="R221">
            <v>433.33333333333331</v>
          </cell>
          <cell r="T221">
            <v>40769.230769230766</v>
          </cell>
          <cell r="V221" t="str">
            <v>GL meter 3.543 MMSCFD &gt;&gt; Qg TS, WC 94% &amp; 96%</v>
          </cell>
          <cell r="W221">
            <v>1.3</v>
          </cell>
          <cell r="X221">
            <v>1750</v>
          </cell>
        </row>
        <row r="223">
          <cell r="B223">
            <v>44799</v>
          </cell>
          <cell r="C223">
            <v>60</v>
          </cell>
        </row>
        <row r="224">
          <cell r="B224">
            <v>44859</v>
          </cell>
        </row>
        <row r="225">
          <cell r="B225">
            <v>44919</v>
          </cell>
        </row>
        <row r="226">
          <cell r="B226">
            <v>44979</v>
          </cell>
        </row>
        <row r="227">
          <cell r="B227">
            <v>45039</v>
          </cell>
        </row>
        <row r="228">
          <cell r="B228">
            <v>45099</v>
          </cell>
        </row>
        <row r="229">
          <cell r="B229">
            <v>45159</v>
          </cell>
        </row>
        <row r="232">
          <cell r="K232" t="str">
            <v>Tot liq</v>
          </cell>
          <cell r="L232">
            <v>53</v>
          </cell>
          <cell r="M232">
            <v>94</v>
          </cell>
          <cell r="N232" t="str">
            <v>WC</v>
          </cell>
          <cell r="O232" t="str">
            <v>Gas T/S-GL</v>
          </cell>
        </row>
        <row r="233">
          <cell r="K233" t="str">
            <v>oil</v>
          </cell>
          <cell r="L233">
            <v>3.1799999999999997</v>
          </cell>
          <cell r="M233">
            <v>1.75</v>
          </cell>
          <cell r="N233" t="str">
            <v>Tot Qg</v>
          </cell>
          <cell r="O233">
            <v>-1.79</v>
          </cell>
        </row>
        <row r="234">
          <cell r="K234" t="str">
            <v>water</v>
          </cell>
          <cell r="L234">
            <v>49.82</v>
          </cell>
          <cell r="M234">
            <v>1.2719999999999999E-3</v>
          </cell>
          <cell r="N234" t="str">
            <v>Asso</v>
          </cell>
          <cell r="O234">
            <v>400</v>
          </cell>
        </row>
        <row r="235">
          <cell r="M235">
            <v>1.7487280000000001</v>
          </cell>
          <cell r="N235" t="str">
            <v>GL</v>
          </cell>
        </row>
        <row r="236">
          <cell r="M236">
            <v>3.54</v>
          </cell>
          <cell r="N236" t="str">
            <v>GL meter</v>
          </cell>
        </row>
      </sheetData>
      <sheetData sheetId="18">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38515</v>
          </cell>
          <cell r="C26" t="str">
            <v>A-14</v>
          </cell>
          <cell r="D26" t="str">
            <v>A-14:Zone3</v>
          </cell>
          <cell r="E26">
            <v>4</v>
          </cell>
          <cell r="F26">
            <v>100</v>
          </cell>
          <cell r="G26">
            <v>572</v>
          </cell>
          <cell r="H26">
            <v>81</v>
          </cell>
          <cell r="I26">
            <v>1572.6</v>
          </cell>
          <cell r="J26">
            <v>1.5</v>
          </cell>
          <cell r="K26">
            <v>250</v>
          </cell>
          <cell r="L26">
            <v>251.5</v>
          </cell>
          <cell r="M26">
            <v>99.40357852882704</v>
          </cell>
          <cell r="N26">
            <v>2.4700000000000002</v>
          </cell>
          <cell r="O26">
            <v>3.37</v>
          </cell>
          <cell r="P26">
            <v>0.9</v>
          </cell>
          <cell r="R26">
            <v>1646666.6666666667</v>
          </cell>
          <cell r="S26">
            <v>101.21457489878543</v>
          </cell>
          <cell r="T26">
            <v>101.82186234817814</v>
          </cell>
          <cell r="V26" t="str">
            <v>Oil Meter A fault</v>
          </cell>
          <cell r="W26">
            <v>2470</v>
          </cell>
          <cell r="X26">
            <v>900</v>
          </cell>
        </row>
        <row r="27">
          <cell r="B27">
            <v>38516</v>
          </cell>
          <cell r="C27" t="str">
            <v>A-14</v>
          </cell>
          <cell r="D27" t="str">
            <v>A-14:Zone3</v>
          </cell>
          <cell r="E27">
            <v>5</v>
          </cell>
          <cell r="F27">
            <v>100</v>
          </cell>
          <cell r="G27">
            <v>573</v>
          </cell>
          <cell r="H27">
            <v>80</v>
          </cell>
          <cell r="I27">
            <v>1557</v>
          </cell>
          <cell r="J27">
            <v>3</v>
          </cell>
          <cell r="K27">
            <v>209</v>
          </cell>
          <cell r="L27">
            <v>212</v>
          </cell>
          <cell r="M27">
            <v>98.584905660377359</v>
          </cell>
          <cell r="N27">
            <v>2.16</v>
          </cell>
          <cell r="O27">
            <v>2.95</v>
          </cell>
          <cell r="P27">
            <v>0.79</v>
          </cell>
          <cell r="R27">
            <v>720000</v>
          </cell>
          <cell r="S27">
            <v>96.759259259259252</v>
          </cell>
          <cell r="T27">
            <v>98.148148148148152</v>
          </cell>
          <cell r="V27" t="str">
            <v>Oil Meter A fault</v>
          </cell>
          <cell r="W27">
            <v>2160</v>
          </cell>
          <cell r="X27">
            <v>790</v>
          </cell>
        </row>
        <row r="28">
          <cell r="B28">
            <v>38517</v>
          </cell>
          <cell r="C28" t="str">
            <v>A-14</v>
          </cell>
          <cell r="D28" t="str">
            <v>A-14:Zone3</v>
          </cell>
          <cell r="E28">
            <v>14</v>
          </cell>
          <cell r="F28">
            <v>100</v>
          </cell>
          <cell r="G28">
            <v>566</v>
          </cell>
          <cell r="H28">
            <v>81</v>
          </cell>
          <cell r="I28">
            <v>1556</v>
          </cell>
          <cell r="J28">
            <v>39</v>
          </cell>
          <cell r="K28">
            <v>183</v>
          </cell>
          <cell r="L28">
            <v>222</v>
          </cell>
          <cell r="M28">
            <v>82.432432432432435</v>
          </cell>
          <cell r="N28">
            <v>2.15</v>
          </cell>
          <cell r="O28">
            <v>3.03</v>
          </cell>
          <cell r="P28">
            <v>0.88</v>
          </cell>
          <cell r="R28">
            <v>55128.205128205125</v>
          </cell>
          <cell r="S28">
            <v>85.116279069767444</v>
          </cell>
          <cell r="T28">
            <v>103.25581395348837</v>
          </cell>
          <cell r="V28" t="str">
            <v>Oil Meter A fault</v>
          </cell>
          <cell r="W28">
            <v>2150</v>
          </cell>
          <cell r="X28">
            <v>880</v>
          </cell>
        </row>
        <row r="29">
          <cell r="B29">
            <v>38821</v>
          </cell>
          <cell r="C29" t="str">
            <v>A-14</v>
          </cell>
          <cell r="D29" t="str">
            <v>A-14:Zone3</v>
          </cell>
          <cell r="E29">
            <v>20</v>
          </cell>
          <cell r="F29">
            <v>100</v>
          </cell>
          <cell r="G29">
            <v>502</v>
          </cell>
          <cell r="H29">
            <v>97</v>
          </cell>
          <cell r="I29">
            <v>1441</v>
          </cell>
          <cell r="J29">
            <v>230</v>
          </cell>
          <cell r="K29">
            <v>0</v>
          </cell>
          <cell r="L29">
            <v>230</v>
          </cell>
          <cell r="M29">
            <v>0</v>
          </cell>
          <cell r="N29">
            <v>0.71</v>
          </cell>
          <cell r="O29">
            <v>2.7</v>
          </cell>
          <cell r="P29">
            <v>1.99</v>
          </cell>
          <cell r="R29">
            <v>3086.9565217391305</v>
          </cell>
          <cell r="S29">
            <v>0</v>
          </cell>
          <cell r="T29">
            <v>323.94366197183098</v>
          </cell>
          <cell r="W29">
            <v>710</v>
          </cell>
          <cell r="X29">
            <v>1990</v>
          </cell>
        </row>
        <row r="30">
          <cell r="B30">
            <v>38822</v>
          </cell>
          <cell r="C30" t="str">
            <v>A-14</v>
          </cell>
          <cell r="D30" t="str">
            <v>A-14:Zone3</v>
          </cell>
          <cell r="E30">
            <v>16</v>
          </cell>
          <cell r="F30">
            <v>100</v>
          </cell>
          <cell r="G30">
            <v>502</v>
          </cell>
          <cell r="H30">
            <v>97</v>
          </cell>
          <cell r="I30">
            <v>1430</v>
          </cell>
          <cell r="J30">
            <v>238</v>
          </cell>
          <cell r="K30">
            <v>0</v>
          </cell>
          <cell r="L30">
            <v>238</v>
          </cell>
          <cell r="M30">
            <v>0</v>
          </cell>
          <cell r="N30">
            <v>0.2</v>
          </cell>
          <cell r="O30">
            <v>2.6</v>
          </cell>
          <cell r="P30">
            <v>2.4</v>
          </cell>
          <cell r="R30">
            <v>840.33613445378148</v>
          </cell>
          <cell r="S30">
            <v>0</v>
          </cell>
          <cell r="T30">
            <v>1190</v>
          </cell>
          <cell r="W30">
            <v>200</v>
          </cell>
          <cell r="X30">
            <v>2400</v>
          </cell>
        </row>
        <row r="31">
          <cell r="B31">
            <v>38876</v>
          </cell>
          <cell r="C31" t="str">
            <v>A-14</v>
          </cell>
          <cell r="D31" t="str">
            <v>A-14:Zone3</v>
          </cell>
          <cell r="E31">
            <v>14</v>
          </cell>
          <cell r="F31">
            <v>98</v>
          </cell>
          <cell r="G31">
            <v>658</v>
          </cell>
          <cell r="H31">
            <v>91</v>
          </cell>
          <cell r="I31">
            <v>1603</v>
          </cell>
          <cell r="J31">
            <v>2</v>
          </cell>
          <cell r="K31">
            <v>194</v>
          </cell>
          <cell r="L31">
            <v>196</v>
          </cell>
          <cell r="M31">
            <v>98.979591836734699</v>
          </cell>
          <cell r="N31">
            <v>0</v>
          </cell>
          <cell r="O31">
            <v>3.1</v>
          </cell>
          <cell r="P31">
            <v>3.1</v>
          </cell>
          <cell r="R31">
            <v>0</v>
          </cell>
          <cell r="T31">
            <v>0</v>
          </cell>
          <cell r="V31" t="str">
            <v>still low influx</v>
          </cell>
          <cell r="W31">
            <v>0</v>
          </cell>
          <cell r="X31">
            <v>3100</v>
          </cell>
        </row>
        <row r="32">
          <cell r="B32">
            <v>38895</v>
          </cell>
          <cell r="C32" t="str">
            <v>A-14</v>
          </cell>
          <cell r="D32" t="str">
            <v>A-14:Zone3</v>
          </cell>
          <cell r="E32">
            <v>13</v>
          </cell>
          <cell r="F32">
            <v>97</v>
          </cell>
          <cell r="G32">
            <v>618</v>
          </cell>
          <cell r="H32">
            <v>92</v>
          </cell>
          <cell r="I32">
            <v>1446</v>
          </cell>
          <cell r="J32">
            <v>15</v>
          </cell>
          <cell r="K32">
            <v>180</v>
          </cell>
          <cell r="L32">
            <v>195</v>
          </cell>
          <cell r="M32">
            <v>92.307692307692307</v>
          </cell>
          <cell r="N32">
            <v>0</v>
          </cell>
          <cell r="O32">
            <v>2.89</v>
          </cell>
          <cell r="P32">
            <v>2.89</v>
          </cell>
          <cell r="R32">
            <v>0</v>
          </cell>
          <cell r="T32">
            <v>0</v>
          </cell>
          <cell r="W32">
            <v>0</v>
          </cell>
          <cell r="X32">
            <v>2890</v>
          </cell>
        </row>
        <row r="33">
          <cell r="B33">
            <v>38905</v>
          </cell>
          <cell r="C33" t="str">
            <v>A-14</v>
          </cell>
          <cell r="D33" t="str">
            <v>A-14:Zone3</v>
          </cell>
          <cell r="E33">
            <v>7</v>
          </cell>
          <cell r="F33">
            <v>97</v>
          </cell>
          <cell r="G33">
            <v>529</v>
          </cell>
          <cell r="H33">
            <v>89</v>
          </cell>
          <cell r="I33">
            <v>1515</v>
          </cell>
          <cell r="J33">
            <v>31</v>
          </cell>
          <cell r="K33">
            <v>86</v>
          </cell>
          <cell r="L33">
            <v>117</v>
          </cell>
          <cell r="M33">
            <v>73.504273504273499</v>
          </cell>
          <cell r="N33">
            <v>0</v>
          </cell>
          <cell r="O33">
            <v>3.1</v>
          </cell>
          <cell r="P33">
            <v>3.1</v>
          </cell>
          <cell r="R33">
            <v>0</v>
          </cell>
          <cell r="T33">
            <v>0</v>
          </cell>
          <cell r="W33">
            <v>0</v>
          </cell>
          <cell r="X33">
            <v>3100</v>
          </cell>
        </row>
        <row r="34">
          <cell r="B34">
            <v>38939</v>
          </cell>
          <cell r="C34" t="str">
            <v>A-14</v>
          </cell>
          <cell r="D34" t="str">
            <v>A-14:Zone3</v>
          </cell>
          <cell r="E34">
            <v>15</v>
          </cell>
          <cell r="F34">
            <v>96</v>
          </cell>
          <cell r="G34">
            <v>696</v>
          </cell>
          <cell r="H34">
            <v>82</v>
          </cell>
          <cell r="I34">
            <v>1406</v>
          </cell>
          <cell r="J34">
            <v>2</v>
          </cell>
          <cell r="K34">
            <v>0</v>
          </cell>
          <cell r="L34">
            <v>2</v>
          </cell>
          <cell r="M34">
            <v>0</v>
          </cell>
          <cell r="N34">
            <v>1.77</v>
          </cell>
          <cell r="O34">
            <v>4.04</v>
          </cell>
          <cell r="P34">
            <v>2.27</v>
          </cell>
          <cell r="R34">
            <v>885000</v>
          </cell>
          <cell r="S34">
            <v>0</v>
          </cell>
          <cell r="T34">
            <v>1.1299435028248588</v>
          </cell>
          <cell r="V34" t="str">
            <v>low influx</v>
          </cell>
          <cell r="W34">
            <v>1770</v>
          </cell>
          <cell r="X34">
            <v>2270</v>
          </cell>
        </row>
        <row r="35">
          <cell r="B35">
            <v>41730</v>
          </cell>
          <cell r="C35" t="str">
            <v>A-14</v>
          </cell>
          <cell r="D35" t="str">
            <v>A-14:Zone3</v>
          </cell>
          <cell r="E35">
            <v>24</v>
          </cell>
          <cell r="F35">
            <v>100</v>
          </cell>
          <cell r="G35">
            <v>237</v>
          </cell>
          <cell r="H35">
            <v>90</v>
          </cell>
          <cell r="I35">
            <v>0</v>
          </cell>
          <cell r="J35">
            <v>65.8</v>
          </cell>
          <cell r="K35">
            <v>1.6</v>
          </cell>
          <cell r="L35">
            <v>67.400000000000006</v>
          </cell>
          <cell r="M35">
            <v>2.3738872403560829</v>
          </cell>
          <cell r="N35">
            <v>0.32300000000000001</v>
          </cell>
          <cell r="O35">
            <v>0.32300000000000001</v>
          </cell>
          <cell r="P35">
            <v>0</v>
          </cell>
          <cell r="R35">
            <v>4908.8145896656533</v>
          </cell>
          <cell r="S35">
            <v>4.9535603715170282</v>
          </cell>
          <cell r="T35">
            <v>208.6687306501548</v>
          </cell>
          <cell r="V35" t="str">
            <v xml:space="preserve">Back online post install Prod Choke 1 Apr 2014. Flow for 5 hours. </v>
          </cell>
          <cell r="W35">
            <v>323</v>
          </cell>
          <cell r="X35">
            <v>0</v>
          </cell>
        </row>
        <row r="36">
          <cell r="B36">
            <v>41731</v>
          </cell>
          <cell r="C36" t="str">
            <v>A-14</v>
          </cell>
          <cell r="D36" t="str">
            <v>A-14:Zone3</v>
          </cell>
          <cell r="E36">
            <v>24</v>
          </cell>
          <cell r="F36">
            <v>100</v>
          </cell>
          <cell r="G36">
            <v>237</v>
          </cell>
          <cell r="H36">
            <v>90</v>
          </cell>
          <cell r="I36">
            <v>0</v>
          </cell>
          <cell r="J36">
            <v>0</v>
          </cell>
          <cell r="K36">
            <v>0</v>
          </cell>
          <cell r="L36">
            <v>0</v>
          </cell>
          <cell r="M36">
            <v>0</v>
          </cell>
          <cell r="N36">
            <v>0</v>
          </cell>
          <cell r="O36">
            <v>0</v>
          </cell>
          <cell r="P36">
            <v>0</v>
          </cell>
          <cell r="R36">
            <v>0</v>
          </cell>
          <cell r="T36">
            <v>0</v>
          </cell>
          <cell r="V36" t="str">
            <v>Virtual Test</v>
          </cell>
          <cell r="W36">
            <v>0</v>
          </cell>
          <cell r="X36">
            <v>0</v>
          </cell>
        </row>
        <row r="37">
          <cell r="B37">
            <v>43397</v>
          </cell>
          <cell r="C37" t="str">
            <v>A-14</v>
          </cell>
          <cell r="D37" t="str">
            <v>A-14:Zone3</v>
          </cell>
          <cell r="E37">
            <v>4</v>
          </cell>
          <cell r="F37">
            <v>100</v>
          </cell>
          <cell r="G37">
            <v>241</v>
          </cell>
          <cell r="H37">
            <v>96</v>
          </cell>
          <cell r="J37">
            <v>0</v>
          </cell>
          <cell r="K37">
            <v>0</v>
          </cell>
          <cell r="L37">
            <v>0</v>
          </cell>
          <cell r="M37">
            <v>0</v>
          </cell>
          <cell r="N37">
            <v>0.8</v>
          </cell>
          <cell r="O37">
            <v>0.8</v>
          </cell>
          <cell r="P37">
            <v>0</v>
          </cell>
          <cell r="Q37">
            <v>0</v>
          </cell>
          <cell r="R37">
            <v>0</v>
          </cell>
          <cell r="T37">
            <v>0</v>
          </cell>
          <cell r="V37" t="str">
            <v>SITP 1330 psig, natural flow</v>
          </cell>
          <cell r="W37">
            <v>800</v>
          </cell>
          <cell r="X37">
            <v>0</v>
          </cell>
        </row>
        <row r="38">
          <cell r="B38">
            <v>43397</v>
          </cell>
          <cell r="C38" t="str">
            <v>A-14</v>
          </cell>
          <cell r="D38" t="str">
            <v>A-14:Zone3</v>
          </cell>
          <cell r="E38">
            <v>12</v>
          </cell>
          <cell r="F38">
            <v>100</v>
          </cell>
          <cell r="G38">
            <v>223</v>
          </cell>
          <cell r="H38">
            <v>82</v>
          </cell>
          <cell r="I38">
            <v>1190</v>
          </cell>
          <cell r="J38">
            <v>142</v>
          </cell>
          <cell r="K38">
            <v>1</v>
          </cell>
          <cell r="L38">
            <v>143</v>
          </cell>
          <cell r="M38">
            <v>0.69930069930069927</v>
          </cell>
          <cell r="N38">
            <v>0.8</v>
          </cell>
          <cell r="O38">
            <v>2.39</v>
          </cell>
          <cell r="P38">
            <v>1.59</v>
          </cell>
          <cell r="Q38">
            <v>48</v>
          </cell>
          <cell r="R38">
            <v>5633.8028169014087</v>
          </cell>
          <cell r="T38">
            <v>178.75</v>
          </cell>
          <cell r="V38" t="str">
            <v>GL meter 3.1 MM, reflowby GIC after installing GL line ex A-25, manual WC 1%, gas aso put 0.8 MM as welltest natural</v>
          </cell>
          <cell r="W38">
            <v>800</v>
          </cell>
          <cell r="X38">
            <v>1590</v>
          </cell>
        </row>
        <row r="39">
          <cell r="B39">
            <v>43398</v>
          </cell>
          <cell r="C39" t="str">
            <v>A-14</v>
          </cell>
          <cell r="D39" t="str">
            <v>A-14:Zone3</v>
          </cell>
          <cell r="E39">
            <v>13</v>
          </cell>
          <cell r="F39">
            <v>100</v>
          </cell>
          <cell r="G39">
            <v>220</v>
          </cell>
          <cell r="H39">
            <v>88</v>
          </cell>
          <cell r="I39">
            <v>1236</v>
          </cell>
          <cell r="J39">
            <v>48</v>
          </cell>
          <cell r="K39">
            <v>85.42</v>
          </cell>
          <cell r="L39">
            <v>133.41999999999999</v>
          </cell>
          <cell r="M39">
            <v>64.023384799880077</v>
          </cell>
          <cell r="N39">
            <v>0.8</v>
          </cell>
          <cell r="O39">
            <v>2.2999999999999998</v>
          </cell>
          <cell r="P39">
            <v>1.5</v>
          </cell>
          <cell r="Q39">
            <v>48</v>
          </cell>
          <cell r="R39">
            <v>16666.666666666668</v>
          </cell>
          <cell r="T39">
            <v>166.25</v>
          </cell>
          <cell r="V39" t="str">
            <v>GL meter 3.2 MM, new WC 64%, combine test A-01 (2.4 MM, 50 bbls)</v>
          </cell>
          <cell r="W39">
            <v>800</v>
          </cell>
          <cell r="X39">
            <v>1500</v>
          </cell>
        </row>
        <row r="40">
          <cell r="B40">
            <v>43400</v>
          </cell>
          <cell r="C40" t="str">
            <v>A-14</v>
          </cell>
          <cell r="D40" t="str">
            <v>A-14:Zone3</v>
          </cell>
          <cell r="E40">
            <v>24</v>
          </cell>
          <cell r="F40">
            <v>100</v>
          </cell>
          <cell r="G40">
            <v>205</v>
          </cell>
          <cell r="H40">
            <v>84</v>
          </cell>
          <cell r="I40">
            <v>820</v>
          </cell>
          <cell r="J40">
            <v>56.8</v>
          </cell>
          <cell r="K40">
            <v>96.7</v>
          </cell>
          <cell r="L40">
            <v>153.5</v>
          </cell>
          <cell r="M40">
            <v>62.99674267100977</v>
          </cell>
          <cell r="N40">
            <v>4.5400000000000003E-2</v>
          </cell>
          <cell r="O40">
            <v>3.37</v>
          </cell>
          <cell r="P40">
            <v>3.33</v>
          </cell>
          <cell r="R40">
            <v>799.29577464788736</v>
          </cell>
          <cell r="T40">
            <v>3370.0440528634363</v>
          </cell>
          <cell r="V40" t="str">
            <v>GL meter 1.3 MM</v>
          </cell>
          <cell r="W40">
            <v>45.400000000000006</v>
          </cell>
          <cell r="X40">
            <v>3330</v>
          </cell>
        </row>
        <row r="41">
          <cell r="B41">
            <v>43401</v>
          </cell>
          <cell r="C41" t="str">
            <v>A-14</v>
          </cell>
          <cell r="D41" t="str">
            <v>A-14:Zone3</v>
          </cell>
          <cell r="E41">
            <v>24</v>
          </cell>
          <cell r="F41">
            <v>100</v>
          </cell>
          <cell r="G41">
            <v>183</v>
          </cell>
          <cell r="H41">
            <v>86</v>
          </cell>
          <cell r="I41">
            <v>726</v>
          </cell>
          <cell r="J41">
            <v>4.4000000000000004</v>
          </cell>
          <cell r="K41">
            <v>7.6</v>
          </cell>
          <cell r="L41">
            <v>12</v>
          </cell>
          <cell r="M41">
            <v>63.333333333333336</v>
          </cell>
          <cell r="N41">
            <v>0.1</v>
          </cell>
          <cell r="O41">
            <v>0.1</v>
          </cell>
          <cell r="P41">
            <v>0</v>
          </cell>
          <cell r="Q41">
            <v>0</v>
          </cell>
          <cell r="R41">
            <v>22727.272727272728</v>
          </cell>
          <cell r="T41">
            <v>120</v>
          </cell>
          <cell r="V41" t="str">
            <v>Natural flow, combine welltest A-01 (50 bbls, 2.5 MM), WC 63% FPSO</v>
          </cell>
          <cell r="W41">
            <v>100</v>
          </cell>
          <cell r="X41">
            <v>0</v>
          </cell>
        </row>
        <row r="42">
          <cell r="B42">
            <v>43403</v>
          </cell>
          <cell r="C42" t="str">
            <v>A-14</v>
          </cell>
          <cell r="D42" t="str">
            <v>A-14:Zone3</v>
          </cell>
          <cell r="E42">
            <v>21</v>
          </cell>
          <cell r="F42">
            <v>100</v>
          </cell>
          <cell r="G42">
            <v>216</v>
          </cell>
          <cell r="H42">
            <v>85</v>
          </cell>
          <cell r="I42">
            <v>895</v>
          </cell>
          <cell r="J42">
            <v>10.1</v>
          </cell>
          <cell r="K42">
            <v>81.900000000000006</v>
          </cell>
          <cell r="L42">
            <v>92</v>
          </cell>
          <cell r="M42">
            <v>89.021739130434781</v>
          </cell>
          <cell r="N42">
            <v>8.0999999999999996E-3</v>
          </cell>
          <cell r="O42">
            <v>1.5</v>
          </cell>
          <cell r="P42">
            <v>1.49</v>
          </cell>
          <cell r="Q42">
            <v>39</v>
          </cell>
          <cell r="R42">
            <v>801.98019801980195</v>
          </cell>
          <cell r="T42">
            <v>11358.024691358025</v>
          </cell>
          <cell r="V42" t="str">
            <v>GL meter 1.6 MM</v>
          </cell>
          <cell r="W42">
            <v>8.1</v>
          </cell>
          <cell r="X42">
            <v>1490</v>
          </cell>
        </row>
        <row r="43">
          <cell r="B43">
            <v>43416</v>
          </cell>
          <cell r="C43" t="str">
            <v>A-14</v>
          </cell>
          <cell r="D43" t="str">
            <v>A-14:Zone3</v>
          </cell>
          <cell r="E43">
            <v>20</v>
          </cell>
          <cell r="F43">
            <v>100</v>
          </cell>
          <cell r="G43">
            <v>208</v>
          </cell>
          <cell r="H43">
            <v>91</v>
          </cell>
          <cell r="I43">
            <v>987</v>
          </cell>
          <cell r="J43">
            <v>18.2</v>
          </cell>
          <cell r="K43">
            <v>95.8</v>
          </cell>
          <cell r="L43">
            <v>114</v>
          </cell>
          <cell r="M43">
            <v>84.035087719298247</v>
          </cell>
          <cell r="N43">
            <v>1.46E-2</v>
          </cell>
          <cell r="O43">
            <v>1.81</v>
          </cell>
          <cell r="P43">
            <v>1.8</v>
          </cell>
          <cell r="R43">
            <v>802.19780219780216</v>
          </cell>
          <cell r="T43">
            <v>7808.2191780821922</v>
          </cell>
          <cell r="V43" t="str">
            <v>GL 2.1 MMscfd, manual WC 84%, GOR 800</v>
          </cell>
          <cell r="W43">
            <v>14.6</v>
          </cell>
          <cell r="X43">
            <v>1800</v>
          </cell>
        </row>
        <row r="44">
          <cell r="B44">
            <v>43417</v>
          </cell>
          <cell r="C44" t="str">
            <v>A-14</v>
          </cell>
          <cell r="D44" t="str">
            <v>A-14:Zone3</v>
          </cell>
          <cell r="E44">
            <v>24</v>
          </cell>
          <cell r="F44">
            <v>100</v>
          </cell>
          <cell r="G44">
            <v>210</v>
          </cell>
          <cell r="H44">
            <v>92</v>
          </cell>
          <cell r="I44">
            <v>1354</v>
          </cell>
          <cell r="J44">
            <v>20.5</v>
          </cell>
          <cell r="K44">
            <v>107.5</v>
          </cell>
          <cell r="L44">
            <v>128</v>
          </cell>
          <cell r="M44">
            <v>83.984375</v>
          </cell>
          <cell r="N44">
            <v>1.6400000000000001E-2</v>
          </cell>
          <cell r="O44">
            <v>2.62</v>
          </cell>
          <cell r="P44">
            <v>2.6</v>
          </cell>
          <cell r="R44">
            <v>800</v>
          </cell>
          <cell r="T44">
            <v>7804.8780487804879</v>
          </cell>
          <cell r="V44" t="str">
            <v>GL 2.5 MMscfd, trial increase GL</v>
          </cell>
          <cell r="W44">
            <v>16.400000000000002</v>
          </cell>
          <cell r="X44">
            <v>2600</v>
          </cell>
        </row>
        <row r="45">
          <cell r="B45">
            <v>43452</v>
          </cell>
          <cell r="C45" t="str">
            <v>A-14</v>
          </cell>
          <cell r="D45" t="str">
            <v>A-14:Zone3</v>
          </cell>
          <cell r="E45">
            <v>24</v>
          </cell>
          <cell r="F45">
            <v>100</v>
          </cell>
          <cell r="G45">
            <v>230</v>
          </cell>
          <cell r="H45">
            <v>87</v>
          </cell>
          <cell r="I45">
            <v>923</v>
          </cell>
          <cell r="J45">
            <v>9.1999999999999993</v>
          </cell>
          <cell r="K45">
            <v>48.5</v>
          </cell>
          <cell r="L45">
            <v>57.7</v>
          </cell>
          <cell r="M45">
            <v>84.055459272097053</v>
          </cell>
          <cell r="N45">
            <v>7.4000000000000003E-3</v>
          </cell>
          <cell r="O45">
            <v>1.38</v>
          </cell>
          <cell r="P45">
            <v>1.38</v>
          </cell>
          <cell r="R45">
            <v>804.3478260869565</v>
          </cell>
          <cell r="T45">
            <v>7797.2972972972975</v>
          </cell>
          <cell r="V45" t="str">
            <v>GL meter 1.5 MM (Qg &lt;&lt; GL meter)</v>
          </cell>
          <cell r="W45">
            <v>7.4</v>
          </cell>
          <cell r="X45">
            <v>1380</v>
          </cell>
        </row>
        <row r="46">
          <cell r="B46">
            <v>43461</v>
          </cell>
          <cell r="C46" t="str">
            <v>A-14</v>
          </cell>
          <cell r="D46" t="str">
            <v>A-14:Zone3</v>
          </cell>
          <cell r="E46">
            <v>14</v>
          </cell>
          <cell r="F46">
            <v>100</v>
          </cell>
          <cell r="G46">
            <v>213.15</v>
          </cell>
          <cell r="H46">
            <v>85.52</v>
          </cell>
          <cell r="I46">
            <v>980.81</v>
          </cell>
          <cell r="J46">
            <v>29.3</v>
          </cell>
          <cell r="K46">
            <v>59.5</v>
          </cell>
          <cell r="L46">
            <v>88.8</v>
          </cell>
          <cell r="M46">
            <v>67.00450450450451</v>
          </cell>
          <cell r="N46">
            <v>2.3400000000000001E-2</v>
          </cell>
          <cell r="O46">
            <v>1.62</v>
          </cell>
          <cell r="P46">
            <v>1.59</v>
          </cell>
          <cell r="R46">
            <v>798.63481228668945</v>
          </cell>
          <cell r="T46">
            <v>3794.8717948717949</v>
          </cell>
          <cell r="V46" t="str">
            <v>GL Meter 1,84 MM</v>
          </cell>
          <cell r="W46">
            <v>23.400000000000002</v>
          </cell>
          <cell r="X46">
            <v>1590</v>
          </cell>
        </row>
        <row r="47">
          <cell r="B47">
            <v>43583</v>
          </cell>
          <cell r="C47" t="str">
            <v>A-14</v>
          </cell>
          <cell r="D47" t="str">
            <v>A-14:Zone3</v>
          </cell>
          <cell r="E47">
            <v>45.5</v>
          </cell>
          <cell r="F47">
            <v>100</v>
          </cell>
          <cell r="G47">
            <v>203</v>
          </cell>
          <cell r="H47">
            <v>88</v>
          </cell>
          <cell r="I47">
            <v>1623</v>
          </cell>
          <cell r="J47">
            <v>16.7</v>
          </cell>
          <cell r="K47">
            <v>33.799999999999997</v>
          </cell>
          <cell r="L47">
            <v>50.5</v>
          </cell>
          <cell r="M47">
            <v>66.930693069306926</v>
          </cell>
          <cell r="N47">
            <v>1.3299999999999999E-2</v>
          </cell>
          <cell r="O47">
            <v>2.08</v>
          </cell>
          <cell r="P47">
            <v>2.0699999999999998</v>
          </cell>
          <cell r="R47">
            <v>796.40718562874247</v>
          </cell>
          <cell r="T47">
            <v>3796.9924812030076</v>
          </cell>
          <cell r="V47" t="str">
            <v>GL meter 2 MM (Qg&gt;GL), combine test A-05, CHP high</v>
          </cell>
          <cell r="W47">
            <v>13.299999999999999</v>
          </cell>
          <cell r="X47">
            <v>2070</v>
          </cell>
        </row>
        <row r="48">
          <cell r="B48">
            <v>43690</v>
          </cell>
          <cell r="C48" t="str">
            <v>A-14</v>
          </cell>
          <cell r="D48" t="str">
            <v>A-14:Zone3</v>
          </cell>
          <cell r="E48">
            <v>10</v>
          </cell>
          <cell r="F48">
            <v>100</v>
          </cell>
          <cell r="G48">
            <v>186</v>
          </cell>
          <cell r="H48">
            <v>84</v>
          </cell>
          <cell r="I48">
            <v>443</v>
          </cell>
          <cell r="J48">
            <v>0</v>
          </cell>
          <cell r="K48">
            <v>0</v>
          </cell>
          <cell r="L48">
            <v>0</v>
          </cell>
          <cell r="M48">
            <v>0</v>
          </cell>
          <cell r="N48">
            <v>0.14000000000000001</v>
          </cell>
          <cell r="O48">
            <v>0.14000000000000001</v>
          </cell>
          <cell r="P48">
            <v>0</v>
          </cell>
          <cell r="R48">
            <v>0</v>
          </cell>
          <cell r="T48">
            <v>0</v>
          </cell>
          <cell r="V48" t="str">
            <v>NF, Combine with A-05 (54.15 bpd, 4.98 MM)</v>
          </cell>
          <cell r="W48">
            <v>140</v>
          </cell>
          <cell r="X48">
            <v>0</v>
          </cell>
        </row>
        <row r="49">
          <cell r="B49">
            <v>43704</v>
          </cell>
          <cell r="C49" t="str">
            <v>A-14</v>
          </cell>
          <cell r="D49" t="str">
            <v>A-14:Zone3</v>
          </cell>
          <cell r="E49">
            <v>12</v>
          </cell>
          <cell r="F49">
            <v>100</v>
          </cell>
          <cell r="G49">
            <v>198</v>
          </cell>
          <cell r="H49">
            <v>88</v>
          </cell>
          <cell r="I49">
            <v>745</v>
          </cell>
          <cell r="J49">
            <v>0</v>
          </cell>
          <cell r="K49">
            <v>0</v>
          </cell>
          <cell r="L49">
            <v>0</v>
          </cell>
          <cell r="M49">
            <v>0</v>
          </cell>
          <cell r="N49">
            <v>0</v>
          </cell>
          <cell r="O49">
            <v>0</v>
          </cell>
          <cell r="P49">
            <v>0</v>
          </cell>
          <cell r="Q49">
            <v>0</v>
          </cell>
          <cell r="R49">
            <v>0</v>
          </cell>
          <cell r="T49">
            <v>0</v>
          </cell>
          <cell r="V49" t="str">
            <v>Trial NF, loaded up, combine with A-05</v>
          </cell>
          <cell r="W49">
            <v>0</v>
          </cell>
          <cell r="X49">
            <v>0</v>
          </cell>
        </row>
        <row r="50">
          <cell r="B50">
            <v>43705</v>
          </cell>
          <cell r="C50" t="str">
            <v>A-14</v>
          </cell>
          <cell r="D50" t="str">
            <v>A-14:Zone3</v>
          </cell>
          <cell r="E50">
            <v>8</v>
          </cell>
          <cell r="F50">
            <v>100</v>
          </cell>
          <cell r="G50">
            <v>199</v>
          </cell>
          <cell r="H50">
            <v>90</v>
          </cell>
          <cell r="I50">
            <v>1373</v>
          </cell>
          <cell r="J50">
            <v>35.9</v>
          </cell>
          <cell r="K50">
            <v>53.9</v>
          </cell>
          <cell r="L50">
            <v>89.8</v>
          </cell>
          <cell r="M50">
            <v>60.022271714922049</v>
          </cell>
          <cell r="N50">
            <v>2.87E-2</v>
          </cell>
          <cell r="O50">
            <v>1.1399999999999999</v>
          </cell>
          <cell r="P50">
            <v>1.1100000000000001</v>
          </cell>
          <cell r="R50">
            <v>799.44289693593316</v>
          </cell>
          <cell r="T50">
            <v>3128.9198606271775</v>
          </cell>
          <cell r="V50" t="str">
            <v>GL meter error (swab to A-25), WC drop to 60%</v>
          </cell>
          <cell r="W50">
            <v>28.7</v>
          </cell>
          <cell r="X50">
            <v>1110</v>
          </cell>
        </row>
        <row r="51">
          <cell r="B51">
            <v>43714</v>
          </cell>
          <cell r="C51" t="str">
            <v>A-14</v>
          </cell>
          <cell r="D51" t="str">
            <v>A-14:Zone3</v>
          </cell>
          <cell r="E51">
            <v>14</v>
          </cell>
          <cell r="F51">
            <v>100</v>
          </cell>
          <cell r="G51">
            <v>209</v>
          </cell>
          <cell r="H51">
            <v>87</v>
          </cell>
          <cell r="I51">
            <v>1140</v>
          </cell>
          <cell r="J51">
            <v>36.200000000000003</v>
          </cell>
          <cell r="K51">
            <v>54.3</v>
          </cell>
          <cell r="L51">
            <v>90.5</v>
          </cell>
          <cell r="M51">
            <v>60</v>
          </cell>
          <cell r="N51">
            <v>2.9000000000000001E-2</v>
          </cell>
          <cell r="O51">
            <v>0.9</v>
          </cell>
          <cell r="P51">
            <v>0.87</v>
          </cell>
          <cell r="Q51">
            <v>40</v>
          </cell>
          <cell r="R51">
            <v>801.10497237569064</v>
          </cell>
          <cell r="T51">
            <v>3120.6896551724139</v>
          </cell>
          <cell r="V51" t="str">
            <v>GL meter not reading (swab to A-25), need to increase GL</v>
          </cell>
          <cell r="W51">
            <v>29</v>
          </cell>
          <cell r="X51">
            <v>870</v>
          </cell>
        </row>
        <row r="52">
          <cell r="B52">
            <v>43880</v>
          </cell>
          <cell r="C52" t="str">
            <v>A-14</v>
          </cell>
          <cell r="D52" t="str">
            <v>A-14:Zone3</v>
          </cell>
          <cell r="E52">
            <v>22.5</v>
          </cell>
          <cell r="F52">
            <v>100</v>
          </cell>
          <cell r="G52">
            <v>208</v>
          </cell>
          <cell r="H52">
            <v>84</v>
          </cell>
          <cell r="I52">
            <v>1025</v>
          </cell>
          <cell r="J52">
            <v>13.6</v>
          </cell>
          <cell r="K52">
            <v>20.399999999999999</v>
          </cell>
          <cell r="L52">
            <v>34</v>
          </cell>
          <cell r="M52">
            <v>60</v>
          </cell>
          <cell r="N52">
            <v>1.09E-2</v>
          </cell>
          <cell r="O52">
            <v>0.66</v>
          </cell>
          <cell r="P52">
            <v>0.65</v>
          </cell>
          <cell r="R52">
            <v>801.47058823529414</v>
          </cell>
          <cell r="T52">
            <v>3119.2660550458718</v>
          </cell>
          <cell r="V52" t="str">
            <v>GL meter 0.9 MM (Qg T/S&lt;&lt;GL), plan to increase GL</v>
          </cell>
          <cell r="W52">
            <v>10.9</v>
          </cell>
          <cell r="X52">
            <v>650</v>
          </cell>
        </row>
        <row r="53">
          <cell r="B53">
            <v>43924</v>
          </cell>
          <cell r="C53" t="str">
            <v>A-14</v>
          </cell>
          <cell r="D53" t="str">
            <v>A-14:Zone3</v>
          </cell>
          <cell r="E53">
            <v>24</v>
          </cell>
          <cell r="F53">
            <v>100</v>
          </cell>
          <cell r="G53">
            <v>203</v>
          </cell>
          <cell r="H53">
            <v>88</v>
          </cell>
          <cell r="I53">
            <v>1354</v>
          </cell>
          <cell r="J53">
            <v>4.0999999999999996</v>
          </cell>
          <cell r="K53">
            <v>29.92</v>
          </cell>
          <cell r="L53">
            <v>34.020000000000003</v>
          </cell>
          <cell r="M53">
            <v>87.948265726043502</v>
          </cell>
          <cell r="N53">
            <v>3.3E-3</v>
          </cell>
          <cell r="O53">
            <v>1.33</v>
          </cell>
          <cell r="P53">
            <v>1.33</v>
          </cell>
          <cell r="R53">
            <v>804.8780487804878</v>
          </cell>
          <cell r="T53">
            <v>10303.030303030304</v>
          </cell>
          <cell r="V53" t="str">
            <v>GL meter 1.6 MM (Qg T/S&lt;&lt;GL meter)</v>
          </cell>
          <cell r="W53">
            <v>3.3</v>
          </cell>
          <cell r="X53">
            <v>1330</v>
          </cell>
        </row>
        <row r="54">
          <cell r="B54">
            <v>43954</v>
          </cell>
          <cell r="C54" t="str">
            <v>A-14</v>
          </cell>
          <cell r="D54" t="str">
            <v>A-14:Zone3</v>
          </cell>
          <cell r="E54">
            <v>22</v>
          </cell>
          <cell r="F54">
            <v>100</v>
          </cell>
          <cell r="G54">
            <v>180</v>
          </cell>
          <cell r="H54">
            <v>86</v>
          </cell>
          <cell r="I54">
            <v>826</v>
          </cell>
          <cell r="J54">
            <v>0</v>
          </cell>
          <cell r="K54">
            <v>2</v>
          </cell>
          <cell r="L54">
            <v>2</v>
          </cell>
          <cell r="M54">
            <v>100</v>
          </cell>
          <cell r="N54">
            <v>0</v>
          </cell>
          <cell r="O54">
            <v>0</v>
          </cell>
          <cell r="P54">
            <v>0</v>
          </cell>
          <cell r="R54">
            <v>0</v>
          </cell>
          <cell r="T54">
            <v>0</v>
          </cell>
          <cell r="V54" t="str">
            <v>no flow indication, NF due GLCV close, plan to open GL 2 MM</v>
          </cell>
          <cell r="W54">
            <v>0</v>
          </cell>
          <cell r="X54">
            <v>0</v>
          </cell>
        </row>
        <row r="55">
          <cell r="B55">
            <v>43983</v>
          </cell>
          <cell r="C55" t="str">
            <v>A-14</v>
          </cell>
          <cell r="D55" t="str">
            <v>A-14:Zone3</v>
          </cell>
          <cell r="E55">
            <v>20</v>
          </cell>
          <cell r="F55">
            <v>100</v>
          </cell>
          <cell r="G55">
            <v>196</v>
          </cell>
          <cell r="H55">
            <v>95</v>
          </cell>
          <cell r="I55">
            <v>1528</v>
          </cell>
          <cell r="J55">
            <v>34.65</v>
          </cell>
          <cell r="K55">
            <v>0.35</v>
          </cell>
          <cell r="L55">
            <v>35</v>
          </cell>
          <cell r="M55">
            <v>1</v>
          </cell>
          <cell r="N55">
            <v>0</v>
          </cell>
          <cell r="O55">
            <v>1.54</v>
          </cell>
          <cell r="P55">
            <v>1.54</v>
          </cell>
          <cell r="R55">
            <v>0</v>
          </cell>
          <cell r="T55">
            <v>0</v>
          </cell>
          <cell r="V55" t="str">
            <v>Last WC~1% at 22 May 2020_x000D_
GL meter 2.35 MM (Qg T/S&lt;&lt;GL meter)</v>
          </cell>
          <cell r="W55">
            <v>0</v>
          </cell>
          <cell r="X55">
            <v>1540</v>
          </cell>
        </row>
        <row r="56">
          <cell r="B56">
            <v>44133</v>
          </cell>
          <cell r="C56" t="str">
            <v>A-14</v>
          </cell>
          <cell r="D56" t="str">
            <v>A-14:Zone3</v>
          </cell>
          <cell r="E56">
            <v>24</v>
          </cell>
          <cell r="F56">
            <v>100</v>
          </cell>
          <cell r="G56">
            <v>203</v>
          </cell>
          <cell r="H56">
            <v>90</v>
          </cell>
          <cell r="I56">
            <v>1494</v>
          </cell>
          <cell r="J56">
            <v>35</v>
          </cell>
          <cell r="K56">
            <v>259</v>
          </cell>
          <cell r="L56">
            <v>294</v>
          </cell>
          <cell r="M56">
            <v>88.095238095238102</v>
          </cell>
          <cell r="N56">
            <v>2.8299999999999999E-2</v>
          </cell>
          <cell r="O56">
            <v>1.43</v>
          </cell>
          <cell r="P56">
            <v>1.401</v>
          </cell>
          <cell r="R56">
            <v>808.57142857142856</v>
          </cell>
          <cell r="T56">
            <v>10388.692579505301</v>
          </cell>
          <cell r="V56" t="str">
            <v>GL meter 2 MMscfd (Qg T/S&lt;&lt;GL meter), liquid jumped significantly after total S/D GL opt</v>
          </cell>
          <cell r="W56">
            <v>28.299999999999997</v>
          </cell>
          <cell r="X56">
            <v>1401</v>
          </cell>
        </row>
        <row r="57">
          <cell r="B57">
            <v>44180</v>
          </cell>
          <cell r="C57" t="str">
            <v>A-14</v>
          </cell>
          <cell r="D57" t="str">
            <v>A-14:Zone3</v>
          </cell>
          <cell r="E57">
            <v>12</v>
          </cell>
          <cell r="F57">
            <v>100</v>
          </cell>
          <cell r="G57">
            <v>204</v>
          </cell>
          <cell r="H57">
            <v>85</v>
          </cell>
          <cell r="I57">
            <v>1385</v>
          </cell>
          <cell r="J57">
            <v>5.5</v>
          </cell>
          <cell r="K57">
            <v>40</v>
          </cell>
          <cell r="L57">
            <v>45.5</v>
          </cell>
          <cell r="M57">
            <v>87.912087912087912</v>
          </cell>
          <cell r="N57">
            <v>4.0000000000000001E-3</v>
          </cell>
          <cell r="O57">
            <v>1.22</v>
          </cell>
          <cell r="P57">
            <v>1.21</v>
          </cell>
          <cell r="R57">
            <v>727.27272727272725</v>
          </cell>
          <cell r="T57">
            <v>11375</v>
          </cell>
          <cell r="V57" t="str">
            <v>GL meter 1.9 MM (Qg T/S&lt;&lt;GL meter), liquid back to normal around ~40 bfpd</v>
          </cell>
          <cell r="W57">
            <v>4</v>
          </cell>
          <cell r="X57">
            <v>1210</v>
          </cell>
        </row>
        <row r="58">
          <cell r="B58">
            <v>44289</v>
          </cell>
          <cell r="C58" t="str">
            <v>A-14</v>
          </cell>
          <cell r="D58" t="str">
            <v>A-14:Zone3</v>
          </cell>
          <cell r="E58">
            <v>22</v>
          </cell>
          <cell r="F58">
            <v>100</v>
          </cell>
          <cell r="G58">
            <v>221</v>
          </cell>
          <cell r="H58">
            <v>92</v>
          </cell>
          <cell r="I58">
            <v>1513</v>
          </cell>
          <cell r="J58">
            <v>21</v>
          </cell>
          <cell r="K58">
            <v>81</v>
          </cell>
          <cell r="L58">
            <v>102</v>
          </cell>
          <cell r="M58">
            <v>79.411764705882348</v>
          </cell>
          <cell r="N58">
            <v>1.7000000000000001E-2</v>
          </cell>
          <cell r="O58">
            <v>1.373</v>
          </cell>
          <cell r="P58">
            <v>1.3560000000000001</v>
          </cell>
          <cell r="Q58">
            <v>5</v>
          </cell>
          <cell r="R58">
            <v>809.52380952380952</v>
          </cell>
          <cell r="T58">
            <v>6000</v>
          </cell>
          <cell r="V58" t="str">
            <v>GL meter 2.01 MMSCFD (Qg T/S &lt;&lt; GL meter), WC sampling 67%, 91%. post GL optimization</v>
          </cell>
          <cell r="W58">
            <v>17</v>
          </cell>
          <cell r="X58">
            <v>1356</v>
          </cell>
        </row>
        <row r="59">
          <cell r="B59">
            <v>44308</v>
          </cell>
          <cell r="C59" t="str">
            <v>A-14</v>
          </cell>
          <cell r="D59" t="str">
            <v>A-14:Zone3</v>
          </cell>
          <cell r="E59">
            <v>15</v>
          </cell>
          <cell r="F59">
            <v>100</v>
          </cell>
          <cell r="G59">
            <v>188</v>
          </cell>
          <cell r="H59">
            <v>94</v>
          </cell>
          <cell r="I59">
            <v>1521</v>
          </cell>
          <cell r="J59">
            <v>6.36</v>
          </cell>
          <cell r="K59">
            <v>46.64</v>
          </cell>
          <cell r="L59">
            <v>53</v>
          </cell>
          <cell r="M59">
            <v>88</v>
          </cell>
          <cell r="N59">
            <v>5.1500000000000001E-3</v>
          </cell>
          <cell r="O59">
            <v>1.54</v>
          </cell>
          <cell r="P59">
            <v>1.5349999999999999</v>
          </cell>
          <cell r="R59">
            <v>809.74842767295593</v>
          </cell>
          <cell r="T59">
            <v>10291.26213592233</v>
          </cell>
          <cell r="V59" t="str">
            <v>GLM 2.19 MM  (GLM &gt; GAS T/S) , WC 88% (20 APR)</v>
          </cell>
          <cell r="W59">
            <v>5.15</v>
          </cell>
          <cell r="X59">
            <v>1535</v>
          </cell>
        </row>
        <row r="60">
          <cell r="B60">
            <v>44332</v>
          </cell>
          <cell r="C60" t="str">
            <v>A-14</v>
          </cell>
          <cell r="D60" t="str">
            <v>A-14:Zone3</v>
          </cell>
          <cell r="E60">
            <v>20</v>
          </cell>
          <cell r="F60">
            <v>100</v>
          </cell>
          <cell r="G60">
            <v>222</v>
          </cell>
          <cell r="H60">
            <v>92</v>
          </cell>
          <cell r="I60">
            <v>1362</v>
          </cell>
          <cell r="J60">
            <v>3</v>
          </cell>
          <cell r="K60">
            <v>22</v>
          </cell>
          <cell r="L60">
            <v>25</v>
          </cell>
          <cell r="M60">
            <v>88</v>
          </cell>
          <cell r="N60">
            <v>2E-3</v>
          </cell>
          <cell r="O60">
            <v>1.1499999999999999</v>
          </cell>
          <cell r="P60">
            <v>1.1479999999999999</v>
          </cell>
          <cell r="Q60">
            <v>5</v>
          </cell>
          <cell r="R60">
            <v>666.66666666666663</v>
          </cell>
          <cell r="T60">
            <v>12500</v>
          </cell>
          <cell r="V60" t="str">
            <v>GL meter 2.023 MMSCFD (GL meter &gt;&gt; Qg TS), WC use 88%</v>
          </cell>
          <cell r="W60">
            <v>2</v>
          </cell>
          <cell r="X60">
            <v>1148</v>
          </cell>
        </row>
        <row r="61">
          <cell r="B61">
            <v>44340</v>
          </cell>
          <cell r="C61" t="str">
            <v>A-14</v>
          </cell>
          <cell r="D61" t="str">
            <v>A-14:Zone3</v>
          </cell>
          <cell r="E61">
            <v>20</v>
          </cell>
          <cell r="F61">
            <v>100</v>
          </cell>
          <cell r="G61">
            <v>217</v>
          </cell>
          <cell r="H61">
            <v>89</v>
          </cell>
          <cell r="I61">
            <v>1386</v>
          </cell>
          <cell r="J61">
            <v>1</v>
          </cell>
          <cell r="K61">
            <v>23</v>
          </cell>
          <cell r="L61">
            <v>24</v>
          </cell>
          <cell r="M61">
            <v>95.833333333333329</v>
          </cell>
          <cell r="N61">
            <v>3.0000000000000001E-3</v>
          </cell>
          <cell r="O61">
            <v>1.181</v>
          </cell>
          <cell r="P61">
            <v>1.179</v>
          </cell>
          <cell r="R61">
            <v>3000</v>
          </cell>
          <cell r="T61">
            <v>8000</v>
          </cell>
          <cell r="V61" t="str">
            <v>GL meter 2.1 MMSCFD (GL meter &gt;&gt; Qg TS), Trial GL max but ony 1.2 MM suspect plugging or wax</v>
          </cell>
          <cell r="W61">
            <v>3</v>
          </cell>
          <cell r="X61">
            <v>1179</v>
          </cell>
        </row>
        <row r="62">
          <cell r="B62">
            <v>44375</v>
          </cell>
          <cell r="C62" t="str">
            <v>A-14</v>
          </cell>
          <cell r="D62" t="str">
            <v>A-14:Zone3</v>
          </cell>
          <cell r="E62">
            <v>14</v>
          </cell>
          <cell r="F62">
            <v>100</v>
          </cell>
          <cell r="G62">
            <v>201</v>
          </cell>
          <cell r="H62">
            <v>86</v>
          </cell>
          <cell r="I62">
            <v>777</v>
          </cell>
          <cell r="J62">
            <v>0</v>
          </cell>
          <cell r="K62">
            <v>0</v>
          </cell>
          <cell r="L62">
            <v>0</v>
          </cell>
          <cell r="M62">
            <v>0</v>
          </cell>
          <cell r="N62">
            <v>0</v>
          </cell>
          <cell r="O62">
            <v>0</v>
          </cell>
          <cell r="P62">
            <v>0</v>
          </cell>
          <cell r="R62">
            <v>0</v>
          </cell>
          <cell r="T62">
            <v>0</v>
          </cell>
          <cell r="V62" t="str">
            <v xml:space="preserve">No FLow indication, GL meter 1.97 MMSCFD. </v>
          </cell>
          <cell r="W62">
            <v>0</v>
          </cell>
          <cell r="X62">
            <v>0</v>
          </cell>
        </row>
        <row r="63">
          <cell r="B63">
            <v>44392</v>
          </cell>
          <cell r="C63" t="str">
            <v>A-14</v>
          </cell>
          <cell r="D63" t="str">
            <v>A-14:Zone3</v>
          </cell>
          <cell r="E63">
            <v>18</v>
          </cell>
          <cell r="F63">
            <v>100</v>
          </cell>
          <cell r="G63">
            <v>192</v>
          </cell>
          <cell r="H63">
            <v>94</v>
          </cell>
          <cell r="I63">
            <v>1373</v>
          </cell>
          <cell r="J63">
            <v>7</v>
          </cell>
          <cell r="K63">
            <v>129</v>
          </cell>
          <cell r="L63">
            <v>136</v>
          </cell>
          <cell r="M63">
            <v>94.852941176470594</v>
          </cell>
          <cell r="N63">
            <v>5.0000000000000001E-3</v>
          </cell>
          <cell r="O63">
            <v>1.1519999999999999</v>
          </cell>
          <cell r="P63">
            <v>1.147</v>
          </cell>
          <cell r="Q63">
            <v>50</v>
          </cell>
          <cell r="R63">
            <v>714.28571428571433</v>
          </cell>
          <cell r="T63">
            <v>27200</v>
          </cell>
          <cell r="V63" t="str">
            <v>GL meter 1.97 MMSCFD (GL meter &gt;&gt; Qg TS)</v>
          </cell>
          <cell r="W63">
            <v>5</v>
          </cell>
          <cell r="X63">
            <v>1147</v>
          </cell>
        </row>
        <row r="64">
          <cell r="B64">
            <v>44525</v>
          </cell>
          <cell r="C64" t="str">
            <v>A-14</v>
          </cell>
          <cell r="D64" t="str">
            <v>A-14:Zone3</v>
          </cell>
          <cell r="E64">
            <v>24</v>
          </cell>
          <cell r="F64">
            <v>100</v>
          </cell>
          <cell r="G64">
            <v>215</v>
          </cell>
          <cell r="H64">
            <v>87</v>
          </cell>
          <cell r="I64">
            <v>1159</v>
          </cell>
          <cell r="J64">
            <v>7</v>
          </cell>
          <cell r="K64">
            <v>22</v>
          </cell>
          <cell r="L64">
            <v>29</v>
          </cell>
          <cell r="M64">
            <v>75.862068965517238</v>
          </cell>
          <cell r="N64">
            <v>5.0000000000000001E-3</v>
          </cell>
          <cell r="O64">
            <v>1</v>
          </cell>
          <cell r="P64">
            <v>0.995</v>
          </cell>
          <cell r="R64">
            <v>714.28571428571433</v>
          </cell>
          <cell r="T64">
            <v>5800</v>
          </cell>
          <cell r="V64" t="str">
            <v>GL meter 1.7 MM (GL meter&gt;Qg T/S), full open GLCV</v>
          </cell>
          <cell r="W64">
            <v>5</v>
          </cell>
          <cell r="X64">
            <v>995</v>
          </cell>
        </row>
        <row r="65">
          <cell r="B65">
            <v>44590</v>
          </cell>
          <cell r="C65" t="str">
            <v>A-14</v>
          </cell>
          <cell r="D65" t="str">
            <v>A-14:Zone3</v>
          </cell>
          <cell r="E65">
            <v>30</v>
          </cell>
          <cell r="F65">
            <v>100</v>
          </cell>
          <cell r="G65">
            <v>249</v>
          </cell>
          <cell r="H65">
            <v>90</v>
          </cell>
          <cell r="I65">
            <v>1268</v>
          </cell>
          <cell r="J65">
            <v>15</v>
          </cell>
          <cell r="K65">
            <v>47</v>
          </cell>
          <cell r="L65">
            <v>62</v>
          </cell>
          <cell r="M65">
            <v>75.806451612903231</v>
          </cell>
          <cell r="N65">
            <v>0.01</v>
          </cell>
          <cell r="O65">
            <v>1.1000000000000001</v>
          </cell>
          <cell r="P65">
            <v>1.0900000000000001</v>
          </cell>
          <cell r="R65">
            <v>666.66666666666663</v>
          </cell>
          <cell r="T65">
            <v>6200</v>
          </cell>
          <cell r="V65" t="str">
            <v>GL meter 1.98 MM &gt;&gt; gas TS 1.1 MMSCFD</v>
          </cell>
          <cell r="W65">
            <v>10</v>
          </cell>
          <cell r="X65">
            <v>1090</v>
          </cell>
        </row>
        <row r="66">
          <cell r="B66">
            <v>44611</v>
          </cell>
          <cell r="C66" t="str">
            <v>A-14</v>
          </cell>
          <cell r="D66" t="str">
            <v>A-14:Zone3</v>
          </cell>
          <cell r="E66">
            <v>23</v>
          </cell>
          <cell r="F66">
            <v>100</v>
          </cell>
          <cell r="G66">
            <v>265</v>
          </cell>
          <cell r="H66">
            <v>89</v>
          </cell>
          <cell r="I66">
            <v>1381</v>
          </cell>
          <cell r="J66">
            <v>7</v>
          </cell>
          <cell r="K66">
            <v>25</v>
          </cell>
          <cell r="L66">
            <v>32</v>
          </cell>
          <cell r="M66">
            <v>78.125</v>
          </cell>
          <cell r="N66">
            <v>6.0000000000000001E-3</v>
          </cell>
          <cell r="O66">
            <v>1.355</v>
          </cell>
          <cell r="P66">
            <v>1.349</v>
          </cell>
          <cell r="Q66">
            <v>35</v>
          </cell>
          <cell r="R66">
            <v>857.14285714285711</v>
          </cell>
          <cell r="T66">
            <v>5333.333333333333</v>
          </cell>
          <cell r="V66" t="str">
            <v>GLCV fully open. GL meter 2.11 MMSCFD (GL meter &gt;&gt; Qg TS)</v>
          </cell>
          <cell r="W66">
            <v>6</v>
          </cell>
          <cell r="X66">
            <v>1349</v>
          </cell>
        </row>
        <row r="67">
          <cell r="B67">
            <v>44646</v>
          </cell>
          <cell r="C67" t="str">
            <v>A-14</v>
          </cell>
          <cell r="D67" t="str">
            <v>A-14:Zone3</v>
          </cell>
          <cell r="E67">
            <v>18</v>
          </cell>
          <cell r="F67">
            <v>100</v>
          </cell>
          <cell r="G67">
            <v>267</v>
          </cell>
          <cell r="H67">
            <v>91</v>
          </cell>
          <cell r="I67">
            <v>1523</v>
          </cell>
          <cell r="J67">
            <v>13.8</v>
          </cell>
          <cell r="K67">
            <v>48.99</v>
          </cell>
          <cell r="L67">
            <v>62.79</v>
          </cell>
          <cell r="M67">
            <v>78.021978021978029</v>
          </cell>
          <cell r="N67">
            <v>1.2E-2</v>
          </cell>
          <cell r="O67">
            <v>1.45</v>
          </cell>
          <cell r="P67">
            <v>1.4379999999999999</v>
          </cell>
          <cell r="R67">
            <v>869.56521739130437</v>
          </cell>
          <cell r="T67">
            <v>5235</v>
          </cell>
          <cell r="V67" t="str">
            <v>GL meter 2.24 MMSCFD &gt;&gt; gas TS 1.45 MMSCFD</v>
          </cell>
          <cell r="W67">
            <v>12</v>
          </cell>
          <cell r="X67">
            <v>1438</v>
          </cell>
        </row>
        <row r="68">
          <cell r="B68">
            <v>44681</v>
          </cell>
          <cell r="C68" t="str">
            <v>A-14</v>
          </cell>
          <cell r="D68" t="str">
            <v>A-14:Zone3</v>
          </cell>
          <cell r="E68">
            <v>19</v>
          </cell>
          <cell r="F68">
            <v>100</v>
          </cell>
          <cell r="G68">
            <v>254</v>
          </cell>
          <cell r="H68">
            <v>90</v>
          </cell>
          <cell r="I68">
            <v>1387</v>
          </cell>
          <cell r="J68">
            <v>2</v>
          </cell>
          <cell r="K68">
            <v>23</v>
          </cell>
          <cell r="L68">
            <v>25</v>
          </cell>
          <cell r="M68">
            <v>92</v>
          </cell>
          <cell r="N68">
            <v>2E-3</v>
          </cell>
          <cell r="O68">
            <v>1.262</v>
          </cell>
          <cell r="P68">
            <v>1.2609999999999999</v>
          </cell>
          <cell r="Q68">
            <v>55</v>
          </cell>
          <cell r="R68">
            <v>1000</v>
          </cell>
          <cell r="T68">
            <v>12500</v>
          </cell>
          <cell r="V68" t="str">
            <v>GL meter 2.092 MMSCFD &gt;&gt; Qgas TS, WC sampling 92.5%, dual LP</v>
          </cell>
          <cell r="W68">
            <v>2</v>
          </cell>
          <cell r="X68">
            <v>1261</v>
          </cell>
        </row>
        <row r="69">
          <cell r="B69">
            <v>44715</v>
          </cell>
          <cell r="C69" t="str">
            <v>A-14</v>
          </cell>
          <cell r="D69" t="str">
            <v>A-14:Zone3</v>
          </cell>
          <cell r="E69">
            <v>21</v>
          </cell>
          <cell r="F69">
            <v>100</v>
          </cell>
          <cell r="G69">
            <v>227</v>
          </cell>
          <cell r="H69">
            <v>92</v>
          </cell>
          <cell r="I69">
            <v>1315</v>
          </cell>
          <cell r="J69">
            <v>2.3199999999999998</v>
          </cell>
          <cell r="K69">
            <v>26.68</v>
          </cell>
          <cell r="L69">
            <v>29</v>
          </cell>
          <cell r="M69">
            <v>92</v>
          </cell>
          <cell r="N69">
            <v>2.32E-3</v>
          </cell>
          <cell r="O69">
            <v>1.24</v>
          </cell>
          <cell r="P69">
            <v>1.238</v>
          </cell>
          <cell r="R69">
            <v>1000</v>
          </cell>
          <cell r="T69">
            <v>12500</v>
          </cell>
          <cell r="V69" t="str">
            <v>GL meter 2.08 MM&gt;&gt; Qgas TS</v>
          </cell>
          <cell r="W69">
            <v>2.3199999999999998</v>
          </cell>
          <cell r="X69">
            <v>1238</v>
          </cell>
        </row>
        <row r="70">
          <cell r="B70">
            <v>44748</v>
          </cell>
          <cell r="C70" t="str">
            <v>A-14</v>
          </cell>
          <cell r="D70" t="str">
            <v>A-14:Zone3</v>
          </cell>
          <cell r="E70">
            <v>18</v>
          </cell>
          <cell r="F70">
            <v>100</v>
          </cell>
          <cell r="G70">
            <v>207</v>
          </cell>
          <cell r="H70">
            <v>90</v>
          </cell>
          <cell r="I70">
            <v>1293</v>
          </cell>
          <cell r="J70">
            <v>1.45</v>
          </cell>
          <cell r="K70">
            <v>16.62</v>
          </cell>
          <cell r="L70">
            <v>18.07</v>
          </cell>
          <cell r="M70">
            <v>91.975650249031546</v>
          </cell>
          <cell r="N70">
            <v>1.4499999999999999E-3</v>
          </cell>
          <cell r="O70">
            <v>1.1200000000000001</v>
          </cell>
          <cell r="P70">
            <v>1.1186</v>
          </cell>
          <cell r="R70">
            <v>1000</v>
          </cell>
          <cell r="T70">
            <v>12462.068965517241</v>
          </cell>
          <cell r="V70" t="str">
            <v>GL meter 1.99 MM&gt;&gt; Qgas TS, liquid sample dry</v>
          </cell>
          <cell r="W70">
            <v>1.45</v>
          </cell>
          <cell r="X70">
            <v>1118.6000000000001</v>
          </cell>
        </row>
        <row r="71">
          <cell r="B71">
            <v>44778</v>
          </cell>
          <cell r="C71" t="str">
            <v>A-14</v>
          </cell>
          <cell r="D71" t="str">
            <v>A-14:Zone3</v>
          </cell>
          <cell r="E71">
            <v>4</v>
          </cell>
          <cell r="F71">
            <v>100</v>
          </cell>
          <cell r="G71">
            <v>205</v>
          </cell>
          <cell r="H71">
            <v>86</v>
          </cell>
          <cell r="I71">
            <v>1221</v>
          </cell>
          <cell r="J71">
            <v>1</v>
          </cell>
          <cell r="K71">
            <v>122</v>
          </cell>
          <cell r="L71">
            <v>123</v>
          </cell>
          <cell r="M71">
            <v>99.1869918699187</v>
          </cell>
          <cell r="N71">
            <v>1E-3</v>
          </cell>
          <cell r="O71">
            <v>1.038</v>
          </cell>
          <cell r="P71">
            <v>1.0369999999999999</v>
          </cell>
          <cell r="R71">
            <v>1000</v>
          </cell>
          <cell r="T71">
            <v>123000</v>
          </cell>
          <cell r="V71" t="str">
            <v xml:space="preserve">FGS Job, GL meter 1.962 MMSCFD&gt;&gt;Qg TS, WC~99%, </v>
          </cell>
          <cell r="W71">
            <v>1</v>
          </cell>
          <cell r="X71">
            <v>1037</v>
          </cell>
        </row>
        <row r="73">
          <cell r="B73">
            <v>44838</v>
          </cell>
          <cell r="C73">
            <v>60</v>
          </cell>
        </row>
        <row r="74">
          <cell r="B74">
            <v>44898</v>
          </cell>
        </row>
        <row r="75">
          <cell r="B75">
            <v>44958</v>
          </cell>
        </row>
        <row r="76">
          <cell r="B76">
            <v>45018</v>
          </cell>
        </row>
        <row r="77">
          <cell r="B77">
            <v>45078</v>
          </cell>
        </row>
        <row r="78">
          <cell r="B78">
            <v>45138</v>
          </cell>
        </row>
        <row r="79">
          <cell r="B79">
            <v>45198</v>
          </cell>
        </row>
        <row r="82">
          <cell r="K82" t="str">
            <v>Tot liq</v>
          </cell>
          <cell r="L82">
            <v>29</v>
          </cell>
          <cell r="M82">
            <v>79</v>
          </cell>
          <cell r="N82" t="str">
            <v>WC</v>
          </cell>
          <cell r="O82" t="str">
            <v>Gas T/S-GL</v>
          </cell>
        </row>
        <row r="83">
          <cell r="K83" t="str">
            <v>water</v>
          </cell>
          <cell r="L83">
            <v>22.91</v>
          </cell>
          <cell r="M83">
            <v>1</v>
          </cell>
          <cell r="N83" t="str">
            <v>Tot Qg</v>
          </cell>
          <cell r="O83">
            <v>-0.7</v>
          </cell>
        </row>
        <row r="84">
          <cell r="K84" t="str">
            <v>oil</v>
          </cell>
          <cell r="L84">
            <v>6.09</v>
          </cell>
          <cell r="M84">
            <v>4.8719999999999996E-3</v>
          </cell>
          <cell r="N84" t="str">
            <v>Asso</v>
          </cell>
          <cell r="O84">
            <v>800</v>
          </cell>
        </row>
        <row r="85">
          <cell r="M85">
            <v>0.99512800000000001</v>
          </cell>
          <cell r="N85" t="str">
            <v>GL</v>
          </cell>
        </row>
        <row r="86">
          <cell r="M86">
            <v>1.7</v>
          </cell>
          <cell r="N86" t="str">
            <v>GL meter</v>
          </cell>
        </row>
      </sheetData>
      <sheetData sheetId="19">
        <row r="14">
          <cell r="T14" t="str">
            <v xml:space="preserve"> </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38420</v>
          </cell>
          <cell r="C26" t="str">
            <v>A-15</v>
          </cell>
          <cell r="D26" t="str">
            <v>A-15:Zone3</v>
          </cell>
          <cell r="E26">
            <v>11</v>
          </cell>
          <cell r="F26">
            <v>21.35</v>
          </cell>
          <cell r="G26">
            <v>1965</v>
          </cell>
          <cell r="H26">
            <v>171</v>
          </cell>
          <cell r="I26">
            <v>269.07</v>
          </cell>
          <cell r="J26">
            <v>1854</v>
          </cell>
          <cell r="K26">
            <v>7</v>
          </cell>
          <cell r="L26">
            <v>1861</v>
          </cell>
          <cell r="M26">
            <v>0.37614185921547555</v>
          </cell>
          <cell r="N26">
            <v>10.11</v>
          </cell>
          <cell r="R26">
            <v>5453.0744336569578</v>
          </cell>
          <cell r="S26">
            <v>0.6923837784371909</v>
          </cell>
          <cell r="T26">
            <v>184.07517309594462</v>
          </cell>
          <cell r="V26" t="str">
            <v>put well on test at 0:00. Gas already reached the limit 10 MM with A-03 on stream</v>
          </cell>
          <cell r="W26">
            <v>10110</v>
          </cell>
          <cell r="X26">
            <v>0</v>
          </cell>
        </row>
        <row r="27">
          <cell r="B27">
            <v>38427</v>
          </cell>
          <cell r="C27" t="str">
            <v>A-15</v>
          </cell>
          <cell r="D27" t="str">
            <v>A-15:Zone3</v>
          </cell>
          <cell r="E27">
            <v>6</v>
          </cell>
          <cell r="F27">
            <v>21.34</v>
          </cell>
          <cell r="G27">
            <v>1869</v>
          </cell>
          <cell r="H27">
            <v>208</v>
          </cell>
          <cell r="I27">
            <v>255.02</v>
          </cell>
          <cell r="J27">
            <v>1728</v>
          </cell>
          <cell r="K27">
            <v>0</v>
          </cell>
          <cell r="L27">
            <v>1728</v>
          </cell>
          <cell r="M27">
            <v>0</v>
          </cell>
          <cell r="N27">
            <v>9.8699999999999992</v>
          </cell>
          <cell r="R27">
            <v>5711.8055555555557</v>
          </cell>
          <cell r="S27">
            <v>0</v>
          </cell>
          <cell r="T27">
            <v>175.07598784194528</v>
          </cell>
          <cell r="V27" t="str">
            <v>stable at 4 hrs</v>
          </cell>
          <cell r="W27">
            <v>9870</v>
          </cell>
          <cell r="X27">
            <v>0</v>
          </cell>
        </row>
        <row r="28">
          <cell r="B28">
            <v>38428</v>
          </cell>
          <cell r="C28" t="str">
            <v>A-15</v>
          </cell>
          <cell r="D28" t="str">
            <v>A-15:Zone3</v>
          </cell>
          <cell r="E28">
            <v>12</v>
          </cell>
          <cell r="F28">
            <v>21.37</v>
          </cell>
          <cell r="G28">
            <v>1861</v>
          </cell>
          <cell r="H28">
            <v>210</v>
          </cell>
          <cell r="I28">
            <v>271.13</v>
          </cell>
          <cell r="J28">
            <v>1678.5</v>
          </cell>
          <cell r="K28">
            <v>22</v>
          </cell>
          <cell r="L28">
            <v>1700.5</v>
          </cell>
          <cell r="M28">
            <v>1.2937371361364305</v>
          </cell>
          <cell r="N28">
            <v>9.9700000000000006</v>
          </cell>
          <cell r="R28">
            <v>5939.8272266904978</v>
          </cell>
          <cell r="S28">
            <v>2.2066198595787361</v>
          </cell>
          <cell r="T28">
            <v>170.5616850551655</v>
          </cell>
          <cell r="W28">
            <v>9970</v>
          </cell>
          <cell r="X28">
            <v>0</v>
          </cell>
        </row>
        <row r="29">
          <cell r="B29">
            <v>38434</v>
          </cell>
          <cell r="C29" t="str">
            <v>A-15</v>
          </cell>
          <cell r="D29" t="str">
            <v>A-15:Zone3</v>
          </cell>
          <cell r="E29">
            <v>9</v>
          </cell>
          <cell r="F29">
            <v>21</v>
          </cell>
          <cell r="G29">
            <v>1767</v>
          </cell>
          <cell r="H29">
            <v>211</v>
          </cell>
          <cell r="I29">
            <v>379</v>
          </cell>
          <cell r="J29">
            <v>1950.75</v>
          </cell>
          <cell r="K29">
            <v>31</v>
          </cell>
          <cell r="L29">
            <v>1981.75</v>
          </cell>
          <cell r="M29">
            <v>1.5642740002523023</v>
          </cell>
          <cell r="N29">
            <v>10.39</v>
          </cell>
          <cell r="R29">
            <v>5326.1566064334229</v>
          </cell>
          <cell r="S29">
            <v>2.9836381135707413</v>
          </cell>
          <cell r="T29">
            <v>190.73628488931666</v>
          </cell>
          <cell r="W29">
            <v>10390</v>
          </cell>
          <cell r="X29">
            <v>0</v>
          </cell>
        </row>
        <row r="30">
          <cell r="B30">
            <v>38448</v>
          </cell>
          <cell r="C30" t="str">
            <v>A-15</v>
          </cell>
          <cell r="D30" t="str">
            <v>A-15:Zone3</v>
          </cell>
          <cell r="E30">
            <v>5</v>
          </cell>
          <cell r="F30">
            <v>21</v>
          </cell>
          <cell r="G30">
            <v>1572</v>
          </cell>
          <cell r="H30">
            <v>180</v>
          </cell>
          <cell r="I30">
            <v>0</v>
          </cell>
          <cell r="J30">
            <v>1990.5</v>
          </cell>
          <cell r="K30">
            <v>67</v>
          </cell>
          <cell r="L30">
            <v>2057.5</v>
          </cell>
          <cell r="M30">
            <v>3.2563791008505469</v>
          </cell>
          <cell r="N30">
            <v>7.16</v>
          </cell>
          <cell r="R30">
            <v>3597.0861592564684</v>
          </cell>
          <cell r="S30">
            <v>9.3575418994413404</v>
          </cell>
          <cell r="T30">
            <v>287.36033519553075</v>
          </cell>
          <cell r="W30">
            <v>7160</v>
          </cell>
          <cell r="X30">
            <v>0</v>
          </cell>
        </row>
        <row r="31">
          <cell r="B31">
            <v>38450</v>
          </cell>
          <cell r="C31" t="str">
            <v>A-15</v>
          </cell>
          <cell r="D31" t="str">
            <v>A-15:Zone3</v>
          </cell>
          <cell r="E31">
            <v>5</v>
          </cell>
          <cell r="F31">
            <v>22</v>
          </cell>
          <cell r="G31">
            <v>1631</v>
          </cell>
          <cell r="H31">
            <v>207</v>
          </cell>
          <cell r="I31">
            <v>0</v>
          </cell>
          <cell r="J31">
            <v>2207.25</v>
          </cell>
          <cell r="K31">
            <v>44</v>
          </cell>
          <cell r="L31">
            <v>2251.25</v>
          </cell>
          <cell r="M31">
            <v>1.9544697390338701</v>
          </cell>
          <cell r="N31">
            <v>10.199999999999999</v>
          </cell>
          <cell r="R31">
            <v>4621.134896364254</v>
          </cell>
          <cell r="S31">
            <v>4.3137254901960782</v>
          </cell>
          <cell r="T31">
            <v>220.7107843137255</v>
          </cell>
          <cell r="W31">
            <v>10200</v>
          </cell>
          <cell r="X31">
            <v>0</v>
          </cell>
        </row>
        <row r="32">
          <cell r="B32">
            <v>38475</v>
          </cell>
          <cell r="C32" t="str">
            <v>A-15</v>
          </cell>
          <cell r="D32" t="str">
            <v>A-15:Zone3</v>
          </cell>
          <cell r="E32">
            <v>5</v>
          </cell>
          <cell r="F32">
            <v>25</v>
          </cell>
          <cell r="G32">
            <v>1338</v>
          </cell>
          <cell r="H32">
            <v>215</v>
          </cell>
          <cell r="J32">
            <v>2426.25</v>
          </cell>
          <cell r="K32">
            <v>52</v>
          </cell>
          <cell r="L32">
            <v>2478.25</v>
          </cell>
          <cell r="M32">
            <v>2.0982548169070916</v>
          </cell>
          <cell r="N32">
            <v>13.15</v>
          </cell>
          <cell r="R32">
            <v>5419.8866563626998</v>
          </cell>
          <cell r="S32">
            <v>3.9543726235741445</v>
          </cell>
          <cell r="T32">
            <v>188.46007604562737</v>
          </cell>
          <cell r="W32">
            <v>13150</v>
          </cell>
          <cell r="X32">
            <v>0</v>
          </cell>
        </row>
        <row r="33">
          <cell r="B33">
            <v>38477</v>
          </cell>
          <cell r="C33" t="str">
            <v>A-15</v>
          </cell>
          <cell r="D33" t="str">
            <v>A-15:Zone3</v>
          </cell>
          <cell r="E33">
            <v>3</v>
          </cell>
          <cell r="F33">
            <v>25</v>
          </cell>
          <cell r="G33">
            <v>1314</v>
          </cell>
          <cell r="H33">
            <v>221</v>
          </cell>
          <cell r="I33">
            <v>14.54</v>
          </cell>
          <cell r="J33">
            <v>2342.25</v>
          </cell>
          <cell r="K33">
            <v>92</v>
          </cell>
          <cell r="L33">
            <v>2434.25</v>
          </cell>
          <cell r="M33">
            <v>3.7793981719215366</v>
          </cell>
          <cell r="N33">
            <v>14.71</v>
          </cell>
          <cell r="R33">
            <v>6280.2860497384991</v>
          </cell>
          <cell r="S33">
            <v>6.2542488103331069</v>
          </cell>
          <cell r="T33">
            <v>165.48266485384093</v>
          </cell>
          <cell r="V33" t="str">
            <v>Monitoring 28%</v>
          </cell>
          <cell r="W33">
            <v>14710</v>
          </cell>
          <cell r="X33">
            <v>0</v>
          </cell>
        </row>
        <row r="34">
          <cell r="B34">
            <v>38478</v>
          </cell>
          <cell r="C34" t="str">
            <v>A-15</v>
          </cell>
          <cell r="D34" t="str">
            <v>A-15:Zone3</v>
          </cell>
          <cell r="E34">
            <v>4</v>
          </cell>
          <cell r="F34">
            <v>29</v>
          </cell>
          <cell r="G34">
            <v>1099</v>
          </cell>
          <cell r="H34">
            <v>224</v>
          </cell>
          <cell r="I34">
            <v>18.16</v>
          </cell>
          <cell r="J34">
            <v>2575.5</v>
          </cell>
          <cell r="K34">
            <v>53</v>
          </cell>
          <cell r="L34">
            <v>2628.5</v>
          </cell>
          <cell r="M34">
            <v>2.0163591401940271</v>
          </cell>
          <cell r="N34">
            <v>15.82</v>
          </cell>
          <cell r="R34">
            <v>6142.4966026014363</v>
          </cell>
          <cell r="S34">
            <v>3.3501896333754742</v>
          </cell>
          <cell r="T34">
            <v>166.15044247787611</v>
          </cell>
          <cell r="V34" t="str">
            <v>Monitoring 31%</v>
          </cell>
          <cell r="W34">
            <v>15820</v>
          </cell>
          <cell r="X34">
            <v>0</v>
          </cell>
        </row>
        <row r="35">
          <cell r="B35">
            <v>38479</v>
          </cell>
          <cell r="C35" t="str">
            <v>A-15</v>
          </cell>
          <cell r="D35" t="str">
            <v>A-15:Zone3</v>
          </cell>
          <cell r="E35">
            <v>8</v>
          </cell>
          <cell r="F35">
            <v>32</v>
          </cell>
          <cell r="G35">
            <v>942</v>
          </cell>
          <cell r="H35">
            <v>225</v>
          </cell>
          <cell r="I35">
            <v>6.9</v>
          </cell>
          <cell r="J35">
            <v>2780.25</v>
          </cell>
          <cell r="K35">
            <v>31</v>
          </cell>
          <cell r="L35">
            <v>2811.25</v>
          </cell>
          <cell r="M35">
            <v>1.1027123165851489</v>
          </cell>
          <cell r="N35">
            <v>16.649999999999999</v>
          </cell>
          <cell r="R35">
            <v>5988.6700836255732</v>
          </cell>
          <cell r="S35">
            <v>1.8618618618618619</v>
          </cell>
          <cell r="T35">
            <v>168.84384384384384</v>
          </cell>
          <cell r="W35">
            <v>16650</v>
          </cell>
          <cell r="X35">
            <v>0</v>
          </cell>
        </row>
        <row r="36">
          <cell r="B36">
            <v>38488</v>
          </cell>
          <cell r="C36" t="str">
            <v>A-15</v>
          </cell>
          <cell r="D36" t="str">
            <v>A-15:Zone3</v>
          </cell>
          <cell r="E36">
            <v>5</v>
          </cell>
          <cell r="F36">
            <v>30</v>
          </cell>
          <cell r="G36">
            <v>996</v>
          </cell>
          <cell r="H36">
            <v>219</v>
          </cell>
          <cell r="I36">
            <v>6.63</v>
          </cell>
          <cell r="J36">
            <v>2465.25</v>
          </cell>
          <cell r="K36">
            <v>65</v>
          </cell>
          <cell r="L36">
            <v>2530.25</v>
          </cell>
          <cell r="M36">
            <v>2.5689161150083986</v>
          </cell>
          <cell r="N36">
            <v>15.65</v>
          </cell>
          <cell r="R36">
            <v>6348.2405435554201</v>
          </cell>
          <cell r="S36">
            <v>4.1533546325878596</v>
          </cell>
          <cell r="T36">
            <v>161.67731629392972</v>
          </cell>
          <cell r="W36">
            <v>15650</v>
          </cell>
          <cell r="X36">
            <v>0</v>
          </cell>
        </row>
        <row r="37">
          <cell r="B37">
            <v>38489</v>
          </cell>
          <cell r="C37" t="str">
            <v>A-15</v>
          </cell>
          <cell r="D37" t="str">
            <v>A-15:Zone3</v>
          </cell>
          <cell r="E37">
            <v>5</v>
          </cell>
          <cell r="F37">
            <v>35</v>
          </cell>
          <cell r="G37">
            <v>874</v>
          </cell>
          <cell r="H37">
            <v>225</v>
          </cell>
          <cell r="I37">
            <v>6.04</v>
          </cell>
          <cell r="J37">
            <v>2574.75</v>
          </cell>
          <cell r="K37">
            <v>56</v>
          </cell>
          <cell r="L37">
            <v>2630.75</v>
          </cell>
          <cell r="M37">
            <v>2.1286705312173333</v>
          </cell>
          <cell r="N37">
            <v>17.010000000000002</v>
          </cell>
          <cell r="R37">
            <v>6606.4666472473054</v>
          </cell>
          <cell r="S37">
            <v>3.2921810699588478</v>
          </cell>
          <cell r="T37">
            <v>154.65902410346854</v>
          </cell>
          <cell r="W37">
            <v>17010</v>
          </cell>
          <cell r="X37">
            <v>0</v>
          </cell>
        </row>
        <row r="38">
          <cell r="B38">
            <v>38499</v>
          </cell>
          <cell r="C38" t="str">
            <v>A-15</v>
          </cell>
          <cell r="D38" t="str">
            <v>A-15:Zone3</v>
          </cell>
          <cell r="E38">
            <v>3</v>
          </cell>
          <cell r="F38">
            <v>40</v>
          </cell>
          <cell r="G38">
            <v>812</v>
          </cell>
          <cell r="H38">
            <v>224</v>
          </cell>
          <cell r="I38">
            <v>4.58</v>
          </cell>
          <cell r="J38">
            <v>2546.25</v>
          </cell>
          <cell r="K38">
            <v>42</v>
          </cell>
          <cell r="L38">
            <v>2588.25</v>
          </cell>
          <cell r="M38">
            <v>1.6227180527383367</v>
          </cell>
          <cell r="N38">
            <v>16.98</v>
          </cell>
          <cell r="R38">
            <v>6668.6303387334319</v>
          </cell>
          <cell r="S38">
            <v>2.4734982332155475</v>
          </cell>
          <cell r="T38">
            <v>152.42932862190813</v>
          </cell>
          <cell r="W38">
            <v>16980</v>
          </cell>
          <cell r="X38">
            <v>0</v>
          </cell>
        </row>
        <row r="39">
          <cell r="B39">
            <v>38506</v>
          </cell>
          <cell r="C39" t="str">
            <v>A-15</v>
          </cell>
          <cell r="D39" t="str">
            <v>A-15:Zone3</v>
          </cell>
          <cell r="E39">
            <v>12</v>
          </cell>
          <cell r="F39">
            <v>42</v>
          </cell>
          <cell r="G39">
            <v>797</v>
          </cell>
          <cell r="H39">
            <v>222</v>
          </cell>
          <cell r="I39">
            <v>4.78</v>
          </cell>
          <cell r="J39">
            <v>2402.25</v>
          </cell>
          <cell r="K39">
            <v>55</v>
          </cell>
          <cell r="L39">
            <v>2457.25</v>
          </cell>
          <cell r="M39">
            <v>2.2382744938447452</v>
          </cell>
          <cell r="N39">
            <v>16.84</v>
          </cell>
          <cell r="R39">
            <v>7010.094702882714</v>
          </cell>
          <cell r="S39">
            <v>3.2660332541567696</v>
          </cell>
          <cell r="T39">
            <v>145.91745843230404</v>
          </cell>
          <cell r="W39">
            <v>16840</v>
          </cell>
          <cell r="X39">
            <v>0</v>
          </cell>
        </row>
        <row r="40">
          <cell r="B40">
            <v>38526</v>
          </cell>
          <cell r="C40" t="str">
            <v>A-15</v>
          </cell>
          <cell r="D40" t="str">
            <v>A-15:Zone3</v>
          </cell>
          <cell r="E40">
            <v>12</v>
          </cell>
          <cell r="F40">
            <v>25</v>
          </cell>
          <cell r="G40">
            <v>1113</v>
          </cell>
          <cell r="H40">
            <v>195</v>
          </cell>
          <cell r="I40">
            <v>9.07</v>
          </cell>
          <cell r="J40">
            <v>1485.75</v>
          </cell>
          <cell r="K40">
            <v>30</v>
          </cell>
          <cell r="L40">
            <v>1515.75</v>
          </cell>
          <cell r="M40">
            <v>1.979218208807521</v>
          </cell>
          <cell r="N40">
            <v>14.63</v>
          </cell>
          <cell r="R40">
            <v>9846.8786808009427</v>
          </cell>
          <cell r="S40">
            <v>2.0505809979494192</v>
          </cell>
          <cell r="T40">
            <v>103.6056049213944</v>
          </cell>
          <cell r="W40">
            <v>14630</v>
          </cell>
          <cell r="X40">
            <v>0</v>
          </cell>
        </row>
        <row r="41">
          <cell r="B41">
            <v>38530</v>
          </cell>
          <cell r="C41" t="str">
            <v>A-15</v>
          </cell>
          <cell r="D41" t="str">
            <v>A-15:Zone3</v>
          </cell>
          <cell r="E41">
            <v>4</v>
          </cell>
          <cell r="F41">
            <v>42</v>
          </cell>
          <cell r="G41">
            <v>703</v>
          </cell>
          <cell r="H41">
            <v>211</v>
          </cell>
          <cell r="I41">
            <v>3.06</v>
          </cell>
          <cell r="J41">
            <v>1915.5</v>
          </cell>
          <cell r="K41">
            <v>69</v>
          </cell>
          <cell r="L41">
            <v>1984.5</v>
          </cell>
          <cell r="M41">
            <v>3.4769463340891913</v>
          </cell>
          <cell r="N41">
            <v>17.23</v>
          </cell>
          <cell r="R41">
            <v>8995.0404594100764</v>
          </cell>
          <cell r="S41">
            <v>4.0046430644225186</v>
          </cell>
          <cell r="T41">
            <v>115.17701683110853</v>
          </cell>
          <cell r="W41">
            <v>17230</v>
          </cell>
          <cell r="X41">
            <v>0</v>
          </cell>
        </row>
        <row r="42">
          <cell r="B42">
            <v>38543</v>
          </cell>
          <cell r="C42" t="str">
            <v>A-15</v>
          </cell>
          <cell r="D42" t="str">
            <v>A-15:Zone3</v>
          </cell>
          <cell r="E42">
            <v>9</v>
          </cell>
          <cell r="F42">
            <v>42</v>
          </cell>
          <cell r="G42">
            <v>722</v>
          </cell>
          <cell r="H42">
            <v>222</v>
          </cell>
          <cell r="J42">
            <v>1685.25</v>
          </cell>
          <cell r="K42">
            <v>117</v>
          </cell>
          <cell r="L42">
            <v>1802.25</v>
          </cell>
          <cell r="M42">
            <v>6.4918851435705367</v>
          </cell>
          <cell r="N42">
            <v>16.43</v>
          </cell>
          <cell r="R42">
            <v>9749.2953567719924</v>
          </cell>
          <cell r="S42">
            <v>7.1211199026171634</v>
          </cell>
          <cell r="T42">
            <v>109.69263542300669</v>
          </cell>
          <cell r="W42">
            <v>16430</v>
          </cell>
          <cell r="X42">
            <v>0</v>
          </cell>
        </row>
        <row r="43">
          <cell r="B43">
            <v>38549</v>
          </cell>
          <cell r="C43" t="str">
            <v>A-15</v>
          </cell>
          <cell r="D43" t="str">
            <v>A-15:Zone3</v>
          </cell>
          <cell r="E43">
            <v>5</v>
          </cell>
          <cell r="F43">
            <v>42</v>
          </cell>
          <cell r="G43">
            <v>682</v>
          </cell>
          <cell r="H43">
            <v>204</v>
          </cell>
          <cell r="I43">
            <v>2.58</v>
          </cell>
          <cell r="J43">
            <v>1647.75</v>
          </cell>
          <cell r="K43">
            <v>240</v>
          </cell>
          <cell r="L43">
            <v>1887.75</v>
          </cell>
          <cell r="M43">
            <v>12.713547874453715</v>
          </cell>
          <cell r="N43">
            <v>16.5</v>
          </cell>
          <cell r="R43">
            <v>10013.654984069186</v>
          </cell>
          <cell r="S43">
            <v>14.545454545454545</v>
          </cell>
          <cell r="T43">
            <v>114.40909090909091</v>
          </cell>
          <cell r="W43">
            <v>16500</v>
          </cell>
          <cell r="X43">
            <v>0</v>
          </cell>
        </row>
        <row r="44">
          <cell r="B44">
            <v>38554</v>
          </cell>
          <cell r="C44" t="str">
            <v>A-15</v>
          </cell>
          <cell r="D44" t="str">
            <v>A-15:Zone3</v>
          </cell>
          <cell r="E44">
            <v>18</v>
          </cell>
          <cell r="F44">
            <v>42</v>
          </cell>
          <cell r="G44">
            <v>738</v>
          </cell>
          <cell r="H44">
            <v>218</v>
          </cell>
          <cell r="I44">
            <v>3.74</v>
          </cell>
          <cell r="J44">
            <v>1709.25</v>
          </cell>
          <cell r="K44">
            <v>59.81</v>
          </cell>
          <cell r="L44">
            <v>1769.06</v>
          </cell>
          <cell r="M44">
            <v>3.3808915469232246</v>
          </cell>
          <cell r="N44">
            <v>15.87</v>
          </cell>
          <cell r="R44">
            <v>9284.7740236946029</v>
          </cell>
          <cell r="S44">
            <v>3.7687460617517328</v>
          </cell>
          <cell r="T44">
            <v>111.47195967233775</v>
          </cell>
          <cell r="W44">
            <v>15870</v>
          </cell>
          <cell r="X44">
            <v>0</v>
          </cell>
        </row>
        <row r="45">
          <cell r="B45">
            <v>38561</v>
          </cell>
          <cell r="C45" t="str">
            <v>A-15</v>
          </cell>
          <cell r="D45" t="str">
            <v>A-15:Zone3</v>
          </cell>
          <cell r="E45">
            <v>5</v>
          </cell>
          <cell r="F45">
            <v>40</v>
          </cell>
          <cell r="G45">
            <v>782</v>
          </cell>
          <cell r="H45">
            <v>220</v>
          </cell>
          <cell r="I45">
            <v>5.09</v>
          </cell>
          <cell r="J45">
            <v>1690.12</v>
          </cell>
          <cell r="K45">
            <v>95.01</v>
          </cell>
          <cell r="L45">
            <v>1785.13</v>
          </cell>
          <cell r="M45">
            <v>5.3223014570367422</v>
          </cell>
          <cell r="N45">
            <v>16.02</v>
          </cell>
          <cell r="R45">
            <v>9478.6169029418033</v>
          </cell>
          <cell r="S45">
            <v>5.9307116104868918</v>
          </cell>
          <cell r="T45">
            <v>111.43133583021223</v>
          </cell>
          <cell r="V45" t="str">
            <v>Oil drop after replace new oil meter at test sep</v>
          </cell>
          <cell r="W45">
            <v>16020</v>
          </cell>
          <cell r="X45">
            <v>0</v>
          </cell>
        </row>
        <row r="46">
          <cell r="B46">
            <v>38565</v>
          </cell>
          <cell r="C46" t="str">
            <v>A-15</v>
          </cell>
          <cell r="D46" t="str">
            <v>A-15:Zone3</v>
          </cell>
          <cell r="E46">
            <v>6</v>
          </cell>
          <cell r="F46">
            <v>39.549999999999997</v>
          </cell>
          <cell r="G46">
            <v>771.85</v>
          </cell>
          <cell r="H46">
            <v>222.68</v>
          </cell>
          <cell r="I46">
            <v>4.1399999999999997</v>
          </cell>
          <cell r="J46">
            <v>1689.22</v>
          </cell>
          <cell r="K46">
            <v>97.52</v>
          </cell>
          <cell r="L46">
            <v>1786.74</v>
          </cell>
          <cell r="M46">
            <v>5.4579849334542239</v>
          </cell>
          <cell r="N46">
            <v>16.59</v>
          </cell>
          <cell r="R46">
            <v>9821.1008631202567</v>
          </cell>
          <cell r="S46">
            <v>5.8782399035563593</v>
          </cell>
          <cell r="T46">
            <v>107.6998191681736</v>
          </cell>
          <cell r="W46">
            <v>16590</v>
          </cell>
          <cell r="X46">
            <v>0</v>
          </cell>
        </row>
        <row r="47">
          <cell r="B47">
            <v>38566</v>
          </cell>
          <cell r="C47" t="str">
            <v>A-15</v>
          </cell>
          <cell r="D47" t="str">
            <v>A-15:Zone3</v>
          </cell>
          <cell r="E47">
            <v>6</v>
          </cell>
          <cell r="F47">
            <v>39.520000000000003</v>
          </cell>
          <cell r="G47">
            <v>768</v>
          </cell>
          <cell r="H47">
            <v>216.5</v>
          </cell>
          <cell r="I47">
            <v>4.3499999999999996</v>
          </cell>
          <cell r="J47">
            <v>1675.67</v>
          </cell>
          <cell r="K47">
            <v>77.03</v>
          </cell>
          <cell r="L47">
            <v>1752.7</v>
          </cell>
          <cell r="M47">
            <v>4.3949335311234092</v>
          </cell>
          <cell r="N47">
            <v>16.62</v>
          </cell>
          <cell r="R47">
            <v>9918.4206914249226</v>
          </cell>
          <cell r="S47">
            <v>4.6347773766546334</v>
          </cell>
          <cell r="T47">
            <v>105.45728038507822</v>
          </cell>
          <cell r="W47">
            <v>16620</v>
          </cell>
          <cell r="X47">
            <v>0</v>
          </cell>
        </row>
        <row r="48">
          <cell r="B48">
            <v>38569</v>
          </cell>
          <cell r="C48" t="str">
            <v>A-15</v>
          </cell>
          <cell r="D48" t="str">
            <v>A-15:Zone3</v>
          </cell>
          <cell r="E48">
            <v>6</v>
          </cell>
          <cell r="F48">
            <v>42</v>
          </cell>
          <cell r="G48">
            <v>773</v>
          </cell>
          <cell r="H48">
            <v>219</v>
          </cell>
          <cell r="J48">
            <v>1710</v>
          </cell>
          <cell r="K48">
            <v>70</v>
          </cell>
          <cell r="L48">
            <v>1780</v>
          </cell>
          <cell r="M48">
            <v>3.9325842696629212</v>
          </cell>
          <cell r="N48">
            <v>16.8</v>
          </cell>
          <cell r="R48">
            <v>9824.561403508771</v>
          </cell>
          <cell r="S48">
            <v>4.166666666666667</v>
          </cell>
          <cell r="T48">
            <v>105.95238095238095</v>
          </cell>
          <cell r="W48">
            <v>16800</v>
          </cell>
          <cell r="X48">
            <v>0</v>
          </cell>
        </row>
        <row r="49">
          <cell r="B49">
            <v>38570</v>
          </cell>
          <cell r="C49" t="str">
            <v>A-15</v>
          </cell>
          <cell r="D49" t="str">
            <v>A-15:Zone3</v>
          </cell>
          <cell r="E49">
            <v>6</v>
          </cell>
          <cell r="F49">
            <v>42</v>
          </cell>
          <cell r="G49">
            <v>768</v>
          </cell>
          <cell r="H49">
            <v>221</v>
          </cell>
          <cell r="I49">
            <v>4.08</v>
          </cell>
          <cell r="J49">
            <v>1335</v>
          </cell>
          <cell r="K49">
            <v>502</v>
          </cell>
          <cell r="L49">
            <v>1837</v>
          </cell>
          <cell r="M49">
            <v>27.327163854109962</v>
          </cell>
          <cell r="N49">
            <v>16.73</v>
          </cell>
          <cell r="R49">
            <v>12531.835205992509</v>
          </cell>
          <cell r="S49">
            <v>30.005977286312014</v>
          </cell>
          <cell r="T49">
            <v>109.80274955170353</v>
          </cell>
          <cell r="W49">
            <v>16730</v>
          </cell>
          <cell r="X49">
            <v>0</v>
          </cell>
        </row>
        <row r="50">
          <cell r="B50">
            <v>38576</v>
          </cell>
          <cell r="C50" t="str">
            <v>A-15</v>
          </cell>
          <cell r="D50" t="str">
            <v>A-15:Zone3</v>
          </cell>
          <cell r="E50">
            <v>4</v>
          </cell>
          <cell r="F50">
            <v>22</v>
          </cell>
          <cell r="G50">
            <v>1103</v>
          </cell>
          <cell r="H50">
            <v>199</v>
          </cell>
          <cell r="I50">
            <v>1.92</v>
          </cell>
          <cell r="J50">
            <v>1689</v>
          </cell>
          <cell r="K50">
            <v>0</v>
          </cell>
          <cell r="L50">
            <v>1689</v>
          </cell>
          <cell r="M50">
            <v>0</v>
          </cell>
          <cell r="N50">
            <v>9.6199999999999992</v>
          </cell>
          <cell r="R50">
            <v>5695.6779159265834</v>
          </cell>
          <cell r="S50">
            <v>0</v>
          </cell>
          <cell r="T50">
            <v>175.57172557172558</v>
          </cell>
          <cell r="W50">
            <v>9620</v>
          </cell>
          <cell r="X50">
            <v>0</v>
          </cell>
        </row>
        <row r="51">
          <cell r="B51">
            <v>38577</v>
          </cell>
          <cell r="C51" t="str">
            <v>A-15</v>
          </cell>
          <cell r="D51" t="str">
            <v>A-15:Zone3</v>
          </cell>
          <cell r="E51">
            <v>7</v>
          </cell>
          <cell r="F51">
            <v>15</v>
          </cell>
          <cell r="G51">
            <v>1818</v>
          </cell>
          <cell r="H51">
            <v>181</v>
          </cell>
          <cell r="I51">
            <v>0</v>
          </cell>
          <cell r="J51">
            <v>769</v>
          </cell>
          <cell r="K51">
            <v>0</v>
          </cell>
          <cell r="L51">
            <v>769</v>
          </cell>
          <cell r="M51">
            <v>0</v>
          </cell>
          <cell r="N51">
            <v>4.9400000000000004</v>
          </cell>
          <cell r="R51">
            <v>6423.9271781534462</v>
          </cell>
          <cell r="S51">
            <v>0</v>
          </cell>
          <cell r="T51">
            <v>155.66801619433198</v>
          </cell>
          <cell r="W51">
            <v>4940</v>
          </cell>
          <cell r="X51">
            <v>0</v>
          </cell>
        </row>
        <row r="52">
          <cell r="B52">
            <v>38578</v>
          </cell>
          <cell r="C52" t="str">
            <v>A-15</v>
          </cell>
          <cell r="D52" t="str">
            <v>A-15:Zone3</v>
          </cell>
          <cell r="E52">
            <v>12</v>
          </cell>
          <cell r="F52">
            <v>16</v>
          </cell>
          <cell r="G52">
            <v>1787</v>
          </cell>
          <cell r="H52">
            <v>181</v>
          </cell>
          <cell r="I52">
            <v>0</v>
          </cell>
          <cell r="J52">
            <v>612</v>
          </cell>
          <cell r="K52">
            <v>106</v>
          </cell>
          <cell r="L52">
            <v>718</v>
          </cell>
          <cell r="M52">
            <v>14.763231197771587</v>
          </cell>
          <cell r="N52">
            <v>4.9400000000000004</v>
          </cell>
          <cell r="R52">
            <v>8071.8954248366017</v>
          </cell>
          <cell r="S52">
            <v>21.457489878542511</v>
          </cell>
          <cell r="T52">
            <v>145.34412955465586</v>
          </cell>
          <cell r="W52">
            <v>4940</v>
          </cell>
          <cell r="X52">
            <v>0</v>
          </cell>
        </row>
        <row r="53">
          <cell r="B53">
            <v>38588</v>
          </cell>
          <cell r="C53" t="str">
            <v>A-15</v>
          </cell>
          <cell r="D53" t="str">
            <v>A-15:Zone3</v>
          </cell>
          <cell r="E53">
            <v>6</v>
          </cell>
          <cell r="F53">
            <v>20</v>
          </cell>
          <cell r="G53">
            <v>1336</v>
          </cell>
          <cell r="H53">
            <v>199</v>
          </cell>
          <cell r="I53">
            <v>2.21</v>
          </cell>
          <cell r="J53">
            <v>1159</v>
          </cell>
          <cell r="K53">
            <v>192</v>
          </cell>
          <cell r="L53">
            <v>1351</v>
          </cell>
          <cell r="M53">
            <v>14.211695040710584</v>
          </cell>
          <cell r="N53">
            <v>9.19</v>
          </cell>
          <cell r="R53">
            <v>7929.2493528904224</v>
          </cell>
          <cell r="S53">
            <v>20.892274211099021</v>
          </cell>
          <cell r="T53">
            <v>147.00761697497279</v>
          </cell>
          <cell r="W53">
            <v>9190</v>
          </cell>
          <cell r="X53">
            <v>0</v>
          </cell>
        </row>
        <row r="54">
          <cell r="B54">
            <v>38589</v>
          </cell>
          <cell r="C54" t="str">
            <v>A-15</v>
          </cell>
          <cell r="D54" t="str">
            <v>A-15:Zone3</v>
          </cell>
          <cell r="E54">
            <v>6</v>
          </cell>
          <cell r="F54">
            <v>35</v>
          </cell>
          <cell r="G54">
            <v>722</v>
          </cell>
          <cell r="H54">
            <v>212</v>
          </cell>
          <cell r="I54">
            <v>1.49</v>
          </cell>
          <cell r="J54">
            <v>1741</v>
          </cell>
          <cell r="K54">
            <v>77</v>
          </cell>
          <cell r="L54">
            <v>1818</v>
          </cell>
          <cell r="M54">
            <v>4.2354235423542352</v>
          </cell>
          <cell r="N54">
            <v>14</v>
          </cell>
          <cell r="R54">
            <v>8041.3555427914989</v>
          </cell>
          <cell r="S54">
            <v>5.5</v>
          </cell>
          <cell r="T54">
            <v>129.85714285714286</v>
          </cell>
          <cell r="W54">
            <v>14000</v>
          </cell>
          <cell r="X54">
            <v>0</v>
          </cell>
        </row>
        <row r="55">
          <cell r="B55">
            <v>38616</v>
          </cell>
          <cell r="C55" t="str">
            <v>A-15</v>
          </cell>
          <cell r="D55" t="str">
            <v>A-15:Zone3</v>
          </cell>
          <cell r="E55">
            <v>4</v>
          </cell>
          <cell r="F55">
            <v>20</v>
          </cell>
          <cell r="G55">
            <v>1180</v>
          </cell>
          <cell r="H55">
            <v>143</v>
          </cell>
          <cell r="I55">
            <v>0.03</v>
          </cell>
          <cell r="J55">
            <v>1356</v>
          </cell>
          <cell r="K55">
            <v>349</v>
          </cell>
          <cell r="L55">
            <v>1705</v>
          </cell>
          <cell r="M55">
            <v>20.469208211143695</v>
          </cell>
          <cell r="N55">
            <v>3.23</v>
          </cell>
          <cell r="R55">
            <v>2382.0058997050146</v>
          </cell>
          <cell r="S55">
            <v>108.04953560371517</v>
          </cell>
          <cell r="T55">
            <v>527.8637770897833</v>
          </cell>
          <cell r="W55">
            <v>3230</v>
          </cell>
          <cell r="X55">
            <v>0</v>
          </cell>
        </row>
        <row r="56">
          <cell r="B56">
            <v>38617</v>
          </cell>
          <cell r="C56" t="str">
            <v>A-15</v>
          </cell>
          <cell r="D56" t="str">
            <v>A-15:Zone3</v>
          </cell>
          <cell r="E56">
            <v>9</v>
          </cell>
          <cell r="F56">
            <v>26</v>
          </cell>
          <cell r="G56">
            <v>907</v>
          </cell>
          <cell r="H56">
            <v>171</v>
          </cell>
          <cell r="I56">
            <v>0.03</v>
          </cell>
          <cell r="J56">
            <v>2243</v>
          </cell>
          <cell r="K56">
            <v>106</v>
          </cell>
          <cell r="L56">
            <v>2349</v>
          </cell>
          <cell r="M56">
            <v>4.5125585355470417</v>
          </cell>
          <cell r="N56">
            <v>7.57</v>
          </cell>
          <cell r="R56">
            <v>3374.9442710655371</v>
          </cell>
          <cell r="S56">
            <v>14.002642007926024</v>
          </cell>
          <cell r="T56">
            <v>310.30383091149275</v>
          </cell>
          <cell r="W56">
            <v>7570</v>
          </cell>
          <cell r="X56">
            <v>0</v>
          </cell>
        </row>
        <row r="57">
          <cell r="B57">
            <v>38617</v>
          </cell>
          <cell r="C57" t="str">
            <v>A-15</v>
          </cell>
          <cell r="D57" t="str">
            <v>A-15:Zone3</v>
          </cell>
          <cell r="E57">
            <v>7</v>
          </cell>
          <cell r="F57">
            <v>20</v>
          </cell>
          <cell r="G57">
            <v>1257</v>
          </cell>
          <cell r="H57">
            <v>164</v>
          </cell>
          <cell r="I57">
            <v>0.03</v>
          </cell>
          <cell r="J57">
            <v>1514</v>
          </cell>
          <cell r="K57">
            <v>0</v>
          </cell>
          <cell r="L57">
            <v>1514</v>
          </cell>
          <cell r="M57">
            <v>0</v>
          </cell>
          <cell r="N57">
            <v>3.68</v>
          </cell>
          <cell r="R57">
            <v>2430.6472919418757</v>
          </cell>
          <cell r="S57">
            <v>0</v>
          </cell>
          <cell r="T57">
            <v>411.41304347826087</v>
          </cell>
          <cell r="W57">
            <v>3680</v>
          </cell>
          <cell r="X57">
            <v>0</v>
          </cell>
        </row>
        <row r="58">
          <cell r="B58">
            <v>38618</v>
          </cell>
          <cell r="C58" t="str">
            <v>A-15</v>
          </cell>
          <cell r="D58" t="str">
            <v>A-15:Zone3</v>
          </cell>
          <cell r="E58">
            <v>12</v>
          </cell>
          <cell r="F58">
            <v>30</v>
          </cell>
          <cell r="G58">
            <v>784</v>
          </cell>
          <cell r="H58">
            <v>206</v>
          </cell>
          <cell r="I58">
            <v>0.03</v>
          </cell>
          <cell r="J58">
            <v>2067</v>
          </cell>
          <cell r="K58">
            <v>81</v>
          </cell>
          <cell r="L58">
            <v>2148</v>
          </cell>
          <cell r="M58">
            <v>3.7709497206703912</v>
          </cell>
          <cell r="N58">
            <v>9.3699999999999992</v>
          </cell>
          <cell r="R58">
            <v>4533.139816158684</v>
          </cell>
          <cell r="S58">
            <v>8.6446104589114192</v>
          </cell>
          <cell r="T58">
            <v>229.24226254002136</v>
          </cell>
          <cell r="W58">
            <v>9370</v>
          </cell>
          <cell r="X58">
            <v>0</v>
          </cell>
        </row>
        <row r="59">
          <cell r="B59">
            <v>38621</v>
          </cell>
          <cell r="C59" t="str">
            <v>A-15</v>
          </cell>
          <cell r="D59" t="str">
            <v>A-15:Zone3</v>
          </cell>
          <cell r="E59">
            <v>12</v>
          </cell>
          <cell r="F59">
            <v>30</v>
          </cell>
          <cell r="G59">
            <v>863</v>
          </cell>
          <cell r="H59">
            <v>215</v>
          </cell>
          <cell r="I59">
            <v>0.03</v>
          </cell>
          <cell r="J59">
            <v>1810</v>
          </cell>
          <cell r="K59">
            <v>10</v>
          </cell>
          <cell r="L59">
            <v>1820</v>
          </cell>
          <cell r="M59">
            <v>0.5494505494505495</v>
          </cell>
          <cell r="N59">
            <v>12.13</v>
          </cell>
          <cell r="R59">
            <v>6701.6574585635362</v>
          </cell>
          <cell r="S59">
            <v>0.82440230832646333</v>
          </cell>
          <cell r="T59">
            <v>150.04122011541634</v>
          </cell>
          <cell r="W59">
            <v>12130</v>
          </cell>
          <cell r="X59">
            <v>0</v>
          </cell>
        </row>
        <row r="60">
          <cell r="B60">
            <v>38622</v>
          </cell>
          <cell r="C60" t="str">
            <v>A-15</v>
          </cell>
          <cell r="D60" t="str">
            <v>A-15:Zone3</v>
          </cell>
          <cell r="E60">
            <v>12</v>
          </cell>
          <cell r="F60">
            <v>30</v>
          </cell>
          <cell r="G60">
            <v>880</v>
          </cell>
          <cell r="H60">
            <v>214</v>
          </cell>
          <cell r="I60">
            <v>0.03</v>
          </cell>
          <cell r="J60">
            <v>1771</v>
          </cell>
          <cell r="K60">
            <v>17</v>
          </cell>
          <cell r="L60">
            <v>1788</v>
          </cell>
          <cell r="M60">
            <v>0.95078299776286357</v>
          </cell>
          <cell r="N60">
            <v>12.63</v>
          </cell>
          <cell r="R60">
            <v>7131.5640880858273</v>
          </cell>
          <cell r="S60">
            <v>1.3460015835312746</v>
          </cell>
          <cell r="T60">
            <v>141.56769596199524</v>
          </cell>
          <cell r="W60">
            <v>12630</v>
          </cell>
          <cell r="X60">
            <v>0</v>
          </cell>
        </row>
        <row r="61">
          <cell r="B61">
            <v>38628</v>
          </cell>
          <cell r="C61" t="str">
            <v>A-15</v>
          </cell>
          <cell r="D61" t="str">
            <v>A-15:Zone3</v>
          </cell>
          <cell r="E61">
            <v>7</v>
          </cell>
          <cell r="F61">
            <v>30</v>
          </cell>
          <cell r="G61">
            <v>963</v>
          </cell>
          <cell r="H61">
            <v>219</v>
          </cell>
          <cell r="I61">
            <v>0.03</v>
          </cell>
          <cell r="J61">
            <v>1691</v>
          </cell>
          <cell r="K61">
            <v>39</v>
          </cell>
          <cell r="L61">
            <v>1730</v>
          </cell>
          <cell r="M61">
            <v>2.254335260115607</v>
          </cell>
          <cell r="N61">
            <v>13.56</v>
          </cell>
          <cell r="R61">
            <v>8018.9237137788286</v>
          </cell>
          <cell r="S61">
            <v>2.8761061946902653</v>
          </cell>
          <cell r="T61">
            <v>127.5811209439528</v>
          </cell>
          <cell r="W61">
            <v>13560</v>
          </cell>
          <cell r="X61">
            <v>0</v>
          </cell>
        </row>
        <row r="62">
          <cell r="B62">
            <v>38629</v>
          </cell>
          <cell r="C62" t="str">
            <v>A-15</v>
          </cell>
          <cell r="D62" t="str">
            <v>A-15:Zone3</v>
          </cell>
          <cell r="E62">
            <v>6</v>
          </cell>
          <cell r="F62">
            <v>30</v>
          </cell>
          <cell r="G62">
            <v>852</v>
          </cell>
          <cell r="H62">
            <v>219</v>
          </cell>
          <cell r="I62">
            <v>0</v>
          </cell>
          <cell r="J62">
            <v>1889</v>
          </cell>
          <cell r="K62">
            <v>34</v>
          </cell>
          <cell r="L62">
            <v>1923</v>
          </cell>
          <cell r="M62">
            <v>1.7680707228289132</v>
          </cell>
          <cell r="N62">
            <v>14.34</v>
          </cell>
          <cell r="R62">
            <v>7591.318157755426</v>
          </cell>
          <cell r="S62">
            <v>2.3709902370990239</v>
          </cell>
          <cell r="T62">
            <v>134.10041841004184</v>
          </cell>
          <cell r="W62">
            <v>14340</v>
          </cell>
          <cell r="X62">
            <v>0</v>
          </cell>
        </row>
        <row r="63">
          <cell r="B63">
            <v>38637</v>
          </cell>
          <cell r="C63" t="str">
            <v>A-15</v>
          </cell>
          <cell r="D63" t="str">
            <v>A-15:Zone3</v>
          </cell>
          <cell r="E63">
            <v>8</v>
          </cell>
          <cell r="F63">
            <v>30</v>
          </cell>
          <cell r="G63">
            <v>848</v>
          </cell>
          <cell r="H63">
            <v>219</v>
          </cell>
          <cell r="I63">
            <v>0</v>
          </cell>
          <cell r="J63">
            <v>1853</v>
          </cell>
          <cell r="K63">
            <v>26</v>
          </cell>
          <cell r="L63">
            <v>1879</v>
          </cell>
          <cell r="M63">
            <v>1.3837147418839808</v>
          </cell>
          <cell r="N63">
            <v>14</v>
          </cell>
          <cell r="R63">
            <v>7555.3157042633566</v>
          </cell>
          <cell r="S63">
            <v>1.8571428571428572</v>
          </cell>
          <cell r="T63">
            <v>134.21428571428572</v>
          </cell>
          <cell r="W63">
            <v>14000</v>
          </cell>
          <cell r="X63">
            <v>0</v>
          </cell>
        </row>
        <row r="64">
          <cell r="B64">
            <v>38639</v>
          </cell>
          <cell r="C64" t="str">
            <v>A-15</v>
          </cell>
          <cell r="D64" t="str">
            <v>A-15:Zone3</v>
          </cell>
          <cell r="E64">
            <v>3</v>
          </cell>
          <cell r="F64">
            <v>30</v>
          </cell>
          <cell r="G64">
            <v>918</v>
          </cell>
          <cell r="H64">
            <v>217</v>
          </cell>
          <cell r="I64">
            <v>0</v>
          </cell>
          <cell r="J64">
            <v>1990</v>
          </cell>
          <cell r="K64">
            <v>0</v>
          </cell>
          <cell r="L64">
            <v>1990</v>
          </cell>
          <cell r="M64">
            <v>0</v>
          </cell>
          <cell r="N64">
            <v>14</v>
          </cell>
          <cell r="R64">
            <v>7035.1758793969848</v>
          </cell>
          <cell r="S64">
            <v>0</v>
          </cell>
          <cell r="T64">
            <v>142.14285714285714</v>
          </cell>
          <cell r="W64">
            <v>14000</v>
          </cell>
          <cell r="X64">
            <v>0</v>
          </cell>
        </row>
        <row r="65">
          <cell r="B65">
            <v>38644</v>
          </cell>
          <cell r="C65" t="str">
            <v>A-15</v>
          </cell>
          <cell r="D65" t="str">
            <v>A-15:Zone3</v>
          </cell>
          <cell r="E65">
            <v>6</v>
          </cell>
          <cell r="F65">
            <v>25</v>
          </cell>
          <cell r="G65">
            <v>980</v>
          </cell>
          <cell r="H65">
            <v>220</v>
          </cell>
          <cell r="I65">
            <v>0</v>
          </cell>
          <cell r="J65">
            <v>1202</v>
          </cell>
          <cell r="K65">
            <v>654</v>
          </cell>
          <cell r="L65">
            <v>1856</v>
          </cell>
          <cell r="M65">
            <v>35.237068965517238</v>
          </cell>
          <cell r="N65">
            <v>14</v>
          </cell>
          <cell r="R65">
            <v>11647.254575707155</v>
          </cell>
          <cell r="S65">
            <v>46.714285714285715</v>
          </cell>
          <cell r="T65">
            <v>132.57142857142858</v>
          </cell>
          <cell r="W65">
            <v>14000</v>
          </cell>
          <cell r="X65">
            <v>0</v>
          </cell>
        </row>
        <row r="66">
          <cell r="B66">
            <v>38648</v>
          </cell>
          <cell r="C66" t="str">
            <v>A-15</v>
          </cell>
          <cell r="D66" t="str">
            <v>A-15:Zone3</v>
          </cell>
          <cell r="E66">
            <v>5</v>
          </cell>
          <cell r="F66">
            <v>30</v>
          </cell>
          <cell r="G66">
            <v>937</v>
          </cell>
          <cell r="H66">
            <v>222</v>
          </cell>
          <cell r="I66">
            <v>0</v>
          </cell>
          <cell r="J66">
            <v>1752</v>
          </cell>
          <cell r="K66">
            <v>42</v>
          </cell>
          <cell r="L66">
            <v>1794</v>
          </cell>
          <cell r="M66">
            <v>2.3411371237458196</v>
          </cell>
          <cell r="N66">
            <v>14</v>
          </cell>
          <cell r="R66">
            <v>7990.8675799086759</v>
          </cell>
          <cell r="S66">
            <v>3</v>
          </cell>
          <cell r="T66">
            <v>128.14285714285714</v>
          </cell>
          <cell r="W66">
            <v>14000</v>
          </cell>
          <cell r="X66">
            <v>0</v>
          </cell>
        </row>
        <row r="67">
          <cell r="B67">
            <v>38649</v>
          </cell>
          <cell r="C67" t="str">
            <v>A-15</v>
          </cell>
          <cell r="D67" t="str">
            <v>A-15:Zone3</v>
          </cell>
          <cell r="E67">
            <v>6</v>
          </cell>
          <cell r="F67">
            <v>30</v>
          </cell>
          <cell r="G67">
            <v>936</v>
          </cell>
          <cell r="H67">
            <v>212</v>
          </cell>
          <cell r="I67">
            <v>0</v>
          </cell>
          <cell r="J67">
            <v>1716</v>
          </cell>
          <cell r="K67">
            <v>49</v>
          </cell>
          <cell r="L67">
            <v>1765</v>
          </cell>
          <cell r="M67">
            <v>2.7762039660056659</v>
          </cell>
          <cell r="N67">
            <v>13</v>
          </cell>
          <cell r="R67">
            <v>7575.757575757576</v>
          </cell>
          <cell r="S67">
            <v>3.7692307692307692</v>
          </cell>
          <cell r="T67">
            <v>135.76923076923077</v>
          </cell>
          <cell r="W67">
            <v>13000</v>
          </cell>
          <cell r="X67">
            <v>0</v>
          </cell>
        </row>
        <row r="68">
          <cell r="B68">
            <v>38649</v>
          </cell>
          <cell r="C68" t="str">
            <v>A-15</v>
          </cell>
          <cell r="D68" t="str">
            <v>A-15:Zone3</v>
          </cell>
          <cell r="E68">
            <v>6</v>
          </cell>
          <cell r="F68">
            <v>30</v>
          </cell>
          <cell r="G68">
            <v>941</v>
          </cell>
          <cell r="H68">
            <v>207</v>
          </cell>
          <cell r="I68">
            <v>0</v>
          </cell>
          <cell r="J68">
            <v>1759</v>
          </cell>
          <cell r="K68">
            <v>28</v>
          </cell>
          <cell r="L68">
            <v>1787</v>
          </cell>
          <cell r="M68">
            <v>1.5668718522663683</v>
          </cell>
          <cell r="N68">
            <v>14</v>
          </cell>
          <cell r="R68">
            <v>7959.067652075043</v>
          </cell>
          <cell r="S68">
            <v>2</v>
          </cell>
          <cell r="T68">
            <v>127.64285714285714</v>
          </cell>
          <cell r="W68">
            <v>14000</v>
          </cell>
          <cell r="X68">
            <v>0</v>
          </cell>
        </row>
        <row r="69">
          <cell r="B69">
            <v>38653</v>
          </cell>
          <cell r="C69" t="str">
            <v>A-15</v>
          </cell>
          <cell r="D69" t="str">
            <v>A-15:Zone3</v>
          </cell>
          <cell r="E69">
            <v>12</v>
          </cell>
          <cell r="F69">
            <v>30</v>
          </cell>
          <cell r="G69">
            <v>977</v>
          </cell>
          <cell r="H69">
            <v>207</v>
          </cell>
          <cell r="I69">
            <v>0</v>
          </cell>
          <cell r="J69">
            <v>1768</v>
          </cell>
          <cell r="K69">
            <v>0</v>
          </cell>
          <cell r="L69">
            <v>1768</v>
          </cell>
          <cell r="M69">
            <v>0</v>
          </cell>
          <cell r="N69">
            <v>13.8</v>
          </cell>
          <cell r="R69">
            <v>7805.429864253394</v>
          </cell>
          <cell r="S69">
            <v>0</v>
          </cell>
          <cell r="T69">
            <v>128.1159420289855</v>
          </cell>
          <cell r="W69">
            <v>13800</v>
          </cell>
          <cell r="X69">
            <v>0</v>
          </cell>
        </row>
        <row r="70">
          <cell r="B70">
            <v>38654</v>
          </cell>
          <cell r="C70" t="str">
            <v>A-15</v>
          </cell>
          <cell r="D70" t="str">
            <v>A-15:Zone3</v>
          </cell>
          <cell r="E70">
            <v>9</v>
          </cell>
          <cell r="F70">
            <v>30</v>
          </cell>
          <cell r="G70">
            <v>984</v>
          </cell>
          <cell r="H70">
            <v>215</v>
          </cell>
          <cell r="I70">
            <v>0</v>
          </cell>
          <cell r="J70">
            <v>1555</v>
          </cell>
          <cell r="K70">
            <v>256</v>
          </cell>
          <cell r="L70">
            <v>1811</v>
          </cell>
          <cell r="M70">
            <v>14.13583655438984</v>
          </cell>
          <cell r="N70">
            <v>13.7</v>
          </cell>
          <cell r="R70">
            <v>8810.2893890675241</v>
          </cell>
          <cell r="S70">
            <v>18.686131386861312</v>
          </cell>
          <cell r="T70">
            <v>132.1897810218978</v>
          </cell>
          <cell r="W70">
            <v>13700</v>
          </cell>
          <cell r="X70">
            <v>0</v>
          </cell>
        </row>
        <row r="71">
          <cell r="B71">
            <v>38654</v>
          </cell>
          <cell r="C71" t="str">
            <v>A-15</v>
          </cell>
          <cell r="D71" t="str">
            <v>A-15:Zone3</v>
          </cell>
          <cell r="E71">
            <v>12</v>
          </cell>
          <cell r="F71">
            <v>35</v>
          </cell>
          <cell r="G71">
            <v>626</v>
          </cell>
          <cell r="H71">
            <v>219</v>
          </cell>
          <cell r="I71">
            <v>0</v>
          </cell>
          <cell r="J71">
            <v>1912</v>
          </cell>
          <cell r="K71">
            <v>61</v>
          </cell>
          <cell r="L71">
            <v>1973</v>
          </cell>
          <cell r="M71">
            <v>3.0917384693360366</v>
          </cell>
          <cell r="N71">
            <v>16</v>
          </cell>
          <cell r="R71">
            <v>8368.2008368200841</v>
          </cell>
          <cell r="S71">
            <v>3.8125</v>
          </cell>
          <cell r="T71">
            <v>123.3125</v>
          </cell>
          <cell r="W71">
            <v>16000</v>
          </cell>
          <cell r="X71">
            <v>0</v>
          </cell>
        </row>
        <row r="72">
          <cell r="B72">
            <v>38659</v>
          </cell>
          <cell r="C72" t="str">
            <v>A-15</v>
          </cell>
          <cell r="D72" t="str">
            <v>A-15:Zone3</v>
          </cell>
          <cell r="E72">
            <v>4</v>
          </cell>
          <cell r="F72">
            <v>30</v>
          </cell>
          <cell r="G72">
            <v>963</v>
          </cell>
          <cell r="H72">
            <v>201</v>
          </cell>
          <cell r="I72">
            <v>0</v>
          </cell>
          <cell r="J72">
            <v>1688</v>
          </cell>
          <cell r="K72">
            <v>64</v>
          </cell>
          <cell r="L72">
            <v>1752</v>
          </cell>
          <cell r="M72">
            <v>3.6529680365296802</v>
          </cell>
          <cell r="N72">
            <v>14.3</v>
          </cell>
          <cell r="R72">
            <v>8471.5639810426546</v>
          </cell>
          <cell r="S72">
            <v>4.4755244755244759</v>
          </cell>
          <cell r="T72">
            <v>122.51748251748252</v>
          </cell>
          <cell r="W72">
            <v>14300</v>
          </cell>
          <cell r="X72">
            <v>0</v>
          </cell>
        </row>
        <row r="73">
          <cell r="B73">
            <v>38660</v>
          </cell>
          <cell r="C73" t="str">
            <v>A-15</v>
          </cell>
          <cell r="D73" t="str">
            <v>A-15:Zone3</v>
          </cell>
          <cell r="E73">
            <v>9</v>
          </cell>
          <cell r="F73">
            <v>35</v>
          </cell>
          <cell r="G73">
            <v>809</v>
          </cell>
          <cell r="H73">
            <v>206</v>
          </cell>
          <cell r="I73">
            <v>0</v>
          </cell>
          <cell r="J73">
            <v>1775</v>
          </cell>
          <cell r="K73">
            <v>40</v>
          </cell>
          <cell r="L73">
            <v>1815</v>
          </cell>
          <cell r="M73">
            <v>2.2038567493112948</v>
          </cell>
          <cell r="N73">
            <v>15.2</v>
          </cell>
          <cell r="R73">
            <v>8563.3802816901407</v>
          </cell>
          <cell r="S73">
            <v>2.6315789473684212</v>
          </cell>
          <cell r="T73">
            <v>119.40789473684211</v>
          </cell>
          <cell r="W73">
            <v>15200</v>
          </cell>
          <cell r="X73">
            <v>0</v>
          </cell>
        </row>
        <row r="74">
          <cell r="B74">
            <v>38661</v>
          </cell>
          <cell r="C74" t="str">
            <v>A-15</v>
          </cell>
          <cell r="D74" t="str">
            <v>A-15:Zone3</v>
          </cell>
          <cell r="E74">
            <v>17</v>
          </cell>
          <cell r="F74">
            <v>35</v>
          </cell>
          <cell r="G74">
            <v>545</v>
          </cell>
          <cell r="H74">
            <v>219</v>
          </cell>
          <cell r="I74">
            <v>0</v>
          </cell>
          <cell r="J74">
            <v>1897</v>
          </cell>
          <cell r="K74">
            <v>25</v>
          </cell>
          <cell r="L74">
            <v>1922</v>
          </cell>
          <cell r="M74">
            <v>1.3007284079084287</v>
          </cell>
          <cell r="N74">
            <v>16.600000000000001</v>
          </cell>
          <cell r="R74">
            <v>8750.6589351607799</v>
          </cell>
          <cell r="S74">
            <v>1.5060240963855422</v>
          </cell>
          <cell r="T74">
            <v>115.78313253012048</v>
          </cell>
          <cell r="W74">
            <v>16600</v>
          </cell>
          <cell r="X74">
            <v>0</v>
          </cell>
        </row>
        <row r="75">
          <cell r="B75">
            <v>38664</v>
          </cell>
          <cell r="C75" t="str">
            <v>A-15</v>
          </cell>
          <cell r="D75" t="str">
            <v>A-15:Zone3</v>
          </cell>
          <cell r="E75">
            <v>8</v>
          </cell>
          <cell r="F75">
            <v>5</v>
          </cell>
          <cell r="G75">
            <v>746</v>
          </cell>
          <cell r="H75">
            <v>207</v>
          </cell>
          <cell r="I75">
            <v>0</v>
          </cell>
          <cell r="J75">
            <v>1910</v>
          </cell>
          <cell r="K75">
            <v>36</v>
          </cell>
          <cell r="L75">
            <v>1946</v>
          </cell>
          <cell r="M75">
            <v>1.8499486125385407</v>
          </cell>
          <cell r="N75">
            <v>15.2</v>
          </cell>
          <cell r="R75">
            <v>7958.1151832460737</v>
          </cell>
          <cell r="S75">
            <v>2.3684210526315788</v>
          </cell>
          <cell r="T75">
            <v>128.02631578947367</v>
          </cell>
          <cell r="W75">
            <v>15200</v>
          </cell>
          <cell r="X75">
            <v>0</v>
          </cell>
        </row>
        <row r="76">
          <cell r="B76">
            <v>38673</v>
          </cell>
          <cell r="C76" t="str">
            <v>A-15</v>
          </cell>
          <cell r="D76" t="str">
            <v>A-15:Zone3</v>
          </cell>
          <cell r="E76">
            <v>13</v>
          </cell>
          <cell r="F76">
            <v>7</v>
          </cell>
          <cell r="G76">
            <v>592</v>
          </cell>
          <cell r="H76">
            <v>209</v>
          </cell>
          <cell r="I76">
            <v>0</v>
          </cell>
          <cell r="J76">
            <v>1816</v>
          </cell>
          <cell r="K76">
            <v>74</v>
          </cell>
          <cell r="L76">
            <v>1890</v>
          </cell>
          <cell r="M76">
            <v>3.9153439153439153</v>
          </cell>
          <cell r="N76">
            <v>16</v>
          </cell>
          <cell r="R76">
            <v>8810.5726872246687</v>
          </cell>
          <cell r="S76">
            <v>4.625</v>
          </cell>
          <cell r="T76">
            <v>118.125</v>
          </cell>
          <cell r="W76">
            <v>16000</v>
          </cell>
          <cell r="X76">
            <v>0</v>
          </cell>
        </row>
        <row r="77">
          <cell r="B77">
            <v>38679</v>
          </cell>
          <cell r="C77" t="str">
            <v>A-15</v>
          </cell>
          <cell r="D77" t="str">
            <v>A-15:Zone3</v>
          </cell>
          <cell r="E77">
            <v>6</v>
          </cell>
          <cell r="F77">
            <v>7</v>
          </cell>
          <cell r="G77">
            <v>599</v>
          </cell>
          <cell r="H77">
            <v>213</v>
          </cell>
          <cell r="I77">
            <v>0</v>
          </cell>
          <cell r="J77">
            <v>1886</v>
          </cell>
          <cell r="K77">
            <v>12</v>
          </cell>
          <cell r="L77">
            <v>1898</v>
          </cell>
          <cell r="M77">
            <v>0.63224446786090627</v>
          </cell>
          <cell r="N77">
            <v>16.100000000000001</v>
          </cell>
          <cell r="R77">
            <v>8536.585365853658</v>
          </cell>
          <cell r="S77">
            <v>0.74534161490683226</v>
          </cell>
          <cell r="T77">
            <v>117.88819875776397</v>
          </cell>
          <cell r="W77">
            <v>16100.000000000002</v>
          </cell>
          <cell r="X77">
            <v>0</v>
          </cell>
        </row>
        <row r="78">
          <cell r="B78">
            <v>38680</v>
          </cell>
          <cell r="C78" t="str">
            <v>A-15</v>
          </cell>
          <cell r="D78" t="str">
            <v>A-15:Zone3</v>
          </cell>
          <cell r="E78">
            <v>7</v>
          </cell>
          <cell r="F78">
            <v>7</v>
          </cell>
          <cell r="G78">
            <v>598</v>
          </cell>
          <cell r="H78">
            <v>216</v>
          </cell>
          <cell r="I78">
            <v>0</v>
          </cell>
          <cell r="J78">
            <v>1735</v>
          </cell>
          <cell r="K78">
            <v>42</v>
          </cell>
          <cell r="L78">
            <v>1777</v>
          </cell>
          <cell r="M78">
            <v>2.3635340461451886</v>
          </cell>
          <cell r="N78">
            <v>15.2</v>
          </cell>
          <cell r="R78">
            <v>8760.8069164265125</v>
          </cell>
          <cell r="S78">
            <v>2.763157894736842</v>
          </cell>
          <cell r="T78">
            <v>116.90789473684211</v>
          </cell>
          <cell r="W78">
            <v>15200</v>
          </cell>
          <cell r="X78">
            <v>0</v>
          </cell>
        </row>
        <row r="79">
          <cell r="B79">
            <v>38687</v>
          </cell>
          <cell r="C79" t="str">
            <v>A-15</v>
          </cell>
          <cell r="D79" t="str">
            <v>A-15:Zone3</v>
          </cell>
          <cell r="E79">
            <v>13</v>
          </cell>
          <cell r="F79">
            <v>7</v>
          </cell>
          <cell r="G79">
            <v>604</v>
          </cell>
          <cell r="H79">
            <v>200</v>
          </cell>
          <cell r="I79">
            <v>0</v>
          </cell>
          <cell r="J79">
            <v>1826</v>
          </cell>
          <cell r="K79">
            <v>32</v>
          </cell>
          <cell r="L79">
            <v>1858</v>
          </cell>
          <cell r="M79">
            <v>1.7222820236813778</v>
          </cell>
          <cell r="N79">
            <v>15.8</v>
          </cell>
          <cell r="R79">
            <v>8652.7929901423886</v>
          </cell>
          <cell r="S79">
            <v>2.0253164556962027</v>
          </cell>
          <cell r="T79">
            <v>117.59493670886076</v>
          </cell>
          <cell r="W79">
            <v>15800</v>
          </cell>
          <cell r="X79">
            <v>0</v>
          </cell>
        </row>
        <row r="80">
          <cell r="B80">
            <v>38688</v>
          </cell>
          <cell r="C80" t="str">
            <v>A-15</v>
          </cell>
          <cell r="D80" t="str">
            <v>A-15:Zone3</v>
          </cell>
          <cell r="E80">
            <v>13</v>
          </cell>
          <cell r="F80">
            <v>7</v>
          </cell>
          <cell r="G80">
            <v>607</v>
          </cell>
          <cell r="H80">
            <v>209</v>
          </cell>
          <cell r="I80">
            <v>0</v>
          </cell>
          <cell r="J80">
            <v>1774</v>
          </cell>
          <cell r="K80">
            <v>51</v>
          </cell>
          <cell r="L80">
            <v>1825</v>
          </cell>
          <cell r="M80">
            <v>2.7945205479452055</v>
          </cell>
          <cell r="N80">
            <v>15.9</v>
          </cell>
          <cell r="R80">
            <v>8962.7959413754234</v>
          </cell>
          <cell r="S80">
            <v>3.2075471698113209</v>
          </cell>
          <cell r="T80">
            <v>114.77987421383648</v>
          </cell>
          <cell r="W80">
            <v>15900</v>
          </cell>
          <cell r="X80">
            <v>0</v>
          </cell>
        </row>
        <row r="81">
          <cell r="B81">
            <v>38693</v>
          </cell>
          <cell r="C81" t="str">
            <v>A-15</v>
          </cell>
          <cell r="D81" t="str">
            <v>A-15:Zone3</v>
          </cell>
          <cell r="E81">
            <v>13</v>
          </cell>
          <cell r="F81">
            <v>7</v>
          </cell>
          <cell r="G81">
            <v>596</v>
          </cell>
          <cell r="H81">
            <v>216</v>
          </cell>
          <cell r="I81">
            <v>0</v>
          </cell>
          <cell r="J81">
            <v>1833</v>
          </cell>
          <cell r="K81">
            <v>0</v>
          </cell>
          <cell r="L81">
            <v>1833</v>
          </cell>
          <cell r="M81">
            <v>0</v>
          </cell>
          <cell r="N81">
            <v>15.8</v>
          </cell>
          <cell r="R81">
            <v>8619.7490452809598</v>
          </cell>
          <cell r="S81">
            <v>0</v>
          </cell>
          <cell r="T81">
            <v>116.01265822784811</v>
          </cell>
          <cell r="V81" t="str">
            <v>reasonable test  (IH)</v>
          </cell>
          <cell r="W81">
            <v>15800</v>
          </cell>
          <cell r="X81">
            <v>0</v>
          </cell>
        </row>
        <row r="82">
          <cell r="B82">
            <v>38704</v>
          </cell>
          <cell r="C82" t="str">
            <v>A-15</v>
          </cell>
          <cell r="D82" t="str">
            <v>A-15:Zone3</v>
          </cell>
          <cell r="E82">
            <v>0.38</v>
          </cell>
          <cell r="F82">
            <v>7</v>
          </cell>
          <cell r="G82">
            <v>570</v>
          </cell>
          <cell r="H82">
            <v>198.07</v>
          </cell>
          <cell r="I82">
            <v>0</v>
          </cell>
          <cell r="J82">
            <v>1806.71</v>
          </cell>
          <cell r="K82">
            <v>69.28</v>
          </cell>
          <cell r="L82">
            <v>1875.99</v>
          </cell>
          <cell r="M82">
            <v>3.692983438078028</v>
          </cell>
          <cell r="N82">
            <v>15.71</v>
          </cell>
          <cell r="R82">
            <v>8695.3633953429162</v>
          </cell>
          <cell r="S82">
            <v>4.4099299809038826</v>
          </cell>
          <cell r="T82">
            <v>119.41374920432845</v>
          </cell>
          <cell r="W82">
            <v>15710</v>
          </cell>
          <cell r="X82">
            <v>0</v>
          </cell>
        </row>
        <row r="83">
          <cell r="B83">
            <v>38706</v>
          </cell>
          <cell r="C83" t="str">
            <v>A-15</v>
          </cell>
          <cell r="D83" t="str">
            <v>A-15:Zone3</v>
          </cell>
          <cell r="E83">
            <v>0.42</v>
          </cell>
          <cell r="F83">
            <v>7</v>
          </cell>
          <cell r="G83">
            <v>647</v>
          </cell>
          <cell r="H83">
            <v>197.35</v>
          </cell>
          <cell r="I83">
            <v>0</v>
          </cell>
          <cell r="J83">
            <v>1781.12</v>
          </cell>
          <cell r="K83">
            <v>132.80000000000001</v>
          </cell>
          <cell r="L83">
            <v>1913.92</v>
          </cell>
          <cell r="M83">
            <v>6.9386390235746527</v>
          </cell>
          <cell r="N83">
            <v>15.82</v>
          </cell>
          <cell r="R83">
            <v>8882.0517427236791</v>
          </cell>
          <cell r="S83">
            <v>8.3944374209860939</v>
          </cell>
          <cell r="T83">
            <v>120.9810366624526</v>
          </cell>
          <cell r="W83">
            <v>15820</v>
          </cell>
          <cell r="X83">
            <v>0</v>
          </cell>
        </row>
        <row r="84">
          <cell r="B84">
            <v>38708</v>
          </cell>
          <cell r="C84" t="str">
            <v>A-15</v>
          </cell>
          <cell r="D84" t="str">
            <v>A-15:Zone3</v>
          </cell>
          <cell r="E84">
            <v>0.83</v>
          </cell>
          <cell r="F84">
            <v>7</v>
          </cell>
          <cell r="G84">
            <v>587</v>
          </cell>
          <cell r="H84">
            <v>210.69</v>
          </cell>
          <cell r="I84">
            <v>0</v>
          </cell>
          <cell r="J84">
            <v>1491.72</v>
          </cell>
          <cell r="K84">
            <v>411.33</v>
          </cell>
          <cell r="L84">
            <v>1903.05</v>
          </cell>
          <cell r="M84">
            <v>21.614250807913614</v>
          </cell>
          <cell r="N84">
            <v>15.95</v>
          </cell>
          <cell r="R84">
            <v>10692.355133671199</v>
          </cell>
          <cell r="S84">
            <v>25.788714733542321</v>
          </cell>
          <cell r="T84">
            <v>119.31347962382445</v>
          </cell>
          <cell r="W84">
            <v>15950</v>
          </cell>
          <cell r="X84">
            <v>0</v>
          </cell>
        </row>
        <row r="85">
          <cell r="B85">
            <v>38713</v>
          </cell>
          <cell r="C85" t="str">
            <v>A-15</v>
          </cell>
          <cell r="D85" t="str">
            <v>A-15:Zone3</v>
          </cell>
          <cell r="E85">
            <v>0.42</v>
          </cell>
          <cell r="F85">
            <v>8</v>
          </cell>
          <cell r="G85">
            <v>607</v>
          </cell>
          <cell r="H85">
            <v>214.45</v>
          </cell>
          <cell r="I85">
            <v>0</v>
          </cell>
          <cell r="J85">
            <v>1766.83</v>
          </cell>
          <cell r="K85">
            <v>3.6</v>
          </cell>
          <cell r="L85">
            <v>1770.43</v>
          </cell>
          <cell r="M85">
            <v>0.20334043142061534</v>
          </cell>
          <cell r="N85">
            <v>16.18</v>
          </cell>
          <cell r="R85">
            <v>9157.6439159398469</v>
          </cell>
          <cell r="S85">
            <v>0.22249690976514216</v>
          </cell>
          <cell r="T85">
            <v>109.42088998763906</v>
          </cell>
          <cell r="W85">
            <v>16180</v>
          </cell>
          <cell r="X85">
            <v>0</v>
          </cell>
        </row>
        <row r="86">
          <cell r="B86">
            <v>38724</v>
          </cell>
          <cell r="C86" t="str">
            <v>A-15</v>
          </cell>
          <cell r="D86" t="str">
            <v>A-15:Zone3</v>
          </cell>
          <cell r="E86">
            <v>0.28999999999999998</v>
          </cell>
          <cell r="F86">
            <v>7</v>
          </cell>
          <cell r="G86">
            <v>676</v>
          </cell>
          <cell r="H86">
            <v>210</v>
          </cell>
          <cell r="I86">
            <v>0.03</v>
          </cell>
          <cell r="J86">
            <v>1604</v>
          </cell>
          <cell r="K86">
            <v>216</v>
          </cell>
          <cell r="L86">
            <v>1820</v>
          </cell>
          <cell r="M86">
            <v>11.868131868131869</v>
          </cell>
          <cell r="N86">
            <v>15.5</v>
          </cell>
          <cell r="R86">
            <v>9663.3416458852862</v>
          </cell>
          <cell r="S86">
            <v>13.935483870967742</v>
          </cell>
          <cell r="T86">
            <v>117.41935483870968</v>
          </cell>
          <cell r="W86">
            <v>15500</v>
          </cell>
          <cell r="X86">
            <v>0</v>
          </cell>
        </row>
        <row r="87">
          <cell r="B87">
            <v>38734</v>
          </cell>
          <cell r="C87" t="str">
            <v>A-15</v>
          </cell>
          <cell r="D87" t="str">
            <v>A-15:Zone3</v>
          </cell>
          <cell r="E87">
            <v>6</v>
          </cell>
          <cell r="F87">
            <v>30</v>
          </cell>
          <cell r="G87">
            <v>1399</v>
          </cell>
          <cell r="H87">
            <v>196</v>
          </cell>
          <cell r="I87">
            <v>0</v>
          </cell>
          <cell r="J87">
            <v>1249</v>
          </cell>
          <cell r="K87">
            <v>50</v>
          </cell>
          <cell r="L87">
            <v>1299</v>
          </cell>
          <cell r="M87">
            <v>3.8491147036181679</v>
          </cell>
          <cell r="N87">
            <v>9.06</v>
          </cell>
          <cell r="R87">
            <v>7253.8030424339468</v>
          </cell>
          <cell r="S87">
            <v>5.518763796909492</v>
          </cell>
          <cell r="T87">
            <v>143.3774834437086</v>
          </cell>
          <cell r="V87" t="str">
            <v>Continue to verify current actual choke, and THP</v>
          </cell>
          <cell r="W87">
            <v>9060</v>
          </cell>
          <cell r="X87">
            <v>0</v>
          </cell>
        </row>
        <row r="88">
          <cell r="B88">
            <v>38735</v>
          </cell>
          <cell r="C88" t="str">
            <v>A-15</v>
          </cell>
          <cell r="D88" t="str">
            <v>A-15:Zone3</v>
          </cell>
          <cell r="E88">
            <v>0.33</v>
          </cell>
          <cell r="F88">
            <v>20</v>
          </cell>
          <cell r="G88">
            <v>1400</v>
          </cell>
          <cell r="H88">
            <v>196</v>
          </cell>
          <cell r="I88">
            <v>0.03</v>
          </cell>
          <cell r="J88">
            <v>1427</v>
          </cell>
          <cell r="K88">
            <v>58</v>
          </cell>
          <cell r="L88">
            <v>1485</v>
          </cell>
          <cell r="M88">
            <v>3.9057239057239057</v>
          </cell>
          <cell r="N88">
            <v>10.3</v>
          </cell>
          <cell r="R88">
            <v>7217.9397337070777</v>
          </cell>
          <cell r="S88">
            <v>5.6310679611650487</v>
          </cell>
          <cell r="T88">
            <v>144.17475728155341</v>
          </cell>
          <cell r="W88">
            <v>10300</v>
          </cell>
          <cell r="X88">
            <v>0</v>
          </cell>
        </row>
        <row r="89">
          <cell r="B89">
            <v>38736</v>
          </cell>
          <cell r="C89" t="str">
            <v>A-15</v>
          </cell>
          <cell r="D89" t="str">
            <v>A-15:Zone3</v>
          </cell>
          <cell r="E89">
            <v>7</v>
          </cell>
          <cell r="F89">
            <v>35</v>
          </cell>
          <cell r="G89">
            <v>1440</v>
          </cell>
          <cell r="H89">
            <v>201</v>
          </cell>
          <cell r="I89">
            <v>0</v>
          </cell>
          <cell r="J89">
            <v>1195</v>
          </cell>
          <cell r="K89">
            <v>100</v>
          </cell>
          <cell r="L89">
            <v>1295</v>
          </cell>
          <cell r="M89">
            <v>7.7220077220077217</v>
          </cell>
          <cell r="N89">
            <v>9.41</v>
          </cell>
          <cell r="R89">
            <v>7874.4769874476988</v>
          </cell>
          <cell r="S89">
            <v>10.626992561105208</v>
          </cell>
          <cell r="T89">
            <v>137.61955366631244</v>
          </cell>
          <cell r="V89" t="str">
            <v>Continue to verify current actual choke, and THP</v>
          </cell>
          <cell r="W89">
            <v>9410</v>
          </cell>
          <cell r="X89">
            <v>0</v>
          </cell>
        </row>
        <row r="90">
          <cell r="B90">
            <v>38757</v>
          </cell>
          <cell r="C90" t="str">
            <v>A-15</v>
          </cell>
          <cell r="D90" t="str">
            <v>A-15:Zone3</v>
          </cell>
          <cell r="E90">
            <v>9</v>
          </cell>
          <cell r="F90">
            <v>17</v>
          </cell>
          <cell r="G90">
            <v>993</v>
          </cell>
          <cell r="H90">
            <v>176</v>
          </cell>
          <cell r="I90">
            <v>0</v>
          </cell>
          <cell r="J90">
            <v>1910</v>
          </cell>
          <cell r="K90">
            <v>37</v>
          </cell>
          <cell r="L90">
            <v>1947</v>
          </cell>
          <cell r="M90">
            <v>1.9003595274781715</v>
          </cell>
          <cell r="N90">
            <v>4.83</v>
          </cell>
          <cell r="R90">
            <v>2528.7958115183246</v>
          </cell>
          <cell r="S90">
            <v>7.6604554865424435</v>
          </cell>
          <cell r="T90">
            <v>403.10559006211179</v>
          </cell>
          <cell r="V90" t="str">
            <v>Test after the well shut down program</v>
          </cell>
          <cell r="W90">
            <v>4830</v>
          </cell>
          <cell r="X90">
            <v>0</v>
          </cell>
        </row>
        <row r="91">
          <cell r="B91">
            <v>38851</v>
          </cell>
          <cell r="C91" t="str">
            <v>A-15</v>
          </cell>
          <cell r="D91" t="str">
            <v>A-15:Zone3</v>
          </cell>
          <cell r="E91">
            <v>7</v>
          </cell>
          <cell r="F91">
            <v>20</v>
          </cell>
          <cell r="G91">
            <v>1062</v>
          </cell>
          <cell r="H91">
            <v>198</v>
          </cell>
          <cell r="I91">
            <v>2</v>
          </cell>
          <cell r="J91">
            <v>1348</v>
          </cell>
          <cell r="K91">
            <v>305</v>
          </cell>
          <cell r="L91">
            <v>1653</v>
          </cell>
          <cell r="M91">
            <v>18.451300665456746</v>
          </cell>
          <cell r="N91">
            <v>8.76</v>
          </cell>
          <cell r="R91">
            <v>6498.5163204747778</v>
          </cell>
          <cell r="S91">
            <v>34.817351598173516</v>
          </cell>
          <cell r="T91">
            <v>188.69863013698631</v>
          </cell>
          <cell r="V91" t="str">
            <v>Test after Water meter fix on 11 May 06</v>
          </cell>
          <cell r="W91">
            <v>8760</v>
          </cell>
          <cell r="X91">
            <v>0</v>
          </cell>
        </row>
        <row r="92">
          <cell r="B92">
            <v>38878</v>
          </cell>
          <cell r="C92" t="str">
            <v>A-15</v>
          </cell>
          <cell r="D92" t="str">
            <v>A-15:Zone3</v>
          </cell>
          <cell r="E92">
            <v>12</v>
          </cell>
          <cell r="F92">
            <v>16</v>
          </cell>
          <cell r="G92">
            <v>1507</v>
          </cell>
          <cell r="H92">
            <v>213</v>
          </cell>
          <cell r="I92">
            <v>3</v>
          </cell>
          <cell r="J92">
            <v>1121</v>
          </cell>
          <cell r="K92">
            <v>61</v>
          </cell>
          <cell r="L92">
            <v>1182</v>
          </cell>
          <cell r="M92">
            <v>5.1607445008460235</v>
          </cell>
          <cell r="N92">
            <v>8.5</v>
          </cell>
          <cell r="R92">
            <v>7582.5156110615526</v>
          </cell>
          <cell r="S92">
            <v>7.1764705882352944</v>
          </cell>
          <cell r="T92">
            <v>139.05882352941177</v>
          </cell>
          <cell r="V92" t="str">
            <v>Slightly oil reduced due to choke back to 16%, why ?</v>
          </cell>
          <cell r="W92">
            <v>8500</v>
          </cell>
          <cell r="X92">
            <v>0</v>
          </cell>
        </row>
        <row r="93">
          <cell r="B93">
            <v>38896</v>
          </cell>
          <cell r="C93" t="str">
            <v>A-15</v>
          </cell>
          <cell r="D93" t="str">
            <v>A-15:Zone3</v>
          </cell>
          <cell r="E93">
            <v>12</v>
          </cell>
          <cell r="F93">
            <v>20</v>
          </cell>
          <cell r="G93">
            <v>1241</v>
          </cell>
          <cell r="H93">
            <v>217</v>
          </cell>
          <cell r="I93">
            <v>0</v>
          </cell>
          <cell r="J93">
            <v>1264</v>
          </cell>
          <cell r="K93">
            <v>51</v>
          </cell>
          <cell r="L93">
            <v>1315</v>
          </cell>
          <cell r="M93">
            <v>3.8783269961977185</v>
          </cell>
          <cell r="N93">
            <v>9.6999999999999993</v>
          </cell>
          <cell r="R93">
            <v>7674.0506329113923</v>
          </cell>
          <cell r="S93">
            <v>5.2577319587628866</v>
          </cell>
          <cell r="T93">
            <v>135.56701030927834</v>
          </cell>
          <cell r="V93" t="str">
            <v>with 1200 psi THP</v>
          </cell>
          <cell r="W93">
            <v>9700</v>
          </cell>
          <cell r="X93">
            <v>0</v>
          </cell>
        </row>
        <row r="94">
          <cell r="B94">
            <v>38899</v>
          </cell>
          <cell r="C94" t="str">
            <v>A-15</v>
          </cell>
          <cell r="D94" t="str">
            <v>A-15:Zone3</v>
          </cell>
          <cell r="E94">
            <v>12</v>
          </cell>
          <cell r="F94">
            <v>23</v>
          </cell>
          <cell r="G94">
            <v>1037</v>
          </cell>
          <cell r="H94">
            <v>220</v>
          </cell>
          <cell r="I94">
            <v>2</v>
          </cell>
          <cell r="J94">
            <v>1314</v>
          </cell>
          <cell r="K94">
            <v>87</v>
          </cell>
          <cell r="L94">
            <v>1401</v>
          </cell>
          <cell r="M94">
            <v>6.209850107066381</v>
          </cell>
          <cell r="N94">
            <v>11</v>
          </cell>
          <cell r="R94">
            <v>8371.3850837138507</v>
          </cell>
          <cell r="S94">
            <v>7.9090909090909092</v>
          </cell>
          <cell r="T94">
            <v>127.36363636363636</v>
          </cell>
          <cell r="V94" t="str">
            <v>with 1000 psi THP</v>
          </cell>
          <cell r="W94">
            <v>11000</v>
          </cell>
          <cell r="X94">
            <v>0</v>
          </cell>
        </row>
        <row r="95">
          <cell r="B95">
            <v>38901</v>
          </cell>
          <cell r="C95" t="str">
            <v>A-15</v>
          </cell>
          <cell r="D95" t="str">
            <v>A-15:Zone3</v>
          </cell>
          <cell r="E95">
            <v>12</v>
          </cell>
          <cell r="F95">
            <v>31</v>
          </cell>
          <cell r="G95">
            <v>826</v>
          </cell>
          <cell r="H95">
            <v>220</v>
          </cell>
          <cell r="I95">
            <v>2</v>
          </cell>
          <cell r="J95">
            <v>1450</v>
          </cell>
          <cell r="K95">
            <v>56</v>
          </cell>
          <cell r="L95">
            <v>1506</v>
          </cell>
          <cell r="M95">
            <v>3.7184594953519254</v>
          </cell>
          <cell r="N95">
            <v>12.71</v>
          </cell>
          <cell r="R95">
            <v>8765.5172413793098</v>
          </cell>
          <cell r="S95">
            <v>4.4059795436664047</v>
          </cell>
          <cell r="T95">
            <v>118.48937844217151</v>
          </cell>
          <cell r="V95" t="str">
            <v>with 800 psi THP</v>
          </cell>
          <cell r="W95">
            <v>12710</v>
          </cell>
          <cell r="X95">
            <v>0</v>
          </cell>
        </row>
        <row r="96">
          <cell r="B96">
            <v>38915</v>
          </cell>
          <cell r="C96" t="str">
            <v>A-15</v>
          </cell>
          <cell r="D96" t="str">
            <v>A-15:Zone3</v>
          </cell>
          <cell r="E96">
            <v>10</v>
          </cell>
          <cell r="F96">
            <v>25</v>
          </cell>
          <cell r="G96">
            <v>884</v>
          </cell>
          <cell r="H96">
            <v>212</v>
          </cell>
          <cell r="I96">
            <v>1</v>
          </cell>
          <cell r="J96">
            <v>1526</v>
          </cell>
          <cell r="K96">
            <v>174</v>
          </cell>
          <cell r="L96">
            <v>1700</v>
          </cell>
          <cell r="M96">
            <v>10.235294117647058</v>
          </cell>
          <cell r="N96">
            <v>9.09</v>
          </cell>
          <cell r="R96">
            <v>5956.7496723460026</v>
          </cell>
          <cell r="S96">
            <v>19.141914191419144</v>
          </cell>
          <cell r="T96">
            <v>187.01870187018702</v>
          </cell>
          <cell r="W96">
            <v>9090</v>
          </cell>
          <cell r="X96">
            <v>0</v>
          </cell>
        </row>
        <row r="97">
          <cell r="B97">
            <v>38934</v>
          </cell>
          <cell r="C97" t="str">
            <v>A-15</v>
          </cell>
          <cell r="D97" t="str">
            <v>A-15:Zone3</v>
          </cell>
          <cell r="E97">
            <v>10</v>
          </cell>
          <cell r="F97">
            <v>50</v>
          </cell>
          <cell r="G97">
            <v>695</v>
          </cell>
          <cell r="H97">
            <v>215</v>
          </cell>
          <cell r="J97">
            <v>1408</v>
          </cell>
          <cell r="K97">
            <v>69</v>
          </cell>
          <cell r="L97">
            <v>1477</v>
          </cell>
          <cell r="M97">
            <v>4.6716316858496949</v>
          </cell>
          <cell r="N97">
            <v>15.99</v>
          </cell>
          <cell r="R97">
            <v>11356.53409090909</v>
          </cell>
          <cell r="S97">
            <v>4.3151969981238274</v>
          </cell>
          <cell r="T97">
            <v>92.370231394621641</v>
          </cell>
          <cell r="V97" t="str">
            <v>wtr  reading is getting beter</v>
          </cell>
          <cell r="W97">
            <v>15990</v>
          </cell>
          <cell r="X97">
            <v>0</v>
          </cell>
        </row>
        <row r="98">
          <cell r="B98">
            <v>38944</v>
          </cell>
          <cell r="C98" t="str">
            <v>A-15</v>
          </cell>
          <cell r="D98" t="str">
            <v>A-15:Zone3</v>
          </cell>
          <cell r="E98">
            <v>9</v>
          </cell>
          <cell r="F98">
            <v>25</v>
          </cell>
          <cell r="G98">
            <v>927</v>
          </cell>
          <cell r="H98">
            <v>218</v>
          </cell>
          <cell r="I98">
            <v>0</v>
          </cell>
          <cell r="J98">
            <v>1226</v>
          </cell>
          <cell r="K98">
            <v>49</v>
          </cell>
          <cell r="L98">
            <v>1275</v>
          </cell>
          <cell r="M98">
            <v>3.8431372549019609</v>
          </cell>
          <cell r="N98">
            <v>15.14</v>
          </cell>
          <cell r="R98">
            <v>12349.10277324633</v>
          </cell>
          <cell r="S98">
            <v>3.2364597093791283</v>
          </cell>
          <cell r="T98">
            <v>84.214002642007927</v>
          </cell>
          <cell r="V98" t="str">
            <v>test at 25% choke due lo GP TR problem</v>
          </cell>
          <cell r="W98">
            <v>15140</v>
          </cell>
          <cell r="X98">
            <v>0</v>
          </cell>
        </row>
        <row r="99">
          <cell r="B99">
            <v>38984</v>
          </cell>
          <cell r="C99" t="str">
            <v>A-15</v>
          </cell>
          <cell r="D99" t="str">
            <v>A-15:Zone3</v>
          </cell>
          <cell r="E99">
            <v>18</v>
          </cell>
          <cell r="F99">
            <v>25</v>
          </cell>
          <cell r="G99">
            <v>988</v>
          </cell>
          <cell r="H99">
            <v>217</v>
          </cell>
          <cell r="I99">
            <v>2</v>
          </cell>
          <cell r="J99">
            <v>899</v>
          </cell>
          <cell r="K99">
            <v>52</v>
          </cell>
          <cell r="L99">
            <v>951</v>
          </cell>
          <cell r="M99">
            <v>5.4679284963196633</v>
          </cell>
          <cell r="N99">
            <v>11.04</v>
          </cell>
          <cell r="R99">
            <v>12280.311457174639</v>
          </cell>
          <cell r="S99">
            <v>4.7101449275362315</v>
          </cell>
          <cell r="T99">
            <v>86.141304347826093</v>
          </cell>
          <cell r="V99" t="str">
            <v>wtr (at some point flow is different w/ level indicator)</v>
          </cell>
          <cell r="W99">
            <v>11040</v>
          </cell>
          <cell r="X99">
            <v>0</v>
          </cell>
        </row>
        <row r="100">
          <cell r="B100">
            <v>38996</v>
          </cell>
          <cell r="C100" t="str">
            <v>A-15</v>
          </cell>
          <cell r="D100" t="str">
            <v>A-15:Zone3</v>
          </cell>
          <cell r="E100">
            <v>11</v>
          </cell>
          <cell r="F100">
            <v>50</v>
          </cell>
          <cell r="G100">
            <v>719</v>
          </cell>
          <cell r="H100">
            <v>219</v>
          </cell>
          <cell r="I100">
            <v>0</v>
          </cell>
          <cell r="J100">
            <v>1318</v>
          </cell>
          <cell r="K100">
            <v>45</v>
          </cell>
          <cell r="L100">
            <v>1363</v>
          </cell>
          <cell r="M100">
            <v>3.301540719002201</v>
          </cell>
          <cell r="N100">
            <v>13.04</v>
          </cell>
          <cell r="R100">
            <v>9893.7784522003039</v>
          </cell>
          <cell r="S100">
            <v>3.4509202453987728</v>
          </cell>
          <cell r="T100">
            <v>104.52453987730061</v>
          </cell>
          <cell r="W100">
            <v>13040</v>
          </cell>
          <cell r="X100">
            <v>0</v>
          </cell>
        </row>
        <row r="101">
          <cell r="B101">
            <v>39018</v>
          </cell>
          <cell r="C101" t="str">
            <v>A-15</v>
          </cell>
          <cell r="D101" t="str">
            <v>A-15:Zone3</v>
          </cell>
          <cell r="E101">
            <v>12</v>
          </cell>
          <cell r="F101">
            <v>55</v>
          </cell>
          <cell r="G101">
            <v>657</v>
          </cell>
          <cell r="H101">
            <v>203</v>
          </cell>
          <cell r="I101">
            <v>0</v>
          </cell>
          <cell r="J101">
            <v>1290</v>
          </cell>
          <cell r="K101">
            <v>44</v>
          </cell>
          <cell r="L101">
            <v>1334</v>
          </cell>
          <cell r="M101">
            <v>3.2983508245877062</v>
          </cell>
          <cell r="N101">
            <v>13</v>
          </cell>
          <cell r="R101">
            <v>10077.519379844962</v>
          </cell>
          <cell r="S101">
            <v>3.3846153846153846</v>
          </cell>
          <cell r="T101">
            <v>102.61538461538461</v>
          </cell>
          <cell r="W101">
            <v>13000</v>
          </cell>
          <cell r="X101">
            <v>0</v>
          </cell>
        </row>
        <row r="102">
          <cell r="B102">
            <v>39021</v>
          </cell>
          <cell r="C102" t="str">
            <v>A-15</v>
          </cell>
          <cell r="D102" t="str">
            <v>A-15:Zone3</v>
          </cell>
          <cell r="E102">
            <v>8</v>
          </cell>
          <cell r="F102">
            <v>55</v>
          </cell>
          <cell r="G102">
            <v>668</v>
          </cell>
          <cell r="H102">
            <v>193</v>
          </cell>
          <cell r="I102">
            <v>0</v>
          </cell>
          <cell r="J102">
            <v>1269</v>
          </cell>
          <cell r="K102">
            <v>53</v>
          </cell>
          <cell r="L102">
            <v>1322</v>
          </cell>
          <cell r="M102">
            <v>4.0090771558245084</v>
          </cell>
          <cell r="N102">
            <v>12.69</v>
          </cell>
          <cell r="R102">
            <v>10000</v>
          </cell>
          <cell r="S102">
            <v>4.1765169424743895</v>
          </cell>
          <cell r="T102">
            <v>104.17651694247439</v>
          </cell>
          <cell r="W102">
            <v>12690</v>
          </cell>
          <cell r="X102">
            <v>0</v>
          </cell>
        </row>
        <row r="103">
          <cell r="B103">
            <v>39022</v>
          </cell>
          <cell r="C103" t="str">
            <v>A-15</v>
          </cell>
          <cell r="D103" t="str">
            <v>A-15:Zone3</v>
          </cell>
          <cell r="E103">
            <v>17</v>
          </cell>
          <cell r="F103">
            <v>55</v>
          </cell>
          <cell r="G103">
            <v>669</v>
          </cell>
          <cell r="H103">
            <v>216</v>
          </cell>
          <cell r="I103">
            <v>0</v>
          </cell>
          <cell r="J103">
            <v>1255</v>
          </cell>
          <cell r="K103">
            <v>39</v>
          </cell>
          <cell r="L103">
            <v>1294</v>
          </cell>
          <cell r="M103">
            <v>3.0139103554868623</v>
          </cell>
          <cell r="N103">
            <v>12.29</v>
          </cell>
          <cell r="R103">
            <v>9792.8286852589645</v>
          </cell>
          <cell r="S103">
            <v>3.1733116354759967</v>
          </cell>
          <cell r="T103">
            <v>105.28885272579333</v>
          </cell>
          <cell r="W103">
            <v>12290</v>
          </cell>
          <cell r="X103">
            <v>0</v>
          </cell>
        </row>
        <row r="104">
          <cell r="B104">
            <v>39032</v>
          </cell>
          <cell r="C104" t="str">
            <v>A-15</v>
          </cell>
          <cell r="D104" t="str">
            <v>A-15:Zone3</v>
          </cell>
          <cell r="E104">
            <v>14</v>
          </cell>
          <cell r="F104">
            <v>55</v>
          </cell>
          <cell r="G104">
            <v>650</v>
          </cell>
          <cell r="H104">
            <v>213</v>
          </cell>
          <cell r="I104">
            <v>0</v>
          </cell>
          <cell r="J104">
            <v>1359</v>
          </cell>
          <cell r="K104">
            <v>40</v>
          </cell>
          <cell r="L104">
            <v>1399</v>
          </cell>
          <cell r="M104">
            <v>2.8591851322373123</v>
          </cell>
          <cell r="N104">
            <v>9.75</v>
          </cell>
          <cell r="R104">
            <v>7174.3929359823396</v>
          </cell>
          <cell r="S104">
            <v>4.1025641025641022</v>
          </cell>
          <cell r="T104">
            <v>143.48717948717947</v>
          </cell>
          <cell r="V104" t="str">
            <v>gas is lower than previously</v>
          </cell>
          <cell r="W104">
            <v>9750</v>
          </cell>
          <cell r="X104">
            <v>0</v>
          </cell>
        </row>
        <row r="105">
          <cell r="B105">
            <v>39053</v>
          </cell>
          <cell r="C105" t="str">
            <v>A-15</v>
          </cell>
          <cell r="D105" t="str">
            <v>A-15:Zone3</v>
          </cell>
          <cell r="E105">
            <v>20</v>
          </cell>
          <cell r="F105">
            <v>55</v>
          </cell>
          <cell r="G105">
            <v>684</v>
          </cell>
          <cell r="H105">
            <v>216</v>
          </cell>
          <cell r="I105">
            <v>1</v>
          </cell>
          <cell r="J105">
            <v>1210</v>
          </cell>
          <cell r="K105">
            <v>38</v>
          </cell>
          <cell r="L105">
            <v>1248</v>
          </cell>
          <cell r="M105">
            <v>3.0448717948717947</v>
          </cell>
          <cell r="N105">
            <v>11.97</v>
          </cell>
          <cell r="R105">
            <v>9892.5619834710742</v>
          </cell>
          <cell r="S105">
            <v>3.1746031746031744</v>
          </cell>
          <cell r="T105">
            <v>104.26065162907268</v>
          </cell>
          <cell r="V105" t="str">
            <v>not flushed</v>
          </cell>
          <cell r="W105">
            <v>11970</v>
          </cell>
          <cell r="X105">
            <v>0</v>
          </cell>
        </row>
        <row r="106">
          <cell r="B106">
            <v>39080</v>
          </cell>
          <cell r="C106" t="str">
            <v>A-15</v>
          </cell>
          <cell r="D106" t="str">
            <v>A-15:Zone3</v>
          </cell>
          <cell r="E106">
            <v>12</v>
          </cell>
          <cell r="F106">
            <v>52</v>
          </cell>
          <cell r="G106">
            <v>652</v>
          </cell>
          <cell r="H106">
            <v>202</v>
          </cell>
          <cell r="I106">
            <v>0</v>
          </cell>
          <cell r="J106">
            <v>1174</v>
          </cell>
          <cell r="K106">
            <v>37</v>
          </cell>
          <cell r="L106">
            <v>1211</v>
          </cell>
          <cell r="M106">
            <v>3.0553261767134599</v>
          </cell>
          <cell r="N106">
            <v>10.220000000000001</v>
          </cell>
          <cell r="R106">
            <v>8705.281090289609</v>
          </cell>
          <cell r="S106">
            <v>3.6203522504892369</v>
          </cell>
          <cell r="T106">
            <v>118.49315068493151</v>
          </cell>
          <cell r="V106" t="str">
            <v>not flushed</v>
          </cell>
          <cell r="W106">
            <v>10220</v>
          </cell>
          <cell r="X106">
            <v>0</v>
          </cell>
        </row>
        <row r="107">
          <cell r="B107">
            <v>39092</v>
          </cell>
          <cell r="C107" t="str">
            <v>A-15</v>
          </cell>
          <cell r="D107" t="str">
            <v>A-15:Zone3</v>
          </cell>
          <cell r="E107">
            <v>13</v>
          </cell>
          <cell r="F107">
            <v>40</v>
          </cell>
          <cell r="G107">
            <v>762</v>
          </cell>
          <cell r="H107">
            <v>209</v>
          </cell>
          <cell r="I107">
            <v>3</v>
          </cell>
          <cell r="J107">
            <v>1043</v>
          </cell>
          <cell r="K107">
            <v>54</v>
          </cell>
          <cell r="L107">
            <v>1097</v>
          </cell>
          <cell r="M107">
            <v>4.9225159525979949</v>
          </cell>
          <cell r="N107">
            <v>11.24</v>
          </cell>
          <cell r="R107">
            <v>10776.60594439118</v>
          </cell>
          <cell r="S107">
            <v>4.8042704626334523</v>
          </cell>
          <cell r="T107">
            <v>97.59786476868328</v>
          </cell>
          <cell r="W107">
            <v>11240</v>
          </cell>
          <cell r="X107">
            <v>0</v>
          </cell>
        </row>
        <row r="108">
          <cell r="B108">
            <v>39095</v>
          </cell>
          <cell r="C108" t="str">
            <v>A-15</v>
          </cell>
          <cell r="D108" t="str">
            <v>A-15:Zone3</v>
          </cell>
          <cell r="E108">
            <v>14</v>
          </cell>
          <cell r="F108">
            <v>45</v>
          </cell>
          <cell r="G108">
            <v>763</v>
          </cell>
          <cell r="H108">
            <v>211</v>
          </cell>
          <cell r="I108">
            <v>3</v>
          </cell>
          <cell r="J108">
            <v>970</v>
          </cell>
          <cell r="K108">
            <v>105</v>
          </cell>
          <cell r="L108">
            <v>1075</v>
          </cell>
          <cell r="M108">
            <v>9.7674418604651159</v>
          </cell>
          <cell r="N108">
            <v>11.1</v>
          </cell>
          <cell r="R108">
            <v>11443.298969072164</v>
          </cell>
          <cell r="S108">
            <v>9.4594594594594597</v>
          </cell>
          <cell r="T108">
            <v>96.846846846846844</v>
          </cell>
          <cell r="W108">
            <v>11100</v>
          </cell>
          <cell r="X108">
            <v>0</v>
          </cell>
        </row>
        <row r="109">
          <cell r="B109">
            <v>39102</v>
          </cell>
          <cell r="C109" t="str">
            <v>A-15</v>
          </cell>
          <cell r="D109" t="str">
            <v>A-15:Zone3</v>
          </cell>
          <cell r="E109">
            <v>12</v>
          </cell>
          <cell r="F109">
            <v>51</v>
          </cell>
          <cell r="G109">
            <v>703</v>
          </cell>
          <cell r="H109">
            <v>210</v>
          </cell>
          <cell r="I109">
            <v>2</v>
          </cell>
          <cell r="J109">
            <v>955</v>
          </cell>
          <cell r="K109">
            <v>51</v>
          </cell>
          <cell r="L109">
            <v>1006</v>
          </cell>
          <cell r="M109">
            <v>5.069582504970179</v>
          </cell>
          <cell r="N109">
            <v>11.12</v>
          </cell>
          <cell r="R109">
            <v>11643.979057591623</v>
          </cell>
          <cell r="S109">
            <v>4.5863309352517989</v>
          </cell>
          <cell r="T109">
            <v>90.467625899280577</v>
          </cell>
          <cell r="W109">
            <v>11120</v>
          </cell>
          <cell r="X109">
            <v>0</v>
          </cell>
        </row>
        <row r="110">
          <cell r="B110">
            <v>39105</v>
          </cell>
          <cell r="C110" t="str">
            <v>A-15</v>
          </cell>
          <cell r="D110" t="str">
            <v>A-15:Zone3</v>
          </cell>
          <cell r="E110">
            <v>12</v>
          </cell>
          <cell r="F110">
            <v>51</v>
          </cell>
          <cell r="G110">
            <v>687</v>
          </cell>
          <cell r="H110">
            <v>212</v>
          </cell>
          <cell r="I110">
            <v>2</v>
          </cell>
          <cell r="J110">
            <v>995</v>
          </cell>
          <cell r="K110">
            <v>76</v>
          </cell>
          <cell r="L110">
            <v>1071</v>
          </cell>
          <cell r="M110">
            <v>7.0961718020541547</v>
          </cell>
          <cell r="N110">
            <v>11.77</v>
          </cell>
          <cell r="R110">
            <v>11829.145728643216</v>
          </cell>
          <cell r="S110">
            <v>6.4570943075615972</v>
          </cell>
          <cell r="T110">
            <v>90.994052676295667</v>
          </cell>
          <cell r="W110">
            <v>11770</v>
          </cell>
          <cell r="X110">
            <v>0</v>
          </cell>
        </row>
        <row r="111">
          <cell r="B111">
            <v>39127</v>
          </cell>
          <cell r="C111" t="str">
            <v>A-15</v>
          </cell>
          <cell r="D111" t="str">
            <v>A-15:Zone3</v>
          </cell>
          <cell r="E111">
            <v>12</v>
          </cell>
          <cell r="F111">
            <v>52</v>
          </cell>
          <cell r="G111">
            <v>687</v>
          </cell>
          <cell r="H111">
            <v>214</v>
          </cell>
          <cell r="I111">
            <v>3</v>
          </cell>
          <cell r="J111">
            <v>920</v>
          </cell>
          <cell r="K111">
            <v>72</v>
          </cell>
          <cell r="L111">
            <v>992</v>
          </cell>
          <cell r="M111">
            <v>7.258064516129032</v>
          </cell>
          <cell r="N111">
            <v>13.73</v>
          </cell>
          <cell r="R111">
            <v>14923.91304347826</v>
          </cell>
          <cell r="S111">
            <v>5.2439912600145666</v>
          </cell>
          <cell r="T111">
            <v>72.250546249089581</v>
          </cell>
          <cell r="V111" t="str">
            <v>gas increase due to upgrade gas calculation</v>
          </cell>
          <cell r="W111">
            <v>13730</v>
          </cell>
          <cell r="X111">
            <v>0</v>
          </cell>
        </row>
        <row r="112">
          <cell r="B112">
            <v>39140</v>
          </cell>
          <cell r="C112" t="str">
            <v>A-15</v>
          </cell>
          <cell r="D112" t="str">
            <v>A-15:Zone3</v>
          </cell>
          <cell r="E112">
            <v>8</v>
          </cell>
          <cell r="F112">
            <v>50</v>
          </cell>
          <cell r="G112">
            <v>647</v>
          </cell>
          <cell r="H112">
            <v>212</v>
          </cell>
          <cell r="I112">
            <v>3</v>
          </cell>
          <cell r="J112">
            <v>969</v>
          </cell>
          <cell r="K112">
            <v>54</v>
          </cell>
          <cell r="L112">
            <v>1023</v>
          </cell>
          <cell r="M112">
            <v>5.2785923753665687</v>
          </cell>
          <cell r="N112">
            <v>12.54</v>
          </cell>
          <cell r="R112">
            <v>12941.176470588236</v>
          </cell>
          <cell r="S112">
            <v>4.3062200956937797</v>
          </cell>
          <cell r="T112">
            <v>81.578947368421055</v>
          </cell>
          <cell r="V112" t="str">
            <v>Yoyo requested to revisit AGA-8 calc</v>
          </cell>
          <cell r="W112">
            <v>12540</v>
          </cell>
          <cell r="X112">
            <v>0</v>
          </cell>
        </row>
        <row r="113">
          <cell r="B113">
            <v>39146</v>
          </cell>
          <cell r="C113" t="str">
            <v>A-15</v>
          </cell>
          <cell r="D113" t="str">
            <v>A-15:Zone3</v>
          </cell>
          <cell r="E113">
            <v>10</v>
          </cell>
          <cell r="F113">
            <v>45</v>
          </cell>
          <cell r="G113">
            <v>696</v>
          </cell>
          <cell r="H113">
            <v>214</v>
          </cell>
          <cell r="I113">
            <v>3</v>
          </cell>
          <cell r="J113">
            <v>961</v>
          </cell>
          <cell r="K113">
            <v>52</v>
          </cell>
          <cell r="L113">
            <v>1013</v>
          </cell>
          <cell r="M113">
            <v>5.1332675222112538</v>
          </cell>
          <cell r="N113">
            <v>12.95</v>
          </cell>
          <cell r="R113">
            <v>13475.546305931322</v>
          </cell>
          <cell r="S113">
            <v>4.0154440154440154</v>
          </cell>
          <cell r="T113">
            <v>78.223938223938219</v>
          </cell>
          <cell r="W113">
            <v>12950</v>
          </cell>
          <cell r="X113">
            <v>0</v>
          </cell>
        </row>
        <row r="114">
          <cell r="B114">
            <v>39154</v>
          </cell>
          <cell r="C114" t="str">
            <v>A-15</v>
          </cell>
          <cell r="D114" t="str">
            <v>A-15:Zone3</v>
          </cell>
          <cell r="E114">
            <v>6</v>
          </cell>
          <cell r="F114">
            <v>22</v>
          </cell>
          <cell r="G114">
            <v>1426</v>
          </cell>
          <cell r="H114">
            <v>205</v>
          </cell>
          <cell r="I114">
            <v>22</v>
          </cell>
          <cell r="J114">
            <v>623</v>
          </cell>
          <cell r="K114">
            <v>113</v>
          </cell>
          <cell r="L114">
            <v>736</v>
          </cell>
          <cell r="M114">
            <v>15.353260869565217</v>
          </cell>
          <cell r="N114">
            <v>8.6300000000000008</v>
          </cell>
          <cell r="R114">
            <v>13852.327447833066</v>
          </cell>
          <cell r="S114">
            <v>13.093858632676708</v>
          </cell>
          <cell r="T114">
            <v>85.283893395133262</v>
          </cell>
          <cell r="V114" t="str">
            <v>Test during restricted flow (1426 THP)</v>
          </cell>
          <cell r="W114">
            <v>8630</v>
          </cell>
          <cell r="X114">
            <v>0</v>
          </cell>
        </row>
        <row r="115">
          <cell r="B115">
            <v>39157</v>
          </cell>
          <cell r="C115" t="str">
            <v>A-15</v>
          </cell>
          <cell r="D115" t="str">
            <v>A-15:Zone3</v>
          </cell>
          <cell r="E115">
            <v>9</v>
          </cell>
          <cell r="F115">
            <v>22</v>
          </cell>
          <cell r="G115">
            <v>1493</v>
          </cell>
          <cell r="H115">
            <v>215</v>
          </cell>
          <cell r="I115">
            <v>26</v>
          </cell>
          <cell r="J115">
            <v>600</v>
          </cell>
          <cell r="K115">
            <v>80</v>
          </cell>
          <cell r="L115">
            <v>680</v>
          </cell>
          <cell r="M115">
            <v>11.764705882352942</v>
          </cell>
          <cell r="N115">
            <v>9.11</v>
          </cell>
          <cell r="R115">
            <v>15183.333333333334</v>
          </cell>
          <cell r="S115">
            <v>8.7815587266739854</v>
          </cell>
          <cell r="T115">
            <v>74.643249176728872</v>
          </cell>
          <cell r="W115">
            <v>9110</v>
          </cell>
          <cell r="X115">
            <v>0</v>
          </cell>
        </row>
        <row r="116">
          <cell r="B116">
            <v>39162</v>
          </cell>
          <cell r="C116" t="str">
            <v>A-15</v>
          </cell>
          <cell r="D116" t="str">
            <v>A-15:Zone3</v>
          </cell>
          <cell r="E116">
            <v>9</v>
          </cell>
          <cell r="F116">
            <v>40</v>
          </cell>
          <cell r="G116">
            <v>729</v>
          </cell>
          <cell r="H116">
            <v>212</v>
          </cell>
          <cell r="I116">
            <v>8</v>
          </cell>
          <cell r="J116">
            <v>909</v>
          </cell>
          <cell r="K116">
            <v>56</v>
          </cell>
          <cell r="L116">
            <v>965</v>
          </cell>
          <cell r="M116">
            <v>5.8031088082901556</v>
          </cell>
          <cell r="N116">
            <v>12.85</v>
          </cell>
          <cell r="R116">
            <v>14136.413641364137</v>
          </cell>
          <cell r="S116">
            <v>4.3579766536964977</v>
          </cell>
          <cell r="T116">
            <v>75.097276264591443</v>
          </cell>
          <cell r="W116">
            <v>12850</v>
          </cell>
          <cell r="X116">
            <v>0</v>
          </cell>
        </row>
        <row r="117">
          <cell r="B117">
            <v>39166</v>
          </cell>
          <cell r="C117" t="str">
            <v>A-15</v>
          </cell>
          <cell r="D117" t="str">
            <v>A-15:Zone3</v>
          </cell>
          <cell r="E117">
            <v>15</v>
          </cell>
          <cell r="F117">
            <v>50</v>
          </cell>
          <cell r="G117">
            <v>643</v>
          </cell>
          <cell r="H117">
            <v>199</v>
          </cell>
          <cell r="I117">
            <v>3</v>
          </cell>
          <cell r="J117">
            <v>863</v>
          </cell>
          <cell r="K117">
            <v>48</v>
          </cell>
          <cell r="L117">
            <v>911</v>
          </cell>
          <cell r="M117">
            <v>5.2689352360043911</v>
          </cell>
          <cell r="N117">
            <v>13.04</v>
          </cell>
          <cell r="R117">
            <v>15110.08111239861</v>
          </cell>
          <cell r="S117">
            <v>3.6809815950920246</v>
          </cell>
          <cell r="T117">
            <v>69.861963190184042</v>
          </cell>
          <cell r="V117" t="str">
            <v>lower THP produced lower oil</v>
          </cell>
          <cell r="W117">
            <v>13040</v>
          </cell>
          <cell r="X117">
            <v>0</v>
          </cell>
        </row>
        <row r="118">
          <cell r="B118">
            <v>39172</v>
          </cell>
          <cell r="C118" t="str">
            <v>A-15</v>
          </cell>
          <cell r="D118" t="str">
            <v>A-15:Zone3</v>
          </cell>
          <cell r="E118">
            <v>14</v>
          </cell>
          <cell r="F118">
            <v>50</v>
          </cell>
          <cell r="G118">
            <v>641</v>
          </cell>
          <cell r="H118">
            <v>210</v>
          </cell>
          <cell r="I118">
            <v>3</v>
          </cell>
          <cell r="J118">
            <v>881</v>
          </cell>
          <cell r="K118">
            <v>71</v>
          </cell>
          <cell r="L118">
            <v>952</v>
          </cell>
          <cell r="M118">
            <v>7.4579831932773111</v>
          </cell>
          <cell r="N118">
            <v>12.77</v>
          </cell>
          <cell r="R118">
            <v>14494.89216799092</v>
          </cell>
          <cell r="S118">
            <v>5.5599060297572436</v>
          </cell>
          <cell r="T118">
            <v>74.549725920125297</v>
          </cell>
          <cell r="V118" t="str">
            <v>some point, wtr trans (0) showi reading</v>
          </cell>
          <cell r="W118">
            <v>12770</v>
          </cell>
          <cell r="X118">
            <v>0</v>
          </cell>
        </row>
        <row r="119">
          <cell r="B119">
            <v>39180</v>
          </cell>
          <cell r="C119" t="str">
            <v>A-15</v>
          </cell>
          <cell r="D119" t="str">
            <v>A-15:Zone3</v>
          </cell>
          <cell r="E119">
            <v>7</v>
          </cell>
          <cell r="F119">
            <v>50</v>
          </cell>
          <cell r="G119">
            <v>665</v>
          </cell>
          <cell r="H119">
            <v>212</v>
          </cell>
          <cell r="I119">
            <v>14</v>
          </cell>
          <cell r="J119">
            <v>844</v>
          </cell>
          <cell r="K119">
            <v>107</v>
          </cell>
          <cell r="L119">
            <v>951</v>
          </cell>
          <cell r="M119">
            <v>11.251314405888538</v>
          </cell>
          <cell r="N119">
            <v>12.92</v>
          </cell>
          <cell r="O119">
            <v>12.92</v>
          </cell>
          <cell r="P119">
            <v>0</v>
          </cell>
          <cell r="R119">
            <v>15308.056872037914</v>
          </cell>
          <cell r="S119">
            <v>8.2817337461300315</v>
          </cell>
          <cell r="T119">
            <v>73.606811145510832</v>
          </cell>
          <cell r="W119">
            <v>12920</v>
          </cell>
          <cell r="X119">
            <v>0</v>
          </cell>
        </row>
        <row r="120">
          <cell r="B120">
            <v>39186</v>
          </cell>
          <cell r="C120" t="str">
            <v>A-15</v>
          </cell>
          <cell r="D120" t="str">
            <v>A-15:Zone3</v>
          </cell>
          <cell r="E120">
            <v>12</v>
          </cell>
          <cell r="F120">
            <v>50</v>
          </cell>
          <cell r="G120">
            <v>705</v>
          </cell>
          <cell r="H120">
            <v>216</v>
          </cell>
          <cell r="I120">
            <v>26</v>
          </cell>
          <cell r="J120">
            <v>904.9</v>
          </cell>
          <cell r="K120">
            <v>41.2</v>
          </cell>
          <cell r="L120">
            <v>946.1</v>
          </cell>
          <cell r="M120">
            <v>4.3547193742733326</v>
          </cell>
          <cell r="N120">
            <v>12.85</v>
          </cell>
          <cell r="O120">
            <v>12.85</v>
          </cell>
          <cell r="P120">
            <v>0</v>
          </cell>
          <cell r="R120">
            <v>14200.464139683943</v>
          </cell>
          <cell r="S120">
            <v>3.2062256809338523</v>
          </cell>
          <cell r="T120">
            <v>73.626459143968873</v>
          </cell>
          <cell r="W120">
            <v>12850</v>
          </cell>
          <cell r="X120">
            <v>0</v>
          </cell>
        </row>
        <row r="121">
          <cell r="B121">
            <v>39196</v>
          </cell>
          <cell r="C121" t="str">
            <v>A-15</v>
          </cell>
          <cell r="D121" t="str">
            <v>A-15:Zone3</v>
          </cell>
          <cell r="E121">
            <v>13</v>
          </cell>
          <cell r="F121">
            <v>50</v>
          </cell>
          <cell r="G121">
            <v>728</v>
          </cell>
          <cell r="H121">
            <v>213</v>
          </cell>
          <cell r="I121">
            <v>7</v>
          </cell>
          <cell r="J121">
            <v>857</v>
          </cell>
          <cell r="K121">
            <v>61</v>
          </cell>
          <cell r="L121">
            <v>918</v>
          </cell>
          <cell r="M121">
            <v>6.6448801742919388</v>
          </cell>
          <cell r="N121">
            <v>12.64</v>
          </cell>
          <cell r="R121">
            <v>14749.124854142357</v>
          </cell>
          <cell r="S121">
            <v>4.825949367088608</v>
          </cell>
          <cell r="T121">
            <v>72.62658227848101</v>
          </cell>
          <cell r="W121">
            <v>12640</v>
          </cell>
          <cell r="X121">
            <v>0</v>
          </cell>
        </row>
        <row r="122">
          <cell r="B122">
            <v>39202</v>
          </cell>
          <cell r="C122" t="str">
            <v>A-15</v>
          </cell>
          <cell r="D122" t="str">
            <v>A-15:Zone3</v>
          </cell>
          <cell r="E122">
            <v>8</v>
          </cell>
          <cell r="F122">
            <v>50</v>
          </cell>
          <cell r="G122">
            <v>714</v>
          </cell>
          <cell r="H122">
            <v>216</v>
          </cell>
          <cell r="I122">
            <v>101</v>
          </cell>
          <cell r="J122">
            <v>834</v>
          </cell>
          <cell r="K122">
            <v>70.2</v>
          </cell>
          <cell r="L122">
            <v>904.2</v>
          </cell>
          <cell r="M122">
            <v>7.7637690776376909</v>
          </cell>
          <cell r="N122">
            <v>12.19</v>
          </cell>
          <cell r="O122">
            <v>12.19</v>
          </cell>
          <cell r="P122">
            <v>0</v>
          </cell>
          <cell r="R122">
            <v>14616.306954436452</v>
          </cell>
          <cell r="S122">
            <v>5.7588187038556198</v>
          </cell>
          <cell r="T122">
            <v>74.175553732567678</v>
          </cell>
          <cell r="W122">
            <v>12190</v>
          </cell>
          <cell r="X122">
            <v>0</v>
          </cell>
        </row>
        <row r="123">
          <cell r="B123">
            <v>39208</v>
          </cell>
          <cell r="C123" t="str">
            <v>A-15</v>
          </cell>
          <cell r="D123" t="str">
            <v>A-15:Zone3</v>
          </cell>
          <cell r="E123">
            <v>8</v>
          </cell>
          <cell r="F123">
            <v>55</v>
          </cell>
          <cell r="G123">
            <v>676</v>
          </cell>
          <cell r="H123">
            <v>214</v>
          </cell>
          <cell r="I123">
            <v>0</v>
          </cell>
          <cell r="J123">
            <v>864.9</v>
          </cell>
          <cell r="K123">
            <v>38</v>
          </cell>
          <cell r="L123">
            <v>902.9</v>
          </cell>
          <cell r="M123">
            <v>4.2086609812825344</v>
          </cell>
          <cell r="N123">
            <v>12.85</v>
          </cell>
          <cell r="O123">
            <v>12.85</v>
          </cell>
          <cell r="P123">
            <v>0</v>
          </cell>
          <cell r="R123">
            <v>14857.208925887386</v>
          </cell>
          <cell r="S123">
            <v>2.9571984435797667</v>
          </cell>
          <cell r="T123">
            <v>70.264591439688715</v>
          </cell>
          <cell r="W123">
            <v>12850</v>
          </cell>
          <cell r="X123">
            <v>0</v>
          </cell>
        </row>
        <row r="124">
          <cell r="B124">
            <v>39220</v>
          </cell>
          <cell r="C124" t="str">
            <v>A-15</v>
          </cell>
          <cell r="D124" t="str">
            <v>A-15:Zone3</v>
          </cell>
          <cell r="E124">
            <v>10</v>
          </cell>
          <cell r="F124">
            <v>62</v>
          </cell>
          <cell r="G124">
            <v>677</v>
          </cell>
          <cell r="H124">
            <v>204</v>
          </cell>
          <cell r="I124">
            <v>1675</v>
          </cell>
          <cell r="J124">
            <v>895</v>
          </cell>
          <cell r="K124">
            <v>67</v>
          </cell>
          <cell r="L124">
            <v>962</v>
          </cell>
          <cell r="M124">
            <v>6.9646569646569647</v>
          </cell>
          <cell r="N124">
            <v>13.22</v>
          </cell>
          <cell r="O124">
            <v>13.22</v>
          </cell>
          <cell r="P124">
            <v>0</v>
          </cell>
          <cell r="R124">
            <v>14770.949720670391</v>
          </cell>
          <cell r="S124">
            <v>5.0680786686838122</v>
          </cell>
          <cell r="T124">
            <v>72.768532526475042</v>
          </cell>
          <cell r="W124">
            <v>13220</v>
          </cell>
          <cell r="X124">
            <v>0</v>
          </cell>
        </row>
        <row r="125">
          <cell r="B125">
            <v>39224</v>
          </cell>
          <cell r="C125" t="str">
            <v>A-15</v>
          </cell>
          <cell r="D125" t="str">
            <v>A-15:Zone3</v>
          </cell>
          <cell r="E125">
            <v>8</v>
          </cell>
          <cell r="F125">
            <v>40</v>
          </cell>
          <cell r="G125">
            <v>811</v>
          </cell>
          <cell r="H125">
            <v>217</v>
          </cell>
          <cell r="I125">
            <v>53</v>
          </cell>
          <cell r="J125">
            <v>876</v>
          </cell>
          <cell r="K125">
            <v>56</v>
          </cell>
          <cell r="L125">
            <v>932</v>
          </cell>
          <cell r="M125">
            <v>6.0085836909871242</v>
          </cell>
          <cell r="N125">
            <v>12.15</v>
          </cell>
          <cell r="O125">
            <v>12.15</v>
          </cell>
          <cell r="P125">
            <v>0</v>
          </cell>
          <cell r="R125">
            <v>13869.86301369863</v>
          </cell>
          <cell r="S125">
            <v>4.6090534979423872</v>
          </cell>
          <cell r="T125">
            <v>76.707818930041157</v>
          </cell>
          <cell r="W125">
            <v>12150</v>
          </cell>
          <cell r="X125">
            <v>0</v>
          </cell>
        </row>
        <row r="126">
          <cell r="B126">
            <v>39234</v>
          </cell>
          <cell r="C126" t="str">
            <v>A-15</v>
          </cell>
          <cell r="D126" t="str">
            <v>A-15:Zone3</v>
          </cell>
          <cell r="E126">
            <v>8</v>
          </cell>
          <cell r="F126">
            <v>90</v>
          </cell>
          <cell r="G126">
            <v>606</v>
          </cell>
          <cell r="H126">
            <v>215</v>
          </cell>
          <cell r="I126">
            <v>12</v>
          </cell>
          <cell r="J126">
            <v>842</v>
          </cell>
          <cell r="K126">
            <v>69</v>
          </cell>
          <cell r="L126">
            <v>911</v>
          </cell>
          <cell r="M126">
            <v>7.5740944017563114</v>
          </cell>
          <cell r="N126">
            <v>13.36</v>
          </cell>
          <cell r="O126">
            <v>13.36</v>
          </cell>
          <cell r="P126">
            <v>0</v>
          </cell>
          <cell r="R126">
            <v>15866.983372921615</v>
          </cell>
          <cell r="S126">
            <v>5.1646706586826348</v>
          </cell>
          <cell r="T126">
            <v>68.188622754491021</v>
          </cell>
          <cell r="W126">
            <v>13360</v>
          </cell>
          <cell r="X126">
            <v>0</v>
          </cell>
        </row>
        <row r="127">
          <cell r="B127">
            <v>39241</v>
          </cell>
          <cell r="C127" t="str">
            <v>A-15</v>
          </cell>
          <cell r="D127" t="str">
            <v>A-15:Zone3</v>
          </cell>
          <cell r="E127">
            <v>9</v>
          </cell>
          <cell r="F127">
            <v>38</v>
          </cell>
          <cell r="G127">
            <v>1181</v>
          </cell>
          <cell r="H127">
            <v>207</v>
          </cell>
          <cell r="I127">
            <v>1503</v>
          </cell>
          <cell r="J127">
            <v>851</v>
          </cell>
          <cell r="K127">
            <v>26</v>
          </cell>
          <cell r="L127">
            <v>877</v>
          </cell>
          <cell r="M127">
            <v>2.9646522234891677</v>
          </cell>
          <cell r="N127">
            <v>12.61</v>
          </cell>
          <cell r="O127">
            <v>12.61</v>
          </cell>
          <cell r="P127">
            <v>0</v>
          </cell>
          <cell r="R127">
            <v>14817.861339600469</v>
          </cell>
          <cell r="S127">
            <v>2.0618556701030926</v>
          </cell>
          <cell r="T127">
            <v>69.54797779540047</v>
          </cell>
          <cell r="V127" t="str">
            <v>not included last 2 hrs testing (strange number)</v>
          </cell>
          <cell r="W127">
            <v>12610</v>
          </cell>
          <cell r="X127">
            <v>0</v>
          </cell>
        </row>
        <row r="128">
          <cell r="B128">
            <v>39246</v>
          </cell>
          <cell r="C128" t="str">
            <v>A-15</v>
          </cell>
          <cell r="D128" t="str">
            <v>A-15:Zone3</v>
          </cell>
          <cell r="E128">
            <v>11</v>
          </cell>
          <cell r="F128">
            <v>50</v>
          </cell>
          <cell r="G128">
            <v>658</v>
          </cell>
          <cell r="H128">
            <v>214</v>
          </cell>
          <cell r="I128">
            <v>285</v>
          </cell>
          <cell r="J128">
            <v>767.7</v>
          </cell>
          <cell r="K128">
            <v>90.2</v>
          </cell>
          <cell r="L128">
            <v>857.9</v>
          </cell>
          <cell r="M128">
            <v>10.514045926098612</v>
          </cell>
          <cell r="N128">
            <v>13.03</v>
          </cell>
          <cell r="O128">
            <v>13.03</v>
          </cell>
          <cell r="P128">
            <v>0</v>
          </cell>
          <cell r="R128">
            <v>16972.77582388954</v>
          </cell>
          <cell r="S128">
            <v>6.9224865694551037</v>
          </cell>
          <cell r="T128">
            <v>65.84036838066001</v>
          </cell>
          <cell r="V128" t="str">
            <v>but oil drop 100 bbl --&gt; retest</v>
          </cell>
          <cell r="W128">
            <v>13030</v>
          </cell>
          <cell r="X128">
            <v>0</v>
          </cell>
        </row>
        <row r="129">
          <cell r="B129">
            <v>39261</v>
          </cell>
          <cell r="C129" t="str">
            <v>A-15</v>
          </cell>
          <cell r="D129" t="str">
            <v>A-15:Zone3</v>
          </cell>
          <cell r="E129">
            <v>10</v>
          </cell>
          <cell r="F129">
            <v>50</v>
          </cell>
          <cell r="G129">
            <v>638</v>
          </cell>
          <cell r="H129">
            <v>214</v>
          </cell>
          <cell r="I129">
            <v>1389</v>
          </cell>
          <cell r="J129">
            <v>808.3</v>
          </cell>
          <cell r="K129">
            <v>52.7</v>
          </cell>
          <cell r="L129">
            <v>861</v>
          </cell>
          <cell r="M129">
            <v>6.1207897793263646</v>
          </cell>
          <cell r="N129">
            <v>14.2</v>
          </cell>
          <cell r="O129">
            <v>14.2</v>
          </cell>
          <cell r="P129">
            <v>0</v>
          </cell>
          <cell r="R129">
            <v>17567.734751948534</v>
          </cell>
          <cell r="S129">
            <v>3.711267605633803</v>
          </cell>
          <cell r="T129">
            <v>60.633802816901408</v>
          </cell>
          <cell r="V129" t="str">
            <v>CP reads only first 3 hrs</v>
          </cell>
          <cell r="W129">
            <v>14200</v>
          </cell>
          <cell r="X129">
            <v>0</v>
          </cell>
        </row>
        <row r="130">
          <cell r="B130">
            <v>39282</v>
          </cell>
          <cell r="C130" t="str">
            <v>A-15</v>
          </cell>
          <cell r="D130" t="str">
            <v>A-15:Zone3</v>
          </cell>
          <cell r="E130">
            <v>11</v>
          </cell>
          <cell r="F130">
            <v>50</v>
          </cell>
          <cell r="G130">
            <v>705</v>
          </cell>
          <cell r="H130">
            <v>212</v>
          </cell>
          <cell r="I130">
            <v>15</v>
          </cell>
          <cell r="J130">
            <v>776.8</v>
          </cell>
          <cell r="K130">
            <v>51</v>
          </cell>
          <cell r="L130">
            <v>827.8</v>
          </cell>
          <cell r="M130">
            <v>6.1609084319884033</v>
          </cell>
          <cell r="N130">
            <v>12.06</v>
          </cell>
          <cell r="O130">
            <v>12.06</v>
          </cell>
          <cell r="P130">
            <v>0</v>
          </cell>
          <cell r="R130">
            <v>15525.231719876416</v>
          </cell>
          <cell r="S130">
            <v>4.2288557213930345</v>
          </cell>
          <cell r="T130">
            <v>68.640132669983416</v>
          </cell>
          <cell r="V130" t="str">
            <v>Test after field S?D</v>
          </cell>
          <cell r="W130">
            <v>12060</v>
          </cell>
          <cell r="X130">
            <v>0</v>
          </cell>
        </row>
        <row r="131">
          <cell r="B131">
            <v>39293</v>
          </cell>
          <cell r="C131" t="str">
            <v>A-15</v>
          </cell>
          <cell r="D131" t="str">
            <v>A-15:Zone3</v>
          </cell>
          <cell r="E131">
            <v>11</v>
          </cell>
          <cell r="F131">
            <v>50</v>
          </cell>
          <cell r="G131">
            <v>716</v>
          </cell>
          <cell r="H131">
            <v>203</v>
          </cell>
          <cell r="I131">
            <v>2111</v>
          </cell>
          <cell r="J131">
            <v>805.2</v>
          </cell>
          <cell r="K131">
            <v>75.3</v>
          </cell>
          <cell r="L131">
            <v>880.5</v>
          </cell>
          <cell r="M131">
            <v>8.5519591141396933</v>
          </cell>
          <cell r="N131">
            <v>12.71</v>
          </cell>
          <cell r="O131">
            <v>12.71</v>
          </cell>
          <cell r="P131">
            <v>0</v>
          </cell>
          <cell r="R131">
            <v>15784.898161947342</v>
          </cell>
          <cell r="S131">
            <v>5.9244689221085762</v>
          </cell>
          <cell r="T131">
            <v>69.276160503540524</v>
          </cell>
          <cell r="W131">
            <v>12710</v>
          </cell>
          <cell r="X131">
            <v>0</v>
          </cell>
        </row>
        <row r="132">
          <cell r="B132">
            <v>39300</v>
          </cell>
          <cell r="C132" t="str">
            <v>A-15</v>
          </cell>
          <cell r="D132" t="str">
            <v>A-15:Zone3</v>
          </cell>
          <cell r="E132">
            <v>7</v>
          </cell>
          <cell r="F132">
            <v>50</v>
          </cell>
          <cell r="G132">
            <v>652</v>
          </cell>
          <cell r="H132">
            <v>204</v>
          </cell>
          <cell r="I132">
            <v>790</v>
          </cell>
          <cell r="J132">
            <v>762.9</v>
          </cell>
          <cell r="K132">
            <v>60.2</v>
          </cell>
          <cell r="L132">
            <v>823.1</v>
          </cell>
          <cell r="M132">
            <v>7.3138136313935123</v>
          </cell>
          <cell r="N132">
            <v>12.92</v>
          </cell>
          <cell r="O132">
            <v>12.92</v>
          </cell>
          <cell r="P132">
            <v>0</v>
          </cell>
          <cell r="R132">
            <v>16935.378162275527</v>
          </cell>
          <cell r="S132">
            <v>4.659442724458204</v>
          </cell>
          <cell r="T132">
            <v>63.707430340557273</v>
          </cell>
          <cell r="W132">
            <v>12920</v>
          </cell>
          <cell r="X132">
            <v>0</v>
          </cell>
        </row>
        <row r="133">
          <cell r="B133">
            <v>39301</v>
          </cell>
          <cell r="C133" t="str">
            <v>A-15</v>
          </cell>
          <cell r="D133" t="str">
            <v>A-15:Zone3</v>
          </cell>
          <cell r="E133">
            <v>11</v>
          </cell>
          <cell r="F133">
            <v>30</v>
          </cell>
          <cell r="G133">
            <v>652</v>
          </cell>
          <cell r="H133">
            <v>210</v>
          </cell>
          <cell r="I133">
            <v>1696</v>
          </cell>
          <cell r="J133">
            <v>805.4</v>
          </cell>
          <cell r="K133">
            <v>38.700000000000003</v>
          </cell>
          <cell r="L133">
            <v>844.1</v>
          </cell>
          <cell r="M133">
            <v>4.5847648382893018</v>
          </cell>
          <cell r="N133">
            <v>12.55</v>
          </cell>
          <cell r="O133">
            <v>12.55</v>
          </cell>
          <cell r="P133">
            <v>0</v>
          </cell>
          <cell r="R133">
            <v>15582.31934442513</v>
          </cell>
          <cell r="S133">
            <v>3.0836653386454183</v>
          </cell>
          <cell r="T133">
            <v>67.258964143426297</v>
          </cell>
          <cell r="W133">
            <v>12550</v>
          </cell>
          <cell r="X133">
            <v>0</v>
          </cell>
        </row>
        <row r="134">
          <cell r="B134">
            <v>39320</v>
          </cell>
          <cell r="C134" t="str">
            <v>A-15</v>
          </cell>
          <cell r="D134" t="str">
            <v>A-15:Zone3</v>
          </cell>
          <cell r="E134">
            <v>10</v>
          </cell>
          <cell r="F134">
            <v>50</v>
          </cell>
          <cell r="G134">
            <v>730</v>
          </cell>
          <cell r="H134">
            <v>209</v>
          </cell>
          <cell r="I134">
            <v>14</v>
          </cell>
          <cell r="J134">
            <v>771</v>
          </cell>
          <cell r="K134">
            <v>60</v>
          </cell>
          <cell r="L134">
            <v>831</v>
          </cell>
          <cell r="M134">
            <v>7.2202166064981945</v>
          </cell>
          <cell r="N134">
            <v>12.68</v>
          </cell>
          <cell r="R134">
            <v>16446.173800259403</v>
          </cell>
          <cell r="S134">
            <v>4.7318611987381702</v>
          </cell>
          <cell r="T134">
            <v>65.536277602523654</v>
          </cell>
          <cell r="W134">
            <v>12680</v>
          </cell>
          <cell r="X134">
            <v>0</v>
          </cell>
        </row>
        <row r="135">
          <cell r="B135">
            <v>39340</v>
          </cell>
          <cell r="C135" t="str">
            <v>A-15</v>
          </cell>
          <cell r="D135" t="str">
            <v>A-15:Zone3</v>
          </cell>
          <cell r="E135">
            <v>16</v>
          </cell>
          <cell r="F135">
            <v>50</v>
          </cell>
          <cell r="G135">
            <v>729</v>
          </cell>
          <cell r="H135">
            <v>205</v>
          </cell>
          <cell r="I135">
            <v>1</v>
          </cell>
          <cell r="J135">
            <v>724.7</v>
          </cell>
          <cell r="K135">
            <v>118</v>
          </cell>
          <cell r="L135">
            <v>842.7</v>
          </cell>
          <cell r="M135">
            <v>14.002610656224041</v>
          </cell>
          <cell r="N135">
            <v>12.85</v>
          </cell>
          <cell r="O135">
            <v>12.85</v>
          </cell>
          <cell r="P135">
            <v>0</v>
          </cell>
          <cell r="R135">
            <v>17731.475093141991</v>
          </cell>
          <cell r="S135">
            <v>9.182879377431906</v>
          </cell>
          <cell r="T135">
            <v>65.579766536964982</v>
          </cell>
          <cell r="W135">
            <v>12850</v>
          </cell>
          <cell r="X135">
            <v>0</v>
          </cell>
        </row>
        <row r="136">
          <cell r="B136">
            <v>39374</v>
          </cell>
          <cell r="C136" t="str">
            <v>A-15</v>
          </cell>
          <cell r="D136" t="str">
            <v>A-15:Zone3</v>
          </cell>
          <cell r="E136">
            <v>8</v>
          </cell>
          <cell r="F136">
            <v>100</v>
          </cell>
          <cell r="G136">
            <v>639</v>
          </cell>
          <cell r="H136">
            <v>198</v>
          </cell>
          <cell r="I136">
            <v>16</v>
          </cell>
          <cell r="J136">
            <v>708</v>
          </cell>
          <cell r="K136">
            <v>58</v>
          </cell>
          <cell r="L136">
            <v>766</v>
          </cell>
          <cell r="M136">
            <v>7.5718015665796345</v>
          </cell>
          <cell r="N136">
            <v>13.01</v>
          </cell>
          <cell r="R136">
            <v>18375.706214689264</v>
          </cell>
          <cell r="S136">
            <v>4.4581091468101457</v>
          </cell>
          <cell r="T136">
            <v>58.877786318216756</v>
          </cell>
          <cell r="V136" t="str">
            <v>cannot be tested regularly due to A-09 SDV to TS was leak</v>
          </cell>
          <cell r="W136">
            <v>13010</v>
          </cell>
          <cell r="X136">
            <v>0</v>
          </cell>
        </row>
        <row r="137">
          <cell r="B137">
            <v>39402</v>
          </cell>
          <cell r="C137" t="str">
            <v>A-15</v>
          </cell>
          <cell r="D137" t="str">
            <v>A-15:Zone3</v>
          </cell>
          <cell r="E137">
            <v>11</v>
          </cell>
          <cell r="F137">
            <v>100</v>
          </cell>
          <cell r="G137">
            <v>645</v>
          </cell>
          <cell r="H137">
            <v>210</v>
          </cell>
          <cell r="I137">
            <v>16</v>
          </cell>
          <cell r="J137">
            <v>684</v>
          </cell>
          <cell r="K137">
            <v>61</v>
          </cell>
          <cell r="L137">
            <v>745</v>
          </cell>
          <cell r="M137">
            <v>8.1879194630872476</v>
          </cell>
          <cell r="N137">
            <v>12.73</v>
          </cell>
          <cell r="R137">
            <v>18611.111111111109</v>
          </cell>
          <cell r="S137">
            <v>4.7918303220738414</v>
          </cell>
          <cell r="T137">
            <v>58.523173605655934</v>
          </cell>
          <cell r="W137">
            <v>12730</v>
          </cell>
          <cell r="X137">
            <v>0</v>
          </cell>
        </row>
        <row r="138">
          <cell r="B138">
            <v>39437</v>
          </cell>
          <cell r="C138" t="str">
            <v>A-15</v>
          </cell>
          <cell r="D138" t="str">
            <v>A-15:Zone3</v>
          </cell>
          <cell r="E138">
            <v>9</v>
          </cell>
          <cell r="F138">
            <v>100</v>
          </cell>
          <cell r="G138">
            <v>633</v>
          </cell>
          <cell r="H138">
            <v>184</v>
          </cell>
          <cell r="I138">
            <v>21</v>
          </cell>
          <cell r="J138">
            <v>706</v>
          </cell>
          <cell r="K138">
            <v>75</v>
          </cell>
          <cell r="L138">
            <v>781</v>
          </cell>
          <cell r="M138">
            <v>9.6030729833546733</v>
          </cell>
          <cell r="N138">
            <v>10.01</v>
          </cell>
          <cell r="R138">
            <v>14178.470254957507</v>
          </cell>
          <cell r="S138">
            <v>7.4925074925074924</v>
          </cell>
          <cell r="T138">
            <v>78.021978021978029</v>
          </cell>
          <cell r="V138" t="str">
            <v>confirmed</v>
          </cell>
          <cell r="W138">
            <v>10010</v>
          </cell>
          <cell r="X138">
            <v>0</v>
          </cell>
        </row>
        <row r="139">
          <cell r="B139">
            <v>39443</v>
          </cell>
          <cell r="C139" t="str">
            <v>A-15</v>
          </cell>
          <cell r="D139" t="str">
            <v>A-15:Zone3</v>
          </cell>
          <cell r="E139">
            <v>10</v>
          </cell>
          <cell r="F139">
            <v>100</v>
          </cell>
          <cell r="G139">
            <v>644</v>
          </cell>
          <cell r="H139">
            <v>184</v>
          </cell>
          <cell r="I139">
            <v>17</v>
          </cell>
          <cell r="J139">
            <v>669</v>
          </cell>
          <cell r="K139">
            <v>73</v>
          </cell>
          <cell r="L139">
            <v>742</v>
          </cell>
          <cell r="M139">
            <v>9.8382749326145547</v>
          </cell>
          <cell r="N139">
            <v>11.82</v>
          </cell>
          <cell r="R139">
            <v>17668.161434977577</v>
          </cell>
          <cell r="S139">
            <v>6.175972927241963</v>
          </cell>
          <cell r="T139">
            <v>62.77495769881557</v>
          </cell>
          <cell r="V139" t="str">
            <v>wtr not constant</v>
          </cell>
          <cell r="W139">
            <v>11820</v>
          </cell>
          <cell r="X139">
            <v>0</v>
          </cell>
        </row>
        <row r="140">
          <cell r="B140">
            <v>39456</v>
          </cell>
          <cell r="C140" t="str">
            <v>A-15</v>
          </cell>
          <cell r="D140" t="str">
            <v>A-15:Zone3</v>
          </cell>
          <cell r="E140">
            <v>7</v>
          </cell>
          <cell r="F140">
            <v>100</v>
          </cell>
          <cell r="G140">
            <v>643</v>
          </cell>
          <cell r="H140">
            <v>208</v>
          </cell>
          <cell r="J140">
            <v>598</v>
          </cell>
          <cell r="K140">
            <v>54</v>
          </cell>
          <cell r="L140">
            <v>652</v>
          </cell>
          <cell r="M140">
            <v>8.2822085889570545</v>
          </cell>
          <cell r="N140">
            <v>11.44</v>
          </cell>
          <cell r="R140">
            <v>19130.434782608696</v>
          </cell>
          <cell r="S140">
            <v>4.72027972027972</v>
          </cell>
          <cell r="T140">
            <v>56.993006993006993</v>
          </cell>
          <cell r="W140">
            <v>11440</v>
          </cell>
          <cell r="X140">
            <v>0</v>
          </cell>
        </row>
        <row r="141">
          <cell r="B141">
            <v>39479</v>
          </cell>
          <cell r="C141" t="str">
            <v>A-15</v>
          </cell>
          <cell r="D141" t="str">
            <v>A-15:Zone3</v>
          </cell>
          <cell r="E141">
            <v>12</v>
          </cell>
          <cell r="F141">
            <v>100</v>
          </cell>
          <cell r="G141">
            <v>637</v>
          </cell>
          <cell r="H141">
            <v>196</v>
          </cell>
          <cell r="I141">
            <v>23</v>
          </cell>
          <cell r="J141">
            <v>638</v>
          </cell>
          <cell r="K141">
            <v>48</v>
          </cell>
          <cell r="L141">
            <v>686</v>
          </cell>
          <cell r="M141">
            <v>6.9970845481049562</v>
          </cell>
          <cell r="N141">
            <v>11.98</v>
          </cell>
          <cell r="R141">
            <v>18777.429467084639</v>
          </cell>
          <cell r="S141">
            <v>4.006677796327212</v>
          </cell>
          <cell r="T141">
            <v>57.262103505843072</v>
          </cell>
          <cell r="W141">
            <v>11980</v>
          </cell>
          <cell r="X141">
            <v>0</v>
          </cell>
        </row>
        <row r="142">
          <cell r="B142">
            <v>39495</v>
          </cell>
          <cell r="C142" t="str">
            <v>A-15</v>
          </cell>
          <cell r="D142" t="str">
            <v>A-15:Zone3</v>
          </cell>
          <cell r="E142">
            <v>15</v>
          </cell>
          <cell r="F142">
            <v>100</v>
          </cell>
          <cell r="G142">
            <v>655</v>
          </cell>
          <cell r="H142">
            <v>200</v>
          </cell>
          <cell r="I142">
            <v>25</v>
          </cell>
          <cell r="J142">
            <v>604</v>
          </cell>
          <cell r="K142">
            <v>88</v>
          </cell>
          <cell r="L142">
            <v>692</v>
          </cell>
          <cell r="M142">
            <v>12.716763005780347</v>
          </cell>
          <cell r="N142">
            <v>12.14</v>
          </cell>
          <cell r="R142">
            <v>20099.337748344369</v>
          </cell>
          <cell r="S142">
            <v>7.2487644151565078</v>
          </cell>
          <cell r="T142">
            <v>57.001647446457987</v>
          </cell>
          <cell r="W142">
            <v>12140</v>
          </cell>
          <cell r="X142">
            <v>0</v>
          </cell>
        </row>
        <row r="143">
          <cell r="B143">
            <v>39503</v>
          </cell>
          <cell r="C143" t="str">
            <v>A-15</v>
          </cell>
          <cell r="D143" t="str">
            <v>A-15:Zone3</v>
          </cell>
          <cell r="E143">
            <v>20</v>
          </cell>
          <cell r="F143">
            <v>100</v>
          </cell>
          <cell r="G143">
            <v>665</v>
          </cell>
          <cell r="H143">
            <v>207</v>
          </cell>
          <cell r="I143">
            <v>25</v>
          </cell>
          <cell r="J143">
            <v>596.20000000000005</v>
          </cell>
          <cell r="K143">
            <v>58.4</v>
          </cell>
          <cell r="L143">
            <v>654.6</v>
          </cell>
          <cell r="M143">
            <v>8.9214787656584171</v>
          </cell>
          <cell r="N143">
            <v>12.1</v>
          </cell>
          <cell r="O143">
            <v>12.1</v>
          </cell>
          <cell r="P143">
            <v>0</v>
          </cell>
          <cell r="R143">
            <v>20295.202952029522</v>
          </cell>
          <cell r="S143">
            <v>4.8264462809917354</v>
          </cell>
          <cell r="T143">
            <v>54.099173553719005</v>
          </cell>
          <cell r="W143">
            <v>12100</v>
          </cell>
          <cell r="X143">
            <v>0</v>
          </cell>
        </row>
        <row r="144">
          <cell r="B144">
            <v>39515</v>
          </cell>
          <cell r="C144" t="str">
            <v>A-15</v>
          </cell>
          <cell r="D144" t="str">
            <v>A-15:Zone3</v>
          </cell>
          <cell r="E144">
            <v>8</v>
          </cell>
          <cell r="F144">
            <v>100</v>
          </cell>
          <cell r="G144">
            <v>646</v>
          </cell>
          <cell r="H144">
            <v>202</v>
          </cell>
          <cell r="I144">
            <v>27</v>
          </cell>
          <cell r="J144">
            <v>562</v>
          </cell>
          <cell r="K144">
            <v>62</v>
          </cell>
          <cell r="L144">
            <v>624</v>
          </cell>
          <cell r="M144">
            <v>9.9358974358974361</v>
          </cell>
          <cell r="N144">
            <v>11.49</v>
          </cell>
          <cell r="R144">
            <v>20444.839857651245</v>
          </cell>
          <cell r="S144">
            <v>5.3959965187119234</v>
          </cell>
          <cell r="T144">
            <v>54.308093994778069</v>
          </cell>
          <cell r="V144" t="str">
            <v>oil decrease 35 bopd</v>
          </cell>
          <cell r="W144">
            <v>11490</v>
          </cell>
          <cell r="X144">
            <v>0</v>
          </cell>
        </row>
        <row r="145">
          <cell r="B145">
            <v>39519</v>
          </cell>
          <cell r="C145" t="str">
            <v>A-15</v>
          </cell>
          <cell r="D145" t="str">
            <v>A-15:Zone3</v>
          </cell>
          <cell r="E145">
            <v>14</v>
          </cell>
          <cell r="F145">
            <v>100</v>
          </cell>
          <cell r="G145">
            <v>645</v>
          </cell>
          <cell r="H145">
            <v>200</v>
          </cell>
          <cell r="I145">
            <v>27</v>
          </cell>
          <cell r="J145">
            <v>571</v>
          </cell>
          <cell r="K145">
            <v>61</v>
          </cell>
          <cell r="L145">
            <v>632</v>
          </cell>
          <cell r="M145">
            <v>9.651898734177216</v>
          </cell>
          <cell r="N145">
            <v>11.24</v>
          </cell>
          <cell r="R145">
            <v>19684.763572679509</v>
          </cell>
          <cell r="S145">
            <v>5.4270462633451961</v>
          </cell>
          <cell r="T145">
            <v>56.227758007117437</v>
          </cell>
          <cell r="W145">
            <v>11240</v>
          </cell>
          <cell r="X145">
            <v>0</v>
          </cell>
        </row>
        <row r="146">
          <cell r="B146">
            <v>39523</v>
          </cell>
          <cell r="C146" t="str">
            <v>A-15</v>
          </cell>
          <cell r="D146" t="str">
            <v>A-15:Zone3</v>
          </cell>
          <cell r="E146">
            <v>11</v>
          </cell>
          <cell r="F146">
            <v>100</v>
          </cell>
          <cell r="G146">
            <v>634</v>
          </cell>
          <cell r="H146">
            <v>206</v>
          </cell>
          <cell r="I146">
            <v>27</v>
          </cell>
          <cell r="J146">
            <v>552</v>
          </cell>
          <cell r="K146">
            <v>57</v>
          </cell>
          <cell r="L146">
            <v>609</v>
          </cell>
          <cell r="M146">
            <v>9.3596059113300498</v>
          </cell>
          <cell r="N146">
            <v>11.28</v>
          </cell>
          <cell r="R146">
            <v>20434.782608695652</v>
          </cell>
          <cell r="S146">
            <v>5.0531914893617023</v>
          </cell>
          <cell r="T146">
            <v>53.98936170212766</v>
          </cell>
          <cell r="W146">
            <v>11280</v>
          </cell>
          <cell r="X146">
            <v>0</v>
          </cell>
        </row>
        <row r="147">
          <cell r="B147">
            <v>39534</v>
          </cell>
          <cell r="C147" t="str">
            <v>A-15</v>
          </cell>
          <cell r="D147" t="str">
            <v>A-15:Zone3</v>
          </cell>
          <cell r="E147">
            <v>11</v>
          </cell>
          <cell r="F147">
            <v>100</v>
          </cell>
          <cell r="G147">
            <v>635</v>
          </cell>
          <cell r="H147">
            <v>201</v>
          </cell>
          <cell r="I147">
            <v>26</v>
          </cell>
          <cell r="J147">
            <v>504</v>
          </cell>
          <cell r="K147">
            <v>48</v>
          </cell>
          <cell r="L147">
            <v>552</v>
          </cell>
          <cell r="M147">
            <v>8.695652173913043</v>
          </cell>
          <cell r="N147">
            <v>11.62</v>
          </cell>
          <cell r="R147">
            <v>23055.555555555555</v>
          </cell>
          <cell r="S147">
            <v>4.1308089500860588</v>
          </cell>
          <cell r="T147">
            <v>47.50430292598967</v>
          </cell>
          <cell r="V147" t="str">
            <v>oil slightly reduced</v>
          </cell>
          <cell r="W147">
            <v>11620</v>
          </cell>
          <cell r="X147">
            <v>0</v>
          </cell>
        </row>
        <row r="148">
          <cell r="B148">
            <v>39543</v>
          </cell>
          <cell r="C148" t="str">
            <v>A-15</v>
          </cell>
          <cell r="D148" t="str">
            <v>A-15:Zone3</v>
          </cell>
          <cell r="E148">
            <v>12</v>
          </cell>
          <cell r="F148">
            <v>100</v>
          </cell>
          <cell r="G148">
            <v>606</v>
          </cell>
          <cell r="H148">
            <v>205</v>
          </cell>
          <cell r="I148">
            <v>27</v>
          </cell>
          <cell r="J148">
            <v>552</v>
          </cell>
          <cell r="K148">
            <v>59</v>
          </cell>
          <cell r="L148">
            <v>611</v>
          </cell>
          <cell r="M148">
            <v>9.656301145662848</v>
          </cell>
          <cell r="N148">
            <v>11.84</v>
          </cell>
          <cell r="R148">
            <v>21449.27536231884</v>
          </cell>
          <cell r="S148">
            <v>4.9831081081081079</v>
          </cell>
          <cell r="T148">
            <v>51.604729729729726</v>
          </cell>
          <cell r="W148">
            <v>11840</v>
          </cell>
          <cell r="X148">
            <v>0</v>
          </cell>
        </row>
        <row r="149">
          <cell r="B149">
            <v>39558</v>
          </cell>
          <cell r="C149" t="str">
            <v>A-15</v>
          </cell>
          <cell r="D149" t="str">
            <v>A-15:Zone3</v>
          </cell>
          <cell r="E149">
            <v>11</v>
          </cell>
          <cell r="F149">
            <v>100</v>
          </cell>
          <cell r="G149">
            <v>651</v>
          </cell>
          <cell r="H149">
            <v>208</v>
          </cell>
          <cell r="I149">
            <v>30</v>
          </cell>
          <cell r="J149">
            <v>569</v>
          </cell>
          <cell r="K149">
            <v>0</v>
          </cell>
          <cell r="L149">
            <v>569</v>
          </cell>
          <cell r="M149">
            <v>0</v>
          </cell>
          <cell r="N149">
            <v>11.52</v>
          </cell>
          <cell r="R149">
            <v>20246.045694200351</v>
          </cell>
          <cell r="S149">
            <v>0</v>
          </cell>
          <cell r="T149">
            <v>49.392361111111114</v>
          </cell>
          <cell r="W149">
            <v>11520</v>
          </cell>
          <cell r="X149">
            <v>0</v>
          </cell>
        </row>
        <row r="150">
          <cell r="B150">
            <v>39566</v>
          </cell>
          <cell r="C150" t="str">
            <v>A-15</v>
          </cell>
          <cell r="D150" t="str">
            <v>A-15:Zone3</v>
          </cell>
          <cell r="E150">
            <v>16</v>
          </cell>
          <cell r="F150">
            <v>100</v>
          </cell>
          <cell r="G150">
            <v>625</v>
          </cell>
          <cell r="H150">
            <v>211</v>
          </cell>
          <cell r="I150">
            <v>30</v>
          </cell>
          <cell r="J150">
            <v>513</v>
          </cell>
          <cell r="K150">
            <v>52</v>
          </cell>
          <cell r="L150">
            <v>565</v>
          </cell>
          <cell r="M150">
            <v>9.2035398230088497</v>
          </cell>
          <cell r="N150">
            <v>11.53</v>
          </cell>
          <cell r="R150">
            <v>22475.633528265109</v>
          </cell>
          <cell r="S150">
            <v>4.5099739809193409</v>
          </cell>
          <cell r="T150">
            <v>49.002601908065913</v>
          </cell>
          <cell r="V150" t="str">
            <v>Choke Test 100 %</v>
          </cell>
          <cell r="W150">
            <v>11530</v>
          </cell>
          <cell r="X150">
            <v>0</v>
          </cell>
        </row>
        <row r="151">
          <cell r="B151">
            <v>39577</v>
          </cell>
          <cell r="C151" t="str">
            <v>A-15</v>
          </cell>
          <cell r="D151" t="str">
            <v>A-15:Zone3</v>
          </cell>
          <cell r="E151">
            <v>8</v>
          </cell>
          <cell r="F151">
            <v>100</v>
          </cell>
          <cell r="G151">
            <v>682</v>
          </cell>
          <cell r="H151">
            <v>202</v>
          </cell>
          <cell r="I151">
            <v>31</v>
          </cell>
          <cell r="J151">
            <v>440</v>
          </cell>
          <cell r="K151">
            <v>57</v>
          </cell>
          <cell r="L151">
            <v>497</v>
          </cell>
          <cell r="M151">
            <v>11.468812877263581</v>
          </cell>
          <cell r="N151">
            <v>10.57</v>
          </cell>
          <cell r="R151">
            <v>24022.727272727272</v>
          </cell>
          <cell r="S151">
            <v>5.3926206244087043</v>
          </cell>
          <cell r="T151">
            <v>47.019867549668874</v>
          </cell>
          <cell r="V151" t="str">
            <v>test drop -50 BO and -1 MM</v>
          </cell>
          <cell r="W151">
            <v>10570</v>
          </cell>
          <cell r="X151">
            <v>0</v>
          </cell>
        </row>
        <row r="152">
          <cell r="B152">
            <v>39592</v>
          </cell>
          <cell r="C152" t="str">
            <v>A-15</v>
          </cell>
          <cell r="D152" t="str">
            <v>A-15:Zone3</v>
          </cell>
          <cell r="E152">
            <v>17</v>
          </cell>
          <cell r="F152">
            <v>100</v>
          </cell>
          <cell r="G152">
            <v>632</v>
          </cell>
          <cell r="H152">
            <v>184</v>
          </cell>
          <cell r="I152">
            <v>25</v>
          </cell>
          <cell r="J152">
            <v>652</v>
          </cell>
          <cell r="K152">
            <v>73</v>
          </cell>
          <cell r="L152">
            <v>725</v>
          </cell>
          <cell r="M152">
            <v>10.068965517241379</v>
          </cell>
          <cell r="N152">
            <v>7.73</v>
          </cell>
          <cell r="R152">
            <v>11855.828220858895</v>
          </cell>
          <cell r="S152">
            <v>9.4437257438551097</v>
          </cell>
          <cell r="T152">
            <v>93.790426908150067</v>
          </cell>
          <cell r="V152" t="str">
            <v>gas slightly reduced</v>
          </cell>
          <cell r="W152">
            <v>7730</v>
          </cell>
          <cell r="X152">
            <v>0</v>
          </cell>
        </row>
        <row r="153">
          <cell r="B153">
            <v>39612</v>
          </cell>
          <cell r="C153" t="str">
            <v>A-15</v>
          </cell>
          <cell r="D153" t="str">
            <v>A-15:Zone3</v>
          </cell>
          <cell r="E153">
            <v>9</v>
          </cell>
          <cell r="F153">
            <v>100</v>
          </cell>
          <cell r="G153">
            <v>612</v>
          </cell>
          <cell r="H153">
            <v>190</v>
          </cell>
          <cell r="I153">
            <v>41</v>
          </cell>
          <cell r="J153">
            <v>670</v>
          </cell>
          <cell r="K153">
            <v>60</v>
          </cell>
          <cell r="L153">
            <v>730</v>
          </cell>
          <cell r="M153">
            <v>8.2191780821917817</v>
          </cell>
          <cell r="N153">
            <v>9.02</v>
          </cell>
          <cell r="R153">
            <v>13462.686567164179</v>
          </cell>
          <cell r="S153">
            <v>6.6518847006651889</v>
          </cell>
          <cell r="T153">
            <v>80.931263858093132</v>
          </cell>
          <cell r="V153" t="str">
            <v>test after Fiedl S/D -- retest</v>
          </cell>
          <cell r="W153">
            <v>9020</v>
          </cell>
          <cell r="X153">
            <v>0</v>
          </cell>
        </row>
        <row r="154">
          <cell r="B154">
            <v>39633</v>
          </cell>
          <cell r="C154" t="str">
            <v>A-15</v>
          </cell>
          <cell r="D154" t="str">
            <v>A-15:Zone3</v>
          </cell>
          <cell r="E154">
            <v>10</v>
          </cell>
          <cell r="F154">
            <v>100</v>
          </cell>
          <cell r="G154">
            <v>644</v>
          </cell>
          <cell r="H154">
            <v>202</v>
          </cell>
          <cell r="I154">
            <v>46</v>
          </cell>
          <cell r="J154">
            <v>522</v>
          </cell>
          <cell r="K154">
            <v>22</v>
          </cell>
          <cell r="L154">
            <v>544</v>
          </cell>
          <cell r="M154">
            <v>4.0441176470588234</v>
          </cell>
          <cell r="N154">
            <v>10.94</v>
          </cell>
          <cell r="R154">
            <v>20957.854406130267</v>
          </cell>
          <cell r="S154">
            <v>2.0109689213893969</v>
          </cell>
          <cell r="T154">
            <v>49.725776965265084</v>
          </cell>
          <cell r="W154">
            <v>10940</v>
          </cell>
          <cell r="X154">
            <v>0</v>
          </cell>
        </row>
        <row r="155">
          <cell r="B155">
            <v>39645</v>
          </cell>
          <cell r="C155" t="str">
            <v>A-15</v>
          </cell>
          <cell r="D155" t="str">
            <v>A-15:Zone3</v>
          </cell>
          <cell r="E155">
            <v>9</v>
          </cell>
          <cell r="F155">
            <v>100</v>
          </cell>
          <cell r="G155">
            <v>623</v>
          </cell>
          <cell r="H155">
            <v>196</v>
          </cell>
          <cell r="I155">
            <v>47</v>
          </cell>
          <cell r="J155">
            <v>479</v>
          </cell>
          <cell r="K155">
            <v>61</v>
          </cell>
          <cell r="L155">
            <v>540</v>
          </cell>
          <cell r="M155">
            <v>11.296296296296296</v>
          </cell>
          <cell r="N155">
            <v>10.29</v>
          </cell>
          <cell r="R155">
            <v>21482.254697286011</v>
          </cell>
          <cell r="S155">
            <v>5.9280855199222549</v>
          </cell>
          <cell r="T155">
            <v>52.478134110787174</v>
          </cell>
          <cell r="V155" t="str">
            <v>Choke Test 100 %</v>
          </cell>
          <cell r="W155">
            <v>10290</v>
          </cell>
          <cell r="X155">
            <v>0</v>
          </cell>
        </row>
        <row r="156">
          <cell r="B156">
            <v>39654</v>
          </cell>
          <cell r="C156" t="str">
            <v>A-15</v>
          </cell>
          <cell r="D156" t="str">
            <v>A-15:Zone3</v>
          </cell>
          <cell r="E156">
            <v>10</v>
          </cell>
          <cell r="F156">
            <v>100</v>
          </cell>
          <cell r="G156">
            <v>644</v>
          </cell>
          <cell r="H156">
            <v>203</v>
          </cell>
          <cell r="I156">
            <v>47</v>
          </cell>
          <cell r="J156">
            <v>438</v>
          </cell>
          <cell r="K156">
            <v>75</v>
          </cell>
          <cell r="L156">
            <v>513</v>
          </cell>
          <cell r="M156">
            <v>14.619883040935672</v>
          </cell>
          <cell r="N156">
            <v>10.98</v>
          </cell>
          <cell r="R156">
            <v>25068.493150684932</v>
          </cell>
          <cell r="S156">
            <v>6.8306010928961749</v>
          </cell>
          <cell r="T156">
            <v>46.721311475409834</v>
          </cell>
          <cell r="W156">
            <v>10980</v>
          </cell>
          <cell r="X156">
            <v>0</v>
          </cell>
        </row>
        <row r="157">
          <cell r="B157">
            <v>39661</v>
          </cell>
          <cell r="C157" t="str">
            <v>A-15</v>
          </cell>
          <cell r="D157" t="str">
            <v>A-15:Zone3</v>
          </cell>
          <cell r="E157">
            <v>14</v>
          </cell>
          <cell r="F157">
            <v>100</v>
          </cell>
          <cell r="G157">
            <v>623</v>
          </cell>
          <cell r="H157">
            <v>204</v>
          </cell>
          <cell r="I157">
            <v>48</v>
          </cell>
          <cell r="J157">
            <v>489</v>
          </cell>
          <cell r="K157">
            <v>55</v>
          </cell>
          <cell r="L157">
            <v>544</v>
          </cell>
          <cell r="M157">
            <v>10.110294117647058</v>
          </cell>
          <cell r="N157">
            <v>10.6</v>
          </cell>
          <cell r="R157">
            <v>21676.891615541921</v>
          </cell>
          <cell r="S157">
            <v>5.1886792452830193</v>
          </cell>
          <cell r="T157">
            <v>51.320754716981135</v>
          </cell>
          <cell r="W157">
            <v>10600</v>
          </cell>
          <cell r="X157">
            <v>0</v>
          </cell>
        </row>
        <row r="158">
          <cell r="B158">
            <v>39674</v>
          </cell>
          <cell r="C158" t="str">
            <v>A-15</v>
          </cell>
          <cell r="D158" t="str">
            <v>A-15:Zone3</v>
          </cell>
          <cell r="E158">
            <v>10</v>
          </cell>
          <cell r="F158">
            <v>100</v>
          </cell>
          <cell r="G158">
            <v>648</v>
          </cell>
          <cell r="H158">
            <v>206</v>
          </cell>
          <cell r="I158">
            <v>51</v>
          </cell>
          <cell r="J158">
            <v>429</v>
          </cell>
          <cell r="K158">
            <v>90</v>
          </cell>
          <cell r="L158">
            <v>519</v>
          </cell>
          <cell r="M158">
            <v>17.341040462427745</v>
          </cell>
          <cell r="N158">
            <v>10.039999999999999</v>
          </cell>
          <cell r="R158">
            <v>23403.263403263405</v>
          </cell>
          <cell r="S158">
            <v>8.9641434262948199</v>
          </cell>
          <cell r="T158">
            <v>51.693227091633467</v>
          </cell>
          <cell r="W158">
            <v>10040</v>
          </cell>
          <cell r="X158">
            <v>0</v>
          </cell>
        </row>
        <row r="159">
          <cell r="B159">
            <v>39685</v>
          </cell>
          <cell r="C159" t="str">
            <v>A-15</v>
          </cell>
          <cell r="D159" t="str">
            <v>A-15:Zone3</v>
          </cell>
          <cell r="E159">
            <v>11</v>
          </cell>
          <cell r="F159">
            <v>100</v>
          </cell>
          <cell r="G159">
            <v>651</v>
          </cell>
          <cell r="H159">
            <v>196</v>
          </cell>
          <cell r="I159">
            <v>50</v>
          </cell>
          <cell r="J159">
            <v>485</v>
          </cell>
          <cell r="K159">
            <v>70</v>
          </cell>
          <cell r="L159">
            <v>555</v>
          </cell>
          <cell r="M159">
            <v>12.612612612612613</v>
          </cell>
          <cell r="N159">
            <v>10.38</v>
          </cell>
          <cell r="R159">
            <v>21402.061855670105</v>
          </cell>
          <cell r="S159">
            <v>6.7437379576107901</v>
          </cell>
          <cell r="T159">
            <v>53.468208092485547</v>
          </cell>
          <cell r="W159">
            <v>10380</v>
          </cell>
          <cell r="X159">
            <v>0</v>
          </cell>
        </row>
        <row r="160">
          <cell r="B160">
            <v>39693</v>
          </cell>
          <cell r="C160" t="str">
            <v>A-15</v>
          </cell>
          <cell r="D160" t="str">
            <v>A-15:Zone3</v>
          </cell>
          <cell r="E160">
            <v>19</v>
          </cell>
          <cell r="F160">
            <v>100</v>
          </cell>
          <cell r="G160">
            <v>651</v>
          </cell>
          <cell r="H160">
            <v>203</v>
          </cell>
          <cell r="I160">
            <v>50</v>
          </cell>
          <cell r="J160">
            <v>421</v>
          </cell>
          <cell r="K160">
            <v>62</v>
          </cell>
          <cell r="L160">
            <v>483</v>
          </cell>
          <cell r="M160">
            <v>12.836438923395445</v>
          </cell>
          <cell r="N160">
            <v>11.04</v>
          </cell>
          <cell r="R160">
            <v>26223.277909738717</v>
          </cell>
          <cell r="S160">
            <v>5.6159420289855069</v>
          </cell>
          <cell r="T160">
            <v>43.75</v>
          </cell>
          <cell r="W160">
            <v>11040</v>
          </cell>
          <cell r="X160">
            <v>0</v>
          </cell>
        </row>
        <row r="161">
          <cell r="B161">
            <v>39698</v>
          </cell>
          <cell r="C161" t="str">
            <v>A-15</v>
          </cell>
          <cell r="D161" t="str">
            <v>A-15:Zone3</v>
          </cell>
          <cell r="E161">
            <v>9</v>
          </cell>
          <cell r="F161">
            <v>100</v>
          </cell>
          <cell r="G161">
            <v>622</v>
          </cell>
          <cell r="H161">
            <v>192</v>
          </cell>
          <cell r="I161">
            <v>49</v>
          </cell>
          <cell r="J161">
            <v>518</v>
          </cell>
          <cell r="K161">
            <v>0</v>
          </cell>
          <cell r="L161">
            <v>518</v>
          </cell>
          <cell r="M161">
            <v>0</v>
          </cell>
          <cell r="N161">
            <v>10.99</v>
          </cell>
          <cell r="R161">
            <v>21216.216216216217</v>
          </cell>
          <cell r="S161">
            <v>0</v>
          </cell>
          <cell r="T161">
            <v>47.133757961783438</v>
          </cell>
          <cell r="W161">
            <v>10990</v>
          </cell>
          <cell r="X161">
            <v>0</v>
          </cell>
        </row>
        <row r="162">
          <cell r="B162">
            <v>39708</v>
          </cell>
          <cell r="C162" t="str">
            <v>A-15</v>
          </cell>
          <cell r="D162" t="str">
            <v>A-15:Zone3</v>
          </cell>
          <cell r="E162">
            <v>9</v>
          </cell>
          <cell r="F162">
            <v>100</v>
          </cell>
          <cell r="G162">
            <v>642</v>
          </cell>
          <cell r="H162">
            <v>202</v>
          </cell>
          <cell r="I162">
            <v>52</v>
          </cell>
          <cell r="J162">
            <v>483</v>
          </cell>
          <cell r="K162">
            <v>53</v>
          </cell>
          <cell r="L162">
            <v>536</v>
          </cell>
          <cell r="M162">
            <v>9.8880597014925371</v>
          </cell>
          <cell r="N162">
            <v>10.97</v>
          </cell>
          <cell r="R162">
            <v>22712.215320910975</v>
          </cell>
          <cell r="S162">
            <v>4.8313582497721059</v>
          </cell>
          <cell r="T162">
            <v>48.860528714676391</v>
          </cell>
          <cell r="W162">
            <v>10970</v>
          </cell>
          <cell r="X162">
            <v>0</v>
          </cell>
        </row>
        <row r="163">
          <cell r="B163">
            <v>39717</v>
          </cell>
          <cell r="C163" t="str">
            <v>A-15</v>
          </cell>
          <cell r="D163" t="str">
            <v>A-15:Zone3</v>
          </cell>
          <cell r="E163">
            <v>11</v>
          </cell>
          <cell r="F163">
            <v>100</v>
          </cell>
          <cell r="G163">
            <v>622</v>
          </cell>
          <cell r="H163">
            <v>196</v>
          </cell>
          <cell r="I163">
            <v>50</v>
          </cell>
          <cell r="J163">
            <v>524</v>
          </cell>
          <cell r="K163">
            <v>59</v>
          </cell>
          <cell r="L163">
            <v>583</v>
          </cell>
          <cell r="M163">
            <v>10.120068610634648</v>
          </cell>
          <cell r="N163">
            <v>10.6</v>
          </cell>
          <cell r="R163">
            <v>20229.007633587786</v>
          </cell>
          <cell r="S163">
            <v>5.5660377358490569</v>
          </cell>
          <cell r="T163">
            <v>55</v>
          </cell>
          <cell r="W163">
            <v>10600</v>
          </cell>
          <cell r="X163">
            <v>0</v>
          </cell>
        </row>
        <row r="164">
          <cell r="B164">
            <v>39721</v>
          </cell>
          <cell r="C164" t="str">
            <v>A-15</v>
          </cell>
          <cell r="D164" t="str">
            <v>A-15:Zone3</v>
          </cell>
          <cell r="E164">
            <v>17</v>
          </cell>
          <cell r="F164">
            <v>100</v>
          </cell>
          <cell r="G164">
            <v>622</v>
          </cell>
          <cell r="H164">
            <v>202</v>
          </cell>
          <cell r="I164">
            <v>51</v>
          </cell>
          <cell r="J164">
            <v>503</v>
          </cell>
          <cell r="K164">
            <v>58</v>
          </cell>
          <cell r="L164">
            <v>561</v>
          </cell>
          <cell r="M164">
            <v>10.33868092691622</v>
          </cell>
          <cell r="N164">
            <v>10.79</v>
          </cell>
          <cell r="R164">
            <v>21451.292246520876</v>
          </cell>
          <cell r="S164">
            <v>5.3753475440222429</v>
          </cell>
          <cell r="T164">
            <v>51.992585727525487</v>
          </cell>
          <cell r="W164">
            <v>10790</v>
          </cell>
          <cell r="X164">
            <v>0</v>
          </cell>
        </row>
        <row r="165">
          <cell r="B165">
            <v>39761</v>
          </cell>
          <cell r="C165" t="str">
            <v>A-15</v>
          </cell>
          <cell r="D165" t="str">
            <v>A-15:Zone3</v>
          </cell>
          <cell r="E165">
            <v>13</v>
          </cell>
          <cell r="F165">
            <v>100</v>
          </cell>
          <cell r="G165">
            <v>612</v>
          </cell>
          <cell r="H165">
            <v>190</v>
          </cell>
          <cell r="I165">
            <v>47</v>
          </cell>
          <cell r="J165">
            <v>480</v>
          </cell>
          <cell r="K165">
            <v>64</v>
          </cell>
          <cell r="L165">
            <v>544</v>
          </cell>
          <cell r="M165">
            <v>11.764705882352942</v>
          </cell>
          <cell r="N165">
            <v>8.93</v>
          </cell>
          <cell r="R165">
            <v>18604.166666666668</v>
          </cell>
          <cell r="S165">
            <v>7.166853303471445</v>
          </cell>
          <cell r="T165">
            <v>60.918253079507281</v>
          </cell>
          <cell r="W165">
            <v>8930</v>
          </cell>
          <cell r="X165">
            <v>0</v>
          </cell>
        </row>
        <row r="166">
          <cell r="B166">
            <v>39782</v>
          </cell>
          <cell r="C166" t="str">
            <v>A-15</v>
          </cell>
          <cell r="D166" t="str">
            <v>A-15:Zone3</v>
          </cell>
          <cell r="E166">
            <v>10</v>
          </cell>
          <cell r="F166">
            <v>100</v>
          </cell>
          <cell r="G166">
            <v>612</v>
          </cell>
          <cell r="H166">
            <v>188</v>
          </cell>
          <cell r="I166">
            <v>47</v>
          </cell>
          <cell r="J166">
            <v>442</v>
          </cell>
          <cell r="K166">
            <v>26</v>
          </cell>
          <cell r="L166">
            <v>468</v>
          </cell>
          <cell r="M166">
            <v>5.5555555555555554</v>
          </cell>
          <cell r="N166">
            <v>8.6999999999999993</v>
          </cell>
          <cell r="R166">
            <v>19683.257918552037</v>
          </cell>
          <cell r="S166">
            <v>2.9885057471264367</v>
          </cell>
          <cell r="T166">
            <v>53.793103448275865</v>
          </cell>
          <cell r="W166">
            <v>8700</v>
          </cell>
          <cell r="X166">
            <v>0</v>
          </cell>
        </row>
        <row r="167">
          <cell r="B167">
            <v>39819</v>
          </cell>
          <cell r="C167" t="str">
            <v>A-15</v>
          </cell>
          <cell r="D167" t="str">
            <v>A-15:Zone3</v>
          </cell>
          <cell r="E167">
            <v>9</v>
          </cell>
          <cell r="F167">
            <v>100</v>
          </cell>
          <cell r="G167">
            <v>612</v>
          </cell>
          <cell r="H167">
            <v>187</v>
          </cell>
          <cell r="I167">
            <v>47</v>
          </cell>
          <cell r="J167">
            <v>443</v>
          </cell>
          <cell r="K167">
            <v>60</v>
          </cell>
          <cell r="L167">
            <v>503</v>
          </cell>
          <cell r="M167">
            <v>11.928429423459244</v>
          </cell>
          <cell r="N167">
            <v>8.6</v>
          </cell>
          <cell r="R167">
            <v>19413.092550790068</v>
          </cell>
          <cell r="S167">
            <v>6.9767441860465116</v>
          </cell>
          <cell r="T167">
            <v>58.488372093023258</v>
          </cell>
          <cell r="W167">
            <v>8600</v>
          </cell>
          <cell r="X167">
            <v>0</v>
          </cell>
        </row>
        <row r="168">
          <cell r="B168">
            <v>39832</v>
          </cell>
          <cell r="C168" t="str">
            <v>A-15</v>
          </cell>
          <cell r="D168" t="str">
            <v>A-15:Zone3</v>
          </cell>
          <cell r="E168">
            <v>11</v>
          </cell>
          <cell r="F168">
            <v>100</v>
          </cell>
          <cell r="G168">
            <v>612</v>
          </cell>
          <cell r="H168">
            <v>187</v>
          </cell>
          <cell r="I168">
            <v>47</v>
          </cell>
          <cell r="J168">
            <v>446</v>
          </cell>
          <cell r="K168">
            <v>60</v>
          </cell>
          <cell r="L168">
            <v>506</v>
          </cell>
          <cell r="M168">
            <v>11.857707509881424</v>
          </cell>
          <cell r="N168">
            <v>9.11</v>
          </cell>
          <cell r="R168">
            <v>20426.008968609865</v>
          </cell>
          <cell r="S168">
            <v>6.5861690450054882</v>
          </cell>
          <cell r="T168">
            <v>55.543358946212955</v>
          </cell>
          <cell r="W168">
            <v>9110</v>
          </cell>
          <cell r="X168">
            <v>0</v>
          </cell>
        </row>
        <row r="169">
          <cell r="B169">
            <v>39841</v>
          </cell>
          <cell r="C169" t="str">
            <v>A-15</v>
          </cell>
          <cell r="D169" t="str">
            <v>A-15:Zone3</v>
          </cell>
          <cell r="E169">
            <v>8</v>
          </cell>
          <cell r="F169">
            <v>100</v>
          </cell>
          <cell r="G169">
            <v>612</v>
          </cell>
          <cell r="H169">
            <v>186</v>
          </cell>
          <cell r="I169">
            <v>47</v>
          </cell>
          <cell r="J169">
            <v>510</v>
          </cell>
          <cell r="K169">
            <v>60</v>
          </cell>
          <cell r="L169">
            <v>570</v>
          </cell>
          <cell r="M169">
            <v>10.526315789473685</v>
          </cell>
          <cell r="N169">
            <v>10.199999999999999</v>
          </cell>
          <cell r="R169">
            <v>20000</v>
          </cell>
          <cell r="S169">
            <v>5.882352941176471</v>
          </cell>
          <cell r="T169">
            <v>55.882352941176471</v>
          </cell>
          <cell r="V169" t="str">
            <v>Test during FGS</v>
          </cell>
          <cell r="W169">
            <v>10200</v>
          </cell>
          <cell r="X169">
            <v>0</v>
          </cell>
        </row>
        <row r="170">
          <cell r="B170">
            <v>39846</v>
          </cell>
          <cell r="C170" t="str">
            <v>A-15</v>
          </cell>
          <cell r="D170" t="str">
            <v>A-15:Zone3</v>
          </cell>
          <cell r="E170">
            <v>11</v>
          </cell>
          <cell r="F170">
            <v>100</v>
          </cell>
          <cell r="G170">
            <v>612</v>
          </cell>
          <cell r="H170">
            <v>187</v>
          </cell>
          <cell r="I170">
            <v>47</v>
          </cell>
          <cell r="J170">
            <v>448</v>
          </cell>
          <cell r="K170">
            <v>55</v>
          </cell>
          <cell r="L170">
            <v>503</v>
          </cell>
          <cell r="M170">
            <v>10.934393638170974</v>
          </cell>
          <cell r="N170">
            <v>8.7899999999999991</v>
          </cell>
          <cell r="R170">
            <v>19620.535714285714</v>
          </cell>
          <cell r="S170">
            <v>6.257110352673493</v>
          </cell>
          <cell r="T170">
            <v>57.224118316268488</v>
          </cell>
          <cell r="W170">
            <v>8790</v>
          </cell>
          <cell r="X170">
            <v>0</v>
          </cell>
        </row>
        <row r="171">
          <cell r="B171">
            <v>39875</v>
          </cell>
          <cell r="C171" t="str">
            <v>A-15</v>
          </cell>
          <cell r="D171" t="str">
            <v>A-15:Zone3</v>
          </cell>
          <cell r="E171">
            <v>12</v>
          </cell>
          <cell r="F171">
            <v>98</v>
          </cell>
          <cell r="G171">
            <v>562</v>
          </cell>
          <cell r="H171">
            <v>200</v>
          </cell>
          <cell r="I171">
            <v>57</v>
          </cell>
          <cell r="J171">
            <v>391.5</v>
          </cell>
          <cell r="K171">
            <v>43.9</v>
          </cell>
          <cell r="L171">
            <v>435.4</v>
          </cell>
          <cell r="M171">
            <v>10.082682590721175</v>
          </cell>
          <cell r="N171">
            <v>9.57</v>
          </cell>
          <cell r="O171">
            <v>9.57</v>
          </cell>
          <cell r="P171">
            <v>0</v>
          </cell>
          <cell r="R171">
            <v>24444.444444444445</v>
          </cell>
          <cell r="S171">
            <v>4.587251828631139</v>
          </cell>
          <cell r="T171">
            <v>45.496342737722046</v>
          </cell>
          <cell r="W171">
            <v>9570</v>
          </cell>
          <cell r="X171">
            <v>0</v>
          </cell>
        </row>
        <row r="172">
          <cell r="B172">
            <v>39878</v>
          </cell>
          <cell r="C172" t="str">
            <v>A-15</v>
          </cell>
          <cell r="D172" t="str">
            <v>A-15:Zone3</v>
          </cell>
          <cell r="E172">
            <v>11</v>
          </cell>
          <cell r="F172">
            <v>100</v>
          </cell>
          <cell r="G172">
            <v>562</v>
          </cell>
          <cell r="H172">
            <v>206</v>
          </cell>
          <cell r="I172">
            <v>57</v>
          </cell>
          <cell r="J172">
            <v>331</v>
          </cell>
          <cell r="K172">
            <v>42</v>
          </cell>
          <cell r="L172">
            <v>373</v>
          </cell>
          <cell r="M172">
            <v>11.260053619302949</v>
          </cell>
          <cell r="N172">
            <v>10</v>
          </cell>
          <cell r="O172">
            <v>10</v>
          </cell>
          <cell r="R172">
            <v>30211.480362537764</v>
          </cell>
          <cell r="S172">
            <v>4.2</v>
          </cell>
          <cell r="T172">
            <v>37.299999999999997</v>
          </cell>
          <cell r="W172">
            <v>10000</v>
          </cell>
          <cell r="X172">
            <v>0</v>
          </cell>
        </row>
        <row r="173">
          <cell r="B173">
            <v>39887</v>
          </cell>
          <cell r="C173" t="str">
            <v>A-15</v>
          </cell>
          <cell r="D173" t="str">
            <v>A-15:Zone3</v>
          </cell>
          <cell r="E173">
            <v>11</v>
          </cell>
          <cell r="F173">
            <v>100</v>
          </cell>
          <cell r="G173">
            <v>562</v>
          </cell>
          <cell r="H173">
            <v>196</v>
          </cell>
          <cell r="I173">
            <v>56</v>
          </cell>
          <cell r="J173">
            <v>402</v>
          </cell>
          <cell r="K173">
            <v>54</v>
          </cell>
          <cell r="L173">
            <v>456</v>
          </cell>
          <cell r="M173">
            <v>11.842105263157896</v>
          </cell>
          <cell r="N173">
            <v>7.94</v>
          </cell>
          <cell r="R173">
            <v>19751.243781094527</v>
          </cell>
          <cell r="S173">
            <v>6.8010075566750627</v>
          </cell>
          <cell r="T173">
            <v>57.430730478589417</v>
          </cell>
          <cell r="V173" t="str">
            <v>gas decrease from normal ??</v>
          </cell>
          <cell r="W173">
            <v>7940</v>
          </cell>
          <cell r="X173">
            <v>0</v>
          </cell>
        </row>
        <row r="174">
          <cell r="B174">
            <v>39900</v>
          </cell>
          <cell r="C174" t="str">
            <v>A-15</v>
          </cell>
          <cell r="D174" t="str">
            <v>A-15:Zone3</v>
          </cell>
          <cell r="E174">
            <v>18</v>
          </cell>
          <cell r="F174">
            <v>100</v>
          </cell>
          <cell r="G174">
            <v>562</v>
          </cell>
          <cell r="H174">
            <v>201</v>
          </cell>
          <cell r="I174">
            <v>58</v>
          </cell>
          <cell r="J174">
            <v>375</v>
          </cell>
          <cell r="K174">
            <v>51</v>
          </cell>
          <cell r="L174">
            <v>426</v>
          </cell>
          <cell r="M174">
            <v>11.971830985915492</v>
          </cell>
          <cell r="N174">
            <v>7.9</v>
          </cell>
          <cell r="R174">
            <v>21066.666666666668</v>
          </cell>
          <cell r="S174">
            <v>6.4556962025316453</v>
          </cell>
          <cell r="T174">
            <v>53.924050632911396</v>
          </cell>
          <cell r="V174" t="str">
            <v>consistency gas decrease</v>
          </cell>
          <cell r="W174">
            <v>7900</v>
          </cell>
          <cell r="X174">
            <v>0</v>
          </cell>
        </row>
        <row r="175">
          <cell r="B175">
            <v>39928</v>
          </cell>
          <cell r="C175" t="str">
            <v>A-15</v>
          </cell>
          <cell r="D175" t="str">
            <v>A-15:Zone3</v>
          </cell>
          <cell r="E175">
            <v>15</v>
          </cell>
          <cell r="F175">
            <v>100</v>
          </cell>
          <cell r="G175">
            <v>502</v>
          </cell>
          <cell r="H175">
            <v>193</v>
          </cell>
          <cell r="I175">
            <v>54</v>
          </cell>
          <cell r="J175">
            <v>325</v>
          </cell>
          <cell r="K175">
            <v>52</v>
          </cell>
          <cell r="L175">
            <v>377</v>
          </cell>
          <cell r="M175">
            <v>13.793103448275861</v>
          </cell>
          <cell r="N175">
            <v>8.6999999999999993</v>
          </cell>
          <cell r="R175">
            <v>26769.23076923077</v>
          </cell>
          <cell r="S175">
            <v>5.9770114942528734</v>
          </cell>
          <cell r="T175">
            <v>43.333333333333336</v>
          </cell>
          <cell r="V175" t="str">
            <v>oil little bit decrease</v>
          </cell>
          <cell r="W175">
            <v>8700</v>
          </cell>
          <cell r="X175">
            <v>0</v>
          </cell>
        </row>
        <row r="176">
          <cell r="B176">
            <v>39936</v>
          </cell>
          <cell r="C176" t="str">
            <v>A-15</v>
          </cell>
          <cell r="D176" t="str">
            <v>A-15:Zone3</v>
          </cell>
          <cell r="E176">
            <v>11</v>
          </cell>
          <cell r="F176">
            <v>100</v>
          </cell>
          <cell r="G176">
            <v>522</v>
          </cell>
          <cell r="H176">
            <v>180</v>
          </cell>
          <cell r="I176">
            <v>56</v>
          </cell>
          <cell r="J176">
            <v>315</v>
          </cell>
          <cell r="K176">
            <v>66</v>
          </cell>
          <cell r="L176">
            <v>381</v>
          </cell>
          <cell r="M176">
            <v>17.322834645669293</v>
          </cell>
          <cell r="N176">
            <v>8.1999999999999993</v>
          </cell>
          <cell r="R176">
            <v>26031.746031746032</v>
          </cell>
          <cell r="S176">
            <v>8.0487804878048781</v>
          </cell>
          <cell r="T176">
            <v>46.463414634146339</v>
          </cell>
          <cell r="W176">
            <v>8200</v>
          </cell>
          <cell r="X176">
            <v>0</v>
          </cell>
        </row>
        <row r="177">
          <cell r="B177">
            <v>39945</v>
          </cell>
          <cell r="C177" t="str">
            <v>A-15</v>
          </cell>
          <cell r="D177" t="str">
            <v>A-15:Zone3</v>
          </cell>
          <cell r="E177">
            <v>9</v>
          </cell>
          <cell r="F177">
            <v>100</v>
          </cell>
          <cell r="G177">
            <v>492</v>
          </cell>
          <cell r="H177">
            <v>199</v>
          </cell>
          <cell r="I177">
            <v>54</v>
          </cell>
          <cell r="J177">
            <v>414</v>
          </cell>
          <cell r="K177">
            <v>0</v>
          </cell>
          <cell r="L177">
            <v>414</v>
          </cell>
          <cell r="M177">
            <v>0</v>
          </cell>
          <cell r="N177">
            <v>8.08</v>
          </cell>
          <cell r="R177">
            <v>19516.908212560385</v>
          </cell>
          <cell r="S177">
            <v>0</v>
          </cell>
          <cell r="T177">
            <v>51.237623762376238</v>
          </cell>
          <cell r="V177" t="str">
            <v>test after LIC 1467 A (oil compartment) replaced</v>
          </cell>
          <cell r="W177">
            <v>8080</v>
          </cell>
          <cell r="X177">
            <v>0</v>
          </cell>
        </row>
        <row r="178">
          <cell r="B178">
            <v>40018</v>
          </cell>
          <cell r="C178" t="str">
            <v>A-15</v>
          </cell>
          <cell r="D178" t="str">
            <v>A-15:Zone3</v>
          </cell>
          <cell r="E178">
            <v>8</v>
          </cell>
          <cell r="F178">
            <v>99</v>
          </cell>
          <cell r="G178">
            <v>503</v>
          </cell>
          <cell r="H178">
            <v>190</v>
          </cell>
          <cell r="I178">
            <v>56</v>
          </cell>
          <cell r="J178">
            <v>342</v>
          </cell>
          <cell r="K178">
            <v>54</v>
          </cell>
          <cell r="L178">
            <v>396</v>
          </cell>
          <cell r="M178">
            <v>13.636363636363637</v>
          </cell>
          <cell r="N178">
            <v>8.44</v>
          </cell>
          <cell r="R178">
            <v>24678.362573099414</v>
          </cell>
          <cell r="S178">
            <v>6.3981042654028437</v>
          </cell>
          <cell r="T178">
            <v>46.919431279620852</v>
          </cell>
          <cell r="V178" t="str">
            <v>Normal mode (3 phase)</v>
          </cell>
          <cell r="W178">
            <v>8440</v>
          </cell>
          <cell r="X178">
            <v>0</v>
          </cell>
        </row>
        <row r="179">
          <cell r="B179">
            <v>40046</v>
          </cell>
          <cell r="C179" t="str">
            <v>A-15</v>
          </cell>
          <cell r="D179" t="str">
            <v>A-15:Zone3</v>
          </cell>
          <cell r="E179">
            <v>10</v>
          </cell>
          <cell r="F179">
            <v>100</v>
          </cell>
          <cell r="G179">
            <v>493</v>
          </cell>
          <cell r="H179">
            <v>197</v>
          </cell>
          <cell r="I179">
            <v>55</v>
          </cell>
          <cell r="J179">
            <v>333</v>
          </cell>
          <cell r="K179">
            <v>55</v>
          </cell>
          <cell r="L179">
            <v>388</v>
          </cell>
          <cell r="M179">
            <v>14.175257731958762</v>
          </cell>
          <cell r="N179">
            <v>8.1999999999999993</v>
          </cell>
          <cell r="R179">
            <v>24624.624624624623</v>
          </cell>
          <cell r="S179">
            <v>6.7073170731707314</v>
          </cell>
          <cell r="T179">
            <v>47.31707317073171</v>
          </cell>
          <cell r="V179" t="str">
            <v xml:space="preserve">Normal mode </v>
          </cell>
          <cell r="W179">
            <v>8200</v>
          </cell>
          <cell r="X179">
            <v>0</v>
          </cell>
        </row>
        <row r="180">
          <cell r="B180">
            <v>40051</v>
          </cell>
          <cell r="C180" t="str">
            <v>A-15</v>
          </cell>
          <cell r="D180" t="str">
            <v>A-15:Zone3</v>
          </cell>
          <cell r="E180">
            <v>10</v>
          </cell>
          <cell r="F180">
            <v>100</v>
          </cell>
          <cell r="G180">
            <v>493</v>
          </cell>
          <cell r="H180">
            <v>199</v>
          </cell>
          <cell r="I180">
            <v>55</v>
          </cell>
          <cell r="J180">
            <v>380</v>
          </cell>
          <cell r="K180">
            <v>40</v>
          </cell>
          <cell r="L180">
            <v>420</v>
          </cell>
          <cell r="M180">
            <v>9.5238095238095237</v>
          </cell>
          <cell r="N180">
            <v>8.0399999999999991</v>
          </cell>
          <cell r="R180">
            <v>21157.894736842107</v>
          </cell>
          <cell r="S180">
            <v>4.9751243781094523</v>
          </cell>
          <cell r="T180">
            <v>52.238805970149251</v>
          </cell>
          <cell r="V180" t="str">
            <v>better</v>
          </cell>
          <cell r="W180">
            <v>8039.9999999999991</v>
          </cell>
          <cell r="X180">
            <v>0</v>
          </cell>
        </row>
        <row r="181">
          <cell r="B181">
            <v>40071</v>
          </cell>
          <cell r="C181" t="str">
            <v>A-15</v>
          </cell>
          <cell r="D181" t="str">
            <v>A-15:Zone3</v>
          </cell>
          <cell r="E181">
            <v>13</v>
          </cell>
          <cell r="F181">
            <v>99</v>
          </cell>
          <cell r="G181">
            <v>454</v>
          </cell>
          <cell r="H181">
            <v>196</v>
          </cell>
          <cell r="I181">
            <v>54</v>
          </cell>
          <cell r="J181">
            <v>175</v>
          </cell>
          <cell r="K181">
            <v>45</v>
          </cell>
          <cell r="L181">
            <v>220</v>
          </cell>
          <cell r="M181">
            <v>20.454545454545453</v>
          </cell>
          <cell r="N181">
            <v>8.07</v>
          </cell>
          <cell r="R181">
            <v>46114.285714285717</v>
          </cell>
          <cell r="S181">
            <v>5.5762081784386615</v>
          </cell>
          <cell r="T181">
            <v>27.261462205700123</v>
          </cell>
          <cell r="V181" t="str">
            <v>oil still below</v>
          </cell>
          <cell r="W181">
            <v>8070</v>
          </cell>
          <cell r="X181">
            <v>0</v>
          </cell>
        </row>
        <row r="182">
          <cell r="B182">
            <v>40111</v>
          </cell>
          <cell r="C182" t="str">
            <v>A-15</v>
          </cell>
          <cell r="D182" t="str">
            <v>A-15:Zone3</v>
          </cell>
          <cell r="E182">
            <v>11</v>
          </cell>
          <cell r="F182">
            <v>100</v>
          </cell>
          <cell r="G182">
            <v>463</v>
          </cell>
          <cell r="H182">
            <v>202</v>
          </cell>
          <cell r="I182">
            <v>57</v>
          </cell>
          <cell r="J182">
            <v>330</v>
          </cell>
          <cell r="K182">
            <v>43</v>
          </cell>
          <cell r="L182">
            <v>373</v>
          </cell>
          <cell r="M182">
            <v>11.528150134048257</v>
          </cell>
          <cell r="N182">
            <v>7.06</v>
          </cell>
          <cell r="R182">
            <v>21393.939393939392</v>
          </cell>
          <cell r="S182">
            <v>6.0906515580736542</v>
          </cell>
          <cell r="T182">
            <v>52.832861189801697</v>
          </cell>
          <cell r="V182" t="str">
            <v>oil return back</v>
          </cell>
          <cell r="W182">
            <v>7060</v>
          </cell>
          <cell r="X182">
            <v>0</v>
          </cell>
        </row>
        <row r="183">
          <cell r="B183">
            <v>40146</v>
          </cell>
          <cell r="C183" t="str">
            <v>A-15</v>
          </cell>
          <cell r="D183" t="str">
            <v>A-15:Zone3</v>
          </cell>
          <cell r="E183">
            <v>10</v>
          </cell>
          <cell r="F183">
            <v>99</v>
          </cell>
          <cell r="G183">
            <v>462</v>
          </cell>
          <cell r="H183">
            <v>180</v>
          </cell>
          <cell r="I183">
            <v>56</v>
          </cell>
          <cell r="J183">
            <v>327</v>
          </cell>
          <cell r="K183">
            <v>74</v>
          </cell>
          <cell r="L183">
            <v>401</v>
          </cell>
          <cell r="M183">
            <v>18.453865336658353</v>
          </cell>
          <cell r="N183">
            <v>6.77</v>
          </cell>
          <cell r="R183">
            <v>20703.363914373087</v>
          </cell>
          <cell r="S183">
            <v>10.930576070901035</v>
          </cell>
          <cell r="T183">
            <v>59.231905465288037</v>
          </cell>
          <cell r="W183">
            <v>6770</v>
          </cell>
          <cell r="X183">
            <v>0</v>
          </cell>
        </row>
        <row r="184">
          <cell r="B184">
            <v>40216</v>
          </cell>
          <cell r="C184" t="str">
            <v>A-15</v>
          </cell>
          <cell r="D184" t="str">
            <v>A-15:Zone3</v>
          </cell>
          <cell r="E184">
            <v>7</v>
          </cell>
          <cell r="F184">
            <v>100</v>
          </cell>
          <cell r="G184">
            <v>413</v>
          </cell>
          <cell r="H184">
            <v>193</v>
          </cell>
          <cell r="I184">
            <v>62</v>
          </cell>
          <cell r="J184">
            <v>253</v>
          </cell>
          <cell r="K184">
            <v>173</v>
          </cell>
          <cell r="L184">
            <v>426</v>
          </cell>
          <cell r="M184">
            <v>40.610328638497656</v>
          </cell>
          <cell r="N184">
            <v>6.54</v>
          </cell>
          <cell r="R184">
            <v>25849.8023715415</v>
          </cell>
          <cell r="S184">
            <v>26.452599388379205</v>
          </cell>
          <cell r="T184">
            <v>65.137614678899084</v>
          </cell>
          <cell r="V184" t="str">
            <v>new Oil/Wtr meter</v>
          </cell>
          <cell r="W184">
            <v>6540</v>
          </cell>
          <cell r="X184">
            <v>0</v>
          </cell>
        </row>
        <row r="185">
          <cell r="B185">
            <v>40261</v>
          </cell>
          <cell r="C185" t="str">
            <v>A-15</v>
          </cell>
          <cell r="D185" t="str">
            <v>A-15:Zone3</v>
          </cell>
          <cell r="E185">
            <v>14</v>
          </cell>
          <cell r="F185">
            <v>99</v>
          </cell>
          <cell r="G185">
            <v>406</v>
          </cell>
          <cell r="H185">
            <v>197</v>
          </cell>
          <cell r="I185">
            <v>1</v>
          </cell>
          <cell r="J185">
            <v>374</v>
          </cell>
          <cell r="K185">
            <v>143</v>
          </cell>
          <cell r="L185">
            <v>517</v>
          </cell>
          <cell r="M185">
            <v>27.659574468085108</v>
          </cell>
          <cell r="N185">
            <v>6.56</v>
          </cell>
          <cell r="O185">
            <v>6.56</v>
          </cell>
          <cell r="P185">
            <v>0</v>
          </cell>
          <cell r="R185">
            <v>17540.106951871658</v>
          </cell>
          <cell r="S185">
            <v>21.798780487804876</v>
          </cell>
          <cell r="T185">
            <v>78.810975609756099</v>
          </cell>
          <cell r="W185">
            <v>6560</v>
          </cell>
          <cell r="X185">
            <v>0</v>
          </cell>
        </row>
        <row r="186">
          <cell r="B186">
            <v>40271</v>
          </cell>
          <cell r="C186" t="str">
            <v>A-15</v>
          </cell>
          <cell r="D186" t="str">
            <v>A-15:Zone3</v>
          </cell>
          <cell r="E186">
            <v>8</v>
          </cell>
          <cell r="F186">
            <v>99</v>
          </cell>
          <cell r="G186">
            <v>430</v>
          </cell>
          <cell r="H186">
            <v>195</v>
          </cell>
          <cell r="I186">
            <v>10</v>
          </cell>
          <cell r="J186">
            <v>370</v>
          </cell>
          <cell r="K186">
            <v>132.9</v>
          </cell>
          <cell r="L186">
            <v>502.9</v>
          </cell>
          <cell r="M186">
            <v>26.426724995028835</v>
          </cell>
          <cell r="N186">
            <v>6.51</v>
          </cell>
          <cell r="O186">
            <v>6.51</v>
          </cell>
          <cell r="P186">
            <v>0</v>
          </cell>
          <cell r="R186">
            <v>17594.594594594593</v>
          </cell>
          <cell r="S186">
            <v>20.414746543778801</v>
          </cell>
          <cell r="T186">
            <v>77.250384024577571</v>
          </cell>
          <cell r="W186">
            <v>6510</v>
          </cell>
          <cell r="X186">
            <v>0</v>
          </cell>
        </row>
        <row r="187">
          <cell r="B187">
            <v>40274</v>
          </cell>
          <cell r="C187" t="str">
            <v>A-15</v>
          </cell>
          <cell r="D187" t="str">
            <v>A-15:Zone3</v>
          </cell>
          <cell r="E187">
            <v>6</v>
          </cell>
          <cell r="F187">
            <v>99</v>
          </cell>
          <cell r="G187">
            <v>430</v>
          </cell>
          <cell r="H187">
            <v>194</v>
          </cell>
          <cell r="I187">
            <v>1</v>
          </cell>
          <cell r="J187">
            <v>358.4</v>
          </cell>
          <cell r="K187">
            <v>129.9</v>
          </cell>
          <cell r="L187">
            <v>488.3</v>
          </cell>
          <cell r="M187">
            <v>26.602498464058979</v>
          </cell>
          <cell r="N187">
            <v>6.28</v>
          </cell>
          <cell r="O187">
            <v>6.28</v>
          </cell>
          <cell r="P187">
            <v>0</v>
          </cell>
          <cell r="R187">
            <v>17522.321428571428</v>
          </cell>
          <cell r="S187">
            <v>20.684713375796179</v>
          </cell>
          <cell r="T187">
            <v>77.754777070063696</v>
          </cell>
          <cell r="W187">
            <v>6280</v>
          </cell>
          <cell r="X187">
            <v>0</v>
          </cell>
        </row>
        <row r="188">
          <cell r="B188">
            <v>40300</v>
          </cell>
          <cell r="C188" t="str">
            <v>A-15</v>
          </cell>
          <cell r="D188" t="str">
            <v>A-15:Zone3</v>
          </cell>
          <cell r="E188">
            <v>5</v>
          </cell>
          <cell r="F188">
            <v>98</v>
          </cell>
          <cell r="G188">
            <v>426</v>
          </cell>
          <cell r="H188">
            <v>197</v>
          </cell>
          <cell r="I188">
            <v>-10</v>
          </cell>
          <cell r="J188">
            <v>367.2</v>
          </cell>
          <cell r="K188">
            <v>135.4</v>
          </cell>
          <cell r="L188">
            <v>502.6</v>
          </cell>
          <cell r="M188">
            <v>26.93991245523279</v>
          </cell>
          <cell r="N188">
            <v>6.22</v>
          </cell>
          <cell r="O188">
            <v>6.22</v>
          </cell>
          <cell r="P188">
            <v>0</v>
          </cell>
          <cell r="R188">
            <v>16938.997821350764</v>
          </cell>
          <cell r="S188">
            <v>21.768488745980708</v>
          </cell>
          <cell r="T188">
            <v>80.80385852090032</v>
          </cell>
          <cell r="V188" t="str">
            <v>No LDM data</v>
          </cell>
          <cell r="W188">
            <v>6220</v>
          </cell>
          <cell r="X188">
            <v>0</v>
          </cell>
        </row>
        <row r="189">
          <cell r="B189">
            <v>40309</v>
          </cell>
          <cell r="C189" t="str">
            <v>A-15</v>
          </cell>
          <cell r="D189" t="str">
            <v>A-15:Zone3</v>
          </cell>
          <cell r="E189">
            <v>7</v>
          </cell>
          <cell r="F189">
            <v>98</v>
          </cell>
          <cell r="G189">
            <v>425</v>
          </cell>
          <cell r="H189">
            <v>198</v>
          </cell>
          <cell r="I189">
            <v>0</v>
          </cell>
          <cell r="J189">
            <v>384</v>
          </cell>
          <cell r="K189">
            <v>148</v>
          </cell>
          <cell r="L189">
            <v>532</v>
          </cell>
          <cell r="M189">
            <v>27.819548872180452</v>
          </cell>
          <cell r="N189">
            <v>6.42</v>
          </cell>
          <cell r="O189">
            <v>6.42</v>
          </cell>
          <cell r="R189">
            <v>16718.75</v>
          </cell>
          <cell r="S189">
            <v>23.052959501557634</v>
          </cell>
          <cell r="T189">
            <v>82.866043613707163</v>
          </cell>
          <cell r="V189" t="str">
            <v>LDM (0 BO and  neg BW)</v>
          </cell>
          <cell r="W189">
            <v>6420</v>
          </cell>
          <cell r="X189">
            <v>0</v>
          </cell>
        </row>
        <row r="190">
          <cell r="B190">
            <v>40325</v>
          </cell>
          <cell r="C190" t="str">
            <v>A-15</v>
          </cell>
          <cell r="D190" t="str">
            <v>A-15:Zone3</v>
          </cell>
          <cell r="E190">
            <v>5</v>
          </cell>
          <cell r="F190">
            <v>99</v>
          </cell>
          <cell r="G190">
            <v>425</v>
          </cell>
          <cell r="H190">
            <v>194</v>
          </cell>
          <cell r="I190">
            <v>16</v>
          </cell>
          <cell r="J190">
            <v>329.4</v>
          </cell>
          <cell r="K190">
            <v>142.5</v>
          </cell>
          <cell r="L190">
            <v>471.9</v>
          </cell>
          <cell r="M190">
            <v>30.197075651621105</v>
          </cell>
          <cell r="N190">
            <v>6.1</v>
          </cell>
          <cell r="O190">
            <v>6.1</v>
          </cell>
          <cell r="P190">
            <v>0</v>
          </cell>
          <cell r="R190">
            <v>18518.518518518518</v>
          </cell>
          <cell r="S190">
            <v>23.360655737704917</v>
          </cell>
          <cell r="T190">
            <v>77.360655737704917</v>
          </cell>
          <cell r="V190" t="str">
            <v>LDM (312 BO, 1683 BW)</v>
          </cell>
          <cell r="W190">
            <v>6100</v>
          </cell>
          <cell r="X190">
            <v>0</v>
          </cell>
        </row>
        <row r="191">
          <cell r="B191">
            <v>40349</v>
          </cell>
          <cell r="C191" t="str">
            <v>A-15</v>
          </cell>
          <cell r="D191" t="str">
            <v>A-15:Zone3</v>
          </cell>
          <cell r="E191">
            <v>8</v>
          </cell>
          <cell r="F191">
            <v>100</v>
          </cell>
          <cell r="G191">
            <v>404</v>
          </cell>
          <cell r="H191">
            <v>178</v>
          </cell>
          <cell r="I191">
            <v>66</v>
          </cell>
          <cell r="J191">
            <v>314</v>
          </cell>
          <cell r="K191">
            <v>129</v>
          </cell>
          <cell r="L191">
            <v>443</v>
          </cell>
          <cell r="M191">
            <v>29.119638826185103</v>
          </cell>
          <cell r="N191">
            <v>4.1100000000000003</v>
          </cell>
          <cell r="R191">
            <v>13089.171974522293</v>
          </cell>
          <cell r="S191">
            <v>31.386861313868614</v>
          </cell>
          <cell r="T191">
            <v>107.78588807785889</v>
          </cell>
          <cell r="V191" t="str">
            <v>LDM</v>
          </cell>
          <cell r="W191">
            <v>4110</v>
          </cell>
          <cell r="X191">
            <v>0</v>
          </cell>
        </row>
        <row r="192">
          <cell r="B192">
            <v>40351</v>
          </cell>
          <cell r="C192" t="str">
            <v>A-15</v>
          </cell>
          <cell r="D192" t="str">
            <v>A-15:Zone3</v>
          </cell>
          <cell r="E192">
            <v>16</v>
          </cell>
          <cell r="F192">
            <v>100</v>
          </cell>
          <cell r="G192">
            <v>404</v>
          </cell>
          <cell r="H192">
            <v>181</v>
          </cell>
          <cell r="I192">
            <v>235</v>
          </cell>
          <cell r="J192">
            <v>324.89999999999998</v>
          </cell>
          <cell r="K192">
            <v>125.9</v>
          </cell>
          <cell r="L192">
            <v>450.8</v>
          </cell>
          <cell r="M192">
            <v>27.928127772848271</v>
          </cell>
          <cell r="N192">
            <v>4.29</v>
          </cell>
          <cell r="O192">
            <v>4.29</v>
          </cell>
          <cell r="P192">
            <v>0</v>
          </cell>
          <cell r="R192">
            <v>13204.062788550324</v>
          </cell>
          <cell r="S192">
            <v>29.347319347319349</v>
          </cell>
          <cell r="T192">
            <v>105.08158508158508</v>
          </cell>
          <cell r="W192">
            <v>4290</v>
          </cell>
          <cell r="X192">
            <v>0</v>
          </cell>
        </row>
        <row r="193">
          <cell r="B193">
            <v>40353</v>
          </cell>
          <cell r="C193" t="str">
            <v>A-15</v>
          </cell>
          <cell r="D193" t="str">
            <v>A-15:Zone3</v>
          </cell>
          <cell r="E193">
            <v>20</v>
          </cell>
          <cell r="F193">
            <v>100</v>
          </cell>
          <cell r="G193">
            <v>404</v>
          </cell>
          <cell r="H193">
            <v>167</v>
          </cell>
          <cell r="I193">
            <v>66</v>
          </cell>
          <cell r="J193">
            <v>328</v>
          </cell>
          <cell r="K193">
            <v>130</v>
          </cell>
          <cell r="L193">
            <v>458</v>
          </cell>
          <cell r="M193">
            <v>28.384279475982531</v>
          </cell>
          <cell r="N193">
            <v>4.25</v>
          </cell>
          <cell r="R193">
            <v>12957.317073170732</v>
          </cell>
          <cell r="S193">
            <v>30.588235294117649</v>
          </cell>
          <cell r="T193">
            <v>107.76470588235294</v>
          </cell>
          <cell r="V193" t="str">
            <v>took ppm (wait for the result)</v>
          </cell>
          <cell r="W193">
            <v>4250</v>
          </cell>
          <cell r="X193">
            <v>0</v>
          </cell>
        </row>
        <row r="194">
          <cell r="B194">
            <v>40358</v>
          </cell>
          <cell r="C194" t="str">
            <v>A-15</v>
          </cell>
          <cell r="D194" t="str">
            <v>A-15:Zone3</v>
          </cell>
          <cell r="E194">
            <v>17</v>
          </cell>
          <cell r="F194">
            <v>100</v>
          </cell>
          <cell r="G194">
            <v>405</v>
          </cell>
          <cell r="H194">
            <v>191</v>
          </cell>
          <cell r="I194">
            <v>3</v>
          </cell>
          <cell r="J194">
            <v>339.9</v>
          </cell>
          <cell r="K194">
            <v>128.69999999999999</v>
          </cell>
          <cell r="L194">
            <v>468.6</v>
          </cell>
          <cell r="M194">
            <v>27.464788732394368</v>
          </cell>
          <cell r="N194">
            <v>5.04</v>
          </cell>
          <cell r="O194">
            <v>5.04</v>
          </cell>
          <cell r="P194">
            <v>0</v>
          </cell>
          <cell r="R194">
            <v>14827.890556045895</v>
          </cell>
          <cell r="S194">
            <v>25.535714285714285</v>
          </cell>
          <cell r="T194">
            <v>92.976190476190482</v>
          </cell>
          <cell r="V194" t="str">
            <v>LDM (340 Bo0, 128 BW)</v>
          </cell>
          <cell r="W194">
            <v>5040</v>
          </cell>
          <cell r="X194">
            <v>0</v>
          </cell>
        </row>
        <row r="195">
          <cell r="B195">
            <v>40364</v>
          </cell>
          <cell r="C195" t="str">
            <v>A-15</v>
          </cell>
          <cell r="D195" t="str">
            <v>A-15:Zone3</v>
          </cell>
          <cell r="E195">
            <v>20</v>
          </cell>
          <cell r="F195">
            <v>100</v>
          </cell>
          <cell r="G195">
            <v>405</v>
          </cell>
          <cell r="H195">
            <v>185</v>
          </cell>
          <cell r="I195">
            <v>3</v>
          </cell>
          <cell r="J195">
            <v>345.9</v>
          </cell>
          <cell r="K195">
            <v>136.19999999999999</v>
          </cell>
          <cell r="L195">
            <v>482.1</v>
          </cell>
          <cell r="M195">
            <v>28.251400124455508</v>
          </cell>
          <cell r="N195">
            <v>5.29</v>
          </cell>
          <cell r="O195">
            <v>5.29</v>
          </cell>
          <cell r="P195">
            <v>0</v>
          </cell>
          <cell r="R195">
            <v>15293.43740965597</v>
          </cell>
          <cell r="S195">
            <v>25.746691871455578</v>
          </cell>
          <cell r="T195">
            <v>91.134215500945174</v>
          </cell>
          <cell r="W195">
            <v>5290</v>
          </cell>
          <cell r="X195">
            <v>0</v>
          </cell>
        </row>
        <row r="196">
          <cell r="B196">
            <v>40382</v>
          </cell>
          <cell r="C196" t="str">
            <v>A-15</v>
          </cell>
          <cell r="D196" t="str">
            <v>A-15:Zone3</v>
          </cell>
          <cell r="E196">
            <v>12</v>
          </cell>
          <cell r="F196">
            <v>98</v>
          </cell>
          <cell r="G196">
            <v>405</v>
          </cell>
          <cell r="H196">
            <v>182</v>
          </cell>
          <cell r="I196">
            <v>1093</v>
          </cell>
          <cell r="J196">
            <v>336</v>
          </cell>
          <cell r="K196">
            <v>123</v>
          </cell>
          <cell r="L196">
            <v>459</v>
          </cell>
          <cell r="M196">
            <v>26.797385620915033</v>
          </cell>
          <cell r="N196">
            <v>5.0999999999999996</v>
          </cell>
          <cell r="O196">
            <v>5.0999999999999996</v>
          </cell>
          <cell r="P196">
            <v>0</v>
          </cell>
          <cell r="R196">
            <v>15178.571428571429</v>
          </cell>
          <cell r="S196">
            <v>24.117647058823529</v>
          </cell>
          <cell r="T196">
            <v>90</v>
          </cell>
          <cell r="V196" t="str">
            <v>LDM</v>
          </cell>
          <cell r="W196">
            <v>5100</v>
          </cell>
          <cell r="X196">
            <v>0</v>
          </cell>
        </row>
        <row r="197">
          <cell r="B197">
            <v>40399</v>
          </cell>
          <cell r="C197" t="str">
            <v>A-15</v>
          </cell>
          <cell r="D197" t="str">
            <v>A-15:Zone3</v>
          </cell>
          <cell r="E197">
            <v>15</v>
          </cell>
          <cell r="F197">
            <v>99</v>
          </cell>
          <cell r="G197">
            <v>403</v>
          </cell>
          <cell r="H197">
            <v>152</v>
          </cell>
          <cell r="I197">
            <v>956</v>
          </cell>
          <cell r="J197">
            <v>275</v>
          </cell>
          <cell r="K197">
            <v>133</v>
          </cell>
          <cell r="L197">
            <v>408</v>
          </cell>
          <cell r="M197">
            <v>32.598039215686278</v>
          </cell>
          <cell r="N197">
            <v>2.42</v>
          </cell>
          <cell r="O197">
            <v>2.42</v>
          </cell>
          <cell r="P197">
            <v>0</v>
          </cell>
          <cell r="R197">
            <v>8800</v>
          </cell>
          <cell r="S197">
            <v>54.958677685950413</v>
          </cell>
          <cell r="T197">
            <v>168.59504132231405</v>
          </cell>
          <cell r="V197" t="str">
            <v xml:space="preserve">PDC. </v>
          </cell>
          <cell r="W197">
            <v>2420</v>
          </cell>
          <cell r="X197">
            <v>0</v>
          </cell>
        </row>
        <row r="198">
          <cell r="B198">
            <v>40405</v>
          </cell>
          <cell r="C198" t="str">
            <v>A-15</v>
          </cell>
          <cell r="D198" t="str">
            <v>A-15:Zone3</v>
          </cell>
          <cell r="E198">
            <v>8</v>
          </cell>
          <cell r="F198">
            <v>99</v>
          </cell>
          <cell r="G198">
            <v>398</v>
          </cell>
          <cell r="H198">
            <v>171</v>
          </cell>
          <cell r="I198">
            <v>2</v>
          </cell>
          <cell r="J198">
            <v>265</v>
          </cell>
          <cell r="K198">
            <v>131.30000000000001</v>
          </cell>
          <cell r="L198">
            <v>396.3</v>
          </cell>
          <cell r="M198">
            <v>33.131466061064849</v>
          </cell>
          <cell r="N198">
            <v>3.75</v>
          </cell>
          <cell r="O198">
            <v>3.75</v>
          </cell>
          <cell r="P198">
            <v>0</v>
          </cell>
          <cell r="R198">
            <v>14150.943396226416</v>
          </cell>
          <cell r="S198">
            <v>35.013333333333335</v>
          </cell>
          <cell r="T198">
            <v>105.68</v>
          </cell>
          <cell r="V198" t="str">
            <v>PDC close to LDM</v>
          </cell>
          <cell r="W198">
            <v>3750</v>
          </cell>
          <cell r="X198">
            <v>0</v>
          </cell>
        </row>
        <row r="199">
          <cell r="B199">
            <v>40446</v>
          </cell>
          <cell r="C199" t="str">
            <v>A-15</v>
          </cell>
          <cell r="D199" t="str">
            <v>A-15:Zone3</v>
          </cell>
          <cell r="E199">
            <v>3</v>
          </cell>
          <cell r="F199">
            <v>100</v>
          </cell>
          <cell r="G199">
            <v>397</v>
          </cell>
          <cell r="H199">
            <v>183</v>
          </cell>
          <cell r="I199">
            <v>17</v>
          </cell>
          <cell r="J199">
            <v>240.2</v>
          </cell>
          <cell r="K199">
            <v>131.4</v>
          </cell>
          <cell r="L199">
            <v>371.6</v>
          </cell>
          <cell r="M199">
            <v>35.360602798708285</v>
          </cell>
          <cell r="N199">
            <v>3.86</v>
          </cell>
          <cell r="O199">
            <v>3.86</v>
          </cell>
          <cell r="P199">
            <v>0</v>
          </cell>
          <cell r="R199">
            <v>16069.941715237303</v>
          </cell>
          <cell r="S199">
            <v>34.041450777202073</v>
          </cell>
          <cell r="T199">
            <v>96.269430051813472</v>
          </cell>
          <cell r="W199">
            <v>3860</v>
          </cell>
          <cell r="X199">
            <v>0</v>
          </cell>
        </row>
        <row r="200">
          <cell r="B200">
            <v>40498</v>
          </cell>
          <cell r="C200" t="str">
            <v>A-15</v>
          </cell>
          <cell r="D200" t="str">
            <v>A-15:Zone3</v>
          </cell>
          <cell r="E200">
            <v>6</v>
          </cell>
          <cell r="F200">
            <v>99</v>
          </cell>
          <cell r="G200">
            <v>388</v>
          </cell>
          <cell r="H200">
            <v>192</v>
          </cell>
          <cell r="I200">
            <v>979</v>
          </cell>
          <cell r="J200">
            <v>278</v>
          </cell>
          <cell r="K200">
            <v>131</v>
          </cell>
          <cell r="L200">
            <v>409</v>
          </cell>
          <cell r="M200">
            <v>32.029339853300733</v>
          </cell>
          <cell r="N200">
            <v>4.99</v>
          </cell>
          <cell r="O200">
            <v>4.99</v>
          </cell>
          <cell r="P200">
            <v>0</v>
          </cell>
          <cell r="R200">
            <v>17949.640287769784</v>
          </cell>
          <cell r="S200">
            <v>26.252505010020041</v>
          </cell>
          <cell r="T200">
            <v>81.963927855711418</v>
          </cell>
          <cell r="W200">
            <v>4990</v>
          </cell>
          <cell r="X200">
            <v>0</v>
          </cell>
        </row>
        <row r="201">
          <cell r="B201">
            <v>40555</v>
          </cell>
          <cell r="C201" t="str">
            <v>A-15</v>
          </cell>
          <cell r="D201" t="str">
            <v>A-15:Zone3</v>
          </cell>
          <cell r="E201">
            <v>10</v>
          </cell>
          <cell r="F201">
            <v>100</v>
          </cell>
          <cell r="G201">
            <v>369</v>
          </cell>
          <cell r="H201">
            <v>134</v>
          </cell>
          <cell r="I201">
            <v>276</v>
          </cell>
          <cell r="J201">
            <v>232.5</v>
          </cell>
          <cell r="K201">
            <v>150.4</v>
          </cell>
          <cell r="L201">
            <v>382.9</v>
          </cell>
          <cell r="M201">
            <v>39.279185165839642</v>
          </cell>
          <cell r="N201">
            <v>2.33</v>
          </cell>
          <cell r="O201">
            <v>2.33</v>
          </cell>
          <cell r="P201">
            <v>0</v>
          </cell>
          <cell r="R201">
            <v>10021.505376344086</v>
          </cell>
          <cell r="S201">
            <v>64.549356223175963</v>
          </cell>
          <cell r="T201">
            <v>164.33476394849785</v>
          </cell>
          <cell r="V201" t="str">
            <v>after bullheading, THT (130 F)</v>
          </cell>
          <cell r="W201">
            <v>2330</v>
          </cell>
          <cell r="X201">
            <v>0</v>
          </cell>
        </row>
        <row r="202">
          <cell r="B202">
            <v>40560</v>
          </cell>
          <cell r="C202" t="str">
            <v>A-15</v>
          </cell>
          <cell r="D202" t="str">
            <v>A-15:Zone3</v>
          </cell>
          <cell r="E202">
            <v>5</v>
          </cell>
          <cell r="F202">
            <v>100</v>
          </cell>
          <cell r="G202">
            <v>395</v>
          </cell>
          <cell r="H202">
            <v>120</v>
          </cell>
          <cell r="I202">
            <v>276</v>
          </cell>
          <cell r="J202">
            <v>156</v>
          </cell>
          <cell r="K202">
            <v>155</v>
          </cell>
          <cell r="L202">
            <v>311</v>
          </cell>
          <cell r="M202">
            <v>49.839228295819936</v>
          </cell>
          <cell r="N202">
            <v>0.53</v>
          </cell>
          <cell r="O202">
            <v>0.53</v>
          </cell>
          <cell r="P202">
            <v>0</v>
          </cell>
          <cell r="R202">
            <v>3397.4358974358975</v>
          </cell>
          <cell r="S202">
            <v>292.45283018867923</v>
          </cell>
          <cell r="T202">
            <v>586.79245283018872</v>
          </cell>
          <cell r="W202">
            <v>530</v>
          </cell>
          <cell r="X202">
            <v>0</v>
          </cell>
        </row>
        <row r="203">
          <cell r="B203">
            <v>40575</v>
          </cell>
          <cell r="C203" t="str">
            <v>A-15</v>
          </cell>
          <cell r="D203" t="str">
            <v>A-15:Zone3</v>
          </cell>
          <cell r="E203">
            <v>8</v>
          </cell>
          <cell r="F203">
            <v>100</v>
          </cell>
          <cell r="G203">
            <v>364</v>
          </cell>
          <cell r="H203">
            <v>88</v>
          </cell>
          <cell r="I203">
            <v>364</v>
          </cell>
          <cell r="J203">
            <v>52</v>
          </cell>
          <cell r="K203">
            <v>0</v>
          </cell>
          <cell r="L203">
            <v>52</v>
          </cell>
          <cell r="M203">
            <v>0</v>
          </cell>
          <cell r="N203">
            <v>1.17</v>
          </cell>
          <cell r="O203">
            <v>1.17</v>
          </cell>
          <cell r="R203">
            <v>22500</v>
          </cell>
          <cell r="S203">
            <v>0</v>
          </cell>
          <cell r="T203">
            <v>44.444444444444443</v>
          </cell>
          <cell r="V203" t="str">
            <v>ALOC (- 100 BW) 16 Feb</v>
          </cell>
          <cell r="W203">
            <v>1170</v>
          </cell>
          <cell r="X203">
            <v>0</v>
          </cell>
        </row>
        <row r="204">
          <cell r="B204">
            <v>40590</v>
          </cell>
          <cell r="C204" t="str">
            <v>A-15</v>
          </cell>
          <cell r="D204" t="str">
            <v>A-15:Zone3</v>
          </cell>
          <cell r="E204">
            <v>7</v>
          </cell>
          <cell r="F204">
            <v>100</v>
          </cell>
          <cell r="G204">
            <v>352</v>
          </cell>
          <cell r="H204">
            <v>88</v>
          </cell>
          <cell r="I204">
            <v>354</v>
          </cell>
          <cell r="J204">
            <v>20</v>
          </cell>
          <cell r="K204">
            <v>0</v>
          </cell>
          <cell r="L204">
            <v>20</v>
          </cell>
          <cell r="M204">
            <v>0</v>
          </cell>
          <cell r="N204">
            <v>2.4</v>
          </cell>
          <cell r="O204">
            <v>2.4</v>
          </cell>
          <cell r="R204">
            <v>120000</v>
          </cell>
          <cell r="S204">
            <v>0</v>
          </cell>
          <cell r="T204">
            <v>8.3333333333333339</v>
          </cell>
          <cell r="V204" t="str">
            <v>ALOC</v>
          </cell>
          <cell r="W204">
            <v>2400</v>
          </cell>
          <cell r="X204">
            <v>0</v>
          </cell>
        </row>
        <row r="205">
          <cell r="B205">
            <v>40969</v>
          </cell>
          <cell r="C205" t="str">
            <v>A-15</v>
          </cell>
          <cell r="D205" t="str">
            <v>A-15:Zone3</v>
          </cell>
          <cell r="E205">
            <v>6</v>
          </cell>
          <cell r="F205">
            <v>99</v>
          </cell>
          <cell r="G205">
            <v>385</v>
          </cell>
          <cell r="H205">
            <v>90</v>
          </cell>
          <cell r="I205">
            <v>390</v>
          </cell>
          <cell r="J205">
            <v>7</v>
          </cell>
          <cell r="K205">
            <v>104</v>
          </cell>
          <cell r="L205">
            <v>111</v>
          </cell>
          <cell r="M205">
            <v>93.693693693693689</v>
          </cell>
          <cell r="N205">
            <v>0</v>
          </cell>
          <cell r="O205">
            <v>0</v>
          </cell>
          <cell r="P205">
            <v>0</v>
          </cell>
          <cell r="R205">
            <v>0</v>
          </cell>
          <cell r="T205">
            <v>0</v>
          </cell>
          <cell r="W205">
            <v>0</v>
          </cell>
          <cell r="X205">
            <v>0</v>
          </cell>
        </row>
        <row r="206">
          <cell r="B206">
            <v>41065</v>
          </cell>
          <cell r="C206" t="str">
            <v>A-15</v>
          </cell>
          <cell r="D206" t="str">
            <v>A-15:Zone3</v>
          </cell>
          <cell r="E206">
            <v>22</v>
          </cell>
          <cell r="F206">
            <v>80</v>
          </cell>
          <cell r="G206">
            <v>266</v>
          </cell>
          <cell r="H206">
            <v>100</v>
          </cell>
          <cell r="I206">
            <v>472</v>
          </cell>
          <cell r="J206">
            <v>65</v>
          </cell>
          <cell r="K206">
            <v>105</v>
          </cell>
          <cell r="L206">
            <v>170</v>
          </cell>
          <cell r="M206">
            <v>61.764705882352942</v>
          </cell>
          <cell r="N206">
            <v>0.4</v>
          </cell>
          <cell r="O206">
            <v>2.2999999999999998</v>
          </cell>
          <cell r="P206">
            <v>1.9</v>
          </cell>
          <cell r="R206">
            <v>6153.8461538461543</v>
          </cell>
          <cell r="S206">
            <v>262.5</v>
          </cell>
          <cell r="T206">
            <v>425</v>
          </cell>
          <cell r="V206" t="str">
            <v>Water no LDM data</v>
          </cell>
          <cell r="W206">
            <v>400</v>
          </cell>
          <cell r="X206">
            <v>1900</v>
          </cell>
        </row>
        <row r="207">
          <cell r="B207">
            <v>41083</v>
          </cell>
          <cell r="C207" t="str">
            <v>A-15</v>
          </cell>
          <cell r="D207" t="str">
            <v>A-15:Zone3</v>
          </cell>
          <cell r="E207">
            <v>13</v>
          </cell>
          <cell r="F207">
            <v>100</v>
          </cell>
          <cell r="G207">
            <v>259</v>
          </cell>
          <cell r="H207">
            <v>92</v>
          </cell>
          <cell r="I207">
            <v>454</v>
          </cell>
          <cell r="J207">
            <v>5</v>
          </cell>
          <cell r="K207">
            <v>106</v>
          </cell>
          <cell r="L207">
            <v>111</v>
          </cell>
          <cell r="M207">
            <v>95.49549549549549</v>
          </cell>
          <cell r="N207">
            <v>0</v>
          </cell>
          <cell r="O207">
            <v>0</v>
          </cell>
          <cell r="P207">
            <v>0</v>
          </cell>
          <cell r="R207">
            <v>0</v>
          </cell>
          <cell r="T207">
            <v>0</v>
          </cell>
          <cell r="V207" t="str">
            <v>Without GL</v>
          </cell>
          <cell r="W207">
            <v>0</v>
          </cell>
          <cell r="X207">
            <v>0</v>
          </cell>
        </row>
        <row r="208">
          <cell r="B208">
            <v>41089</v>
          </cell>
          <cell r="C208" t="str">
            <v>A-15</v>
          </cell>
          <cell r="D208" t="str">
            <v>A-15:Zone3</v>
          </cell>
          <cell r="E208">
            <v>9</v>
          </cell>
          <cell r="F208">
            <v>100</v>
          </cell>
          <cell r="G208">
            <v>257</v>
          </cell>
          <cell r="H208">
            <v>88</v>
          </cell>
          <cell r="I208">
            <v>486</v>
          </cell>
          <cell r="J208">
            <v>0</v>
          </cell>
          <cell r="K208">
            <v>104</v>
          </cell>
          <cell r="L208">
            <v>104</v>
          </cell>
          <cell r="M208">
            <v>100</v>
          </cell>
          <cell r="N208">
            <v>0</v>
          </cell>
          <cell r="O208">
            <v>0</v>
          </cell>
          <cell r="P208">
            <v>0</v>
          </cell>
          <cell r="R208">
            <v>0</v>
          </cell>
          <cell r="T208">
            <v>0</v>
          </cell>
          <cell r="V208" t="str">
            <v>Without GL</v>
          </cell>
          <cell r="W208">
            <v>0</v>
          </cell>
          <cell r="X208">
            <v>0</v>
          </cell>
        </row>
        <row r="209">
          <cell r="B209">
            <v>41093</v>
          </cell>
          <cell r="C209" t="str">
            <v>A-15</v>
          </cell>
          <cell r="D209" t="str">
            <v>A-15:Zone3</v>
          </cell>
          <cell r="E209">
            <v>12</v>
          </cell>
          <cell r="F209">
            <v>100</v>
          </cell>
          <cell r="G209">
            <v>256</v>
          </cell>
          <cell r="H209">
            <v>89</v>
          </cell>
          <cell r="I209">
            <v>514</v>
          </cell>
          <cell r="J209">
            <v>0</v>
          </cell>
          <cell r="K209">
            <v>106</v>
          </cell>
          <cell r="L209">
            <v>106</v>
          </cell>
          <cell r="M209">
            <v>100</v>
          </cell>
          <cell r="N209">
            <v>0</v>
          </cell>
          <cell r="O209">
            <v>0</v>
          </cell>
          <cell r="P209">
            <v>0</v>
          </cell>
          <cell r="R209">
            <v>0</v>
          </cell>
          <cell r="T209">
            <v>0</v>
          </cell>
          <cell r="V209" t="str">
            <v>Without GL</v>
          </cell>
          <cell r="W209">
            <v>0</v>
          </cell>
          <cell r="X209">
            <v>0</v>
          </cell>
        </row>
        <row r="210">
          <cell r="B210">
            <v>41103</v>
          </cell>
          <cell r="C210" t="str">
            <v>A-15</v>
          </cell>
          <cell r="D210" t="str">
            <v>A-15:Zone3</v>
          </cell>
          <cell r="E210">
            <v>24</v>
          </cell>
          <cell r="F210">
            <v>100</v>
          </cell>
          <cell r="G210">
            <v>255</v>
          </cell>
          <cell r="H210">
            <v>84</v>
          </cell>
          <cell r="I210">
            <v>404</v>
          </cell>
          <cell r="J210">
            <v>31</v>
          </cell>
          <cell r="K210">
            <v>104</v>
          </cell>
          <cell r="L210">
            <v>135</v>
          </cell>
          <cell r="M210">
            <v>77.037037037037038</v>
          </cell>
          <cell r="N210">
            <v>0.1</v>
          </cell>
          <cell r="O210">
            <v>0.1</v>
          </cell>
          <cell r="P210">
            <v>0</v>
          </cell>
          <cell r="R210">
            <v>3225.8064516129034</v>
          </cell>
          <cell r="S210">
            <v>1040</v>
          </cell>
          <cell r="T210">
            <v>1350</v>
          </cell>
          <cell r="V210" t="str">
            <v>Without GL</v>
          </cell>
          <cell r="W210">
            <v>100</v>
          </cell>
          <cell r="X210">
            <v>0</v>
          </cell>
        </row>
        <row r="211">
          <cell r="B211">
            <v>41113</v>
          </cell>
          <cell r="C211" t="str">
            <v>A-15</v>
          </cell>
          <cell r="D211" t="str">
            <v>A-15:Zone3</v>
          </cell>
          <cell r="E211">
            <v>25</v>
          </cell>
          <cell r="F211">
            <v>100</v>
          </cell>
          <cell r="G211">
            <v>255</v>
          </cell>
          <cell r="H211">
            <v>88</v>
          </cell>
          <cell r="I211">
            <v>448</v>
          </cell>
          <cell r="J211">
            <v>43</v>
          </cell>
          <cell r="K211">
            <v>104</v>
          </cell>
          <cell r="L211">
            <v>147</v>
          </cell>
          <cell r="M211">
            <v>70.748299319727892</v>
          </cell>
          <cell r="N211">
            <v>0.1</v>
          </cell>
          <cell r="O211">
            <v>0.1</v>
          </cell>
          <cell r="P211">
            <v>0</v>
          </cell>
          <cell r="R211">
            <v>2325.5813953488373</v>
          </cell>
          <cell r="S211">
            <v>1040</v>
          </cell>
          <cell r="T211">
            <v>1470</v>
          </cell>
          <cell r="V211" t="str">
            <v>Without GL</v>
          </cell>
          <cell r="W211">
            <v>100</v>
          </cell>
          <cell r="X211">
            <v>0</v>
          </cell>
        </row>
        <row r="212">
          <cell r="B212">
            <v>41122</v>
          </cell>
          <cell r="C212" t="str">
            <v>A-15</v>
          </cell>
          <cell r="D212" t="str">
            <v>A-15:Zone3</v>
          </cell>
          <cell r="E212">
            <v>25</v>
          </cell>
          <cell r="F212">
            <v>100</v>
          </cell>
          <cell r="G212">
            <v>253</v>
          </cell>
          <cell r="H212">
            <v>89</v>
          </cell>
          <cell r="I212">
            <v>484</v>
          </cell>
          <cell r="J212">
            <v>35</v>
          </cell>
          <cell r="K212">
            <v>187</v>
          </cell>
          <cell r="L212">
            <v>222</v>
          </cell>
          <cell r="M212">
            <v>84.234234234234236</v>
          </cell>
          <cell r="N212">
            <v>0.11</v>
          </cell>
          <cell r="O212">
            <v>0.11</v>
          </cell>
          <cell r="P212">
            <v>0</v>
          </cell>
          <cell r="R212">
            <v>3142.8571428571427</v>
          </cell>
          <cell r="S212">
            <v>1700</v>
          </cell>
          <cell r="T212">
            <v>2018.1818181818182</v>
          </cell>
          <cell r="V212" t="str">
            <v>without GL</v>
          </cell>
          <cell r="W212">
            <v>110</v>
          </cell>
          <cell r="X212">
            <v>0</v>
          </cell>
        </row>
        <row r="213">
          <cell r="B213">
            <v>41166</v>
          </cell>
          <cell r="C213" t="str">
            <v>A-15</v>
          </cell>
          <cell r="D213" t="str">
            <v>A-15:Zone3</v>
          </cell>
          <cell r="E213">
            <v>23</v>
          </cell>
          <cell r="F213">
            <v>100</v>
          </cell>
          <cell r="G213">
            <v>249</v>
          </cell>
          <cell r="H213">
            <v>86</v>
          </cell>
          <cell r="I213">
            <v>334</v>
          </cell>
          <cell r="J213">
            <v>20</v>
          </cell>
          <cell r="K213">
            <v>105</v>
          </cell>
          <cell r="L213">
            <v>125</v>
          </cell>
          <cell r="M213">
            <v>84</v>
          </cell>
          <cell r="N213">
            <v>0.1</v>
          </cell>
          <cell r="O213">
            <v>0.1</v>
          </cell>
          <cell r="P213">
            <v>0</v>
          </cell>
          <cell r="R213">
            <v>5000</v>
          </cell>
          <cell r="S213">
            <v>1050</v>
          </cell>
          <cell r="T213">
            <v>1250</v>
          </cell>
          <cell r="V213" t="str">
            <v>W/O GL</v>
          </cell>
          <cell r="W213">
            <v>100</v>
          </cell>
          <cell r="X213">
            <v>0</v>
          </cell>
        </row>
        <row r="214">
          <cell r="B214">
            <v>41190</v>
          </cell>
          <cell r="C214" t="str">
            <v>A-15</v>
          </cell>
          <cell r="D214" t="str">
            <v>A-15:Zone3</v>
          </cell>
          <cell r="E214">
            <v>24</v>
          </cell>
          <cell r="F214">
            <v>100</v>
          </cell>
          <cell r="G214">
            <v>254</v>
          </cell>
          <cell r="H214">
            <v>91</v>
          </cell>
          <cell r="I214">
            <v>462</v>
          </cell>
          <cell r="J214">
            <v>42</v>
          </cell>
          <cell r="K214">
            <v>107</v>
          </cell>
          <cell r="L214">
            <v>149</v>
          </cell>
          <cell r="M214">
            <v>71.812080536912745</v>
          </cell>
          <cell r="N214">
            <v>0.1</v>
          </cell>
          <cell r="O214">
            <v>0.1</v>
          </cell>
          <cell r="P214">
            <v>0</v>
          </cell>
          <cell r="R214">
            <v>2380.9523809523807</v>
          </cell>
          <cell r="S214">
            <v>1070</v>
          </cell>
          <cell r="T214">
            <v>1490</v>
          </cell>
          <cell r="V214" t="str">
            <v>W/O GL</v>
          </cell>
          <cell r="W214">
            <v>100</v>
          </cell>
          <cell r="X214">
            <v>0</v>
          </cell>
        </row>
        <row r="215">
          <cell r="B215">
            <v>41196</v>
          </cell>
          <cell r="C215" t="str">
            <v>A-15</v>
          </cell>
          <cell r="D215" t="str">
            <v>A-15:Zone3</v>
          </cell>
          <cell r="E215">
            <v>22</v>
          </cell>
          <cell r="F215">
            <v>100</v>
          </cell>
          <cell r="G215">
            <v>248</v>
          </cell>
          <cell r="H215">
            <v>90</v>
          </cell>
          <cell r="I215">
            <v>479</v>
          </cell>
          <cell r="J215">
            <v>11</v>
          </cell>
          <cell r="K215">
            <v>109</v>
          </cell>
          <cell r="L215">
            <v>120</v>
          </cell>
          <cell r="M215">
            <v>90.833333333333329</v>
          </cell>
          <cell r="N215">
            <v>0.11</v>
          </cell>
          <cell r="O215">
            <v>0.11</v>
          </cell>
          <cell r="P215">
            <v>0</v>
          </cell>
          <cell r="R215">
            <v>10000</v>
          </cell>
          <cell r="S215">
            <v>990.90909090909088</v>
          </cell>
          <cell r="T215">
            <v>1090.909090909091</v>
          </cell>
          <cell r="V215" t="str">
            <v>slugging</v>
          </cell>
          <cell r="W215">
            <v>110</v>
          </cell>
          <cell r="X215">
            <v>0</v>
          </cell>
        </row>
        <row r="216">
          <cell r="B216">
            <v>41209</v>
          </cell>
          <cell r="C216" t="str">
            <v>A-15</v>
          </cell>
          <cell r="D216" t="str">
            <v>A-15:Zone3</v>
          </cell>
          <cell r="E216">
            <v>10</v>
          </cell>
          <cell r="F216">
            <v>100</v>
          </cell>
          <cell r="G216">
            <v>248</v>
          </cell>
          <cell r="H216">
            <v>90</v>
          </cell>
          <cell r="I216">
            <v>479</v>
          </cell>
          <cell r="J216">
            <v>2.8</v>
          </cell>
          <cell r="K216">
            <v>7.31</v>
          </cell>
          <cell r="L216">
            <v>10.11</v>
          </cell>
          <cell r="M216">
            <v>72.304648862512366</v>
          </cell>
          <cell r="N216">
            <v>0.3</v>
          </cell>
          <cell r="O216">
            <v>0.3</v>
          </cell>
          <cell r="P216">
            <v>0</v>
          </cell>
          <cell r="R216">
            <v>107142.85714285714</v>
          </cell>
          <cell r="S216">
            <v>24.366666666666667</v>
          </cell>
          <cell r="T216">
            <v>33.700000000000003</v>
          </cell>
          <cell r="V216" t="str">
            <v>TBD Combi - Sluggish. GL rate?</v>
          </cell>
          <cell r="W216">
            <v>300</v>
          </cell>
          <cell r="X216">
            <v>0</v>
          </cell>
        </row>
        <row r="217">
          <cell r="B217">
            <v>41215</v>
          </cell>
          <cell r="C217" t="str">
            <v>A-15</v>
          </cell>
          <cell r="D217" t="str">
            <v>A-15:Zone3</v>
          </cell>
          <cell r="E217">
            <v>19</v>
          </cell>
          <cell r="F217">
            <v>100</v>
          </cell>
          <cell r="G217">
            <v>248</v>
          </cell>
          <cell r="H217">
            <v>90</v>
          </cell>
          <cell r="I217">
            <v>479</v>
          </cell>
          <cell r="J217">
            <v>4</v>
          </cell>
          <cell r="K217">
            <v>55</v>
          </cell>
          <cell r="L217">
            <v>59</v>
          </cell>
          <cell r="M217">
            <v>93.220338983050851</v>
          </cell>
          <cell r="N217">
            <v>0.36</v>
          </cell>
          <cell r="O217">
            <v>0.36</v>
          </cell>
          <cell r="P217">
            <v>0</v>
          </cell>
          <cell r="R217">
            <v>90000</v>
          </cell>
          <cell r="S217">
            <v>152.77777777777777</v>
          </cell>
          <cell r="T217">
            <v>163.88888888888889</v>
          </cell>
          <cell r="V217" t="str">
            <v>TBD combi longer - GL rate? oil rate sluggish, water stable</v>
          </cell>
          <cell r="W217">
            <v>360</v>
          </cell>
          <cell r="X217">
            <v>0</v>
          </cell>
        </row>
        <row r="218">
          <cell r="B218">
            <v>41252</v>
          </cell>
          <cell r="C218" t="str">
            <v>A-15</v>
          </cell>
          <cell r="D218" t="str">
            <v>A-15:Zone3</v>
          </cell>
          <cell r="E218">
            <v>23</v>
          </cell>
          <cell r="F218">
            <v>100</v>
          </cell>
          <cell r="G218">
            <v>234</v>
          </cell>
          <cell r="H218">
            <v>89</v>
          </cell>
          <cell r="I218">
            <v>78</v>
          </cell>
          <cell r="J218">
            <v>18</v>
          </cell>
          <cell r="K218">
            <v>188</v>
          </cell>
          <cell r="L218">
            <v>206</v>
          </cell>
          <cell r="M218">
            <v>91.262135922330103</v>
          </cell>
          <cell r="N218">
            <v>0.1</v>
          </cell>
          <cell r="O218">
            <v>0.1</v>
          </cell>
          <cell r="P218">
            <v>0</v>
          </cell>
          <cell r="R218">
            <v>5555.5555555555557</v>
          </cell>
          <cell r="S218">
            <v>1880</v>
          </cell>
          <cell r="T218">
            <v>2060</v>
          </cell>
          <cell r="W218">
            <v>100</v>
          </cell>
          <cell r="X218">
            <v>0</v>
          </cell>
        </row>
        <row r="219">
          <cell r="B219">
            <v>41388</v>
          </cell>
          <cell r="C219" t="str">
            <v>A-15</v>
          </cell>
          <cell r="D219" t="str">
            <v>A-15:Zone3</v>
          </cell>
          <cell r="E219">
            <v>22</v>
          </cell>
          <cell r="F219">
            <v>99</v>
          </cell>
          <cell r="G219">
            <v>247</v>
          </cell>
          <cell r="H219">
            <v>86</v>
          </cell>
          <cell r="I219">
            <v>531</v>
          </cell>
          <cell r="J219">
            <v>0</v>
          </cell>
          <cell r="K219">
            <v>0</v>
          </cell>
          <cell r="L219">
            <v>0</v>
          </cell>
          <cell r="M219">
            <v>0</v>
          </cell>
          <cell r="N219">
            <v>0.3</v>
          </cell>
          <cell r="O219">
            <v>0.3</v>
          </cell>
          <cell r="P219">
            <v>0</v>
          </cell>
          <cell r="R219">
            <v>0</v>
          </cell>
          <cell r="S219">
            <v>0</v>
          </cell>
          <cell r="T219">
            <v>0</v>
          </cell>
          <cell r="W219">
            <v>300</v>
          </cell>
          <cell r="X219">
            <v>0</v>
          </cell>
        </row>
        <row r="220">
          <cell r="B220">
            <v>41476</v>
          </cell>
          <cell r="C220" t="str">
            <v>A-15</v>
          </cell>
          <cell r="D220" t="str">
            <v>A-15:Zone3</v>
          </cell>
          <cell r="E220">
            <v>11</v>
          </cell>
          <cell r="F220">
            <v>100</v>
          </cell>
          <cell r="G220">
            <v>207</v>
          </cell>
          <cell r="H220">
            <v>88</v>
          </cell>
          <cell r="I220">
            <v>433</v>
          </cell>
          <cell r="J220">
            <v>48</v>
          </cell>
          <cell r="K220">
            <v>0</v>
          </cell>
          <cell r="L220">
            <v>48</v>
          </cell>
          <cell r="M220">
            <v>0</v>
          </cell>
          <cell r="N220">
            <v>0.4</v>
          </cell>
          <cell r="O220">
            <v>0.4</v>
          </cell>
          <cell r="P220">
            <v>0</v>
          </cell>
          <cell r="R220">
            <v>8333.3333333333339</v>
          </cell>
          <cell r="S220">
            <v>0</v>
          </cell>
          <cell r="T220">
            <v>120</v>
          </cell>
          <cell r="V220" t="str">
            <v xml:space="preserve">Post lowering HP pressure. </v>
          </cell>
          <cell r="W220">
            <v>400</v>
          </cell>
          <cell r="X220">
            <v>0</v>
          </cell>
        </row>
        <row r="221">
          <cell r="B221">
            <v>41505</v>
          </cell>
          <cell r="C221" t="str">
            <v>A-15</v>
          </cell>
          <cell r="D221" t="str">
            <v>A-15:Zone3</v>
          </cell>
          <cell r="E221">
            <v>12</v>
          </cell>
          <cell r="F221">
            <v>100</v>
          </cell>
          <cell r="G221">
            <v>242</v>
          </cell>
          <cell r="H221">
            <v>88</v>
          </cell>
          <cell r="I221">
            <v>397</v>
          </cell>
          <cell r="J221">
            <v>59</v>
          </cell>
          <cell r="K221">
            <v>0</v>
          </cell>
          <cell r="L221">
            <v>59</v>
          </cell>
          <cell r="M221">
            <v>0</v>
          </cell>
          <cell r="N221">
            <v>0.14000000000000001</v>
          </cell>
          <cell r="O221">
            <v>0.14000000000000001</v>
          </cell>
          <cell r="P221">
            <v>0</v>
          </cell>
          <cell r="R221">
            <v>2372.8813559322034</v>
          </cell>
          <cell r="S221">
            <v>0</v>
          </cell>
          <cell r="T221">
            <v>421.42857142857144</v>
          </cell>
          <cell r="V221" t="str">
            <v>Slugging every 10-12 hours</v>
          </cell>
          <cell r="W221">
            <v>140</v>
          </cell>
          <cell r="X221">
            <v>0</v>
          </cell>
        </row>
        <row r="222">
          <cell r="B222">
            <v>41563</v>
          </cell>
          <cell r="C222" t="str">
            <v>A-15</v>
          </cell>
          <cell r="D222" t="str">
            <v>A-15:Zone3</v>
          </cell>
          <cell r="E222">
            <v>17</v>
          </cell>
          <cell r="F222">
            <v>100</v>
          </cell>
          <cell r="G222">
            <v>181</v>
          </cell>
          <cell r="H222">
            <v>88</v>
          </cell>
          <cell r="I222">
            <v>389</v>
          </cell>
          <cell r="J222">
            <v>24</v>
          </cell>
          <cell r="K222">
            <v>1</v>
          </cell>
          <cell r="L222">
            <v>25</v>
          </cell>
          <cell r="M222">
            <v>4</v>
          </cell>
          <cell r="N222">
            <v>0.43</v>
          </cell>
          <cell r="O222">
            <v>0.43</v>
          </cell>
          <cell r="P222">
            <v>0</v>
          </cell>
          <cell r="R222">
            <v>17916.666666666668</v>
          </cell>
          <cell r="S222">
            <v>2.3255813953488373</v>
          </cell>
          <cell r="T222">
            <v>58.139534883720927</v>
          </cell>
          <cell r="V222" t="str">
            <v>Slugging</v>
          </cell>
          <cell r="W222">
            <v>430</v>
          </cell>
          <cell r="X222">
            <v>0</v>
          </cell>
        </row>
        <row r="223">
          <cell r="B223">
            <v>41584</v>
          </cell>
          <cell r="C223" t="str">
            <v>A-15</v>
          </cell>
          <cell r="D223" t="str">
            <v>A-15:Zone3</v>
          </cell>
          <cell r="E223">
            <v>6</v>
          </cell>
          <cell r="F223">
            <v>100</v>
          </cell>
          <cell r="G223">
            <v>199</v>
          </cell>
          <cell r="H223">
            <v>85</v>
          </cell>
          <cell r="I223">
            <v>681</v>
          </cell>
          <cell r="J223">
            <v>3</v>
          </cell>
          <cell r="K223">
            <v>0</v>
          </cell>
          <cell r="L223">
            <v>3</v>
          </cell>
          <cell r="M223">
            <v>0</v>
          </cell>
          <cell r="N223">
            <v>0.26500000000000001</v>
          </cell>
          <cell r="O223">
            <v>0.26500000000000001</v>
          </cell>
          <cell r="P223">
            <v>0</v>
          </cell>
          <cell r="R223">
            <v>88333.333333333328</v>
          </cell>
          <cell r="S223">
            <v>0</v>
          </cell>
          <cell r="T223">
            <v>11.320754716981131</v>
          </cell>
          <cell r="W223">
            <v>265</v>
          </cell>
          <cell r="X223">
            <v>0</v>
          </cell>
        </row>
        <row r="224">
          <cell r="B224">
            <v>41589</v>
          </cell>
          <cell r="C224" t="str">
            <v>A-15</v>
          </cell>
          <cell r="D224" t="str">
            <v>A-15:Zone3</v>
          </cell>
          <cell r="E224">
            <v>23</v>
          </cell>
          <cell r="F224">
            <v>100</v>
          </cell>
          <cell r="G224">
            <v>185</v>
          </cell>
          <cell r="H224">
            <v>91</v>
          </cell>
          <cell r="I224">
            <v>281</v>
          </cell>
          <cell r="J224">
            <v>23</v>
          </cell>
          <cell r="K224">
            <v>0</v>
          </cell>
          <cell r="L224">
            <v>23</v>
          </cell>
          <cell r="M224">
            <v>0</v>
          </cell>
          <cell r="N224">
            <v>0.2</v>
          </cell>
          <cell r="O224">
            <v>0.2</v>
          </cell>
          <cell r="P224">
            <v>0</v>
          </cell>
          <cell r="R224">
            <v>8695.652173913044</v>
          </cell>
          <cell r="S224">
            <v>0</v>
          </cell>
          <cell r="T224">
            <v>115</v>
          </cell>
          <cell r="W224">
            <v>200</v>
          </cell>
          <cell r="X224">
            <v>0</v>
          </cell>
        </row>
        <row r="225">
          <cell r="B225">
            <v>41597</v>
          </cell>
          <cell r="C225" t="str">
            <v>A-15</v>
          </cell>
          <cell r="D225" t="str">
            <v>A-15:Zone3</v>
          </cell>
          <cell r="E225">
            <v>16</v>
          </cell>
          <cell r="F225">
            <v>100</v>
          </cell>
          <cell r="G225">
            <v>207</v>
          </cell>
          <cell r="H225">
            <v>85</v>
          </cell>
          <cell r="I225">
            <v>313</v>
          </cell>
          <cell r="J225">
            <v>15</v>
          </cell>
          <cell r="K225">
            <v>0</v>
          </cell>
          <cell r="L225">
            <v>15</v>
          </cell>
          <cell r="M225">
            <v>0</v>
          </cell>
          <cell r="N225">
            <v>3.1E-2</v>
          </cell>
          <cell r="O225">
            <v>3.1E-2</v>
          </cell>
          <cell r="P225">
            <v>0</v>
          </cell>
          <cell r="R225">
            <v>2066.6666666666665</v>
          </cell>
          <cell r="S225">
            <v>0</v>
          </cell>
          <cell r="T225">
            <v>483.87096774193549</v>
          </cell>
          <cell r="W225">
            <v>31</v>
          </cell>
          <cell r="X225">
            <v>0</v>
          </cell>
        </row>
        <row r="226">
          <cell r="B226">
            <v>41647</v>
          </cell>
          <cell r="C226" t="str">
            <v>A-15</v>
          </cell>
          <cell r="D226" t="str">
            <v>A-15:Zone3</v>
          </cell>
          <cell r="E226">
            <v>25</v>
          </cell>
          <cell r="F226">
            <v>100</v>
          </cell>
          <cell r="G226">
            <v>215</v>
          </cell>
          <cell r="H226">
            <v>89</v>
          </cell>
          <cell r="I226">
            <v>418</v>
          </cell>
          <cell r="J226">
            <v>54</v>
          </cell>
          <cell r="K226">
            <v>0</v>
          </cell>
          <cell r="L226">
            <v>54</v>
          </cell>
          <cell r="M226">
            <v>0</v>
          </cell>
          <cell r="N226">
            <v>0.2</v>
          </cell>
          <cell r="O226">
            <v>0.2</v>
          </cell>
          <cell r="P226">
            <v>0</v>
          </cell>
          <cell r="R226">
            <v>3703.7037037037039</v>
          </cell>
          <cell r="S226">
            <v>0</v>
          </cell>
          <cell r="T226">
            <v>270</v>
          </cell>
          <cell r="V226" t="str">
            <v>Slugging</v>
          </cell>
          <cell r="W226">
            <v>200</v>
          </cell>
          <cell r="X226">
            <v>0</v>
          </cell>
        </row>
        <row r="227">
          <cell r="B227">
            <v>41666</v>
          </cell>
          <cell r="C227" t="str">
            <v>A-15</v>
          </cell>
          <cell r="D227" t="str">
            <v>A-15:Zone3</v>
          </cell>
          <cell r="E227">
            <v>23</v>
          </cell>
          <cell r="F227">
            <v>100</v>
          </cell>
          <cell r="G227">
            <v>207</v>
          </cell>
          <cell r="H227">
            <v>83</v>
          </cell>
          <cell r="I227">
            <v>407</v>
          </cell>
          <cell r="J227">
            <v>2.58</v>
          </cell>
          <cell r="K227">
            <v>0</v>
          </cell>
          <cell r="L227">
            <v>2.58</v>
          </cell>
          <cell r="M227">
            <v>0</v>
          </cell>
          <cell r="N227">
            <v>7.0000000000000007E-2</v>
          </cell>
          <cell r="O227">
            <v>7.0000000000000007E-2</v>
          </cell>
          <cell r="P227">
            <v>0</v>
          </cell>
          <cell r="R227">
            <v>27131.782945736435</v>
          </cell>
          <cell r="S227">
            <v>0</v>
          </cell>
          <cell r="T227">
            <v>36.857142857142854</v>
          </cell>
          <cell r="V227" t="str">
            <v>Weak flow due to back pressure</v>
          </cell>
          <cell r="W227">
            <v>70</v>
          </cell>
          <cell r="X227">
            <v>0</v>
          </cell>
        </row>
        <row r="228">
          <cell r="B228">
            <v>41719</v>
          </cell>
          <cell r="C228" t="str">
            <v>A-15</v>
          </cell>
          <cell r="D228" t="str">
            <v>A-15:Zone3</v>
          </cell>
          <cell r="E228">
            <v>7</v>
          </cell>
          <cell r="F228">
            <v>100</v>
          </cell>
          <cell r="G228">
            <v>238</v>
          </cell>
          <cell r="H228">
            <v>82</v>
          </cell>
          <cell r="I228">
            <v>343</v>
          </cell>
          <cell r="J228">
            <v>26</v>
          </cell>
          <cell r="K228">
            <v>0</v>
          </cell>
          <cell r="L228">
            <v>26</v>
          </cell>
          <cell r="M228">
            <v>0</v>
          </cell>
          <cell r="N228">
            <v>0.1</v>
          </cell>
          <cell r="O228">
            <v>0.1</v>
          </cell>
          <cell r="P228">
            <v>0</v>
          </cell>
          <cell r="R228">
            <v>3846.1538461538462</v>
          </cell>
          <cell r="S228">
            <v>0</v>
          </cell>
          <cell r="T228">
            <v>260</v>
          </cell>
          <cell r="V228" t="str">
            <v>Weak flow due to back pressure</v>
          </cell>
          <cell r="W228">
            <v>100</v>
          </cell>
          <cell r="X228">
            <v>0</v>
          </cell>
        </row>
        <row r="229">
          <cell r="B229">
            <v>41755</v>
          </cell>
          <cell r="C229" t="str">
            <v>A-15</v>
          </cell>
          <cell r="D229" t="str">
            <v>A-15:Zone3</v>
          </cell>
          <cell r="E229">
            <v>8</v>
          </cell>
          <cell r="F229">
            <v>100</v>
          </cell>
          <cell r="G229">
            <v>242</v>
          </cell>
          <cell r="H229">
            <v>87</v>
          </cell>
          <cell r="I229">
            <v>1351</v>
          </cell>
          <cell r="J229">
            <v>177</v>
          </cell>
          <cell r="K229">
            <v>0</v>
          </cell>
          <cell r="L229">
            <v>177</v>
          </cell>
          <cell r="M229">
            <v>0</v>
          </cell>
          <cell r="N229">
            <v>0.18000000000000099</v>
          </cell>
          <cell r="O229">
            <v>6.03</v>
          </cell>
          <cell r="P229">
            <v>5.85</v>
          </cell>
          <cell r="R229">
            <v>1016.9491525423786</v>
          </cell>
          <cell r="S229">
            <v>0</v>
          </cell>
          <cell r="T229">
            <v>983.33333333332791</v>
          </cell>
          <cell r="V229" t="str">
            <v xml:space="preserve">Kick off post Gas Lift line installation.  </v>
          </cell>
          <cell r="W229">
            <v>180.00000000000099</v>
          </cell>
          <cell r="X229">
            <v>5850</v>
          </cell>
        </row>
        <row r="230">
          <cell r="B230">
            <v>41758</v>
          </cell>
          <cell r="C230" t="str">
            <v>A-15</v>
          </cell>
          <cell r="D230" t="str">
            <v>A-15:Zone3</v>
          </cell>
          <cell r="E230">
            <v>6</v>
          </cell>
          <cell r="F230">
            <v>100</v>
          </cell>
          <cell r="G230">
            <v>290</v>
          </cell>
          <cell r="H230">
            <v>79</v>
          </cell>
          <cell r="I230">
            <v>1250</v>
          </cell>
          <cell r="J230">
            <v>160</v>
          </cell>
          <cell r="K230">
            <v>0</v>
          </cell>
          <cell r="L230">
            <v>160</v>
          </cell>
          <cell r="M230">
            <v>0</v>
          </cell>
          <cell r="N230">
            <v>0.14699999999999999</v>
          </cell>
          <cell r="O230">
            <v>5.7270000000000003</v>
          </cell>
          <cell r="P230">
            <v>5.58</v>
          </cell>
          <cell r="R230">
            <v>918.75</v>
          </cell>
          <cell r="S230">
            <v>0</v>
          </cell>
          <cell r="T230">
            <v>1088.4353741496598</v>
          </cell>
          <cell r="V230" t="str">
            <v>Kick off post GL installation</v>
          </cell>
          <cell r="W230">
            <v>147</v>
          </cell>
          <cell r="X230">
            <v>5580</v>
          </cell>
        </row>
        <row r="231">
          <cell r="B231">
            <v>41772</v>
          </cell>
          <cell r="C231" t="str">
            <v>A-15</v>
          </cell>
          <cell r="D231" t="str">
            <v>A-15:Zone3</v>
          </cell>
          <cell r="E231">
            <v>20</v>
          </cell>
          <cell r="F231">
            <v>100</v>
          </cell>
          <cell r="G231">
            <v>193</v>
          </cell>
          <cell r="H231">
            <v>85</v>
          </cell>
          <cell r="I231">
            <v>536</v>
          </cell>
          <cell r="J231">
            <v>57</v>
          </cell>
          <cell r="K231">
            <v>30.68</v>
          </cell>
          <cell r="L231">
            <v>87.68</v>
          </cell>
          <cell r="M231">
            <v>34.990875912408761</v>
          </cell>
          <cell r="N231">
            <v>6.0000000000000102E-2</v>
          </cell>
          <cell r="O231">
            <v>2.48</v>
          </cell>
          <cell r="P231">
            <v>2.42</v>
          </cell>
          <cell r="R231">
            <v>1052.6315789473701</v>
          </cell>
          <cell r="S231">
            <v>511.33333333333246</v>
          </cell>
          <cell r="T231">
            <v>1461.333333333331</v>
          </cell>
          <cell r="V231" t="str">
            <v>WC lab 14 May 2014 is 35%. Post stop GL.</v>
          </cell>
          <cell r="W231">
            <v>60.000000000000099</v>
          </cell>
          <cell r="X231">
            <v>2420</v>
          </cell>
        </row>
        <row r="232">
          <cell r="B232">
            <v>41786</v>
          </cell>
          <cell r="C232" t="str">
            <v>A-15</v>
          </cell>
          <cell r="D232" t="str">
            <v>A-15:Zone3</v>
          </cell>
          <cell r="E232">
            <v>23</v>
          </cell>
          <cell r="F232">
            <v>100</v>
          </cell>
          <cell r="G232">
            <v>269</v>
          </cell>
          <cell r="H232">
            <v>83</v>
          </cell>
          <cell r="I232">
            <v>931</v>
          </cell>
          <cell r="J232">
            <v>19</v>
          </cell>
          <cell r="K232">
            <v>0</v>
          </cell>
          <cell r="L232">
            <v>19</v>
          </cell>
          <cell r="M232">
            <v>0</v>
          </cell>
          <cell r="N232">
            <v>1.9999999999999601E-2</v>
          </cell>
          <cell r="O232">
            <v>5.01</v>
          </cell>
          <cell r="P232">
            <v>4.99</v>
          </cell>
          <cell r="R232">
            <v>1052.6315789473474</v>
          </cell>
          <cell r="S232">
            <v>0</v>
          </cell>
          <cell r="T232">
            <v>950.00000000001899</v>
          </cell>
          <cell r="W232">
            <v>19.999999999999602</v>
          </cell>
          <cell r="X232">
            <v>4990</v>
          </cell>
        </row>
        <row r="233">
          <cell r="B233">
            <v>41827</v>
          </cell>
          <cell r="C233" t="str">
            <v>A-15</v>
          </cell>
          <cell r="D233" t="str">
            <v>A-15:Zone3</v>
          </cell>
          <cell r="E233">
            <v>23</v>
          </cell>
          <cell r="F233">
            <v>100</v>
          </cell>
          <cell r="G233">
            <v>241</v>
          </cell>
          <cell r="H233">
            <v>82</v>
          </cell>
          <cell r="I233">
            <v>860</v>
          </cell>
          <cell r="J233">
            <v>9.1999999999999993</v>
          </cell>
          <cell r="K233">
            <v>0</v>
          </cell>
          <cell r="L233">
            <v>9.1999999999999993</v>
          </cell>
          <cell r="M233">
            <v>0</v>
          </cell>
          <cell r="N233">
            <v>9.9999999999997903E-3</v>
          </cell>
          <cell r="O233">
            <v>3.67</v>
          </cell>
          <cell r="P233">
            <v>3.66</v>
          </cell>
          <cell r="R233">
            <v>1086.9565217391075</v>
          </cell>
          <cell r="S233">
            <v>0</v>
          </cell>
          <cell r="T233">
            <v>920.00000000001933</v>
          </cell>
          <cell r="W233">
            <v>9.9999999999997904</v>
          </cell>
          <cell r="X233">
            <v>3660</v>
          </cell>
        </row>
        <row r="234">
          <cell r="B234">
            <v>41843</v>
          </cell>
          <cell r="C234" t="str">
            <v>A-15</v>
          </cell>
          <cell r="D234" t="str">
            <v>A-15:Zone3</v>
          </cell>
          <cell r="E234">
            <v>17</v>
          </cell>
          <cell r="F234">
            <v>100</v>
          </cell>
          <cell r="G234">
            <v>269</v>
          </cell>
          <cell r="H234">
            <v>82.2</v>
          </cell>
          <cell r="I234">
            <v>714</v>
          </cell>
          <cell r="J234">
            <v>88.95</v>
          </cell>
          <cell r="K234">
            <v>38.119999999999997</v>
          </cell>
          <cell r="L234">
            <v>127.07</v>
          </cell>
          <cell r="M234">
            <v>29.999213032186983</v>
          </cell>
          <cell r="N234">
            <v>6.9999999999999798E-2</v>
          </cell>
          <cell r="O234">
            <v>3.88</v>
          </cell>
          <cell r="P234">
            <v>3.81</v>
          </cell>
          <cell r="R234">
            <v>786.95896571107141</v>
          </cell>
          <cell r="S234">
            <v>544.57142857143015</v>
          </cell>
          <cell r="T234">
            <v>1815.2857142857195</v>
          </cell>
          <cell r="V234" t="str">
            <v xml:space="preserve">Assume WC 30%. Post SI 2 days. Suspected overcooling gas lift. </v>
          </cell>
          <cell r="W234">
            <v>69.999999999999801</v>
          </cell>
          <cell r="X234">
            <v>3810</v>
          </cell>
        </row>
        <row r="235">
          <cell r="B235">
            <v>41872</v>
          </cell>
          <cell r="C235" t="str">
            <v>A-15</v>
          </cell>
          <cell r="D235" t="str">
            <v>A-15:Zone3</v>
          </cell>
          <cell r="E235">
            <v>21</v>
          </cell>
          <cell r="F235">
            <v>100</v>
          </cell>
          <cell r="G235">
            <v>277</v>
          </cell>
          <cell r="H235">
            <v>86</v>
          </cell>
          <cell r="I235">
            <v>496</v>
          </cell>
          <cell r="J235">
            <v>64.8</v>
          </cell>
          <cell r="K235">
            <v>0</v>
          </cell>
          <cell r="L235">
            <v>64.8</v>
          </cell>
          <cell r="M235">
            <v>0</v>
          </cell>
          <cell r="N235">
            <v>6.0000000000000102E-2</v>
          </cell>
          <cell r="O235">
            <v>1.97</v>
          </cell>
          <cell r="P235">
            <v>1.91</v>
          </cell>
          <cell r="R235">
            <v>925.92592592592746</v>
          </cell>
          <cell r="S235">
            <v>0</v>
          </cell>
          <cell r="T235">
            <v>1079.9999999999982</v>
          </cell>
          <cell r="W235">
            <v>60.000000000000099</v>
          </cell>
          <cell r="X235">
            <v>1910</v>
          </cell>
        </row>
        <row r="236">
          <cell r="B236">
            <v>41909</v>
          </cell>
          <cell r="C236" t="str">
            <v>A-15</v>
          </cell>
          <cell r="D236" t="str">
            <v>A-15:Zone3</v>
          </cell>
          <cell r="E236">
            <v>24</v>
          </cell>
          <cell r="F236">
            <v>100</v>
          </cell>
          <cell r="G236">
            <v>209</v>
          </cell>
          <cell r="H236">
            <v>86</v>
          </cell>
          <cell r="I236">
            <v>263</v>
          </cell>
          <cell r="J236">
            <v>33.5</v>
          </cell>
          <cell r="K236">
            <v>43.4</v>
          </cell>
          <cell r="L236">
            <v>76.900000000000006</v>
          </cell>
          <cell r="M236">
            <v>56.436931079323799</v>
          </cell>
          <cell r="N236">
            <v>0.03</v>
          </cell>
          <cell r="O236">
            <v>0.25</v>
          </cell>
          <cell r="P236">
            <v>0.22</v>
          </cell>
          <cell r="R236">
            <v>895.52238805970148</v>
          </cell>
          <cell r="S236">
            <v>1446.6666666666667</v>
          </cell>
          <cell r="T236">
            <v>2563.3333333333335</v>
          </cell>
          <cell r="V236" t="str">
            <v>GL rate reduced</v>
          </cell>
          <cell r="W236">
            <v>30</v>
          </cell>
          <cell r="X236">
            <v>220</v>
          </cell>
        </row>
        <row r="237">
          <cell r="B237">
            <v>41920</v>
          </cell>
          <cell r="C237" t="str">
            <v>A-15</v>
          </cell>
          <cell r="D237" t="str">
            <v>A-15:Zone3</v>
          </cell>
          <cell r="E237">
            <v>24</v>
          </cell>
          <cell r="F237">
            <v>100</v>
          </cell>
          <cell r="G237">
            <v>277</v>
          </cell>
          <cell r="H237">
            <v>85</v>
          </cell>
          <cell r="I237">
            <v>493</v>
          </cell>
          <cell r="J237">
            <v>16.100000000000001</v>
          </cell>
          <cell r="K237">
            <v>55.9</v>
          </cell>
          <cell r="L237">
            <v>72</v>
          </cell>
          <cell r="M237">
            <v>77.638888888888886</v>
          </cell>
          <cell r="N237">
            <v>0.02</v>
          </cell>
          <cell r="O237">
            <v>3.09</v>
          </cell>
          <cell r="P237">
            <v>3.07</v>
          </cell>
          <cell r="R237">
            <v>1242.2360248447205</v>
          </cell>
          <cell r="S237">
            <v>2795</v>
          </cell>
          <cell r="T237">
            <v>3600</v>
          </cell>
          <cell r="W237">
            <v>20</v>
          </cell>
          <cell r="X237">
            <v>3070</v>
          </cell>
        </row>
        <row r="238">
          <cell r="B238">
            <v>41978</v>
          </cell>
          <cell r="C238" t="str">
            <v>A-15</v>
          </cell>
          <cell r="D238" t="str">
            <v>A-15:Zone3</v>
          </cell>
          <cell r="E238">
            <v>23</v>
          </cell>
          <cell r="F238">
            <v>100</v>
          </cell>
          <cell r="G238">
            <v>277</v>
          </cell>
          <cell r="H238">
            <v>85</v>
          </cell>
          <cell r="I238">
            <v>493</v>
          </cell>
          <cell r="J238">
            <v>42.9</v>
          </cell>
          <cell r="K238">
            <v>6.98</v>
          </cell>
          <cell r="L238">
            <v>49.88</v>
          </cell>
          <cell r="M238">
            <v>13.993584603047314</v>
          </cell>
          <cell r="N238">
            <v>3.9999999999999598E-2</v>
          </cell>
          <cell r="O238">
            <v>3.01</v>
          </cell>
          <cell r="P238">
            <v>2.97</v>
          </cell>
          <cell r="R238">
            <v>932.40093240092312</v>
          </cell>
          <cell r="S238">
            <v>174.50000000000173</v>
          </cell>
          <cell r="T238">
            <v>1247.0000000000125</v>
          </cell>
          <cell r="V238" t="str">
            <v>Lab WC 14% (5 Dec 2014)</v>
          </cell>
          <cell r="W238">
            <v>39.999999999999595</v>
          </cell>
          <cell r="X238">
            <v>2970</v>
          </cell>
        </row>
        <row r="239">
          <cell r="B239">
            <v>42035</v>
          </cell>
          <cell r="C239" t="str">
            <v>A-15</v>
          </cell>
          <cell r="D239" t="str">
            <v>A-15:Zone3</v>
          </cell>
          <cell r="E239">
            <v>24</v>
          </cell>
          <cell r="F239">
            <v>100</v>
          </cell>
          <cell r="G239">
            <v>277</v>
          </cell>
          <cell r="H239">
            <v>85</v>
          </cell>
          <cell r="I239">
            <v>493</v>
          </cell>
          <cell r="J239">
            <v>21.01</v>
          </cell>
          <cell r="K239">
            <v>3.42</v>
          </cell>
          <cell r="L239">
            <v>24.43</v>
          </cell>
          <cell r="M239">
            <v>13.999181334424888</v>
          </cell>
          <cell r="N239">
            <v>0.02</v>
          </cell>
          <cell r="O239">
            <v>0.93</v>
          </cell>
          <cell r="P239">
            <v>0.91</v>
          </cell>
          <cell r="R239">
            <v>951.92765349833417</v>
          </cell>
          <cell r="S239">
            <v>171</v>
          </cell>
          <cell r="T239">
            <v>1221.5</v>
          </cell>
          <cell r="V239" t="str">
            <v>Assume lab WC 14% (5 Dec 2014)</v>
          </cell>
          <cell r="W239">
            <v>20</v>
          </cell>
          <cell r="X239">
            <v>910</v>
          </cell>
        </row>
        <row r="240">
          <cell r="B240">
            <v>42092</v>
          </cell>
          <cell r="C240" t="str">
            <v>A-15</v>
          </cell>
          <cell r="D240" t="str">
            <v>A-15:Zone3</v>
          </cell>
          <cell r="E240">
            <v>18</v>
          </cell>
          <cell r="F240">
            <v>100</v>
          </cell>
          <cell r="G240">
            <v>278</v>
          </cell>
          <cell r="H240">
            <v>87</v>
          </cell>
          <cell r="I240">
            <v>502</v>
          </cell>
          <cell r="J240">
            <v>9.6</v>
          </cell>
          <cell r="K240">
            <v>0</v>
          </cell>
          <cell r="L240">
            <v>9.6</v>
          </cell>
          <cell r="M240">
            <v>0</v>
          </cell>
          <cell r="N240">
            <v>8.0000000000000106E-3</v>
          </cell>
          <cell r="O240">
            <v>2.5619999999999998</v>
          </cell>
          <cell r="P240">
            <v>2.5539999999999998</v>
          </cell>
          <cell r="R240">
            <v>833.33333333333439</v>
          </cell>
          <cell r="S240">
            <v>0</v>
          </cell>
          <cell r="T240">
            <v>1199.9999999999984</v>
          </cell>
          <cell r="V240" t="str">
            <v>Lab WC 0%</v>
          </cell>
          <cell r="W240">
            <v>8.0000000000000107</v>
          </cell>
          <cell r="X240">
            <v>2554</v>
          </cell>
        </row>
        <row r="241">
          <cell r="B241">
            <v>42144</v>
          </cell>
          <cell r="C241" t="str">
            <v>A-15</v>
          </cell>
          <cell r="D241" t="str">
            <v>A-15:Zone3</v>
          </cell>
          <cell r="E241">
            <v>23</v>
          </cell>
          <cell r="F241">
            <v>100</v>
          </cell>
          <cell r="G241">
            <v>277</v>
          </cell>
          <cell r="H241">
            <v>85</v>
          </cell>
          <cell r="I241">
            <v>493</v>
          </cell>
          <cell r="J241">
            <v>35.68</v>
          </cell>
          <cell r="K241">
            <v>0</v>
          </cell>
          <cell r="L241">
            <v>35.68</v>
          </cell>
          <cell r="M241">
            <v>0</v>
          </cell>
          <cell r="N241">
            <v>2.8000000000000001E-2</v>
          </cell>
          <cell r="O241">
            <v>2.29</v>
          </cell>
          <cell r="P241">
            <v>2.262</v>
          </cell>
          <cell r="R241">
            <v>784.75336322869953</v>
          </cell>
          <cell r="S241">
            <v>0</v>
          </cell>
          <cell r="T241">
            <v>1274.2857142857142</v>
          </cell>
          <cell r="V241" t="str">
            <v>Assume WC 0% (29 Mar 2015)</v>
          </cell>
          <cell r="W241">
            <v>28</v>
          </cell>
          <cell r="X241">
            <v>2262</v>
          </cell>
        </row>
        <row r="242">
          <cell r="B242">
            <v>42165</v>
          </cell>
          <cell r="C242" t="str">
            <v>A-15</v>
          </cell>
          <cell r="D242" t="str">
            <v>A-15:Zone3</v>
          </cell>
          <cell r="E242">
            <v>17</v>
          </cell>
          <cell r="F242">
            <v>100</v>
          </cell>
          <cell r="G242">
            <v>278</v>
          </cell>
          <cell r="H242">
            <v>88</v>
          </cell>
          <cell r="I242">
            <v>504</v>
          </cell>
          <cell r="J242">
            <v>20.7</v>
          </cell>
          <cell r="K242">
            <v>0</v>
          </cell>
          <cell r="L242">
            <v>20.7</v>
          </cell>
          <cell r="M242">
            <v>0</v>
          </cell>
          <cell r="N242">
            <v>1.6999999999999901E-2</v>
          </cell>
          <cell r="O242">
            <v>2.379</v>
          </cell>
          <cell r="P242">
            <v>2.3620000000000001</v>
          </cell>
          <cell r="R242">
            <v>821.25603864733819</v>
          </cell>
          <cell r="S242">
            <v>0</v>
          </cell>
          <cell r="T242">
            <v>1217.6470588235366</v>
          </cell>
          <cell r="V242" t="str">
            <v>Assume WC 0%</v>
          </cell>
          <cell r="W242">
            <v>16.999999999999901</v>
          </cell>
          <cell r="X242">
            <v>2362</v>
          </cell>
        </row>
        <row r="243">
          <cell r="B243">
            <v>42172</v>
          </cell>
          <cell r="C243" t="str">
            <v>A-15</v>
          </cell>
          <cell r="D243" t="str">
            <v>A-15:Zone3</v>
          </cell>
          <cell r="E243">
            <v>20</v>
          </cell>
          <cell r="F243">
            <v>100</v>
          </cell>
          <cell r="G243">
            <v>277</v>
          </cell>
          <cell r="H243">
            <v>87</v>
          </cell>
          <cell r="I243">
            <v>498</v>
          </cell>
          <cell r="J243">
            <v>73.3</v>
          </cell>
          <cell r="K243">
            <v>0</v>
          </cell>
          <cell r="L243">
            <v>73.3</v>
          </cell>
          <cell r="M243">
            <v>0</v>
          </cell>
          <cell r="N243">
            <v>5.9000000000000198E-2</v>
          </cell>
          <cell r="O243">
            <v>2.2890000000000001</v>
          </cell>
          <cell r="P243">
            <v>2.23</v>
          </cell>
          <cell r="R243">
            <v>804.91132332878851</v>
          </cell>
          <cell r="S243">
            <v>0</v>
          </cell>
          <cell r="T243">
            <v>1242.372881355928</v>
          </cell>
          <cell r="V243" t="str">
            <v>WC 2% (22 May 2015)</v>
          </cell>
          <cell r="W243">
            <v>59.000000000000199</v>
          </cell>
          <cell r="X243">
            <v>2230</v>
          </cell>
        </row>
        <row r="244">
          <cell r="B244">
            <v>42190</v>
          </cell>
          <cell r="C244" t="str">
            <v>A-15</v>
          </cell>
          <cell r="D244" t="str">
            <v>A-15:Zone3</v>
          </cell>
          <cell r="E244">
            <v>0</v>
          </cell>
          <cell r="F244">
            <v>100</v>
          </cell>
          <cell r="G244">
            <v>277</v>
          </cell>
          <cell r="H244">
            <v>85</v>
          </cell>
          <cell r="I244">
            <v>493</v>
          </cell>
          <cell r="J244">
            <v>121.65</v>
          </cell>
          <cell r="K244">
            <v>2.48</v>
          </cell>
          <cell r="L244">
            <v>124.13</v>
          </cell>
          <cell r="M244">
            <v>1.9979054217352776</v>
          </cell>
          <cell r="N244">
            <v>9.7000000000000003E-2</v>
          </cell>
          <cell r="O244">
            <v>2.1720000000000002</v>
          </cell>
          <cell r="P244">
            <v>2.0750000000000002</v>
          </cell>
          <cell r="R244">
            <v>797.36950267159887</v>
          </cell>
          <cell r="S244">
            <v>25.567010309278352</v>
          </cell>
          <cell r="T244">
            <v>1279.6907216494844</v>
          </cell>
          <cell r="V244" t="str">
            <v>Assume WC 2%</v>
          </cell>
          <cell r="W244">
            <v>97</v>
          </cell>
          <cell r="X244">
            <v>2075</v>
          </cell>
        </row>
        <row r="245">
          <cell r="B245">
            <v>42225</v>
          </cell>
          <cell r="C245" t="str">
            <v>A-15</v>
          </cell>
          <cell r="D245" t="str">
            <v>A-15:Zone3</v>
          </cell>
          <cell r="E245">
            <v>24</v>
          </cell>
          <cell r="F245">
            <v>100</v>
          </cell>
          <cell r="G245">
            <v>213</v>
          </cell>
          <cell r="H245">
            <v>84</v>
          </cell>
          <cell r="I245">
            <v>1113</v>
          </cell>
          <cell r="J245">
            <v>19.95</v>
          </cell>
          <cell r="K245">
            <v>0.41</v>
          </cell>
          <cell r="L245">
            <v>20.36</v>
          </cell>
          <cell r="M245">
            <v>2.0137524557956779</v>
          </cell>
          <cell r="N245">
            <v>1.6E-2</v>
          </cell>
          <cell r="O245">
            <v>2.9649999999999999</v>
          </cell>
          <cell r="P245">
            <v>2.9489999999999998</v>
          </cell>
          <cell r="R245">
            <v>802.00501253132836</v>
          </cell>
          <cell r="S245">
            <v>25.625</v>
          </cell>
          <cell r="T245">
            <v>1272.5</v>
          </cell>
          <cell r="V245" t="str">
            <v>Assume WC 2%</v>
          </cell>
          <cell r="W245">
            <v>16</v>
          </cell>
          <cell r="X245">
            <v>2949</v>
          </cell>
        </row>
        <row r="246">
          <cell r="B246">
            <v>42228</v>
          </cell>
          <cell r="C246" t="str">
            <v>A-15</v>
          </cell>
          <cell r="D246" t="str">
            <v>A-15:Zone3</v>
          </cell>
          <cell r="E246">
            <v>13</v>
          </cell>
          <cell r="F246">
            <v>100</v>
          </cell>
          <cell r="G246">
            <v>210</v>
          </cell>
          <cell r="H246">
            <v>82</v>
          </cell>
          <cell r="I246">
            <v>1035</v>
          </cell>
          <cell r="J246">
            <v>31.51</v>
          </cell>
          <cell r="K246">
            <v>0.64</v>
          </cell>
          <cell r="L246">
            <v>32.15</v>
          </cell>
          <cell r="M246">
            <v>1.9906687402799379</v>
          </cell>
          <cell r="N246">
            <v>2.4999999999999901E-2</v>
          </cell>
          <cell r="O246">
            <v>2.7309999999999999</v>
          </cell>
          <cell r="P246">
            <v>2.706</v>
          </cell>
          <cell r="R246">
            <v>793.39892097746429</v>
          </cell>
          <cell r="S246">
            <v>25.600000000000101</v>
          </cell>
          <cell r="T246">
            <v>1286.0000000000052</v>
          </cell>
          <cell r="V246" t="str">
            <v>Assume WC 2%</v>
          </cell>
          <cell r="W246">
            <v>24.999999999999901</v>
          </cell>
          <cell r="X246">
            <v>2706</v>
          </cell>
        </row>
        <row r="247">
          <cell r="B247">
            <v>42287</v>
          </cell>
          <cell r="C247" t="str">
            <v>A-15</v>
          </cell>
          <cell r="D247" t="str">
            <v>A-15:Zone3</v>
          </cell>
          <cell r="E247">
            <v>23</v>
          </cell>
          <cell r="F247">
            <v>100</v>
          </cell>
          <cell r="G247">
            <v>208</v>
          </cell>
          <cell r="H247">
            <v>77</v>
          </cell>
          <cell r="I247">
            <v>1118</v>
          </cell>
          <cell r="J247">
            <v>48</v>
          </cell>
          <cell r="K247">
            <v>1</v>
          </cell>
          <cell r="L247">
            <v>49</v>
          </cell>
          <cell r="M247">
            <v>2.0408163265306123</v>
          </cell>
          <cell r="N247">
            <v>3.7999999999999999E-2</v>
          </cell>
          <cell r="O247">
            <v>2.8290000000000002</v>
          </cell>
          <cell r="P247">
            <v>2.8290000000000002</v>
          </cell>
          <cell r="R247">
            <v>791.66666666666663</v>
          </cell>
          <cell r="S247">
            <v>26.315789473684209</v>
          </cell>
          <cell r="T247">
            <v>1289.4736842105262</v>
          </cell>
          <cell r="V247" t="str">
            <v>Assume WC 2%</v>
          </cell>
          <cell r="W247">
            <v>38</v>
          </cell>
          <cell r="X247">
            <v>2829</v>
          </cell>
        </row>
        <row r="248">
          <cell r="B248">
            <v>42332</v>
          </cell>
          <cell r="C248" t="str">
            <v>A-15</v>
          </cell>
          <cell r="D248" t="str">
            <v>A-15:Zone3</v>
          </cell>
          <cell r="E248">
            <v>22</v>
          </cell>
          <cell r="F248">
            <v>100</v>
          </cell>
          <cell r="G248">
            <v>216</v>
          </cell>
          <cell r="H248">
            <v>80</v>
          </cell>
          <cell r="I248">
            <v>968</v>
          </cell>
          <cell r="J248">
            <v>33.200000000000003</v>
          </cell>
          <cell r="K248">
            <v>0</v>
          </cell>
          <cell r="L248">
            <v>33.200000000000003</v>
          </cell>
          <cell r="M248">
            <v>0</v>
          </cell>
          <cell r="N248">
            <v>2.7E-2</v>
          </cell>
          <cell r="O248">
            <v>2.847</v>
          </cell>
          <cell r="P248">
            <v>2.82</v>
          </cell>
          <cell r="R248">
            <v>813.25301204819277</v>
          </cell>
          <cell r="S248">
            <v>0</v>
          </cell>
          <cell r="T248">
            <v>1229.6296296296296</v>
          </cell>
          <cell r="V248" t="str">
            <v>Lab WC 0%</v>
          </cell>
          <cell r="W248">
            <v>27</v>
          </cell>
          <cell r="X248">
            <v>2820</v>
          </cell>
        </row>
        <row r="249">
          <cell r="B249">
            <v>42353</v>
          </cell>
          <cell r="C249" t="str">
            <v>A-15</v>
          </cell>
          <cell r="D249" t="str">
            <v>A-15:Zone3</v>
          </cell>
          <cell r="E249">
            <v>28</v>
          </cell>
          <cell r="F249">
            <v>100</v>
          </cell>
          <cell r="G249">
            <v>197</v>
          </cell>
          <cell r="H249">
            <v>85</v>
          </cell>
          <cell r="I249">
            <v>868</v>
          </cell>
          <cell r="J249">
            <v>26.84</v>
          </cell>
          <cell r="K249">
            <v>0</v>
          </cell>
          <cell r="L249">
            <v>26.84</v>
          </cell>
          <cell r="M249">
            <v>0</v>
          </cell>
          <cell r="N249">
            <v>2.1000000000000001E-2</v>
          </cell>
          <cell r="O249">
            <v>2.508</v>
          </cell>
          <cell r="P249">
            <v>2.4860000000000002</v>
          </cell>
          <cell r="R249">
            <v>782.41430700447097</v>
          </cell>
          <cell r="S249">
            <v>0</v>
          </cell>
          <cell r="T249">
            <v>1278.0952380952381</v>
          </cell>
          <cell r="V249" t="str">
            <v>Assume Lab WC 0%. GL meter = 2.95 MMscfd</v>
          </cell>
          <cell r="W249">
            <v>21</v>
          </cell>
          <cell r="X249">
            <v>2486</v>
          </cell>
        </row>
        <row r="250">
          <cell r="B250">
            <v>42370</v>
          </cell>
          <cell r="C250" t="str">
            <v>A-15</v>
          </cell>
          <cell r="D250" t="str">
            <v>A-15:Zone3</v>
          </cell>
          <cell r="E250">
            <v>24</v>
          </cell>
          <cell r="F250">
            <v>100</v>
          </cell>
          <cell r="G250">
            <v>205</v>
          </cell>
          <cell r="H250">
            <v>80</v>
          </cell>
          <cell r="I250">
            <v>900</v>
          </cell>
          <cell r="J250">
            <v>15.45</v>
          </cell>
          <cell r="K250">
            <v>0</v>
          </cell>
          <cell r="L250">
            <v>15.45</v>
          </cell>
          <cell r="M250">
            <v>0</v>
          </cell>
          <cell r="N250">
            <v>1.2E-2</v>
          </cell>
          <cell r="O250">
            <v>2.5870000000000002</v>
          </cell>
          <cell r="P250">
            <v>2.5739999999999998</v>
          </cell>
          <cell r="Q250">
            <v>74</v>
          </cell>
          <cell r="R250">
            <v>776.69902912621365</v>
          </cell>
          <cell r="T250">
            <v>1287.5</v>
          </cell>
          <cell r="V250" t="str">
            <v>Assume Lab WC 0%. GL meter = 2.91 MMscfd</v>
          </cell>
          <cell r="W250">
            <v>12</v>
          </cell>
          <cell r="X250">
            <v>2574</v>
          </cell>
        </row>
        <row r="251">
          <cell r="B251">
            <v>42418</v>
          </cell>
          <cell r="C251" t="str">
            <v>A-15</v>
          </cell>
          <cell r="D251" t="str">
            <v>A-15:Zone3</v>
          </cell>
          <cell r="E251">
            <v>23</v>
          </cell>
          <cell r="F251">
            <v>100</v>
          </cell>
          <cell r="G251">
            <v>195</v>
          </cell>
          <cell r="H251">
            <v>79</v>
          </cell>
          <cell r="I251">
            <v>592</v>
          </cell>
          <cell r="J251">
            <v>38.22</v>
          </cell>
          <cell r="K251">
            <v>0.31</v>
          </cell>
          <cell r="L251">
            <v>38.53</v>
          </cell>
          <cell r="M251">
            <v>0.80456786919283674</v>
          </cell>
          <cell r="N251">
            <v>0.03</v>
          </cell>
          <cell r="O251">
            <v>2.16</v>
          </cell>
          <cell r="P251">
            <v>2.13</v>
          </cell>
          <cell r="Q251">
            <v>74</v>
          </cell>
          <cell r="R251">
            <v>784.92935635792776</v>
          </cell>
          <cell r="T251">
            <v>1284.3333333333333</v>
          </cell>
          <cell r="V251" t="str">
            <v>Lab WC 0.8% (19 Feb 2016)</v>
          </cell>
          <cell r="W251">
            <v>30</v>
          </cell>
          <cell r="X251">
            <v>2130</v>
          </cell>
        </row>
        <row r="252">
          <cell r="B252">
            <v>42430</v>
          </cell>
          <cell r="C252" t="str">
            <v>A-15</v>
          </cell>
          <cell r="D252" t="str">
            <v>A-15:Zone3</v>
          </cell>
          <cell r="E252">
            <v>18</v>
          </cell>
          <cell r="F252">
            <v>100</v>
          </cell>
          <cell r="G252">
            <v>194</v>
          </cell>
          <cell r="H252">
            <v>83</v>
          </cell>
          <cell r="I252">
            <v>808</v>
          </cell>
          <cell r="J252">
            <v>36.450000000000003</v>
          </cell>
          <cell r="K252">
            <v>0.28999999999999998</v>
          </cell>
          <cell r="L252">
            <v>36.74</v>
          </cell>
          <cell r="M252">
            <v>0.78933043004899295</v>
          </cell>
          <cell r="N252">
            <v>2.9000000000000001E-2</v>
          </cell>
          <cell r="O252">
            <v>2.38</v>
          </cell>
          <cell r="P252">
            <v>2.35</v>
          </cell>
          <cell r="Q252">
            <v>74</v>
          </cell>
          <cell r="R252">
            <v>795.61042524005484</v>
          </cell>
          <cell r="S252">
            <v>10</v>
          </cell>
          <cell r="T252">
            <v>1265.5172413793102</v>
          </cell>
          <cell r="V252" t="str">
            <v>Lab WC 0.8% (19 Feb 2016)</v>
          </cell>
          <cell r="W252">
            <v>29</v>
          </cell>
          <cell r="X252">
            <v>2350</v>
          </cell>
        </row>
        <row r="253">
          <cell r="B253">
            <v>42443</v>
          </cell>
          <cell r="C253" t="str">
            <v>A-15</v>
          </cell>
          <cell r="D253" t="str">
            <v>A-15:Zone3</v>
          </cell>
          <cell r="E253">
            <v>22</v>
          </cell>
          <cell r="F253">
            <v>100</v>
          </cell>
          <cell r="G253">
            <v>161</v>
          </cell>
          <cell r="H253">
            <v>85</v>
          </cell>
          <cell r="I253">
            <v>781.3</v>
          </cell>
          <cell r="J253">
            <v>41.32</v>
          </cell>
          <cell r="K253">
            <v>0.33</v>
          </cell>
          <cell r="L253">
            <v>41.65</v>
          </cell>
          <cell r="M253">
            <v>0.79231692677070831</v>
          </cell>
          <cell r="N253">
            <v>3.3000000000000002E-2</v>
          </cell>
          <cell r="O253">
            <v>2.27</v>
          </cell>
          <cell r="P253">
            <v>2.23</v>
          </cell>
          <cell r="R253">
            <v>798.64472410454982</v>
          </cell>
          <cell r="S253">
            <v>10</v>
          </cell>
          <cell r="T253">
            <v>1262.121212121212</v>
          </cell>
          <cell r="V253" t="str">
            <v>Assume WC 0.8% (19 Feb 2016)</v>
          </cell>
          <cell r="W253">
            <v>33</v>
          </cell>
          <cell r="X253">
            <v>2230</v>
          </cell>
        </row>
        <row r="254">
          <cell r="B254">
            <v>42493</v>
          </cell>
          <cell r="C254" t="str">
            <v>A-15</v>
          </cell>
          <cell r="D254" t="str">
            <v>A-15:Zone3</v>
          </cell>
          <cell r="E254">
            <v>23</v>
          </cell>
          <cell r="F254">
            <v>100</v>
          </cell>
          <cell r="G254">
            <v>152</v>
          </cell>
          <cell r="H254">
            <v>81</v>
          </cell>
          <cell r="I254">
            <v>855</v>
          </cell>
          <cell r="J254">
            <v>29.22</v>
          </cell>
          <cell r="K254">
            <v>0.54</v>
          </cell>
          <cell r="L254">
            <v>29.76</v>
          </cell>
          <cell r="M254">
            <v>1.814516129032258</v>
          </cell>
          <cell r="N254">
            <v>2.3E-2</v>
          </cell>
          <cell r="O254">
            <v>2.5099999999999998</v>
          </cell>
          <cell r="P254">
            <v>2.4900000000000002</v>
          </cell>
          <cell r="Q254">
            <v>74</v>
          </cell>
          <cell r="R254">
            <v>787.13210130047912</v>
          </cell>
          <cell r="T254">
            <v>1293.9130434782608</v>
          </cell>
          <cell r="V254" t="str">
            <v>Lab WC 1.8%. Multiple Well test A-15 and A-05</v>
          </cell>
          <cell r="W254">
            <v>23</v>
          </cell>
          <cell r="X254">
            <v>2490</v>
          </cell>
        </row>
        <row r="255">
          <cell r="B255">
            <v>42500</v>
          </cell>
          <cell r="C255" t="str">
            <v>A-15</v>
          </cell>
          <cell r="D255" t="str">
            <v>A-15:Zone3</v>
          </cell>
          <cell r="E255">
            <v>30</v>
          </cell>
          <cell r="F255">
            <v>100</v>
          </cell>
          <cell r="G255">
            <v>194</v>
          </cell>
          <cell r="H255">
            <v>85</v>
          </cell>
          <cell r="I255">
            <v>803</v>
          </cell>
          <cell r="J255">
            <v>45.31</v>
          </cell>
          <cell r="K255">
            <v>0.83</v>
          </cell>
          <cell r="L255">
            <v>46.14</v>
          </cell>
          <cell r="M255">
            <v>1.7988729952319029</v>
          </cell>
          <cell r="N255">
            <v>3.5999999999999997E-2</v>
          </cell>
          <cell r="O255">
            <v>2.2999999999999998</v>
          </cell>
          <cell r="P255">
            <v>2.2599999999999998</v>
          </cell>
          <cell r="Q255">
            <v>74</v>
          </cell>
          <cell r="R255">
            <v>794.52659457073491</v>
          </cell>
          <cell r="S255">
            <v>23.055555555555557</v>
          </cell>
          <cell r="T255">
            <v>1281.6666666666667</v>
          </cell>
          <cell r="V255" t="str">
            <v>Assume WC 1.8%. GL meter = 2.86 MM.</v>
          </cell>
          <cell r="W255">
            <v>36</v>
          </cell>
          <cell r="X255">
            <v>2260</v>
          </cell>
        </row>
        <row r="256">
          <cell r="B256">
            <v>42513</v>
          </cell>
          <cell r="C256" t="str">
            <v>A-15</v>
          </cell>
          <cell r="D256" t="str">
            <v>A-15:Zone3</v>
          </cell>
          <cell r="E256">
            <v>24</v>
          </cell>
          <cell r="F256">
            <v>100</v>
          </cell>
          <cell r="G256">
            <v>198</v>
          </cell>
          <cell r="H256">
            <v>82</v>
          </cell>
          <cell r="I256">
            <v>842</v>
          </cell>
          <cell r="J256">
            <v>15.92</v>
          </cell>
          <cell r="K256">
            <v>0.28999999999999998</v>
          </cell>
          <cell r="L256">
            <v>16.21</v>
          </cell>
          <cell r="M256">
            <v>1.7890191239975324</v>
          </cell>
          <cell r="N256">
            <v>1.2999999999999999E-2</v>
          </cell>
          <cell r="O256">
            <v>2.41</v>
          </cell>
          <cell r="P256">
            <v>2.4</v>
          </cell>
          <cell r="R256">
            <v>816.5829145728643</v>
          </cell>
          <cell r="S256">
            <v>22.307692307692307</v>
          </cell>
          <cell r="T256">
            <v>1246.9230769230769</v>
          </cell>
          <cell r="V256" t="str">
            <v>Assume WC 1.8%</v>
          </cell>
          <cell r="W256">
            <v>13</v>
          </cell>
          <cell r="X256">
            <v>2400</v>
          </cell>
        </row>
        <row r="257">
          <cell r="B257">
            <v>42579</v>
          </cell>
          <cell r="C257" t="str">
            <v>A-15</v>
          </cell>
          <cell r="D257" t="str">
            <v>A-15:Zone3</v>
          </cell>
          <cell r="E257">
            <v>23</v>
          </cell>
          <cell r="F257">
            <v>90</v>
          </cell>
          <cell r="G257">
            <v>175</v>
          </cell>
          <cell r="H257">
            <v>80</v>
          </cell>
          <cell r="I257">
            <v>886</v>
          </cell>
          <cell r="J257">
            <v>4.62</v>
          </cell>
          <cell r="K257">
            <v>0.01</v>
          </cell>
          <cell r="L257">
            <v>4.63</v>
          </cell>
          <cell r="M257">
            <v>0.21598272138228941</v>
          </cell>
          <cell r="N257">
            <v>2E-3</v>
          </cell>
          <cell r="O257">
            <v>2.11</v>
          </cell>
          <cell r="P257">
            <v>2.1</v>
          </cell>
          <cell r="Q257">
            <v>-7</v>
          </cell>
          <cell r="R257">
            <v>432.90043290043292</v>
          </cell>
          <cell r="S257">
            <v>5</v>
          </cell>
          <cell r="T257">
            <v>2315</v>
          </cell>
          <cell r="V257" t="str">
            <v>Assume WC 0.15%. GL meter = 2.6 MM.</v>
          </cell>
          <cell r="W257">
            <v>2</v>
          </cell>
          <cell r="X257">
            <v>2100</v>
          </cell>
        </row>
        <row r="258">
          <cell r="B258">
            <v>42593</v>
          </cell>
          <cell r="C258" t="str">
            <v>A-15</v>
          </cell>
          <cell r="D258" t="str">
            <v>A-15:Zone3</v>
          </cell>
          <cell r="E258">
            <v>22</v>
          </cell>
          <cell r="F258">
            <v>100</v>
          </cell>
          <cell r="G258">
            <v>271</v>
          </cell>
          <cell r="H258">
            <v>82</v>
          </cell>
          <cell r="I258">
            <v>765</v>
          </cell>
          <cell r="J258">
            <v>16.71</v>
          </cell>
          <cell r="K258">
            <v>0.03</v>
          </cell>
          <cell r="L258">
            <v>16.739999999999998</v>
          </cell>
          <cell r="M258">
            <v>0.17921146953405018</v>
          </cell>
          <cell r="N258">
            <v>7.0000000000000001E-3</v>
          </cell>
          <cell r="O258">
            <v>2.0099999999999998</v>
          </cell>
          <cell r="P258">
            <v>2</v>
          </cell>
          <cell r="Q258">
            <v>-7</v>
          </cell>
          <cell r="R258">
            <v>418.91083183722321</v>
          </cell>
          <cell r="S258">
            <v>4.2857142857142856</v>
          </cell>
          <cell r="T258">
            <v>2391.4285714285716</v>
          </cell>
          <cell r="V258" t="str">
            <v>Assume WC 0.15%. GL meter =  2.5 MM.</v>
          </cell>
          <cell r="W258">
            <v>7</v>
          </cell>
          <cell r="X258">
            <v>2000</v>
          </cell>
        </row>
        <row r="259">
          <cell r="B259">
            <v>42676</v>
          </cell>
          <cell r="C259" t="str">
            <v>A-15</v>
          </cell>
          <cell r="D259" t="str">
            <v>A-15:Zone3</v>
          </cell>
          <cell r="E259">
            <v>30</v>
          </cell>
          <cell r="F259">
            <v>100</v>
          </cell>
          <cell r="G259">
            <v>211</v>
          </cell>
          <cell r="H259">
            <v>82</v>
          </cell>
          <cell r="I259">
            <v>837</v>
          </cell>
          <cell r="J259">
            <v>16.53</v>
          </cell>
          <cell r="K259">
            <v>0</v>
          </cell>
          <cell r="L259">
            <v>16.53</v>
          </cell>
          <cell r="M259">
            <v>0</v>
          </cell>
          <cell r="N259">
            <v>7.0000000000000001E-3</v>
          </cell>
          <cell r="O259">
            <v>2.1678000000000002</v>
          </cell>
          <cell r="P259">
            <v>2.1612</v>
          </cell>
          <cell r="Q259">
            <v>-7</v>
          </cell>
          <cell r="R259">
            <v>423.4724742891712</v>
          </cell>
          <cell r="S259">
            <v>0</v>
          </cell>
          <cell r="T259">
            <v>2361.4285714285716</v>
          </cell>
          <cell r="V259" t="str">
            <v>WC 0%. GL meter = 2.81 MM. Gas TS = 2.17 MM.</v>
          </cell>
          <cell r="W259">
            <v>7</v>
          </cell>
          <cell r="X259">
            <v>2161.1999999999998</v>
          </cell>
        </row>
        <row r="260">
          <cell r="B260">
            <v>42690</v>
          </cell>
          <cell r="C260" t="str">
            <v>A-15</v>
          </cell>
          <cell r="D260" t="str">
            <v>A-15:Zone3</v>
          </cell>
          <cell r="E260">
            <v>20</v>
          </cell>
          <cell r="F260">
            <v>100</v>
          </cell>
          <cell r="G260">
            <v>196</v>
          </cell>
          <cell r="H260">
            <v>77</v>
          </cell>
          <cell r="J260">
            <v>17.545000000000002</v>
          </cell>
          <cell r="K260">
            <v>0</v>
          </cell>
          <cell r="L260">
            <v>17.545000000000002</v>
          </cell>
          <cell r="M260">
            <v>0</v>
          </cell>
          <cell r="N260">
            <v>7.0000000000000001E-3</v>
          </cell>
          <cell r="O260">
            <v>2.0920999999999998</v>
          </cell>
          <cell r="P260">
            <v>2.0851000000000002</v>
          </cell>
          <cell r="Q260">
            <v>-7</v>
          </cell>
          <cell r="R260">
            <v>398.97406668566543</v>
          </cell>
          <cell r="T260">
            <v>2506.4285714285716</v>
          </cell>
          <cell r="V260" t="str">
            <v>Assume WC = 0%. GL meter = 2.9 MM. Gas TS = 2.31 MM.</v>
          </cell>
          <cell r="W260">
            <v>7</v>
          </cell>
          <cell r="X260">
            <v>2085.1000000000004</v>
          </cell>
        </row>
        <row r="261">
          <cell r="B261">
            <v>42750</v>
          </cell>
          <cell r="C261" t="str">
            <v>A-15</v>
          </cell>
          <cell r="D261" t="str">
            <v>A-15:Zone3</v>
          </cell>
          <cell r="E261">
            <v>7</v>
          </cell>
          <cell r="F261">
            <v>100</v>
          </cell>
          <cell r="G261">
            <v>204</v>
          </cell>
          <cell r="H261">
            <v>81</v>
          </cell>
          <cell r="I261">
            <v>445</v>
          </cell>
          <cell r="J261">
            <v>124.54</v>
          </cell>
          <cell r="K261">
            <v>0</v>
          </cell>
          <cell r="L261">
            <v>124.54</v>
          </cell>
          <cell r="M261">
            <v>0</v>
          </cell>
          <cell r="N261">
            <v>0.05</v>
          </cell>
          <cell r="O261">
            <v>3.5792000000000002</v>
          </cell>
          <cell r="P261">
            <v>3.5293999999999999</v>
          </cell>
          <cell r="Q261">
            <v>-7</v>
          </cell>
          <cell r="R261">
            <v>401.47743696804241</v>
          </cell>
          <cell r="T261">
            <v>2490.8000000000002</v>
          </cell>
          <cell r="V261" t="str">
            <v>Kick Off post GLPO installed. WC 0%.</v>
          </cell>
          <cell r="W261">
            <v>50</v>
          </cell>
          <cell r="X261">
            <v>3529.4</v>
          </cell>
        </row>
        <row r="262">
          <cell r="B262">
            <v>42751</v>
          </cell>
          <cell r="C262" t="str">
            <v>A-15</v>
          </cell>
          <cell r="D262" t="str">
            <v>A-15:Zone3</v>
          </cell>
          <cell r="E262">
            <v>26</v>
          </cell>
          <cell r="F262">
            <v>100</v>
          </cell>
          <cell r="G262">
            <v>206</v>
          </cell>
          <cell r="H262">
            <v>85</v>
          </cell>
          <cell r="I262">
            <v>407</v>
          </cell>
          <cell r="J262">
            <v>90.61</v>
          </cell>
          <cell r="K262">
            <v>0</v>
          </cell>
          <cell r="L262">
            <v>90.61</v>
          </cell>
          <cell r="M262">
            <v>0</v>
          </cell>
          <cell r="N262">
            <v>3.5999999999999997E-2</v>
          </cell>
          <cell r="O262">
            <v>2.7945000000000002</v>
          </cell>
          <cell r="P262">
            <v>0.75829999999999997</v>
          </cell>
          <cell r="Q262">
            <v>-7</v>
          </cell>
          <cell r="R262">
            <v>397.30714049221939</v>
          </cell>
          <cell r="S262">
            <v>0</v>
          </cell>
          <cell r="T262">
            <v>2516.9444444444443</v>
          </cell>
          <cell r="V262" t="str">
            <v>WC 0%. GasTS = 2.79 MM. GL meter = 3.2 MM.</v>
          </cell>
          <cell r="W262">
            <v>36</v>
          </cell>
          <cell r="X262">
            <v>758.3</v>
          </cell>
        </row>
        <row r="263">
          <cell r="B263">
            <v>42752</v>
          </cell>
          <cell r="C263" t="str">
            <v>A-15</v>
          </cell>
          <cell r="D263" t="str">
            <v>A-15:Zone3</v>
          </cell>
          <cell r="E263">
            <v>16</v>
          </cell>
          <cell r="F263">
            <v>100</v>
          </cell>
          <cell r="G263">
            <v>214</v>
          </cell>
          <cell r="H263">
            <v>77</v>
          </cell>
          <cell r="I263">
            <v>402</v>
          </cell>
          <cell r="J263">
            <v>80.86</v>
          </cell>
          <cell r="K263">
            <v>0</v>
          </cell>
          <cell r="L263">
            <v>80.86</v>
          </cell>
          <cell r="M263">
            <v>0</v>
          </cell>
          <cell r="N263">
            <v>3.2000000000000001E-2</v>
          </cell>
          <cell r="O263">
            <v>2.8130000000000002</v>
          </cell>
          <cell r="P263">
            <v>2.7806999999999999</v>
          </cell>
          <cell r="Q263">
            <v>-7</v>
          </cell>
          <cell r="R263">
            <v>395.74573336631215</v>
          </cell>
          <cell r="S263">
            <v>0</v>
          </cell>
          <cell r="T263">
            <v>2526.875</v>
          </cell>
          <cell r="V263" t="str">
            <v>Assume WC 0%. GasTS = 2.83 MM.. GL meter = 3.2 MM.</v>
          </cell>
          <cell r="W263">
            <v>32</v>
          </cell>
          <cell r="X263">
            <v>2780.7</v>
          </cell>
        </row>
        <row r="264">
          <cell r="B264">
            <v>42754</v>
          </cell>
          <cell r="C264" t="str">
            <v>A-15</v>
          </cell>
          <cell r="D264" t="str">
            <v>A-15:Zone3</v>
          </cell>
          <cell r="E264">
            <v>24</v>
          </cell>
          <cell r="F264">
            <v>100</v>
          </cell>
          <cell r="G264">
            <v>212.91</v>
          </cell>
          <cell r="H264">
            <v>83</v>
          </cell>
          <cell r="I264">
            <v>456</v>
          </cell>
          <cell r="J264">
            <v>74.739999999999995</v>
          </cell>
          <cell r="K264">
            <v>13.5</v>
          </cell>
          <cell r="L264">
            <v>88.24</v>
          </cell>
          <cell r="M264">
            <v>15.299184043517679</v>
          </cell>
          <cell r="N264">
            <v>0.03</v>
          </cell>
          <cell r="O264">
            <v>3.5384000000000002</v>
          </cell>
          <cell r="P264">
            <v>3.5682999999999998</v>
          </cell>
          <cell r="Q264">
            <v>-7</v>
          </cell>
          <cell r="R264">
            <v>401.3914905004014</v>
          </cell>
          <cell r="S264">
            <v>450</v>
          </cell>
          <cell r="T264">
            <v>2941.3333333333335</v>
          </cell>
          <cell r="V264" t="str">
            <v>WC = 15.3%. Gas TS = 3.7 MM. GL meter = 4.06 MM.</v>
          </cell>
          <cell r="W264">
            <v>30</v>
          </cell>
          <cell r="X264">
            <v>3568.2999999999997</v>
          </cell>
        </row>
        <row r="265">
          <cell r="B265">
            <v>42755</v>
          </cell>
          <cell r="C265" t="str">
            <v>A-15</v>
          </cell>
          <cell r="D265" t="str">
            <v>A-15:Zone3</v>
          </cell>
          <cell r="E265">
            <v>29</v>
          </cell>
          <cell r="F265">
            <v>100</v>
          </cell>
          <cell r="G265">
            <v>200.51</v>
          </cell>
          <cell r="H265">
            <v>83.75</v>
          </cell>
          <cell r="I265">
            <v>479.4</v>
          </cell>
          <cell r="J265">
            <v>55.55</v>
          </cell>
          <cell r="K265">
            <v>25.25</v>
          </cell>
          <cell r="L265">
            <v>80.8</v>
          </cell>
          <cell r="M265">
            <v>31.25</v>
          </cell>
          <cell r="N265">
            <v>2.1999999999999999E-2</v>
          </cell>
          <cell r="O265">
            <v>3.5594999999999999</v>
          </cell>
          <cell r="P265">
            <v>3.5817000000000001</v>
          </cell>
          <cell r="Q265">
            <v>-7</v>
          </cell>
          <cell r="R265">
            <v>396.03960396039605</v>
          </cell>
          <cell r="S265">
            <v>1147.7272727272727</v>
          </cell>
          <cell r="T265">
            <v>3672.7272727272725</v>
          </cell>
          <cell r="V265" t="str">
            <v>WC = 31.25%. Gas TS = 3.58 MM. GL meter = 4.09 MM.</v>
          </cell>
          <cell r="W265">
            <v>22</v>
          </cell>
          <cell r="X265">
            <v>3581.7000000000003</v>
          </cell>
        </row>
        <row r="266">
          <cell r="B266">
            <v>42758</v>
          </cell>
          <cell r="C266" t="str">
            <v>A-15</v>
          </cell>
          <cell r="D266" t="str">
            <v>A-15:Zone3</v>
          </cell>
          <cell r="E266">
            <v>24</v>
          </cell>
          <cell r="F266">
            <v>100</v>
          </cell>
          <cell r="G266">
            <v>204</v>
          </cell>
          <cell r="H266">
            <v>91</v>
          </cell>
          <cell r="I266">
            <v>458</v>
          </cell>
          <cell r="J266">
            <v>61.57</v>
          </cell>
          <cell r="K266">
            <v>0</v>
          </cell>
          <cell r="L266">
            <v>61.57</v>
          </cell>
          <cell r="M266">
            <v>0</v>
          </cell>
          <cell r="N266">
            <v>2.5000000000000001E-2</v>
          </cell>
          <cell r="O266">
            <v>2.9262999999999999</v>
          </cell>
          <cell r="P266">
            <v>2.9016000000000002</v>
          </cell>
          <cell r="Q266">
            <v>-7</v>
          </cell>
          <cell r="R266">
            <v>406.04190352444374</v>
          </cell>
          <cell r="S266">
            <v>0</v>
          </cell>
          <cell r="T266">
            <v>2462.8000000000002</v>
          </cell>
          <cell r="V266" t="str">
            <v>WC = trace (24 Jan 2017)</v>
          </cell>
          <cell r="W266">
            <v>25</v>
          </cell>
          <cell r="X266">
            <v>2901.6000000000004</v>
          </cell>
        </row>
        <row r="267">
          <cell r="B267">
            <v>42761</v>
          </cell>
          <cell r="C267" t="str">
            <v>A-15</v>
          </cell>
          <cell r="D267" t="str">
            <v>A-15:Zone3</v>
          </cell>
          <cell r="E267">
            <v>18</v>
          </cell>
          <cell r="F267">
            <v>100</v>
          </cell>
          <cell r="G267">
            <v>196</v>
          </cell>
          <cell r="H267">
            <v>86</v>
          </cell>
          <cell r="I267">
            <v>534</v>
          </cell>
          <cell r="J267">
            <v>71.790000000000006</v>
          </cell>
          <cell r="K267">
            <v>0</v>
          </cell>
          <cell r="L267">
            <v>71.790000000000006</v>
          </cell>
          <cell r="M267">
            <v>0</v>
          </cell>
          <cell r="N267">
            <v>2.9000000000000001E-2</v>
          </cell>
          <cell r="O267">
            <v>3.5059</v>
          </cell>
          <cell r="P267">
            <v>3.4771999999999998</v>
          </cell>
          <cell r="Q267">
            <v>-7</v>
          </cell>
          <cell r="R267">
            <v>403.95598272739937</v>
          </cell>
          <cell r="S267">
            <v>0</v>
          </cell>
          <cell r="T267">
            <v>2475.5172413793102</v>
          </cell>
          <cell r="V267" t="str">
            <v>WC = trace (26 Jan 2017). Gas TS = 3.51 MM. GL meter = 4.1 MM. fine tuning.</v>
          </cell>
          <cell r="W267">
            <v>29</v>
          </cell>
          <cell r="X267">
            <v>3477.2</v>
          </cell>
        </row>
        <row r="268">
          <cell r="B268">
            <v>42811</v>
          </cell>
          <cell r="C268" t="str">
            <v>A-15</v>
          </cell>
          <cell r="D268" t="str">
            <v>A-15:Zone3</v>
          </cell>
          <cell r="E268">
            <v>22</v>
          </cell>
          <cell r="F268">
            <v>100</v>
          </cell>
          <cell r="G268">
            <v>201</v>
          </cell>
          <cell r="H268">
            <v>91</v>
          </cell>
          <cell r="I268">
            <v>428</v>
          </cell>
          <cell r="J268">
            <v>52.83</v>
          </cell>
          <cell r="K268">
            <v>10.82</v>
          </cell>
          <cell r="L268">
            <v>63.65</v>
          </cell>
          <cell r="M268">
            <v>16.999214454045561</v>
          </cell>
          <cell r="N268">
            <v>2.1000000000000001E-2</v>
          </cell>
          <cell r="O268">
            <v>2.52</v>
          </cell>
          <cell r="P268">
            <v>2.5</v>
          </cell>
          <cell r="R268">
            <v>397.50141964792732</v>
          </cell>
          <cell r="T268">
            <v>3030.9523809523807</v>
          </cell>
          <cell r="V268" t="str">
            <v>Post GLVCO, WC 17% update Mar</v>
          </cell>
          <cell r="W268">
            <v>21</v>
          </cell>
          <cell r="X268">
            <v>2500</v>
          </cell>
        </row>
        <row r="269">
          <cell r="B269">
            <v>42853</v>
          </cell>
          <cell r="C269" t="str">
            <v>A-15</v>
          </cell>
          <cell r="D269" t="str">
            <v>A-15:Zone3</v>
          </cell>
          <cell r="E269">
            <v>21.5</v>
          </cell>
          <cell r="F269">
            <v>100</v>
          </cell>
          <cell r="G269">
            <v>214</v>
          </cell>
          <cell r="H269">
            <v>81</v>
          </cell>
          <cell r="I269">
            <v>987</v>
          </cell>
          <cell r="J269">
            <v>9.3000000000000007</v>
          </cell>
          <cell r="K269">
            <v>1.9</v>
          </cell>
          <cell r="L269">
            <v>11.2</v>
          </cell>
          <cell r="M269">
            <v>16.964285714285715</v>
          </cell>
          <cell r="N269">
            <v>4.0000000000000001E-3</v>
          </cell>
          <cell r="O269">
            <v>1.66</v>
          </cell>
          <cell r="P269">
            <v>1.65</v>
          </cell>
          <cell r="R269">
            <v>430.10752688172045</v>
          </cell>
          <cell r="T269">
            <v>2800</v>
          </cell>
          <cell r="V269" t="str">
            <v>WC still 17% (last update April 23%), GL meter 1.6 MM, unstable with manual valve, need to increase GL inejction</v>
          </cell>
          <cell r="W269">
            <v>4</v>
          </cell>
          <cell r="X269">
            <v>1650</v>
          </cell>
        </row>
        <row r="270">
          <cell r="B270">
            <v>42859</v>
          </cell>
          <cell r="C270" t="str">
            <v>A-15</v>
          </cell>
          <cell r="D270" t="str">
            <v>A-15:Zone3</v>
          </cell>
          <cell r="E270">
            <v>12</v>
          </cell>
          <cell r="F270">
            <v>100</v>
          </cell>
          <cell r="G270">
            <v>197</v>
          </cell>
          <cell r="H270">
            <v>91</v>
          </cell>
          <cell r="I270">
            <v>547</v>
          </cell>
          <cell r="J270">
            <v>51.6</v>
          </cell>
          <cell r="K270">
            <v>10.6</v>
          </cell>
          <cell r="L270">
            <v>62.2</v>
          </cell>
          <cell r="M270">
            <v>17.041800643086816</v>
          </cell>
          <cell r="N270">
            <v>2.1000000000000001E-2</v>
          </cell>
          <cell r="O270">
            <v>3.38</v>
          </cell>
          <cell r="P270">
            <v>3.36</v>
          </cell>
          <cell r="R270">
            <v>406.97674418604652</v>
          </cell>
          <cell r="T270">
            <v>2961.9047619047619</v>
          </cell>
          <cell r="V270" t="str">
            <v>GL meter 4 MM</v>
          </cell>
          <cell r="W270">
            <v>21</v>
          </cell>
          <cell r="X270">
            <v>3360</v>
          </cell>
        </row>
        <row r="271">
          <cell r="B271">
            <v>42885</v>
          </cell>
          <cell r="C271" t="str">
            <v>A-15</v>
          </cell>
          <cell r="D271" t="str">
            <v>A-15:Zone3</v>
          </cell>
          <cell r="E271">
            <v>18</v>
          </cell>
          <cell r="F271">
            <v>100</v>
          </cell>
          <cell r="G271">
            <v>201</v>
          </cell>
          <cell r="H271">
            <v>79</v>
          </cell>
          <cell r="I271">
            <v>768</v>
          </cell>
          <cell r="J271">
            <v>24.8</v>
          </cell>
          <cell r="K271">
            <v>5.0999999999999996</v>
          </cell>
          <cell r="L271">
            <v>29.9</v>
          </cell>
          <cell r="M271">
            <v>17.056856187290968</v>
          </cell>
          <cell r="N271">
            <v>0.01</v>
          </cell>
          <cell r="O271">
            <v>3.34</v>
          </cell>
          <cell r="P271">
            <v>3.33</v>
          </cell>
          <cell r="R271">
            <v>403.22580645161293</v>
          </cell>
          <cell r="T271">
            <v>2980</v>
          </cell>
          <cell r="V271" t="str">
            <v>Still use WC 17% (WC 25.64% updated May 17)_x000D_
TSP abnormal operating, with FC gas outlet problem (open 100% or fully close only)</v>
          </cell>
          <cell r="W271">
            <v>10</v>
          </cell>
          <cell r="X271">
            <v>3330</v>
          </cell>
        </row>
        <row r="272">
          <cell r="B272">
            <v>42895</v>
          </cell>
          <cell r="C272" t="str">
            <v>A-15</v>
          </cell>
          <cell r="D272" t="str">
            <v>A-15:Zone3</v>
          </cell>
          <cell r="E272">
            <v>19</v>
          </cell>
          <cell r="F272">
            <v>100</v>
          </cell>
          <cell r="G272">
            <v>200</v>
          </cell>
          <cell r="H272">
            <v>84</v>
          </cell>
          <cell r="I272">
            <v>680</v>
          </cell>
          <cell r="J272">
            <v>32.9</v>
          </cell>
          <cell r="K272">
            <v>6.7</v>
          </cell>
          <cell r="L272">
            <v>39.6</v>
          </cell>
          <cell r="M272">
            <v>16.91919191919192</v>
          </cell>
          <cell r="N272">
            <v>1.2999999999999999E-2</v>
          </cell>
          <cell r="O272">
            <v>3.36</v>
          </cell>
          <cell r="P272">
            <v>3.35</v>
          </cell>
          <cell r="R272">
            <v>395.1367781155015</v>
          </cell>
          <cell r="T272">
            <v>3053.8461538461538</v>
          </cell>
          <cell r="V272" t="str">
            <v>GL meter 3.9 MM (update Ops 25%)</v>
          </cell>
          <cell r="W272">
            <v>13</v>
          </cell>
          <cell r="X272">
            <v>3350</v>
          </cell>
        </row>
        <row r="273">
          <cell r="B273">
            <v>42913</v>
          </cell>
          <cell r="C273" t="str">
            <v>A-15</v>
          </cell>
          <cell r="D273" t="str">
            <v>A-15:Zone3</v>
          </cell>
          <cell r="E273">
            <v>48</v>
          </cell>
          <cell r="F273">
            <v>100</v>
          </cell>
          <cell r="G273">
            <v>251</v>
          </cell>
          <cell r="H273">
            <v>81</v>
          </cell>
          <cell r="I273">
            <v>918</v>
          </cell>
          <cell r="J273">
            <v>17.475000000000001</v>
          </cell>
          <cell r="K273">
            <v>6.0254000000000003</v>
          </cell>
          <cell r="L273">
            <v>23.500399999999999</v>
          </cell>
          <cell r="M273">
            <v>25.639563581896478</v>
          </cell>
          <cell r="N273">
            <v>7.0000000000000001E-3</v>
          </cell>
          <cell r="O273">
            <v>2.6259999999999999</v>
          </cell>
          <cell r="P273">
            <v>2.6190000000000002</v>
          </cell>
          <cell r="R273">
            <v>400.57224606580832</v>
          </cell>
          <cell r="T273">
            <v>3357.2</v>
          </cell>
          <cell r="V273" t="str">
            <v>WC = 25.64% (17 May 2017), Flowline temp error, and intermittent flo, GL meter 3.12 MM</v>
          </cell>
          <cell r="W273">
            <v>7</v>
          </cell>
          <cell r="X273">
            <v>2619</v>
          </cell>
        </row>
        <row r="274">
          <cell r="B274">
            <v>42937</v>
          </cell>
          <cell r="C274" t="str">
            <v>A-15</v>
          </cell>
          <cell r="D274" t="str">
            <v>A-15:Zone3</v>
          </cell>
          <cell r="E274">
            <v>17</v>
          </cell>
          <cell r="F274">
            <v>100</v>
          </cell>
          <cell r="G274">
            <v>190</v>
          </cell>
          <cell r="H274">
            <v>80.5</v>
          </cell>
          <cell r="I274">
            <v>844.6</v>
          </cell>
          <cell r="J274">
            <v>13.7</v>
          </cell>
          <cell r="K274">
            <v>2.8</v>
          </cell>
          <cell r="L274">
            <v>16.5</v>
          </cell>
          <cell r="M274">
            <v>16.969696969696969</v>
          </cell>
          <cell r="N274">
            <v>5.0000000000000001E-3</v>
          </cell>
          <cell r="O274">
            <v>3.12</v>
          </cell>
          <cell r="P274">
            <v>3.11</v>
          </cell>
          <cell r="R274">
            <v>364.96350364963502</v>
          </cell>
          <cell r="T274">
            <v>3300</v>
          </cell>
          <cell r="V274" t="str">
            <v>GL meter 3.5 MM</v>
          </cell>
          <cell r="W274">
            <v>5</v>
          </cell>
          <cell r="X274">
            <v>3110</v>
          </cell>
        </row>
        <row r="275">
          <cell r="B275">
            <v>42960</v>
          </cell>
          <cell r="C275" t="str">
            <v>A-15</v>
          </cell>
          <cell r="D275" t="str">
            <v>A-15:Zone3</v>
          </cell>
          <cell r="E275">
            <v>20</v>
          </cell>
          <cell r="F275">
            <v>100</v>
          </cell>
          <cell r="G275">
            <v>196</v>
          </cell>
          <cell r="H275">
            <v>80</v>
          </cell>
          <cell r="I275">
            <v>983</v>
          </cell>
          <cell r="J275">
            <v>18.3</v>
          </cell>
          <cell r="K275">
            <v>3.7</v>
          </cell>
          <cell r="L275">
            <v>22</v>
          </cell>
          <cell r="M275">
            <v>16.818181818181817</v>
          </cell>
          <cell r="N275">
            <v>7.0000000000000001E-3</v>
          </cell>
          <cell r="O275">
            <v>2.41</v>
          </cell>
          <cell r="P275">
            <v>2.41</v>
          </cell>
          <cell r="R275">
            <v>382.5136612021858</v>
          </cell>
          <cell r="T275">
            <v>3142.8571428571427</v>
          </cell>
          <cell r="V275" t="str">
            <v>GL meter 2.8 MM, WC still use 17%</v>
          </cell>
          <cell r="W275">
            <v>7</v>
          </cell>
          <cell r="X275">
            <v>2410</v>
          </cell>
        </row>
        <row r="276">
          <cell r="B276">
            <v>42972</v>
          </cell>
          <cell r="C276" t="str">
            <v>A-15</v>
          </cell>
          <cell r="D276" t="str">
            <v>A-15:Zone3</v>
          </cell>
          <cell r="E276">
            <v>16</v>
          </cell>
          <cell r="F276">
            <v>100</v>
          </cell>
          <cell r="G276">
            <v>209</v>
          </cell>
          <cell r="H276">
            <v>75</v>
          </cell>
          <cell r="I276">
            <v>1195</v>
          </cell>
          <cell r="J276">
            <v>13.1</v>
          </cell>
          <cell r="K276">
            <v>2.7</v>
          </cell>
          <cell r="L276">
            <v>15.8</v>
          </cell>
          <cell r="M276">
            <v>17.088607594936708</v>
          </cell>
          <cell r="N276">
            <v>5.0000000000000001E-3</v>
          </cell>
          <cell r="O276">
            <v>3.25</v>
          </cell>
          <cell r="P276">
            <v>3.24</v>
          </cell>
          <cell r="R276">
            <v>381.67938931297709</v>
          </cell>
          <cell r="T276">
            <v>3200</v>
          </cell>
          <cell r="V276" t="str">
            <v>GL meter 3.9 MM after increasing GL seems contra productive or need longer welltest</v>
          </cell>
          <cell r="W276">
            <v>5</v>
          </cell>
          <cell r="X276">
            <v>3240</v>
          </cell>
        </row>
        <row r="277">
          <cell r="B277">
            <v>42986</v>
          </cell>
          <cell r="C277" t="str">
            <v>A-15</v>
          </cell>
          <cell r="D277" t="str">
            <v>A-15:Zone3</v>
          </cell>
          <cell r="E277">
            <v>24</v>
          </cell>
          <cell r="F277">
            <v>100</v>
          </cell>
          <cell r="G277">
            <v>213</v>
          </cell>
          <cell r="H277">
            <v>86.1</v>
          </cell>
          <cell r="I277">
            <v>566.70000000000005</v>
          </cell>
          <cell r="J277">
            <v>46.3</v>
          </cell>
          <cell r="K277">
            <v>9.5</v>
          </cell>
          <cell r="L277">
            <v>55.8</v>
          </cell>
          <cell r="M277">
            <v>17.025089605734767</v>
          </cell>
          <cell r="N277">
            <v>0.02</v>
          </cell>
          <cell r="O277">
            <v>1.87</v>
          </cell>
          <cell r="P277">
            <v>1.85</v>
          </cell>
          <cell r="R277">
            <v>431.96544276457882</v>
          </cell>
          <cell r="T277">
            <v>2790</v>
          </cell>
          <cell r="V277" t="str">
            <v>Reduce GL meter to 3 MMscfd</v>
          </cell>
          <cell r="W277">
            <v>20</v>
          </cell>
          <cell r="X277">
            <v>1850</v>
          </cell>
        </row>
        <row r="278">
          <cell r="B278">
            <v>43003</v>
          </cell>
          <cell r="C278" t="str">
            <v>A-15</v>
          </cell>
          <cell r="D278" t="str">
            <v>A-15:Zone3</v>
          </cell>
          <cell r="E278">
            <v>14</v>
          </cell>
          <cell r="F278">
            <v>100</v>
          </cell>
          <cell r="G278">
            <v>220</v>
          </cell>
          <cell r="H278">
            <v>82</v>
          </cell>
          <cell r="I278">
            <v>871</v>
          </cell>
          <cell r="J278">
            <v>22.3</v>
          </cell>
          <cell r="K278">
            <v>4.5999999999999996</v>
          </cell>
          <cell r="L278">
            <v>26.9</v>
          </cell>
          <cell r="M278">
            <v>17.100371747211895</v>
          </cell>
          <cell r="N278">
            <v>0.01</v>
          </cell>
          <cell r="O278">
            <v>1.34</v>
          </cell>
          <cell r="P278">
            <v>1.33</v>
          </cell>
          <cell r="R278">
            <v>448.4304932735426</v>
          </cell>
          <cell r="T278">
            <v>2690</v>
          </cell>
          <cell r="V278" t="str">
            <v>GL meter gradually decrease 2 MM, CP higher..?</v>
          </cell>
          <cell r="W278">
            <v>10</v>
          </cell>
          <cell r="X278">
            <v>1330</v>
          </cell>
        </row>
        <row r="279">
          <cell r="B279">
            <v>43034</v>
          </cell>
          <cell r="C279" t="str">
            <v>A-15</v>
          </cell>
          <cell r="D279" t="str">
            <v>A-15:Zone3</v>
          </cell>
          <cell r="E279">
            <v>15</v>
          </cell>
          <cell r="F279">
            <v>100</v>
          </cell>
          <cell r="G279">
            <v>198</v>
          </cell>
          <cell r="H279">
            <v>85</v>
          </cell>
          <cell r="I279">
            <v>1424</v>
          </cell>
          <cell r="J279">
            <v>1.1000000000000001</v>
          </cell>
          <cell r="K279">
            <v>0.2</v>
          </cell>
          <cell r="L279">
            <v>1.3</v>
          </cell>
          <cell r="M279">
            <v>15.384615384615385</v>
          </cell>
          <cell r="N279">
            <v>0</v>
          </cell>
          <cell r="O279">
            <v>0.69</v>
          </cell>
          <cell r="P279">
            <v>0.69</v>
          </cell>
          <cell r="R279">
            <v>0</v>
          </cell>
          <cell r="T279">
            <v>0</v>
          </cell>
          <cell r="V279" t="str">
            <v>GL meter has drop to 0.6 MM with CP maxi, no liquid</v>
          </cell>
          <cell r="W279">
            <v>0</v>
          </cell>
          <cell r="X279">
            <v>690</v>
          </cell>
        </row>
        <row r="280">
          <cell r="B280">
            <v>43097</v>
          </cell>
          <cell r="C280" t="str">
            <v>A-15</v>
          </cell>
          <cell r="D280" t="str">
            <v>A-15:Zone3</v>
          </cell>
          <cell r="E280">
            <v>38</v>
          </cell>
          <cell r="F280">
            <v>100</v>
          </cell>
          <cell r="G280">
            <v>196</v>
          </cell>
          <cell r="H280">
            <v>81</v>
          </cell>
          <cell r="I280">
            <v>775</v>
          </cell>
          <cell r="J280">
            <v>28</v>
          </cell>
          <cell r="K280">
            <v>9.3000000000000007</v>
          </cell>
          <cell r="L280">
            <v>37.299999999999997</v>
          </cell>
          <cell r="M280">
            <v>24.932975871313673</v>
          </cell>
          <cell r="N280">
            <v>0.01</v>
          </cell>
          <cell r="O280">
            <v>2.96</v>
          </cell>
          <cell r="P280">
            <v>2.95</v>
          </cell>
          <cell r="R280">
            <v>357.14285714285717</v>
          </cell>
          <cell r="T280">
            <v>3590</v>
          </cell>
          <cell r="V280" t="str">
            <v>GL meter 3.4 MM</v>
          </cell>
          <cell r="W280">
            <v>10</v>
          </cell>
          <cell r="X280">
            <v>2950</v>
          </cell>
        </row>
        <row r="281">
          <cell r="B281">
            <v>43117</v>
          </cell>
          <cell r="C281" t="str">
            <v>A-15</v>
          </cell>
          <cell r="D281" t="str">
            <v>A-15:Zone3</v>
          </cell>
          <cell r="E281">
            <v>17</v>
          </cell>
          <cell r="F281">
            <v>100</v>
          </cell>
          <cell r="G281">
            <v>211</v>
          </cell>
          <cell r="H281">
            <v>79</v>
          </cell>
          <cell r="I281">
            <v>939</v>
          </cell>
          <cell r="J281">
            <v>15.8</v>
          </cell>
          <cell r="K281">
            <v>5.3</v>
          </cell>
          <cell r="L281">
            <v>21.1</v>
          </cell>
          <cell r="M281">
            <v>25.118483412322274</v>
          </cell>
          <cell r="N281">
            <v>6.0000000000000001E-3</v>
          </cell>
          <cell r="O281">
            <v>2.46</v>
          </cell>
          <cell r="P281">
            <v>2.46</v>
          </cell>
          <cell r="R281">
            <v>379.74683544303798</v>
          </cell>
          <cell r="T281">
            <v>3516.6666666666665</v>
          </cell>
          <cell r="V281" t="str">
            <v>GL meter 3 MM, accept no aloc until 2nd welltest</v>
          </cell>
          <cell r="W281">
            <v>6</v>
          </cell>
          <cell r="X281">
            <v>2460</v>
          </cell>
        </row>
        <row r="282">
          <cell r="B282">
            <v>43174</v>
          </cell>
          <cell r="C282" t="str">
            <v>A-15</v>
          </cell>
          <cell r="D282" t="str">
            <v>A-15:Zone3</v>
          </cell>
          <cell r="E282">
            <v>17</v>
          </cell>
          <cell r="F282">
            <v>100</v>
          </cell>
          <cell r="G282">
            <v>240</v>
          </cell>
          <cell r="H282">
            <v>84</v>
          </cell>
          <cell r="I282">
            <v>854</v>
          </cell>
          <cell r="J282">
            <v>21.5</v>
          </cell>
          <cell r="K282">
            <v>7.2</v>
          </cell>
          <cell r="L282">
            <v>28.7</v>
          </cell>
          <cell r="M282">
            <v>25.087108013937282</v>
          </cell>
          <cell r="N282">
            <v>0.01</v>
          </cell>
          <cell r="O282">
            <v>2.37</v>
          </cell>
          <cell r="P282">
            <v>2.36</v>
          </cell>
          <cell r="R282">
            <v>465.11627906976742</v>
          </cell>
          <cell r="T282">
            <v>2862</v>
          </cell>
          <cell r="V282" t="str">
            <v>GL meter 2.6 MM</v>
          </cell>
          <cell r="W282">
            <v>10</v>
          </cell>
          <cell r="X282">
            <v>2360</v>
          </cell>
        </row>
        <row r="283">
          <cell r="B283">
            <v>43200</v>
          </cell>
          <cell r="C283" t="str">
            <v>A-15</v>
          </cell>
          <cell r="D283" t="str">
            <v>A-15:Zone3</v>
          </cell>
          <cell r="E283">
            <v>19</v>
          </cell>
          <cell r="F283">
            <v>100</v>
          </cell>
          <cell r="G283">
            <v>215.3</v>
          </cell>
          <cell r="H283">
            <v>75.400000000000006</v>
          </cell>
          <cell r="I283">
            <v>1111.8</v>
          </cell>
          <cell r="J283">
            <v>2.2999999999999998</v>
          </cell>
          <cell r="K283">
            <v>0.8</v>
          </cell>
          <cell r="L283">
            <v>3.1</v>
          </cell>
          <cell r="M283">
            <v>25.806451612903224</v>
          </cell>
          <cell r="N283">
            <v>8.9999999999999998E-4</v>
          </cell>
          <cell r="O283">
            <v>2.12</v>
          </cell>
          <cell r="P283">
            <v>2.12</v>
          </cell>
          <cell r="R283">
            <v>391.30434782608694</v>
          </cell>
          <cell r="T283">
            <v>3388.8888888888887</v>
          </cell>
          <cell r="V283" t="str">
            <v>GL meter 2.4 MM, NO LIQUID</v>
          </cell>
          <cell r="W283">
            <v>0.9</v>
          </cell>
          <cell r="X283">
            <v>2120</v>
          </cell>
        </row>
        <row r="284">
          <cell r="B284">
            <v>43240</v>
          </cell>
          <cell r="C284" t="str">
            <v>A-15</v>
          </cell>
          <cell r="D284" t="str">
            <v>A-15:Zone3</v>
          </cell>
          <cell r="E284">
            <v>19</v>
          </cell>
          <cell r="F284">
            <v>100</v>
          </cell>
          <cell r="G284">
            <v>176</v>
          </cell>
          <cell r="H284">
            <v>76</v>
          </cell>
          <cell r="I284">
            <v>1003</v>
          </cell>
          <cell r="J284">
            <v>3.2</v>
          </cell>
          <cell r="K284">
            <v>1.1000000000000001</v>
          </cell>
          <cell r="L284">
            <v>4.3</v>
          </cell>
          <cell r="M284">
            <v>25.581395348837209</v>
          </cell>
          <cell r="N284">
            <v>1.2999999999999999E-3</v>
          </cell>
          <cell r="O284">
            <v>2.08</v>
          </cell>
          <cell r="P284">
            <v>2.08</v>
          </cell>
          <cell r="R284">
            <v>406.25</v>
          </cell>
          <cell r="T284">
            <v>3307.6923076923076</v>
          </cell>
          <cell r="V284" t="str">
            <v>GL meter 2.5 MM, NO LIQUID</v>
          </cell>
          <cell r="W284">
            <v>1.3</v>
          </cell>
          <cell r="X284">
            <v>2080</v>
          </cell>
        </row>
        <row r="285">
          <cell r="B285">
            <v>43241</v>
          </cell>
          <cell r="C285" t="str">
            <v>A-15</v>
          </cell>
          <cell r="D285" t="str">
            <v>A-15:Zone3</v>
          </cell>
          <cell r="E285">
            <v>16</v>
          </cell>
          <cell r="F285">
            <v>100</v>
          </cell>
          <cell r="G285">
            <v>208</v>
          </cell>
          <cell r="H285">
            <v>76</v>
          </cell>
          <cell r="I285">
            <v>1198</v>
          </cell>
          <cell r="J285">
            <v>0.2</v>
          </cell>
          <cell r="K285">
            <v>0.1</v>
          </cell>
          <cell r="L285">
            <v>0.3</v>
          </cell>
          <cell r="M285">
            <v>33.333333333333336</v>
          </cell>
          <cell r="N285">
            <v>1E-4</v>
          </cell>
          <cell r="O285">
            <v>2.59</v>
          </cell>
          <cell r="P285">
            <v>2.59</v>
          </cell>
          <cell r="R285">
            <v>500</v>
          </cell>
          <cell r="T285">
            <v>3000</v>
          </cell>
          <cell r="V285" t="str">
            <v>Increase GL inj, GL meter 3 MM, NO LIQUID</v>
          </cell>
          <cell r="W285">
            <v>0.1</v>
          </cell>
          <cell r="X285">
            <v>2590</v>
          </cell>
        </row>
        <row r="286">
          <cell r="B286">
            <v>43242</v>
          </cell>
          <cell r="C286" t="str">
            <v>A-15</v>
          </cell>
          <cell r="D286" t="str">
            <v>A-15:Zone3</v>
          </cell>
          <cell r="E286">
            <v>17</v>
          </cell>
          <cell r="F286">
            <v>100</v>
          </cell>
          <cell r="G286">
            <v>181</v>
          </cell>
          <cell r="H286">
            <v>85</v>
          </cell>
          <cell r="I286">
            <v>730</v>
          </cell>
          <cell r="J286">
            <v>36.5</v>
          </cell>
          <cell r="K286">
            <v>12.2</v>
          </cell>
          <cell r="L286">
            <v>48.7</v>
          </cell>
          <cell r="M286">
            <v>25.051334702258728</v>
          </cell>
          <cell r="N286">
            <v>1.46E-2</v>
          </cell>
          <cell r="O286">
            <v>1.25</v>
          </cell>
          <cell r="P286">
            <v>1.23</v>
          </cell>
          <cell r="R286">
            <v>400</v>
          </cell>
          <cell r="T286">
            <v>3328.7671232876714</v>
          </cell>
          <cell r="V286" t="str">
            <v>GL meter 1 MM, got liquid ~50 bfpd, suspect wax ID tub less 3"</v>
          </cell>
          <cell r="W286">
            <v>14.6</v>
          </cell>
          <cell r="X286">
            <v>1230</v>
          </cell>
        </row>
        <row r="287">
          <cell r="B287">
            <v>43276</v>
          </cell>
          <cell r="C287" t="str">
            <v>A-15</v>
          </cell>
          <cell r="D287" t="str">
            <v>A-15:Zone3</v>
          </cell>
          <cell r="E287">
            <v>24</v>
          </cell>
          <cell r="F287">
            <v>100</v>
          </cell>
          <cell r="G287">
            <v>206</v>
          </cell>
          <cell r="H287">
            <v>82.6</v>
          </cell>
          <cell r="I287">
            <v>959</v>
          </cell>
          <cell r="J287">
            <v>23.6</v>
          </cell>
          <cell r="K287">
            <v>0.5</v>
          </cell>
          <cell r="L287">
            <v>24.1</v>
          </cell>
          <cell r="M287">
            <v>2.0746887966804981</v>
          </cell>
          <cell r="N287">
            <v>9.4000000000000004E-3</v>
          </cell>
          <cell r="O287">
            <v>0.96</v>
          </cell>
          <cell r="P287">
            <v>0.95</v>
          </cell>
          <cell r="R287">
            <v>398.30508474576271</v>
          </cell>
          <cell r="T287">
            <v>2553.1914893617022</v>
          </cell>
          <cell r="V287" t="str">
            <v>GL meter 0.8 MM (GL opt), WC change to 2% after 2 sample avg 2%</v>
          </cell>
          <cell r="W287">
            <v>9.4</v>
          </cell>
          <cell r="X287">
            <v>950</v>
          </cell>
        </row>
        <row r="288">
          <cell r="B288">
            <v>43301</v>
          </cell>
          <cell r="C288" t="str">
            <v>A-15</v>
          </cell>
          <cell r="D288" t="str">
            <v>A-15:Zone3</v>
          </cell>
          <cell r="E288">
            <v>28.3</v>
          </cell>
          <cell r="F288">
            <v>100</v>
          </cell>
          <cell r="G288">
            <v>201.5</v>
          </cell>
          <cell r="H288">
            <v>81.099999999999994</v>
          </cell>
          <cell r="I288">
            <v>945</v>
          </cell>
          <cell r="J288">
            <v>31</v>
          </cell>
          <cell r="K288">
            <v>0.6</v>
          </cell>
          <cell r="L288">
            <v>31.6</v>
          </cell>
          <cell r="M288">
            <v>1.8987341772151898</v>
          </cell>
          <cell r="N288">
            <v>1.24E-2</v>
          </cell>
          <cell r="O288">
            <v>1.0900000000000001</v>
          </cell>
          <cell r="P288">
            <v>1.08</v>
          </cell>
          <cell r="R288">
            <v>400</v>
          </cell>
          <cell r="T288">
            <v>2548.3870967741937</v>
          </cell>
          <cell r="V288" t="str">
            <v>GL meter 1 MM</v>
          </cell>
          <cell r="W288">
            <v>12.4</v>
          </cell>
          <cell r="X288">
            <v>1080</v>
          </cell>
        </row>
        <row r="289">
          <cell r="B289">
            <v>43324</v>
          </cell>
          <cell r="C289" t="str">
            <v>A-15</v>
          </cell>
          <cell r="D289" t="str">
            <v>A-15:Zone3</v>
          </cell>
          <cell r="E289">
            <v>14</v>
          </cell>
          <cell r="F289">
            <v>100</v>
          </cell>
          <cell r="G289">
            <v>195.6</v>
          </cell>
          <cell r="H289">
            <v>86.3</v>
          </cell>
          <cell r="I289">
            <v>970</v>
          </cell>
          <cell r="J289">
            <v>15.3</v>
          </cell>
          <cell r="K289">
            <v>0.3</v>
          </cell>
          <cell r="L289">
            <v>15.6</v>
          </cell>
          <cell r="M289">
            <v>1.9230769230769231</v>
          </cell>
          <cell r="N289">
            <v>6.1000000000000004E-3</v>
          </cell>
          <cell r="O289">
            <v>0.91</v>
          </cell>
          <cell r="P289">
            <v>0.9</v>
          </cell>
          <cell r="R289">
            <v>398.69281045751632</v>
          </cell>
          <cell r="T289">
            <v>2554.0983606557379</v>
          </cell>
          <cell r="V289" t="str">
            <v>GL meter 0.9 MM</v>
          </cell>
          <cell r="W289">
            <v>6.1000000000000005</v>
          </cell>
          <cell r="X289">
            <v>900</v>
          </cell>
        </row>
        <row r="290">
          <cell r="B290">
            <v>43368</v>
          </cell>
          <cell r="C290" t="str">
            <v>A-15</v>
          </cell>
          <cell r="D290" t="str">
            <v>A-15:Zone3</v>
          </cell>
          <cell r="E290">
            <v>23</v>
          </cell>
          <cell r="F290">
            <v>100</v>
          </cell>
          <cell r="G290">
            <v>224.8</v>
          </cell>
          <cell r="H290">
            <v>90.7</v>
          </cell>
          <cell r="I290">
            <v>934.4</v>
          </cell>
          <cell r="J290">
            <v>15.8</v>
          </cell>
          <cell r="K290">
            <v>1.2</v>
          </cell>
          <cell r="L290">
            <v>17</v>
          </cell>
          <cell r="M290">
            <v>7.0588235294117645</v>
          </cell>
          <cell r="N290">
            <v>6.3E-3</v>
          </cell>
          <cell r="O290">
            <v>1.26</v>
          </cell>
          <cell r="P290">
            <v>1.26</v>
          </cell>
          <cell r="R290">
            <v>398.73417721518985</v>
          </cell>
          <cell r="T290">
            <v>2698.4126984126983</v>
          </cell>
          <cell r="V290" t="str">
            <v>GL meter 0.9 MM, currently Qg T/S &gt;&gt; GL meter, continue monitor</v>
          </cell>
          <cell r="W290">
            <v>6.3</v>
          </cell>
          <cell r="X290">
            <v>1260</v>
          </cell>
        </row>
        <row r="291">
          <cell r="B291">
            <v>43425</v>
          </cell>
          <cell r="C291" t="str">
            <v>A-15</v>
          </cell>
          <cell r="D291" t="str">
            <v>A-15:Zone3</v>
          </cell>
          <cell r="E291">
            <v>17</v>
          </cell>
          <cell r="F291">
            <v>100</v>
          </cell>
          <cell r="G291">
            <v>225.9</v>
          </cell>
          <cell r="H291">
            <v>84</v>
          </cell>
          <cell r="I291">
            <v>1193.3</v>
          </cell>
          <cell r="J291">
            <v>11</v>
          </cell>
          <cell r="K291">
            <v>1.2</v>
          </cell>
          <cell r="L291">
            <v>12.2</v>
          </cell>
          <cell r="M291">
            <v>9.8360655737704921</v>
          </cell>
          <cell r="N291">
            <v>4.0000000000000001E-3</v>
          </cell>
          <cell r="O291">
            <v>1.1299999999999999</v>
          </cell>
          <cell r="P291">
            <v>1.1200000000000001</v>
          </cell>
          <cell r="R291">
            <v>363.63636363636363</v>
          </cell>
          <cell r="T291">
            <v>3060</v>
          </cell>
          <cell r="V291" t="str">
            <v>GL meter 0.85 MM, update WC Nov 2% but currently still use 10%</v>
          </cell>
          <cell r="W291">
            <v>4</v>
          </cell>
          <cell r="X291">
            <v>1120</v>
          </cell>
        </row>
        <row r="292">
          <cell r="B292">
            <v>43453</v>
          </cell>
          <cell r="C292" t="str">
            <v>A-15</v>
          </cell>
          <cell r="D292" t="str">
            <v>A-15:Zone3</v>
          </cell>
          <cell r="E292">
            <v>40</v>
          </cell>
          <cell r="F292">
            <v>100</v>
          </cell>
          <cell r="G292">
            <v>229.2</v>
          </cell>
          <cell r="H292">
            <v>85.5</v>
          </cell>
          <cell r="I292">
            <v>945.65</v>
          </cell>
          <cell r="J292">
            <v>20.7</v>
          </cell>
          <cell r="K292">
            <v>2.2999999999999998</v>
          </cell>
          <cell r="L292">
            <v>23</v>
          </cell>
          <cell r="M292">
            <v>10</v>
          </cell>
          <cell r="N292">
            <v>0.2</v>
          </cell>
          <cell r="O292">
            <v>1.2</v>
          </cell>
          <cell r="P292">
            <v>1</v>
          </cell>
          <cell r="R292">
            <v>9661.8357487922713</v>
          </cell>
          <cell r="T292">
            <v>115</v>
          </cell>
          <cell r="W292">
            <v>200</v>
          </cell>
          <cell r="X292">
            <v>1000</v>
          </cell>
        </row>
        <row r="293">
          <cell r="B293">
            <v>43527</v>
          </cell>
          <cell r="C293" t="str">
            <v>A-15</v>
          </cell>
          <cell r="D293" t="str">
            <v>A-15:Zone3</v>
          </cell>
          <cell r="E293">
            <v>24</v>
          </cell>
          <cell r="F293">
            <v>100</v>
          </cell>
          <cell r="G293">
            <v>185</v>
          </cell>
          <cell r="H293">
            <v>83</v>
          </cell>
          <cell r="I293">
            <v>1228</v>
          </cell>
          <cell r="J293">
            <v>0</v>
          </cell>
          <cell r="K293">
            <v>0</v>
          </cell>
          <cell r="L293">
            <v>0</v>
          </cell>
          <cell r="M293">
            <v>0</v>
          </cell>
          <cell r="N293">
            <v>0.1</v>
          </cell>
          <cell r="O293">
            <v>0.1</v>
          </cell>
          <cell r="P293">
            <v>0</v>
          </cell>
          <cell r="Q293">
            <v>0</v>
          </cell>
          <cell r="R293">
            <v>0</v>
          </cell>
          <cell r="T293">
            <v>0</v>
          </cell>
          <cell r="V293" t="str">
            <v>NF, CP high but no GL rate,  confirmed GLCV closed</v>
          </cell>
          <cell r="W293">
            <v>100</v>
          </cell>
          <cell r="X293">
            <v>0</v>
          </cell>
        </row>
        <row r="294">
          <cell r="B294">
            <v>43529</v>
          </cell>
          <cell r="C294" t="str">
            <v>A-15</v>
          </cell>
          <cell r="D294" t="str">
            <v>A-15:Zone3</v>
          </cell>
          <cell r="E294">
            <v>24</v>
          </cell>
          <cell r="F294">
            <v>100</v>
          </cell>
          <cell r="G294">
            <v>197</v>
          </cell>
          <cell r="H294">
            <v>84</v>
          </cell>
          <cell r="I294">
            <v>595</v>
          </cell>
          <cell r="J294">
            <v>81.8</v>
          </cell>
          <cell r="K294">
            <v>7.12</v>
          </cell>
          <cell r="L294">
            <v>88.92</v>
          </cell>
          <cell r="M294">
            <v>8.0071974808816915</v>
          </cell>
          <cell r="N294">
            <v>3.3000000000000002E-2</v>
          </cell>
          <cell r="O294">
            <v>1.4</v>
          </cell>
          <cell r="P294">
            <v>1.37</v>
          </cell>
          <cell r="R294">
            <v>403.42298288508556</v>
          </cell>
          <cell r="T294">
            <v>2694.5454545454545</v>
          </cell>
          <cell r="V294" t="str">
            <v>GL meter 2.2 MM, after open GLCV and re-inject gas lift</v>
          </cell>
          <cell r="W294">
            <v>33</v>
          </cell>
          <cell r="X294">
            <v>1370</v>
          </cell>
        </row>
        <row r="295">
          <cell r="B295">
            <v>43568</v>
          </cell>
          <cell r="C295" t="str">
            <v>A-15</v>
          </cell>
          <cell r="D295" t="str">
            <v>A-15:Zone3</v>
          </cell>
          <cell r="E295">
            <v>1</v>
          </cell>
          <cell r="F295">
            <v>100</v>
          </cell>
          <cell r="G295">
            <v>200</v>
          </cell>
          <cell r="H295">
            <v>88</v>
          </cell>
          <cell r="I295">
            <v>927</v>
          </cell>
          <cell r="J295">
            <v>0</v>
          </cell>
          <cell r="K295">
            <v>0</v>
          </cell>
          <cell r="L295">
            <v>0</v>
          </cell>
          <cell r="M295">
            <v>0</v>
          </cell>
          <cell r="N295">
            <v>0</v>
          </cell>
          <cell r="O295">
            <v>0</v>
          </cell>
          <cell r="P295">
            <v>0</v>
          </cell>
          <cell r="Q295">
            <v>0</v>
          </cell>
          <cell r="R295">
            <v>0</v>
          </cell>
          <cell r="T295">
            <v>0</v>
          </cell>
          <cell r="V295" t="str">
            <v>No flow w/o GL (GL wing closed for tril flow A-16 since sharing GL line)</v>
          </cell>
          <cell r="W295">
            <v>0</v>
          </cell>
          <cell r="X295">
            <v>0</v>
          </cell>
        </row>
        <row r="296">
          <cell r="B296">
            <v>43575</v>
          </cell>
          <cell r="C296" t="str">
            <v>A-15</v>
          </cell>
          <cell r="D296" t="str">
            <v>A-15:Zone3</v>
          </cell>
          <cell r="E296">
            <v>73</v>
          </cell>
          <cell r="F296">
            <v>100</v>
          </cell>
          <cell r="G296">
            <v>197</v>
          </cell>
          <cell r="H296">
            <v>87</v>
          </cell>
          <cell r="I296">
            <v>825</v>
          </cell>
          <cell r="J296">
            <v>0.9</v>
          </cell>
          <cell r="K296">
            <v>0.1</v>
          </cell>
          <cell r="L296">
            <v>1</v>
          </cell>
          <cell r="M296">
            <v>10</v>
          </cell>
          <cell r="N296">
            <v>0</v>
          </cell>
          <cell r="O296">
            <v>1.36</v>
          </cell>
          <cell r="P296">
            <v>1.36</v>
          </cell>
          <cell r="R296">
            <v>0</v>
          </cell>
          <cell r="T296">
            <v>0</v>
          </cell>
          <cell r="V296" t="str">
            <v>GL meter 3.7 MM (share GL with A-16)</v>
          </cell>
          <cell r="W296">
            <v>0</v>
          </cell>
          <cell r="X296">
            <v>1360</v>
          </cell>
        </row>
        <row r="297">
          <cell r="B297">
            <v>43590</v>
          </cell>
          <cell r="C297" t="str">
            <v>A-15</v>
          </cell>
          <cell r="D297" t="str">
            <v>A-15:Zone3</v>
          </cell>
          <cell r="E297">
            <v>24</v>
          </cell>
          <cell r="F297">
            <v>100</v>
          </cell>
          <cell r="G297">
            <v>193</v>
          </cell>
          <cell r="H297">
            <v>86</v>
          </cell>
          <cell r="J297">
            <v>15.6</v>
          </cell>
          <cell r="K297">
            <v>1.5</v>
          </cell>
          <cell r="L297">
            <v>17.100000000000001</v>
          </cell>
          <cell r="M297">
            <v>8.7719298245614041</v>
          </cell>
          <cell r="N297">
            <v>6.0000000000000001E-3</v>
          </cell>
          <cell r="O297">
            <v>0.3</v>
          </cell>
          <cell r="P297">
            <v>0.28999999999999998</v>
          </cell>
          <cell r="R297">
            <v>384.61538461538464</v>
          </cell>
          <cell r="T297">
            <v>2850</v>
          </cell>
          <cell r="V297" t="str">
            <v>GL meter 3.6 MM (share A-16), Qg T/S &gt;&gt; GL seems all gas lift to A-16, CHP error, combine test with A-05, update WC 9%</v>
          </cell>
          <cell r="W297">
            <v>6</v>
          </cell>
          <cell r="X297">
            <v>290</v>
          </cell>
        </row>
        <row r="298">
          <cell r="B298">
            <v>43720</v>
          </cell>
          <cell r="C298" t="str">
            <v>A-15</v>
          </cell>
          <cell r="D298" t="str">
            <v>A-15:Zone3</v>
          </cell>
          <cell r="E298">
            <v>28</v>
          </cell>
          <cell r="F298">
            <v>100</v>
          </cell>
          <cell r="G298">
            <v>210</v>
          </cell>
          <cell r="H298">
            <v>85</v>
          </cell>
          <cell r="I298">
            <v>1184</v>
          </cell>
          <cell r="J298">
            <v>4.95</v>
          </cell>
          <cell r="K298">
            <v>0.05</v>
          </cell>
          <cell r="L298">
            <v>5</v>
          </cell>
          <cell r="M298">
            <v>1</v>
          </cell>
          <cell r="N298">
            <v>0.08</v>
          </cell>
          <cell r="O298">
            <v>0.08</v>
          </cell>
          <cell r="P298">
            <v>0</v>
          </cell>
          <cell r="R298">
            <v>16161.616161616161</v>
          </cell>
          <cell r="T298">
            <v>62.5</v>
          </cell>
          <cell r="V298" t="str">
            <v>GL meter 2.8 MM sharing with A-16 but seems no gas lift flow to casing A-15. WC 1% (12 sept)</v>
          </cell>
          <cell r="W298">
            <v>80</v>
          </cell>
          <cell r="X298">
            <v>0</v>
          </cell>
        </row>
        <row r="299">
          <cell r="B299">
            <v>43734</v>
          </cell>
          <cell r="C299" t="str">
            <v>A-15</v>
          </cell>
          <cell r="D299" t="str">
            <v>A-15:Zone3</v>
          </cell>
          <cell r="E299">
            <v>20</v>
          </cell>
          <cell r="F299">
            <v>100</v>
          </cell>
          <cell r="G299">
            <v>202</v>
          </cell>
          <cell r="H299">
            <v>84</v>
          </cell>
          <cell r="I299">
            <v>1163</v>
          </cell>
          <cell r="J299">
            <v>22.86</v>
          </cell>
          <cell r="K299">
            <v>0.23</v>
          </cell>
          <cell r="L299">
            <v>23.09</v>
          </cell>
          <cell r="M299">
            <v>0.99610220874837596</v>
          </cell>
          <cell r="N299">
            <v>8.9999999999999993E-3</v>
          </cell>
          <cell r="O299">
            <v>0</v>
          </cell>
          <cell r="P299">
            <v>0</v>
          </cell>
          <cell r="R299">
            <v>393.70078740157481</v>
          </cell>
          <cell r="T299">
            <v>2566.6666666666665</v>
          </cell>
          <cell r="V299" t="str">
            <v>GL meter 1.4 MM, full inject (stop GL to A-16), but no gas at T/S butGL meter show value, suspected GL meter error or not kick off yet</v>
          </cell>
          <cell r="W299">
            <v>9</v>
          </cell>
          <cell r="X299">
            <v>0</v>
          </cell>
        </row>
        <row r="300">
          <cell r="B300">
            <v>43782</v>
          </cell>
          <cell r="C300" t="str">
            <v>A-15</v>
          </cell>
          <cell r="D300" t="str">
            <v>A-15:Zone3</v>
          </cell>
          <cell r="E300">
            <v>24</v>
          </cell>
          <cell r="F300">
            <v>99.96</v>
          </cell>
          <cell r="G300">
            <v>210.33</v>
          </cell>
          <cell r="H300">
            <v>85.11</v>
          </cell>
          <cell r="I300">
            <v>0</v>
          </cell>
          <cell r="J300">
            <v>3</v>
          </cell>
          <cell r="K300">
            <v>1</v>
          </cell>
          <cell r="L300">
            <v>4</v>
          </cell>
          <cell r="M300">
            <v>25</v>
          </cell>
          <cell r="N300">
            <v>0</v>
          </cell>
          <cell r="O300">
            <v>0</v>
          </cell>
          <cell r="P300">
            <v>0</v>
          </cell>
          <cell r="R300">
            <v>0</v>
          </cell>
          <cell r="T300">
            <v>0</v>
          </cell>
          <cell r="V300" t="str">
            <v>No Flow indication.</v>
          </cell>
          <cell r="W300">
            <v>0</v>
          </cell>
          <cell r="X300">
            <v>0</v>
          </cell>
        </row>
        <row r="301">
          <cell r="B301">
            <v>43804</v>
          </cell>
          <cell r="C301" t="str">
            <v>A-15</v>
          </cell>
          <cell r="D301" t="str">
            <v>A-15:Zone3</v>
          </cell>
          <cell r="E301">
            <v>21</v>
          </cell>
          <cell r="F301">
            <v>100</v>
          </cell>
          <cell r="G301">
            <v>202.82</v>
          </cell>
          <cell r="H301">
            <v>84.9</v>
          </cell>
          <cell r="I301">
            <v>0</v>
          </cell>
          <cell r="J301">
            <v>1.35</v>
          </cell>
          <cell r="K301">
            <v>0.01</v>
          </cell>
          <cell r="L301">
            <v>1.36</v>
          </cell>
          <cell r="M301">
            <v>0.73529411764705888</v>
          </cell>
          <cell r="N301">
            <v>1E-3</v>
          </cell>
          <cell r="O301">
            <v>0.49</v>
          </cell>
          <cell r="P301">
            <v>0.49</v>
          </cell>
          <cell r="R301">
            <v>740.74074074074076</v>
          </cell>
          <cell r="T301">
            <v>1359</v>
          </cell>
          <cell r="V301" t="str">
            <v>Sharing GL with A-16, no liquid, WC 24% update Oct, still use 1% until confirm next month</v>
          </cell>
          <cell r="W301">
            <v>1</v>
          </cell>
          <cell r="X301">
            <v>490</v>
          </cell>
        </row>
        <row r="302">
          <cell r="B302">
            <v>43889</v>
          </cell>
          <cell r="C302" t="str">
            <v>A-15</v>
          </cell>
          <cell r="D302" t="str">
            <v>A-15:Zone3</v>
          </cell>
          <cell r="E302">
            <v>17</v>
          </cell>
          <cell r="F302">
            <v>100</v>
          </cell>
          <cell r="G302">
            <v>211</v>
          </cell>
          <cell r="H302">
            <v>80.8</v>
          </cell>
          <cell r="I302">
            <v>863</v>
          </cell>
          <cell r="J302">
            <v>2.99</v>
          </cell>
          <cell r="K302">
            <v>20.03</v>
          </cell>
          <cell r="L302">
            <v>23.02</v>
          </cell>
          <cell r="M302">
            <v>87.011294526498702</v>
          </cell>
          <cell r="N302">
            <v>1E-3</v>
          </cell>
          <cell r="O302">
            <v>2.09</v>
          </cell>
          <cell r="P302">
            <v>2.09</v>
          </cell>
          <cell r="R302">
            <v>334.44816053511704</v>
          </cell>
          <cell r="T302">
            <v>23020</v>
          </cell>
          <cell r="V302" t="str">
            <v>GL meter 2.5 MM (Qg T/S&lt;&lt;GL meter)WC 87% 9 Feb</v>
          </cell>
          <cell r="W302">
            <v>1</v>
          </cell>
          <cell r="X302">
            <v>2090</v>
          </cell>
        </row>
        <row r="303">
          <cell r="B303">
            <v>43895</v>
          </cell>
          <cell r="C303" t="str">
            <v>A-15</v>
          </cell>
          <cell r="D303" t="str">
            <v>A-15:Zone3</v>
          </cell>
          <cell r="E303">
            <v>24</v>
          </cell>
          <cell r="F303">
            <v>100</v>
          </cell>
          <cell r="G303">
            <v>208</v>
          </cell>
          <cell r="H303">
            <v>74</v>
          </cell>
          <cell r="I303">
            <v>1094</v>
          </cell>
          <cell r="J303">
            <v>0.26</v>
          </cell>
          <cell r="K303">
            <v>1.74</v>
          </cell>
          <cell r="L303">
            <v>2</v>
          </cell>
          <cell r="M303">
            <v>87</v>
          </cell>
          <cell r="N303">
            <v>0</v>
          </cell>
          <cell r="O303">
            <v>1.84</v>
          </cell>
          <cell r="P303">
            <v>1.84</v>
          </cell>
          <cell r="R303">
            <v>0</v>
          </cell>
          <cell r="T303">
            <v>0</v>
          </cell>
          <cell r="V303" t="str">
            <v>GL meter 2.1 MM (Qg T/S&lt;&lt;GL meter)</v>
          </cell>
          <cell r="W303">
            <v>0</v>
          </cell>
          <cell r="X303">
            <v>1840</v>
          </cell>
        </row>
        <row r="304">
          <cell r="B304">
            <v>43917</v>
          </cell>
          <cell r="C304" t="str">
            <v>A-15</v>
          </cell>
          <cell r="D304" t="str">
            <v>A-15:Zone3</v>
          </cell>
          <cell r="E304">
            <v>1.5</v>
          </cell>
          <cell r="F304">
            <v>100</v>
          </cell>
          <cell r="G304">
            <v>210</v>
          </cell>
          <cell r="H304">
            <v>83</v>
          </cell>
          <cell r="I304">
            <v>628</v>
          </cell>
          <cell r="J304">
            <v>31.2</v>
          </cell>
          <cell r="K304">
            <v>208.8</v>
          </cell>
          <cell r="L304">
            <v>240</v>
          </cell>
          <cell r="M304">
            <v>87</v>
          </cell>
          <cell r="N304">
            <v>1.2E-2</v>
          </cell>
          <cell r="O304">
            <v>4.08</v>
          </cell>
          <cell r="P304">
            <v>4.07</v>
          </cell>
          <cell r="R304">
            <v>384.61538461538464</v>
          </cell>
          <cell r="T304">
            <v>20000</v>
          </cell>
          <cell r="V304" t="str">
            <v>GL meter 4.4 MM (Qg T/S&lt;&lt;GL meter), test flow to remove wax, during retrieve GLPO.</v>
          </cell>
          <cell r="W304">
            <v>12</v>
          </cell>
          <cell r="X304">
            <v>4070.0000000000005</v>
          </cell>
        </row>
        <row r="306">
          <cell r="B306">
            <v>43977</v>
          </cell>
          <cell r="C306">
            <v>60</v>
          </cell>
        </row>
        <row r="307">
          <cell r="B307">
            <v>44037</v>
          </cell>
        </row>
        <row r="308">
          <cell r="B308">
            <v>44097</v>
          </cell>
          <cell r="J308">
            <v>106.995</v>
          </cell>
        </row>
        <row r="309">
          <cell r="B309">
            <v>44157</v>
          </cell>
        </row>
        <row r="310">
          <cell r="B310">
            <v>44217</v>
          </cell>
        </row>
        <row r="311">
          <cell r="B311">
            <v>44277</v>
          </cell>
          <cell r="F311" t="str">
            <v>DATE</v>
          </cell>
          <cell r="G311" t="str">
            <v>THP</v>
          </cell>
          <cell r="H311" t="str">
            <v>THT</v>
          </cell>
          <cell r="I311" t="str">
            <v>CASING_A</v>
          </cell>
          <cell r="J311" t="str">
            <v>OIL</v>
          </cell>
          <cell r="K311" t="str">
            <v>WATER</v>
          </cell>
          <cell r="L311" t="str">
            <v>LIQUID</v>
          </cell>
          <cell r="M311" t="str">
            <v>WATERCUT_PCT</v>
          </cell>
          <cell r="N311" t="str">
            <v>GAS</v>
          </cell>
          <cell r="O311" t="str">
            <v>TOTAL_GAS</v>
          </cell>
          <cell r="P311" t="str">
            <v>GAS_LIFT_RATE</v>
          </cell>
        </row>
        <row r="312">
          <cell r="B312">
            <v>44337</v>
          </cell>
          <cell r="F312">
            <v>41755</v>
          </cell>
          <cell r="G312">
            <v>242</v>
          </cell>
          <cell r="H312">
            <v>87</v>
          </cell>
          <cell r="I312">
            <v>1351</v>
          </cell>
          <cell r="J312">
            <v>177</v>
          </cell>
          <cell r="K312">
            <v>0</v>
          </cell>
          <cell r="L312">
            <v>177</v>
          </cell>
          <cell r="M312">
            <v>0</v>
          </cell>
          <cell r="N312">
            <v>0.18000000000000099</v>
          </cell>
          <cell r="O312">
            <v>6.03</v>
          </cell>
          <cell r="P312">
            <v>5.85</v>
          </cell>
          <cell r="Q312" t="str">
            <v>GLM#2</v>
          </cell>
        </row>
        <row r="313">
          <cell r="F313">
            <v>42750</v>
          </cell>
          <cell r="G313">
            <v>204</v>
          </cell>
          <cell r="H313">
            <v>81</v>
          </cell>
          <cell r="I313">
            <v>445</v>
          </cell>
          <cell r="J313">
            <v>124.54</v>
          </cell>
          <cell r="K313">
            <v>0</v>
          </cell>
          <cell r="L313">
            <v>124.54</v>
          </cell>
          <cell r="M313">
            <v>0</v>
          </cell>
          <cell r="N313">
            <v>0.05</v>
          </cell>
          <cell r="O313">
            <v>3.5792000000000002</v>
          </cell>
          <cell r="P313">
            <v>3.5293999999999999</v>
          </cell>
          <cell r="Q313" t="str">
            <v>GLPO</v>
          </cell>
        </row>
      </sheetData>
      <sheetData sheetId="20">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38419</v>
          </cell>
          <cell r="C26" t="str">
            <v>A-16</v>
          </cell>
          <cell r="D26" t="str">
            <v>A-16:Zone3</v>
          </cell>
          <cell r="E26">
            <v>10</v>
          </cell>
          <cell r="F26">
            <v>15.31</v>
          </cell>
          <cell r="G26">
            <v>1641</v>
          </cell>
          <cell r="H26">
            <v>125</v>
          </cell>
          <cell r="I26">
            <v>147.15</v>
          </cell>
          <cell r="J26">
            <v>1434</v>
          </cell>
          <cell r="K26">
            <v>0</v>
          </cell>
          <cell r="L26">
            <v>1434</v>
          </cell>
          <cell r="M26">
            <v>0</v>
          </cell>
          <cell r="N26">
            <v>5.55</v>
          </cell>
          <cell r="R26">
            <v>3870.2928870292885</v>
          </cell>
          <cell r="S26">
            <v>0</v>
          </cell>
          <cell r="T26">
            <v>258.37837837837839</v>
          </cell>
          <cell r="V26" t="str">
            <v>put well on test at 22:00</v>
          </cell>
          <cell r="W26">
            <v>5550</v>
          </cell>
          <cell r="X26">
            <v>0</v>
          </cell>
        </row>
        <row r="27">
          <cell r="B27">
            <v>38420</v>
          </cell>
          <cell r="C27" t="str">
            <v>A-16</v>
          </cell>
          <cell r="D27" t="str">
            <v>A-16:Zone3</v>
          </cell>
          <cell r="E27">
            <v>12</v>
          </cell>
          <cell r="F27">
            <v>16.63</v>
          </cell>
          <cell r="G27">
            <v>1270</v>
          </cell>
          <cell r="H27">
            <v>130</v>
          </cell>
          <cell r="J27">
            <v>1566.75</v>
          </cell>
          <cell r="K27">
            <v>0</v>
          </cell>
          <cell r="L27">
            <v>1566.75</v>
          </cell>
          <cell r="M27">
            <v>0</v>
          </cell>
          <cell r="N27">
            <v>5.75</v>
          </cell>
          <cell r="R27">
            <v>3670.0175522578588</v>
          </cell>
          <cell r="S27">
            <v>0</v>
          </cell>
          <cell r="T27">
            <v>272.47826086956519</v>
          </cell>
          <cell r="V27" t="str">
            <v>S/I 4 hrs</v>
          </cell>
          <cell r="W27">
            <v>5750</v>
          </cell>
          <cell r="X27">
            <v>0</v>
          </cell>
        </row>
        <row r="28">
          <cell r="B28">
            <v>38428</v>
          </cell>
          <cell r="C28" t="str">
            <v>A-16</v>
          </cell>
          <cell r="D28" t="str">
            <v>A-16:Zone3</v>
          </cell>
          <cell r="E28">
            <v>6</v>
          </cell>
          <cell r="F28">
            <v>19.920000000000002</v>
          </cell>
          <cell r="G28">
            <v>742</v>
          </cell>
          <cell r="H28">
            <v>167</v>
          </cell>
          <cell r="I28">
            <v>0</v>
          </cell>
          <cell r="J28">
            <v>1035</v>
          </cell>
          <cell r="K28">
            <v>3</v>
          </cell>
          <cell r="L28">
            <v>1038</v>
          </cell>
          <cell r="M28">
            <v>0.28901734104046245</v>
          </cell>
          <cell r="N28">
            <v>5.44</v>
          </cell>
          <cell r="R28">
            <v>5256.0386473429953</v>
          </cell>
          <cell r="S28">
            <v>0.55147058823529416</v>
          </cell>
          <cell r="T28">
            <v>190.80882352941177</v>
          </cell>
          <cell r="W28">
            <v>5440</v>
          </cell>
          <cell r="X28">
            <v>0</v>
          </cell>
        </row>
        <row r="29">
          <cell r="B29">
            <v>38436</v>
          </cell>
          <cell r="C29" t="str">
            <v>A-16</v>
          </cell>
          <cell r="D29" t="str">
            <v>A-16:Zone3</v>
          </cell>
          <cell r="E29">
            <v>4</v>
          </cell>
          <cell r="F29">
            <v>19.36</v>
          </cell>
          <cell r="G29">
            <v>738</v>
          </cell>
          <cell r="H29">
            <v>164</v>
          </cell>
          <cell r="I29">
            <v>0</v>
          </cell>
          <cell r="J29">
            <v>769.5</v>
          </cell>
          <cell r="K29">
            <v>10.199999999999999</v>
          </cell>
          <cell r="L29">
            <v>779.7</v>
          </cell>
          <cell r="M29">
            <v>1.3081954597922278</v>
          </cell>
          <cell r="N29">
            <v>4.91</v>
          </cell>
          <cell r="R29">
            <v>6380.7667316439247</v>
          </cell>
          <cell r="S29">
            <v>2.0773930753564156</v>
          </cell>
          <cell r="T29">
            <v>158.79837067209775</v>
          </cell>
          <cell r="W29">
            <v>4910</v>
          </cell>
          <cell r="X29">
            <v>0</v>
          </cell>
        </row>
        <row r="30">
          <cell r="B30">
            <v>38447</v>
          </cell>
          <cell r="C30" t="str">
            <v>A-16</v>
          </cell>
          <cell r="D30" t="str">
            <v>A-16:Zone3</v>
          </cell>
          <cell r="E30">
            <v>11</v>
          </cell>
          <cell r="F30">
            <v>1565</v>
          </cell>
          <cell r="G30">
            <v>1037</v>
          </cell>
          <cell r="H30">
            <v>148</v>
          </cell>
          <cell r="I30">
            <v>0</v>
          </cell>
          <cell r="J30">
            <v>531</v>
          </cell>
          <cell r="K30">
            <v>29.5</v>
          </cell>
          <cell r="L30">
            <v>560.5</v>
          </cell>
          <cell r="M30">
            <v>5.2631578947368425</v>
          </cell>
          <cell r="N30">
            <v>4.09</v>
          </cell>
          <cell r="R30">
            <v>7702.4482109227874</v>
          </cell>
          <cell r="S30">
            <v>7.2127139364303181</v>
          </cell>
          <cell r="T30">
            <v>137.04156479217605</v>
          </cell>
          <cell r="W30">
            <v>4090</v>
          </cell>
          <cell r="X30">
            <v>0</v>
          </cell>
        </row>
        <row r="31">
          <cell r="B31">
            <v>38452</v>
          </cell>
          <cell r="C31" t="str">
            <v>A-16</v>
          </cell>
          <cell r="D31" t="str">
            <v>A-16:Zone3</v>
          </cell>
          <cell r="E31">
            <v>6</v>
          </cell>
          <cell r="F31">
            <v>18</v>
          </cell>
          <cell r="G31">
            <v>927</v>
          </cell>
          <cell r="H31">
            <v>166</v>
          </cell>
          <cell r="I31">
            <v>0</v>
          </cell>
          <cell r="J31">
            <v>447</v>
          </cell>
          <cell r="K31">
            <v>22</v>
          </cell>
          <cell r="L31">
            <v>469</v>
          </cell>
          <cell r="M31">
            <v>4.6908315565031984</v>
          </cell>
          <cell r="N31">
            <v>4.68</v>
          </cell>
          <cell r="R31">
            <v>10469.79865771812</v>
          </cell>
          <cell r="S31">
            <v>4.700854700854701</v>
          </cell>
          <cell r="T31">
            <v>100.21367521367522</v>
          </cell>
          <cell r="W31">
            <v>4680</v>
          </cell>
          <cell r="X31">
            <v>0</v>
          </cell>
        </row>
        <row r="32">
          <cell r="B32">
            <v>38483</v>
          </cell>
          <cell r="C32" t="str">
            <v>A-16</v>
          </cell>
          <cell r="D32" t="str">
            <v>A-16:Zone3</v>
          </cell>
          <cell r="E32">
            <v>5</v>
          </cell>
          <cell r="F32">
            <v>16</v>
          </cell>
          <cell r="G32">
            <v>913</v>
          </cell>
          <cell r="H32">
            <v>157</v>
          </cell>
          <cell r="I32">
            <v>0</v>
          </cell>
          <cell r="J32">
            <v>129</v>
          </cell>
          <cell r="K32">
            <v>4.03</v>
          </cell>
          <cell r="L32">
            <v>133.03</v>
          </cell>
          <cell r="M32">
            <v>3.0293918664962791</v>
          </cell>
          <cell r="N32">
            <v>4.84</v>
          </cell>
          <cell r="R32">
            <v>37519.379844961237</v>
          </cell>
          <cell r="S32">
            <v>0.8326446280991735</v>
          </cell>
          <cell r="T32">
            <v>27.485537190082646</v>
          </cell>
          <cell r="V32" t="str">
            <v>Choke 16</v>
          </cell>
          <cell r="W32">
            <v>4840</v>
          </cell>
          <cell r="X32">
            <v>0</v>
          </cell>
        </row>
        <row r="33">
          <cell r="B33">
            <v>38499</v>
          </cell>
          <cell r="C33" t="str">
            <v>A-16</v>
          </cell>
          <cell r="D33" t="str">
            <v>A-16:Zone3</v>
          </cell>
          <cell r="E33">
            <v>6</v>
          </cell>
          <cell r="F33">
            <v>16</v>
          </cell>
          <cell r="G33">
            <v>846</v>
          </cell>
          <cell r="H33">
            <v>153</v>
          </cell>
          <cell r="I33">
            <v>0</v>
          </cell>
          <cell r="J33">
            <v>246</v>
          </cell>
          <cell r="K33">
            <v>32</v>
          </cell>
          <cell r="L33">
            <v>278</v>
          </cell>
          <cell r="M33">
            <v>11.510791366906474</v>
          </cell>
          <cell r="N33">
            <v>4.04</v>
          </cell>
          <cell r="R33">
            <v>16422.764227642278</v>
          </cell>
          <cell r="S33">
            <v>7.9207920792079207</v>
          </cell>
          <cell r="T33">
            <v>68.811881188118818</v>
          </cell>
          <cell r="W33">
            <v>4040</v>
          </cell>
          <cell r="X33">
            <v>0</v>
          </cell>
        </row>
        <row r="34">
          <cell r="B34">
            <v>38509</v>
          </cell>
          <cell r="C34" t="str">
            <v>A-16</v>
          </cell>
          <cell r="D34" t="str">
            <v>A-16:Zone3</v>
          </cell>
          <cell r="E34">
            <v>12</v>
          </cell>
          <cell r="F34">
            <v>16</v>
          </cell>
          <cell r="G34">
            <v>820</v>
          </cell>
          <cell r="H34">
            <v>156</v>
          </cell>
          <cell r="I34">
            <v>0</v>
          </cell>
          <cell r="J34">
            <v>180.75</v>
          </cell>
          <cell r="K34">
            <v>9</v>
          </cell>
          <cell r="L34">
            <v>189.75</v>
          </cell>
          <cell r="M34">
            <v>4.7430830039525693</v>
          </cell>
          <cell r="N34">
            <v>4.5199999999999996</v>
          </cell>
          <cell r="R34">
            <v>25006.91562932227</v>
          </cell>
          <cell r="S34">
            <v>1.9911504424778761</v>
          </cell>
          <cell r="T34">
            <v>41.980088495575224</v>
          </cell>
          <cell r="W34">
            <v>4520</v>
          </cell>
          <cell r="X34">
            <v>0</v>
          </cell>
        </row>
        <row r="35">
          <cell r="B35">
            <v>38544</v>
          </cell>
          <cell r="C35" t="str">
            <v>A-16</v>
          </cell>
          <cell r="D35" t="str">
            <v>A-16:Zone3</v>
          </cell>
          <cell r="E35">
            <v>6</v>
          </cell>
          <cell r="F35">
            <v>16</v>
          </cell>
          <cell r="G35">
            <v>752</v>
          </cell>
          <cell r="H35">
            <v>155</v>
          </cell>
          <cell r="I35">
            <v>0</v>
          </cell>
          <cell r="J35">
            <v>210.75</v>
          </cell>
          <cell r="K35">
            <v>143</v>
          </cell>
          <cell r="L35">
            <v>353.75</v>
          </cell>
          <cell r="M35">
            <v>40.42402826855124</v>
          </cell>
          <cell r="N35">
            <v>4.0599999999999996</v>
          </cell>
          <cell r="R35">
            <v>19264.531435349942</v>
          </cell>
          <cell r="S35">
            <v>35.221674876847288</v>
          </cell>
          <cell r="T35">
            <v>87.130541871921181</v>
          </cell>
          <cell r="W35">
            <v>4059.9999999999995</v>
          </cell>
          <cell r="X35">
            <v>0</v>
          </cell>
        </row>
        <row r="36">
          <cell r="B36">
            <v>38550</v>
          </cell>
          <cell r="C36" t="str">
            <v>A-16</v>
          </cell>
          <cell r="D36" t="str">
            <v>A-16:Zone3</v>
          </cell>
          <cell r="E36">
            <v>6</v>
          </cell>
          <cell r="F36">
            <v>16</v>
          </cell>
          <cell r="G36">
            <v>717</v>
          </cell>
          <cell r="H36">
            <v>143</v>
          </cell>
          <cell r="I36">
            <v>0</v>
          </cell>
          <cell r="J36">
            <v>150.75</v>
          </cell>
          <cell r="K36">
            <v>1</v>
          </cell>
          <cell r="L36">
            <v>151.75</v>
          </cell>
          <cell r="M36">
            <v>0.65897858319604607</v>
          </cell>
          <cell r="N36">
            <v>3.83</v>
          </cell>
          <cell r="R36">
            <v>25406.301824212271</v>
          </cell>
          <cell r="S36">
            <v>0.26109660574412535</v>
          </cell>
          <cell r="T36">
            <v>39.621409921671017</v>
          </cell>
          <cell r="W36">
            <v>3830</v>
          </cell>
          <cell r="X36">
            <v>0</v>
          </cell>
        </row>
        <row r="37">
          <cell r="B37">
            <v>38557</v>
          </cell>
          <cell r="C37" t="str">
            <v>A-16</v>
          </cell>
          <cell r="D37" t="str">
            <v>A-16:Zone3</v>
          </cell>
          <cell r="E37">
            <v>12</v>
          </cell>
          <cell r="F37">
            <v>16</v>
          </cell>
          <cell r="G37">
            <v>774</v>
          </cell>
          <cell r="H37">
            <v>148</v>
          </cell>
          <cell r="I37">
            <v>0</v>
          </cell>
          <cell r="J37">
            <v>182.7225</v>
          </cell>
          <cell r="K37">
            <v>25.44</v>
          </cell>
          <cell r="L37">
            <v>208.16249999999999</v>
          </cell>
          <cell r="M37">
            <v>12.22122140154927</v>
          </cell>
          <cell r="N37">
            <v>3.93</v>
          </cell>
          <cell r="R37">
            <v>21508.024463325535</v>
          </cell>
          <cell r="S37">
            <v>6.4732824427480917</v>
          </cell>
          <cell r="T37">
            <v>52.967557251908396</v>
          </cell>
          <cell r="W37">
            <v>3930</v>
          </cell>
          <cell r="X37">
            <v>0</v>
          </cell>
        </row>
        <row r="38">
          <cell r="B38">
            <v>38564</v>
          </cell>
          <cell r="C38" t="str">
            <v>A-16</v>
          </cell>
          <cell r="D38" t="str">
            <v>A-16:Zone3</v>
          </cell>
          <cell r="E38">
            <v>7</v>
          </cell>
          <cell r="F38">
            <v>16</v>
          </cell>
          <cell r="G38">
            <v>775</v>
          </cell>
          <cell r="H38">
            <v>145</v>
          </cell>
          <cell r="I38">
            <v>0</v>
          </cell>
          <cell r="J38">
            <v>43.2</v>
          </cell>
          <cell r="K38">
            <v>0</v>
          </cell>
          <cell r="L38">
            <v>43.2</v>
          </cell>
          <cell r="M38">
            <v>0</v>
          </cell>
          <cell r="N38">
            <v>3.65</v>
          </cell>
          <cell r="R38">
            <v>84490.740740740745</v>
          </cell>
          <cell r="S38">
            <v>0</v>
          </cell>
          <cell r="T38">
            <v>11.835616438356164</v>
          </cell>
          <cell r="V38" t="str">
            <v>need to retest ?</v>
          </cell>
          <cell r="W38">
            <v>3650</v>
          </cell>
          <cell r="X38">
            <v>0</v>
          </cell>
        </row>
        <row r="39">
          <cell r="B39">
            <v>38643</v>
          </cell>
          <cell r="C39" t="str">
            <v>A-16</v>
          </cell>
          <cell r="D39" t="str">
            <v>A-16:Zone3</v>
          </cell>
          <cell r="E39">
            <v>13</v>
          </cell>
          <cell r="F39">
            <v>18</v>
          </cell>
          <cell r="G39">
            <v>720</v>
          </cell>
          <cell r="H39">
            <v>121</v>
          </cell>
          <cell r="I39">
            <v>0</v>
          </cell>
          <cell r="J39">
            <v>153</v>
          </cell>
          <cell r="K39">
            <v>32.18</v>
          </cell>
          <cell r="L39">
            <v>185.18</v>
          </cell>
          <cell r="M39">
            <v>17.377686575224107</v>
          </cell>
          <cell r="N39">
            <v>4.49</v>
          </cell>
          <cell r="R39">
            <v>29346.405228758169</v>
          </cell>
          <cell r="S39">
            <v>7.1670378619153672</v>
          </cell>
          <cell r="T39">
            <v>41.242761692650333</v>
          </cell>
          <cell r="W39">
            <v>4490</v>
          </cell>
          <cell r="X39">
            <v>0</v>
          </cell>
        </row>
        <row r="40">
          <cell r="B40">
            <v>38648</v>
          </cell>
          <cell r="C40" t="str">
            <v>A-16</v>
          </cell>
          <cell r="D40" t="str">
            <v>A-16:Zone3</v>
          </cell>
          <cell r="E40">
            <v>7</v>
          </cell>
          <cell r="F40">
            <v>17</v>
          </cell>
          <cell r="G40">
            <v>764</v>
          </cell>
          <cell r="H40">
            <v>153</v>
          </cell>
          <cell r="I40">
            <v>0</v>
          </cell>
          <cell r="J40">
            <v>121</v>
          </cell>
          <cell r="K40">
            <v>58.3</v>
          </cell>
          <cell r="L40">
            <v>179.3</v>
          </cell>
          <cell r="M40">
            <v>32.515337423312886</v>
          </cell>
          <cell r="N40">
            <v>4.2699999999999996</v>
          </cell>
          <cell r="R40">
            <v>35289.25619834711</v>
          </cell>
          <cell r="S40">
            <v>13.653395784543326</v>
          </cell>
          <cell r="T40">
            <v>41.99063231850117</v>
          </cell>
          <cell r="V40" t="str">
            <v>Press.Casing - 0.19</v>
          </cell>
          <cell r="W40">
            <v>4270</v>
          </cell>
          <cell r="X40">
            <v>0</v>
          </cell>
        </row>
        <row r="41">
          <cell r="B41">
            <v>38652</v>
          </cell>
          <cell r="C41" t="str">
            <v>A-16</v>
          </cell>
          <cell r="D41" t="str">
            <v>A-16:Zone3</v>
          </cell>
          <cell r="E41">
            <v>7</v>
          </cell>
          <cell r="F41">
            <v>17</v>
          </cell>
          <cell r="G41">
            <v>756</v>
          </cell>
          <cell r="H41">
            <v>150</v>
          </cell>
          <cell r="I41">
            <v>0</v>
          </cell>
          <cell r="J41">
            <v>125</v>
          </cell>
          <cell r="K41">
            <v>0</v>
          </cell>
          <cell r="L41">
            <v>125</v>
          </cell>
          <cell r="M41">
            <v>0</v>
          </cell>
          <cell r="N41">
            <v>3.93</v>
          </cell>
          <cell r="R41">
            <v>31440</v>
          </cell>
          <cell r="S41">
            <v>0</v>
          </cell>
          <cell r="T41">
            <v>31.806615776081426</v>
          </cell>
          <cell r="V41" t="str">
            <v>Press.Casing -0.14</v>
          </cell>
          <cell r="W41">
            <v>3930</v>
          </cell>
          <cell r="X41">
            <v>0</v>
          </cell>
        </row>
        <row r="42">
          <cell r="B42">
            <v>38662</v>
          </cell>
          <cell r="C42" t="str">
            <v>A-16</v>
          </cell>
          <cell r="D42" t="str">
            <v>A-16:Zone3</v>
          </cell>
          <cell r="E42">
            <v>20</v>
          </cell>
          <cell r="F42">
            <v>17</v>
          </cell>
          <cell r="G42">
            <v>752</v>
          </cell>
          <cell r="H42">
            <v>139</v>
          </cell>
          <cell r="I42">
            <v>0</v>
          </cell>
          <cell r="J42">
            <v>49</v>
          </cell>
          <cell r="K42">
            <v>18.649999999999999</v>
          </cell>
          <cell r="L42">
            <v>67.650000000000006</v>
          </cell>
          <cell r="M42">
            <v>27.568366592756838</v>
          </cell>
          <cell r="N42">
            <v>4.1100000000000003</v>
          </cell>
          <cell r="R42">
            <v>83877.551020408166</v>
          </cell>
          <cell r="S42">
            <v>4.5377128953771289</v>
          </cell>
          <cell r="T42">
            <v>16.459854014598541</v>
          </cell>
          <cell r="V42" t="str">
            <v>Press.Casing - 0.16</v>
          </cell>
          <cell r="W42">
            <v>4110</v>
          </cell>
          <cell r="X42">
            <v>0</v>
          </cell>
        </row>
        <row r="43">
          <cell r="B43">
            <v>38689</v>
          </cell>
          <cell r="C43" t="str">
            <v>A-16</v>
          </cell>
          <cell r="D43" t="str">
            <v>A-16:Zone3</v>
          </cell>
          <cell r="E43">
            <v>4</v>
          </cell>
          <cell r="F43">
            <v>17</v>
          </cell>
          <cell r="G43">
            <v>835</v>
          </cell>
          <cell r="H43">
            <v>141</v>
          </cell>
          <cell r="I43">
            <v>3.73</v>
          </cell>
          <cell r="J43">
            <v>298</v>
          </cell>
          <cell r="K43">
            <v>0</v>
          </cell>
          <cell r="L43">
            <v>298</v>
          </cell>
          <cell r="M43">
            <v>0</v>
          </cell>
          <cell r="N43">
            <v>5.12</v>
          </cell>
          <cell r="R43">
            <v>17181.208053691276</v>
          </cell>
          <cell r="S43">
            <v>0</v>
          </cell>
          <cell r="T43">
            <v>58.203125</v>
          </cell>
          <cell r="W43">
            <v>5120</v>
          </cell>
          <cell r="X43">
            <v>0</v>
          </cell>
        </row>
        <row r="44">
          <cell r="B44">
            <v>38692</v>
          </cell>
          <cell r="C44" t="str">
            <v>A-16</v>
          </cell>
          <cell r="D44" t="str">
            <v>A-16:Zone3</v>
          </cell>
          <cell r="E44">
            <v>9</v>
          </cell>
          <cell r="F44">
            <v>17</v>
          </cell>
          <cell r="G44">
            <v>809</v>
          </cell>
          <cell r="H44">
            <v>119</v>
          </cell>
          <cell r="I44">
            <v>0.32</v>
          </cell>
          <cell r="J44">
            <v>166</v>
          </cell>
          <cell r="K44">
            <v>0</v>
          </cell>
          <cell r="L44">
            <v>166</v>
          </cell>
          <cell r="M44">
            <v>0</v>
          </cell>
          <cell r="N44">
            <v>4.59</v>
          </cell>
          <cell r="R44">
            <v>27650.602409638555</v>
          </cell>
          <cell r="S44">
            <v>0</v>
          </cell>
          <cell r="T44">
            <v>36.165577342047932</v>
          </cell>
          <cell r="V44" t="str">
            <v>need to retest due to Meter A=0</v>
          </cell>
          <cell r="W44">
            <v>4590</v>
          </cell>
          <cell r="X44">
            <v>0</v>
          </cell>
        </row>
        <row r="45">
          <cell r="B45">
            <v>38700</v>
          </cell>
          <cell r="C45" t="str">
            <v>A-16</v>
          </cell>
          <cell r="D45" t="str">
            <v>A-16:Zone3</v>
          </cell>
          <cell r="E45">
            <v>12</v>
          </cell>
          <cell r="F45">
            <v>17</v>
          </cell>
          <cell r="G45">
            <v>726</v>
          </cell>
          <cell r="H45">
            <v>115</v>
          </cell>
          <cell r="I45">
            <v>7.0000000000000007E-2</v>
          </cell>
          <cell r="J45">
            <v>1</v>
          </cell>
          <cell r="K45">
            <v>50</v>
          </cell>
          <cell r="L45">
            <v>51</v>
          </cell>
          <cell r="M45">
            <v>98.039215686274517</v>
          </cell>
          <cell r="N45">
            <v>4.13</v>
          </cell>
          <cell r="R45">
            <v>4130000</v>
          </cell>
          <cell r="S45">
            <v>12.106537530266344</v>
          </cell>
          <cell r="T45">
            <v>12.348668280871671</v>
          </cell>
          <cell r="W45">
            <v>4130</v>
          </cell>
          <cell r="X45">
            <v>0</v>
          </cell>
        </row>
        <row r="46">
          <cell r="B46">
            <v>38706</v>
          </cell>
          <cell r="C46" t="str">
            <v>A-16</v>
          </cell>
          <cell r="D46" t="str">
            <v>A-16:Zone3</v>
          </cell>
          <cell r="E46">
            <v>10</v>
          </cell>
          <cell r="F46">
            <v>17</v>
          </cell>
          <cell r="G46">
            <v>720</v>
          </cell>
          <cell r="H46">
            <v>118.66</v>
          </cell>
          <cell r="I46">
            <v>0.02</v>
          </cell>
          <cell r="J46">
            <v>222</v>
          </cell>
          <cell r="K46">
            <v>0</v>
          </cell>
          <cell r="L46">
            <v>222</v>
          </cell>
          <cell r="M46">
            <v>0</v>
          </cell>
          <cell r="N46">
            <v>4.13</v>
          </cell>
          <cell r="R46">
            <v>18603.603603603602</v>
          </cell>
          <cell r="S46">
            <v>0</v>
          </cell>
          <cell r="T46">
            <v>53.753026634382564</v>
          </cell>
          <cell r="W46">
            <v>4130</v>
          </cell>
          <cell r="X46">
            <v>0</v>
          </cell>
        </row>
        <row r="47">
          <cell r="B47">
            <v>38714</v>
          </cell>
          <cell r="C47" t="str">
            <v>A-16</v>
          </cell>
          <cell r="D47" t="str">
            <v>A-16:Zone3</v>
          </cell>
          <cell r="E47">
            <v>5</v>
          </cell>
          <cell r="F47">
            <v>17</v>
          </cell>
          <cell r="G47">
            <v>692</v>
          </cell>
          <cell r="H47">
            <v>121.56</v>
          </cell>
          <cell r="I47">
            <v>0</v>
          </cell>
          <cell r="J47">
            <v>151</v>
          </cell>
          <cell r="K47">
            <v>2.02</v>
          </cell>
          <cell r="L47">
            <v>153.02000000000001</v>
          </cell>
          <cell r="M47">
            <v>1.3200888772709449</v>
          </cell>
          <cell r="N47">
            <v>3.99</v>
          </cell>
          <cell r="R47">
            <v>26423.841059602648</v>
          </cell>
          <cell r="S47">
            <v>0.50626566416040097</v>
          </cell>
          <cell r="T47">
            <v>38.350877192982459</v>
          </cell>
          <cell r="V47" t="str">
            <v>Press.Casing - 0.07</v>
          </cell>
          <cell r="W47">
            <v>3990</v>
          </cell>
          <cell r="X47">
            <v>0</v>
          </cell>
        </row>
        <row r="48">
          <cell r="B48">
            <v>38771</v>
          </cell>
          <cell r="C48" t="str">
            <v>A-16</v>
          </cell>
          <cell r="D48" t="str">
            <v>A-16:Zone3</v>
          </cell>
          <cell r="E48">
            <v>7</v>
          </cell>
          <cell r="F48">
            <v>17</v>
          </cell>
          <cell r="G48">
            <v>753</v>
          </cell>
          <cell r="H48">
            <v>141</v>
          </cell>
          <cell r="I48">
            <v>0</v>
          </cell>
          <cell r="J48">
            <v>233</v>
          </cell>
          <cell r="K48">
            <v>0</v>
          </cell>
          <cell r="L48">
            <v>233</v>
          </cell>
          <cell r="M48">
            <v>0</v>
          </cell>
          <cell r="N48">
            <v>4.29</v>
          </cell>
          <cell r="R48">
            <v>18412.017167381975</v>
          </cell>
          <cell r="S48">
            <v>0</v>
          </cell>
          <cell r="T48">
            <v>54.312354312354316</v>
          </cell>
          <cell r="W48">
            <v>4290</v>
          </cell>
          <cell r="X48">
            <v>0</v>
          </cell>
        </row>
        <row r="49">
          <cell r="B49">
            <v>38772</v>
          </cell>
          <cell r="C49" t="str">
            <v>A-16</v>
          </cell>
          <cell r="D49" t="str">
            <v>A-16:Zone3</v>
          </cell>
          <cell r="E49">
            <v>5.5</v>
          </cell>
          <cell r="F49">
            <v>17</v>
          </cell>
          <cell r="G49">
            <v>739</v>
          </cell>
          <cell r="H49">
            <v>144</v>
          </cell>
          <cell r="I49">
            <v>0</v>
          </cell>
          <cell r="J49">
            <v>193</v>
          </cell>
          <cell r="K49">
            <v>0</v>
          </cell>
          <cell r="L49">
            <v>193</v>
          </cell>
          <cell r="M49">
            <v>0</v>
          </cell>
          <cell r="N49">
            <v>4.21</v>
          </cell>
          <cell r="R49">
            <v>21813.471502590673</v>
          </cell>
          <cell r="S49">
            <v>0</v>
          </cell>
          <cell r="T49">
            <v>45.843230403800476</v>
          </cell>
          <cell r="W49">
            <v>4210</v>
          </cell>
          <cell r="X49">
            <v>0</v>
          </cell>
        </row>
        <row r="50">
          <cell r="B50">
            <v>38776</v>
          </cell>
          <cell r="C50" t="str">
            <v>A-16</v>
          </cell>
          <cell r="D50" t="str">
            <v>A-16:Zone3</v>
          </cell>
          <cell r="E50">
            <v>6</v>
          </cell>
          <cell r="F50">
            <v>17</v>
          </cell>
          <cell r="G50">
            <v>758</v>
          </cell>
          <cell r="H50">
            <v>135</v>
          </cell>
          <cell r="I50">
            <v>0</v>
          </cell>
          <cell r="J50">
            <v>212</v>
          </cell>
          <cell r="K50">
            <v>0</v>
          </cell>
          <cell r="L50">
            <v>212</v>
          </cell>
          <cell r="M50">
            <v>0</v>
          </cell>
          <cell r="N50">
            <v>4.34</v>
          </cell>
          <cell r="R50">
            <v>20471.698113207549</v>
          </cell>
          <cell r="S50">
            <v>0</v>
          </cell>
          <cell r="T50">
            <v>48.847926267281103</v>
          </cell>
          <cell r="W50">
            <v>4340</v>
          </cell>
          <cell r="X50">
            <v>0</v>
          </cell>
        </row>
        <row r="51">
          <cell r="B51">
            <v>38899</v>
          </cell>
          <cell r="C51" t="str">
            <v>A-16</v>
          </cell>
          <cell r="D51" t="str">
            <v>A-16:Zone3</v>
          </cell>
          <cell r="E51">
            <v>8</v>
          </cell>
          <cell r="F51">
            <v>16</v>
          </cell>
          <cell r="G51">
            <v>832</v>
          </cell>
          <cell r="H51">
            <v>140</v>
          </cell>
          <cell r="I51">
            <v>13</v>
          </cell>
          <cell r="J51">
            <v>24</v>
          </cell>
          <cell r="K51">
            <v>22</v>
          </cell>
          <cell r="L51">
            <v>46</v>
          </cell>
          <cell r="M51">
            <v>47.826086956521742</v>
          </cell>
          <cell r="N51">
            <v>2.89</v>
          </cell>
          <cell r="R51">
            <v>120416.66666666667</v>
          </cell>
          <cell r="S51">
            <v>7.6124567474048446</v>
          </cell>
          <cell r="T51">
            <v>15.916955017301039</v>
          </cell>
          <cell r="V51" t="str">
            <v>Gas reading</v>
          </cell>
          <cell r="W51">
            <v>2890</v>
          </cell>
          <cell r="X51">
            <v>0</v>
          </cell>
        </row>
        <row r="52">
          <cell r="B52">
            <v>38992</v>
          </cell>
          <cell r="C52" t="str">
            <v>A-16</v>
          </cell>
          <cell r="D52" t="str">
            <v>A-16:Zone3</v>
          </cell>
          <cell r="E52">
            <v>11</v>
          </cell>
          <cell r="F52">
            <v>16</v>
          </cell>
          <cell r="G52">
            <v>862</v>
          </cell>
          <cell r="H52">
            <v>138</v>
          </cell>
          <cell r="I52">
            <v>0</v>
          </cell>
          <cell r="J52">
            <v>130</v>
          </cell>
          <cell r="K52">
            <v>33</v>
          </cell>
          <cell r="L52">
            <v>163</v>
          </cell>
          <cell r="M52">
            <v>20.245398773006134</v>
          </cell>
          <cell r="N52">
            <v>3.24</v>
          </cell>
          <cell r="R52">
            <v>24923.076923076922</v>
          </cell>
          <cell r="S52">
            <v>10.185185185185185</v>
          </cell>
          <cell r="T52">
            <v>50.308641975308639</v>
          </cell>
          <cell r="V52" t="str">
            <v>test after long shut in</v>
          </cell>
          <cell r="W52">
            <v>3240</v>
          </cell>
          <cell r="X52">
            <v>0</v>
          </cell>
        </row>
        <row r="53">
          <cell r="B53">
            <v>38997</v>
          </cell>
          <cell r="C53" t="str">
            <v>A-16</v>
          </cell>
          <cell r="D53" t="str">
            <v>A-16:Zone3</v>
          </cell>
          <cell r="E53">
            <v>7</v>
          </cell>
          <cell r="F53">
            <v>25</v>
          </cell>
          <cell r="G53">
            <v>664</v>
          </cell>
          <cell r="H53">
            <v>153</v>
          </cell>
          <cell r="I53">
            <v>0</v>
          </cell>
          <cell r="J53">
            <v>145</v>
          </cell>
          <cell r="K53">
            <v>31</v>
          </cell>
          <cell r="L53">
            <v>176</v>
          </cell>
          <cell r="M53">
            <v>17.613636363636363</v>
          </cell>
          <cell r="N53">
            <v>5.8</v>
          </cell>
          <cell r="R53">
            <v>40000</v>
          </cell>
          <cell r="S53">
            <v>5.3448275862068968</v>
          </cell>
          <cell r="T53">
            <v>30.344827586206897</v>
          </cell>
          <cell r="W53">
            <v>5800</v>
          </cell>
          <cell r="X53">
            <v>0</v>
          </cell>
        </row>
        <row r="54">
          <cell r="B54">
            <v>39026</v>
          </cell>
          <cell r="C54" t="str">
            <v>A-16</v>
          </cell>
          <cell r="D54" t="str">
            <v>A-16:Zone3</v>
          </cell>
          <cell r="E54">
            <v>10</v>
          </cell>
          <cell r="F54">
            <v>18</v>
          </cell>
          <cell r="G54">
            <v>757</v>
          </cell>
          <cell r="H54">
            <v>127</v>
          </cell>
          <cell r="I54">
            <v>0</v>
          </cell>
          <cell r="J54">
            <v>206</v>
          </cell>
          <cell r="K54">
            <v>14</v>
          </cell>
          <cell r="L54">
            <v>220</v>
          </cell>
          <cell r="M54">
            <v>6.3636363636363633</v>
          </cell>
          <cell r="N54">
            <v>2.36</v>
          </cell>
          <cell r="R54">
            <v>11456.31067961165</v>
          </cell>
          <cell r="S54">
            <v>5.9322033898305087</v>
          </cell>
          <cell r="T54">
            <v>93.220338983050851</v>
          </cell>
          <cell r="W54">
            <v>2360</v>
          </cell>
          <cell r="X54">
            <v>0</v>
          </cell>
        </row>
        <row r="55">
          <cell r="B55">
            <v>39042</v>
          </cell>
          <cell r="C55" t="str">
            <v>A-16</v>
          </cell>
          <cell r="D55" t="str">
            <v>A-16:Zone3</v>
          </cell>
          <cell r="E55">
            <v>12</v>
          </cell>
          <cell r="F55">
            <v>20</v>
          </cell>
          <cell r="G55">
            <v>638</v>
          </cell>
          <cell r="H55">
            <v>161</v>
          </cell>
          <cell r="I55">
            <v>1</v>
          </cell>
          <cell r="J55">
            <v>174</v>
          </cell>
          <cell r="K55">
            <v>36</v>
          </cell>
          <cell r="L55">
            <v>210</v>
          </cell>
          <cell r="M55">
            <v>17.142857142857142</v>
          </cell>
          <cell r="N55">
            <v>2.87</v>
          </cell>
          <cell r="R55">
            <v>16494.252873563219</v>
          </cell>
          <cell r="S55">
            <v>12.543554006968641</v>
          </cell>
          <cell r="T55">
            <v>73.170731707317074</v>
          </cell>
          <cell r="V55" t="str">
            <v>transmitter reads only 5 hrs I/O 12 hrs tested</v>
          </cell>
          <cell r="W55">
            <v>2870</v>
          </cell>
          <cell r="X55">
            <v>0</v>
          </cell>
        </row>
        <row r="56">
          <cell r="B56">
            <v>39054</v>
          </cell>
          <cell r="C56" t="str">
            <v>A-16</v>
          </cell>
          <cell r="D56" t="str">
            <v>A-16:Zone3</v>
          </cell>
          <cell r="E56">
            <v>23</v>
          </cell>
          <cell r="F56">
            <v>20</v>
          </cell>
          <cell r="G56">
            <v>707</v>
          </cell>
          <cell r="H56">
            <v>153</v>
          </cell>
          <cell r="I56">
            <v>0</v>
          </cell>
          <cell r="J56">
            <v>174</v>
          </cell>
          <cell r="K56">
            <v>29</v>
          </cell>
          <cell r="L56">
            <v>203</v>
          </cell>
          <cell r="M56">
            <v>14.285714285714286</v>
          </cell>
          <cell r="N56">
            <v>3</v>
          </cell>
          <cell r="R56">
            <v>17241.379310344826</v>
          </cell>
          <cell r="S56">
            <v>9.6666666666666661</v>
          </cell>
          <cell r="T56">
            <v>67.666666666666671</v>
          </cell>
          <cell r="V56" t="str">
            <v>not flushed</v>
          </cell>
          <cell r="W56">
            <v>3000</v>
          </cell>
          <cell r="X56">
            <v>0</v>
          </cell>
        </row>
        <row r="57">
          <cell r="B57">
            <v>39083</v>
          </cell>
          <cell r="C57" t="str">
            <v>A-16</v>
          </cell>
          <cell r="D57" t="str">
            <v>A-16:Zone3</v>
          </cell>
          <cell r="E57">
            <v>12</v>
          </cell>
          <cell r="F57">
            <v>20</v>
          </cell>
          <cell r="G57">
            <v>673</v>
          </cell>
          <cell r="H57">
            <v>114</v>
          </cell>
          <cell r="I57">
            <v>0</v>
          </cell>
          <cell r="J57">
            <v>207</v>
          </cell>
          <cell r="K57">
            <v>32</v>
          </cell>
          <cell r="L57">
            <v>239</v>
          </cell>
          <cell r="M57">
            <v>13.389121338912133</v>
          </cell>
          <cell r="N57">
            <v>3.01</v>
          </cell>
          <cell r="R57">
            <v>14541.062801932367</v>
          </cell>
          <cell r="S57">
            <v>10.631229235880399</v>
          </cell>
          <cell r="T57">
            <v>79.401993355481721</v>
          </cell>
          <cell r="V57" t="str">
            <v>after shut down, wtr only appeared 1 hr, Need Retest</v>
          </cell>
          <cell r="W57">
            <v>3010</v>
          </cell>
          <cell r="X57">
            <v>0</v>
          </cell>
        </row>
        <row r="58">
          <cell r="B58">
            <v>39096</v>
          </cell>
          <cell r="C58" t="str">
            <v>A-16</v>
          </cell>
          <cell r="D58" t="str">
            <v>A-16:Zone3</v>
          </cell>
          <cell r="E58">
            <v>14</v>
          </cell>
          <cell r="F58">
            <v>28</v>
          </cell>
          <cell r="G58">
            <v>618</v>
          </cell>
          <cell r="H58">
            <v>123</v>
          </cell>
          <cell r="I58">
            <v>0</v>
          </cell>
          <cell r="J58">
            <v>158</v>
          </cell>
          <cell r="K58">
            <v>32</v>
          </cell>
          <cell r="L58">
            <v>190</v>
          </cell>
          <cell r="M58">
            <v>16.842105263157894</v>
          </cell>
          <cell r="N58">
            <v>3.09</v>
          </cell>
          <cell r="R58">
            <v>19556.962025316454</v>
          </cell>
          <cell r="S58">
            <v>10.355987055016181</v>
          </cell>
          <cell r="T58">
            <v>61.488673139158578</v>
          </cell>
          <cell r="W58">
            <v>3090</v>
          </cell>
          <cell r="X58">
            <v>0</v>
          </cell>
        </row>
        <row r="59">
          <cell r="B59">
            <v>39120</v>
          </cell>
          <cell r="C59" t="str">
            <v>A-16</v>
          </cell>
          <cell r="D59" t="str">
            <v>A-16:Zone3</v>
          </cell>
          <cell r="E59">
            <v>6</v>
          </cell>
          <cell r="F59">
            <v>25</v>
          </cell>
          <cell r="G59">
            <v>651</v>
          </cell>
          <cell r="H59">
            <v>152</v>
          </cell>
          <cell r="I59">
            <v>0</v>
          </cell>
          <cell r="J59">
            <v>155</v>
          </cell>
          <cell r="K59">
            <v>31</v>
          </cell>
          <cell r="L59">
            <v>186</v>
          </cell>
          <cell r="M59">
            <v>16.666666666666668</v>
          </cell>
          <cell r="N59">
            <v>3.59</v>
          </cell>
          <cell r="R59">
            <v>23161.290322580644</v>
          </cell>
          <cell r="S59">
            <v>8.635097493036211</v>
          </cell>
          <cell r="T59">
            <v>51.81058495821727</v>
          </cell>
          <cell r="W59">
            <v>3590</v>
          </cell>
          <cell r="X59">
            <v>0</v>
          </cell>
        </row>
        <row r="60">
          <cell r="B60">
            <v>39128</v>
          </cell>
          <cell r="C60" t="str">
            <v>A-16</v>
          </cell>
          <cell r="D60" t="str">
            <v>A-16:Zone3</v>
          </cell>
          <cell r="E60">
            <v>12</v>
          </cell>
          <cell r="F60">
            <v>25</v>
          </cell>
          <cell r="G60">
            <v>636</v>
          </cell>
          <cell r="H60">
            <v>147</v>
          </cell>
          <cell r="I60">
            <v>0</v>
          </cell>
          <cell r="J60">
            <v>143</v>
          </cell>
          <cell r="K60">
            <v>17</v>
          </cell>
          <cell r="L60">
            <v>160</v>
          </cell>
          <cell r="M60">
            <v>10.625</v>
          </cell>
          <cell r="N60">
            <v>3.2</v>
          </cell>
          <cell r="R60">
            <v>22377.622377622378</v>
          </cell>
          <cell r="S60">
            <v>5.3125</v>
          </cell>
          <cell r="T60">
            <v>50</v>
          </cell>
          <cell r="W60">
            <v>3200</v>
          </cell>
          <cell r="X60">
            <v>0</v>
          </cell>
        </row>
        <row r="61">
          <cell r="B61">
            <v>39141</v>
          </cell>
          <cell r="C61" t="str">
            <v>A-16</v>
          </cell>
          <cell r="D61" t="str">
            <v>A-16:Zone3</v>
          </cell>
          <cell r="E61">
            <v>8</v>
          </cell>
          <cell r="F61">
            <v>25</v>
          </cell>
          <cell r="G61">
            <v>563</v>
          </cell>
          <cell r="H61">
            <v>152</v>
          </cell>
          <cell r="I61">
            <v>0</v>
          </cell>
          <cell r="J61">
            <v>179</v>
          </cell>
          <cell r="K61">
            <v>13</v>
          </cell>
          <cell r="L61">
            <v>192</v>
          </cell>
          <cell r="M61">
            <v>6.770833333333333</v>
          </cell>
          <cell r="N61">
            <v>2.63</v>
          </cell>
          <cell r="R61">
            <v>14692.737430167597</v>
          </cell>
          <cell r="S61">
            <v>4.9429657794676807</v>
          </cell>
          <cell r="T61">
            <v>73.00380228136882</v>
          </cell>
          <cell r="V61" t="str">
            <v>Yoyo requested to revisit AGA-8 Calc</v>
          </cell>
          <cell r="W61">
            <v>2630</v>
          </cell>
          <cell r="X61">
            <v>0</v>
          </cell>
        </row>
        <row r="62">
          <cell r="B62">
            <v>39147</v>
          </cell>
          <cell r="C62" t="str">
            <v>A-16</v>
          </cell>
          <cell r="D62" t="str">
            <v>A-16:Zone3</v>
          </cell>
          <cell r="E62">
            <v>17</v>
          </cell>
          <cell r="F62">
            <v>25</v>
          </cell>
          <cell r="G62">
            <v>530</v>
          </cell>
          <cell r="H62">
            <v>144</v>
          </cell>
          <cell r="I62">
            <v>1</v>
          </cell>
          <cell r="J62">
            <v>182</v>
          </cell>
          <cell r="K62">
            <v>17</v>
          </cell>
          <cell r="L62">
            <v>199</v>
          </cell>
          <cell r="M62">
            <v>8.5427135678391952</v>
          </cell>
          <cell r="N62">
            <v>4.68</v>
          </cell>
          <cell r="R62">
            <v>25714.285714285714</v>
          </cell>
          <cell r="S62">
            <v>3.6324786324786325</v>
          </cell>
          <cell r="T62">
            <v>42.521367521367523</v>
          </cell>
          <cell r="W62">
            <v>4680</v>
          </cell>
          <cell r="X62">
            <v>0</v>
          </cell>
        </row>
        <row r="63">
          <cell r="B63">
            <v>39151</v>
          </cell>
          <cell r="C63" t="str">
            <v>A-16</v>
          </cell>
          <cell r="D63" t="str">
            <v>A-16:Zone3</v>
          </cell>
          <cell r="E63">
            <v>10</v>
          </cell>
          <cell r="F63">
            <v>20</v>
          </cell>
          <cell r="G63">
            <v>578</v>
          </cell>
          <cell r="H63">
            <v>153</v>
          </cell>
          <cell r="I63">
            <v>1</v>
          </cell>
          <cell r="J63">
            <v>168</v>
          </cell>
          <cell r="K63">
            <v>27</v>
          </cell>
          <cell r="L63">
            <v>195</v>
          </cell>
          <cell r="M63">
            <v>13.846153846153847</v>
          </cell>
          <cell r="N63">
            <v>4.97</v>
          </cell>
          <cell r="R63">
            <v>29583.333333333332</v>
          </cell>
          <cell r="S63">
            <v>5.4325955734406435</v>
          </cell>
          <cell r="T63">
            <v>39.235412474849092</v>
          </cell>
          <cell r="W63">
            <v>4970</v>
          </cell>
          <cell r="X63">
            <v>0</v>
          </cell>
        </row>
        <row r="64">
          <cell r="B64">
            <v>39156</v>
          </cell>
          <cell r="C64" t="str">
            <v>A-16</v>
          </cell>
          <cell r="D64" t="str">
            <v>A-16:Zone3</v>
          </cell>
          <cell r="E64">
            <v>10</v>
          </cell>
          <cell r="F64">
            <v>20</v>
          </cell>
          <cell r="G64">
            <v>578</v>
          </cell>
          <cell r="H64">
            <v>151</v>
          </cell>
          <cell r="I64">
            <v>0</v>
          </cell>
          <cell r="J64">
            <v>171</v>
          </cell>
          <cell r="K64">
            <v>18</v>
          </cell>
          <cell r="L64">
            <v>189</v>
          </cell>
          <cell r="M64">
            <v>9.5238095238095237</v>
          </cell>
          <cell r="N64">
            <v>4.9400000000000004</v>
          </cell>
          <cell r="R64">
            <v>28888.888888888891</v>
          </cell>
          <cell r="S64">
            <v>3.6437246963562755</v>
          </cell>
          <cell r="T64">
            <v>38.259109311740893</v>
          </cell>
          <cell r="W64">
            <v>4940</v>
          </cell>
          <cell r="X64">
            <v>0</v>
          </cell>
        </row>
        <row r="65">
          <cell r="B65">
            <v>39163</v>
          </cell>
          <cell r="C65" t="str">
            <v>A-16</v>
          </cell>
          <cell r="D65" t="str">
            <v>A-16:Zone3</v>
          </cell>
          <cell r="E65">
            <v>15</v>
          </cell>
          <cell r="F65">
            <v>20</v>
          </cell>
          <cell r="G65">
            <v>580</v>
          </cell>
          <cell r="H65">
            <v>150</v>
          </cell>
          <cell r="I65">
            <v>0</v>
          </cell>
          <cell r="J65">
            <v>188</v>
          </cell>
          <cell r="K65">
            <v>9</v>
          </cell>
          <cell r="L65">
            <v>197</v>
          </cell>
          <cell r="M65">
            <v>4.5685279187817258</v>
          </cell>
          <cell r="N65">
            <v>4.71</v>
          </cell>
          <cell r="R65">
            <v>25053.191489361703</v>
          </cell>
          <cell r="S65">
            <v>1.910828025477707</v>
          </cell>
          <cell r="T65">
            <v>41.825902335456476</v>
          </cell>
          <cell r="W65">
            <v>4710</v>
          </cell>
          <cell r="X65">
            <v>0</v>
          </cell>
        </row>
        <row r="66">
          <cell r="B66">
            <v>39170</v>
          </cell>
          <cell r="C66" t="str">
            <v>A-16</v>
          </cell>
          <cell r="D66" t="str">
            <v>A-16:Zone3</v>
          </cell>
          <cell r="E66">
            <v>20</v>
          </cell>
          <cell r="F66">
            <v>20</v>
          </cell>
          <cell r="G66">
            <v>597</v>
          </cell>
          <cell r="H66">
            <v>154</v>
          </cell>
          <cell r="I66">
            <v>0</v>
          </cell>
          <cell r="J66">
            <v>148</v>
          </cell>
          <cell r="K66">
            <v>61</v>
          </cell>
          <cell r="L66">
            <v>209</v>
          </cell>
          <cell r="M66">
            <v>29.186602870813399</v>
          </cell>
          <cell r="N66">
            <v>4.41</v>
          </cell>
          <cell r="R66">
            <v>29797.297297297297</v>
          </cell>
          <cell r="S66">
            <v>13.832199546485262</v>
          </cell>
          <cell r="T66">
            <v>47.39229024943311</v>
          </cell>
          <cell r="V66" t="str">
            <v>some place, wtr/oil transmitter (0) but shows reading</v>
          </cell>
          <cell r="W66">
            <v>4410</v>
          </cell>
          <cell r="X66">
            <v>0</v>
          </cell>
        </row>
        <row r="67">
          <cell r="B67">
            <v>39176</v>
          </cell>
          <cell r="C67" t="str">
            <v>A-16</v>
          </cell>
          <cell r="D67" t="str">
            <v>A-16:Zone3</v>
          </cell>
          <cell r="E67">
            <v>8</v>
          </cell>
          <cell r="F67">
            <v>20</v>
          </cell>
          <cell r="G67">
            <v>618</v>
          </cell>
          <cell r="H67">
            <v>148</v>
          </cell>
          <cell r="I67">
            <v>0</v>
          </cell>
          <cell r="J67">
            <v>156.6</v>
          </cell>
          <cell r="K67">
            <v>10.5</v>
          </cell>
          <cell r="L67">
            <v>167.1</v>
          </cell>
          <cell r="M67">
            <v>6.2836624775583481</v>
          </cell>
          <cell r="N67">
            <v>4.25</v>
          </cell>
          <cell r="O67">
            <v>4.25</v>
          </cell>
          <cell r="P67">
            <v>0</v>
          </cell>
          <cell r="R67">
            <v>27139.208173690931</v>
          </cell>
          <cell r="S67">
            <v>2.4705882352941178</v>
          </cell>
          <cell r="T67">
            <v>39.317647058823532</v>
          </cell>
          <cell r="W67">
            <v>4250</v>
          </cell>
          <cell r="X67">
            <v>0</v>
          </cell>
        </row>
        <row r="68">
          <cell r="B68">
            <v>39185</v>
          </cell>
          <cell r="C68" t="str">
            <v>A-16</v>
          </cell>
          <cell r="D68" t="str">
            <v>A-16:Zone3</v>
          </cell>
          <cell r="E68">
            <v>9</v>
          </cell>
          <cell r="F68">
            <v>20</v>
          </cell>
          <cell r="G68">
            <v>662</v>
          </cell>
          <cell r="H68">
            <v>155</v>
          </cell>
          <cell r="I68">
            <v>0</v>
          </cell>
          <cell r="J68">
            <v>127.3</v>
          </cell>
          <cell r="K68">
            <v>25.8</v>
          </cell>
          <cell r="L68">
            <v>153.1</v>
          </cell>
          <cell r="M68">
            <v>16.851730894839974</v>
          </cell>
          <cell r="N68">
            <v>4.63</v>
          </cell>
          <cell r="O68">
            <v>4.63</v>
          </cell>
          <cell r="P68">
            <v>0</v>
          </cell>
          <cell r="R68">
            <v>36370.777690494891</v>
          </cell>
          <cell r="S68">
            <v>5.5723542116630673</v>
          </cell>
          <cell r="T68">
            <v>33.066954643628513</v>
          </cell>
          <cell r="W68">
            <v>4630</v>
          </cell>
          <cell r="X68">
            <v>0</v>
          </cell>
        </row>
        <row r="69">
          <cell r="B69">
            <v>39200</v>
          </cell>
          <cell r="C69" t="str">
            <v>A-16</v>
          </cell>
          <cell r="D69" t="str">
            <v>A-16:Zone3</v>
          </cell>
          <cell r="E69">
            <v>5</v>
          </cell>
          <cell r="F69">
            <v>20</v>
          </cell>
          <cell r="G69">
            <v>658</v>
          </cell>
          <cell r="H69">
            <v>152</v>
          </cell>
          <cell r="I69">
            <v>0</v>
          </cell>
          <cell r="J69">
            <v>130.9</v>
          </cell>
          <cell r="K69">
            <v>25.6</v>
          </cell>
          <cell r="L69">
            <v>156.5</v>
          </cell>
          <cell r="M69">
            <v>16.357827476038338</v>
          </cell>
          <cell r="N69">
            <v>2.02</v>
          </cell>
          <cell r="O69">
            <v>2.02</v>
          </cell>
          <cell r="P69">
            <v>0</v>
          </cell>
          <cell r="R69">
            <v>15431.627196333078</v>
          </cell>
          <cell r="S69">
            <v>12.673267326732674</v>
          </cell>
          <cell r="T69">
            <v>77.475247524752476</v>
          </cell>
          <cell r="W69">
            <v>2020</v>
          </cell>
          <cell r="X69">
            <v>0</v>
          </cell>
        </row>
        <row r="70">
          <cell r="B70">
            <v>39203</v>
          </cell>
          <cell r="C70" t="str">
            <v>A-16</v>
          </cell>
          <cell r="D70" t="str">
            <v>A-16:Zone3</v>
          </cell>
          <cell r="E70">
            <v>9</v>
          </cell>
          <cell r="F70">
            <v>20</v>
          </cell>
          <cell r="G70">
            <v>702</v>
          </cell>
          <cell r="H70">
            <v>151</v>
          </cell>
          <cell r="I70">
            <v>0</v>
          </cell>
          <cell r="J70">
            <v>146</v>
          </cell>
          <cell r="K70">
            <v>99</v>
          </cell>
          <cell r="L70">
            <v>245</v>
          </cell>
          <cell r="M70">
            <v>40.408163265306122</v>
          </cell>
          <cell r="N70">
            <v>4.0999999999999996</v>
          </cell>
          <cell r="O70">
            <v>4.0999999999999996</v>
          </cell>
          <cell r="P70">
            <v>0</v>
          </cell>
          <cell r="R70">
            <v>28082.191780821919</v>
          </cell>
          <cell r="S70">
            <v>24.146341463414632</v>
          </cell>
          <cell r="T70">
            <v>59.756097560975611</v>
          </cell>
          <cell r="V70" t="str">
            <v>no oil for first 5 hrs, need to retest</v>
          </cell>
          <cell r="W70">
            <v>4100</v>
          </cell>
          <cell r="X70">
            <v>0</v>
          </cell>
        </row>
        <row r="71">
          <cell r="B71">
            <v>39221</v>
          </cell>
          <cell r="C71" t="str">
            <v>A-16</v>
          </cell>
          <cell r="D71" t="str">
            <v>A-16:Zone3</v>
          </cell>
          <cell r="E71">
            <v>12</v>
          </cell>
          <cell r="F71">
            <v>26</v>
          </cell>
          <cell r="G71">
            <v>662</v>
          </cell>
          <cell r="H71">
            <v>154</v>
          </cell>
          <cell r="I71">
            <v>0</v>
          </cell>
          <cell r="J71">
            <v>116.3</v>
          </cell>
          <cell r="K71">
            <v>18</v>
          </cell>
          <cell r="L71">
            <v>134.30000000000001</v>
          </cell>
          <cell r="M71">
            <v>13.402829486224869</v>
          </cell>
          <cell r="N71">
            <v>4.78</v>
          </cell>
          <cell r="O71">
            <v>4.78</v>
          </cell>
          <cell r="P71">
            <v>0</v>
          </cell>
          <cell r="R71">
            <v>41100.601891659499</v>
          </cell>
          <cell r="S71">
            <v>3.7656903765690375</v>
          </cell>
          <cell r="T71">
            <v>28.09623430962343</v>
          </cell>
          <cell r="W71">
            <v>4780</v>
          </cell>
          <cell r="X71">
            <v>0</v>
          </cell>
        </row>
        <row r="72">
          <cell r="B72">
            <v>39232</v>
          </cell>
          <cell r="C72" t="str">
            <v>A-16</v>
          </cell>
          <cell r="D72" t="str">
            <v>A-16:Zone3</v>
          </cell>
          <cell r="E72">
            <v>6</v>
          </cell>
          <cell r="F72">
            <v>30</v>
          </cell>
          <cell r="G72">
            <v>642</v>
          </cell>
          <cell r="H72">
            <v>152</v>
          </cell>
          <cell r="I72">
            <v>0</v>
          </cell>
          <cell r="J72">
            <v>125</v>
          </cell>
          <cell r="K72">
            <v>12</v>
          </cell>
          <cell r="L72">
            <v>137</v>
          </cell>
          <cell r="M72">
            <v>8.7591240875912408</v>
          </cell>
          <cell r="N72">
            <v>4.66</v>
          </cell>
          <cell r="O72">
            <v>4.66</v>
          </cell>
          <cell r="P72">
            <v>0</v>
          </cell>
          <cell r="R72">
            <v>37280</v>
          </cell>
          <cell r="S72">
            <v>2.5751072961373391</v>
          </cell>
          <cell r="T72">
            <v>29.399141630901287</v>
          </cell>
          <cell r="W72">
            <v>4660</v>
          </cell>
          <cell r="X72">
            <v>0</v>
          </cell>
        </row>
        <row r="73">
          <cell r="B73">
            <v>39250</v>
          </cell>
          <cell r="C73" t="str">
            <v>A-16</v>
          </cell>
          <cell r="D73" t="str">
            <v>A-16:Zone3</v>
          </cell>
          <cell r="E73">
            <v>18</v>
          </cell>
          <cell r="F73">
            <v>20</v>
          </cell>
          <cell r="G73">
            <v>573</v>
          </cell>
          <cell r="H73">
            <v>112</v>
          </cell>
          <cell r="I73">
            <v>0</v>
          </cell>
          <cell r="J73">
            <v>161</v>
          </cell>
          <cell r="K73">
            <v>10</v>
          </cell>
          <cell r="L73">
            <v>171</v>
          </cell>
          <cell r="M73">
            <v>5.8479532163742691</v>
          </cell>
          <cell r="N73">
            <v>4.7699999999999996</v>
          </cell>
          <cell r="O73">
            <v>4.7699999999999996</v>
          </cell>
          <cell r="P73">
            <v>0</v>
          </cell>
          <cell r="R73">
            <v>29627.329192546586</v>
          </cell>
          <cell r="S73">
            <v>2.0964360587002098</v>
          </cell>
          <cell r="T73">
            <v>35.849056603773583</v>
          </cell>
          <cell r="V73" t="str">
            <v>first 3 hrs (oil was not stable)</v>
          </cell>
          <cell r="W73">
            <v>4770</v>
          </cell>
          <cell r="X73">
            <v>0</v>
          </cell>
        </row>
        <row r="74">
          <cell r="B74">
            <v>39294</v>
          </cell>
          <cell r="C74" t="str">
            <v>A-16</v>
          </cell>
          <cell r="D74" t="str">
            <v>A-16:Zone3</v>
          </cell>
          <cell r="E74">
            <v>12</v>
          </cell>
          <cell r="F74">
            <v>20</v>
          </cell>
          <cell r="G74">
            <v>663</v>
          </cell>
          <cell r="H74">
            <v>139</v>
          </cell>
          <cell r="I74">
            <v>0</v>
          </cell>
          <cell r="J74">
            <v>81.7</v>
          </cell>
          <cell r="K74">
            <v>26.4</v>
          </cell>
          <cell r="L74">
            <v>108.1</v>
          </cell>
          <cell r="M74">
            <v>24.421831637372804</v>
          </cell>
          <cell r="N74">
            <v>4.95</v>
          </cell>
          <cell r="O74">
            <v>4.95</v>
          </cell>
          <cell r="P74">
            <v>0</v>
          </cell>
          <cell r="R74">
            <v>60587.515299877603</v>
          </cell>
          <cell r="S74">
            <v>5.333333333333333</v>
          </cell>
          <cell r="T74">
            <v>21.838383838383837</v>
          </cell>
          <cell r="W74">
            <v>4950</v>
          </cell>
          <cell r="X74">
            <v>0</v>
          </cell>
        </row>
        <row r="75">
          <cell r="B75">
            <v>39316</v>
          </cell>
          <cell r="C75" t="str">
            <v>A-16</v>
          </cell>
          <cell r="D75" t="str">
            <v>A-16:Zone3</v>
          </cell>
          <cell r="E75">
            <v>9</v>
          </cell>
          <cell r="F75">
            <v>20</v>
          </cell>
          <cell r="G75">
            <v>671</v>
          </cell>
          <cell r="H75">
            <v>136</v>
          </cell>
          <cell r="I75">
            <v>0</v>
          </cell>
          <cell r="J75">
            <v>102</v>
          </cell>
          <cell r="K75">
            <v>0</v>
          </cell>
          <cell r="L75">
            <v>102</v>
          </cell>
          <cell r="M75">
            <v>0</v>
          </cell>
          <cell r="N75">
            <v>4.75</v>
          </cell>
          <cell r="R75">
            <v>46568.627450980392</v>
          </cell>
          <cell r="S75">
            <v>0</v>
          </cell>
          <cell r="T75">
            <v>21.473684210526315</v>
          </cell>
          <cell r="V75" t="str">
            <v>manual input</v>
          </cell>
          <cell r="W75">
            <v>4750</v>
          </cell>
          <cell r="X75">
            <v>0</v>
          </cell>
        </row>
        <row r="76">
          <cell r="B76">
            <v>39324</v>
          </cell>
          <cell r="C76" t="str">
            <v>A-16</v>
          </cell>
          <cell r="D76" t="str">
            <v>A-16:Zone3</v>
          </cell>
          <cell r="E76">
            <v>7</v>
          </cell>
          <cell r="F76">
            <v>20</v>
          </cell>
          <cell r="G76">
            <v>670</v>
          </cell>
          <cell r="H76">
            <v>138</v>
          </cell>
          <cell r="I76">
            <v>0</v>
          </cell>
          <cell r="J76">
            <v>83</v>
          </cell>
          <cell r="K76">
            <v>0</v>
          </cell>
          <cell r="L76">
            <v>83</v>
          </cell>
          <cell r="M76">
            <v>0</v>
          </cell>
          <cell r="N76">
            <v>5.14</v>
          </cell>
          <cell r="R76">
            <v>61927.710843373497</v>
          </cell>
          <cell r="S76">
            <v>0</v>
          </cell>
          <cell r="T76">
            <v>16.147859922178988</v>
          </cell>
          <cell r="W76">
            <v>5140</v>
          </cell>
          <cell r="X76">
            <v>0</v>
          </cell>
        </row>
        <row r="77">
          <cell r="B77">
            <v>39329</v>
          </cell>
          <cell r="C77" t="str">
            <v>A-16</v>
          </cell>
          <cell r="D77" t="str">
            <v>A-16:Zone3</v>
          </cell>
          <cell r="E77">
            <v>9</v>
          </cell>
          <cell r="F77">
            <v>20</v>
          </cell>
          <cell r="G77">
            <v>669</v>
          </cell>
          <cell r="H77">
            <v>133</v>
          </cell>
          <cell r="I77">
            <v>0</v>
          </cell>
          <cell r="J77">
            <v>88</v>
          </cell>
          <cell r="K77">
            <v>0</v>
          </cell>
          <cell r="L77">
            <v>88</v>
          </cell>
          <cell r="M77">
            <v>0</v>
          </cell>
          <cell r="N77">
            <v>5.14</v>
          </cell>
          <cell r="R77">
            <v>58409.090909090912</v>
          </cell>
          <cell r="S77">
            <v>0</v>
          </cell>
          <cell r="T77">
            <v>17.120622568093385</v>
          </cell>
          <cell r="W77">
            <v>5140</v>
          </cell>
          <cell r="X77">
            <v>0</v>
          </cell>
        </row>
        <row r="78">
          <cell r="B78">
            <v>39344</v>
          </cell>
          <cell r="C78" t="str">
            <v>A-16</v>
          </cell>
          <cell r="D78" t="str">
            <v>A-16:Zone3</v>
          </cell>
          <cell r="E78">
            <v>9</v>
          </cell>
          <cell r="F78">
            <v>20</v>
          </cell>
          <cell r="G78">
            <v>667</v>
          </cell>
          <cell r="H78">
            <v>131</v>
          </cell>
          <cell r="I78">
            <v>0</v>
          </cell>
          <cell r="J78">
            <v>87</v>
          </cell>
          <cell r="K78">
            <v>2</v>
          </cell>
          <cell r="L78">
            <v>89</v>
          </cell>
          <cell r="M78">
            <v>2.2471910112359552</v>
          </cell>
          <cell r="N78">
            <v>5.27</v>
          </cell>
          <cell r="R78">
            <v>60574.712643678162</v>
          </cell>
          <cell r="S78">
            <v>0.37950664136622392</v>
          </cell>
          <cell r="T78">
            <v>16.888045540796963</v>
          </cell>
          <cell r="W78">
            <v>5270</v>
          </cell>
          <cell r="X78">
            <v>0</v>
          </cell>
        </row>
        <row r="79">
          <cell r="B79">
            <v>39402</v>
          </cell>
          <cell r="C79" t="str">
            <v>A-16</v>
          </cell>
          <cell r="D79" t="str">
            <v>A-16:Zone3</v>
          </cell>
          <cell r="E79">
            <v>10</v>
          </cell>
          <cell r="F79">
            <v>100</v>
          </cell>
          <cell r="G79">
            <v>641</v>
          </cell>
          <cell r="H79">
            <v>111</v>
          </cell>
          <cell r="I79">
            <v>0</v>
          </cell>
          <cell r="J79">
            <v>75</v>
          </cell>
          <cell r="K79">
            <v>0</v>
          </cell>
          <cell r="L79">
            <v>75</v>
          </cell>
          <cell r="M79">
            <v>0</v>
          </cell>
          <cell r="N79">
            <v>5.56</v>
          </cell>
          <cell r="R79">
            <v>74133.333333333328</v>
          </cell>
          <cell r="S79">
            <v>0</v>
          </cell>
          <cell r="T79">
            <v>13.489208633093526</v>
          </cell>
          <cell r="W79">
            <v>5560</v>
          </cell>
          <cell r="X79">
            <v>0</v>
          </cell>
        </row>
        <row r="80">
          <cell r="B80">
            <v>39415</v>
          </cell>
          <cell r="C80" t="str">
            <v>A-16</v>
          </cell>
          <cell r="D80" t="str">
            <v>A-16:Zone3</v>
          </cell>
          <cell r="E80">
            <v>10</v>
          </cell>
          <cell r="F80">
            <v>100</v>
          </cell>
          <cell r="G80">
            <v>636</v>
          </cell>
          <cell r="H80">
            <v>120</v>
          </cell>
          <cell r="I80">
            <v>0</v>
          </cell>
          <cell r="J80">
            <v>76</v>
          </cell>
          <cell r="K80">
            <v>0</v>
          </cell>
          <cell r="L80">
            <v>76</v>
          </cell>
          <cell r="M80">
            <v>0</v>
          </cell>
          <cell r="N80">
            <v>5.26</v>
          </cell>
          <cell r="R80">
            <v>69210.526315789481</v>
          </cell>
          <cell r="S80">
            <v>0</v>
          </cell>
          <cell r="T80">
            <v>14.448669201520913</v>
          </cell>
          <cell r="V80" t="str">
            <v>consistence low</v>
          </cell>
          <cell r="W80">
            <v>5260</v>
          </cell>
          <cell r="X80">
            <v>0</v>
          </cell>
        </row>
        <row r="81">
          <cell r="B81">
            <v>39433</v>
          </cell>
          <cell r="C81" t="str">
            <v>A-16</v>
          </cell>
          <cell r="D81" t="str">
            <v>A-16:Zone3</v>
          </cell>
          <cell r="E81">
            <v>11</v>
          </cell>
          <cell r="F81">
            <v>100</v>
          </cell>
          <cell r="G81">
            <v>640</v>
          </cell>
          <cell r="H81">
            <v>117</v>
          </cell>
          <cell r="I81">
            <v>0</v>
          </cell>
          <cell r="J81">
            <v>85</v>
          </cell>
          <cell r="K81">
            <v>0</v>
          </cell>
          <cell r="L81">
            <v>85</v>
          </cell>
          <cell r="M81">
            <v>0</v>
          </cell>
          <cell r="N81">
            <v>5.3</v>
          </cell>
          <cell r="R81">
            <v>62352.941176470587</v>
          </cell>
          <cell r="S81">
            <v>0</v>
          </cell>
          <cell r="T81">
            <v>16.037735849056602</v>
          </cell>
          <cell r="W81">
            <v>5300</v>
          </cell>
          <cell r="X81">
            <v>0</v>
          </cell>
        </row>
        <row r="82">
          <cell r="B82">
            <v>39441</v>
          </cell>
          <cell r="C82" t="str">
            <v>A-16</v>
          </cell>
          <cell r="D82" t="str">
            <v>A-16:Zone3</v>
          </cell>
          <cell r="E82">
            <v>18</v>
          </cell>
          <cell r="F82">
            <v>99</v>
          </cell>
          <cell r="G82">
            <v>641</v>
          </cell>
          <cell r="H82">
            <v>105</v>
          </cell>
          <cell r="I82">
            <v>0</v>
          </cell>
          <cell r="J82">
            <v>75.7</v>
          </cell>
          <cell r="K82">
            <v>0</v>
          </cell>
          <cell r="L82">
            <v>75.7</v>
          </cell>
          <cell r="M82">
            <v>0</v>
          </cell>
          <cell r="N82">
            <v>5.09</v>
          </cell>
          <cell r="O82">
            <v>5.09</v>
          </cell>
          <cell r="P82">
            <v>0</v>
          </cell>
          <cell r="R82">
            <v>67239.101717305151</v>
          </cell>
          <cell r="S82">
            <v>0</v>
          </cell>
          <cell r="T82">
            <v>14.87229862475442</v>
          </cell>
          <cell r="W82">
            <v>5090</v>
          </cell>
          <cell r="X82">
            <v>0</v>
          </cell>
        </row>
        <row r="83">
          <cell r="B83">
            <v>39444</v>
          </cell>
          <cell r="C83" t="str">
            <v>A-16</v>
          </cell>
          <cell r="D83" t="str">
            <v>A-16:Zone3</v>
          </cell>
          <cell r="E83">
            <v>12</v>
          </cell>
          <cell r="F83">
            <v>100</v>
          </cell>
          <cell r="G83">
            <v>640</v>
          </cell>
          <cell r="H83">
            <v>106</v>
          </cell>
          <cell r="I83">
            <v>0</v>
          </cell>
          <cell r="J83">
            <v>45</v>
          </cell>
          <cell r="K83">
            <v>5</v>
          </cell>
          <cell r="L83">
            <v>50</v>
          </cell>
          <cell r="M83">
            <v>10</v>
          </cell>
          <cell r="N83">
            <v>4.99</v>
          </cell>
          <cell r="R83">
            <v>110888.88888888889</v>
          </cell>
          <cell r="S83">
            <v>1.002004008016032</v>
          </cell>
          <cell r="T83">
            <v>10.020040080160321</v>
          </cell>
          <cell r="W83">
            <v>4990</v>
          </cell>
          <cell r="X83">
            <v>0</v>
          </cell>
        </row>
        <row r="84">
          <cell r="B84">
            <v>39474</v>
          </cell>
          <cell r="C84" t="str">
            <v>A-16</v>
          </cell>
          <cell r="D84" t="str">
            <v>A-16:Zone3</v>
          </cell>
          <cell r="E84">
            <v>8</v>
          </cell>
          <cell r="F84">
            <v>100</v>
          </cell>
          <cell r="G84">
            <v>630</v>
          </cell>
          <cell r="H84">
            <v>111</v>
          </cell>
          <cell r="I84">
            <v>0</v>
          </cell>
          <cell r="J84">
            <v>53.6</v>
          </cell>
          <cell r="K84">
            <v>0</v>
          </cell>
          <cell r="L84">
            <v>53.6</v>
          </cell>
          <cell r="M84">
            <v>0</v>
          </cell>
          <cell r="N84">
            <v>4.84</v>
          </cell>
          <cell r="O84">
            <v>4.84</v>
          </cell>
          <cell r="P84">
            <v>0</v>
          </cell>
          <cell r="R84">
            <v>90298.507462686568</v>
          </cell>
          <cell r="S84">
            <v>0</v>
          </cell>
          <cell r="T84">
            <v>11.074380165289256</v>
          </cell>
          <cell r="W84">
            <v>4840</v>
          </cell>
          <cell r="X84">
            <v>0</v>
          </cell>
        </row>
        <row r="85">
          <cell r="B85">
            <v>39489</v>
          </cell>
          <cell r="C85" t="str">
            <v>A-16</v>
          </cell>
          <cell r="D85" t="str">
            <v>A-16:Zone3</v>
          </cell>
          <cell r="E85">
            <v>10</v>
          </cell>
          <cell r="F85">
            <v>100</v>
          </cell>
          <cell r="G85">
            <v>660</v>
          </cell>
          <cell r="H85">
            <v>107</v>
          </cell>
          <cell r="I85">
            <v>0</v>
          </cell>
          <cell r="J85">
            <v>39</v>
          </cell>
          <cell r="K85">
            <v>0</v>
          </cell>
          <cell r="L85">
            <v>39</v>
          </cell>
          <cell r="M85">
            <v>0</v>
          </cell>
          <cell r="N85">
            <v>4.72</v>
          </cell>
          <cell r="R85">
            <v>121025.64102564103</v>
          </cell>
          <cell r="S85">
            <v>0</v>
          </cell>
          <cell r="T85">
            <v>8.2627118644067803</v>
          </cell>
          <cell r="V85" t="str">
            <v>low</v>
          </cell>
          <cell r="W85">
            <v>4720</v>
          </cell>
          <cell r="X85">
            <v>0</v>
          </cell>
        </row>
        <row r="86">
          <cell r="B86">
            <v>39499</v>
          </cell>
          <cell r="C86" t="str">
            <v>A-16</v>
          </cell>
          <cell r="D86" t="str">
            <v>A-16:Zone3</v>
          </cell>
          <cell r="E86">
            <v>10</v>
          </cell>
          <cell r="F86">
            <v>100</v>
          </cell>
          <cell r="G86">
            <v>660</v>
          </cell>
          <cell r="H86">
            <v>108</v>
          </cell>
          <cell r="I86">
            <v>0</v>
          </cell>
          <cell r="J86">
            <v>52</v>
          </cell>
          <cell r="K86">
            <v>0</v>
          </cell>
          <cell r="L86">
            <v>52</v>
          </cell>
          <cell r="M86">
            <v>0</v>
          </cell>
          <cell r="N86">
            <v>5.36</v>
          </cell>
          <cell r="R86">
            <v>103076.92307692308</v>
          </cell>
          <cell r="S86">
            <v>0</v>
          </cell>
          <cell r="T86">
            <v>9.7014925373134329</v>
          </cell>
          <cell r="W86">
            <v>5360</v>
          </cell>
          <cell r="X86">
            <v>0</v>
          </cell>
        </row>
        <row r="87">
          <cell r="B87">
            <v>39504</v>
          </cell>
          <cell r="C87" t="str">
            <v>A-16</v>
          </cell>
          <cell r="D87" t="str">
            <v>A-16:Zone3</v>
          </cell>
          <cell r="E87">
            <v>19</v>
          </cell>
          <cell r="F87">
            <v>100</v>
          </cell>
          <cell r="G87">
            <v>661</v>
          </cell>
          <cell r="H87">
            <v>113</v>
          </cell>
          <cell r="I87">
            <v>0</v>
          </cell>
          <cell r="J87">
            <v>47</v>
          </cell>
          <cell r="K87">
            <v>10</v>
          </cell>
          <cell r="L87">
            <v>57</v>
          </cell>
          <cell r="M87">
            <v>17.543859649122808</v>
          </cell>
          <cell r="N87">
            <v>5.39</v>
          </cell>
          <cell r="R87">
            <v>114680.85106382979</v>
          </cell>
          <cell r="S87">
            <v>1.8552875695732838</v>
          </cell>
          <cell r="T87">
            <v>10.575139146567718</v>
          </cell>
          <cell r="W87">
            <v>5390</v>
          </cell>
          <cell r="X87">
            <v>0</v>
          </cell>
        </row>
        <row r="88">
          <cell r="B88">
            <v>39530</v>
          </cell>
          <cell r="C88" t="str">
            <v>A-16</v>
          </cell>
          <cell r="D88" t="str">
            <v>A-16:Zone3</v>
          </cell>
          <cell r="E88">
            <v>10</v>
          </cell>
          <cell r="F88">
            <v>100</v>
          </cell>
          <cell r="G88">
            <v>630</v>
          </cell>
          <cell r="H88">
            <v>122</v>
          </cell>
          <cell r="I88">
            <v>0</v>
          </cell>
          <cell r="J88">
            <v>44</v>
          </cell>
          <cell r="K88">
            <v>0</v>
          </cell>
          <cell r="L88">
            <v>44</v>
          </cell>
          <cell r="M88">
            <v>0</v>
          </cell>
          <cell r="N88">
            <v>4.62</v>
          </cell>
          <cell r="R88">
            <v>105000</v>
          </cell>
          <cell r="S88">
            <v>0</v>
          </cell>
          <cell r="T88">
            <v>9.5238095238095237</v>
          </cell>
          <cell r="W88">
            <v>4620</v>
          </cell>
          <cell r="X88">
            <v>0</v>
          </cell>
        </row>
        <row r="89">
          <cell r="B89">
            <v>39619</v>
          </cell>
          <cell r="C89" t="str">
            <v>A-16</v>
          </cell>
          <cell r="D89" t="str">
            <v>A-16:Zone3</v>
          </cell>
          <cell r="E89">
            <v>9</v>
          </cell>
          <cell r="F89">
            <v>100</v>
          </cell>
          <cell r="G89">
            <v>613</v>
          </cell>
          <cell r="H89">
            <v>93</v>
          </cell>
          <cell r="I89">
            <v>0</v>
          </cell>
          <cell r="J89">
            <v>14</v>
          </cell>
          <cell r="K89">
            <v>0</v>
          </cell>
          <cell r="L89">
            <v>14</v>
          </cell>
          <cell r="M89">
            <v>0</v>
          </cell>
          <cell r="N89">
            <v>5.3</v>
          </cell>
          <cell r="R89">
            <v>378571.42857142858</v>
          </cell>
          <cell r="S89">
            <v>0</v>
          </cell>
          <cell r="T89">
            <v>2.641509433962264</v>
          </cell>
          <cell r="W89">
            <v>5300</v>
          </cell>
          <cell r="X89">
            <v>0</v>
          </cell>
        </row>
        <row r="90">
          <cell r="B90">
            <v>39646</v>
          </cell>
          <cell r="C90" t="str">
            <v>A-16</v>
          </cell>
          <cell r="D90" t="str">
            <v>A-16:Zone3</v>
          </cell>
          <cell r="E90">
            <v>11</v>
          </cell>
          <cell r="F90">
            <v>100</v>
          </cell>
          <cell r="G90">
            <v>613</v>
          </cell>
          <cell r="H90">
            <v>92</v>
          </cell>
          <cell r="I90">
            <v>0</v>
          </cell>
          <cell r="J90">
            <v>19</v>
          </cell>
          <cell r="K90">
            <v>0</v>
          </cell>
          <cell r="L90">
            <v>19</v>
          </cell>
          <cell r="M90">
            <v>0</v>
          </cell>
          <cell r="N90">
            <v>3.01</v>
          </cell>
          <cell r="R90">
            <v>158421.05263157896</v>
          </cell>
          <cell r="S90">
            <v>0</v>
          </cell>
          <cell r="T90">
            <v>6.3122923588039868</v>
          </cell>
          <cell r="V90" t="str">
            <v>need to S/I and route to VS</v>
          </cell>
          <cell r="W90">
            <v>3010</v>
          </cell>
          <cell r="X90">
            <v>0</v>
          </cell>
        </row>
        <row r="91">
          <cell r="B91">
            <v>39658</v>
          </cell>
          <cell r="C91" t="str">
            <v>A-16</v>
          </cell>
          <cell r="D91" t="str">
            <v>A-16:Zone3</v>
          </cell>
          <cell r="E91">
            <v>12</v>
          </cell>
          <cell r="F91">
            <v>100</v>
          </cell>
          <cell r="G91">
            <v>619</v>
          </cell>
          <cell r="H91">
            <v>94</v>
          </cell>
          <cell r="I91">
            <v>0</v>
          </cell>
          <cell r="J91">
            <v>3</v>
          </cell>
          <cell r="K91">
            <v>0</v>
          </cell>
          <cell r="L91">
            <v>3</v>
          </cell>
          <cell r="M91">
            <v>0</v>
          </cell>
          <cell r="N91">
            <v>2.5</v>
          </cell>
          <cell r="R91">
            <v>833333.33333333337</v>
          </cell>
          <cell r="S91">
            <v>0</v>
          </cell>
          <cell r="T91">
            <v>1.2</v>
          </cell>
          <cell r="W91">
            <v>2500</v>
          </cell>
          <cell r="X91">
            <v>0</v>
          </cell>
        </row>
        <row r="92">
          <cell r="B92">
            <v>39660</v>
          </cell>
          <cell r="C92" t="str">
            <v>A-16</v>
          </cell>
          <cell r="D92" t="str">
            <v>A-16:Zone3</v>
          </cell>
          <cell r="E92">
            <v>11</v>
          </cell>
          <cell r="F92">
            <v>100</v>
          </cell>
          <cell r="G92">
            <v>653</v>
          </cell>
          <cell r="H92">
            <v>91</v>
          </cell>
          <cell r="I92">
            <v>0</v>
          </cell>
          <cell r="J92">
            <v>2</v>
          </cell>
          <cell r="K92">
            <v>0</v>
          </cell>
          <cell r="L92">
            <v>2</v>
          </cell>
          <cell r="M92">
            <v>0</v>
          </cell>
          <cell r="N92">
            <v>5.52</v>
          </cell>
          <cell r="R92">
            <v>2760000</v>
          </cell>
          <cell r="S92">
            <v>0</v>
          </cell>
          <cell r="T92">
            <v>0.36231884057971014</v>
          </cell>
          <cell r="V92" t="str">
            <v>gas returnn but not others</v>
          </cell>
          <cell r="W92">
            <v>5520</v>
          </cell>
          <cell r="X92">
            <v>0</v>
          </cell>
        </row>
        <row r="93">
          <cell r="B93">
            <v>39813</v>
          </cell>
          <cell r="C93" t="str">
            <v>A-16</v>
          </cell>
          <cell r="D93" t="str">
            <v>A-16:Zone3</v>
          </cell>
          <cell r="E93">
            <v>12</v>
          </cell>
          <cell r="F93">
            <v>100</v>
          </cell>
          <cell r="G93">
            <v>570</v>
          </cell>
          <cell r="H93">
            <v>85</v>
          </cell>
          <cell r="I93">
            <v>0</v>
          </cell>
          <cell r="J93">
            <v>1</v>
          </cell>
          <cell r="K93">
            <v>0</v>
          </cell>
          <cell r="L93">
            <v>1</v>
          </cell>
          <cell r="M93">
            <v>0</v>
          </cell>
          <cell r="N93">
            <v>1.38</v>
          </cell>
          <cell r="R93">
            <v>1380000</v>
          </cell>
          <cell r="S93">
            <v>0</v>
          </cell>
          <cell r="T93">
            <v>0.72463768115942029</v>
          </cell>
          <cell r="V93" t="str">
            <v>after long shut-in, then to VS and TS</v>
          </cell>
          <cell r="W93">
            <v>1380</v>
          </cell>
          <cell r="X93">
            <v>0</v>
          </cell>
        </row>
        <row r="94">
          <cell r="B94">
            <v>40047</v>
          </cell>
          <cell r="C94" t="str">
            <v>A-16</v>
          </cell>
          <cell r="D94" t="str">
            <v>A-16:Zone3</v>
          </cell>
          <cell r="E94">
            <v>10</v>
          </cell>
          <cell r="F94">
            <v>100</v>
          </cell>
          <cell r="G94">
            <v>458</v>
          </cell>
          <cell r="H94">
            <v>86</v>
          </cell>
          <cell r="J94">
            <v>1</v>
          </cell>
          <cell r="K94">
            <v>0</v>
          </cell>
          <cell r="L94">
            <v>1</v>
          </cell>
          <cell r="M94">
            <v>0</v>
          </cell>
          <cell r="N94">
            <v>4.3</v>
          </cell>
          <cell r="R94">
            <v>4300000</v>
          </cell>
          <cell r="S94">
            <v>0</v>
          </cell>
          <cell r="T94">
            <v>0.23255813953488372</v>
          </cell>
          <cell r="V94" t="str">
            <v>Normal mode (only gas recovered)</v>
          </cell>
          <cell r="W94">
            <v>4300</v>
          </cell>
          <cell r="X94">
            <v>0</v>
          </cell>
        </row>
        <row r="95">
          <cell r="B95">
            <v>40053</v>
          </cell>
          <cell r="C95" t="str">
            <v>A-16</v>
          </cell>
          <cell r="D95" t="str">
            <v>A-16:Zone3</v>
          </cell>
          <cell r="E95">
            <v>10</v>
          </cell>
          <cell r="F95">
            <v>100</v>
          </cell>
          <cell r="G95">
            <v>459</v>
          </cell>
          <cell r="H95">
            <v>84</v>
          </cell>
          <cell r="I95">
            <v>0</v>
          </cell>
          <cell r="J95">
            <v>0</v>
          </cell>
          <cell r="K95">
            <v>0</v>
          </cell>
          <cell r="L95">
            <v>0</v>
          </cell>
          <cell r="M95">
            <v>0</v>
          </cell>
          <cell r="N95">
            <v>4.5</v>
          </cell>
          <cell r="R95">
            <v>0</v>
          </cell>
          <cell r="S95">
            <v>0</v>
          </cell>
          <cell r="T95">
            <v>0</v>
          </cell>
          <cell r="V95" t="str">
            <v>Normal mode ((oil LIC ~ 105 ?)</v>
          </cell>
          <cell r="W95">
            <v>4500</v>
          </cell>
          <cell r="X95">
            <v>0</v>
          </cell>
        </row>
        <row r="96">
          <cell r="B96">
            <v>40128</v>
          </cell>
          <cell r="C96" t="str">
            <v>A-16</v>
          </cell>
          <cell r="D96" t="str">
            <v>A-16:Zone3</v>
          </cell>
          <cell r="E96">
            <v>10</v>
          </cell>
          <cell r="F96">
            <v>100</v>
          </cell>
          <cell r="G96">
            <v>437</v>
          </cell>
          <cell r="H96">
            <v>88</v>
          </cell>
          <cell r="I96">
            <v>0</v>
          </cell>
          <cell r="J96">
            <v>0</v>
          </cell>
          <cell r="K96">
            <v>0</v>
          </cell>
          <cell r="L96">
            <v>0</v>
          </cell>
          <cell r="M96">
            <v>0</v>
          </cell>
          <cell r="N96">
            <v>0</v>
          </cell>
          <cell r="R96">
            <v>0</v>
          </cell>
          <cell r="T96">
            <v>0</v>
          </cell>
          <cell r="V96" t="str">
            <v>After long shut-in. Need to have VS pump</v>
          </cell>
          <cell r="W96">
            <v>0</v>
          </cell>
          <cell r="X96">
            <v>0</v>
          </cell>
        </row>
        <row r="97">
          <cell r="B97">
            <v>40330</v>
          </cell>
          <cell r="C97" t="str">
            <v>A-16</v>
          </cell>
          <cell r="D97" t="str">
            <v>A-16:Zone3</v>
          </cell>
          <cell r="E97">
            <v>5</v>
          </cell>
          <cell r="F97">
            <v>99</v>
          </cell>
          <cell r="G97">
            <v>388</v>
          </cell>
          <cell r="H97">
            <v>89</v>
          </cell>
          <cell r="I97">
            <v>-9</v>
          </cell>
          <cell r="J97">
            <v>8.4</v>
          </cell>
          <cell r="K97">
            <v>106.8</v>
          </cell>
          <cell r="L97">
            <v>115.2</v>
          </cell>
          <cell r="M97">
            <v>92.708333333333329</v>
          </cell>
          <cell r="N97">
            <v>0</v>
          </cell>
          <cell r="O97">
            <v>0</v>
          </cell>
          <cell r="P97">
            <v>0</v>
          </cell>
          <cell r="R97">
            <v>0</v>
          </cell>
          <cell r="T97">
            <v>0</v>
          </cell>
          <cell r="W97">
            <v>0</v>
          </cell>
          <cell r="X97">
            <v>0</v>
          </cell>
        </row>
        <row r="98">
          <cell r="B98">
            <v>41058</v>
          </cell>
          <cell r="C98" t="str">
            <v>A-16</v>
          </cell>
          <cell r="D98" t="str">
            <v>A-16:Zone3</v>
          </cell>
          <cell r="E98">
            <v>24</v>
          </cell>
          <cell r="F98">
            <v>100</v>
          </cell>
          <cell r="G98">
            <v>236</v>
          </cell>
          <cell r="H98">
            <v>85</v>
          </cell>
          <cell r="I98">
            <v>0</v>
          </cell>
          <cell r="J98">
            <v>0</v>
          </cell>
          <cell r="K98">
            <v>100</v>
          </cell>
          <cell r="L98">
            <v>100</v>
          </cell>
          <cell r="M98">
            <v>100</v>
          </cell>
          <cell r="N98">
            <v>0</v>
          </cell>
          <cell r="O98">
            <v>0</v>
          </cell>
          <cell r="P98">
            <v>0</v>
          </cell>
          <cell r="R98">
            <v>0</v>
          </cell>
          <cell r="T98">
            <v>0</v>
          </cell>
          <cell r="V98" t="str">
            <v>Water no LDM data. Reactivation well</v>
          </cell>
          <cell r="W98">
            <v>0</v>
          </cell>
          <cell r="X98">
            <v>0</v>
          </cell>
        </row>
        <row r="99">
          <cell r="B99">
            <v>41372</v>
          </cell>
          <cell r="C99" t="str">
            <v>A-16</v>
          </cell>
          <cell r="D99" t="str">
            <v>A-16:Zone3</v>
          </cell>
          <cell r="E99">
            <v>10</v>
          </cell>
          <cell r="F99">
            <v>100</v>
          </cell>
          <cell r="G99">
            <v>209</v>
          </cell>
          <cell r="H99">
            <v>91</v>
          </cell>
          <cell r="I99">
            <v>490</v>
          </cell>
          <cell r="J99">
            <v>161.69999999999999</v>
          </cell>
          <cell r="K99">
            <v>0.8</v>
          </cell>
          <cell r="L99">
            <v>162.5</v>
          </cell>
          <cell r="M99">
            <v>0.49230769230769234</v>
          </cell>
          <cell r="N99">
            <v>9.3999999999999903E-2</v>
          </cell>
          <cell r="O99">
            <v>1.45</v>
          </cell>
          <cell r="P99">
            <v>1.3560000000000001</v>
          </cell>
          <cell r="R99">
            <v>581.32343846629499</v>
          </cell>
          <cell r="S99">
            <v>8.5106382978723492</v>
          </cell>
          <cell r="T99">
            <v>1728.7234042553209</v>
          </cell>
          <cell r="V99" t="str">
            <v>Post GLVCO. Manual BSW 2.8% and 1.6%</v>
          </cell>
          <cell r="W99">
            <v>93.999999999999901</v>
          </cell>
          <cell r="X99">
            <v>1356</v>
          </cell>
        </row>
        <row r="100">
          <cell r="B100">
            <v>41374</v>
          </cell>
          <cell r="C100" t="str">
            <v>A-16</v>
          </cell>
          <cell r="D100" t="str">
            <v>A-16:Zone3</v>
          </cell>
          <cell r="E100">
            <v>8</v>
          </cell>
          <cell r="F100">
            <v>100</v>
          </cell>
          <cell r="G100">
            <v>209</v>
          </cell>
          <cell r="H100">
            <v>89</v>
          </cell>
          <cell r="I100">
            <v>462</v>
          </cell>
          <cell r="J100">
            <v>73.900000000000006</v>
          </cell>
          <cell r="K100">
            <v>0.4</v>
          </cell>
          <cell r="L100">
            <v>74.3</v>
          </cell>
          <cell r="M100">
            <v>0.53835800807537015</v>
          </cell>
          <cell r="N100">
            <v>7.6000000000000095E-2</v>
          </cell>
          <cell r="O100">
            <v>1.07</v>
          </cell>
          <cell r="P100">
            <v>0.99399999999999999</v>
          </cell>
          <cell r="R100">
            <v>1028.4167794316659</v>
          </cell>
          <cell r="S100">
            <v>5.2631578947368354</v>
          </cell>
          <cell r="T100">
            <v>977.63157894736719</v>
          </cell>
          <cell r="V100" t="str">
            <v>Manual BSW 0.5%. GOt viscous liquid sample</v>
          </cell>
          <cell r="W100">
            <v>76.000000000000099</v>
          </cell>
          <cell r="X100">
            <v>994</v>
          </cell>
        </row>
        <row r="101">
          <cell r="B101">
            <v>41395</v>
          </cell>
          <cell r="C101" t="str">
            <v>A-16</v>
          </cell>
          <cell r="D101" t="str">
            <v>A-16:Zone3</v>
          </cell>
          <cell r="E101">
            <v>12</v>
          </cell>
          <cell r="F101">
            <v>100</v>
          </cell>
          <cell r="G101">
            <v>242</v>
          </cell>
          <cell r="H101">
            <v>76</v>
          </cell>
          <cell r="I101">
            <v>771</v>
          </cell>
          <cell r="J101">
            <v>38.47</v>
          </cell>
          <cell r="K101">
            <v>0</v>
          </cell>
          <cell r="L101">
            <v>38.47</v>
          </cell>
          <cell r="M101">
            <v>0</v>
          </cell>
          <cell r="N101">
            <v>0</v>
          </cell>
          <cell r="O101">
            <v>3.08</v>
          </cell>
          <cell r="P101">
            <v>3.08</v>
          </cell>
          <cell r="R101">
            <v>0</v>
          </cell>
          <cell r="T101">
            <v>0</v>
          </cell>
          <cell r="V101" t="str">
            <v>Gas lift rate unknow due to common chicksan with A-13</v>
          </cell>
          <cell r="W101">
            <v>0</v>
          </cell>
          <cell r="X101">
            <v>3080</v>
          </cell>
        </row>
        <row r="102">
          <cell r="B102">
            <v>41476</v>
          </cell>
          <cell r="C102" t="str">
            <v>A-16</v>
          </cell>
          <cell r="D102" t="str">
            <v>A-16:Zone3</v>
          </cell>
          <cell r="E102">
            <v>12</v>
          </cell>
          <cell r="F102">
            <v>100</v>
          </cell>
          <cell r="G102">
            <v>205</v>
          </cell>
          <cell r="H102">
            <v>85</v>
          </cell>
          <cell r="I102">
            <v>618</v>
          </cell>
          <cell r="J102">
            <v>7</v>
          </cell>
          <cell r="K102">
            <v>0</v>
          </cell>
          <cell r="L102">
            <v>7</v>
          </cell>
          <cell r="M102">
            <v>0</v>
          </cell>
          <cell r="N102">
            <v>0.3</v>
          </cell>
          <cell r="O102">
            <v>0.3</v>
          </cell>
          <cell r="P102">
            <v>0</v>
          </cell>
          <cell r="R102">
            <v>42857.142857142855</v>
          </cell>
          <cell r="S102">
            <v>0</v>
          </cell>
          <cell r="T102">
            <v>23.333333333333332</v>
          </cell>
          <cell r="V102" t="str">
            <v xml:space="preserve">TS and LDM result close. </v>
          </cell>
          <cell r="W102">
            <v>300</v>
          </cell>
          <cell r="X102">
            <v>0</v>
          </cell>
        </row>
        <row r="103">
          <cell r="B103">
            <v>41506</v>
          </cell>
          <cell r="C103" t="str">
            <v>A-16</v>
          </cell>
          <cell r="D103" t="str">
            <v>A-16:Zone3</v>
          </cell>
          <cell r="E103">
            <v>11</v>
          </cell>
          <cell r="F103">
            <v>100</v>
          </cell>
          <cell r="G103">
            <v>172</v>
          </cell>
          <cell r="H103">
            <v>84</v>
          </cell>
          <cell r="I103">
            <v>646</v>
          </cell>
          <cell r="J103">
            <v>2.8</v>
          </cell>
          <cell r="K103">
            <v>0</v>
          </cell>
          <cell r="L103">
            <v>2.8</v>
          </cell>
          <cell r="M103">
            <v>0</v>
          </cell>
          <cell r="N103">
            <v>0</v>
          </cell>
          <cell r="O103">
            <v>0</v>
          </cell>
          <cell r="P103">
            <v>0</v>
          </cell>
          <cell r="R103">
            <v>0</v>
          </cell>
          <cell r="T103">
            <v>0</v>
          </cell>
          <cell r="W103">
            <v>0</v>
          </cell>
          <cell r="X103">
            <v>0</v>
          </cell>
        </row>
        <row r="104">
          <cell r="B104">
            <v>41564</v>
          </cell>
          <cell r="C104" t="str">
            <v>A-16</v>
          </cell>
          <cell r="D104" t="str">
            <v>A-16:Zone3</v>
          </cell>
          <cell r="E104">
            <v>23</v>
          </cell>
          <cell r="F104">
            <v>100</v>
          </cell>
          <cell r="G104">
            <v>162</v>
          </cell>
          <cell r="H104">
            <v>86</v>
          </cell>
          <cell r="I104">
            <v>1420</v>
          </cell>
          <cell r="J104">
            <v>3</v>
          </cell>
          <cell r="K104">
            <v>0</v>
          </cell>
          <cell r="L104">
            <v>3</v>
          </cell>
          <cell r="M104">
            <v>0</v>
          </cell>
          <cell r="N104">
            <v>0.317</v>
          </cell>
          <cell r="O104">
            <v>0.317</v>
          </cell>
          <cell r="P104">
            <v>0</v>
          </cell>
          <cell r="R104">
            <v>105666.66666666667</v>
          </cell>
          <cell r="S104">
            <v>0</v>
          </cell>
          <cell r="T104">
            <v>9.4637223974763405</v>
          </cell>
          <cell r="W104">
            <v>317</v>
          </cell>
          <cell r="X104">
            <v>0</v>
          </cell>
        </row>
        <row r="105">
          <cell r="B105">
            <v>41648</v>
          </cell>
          <cell r="C105" t="str">
            <v>A-16</v>
          </cell>
          <cell r="D105" t="str">
            <v>A-16:Zone3</v>
          </cell>
          <cell r="E105">
            <v>5</v>
          </cell>
          <cell r="F105">
            <v>100</v>
          </cell>
          <cell r="G105">
            <v>184</v>
          </cell>
          <cell r="H105">
            <v>79</v>
          </cell>
          <cell r="I105">
            <v>1420</v>
          </cell>
          <cell r="J105">
            <v>3</v>
          </cell>
          <cell r="K105">
            <v>0</v>
          </cell>
          <cell r="L105">
            <v>3</v>
          </cell>
          <cell r="M105">
            <v>0</v>
          </cell>
          <cell r="N105">
            <v>0.02</v>
          </cell>
          <cell r="O105">
            <v>0.02</v>
          </cell>
          <cell r="P105">
            <v>0</v>
          </cell>
          <cell r="R105">
            <v>6666.666666666667</v>
          </cell>
          <cell r="S105">
            <v>0</v>
          </cell>
          <cell r="T105">
            <v>150</v>
          </cell>
          <cell r="W105">
            <v>20</v>
          </cell>
          <cell r="X105">
            <v>0</v>
          </cell>
        </row>
        <row r="106">
          <cell r="B106">
            <v>41754</v>
          </cell>
          <cell r="C106" t="str">
            <v>A-16</v>
          </cell>
          <cell r="D106" t="str">
            <v>A-16:Zone3</v>
          </cell>
          <cell r="E106">
            <v>12</v>
          </cell>
          <cell r="F106">
            <v>100</v>
          </cell>
          <cell r="G106">
            <v>243</v>
          </cell>
          <cell r="H106">
            <v>89</v>
          </cell>
          <cell r="J106">
            <v>44</v>
          </cell>
          <cell r="K106">
            <v>0</v>
          </cell>
          <cell r="L106">
            <v>44</v>
          </cell>
          <cell r="M106">
            <v>0</v>
          </cell>
          <cell r="N106">
            <v>0</v>
          </cell>
          <cell r="O106">
            <v>2</v>
          </cell>
          <cell r="P106">
            <v>2</v>
          </cell>
          <cell r="R106">
            <v>0</v>
          </cell>
          <cell r="T106">
            <v>0</v>
          </cell>
          <cell r="V106" t="str">
            <v>Kick off post install Gas Lift line</v>
          </cell>
          <cell r="W106">
            <v>0</v>
          </cell>
          <cell r="X106">
            <v>2000</v>
          </cell>
        </row>
        <row r="107">
          <cell r="B107">
            <v>43568</v>
          </cell>
          <cell r="C107" t="str">
            <v>A-16</v>
          </cell>
          <cell r="D107" t="str">
            <v>A-16:Zone3</v>
          </cell>
          <cell r="E107">
            <v>12</v>
          </cell>
          <cell r="F107">
            <v>100</v>
          </cell>
          <cell r="G107">
            <v>204</v>
          </cell>
          <cell r="I107">
            <v>635</v>
          </cell>
          <cell r="J107">
            <v>13.3</v>
          </cell>
          <cell r="K107">
            <v>119.7</v>
          </cell>
          <cell r="L107">
            <v>133</v>
          </cell>
          <cell r="M107">
            <v>90</v>
          </cell>
          <cell r="N107">
            <v>1.0999999999999999E-2</v>
          </cell>
          <cell r="O107">
            <v>2.81</v>
          </cell>
          <cell r="P107">
            <v>2.8</v>
          </cell>
          <cell r="R107">
            <v>827.06766917293237</v>
          </cell>
          <cell r="T107">
            <v>12090.90909090909</v>
          </cell>
          <cell r="V107" t="str">
            <v>GL meter 2.7 MM . Initial rate after completing install G-Stopper SCSSV, WC 90%, combine test A-05 (74 bfpd, 5.6 MM), use GOR 800 for initial</v>
          </cell>
          <cell r="W107">
            <v>11</v>
          </cell>
          <cell r="X107">
            <v>2800</v>
          </cell>
        </row>
        <row r="108">
          <cell r="B108">
            <v>43569</v>
          </cell>
          <cell r="C108" t="str">
            <v>A-16</v>
          </cell>
          <cell r="D108" t="str">
            <v>A-16:Zone3</v>
          </cell>
          <cell r="E108">
            <v>24</v>
          </cell>
          <cell r="F108">
            <v>100</v>
          </cell>
          <cell r="G108">
            <v>206</v>
          </cell>
          <cell r="I108">
            <v>658</v>
          </cell>
          <cell r="J108">
            <v>7.1</v>
          </cell>
          <cell r="K108">
            <v>63.9</v>
          </cell>
          <cell r="L108">
            <v>71</v>
          </cell>
          <cell r="M108">
            <v>90</v>
          </cell>
          <cell r="N108">
            <v>6.0000000000000001E-3</v>
          </cell>
          <cell r="O108">
            <v>2.6</v>
          </cell>
          <cell r="P108">
            <v>2.59</v>
          </cell>
          <cell r="R108">
            <v>845.07042253521126</v>
          </cell>
          <cell r="T108">
            <v>11833.333333333334</v>
          </cell>
          <cell r="V108" t="str">
            <v>GL meter 2.7 MM (Qg&lt;GL), single test (A-05 S/I)</v>
          </cell>
          <cell r="W108">
            <v>6</v>
          </cell>
          <cell r="X108">
            <v>2590</v>
          </cell>
        </row>
        <row r="109">
          <cell r="B109">
            <v>43570</v>
          </cell>
          <cell r="C109" t="str">
            <v>A-16</v>
          </cell>
          <cell r="D109" t="str">
            <v>A-16:Zone3</v>
          </cell>
          <cell r="E109">
            <v>24</v>
          </cell>
          <cell r="F109">
            <v>100</v>
          </cell>
          <cell r="G109">
            <v>206</v>
          </cell>
          <cell r="I109">
            <v>500</v>
          </cell>
          <cell r="J109">
            <v>3.4</v>
          </cell>
          <cell r="K109">
            <v>30.7</v>
          </cell>
          <cell r="L109">
            <v>34.1</v>
          </cell>
          <cell r="M109">
            <v>90.029325513196483</v>
          </cell>
          <cell r="N109">
            <v>3.0000000000000001E-3</v>
          </cell>
          <cell r="O109">
            <v>1.86</v>
          </cell>
          <cell r="P109">
            <v>1.86</v>
          </cell>
          <cell r="R109">
            <v>882.35294117647061</v>
          </cell>
          <cell r="T109">
            <v>11383.333333333334</v>
          </cell>
          <cell r="V109" t="str">
            <v>GL meter 2 MM (sensitivity), single test (A-05 S/I), still use GOR 800, WC update 92% but still use 90%</v>
          </cell>
          <cell r="W109">
            <v>3</v>
          </cell>
          <cell r="X109">
            <v>1860</v>
          </cell>
        </row>
        <row r="110">
          <cell r="B110">
            <v>43573</v>
          </cell>
          <cell r="C110" t="str">
            <v>A-16</v>
          </cell>
          <cell r="D110" t="str">
            <v>A-16:Zone3</v>
          </cell>
          <cell r="E110">
            <v>24</v>
          </cell>
          <cell r="F110">
            <v>100</v>
          </cell>
          <cell r="G110">
            <v>202</v>
          </cell>
          <cell r="I110">
            <v>680</v>
          </cell>
          <cell r="J110">
            <v>3.6</v>
          </cell>
          <cell r="K110">
            <v>32.799999999999997</v>
          </cell>
          <cell r="L110">
            <v>36.4</v>
          </cell>
          <cell r="M110">
            <v>90.109890109890117</v>
          </cell>
          <cell r="N110">
            <v>3.0000000000000001E-3</v>
          </cell>
          <cell r="O110">
            <v>2.88</v>
          </cell>
          <cell r="P110">
            <v>2.88</v>
          </cell>
          <cell r="R110">
            <v>833.33333333333337</v>
          </cell>
          <cell r="T110">
            <v>12166.666666666666</v>
          </cell>
          <cell r="V110" t="str">
            <v>GL meter 2.86 MM (Qg&gt;&gt;GL)</v>
          </cell>
          <cell r="W110">
            <v>3</v>
          </cell>
          <cell r="X110">
            <v>2880</v>
          </cell>
        </row>
        <row r="111">
          <cell r="B111">
            <v>43574</v>
          </cell>
          <cell r="C111" t="str">
            <v>A-16</v>
          </cell>
          <cell r="D111" t="str">
            <v>A-16:Zone3</v>
          </cell>
          <cell r="E111">
            <v>24</v>
          </cell>
          <cell r="F111">
            <v>100</v>
          </cell>
          <cell r="G111">
            <v>199</v>
          </cell>
          <cell r="I111">
            <v>810</v>
          </cell>
          <cell r="J111">
            <v>2.6</v>
          </cell>
          <cell r="K111">
            <v>23.4</v>
          </cell>
          <cell r="L111">
            <v>26</v>
          </cell>
          <cell r="M111">
            <v>90</v>
          </cell>
          <cell r="N111">
            <v>2E-3</v>
          </cell>
          <cell r="O111">
            <v>2.88</v>
          </cell>
          <cell r="P111">
            <v>2.88</v>
          </cell>
          <cell r="R111">
            <v>769.23076923076928</v>
          </cell>
          <cell r="T111">
            <v>13000</v>
          </cell>
          <cell r="V111" t="str">
            <v>GL meter 3.88 MM (Sharing GL w/ A-15), liquid decreased</v>
          </cell>
          <cell r="W111">
            <v>2</v>
          </cell>
          <cell r="X111">
            <v>2880</v>
          </cell>
        </row>
        <row r="112">
          <cell r="B112">
            <v>43604</v>
          </cell>
          <cell r="C112" t="str">
            <v>A-16</v>
          </cell>
          <cell r="D112" t="str">
            <v>A-16:Zone3</v>
          </cell>
          <cell r="E112">
            <v>47.75</v>
          </cell>
          <cell r="F112">
            <v>100</v>
          </cell>
          <cell r="G112">
            <v>195</v>
          </cell>
          <cell r="H112">
            <v>44</v>
          </cell>
          <cell r="I112">
            <v>0</v>
          </cell>
          <cell r="J112">
            <v>2.9</v>
          </cell>
          <cell r="K112">
            <v>25.8</v>
          </cell>
          <cell r="L112">
            <v>28.7</v>
          </cell>
          <cell r="M112">
            <v>89.895470383275267</v>
          </cell>
          <cell r="N112">
            <v>2E-3</v>
          </cell>
          <cell r="O112">
            <v>3.15</v>
          </cell>
          <cell r="P112">
            <v>3.15</v>
          </cell>
          <cell r="R112">
            <v>689.65517241379314</v>
          </cell>
          <cell r="T112">
            <v>14250</v>
          </cell>
          <cell r="V112" t="str">
            <v>GL meter xxMM share with A-15</v>
          </cell>
          <cell r="W112">
            <v>2</v>
          </cell>
          <cell r="X112">
            <v>3150</v>
          </cell>
        </row>
        <row r="113">
          <cell r="B113">
            <v>43640</v>
          </cell>
          <cell r="C113" t="str">
            <v>A-16</v>
          </cell>
          <cell r="D113" t="str">
            <v>A-16:Zone3</v>
          </cell>
          <cell r="E113">
            <v>16</v>
          </cell>
          <cell r="F113">
            <v>100</v>
          </cell>
          <cell r="G113">
            <v>202</v>
          </cell>
          <cell r="H113">
            <v>44</v>
          </cell>
          <cell r="I113">
            <v>0</v>
          </cell>
          <cell r="J113">
            <v>3.3</v>
          </cell>
          <cell r="K113">
            <v>29.7</v>
          </cell>
          <cell r="L113">
            <v>33</v>
          </cell>
          <cell r="M113">
            <v>90</v>
          </cell>
          <cell r="N113">
            <v>3.0000000000000001E-3</v>
          </cell>
          <cell r="O113">
            <v>2.7</v>
          </cell>
          <cell r="P113">
            <v>2.7</v>
          </cell>
          <cell r="R113">
            <v>909.09090909090912</v>
          </cell>
          <cell r="T113">
            <v>11000</v>
          </cell>
          <cell r="V113" t="str">
            <v>GL meter 3.6 MM combine with A-15</v>
          </cell>
          <cell r="W113">
            <v>3</v>
          </cell>
          <cell r="X113">
            <v>2700</v>
          </cell>
        </row>
        <row r="114">
          <cell r="B114">
            <v>43722</v>
          </cell>
          <cell r="C114" t="str">
            <v>A-16</v>
          </cell>
          <cell r="D114" t="str">
            <v>A-16:Zone3</v>
          </cell>
          <cell r="E114">
            <v>10</v>
          </cell>
          <cell r="F114">
            <v>100</v>
          </cell>
          <cell r="I114">
            <v>566</v>
          </cell>
          <cell r="J114">
            <v>0.6</v>
          </cell>
          <cell r="K114">
            <v>5.4</v>
          </cell>
          <cell r="L114">
            <v>6</v>
          </cell>
          <cell r="M114">
            <v>90</v>
          </cell>
          <cell r="N114">
            <v>0</v>
          </cell>
          <cell r="O114">
            <v>2.2000000000000002</v>
          </cell>
          <cell r="P114">
            <v>2.2000000000000002</v>
          </cell>
          <cell r="R114">
            <v>0</v>
          </cell>
          <cell r="T114">
            <v>0</v>
          </cell>
          <cell r="V114" t="str">
            <v>GL meter 2.8 MM sharing with A-15 but seems all flow to A-16 but no liquid, trial optimize GL</v>
          </cell>
          <cell r="W114">
            <v>0</v>
          </cell>
          <cell r="X114">
            <v>2200</v>
          </cell>
        </row>
        <row r="115">
          <cell r="B115">
            <v>43732</v>
          </cell>
          <cell r="C115" t="str">
            <v>A-16</v>
          </cell>
          <cell r="D115" t="str">
            <v>A-16:Zone3</v>
          </cell>
          <cell r="E115">
            <v>13</v>
          </cell>
          <cell r="F115">
            <v>100</v>
          </cell>
          <cell r="G115">
            <v>197</v>
          </cell>
          <cell r="I115">
            <v>570</v>
          </cell>
          <cell r="J115">
            <v>0.1</v>
          </cell>
          <cell r="K115">
            <v>0.9</v>
          </cell>
          <cell r="L115">
            <v>1</v>
          </cell>
          <cell r="M115">
            <v>90</v>
          </cell>
          <cell r="N115">
            <v>0</v>
          </cell>
          <cell r="O115">
            <v>2.08</v>
          </cell>
          <cell r="P115">
            <v>2.08</v>
          </cell>
          <cell r="R115">
            <v>0</v>
          </cell>
          <cell r="T115">
            <v>0</v>
          </cell>
          <cell r="V115" t="str">
            <v>GL meter 2.7 MM (Qg T/S&lt;&lt;GL), no liquid</v>
          </cell>
          <cell r="W115">
            <v>0</v>
          </cell>
          <cell r="X115">
            <v>2080</v>
          </cell>
        </row>
        <row r="116">
          <cell r="B116">
            <v>43733</v>
          </cell>
          <cell r="C116" t="str">
            <v>A-16</v>
          </cell>
          <cell r="D116" t="str">
            <v>A-16:Zone3</v>
          </cell>
          <cell r="E116">
            <v>27</v>
          </cell>
          <cell r="F116">
            <v>100</v>
          </cell>
          <cell r="G116">
            <v>198</v>
          </cell>
          <cell r="I116">
            <v>398</v>
          </cell>
          <cell r="J116">
            <v>0.6</v>
          </cell>
          <cell r="K116">
            <v>4.4000000000000004</v>
          </cell>
          <cell r="L116">
            <v>5</v>
          </cell>
          <cell r="M116">
            <v>88</v>
          </cell>
          <cell r="N116">
            <v>0</v>
          </cell>
          <cell r="O116">
            <v>0.78</v>
          </cell>
          <cell r="P116">
            <v>0.78</v>
          </cell>
          <cell r="R116">
            <v>0</v>
          </cell>
          <cell r="T116">
            <v>0</v>
          </cell>
          <cell r="V116" t="str">
            <v>GL meter 1.5 MM (Qg T/S &lt;&lt;GL)</v>
          </cell>
          <cell r="W116">
            <v>0</v>
          </cell>
          <cell r="X116">
            <v>780</v>
          </cell>
        </row>
        <row r="117">
          <cell r="B117">
            <v>43783</v>
          </cell>
          <cell r="C117" t="str">
            <v>A-16</v>
          </cell>
          <cell r="D117" t="str">
            <v>A-16:Zone3</v>
          </cell>
          <cell r="E117">
            <v>11</v>
          </cell>
          <cell r="F117">
            <v>100</v>
          </cell>
          <cell r="G117">
            <v>207</v>
          </cell>
          <cell r="I117">
            <v>769</v>
          </cell>
          <cell r="J117">
            <v>0</v>
          </cell>
          <cell r="K117">
            <v>0</v>
          </cell>
          <cell r="L117">
            <v>0</v>
          </cell>
          <cell r="M117">
            <v>0</v>
          </cell>
          <cell r="N117">
            <v>0</v>
          </cell>
          <cell r="O117">
            <v>2</v>
          </cell>
          <cell r="P117">
            <v>2.4</v>
          </cell>
          <cell r="R117">
            <v>0</v>
          </cell>
          <cell r="T117">
            <v>0</v>
          </cell>
          <cell r="V117" t="str">
            <v>Gas Circulation,</v>
          </cell>
          <cell r="W117">
            <v>0</v>
          </cell>
          <cell r="X117">
            <v>2400</v>
          </cell>
        </row>
        <row r="119">
          <cell r="B119">
            <v>43843</v>
          </cell>
          <cell r="C119">
            <v>60</v>
          </cell>
        </row>
        <row r="120">
          <cell r="B120">
            <v>43903</v>
          </cell>
        </row>
        <row r="121">
          <cell r="B121">
            <v>43963</v>
          </cell>
          <cell r="J121">
            <v>2200</v>
          </cell>
          <cell r="K121">
            <v>80</v>
          </cell>
        </row>
        <row r="122">
          <cell r="B122">
            <v>44023</v>
          </cell>
          <cell r="J122">
            <v>1800</v>
          </cell>
          <cell r="K122">
            <v>0.2</v>
          </cell>
        </row>
        <row r="123">
          <cell r="B123">
            <v>44083</v>
          </cell>
        </row>
        <row r="124">
          <cell r="B124">
            <v>44143</v>
          </cell>
        </row>
        <row r="125">
          <cell r="B125">
            <v>44203</v>
          </cell>
          <cell r="K125">
            <v>0.12133333333333333</v>
          </cell>
        </row>
      </sheetData>
      <sheetData sheetId="21">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Z25" t="str">
            <v>WGR</v>
          </cell>
          <cell r="AA25" t="str">
            <v>CGR</v>
          </cell>
        </row>
        <row r="26">
          <cell r="B26">
            <v>38656</v>
          </cell>
          <cell r="C26" t="str">
            <v>A-17 (Arang)</v>
          </cell>
          <cell r="D26" t="str">
            <v>A-17 (Arang)</v>
          </cell>
          <cell r="E26">
            <v>24</v>
          </cell>
          <cell r="F26">
            <v>30</v>
          </cell>
          <cell r="G26">
            <v>838</v>
          </cell>
          <cell r="H26">
            <v>129</v>
          </cell>
          <cell r="I26">
            <v>209</v>
          </cell>
          <cell r="J26">
            <v>240</v>
          </cell>
          <cell r="K26">
            <v>750</v>
          </cell>
          <cell r="L26">
            <v>990</v>
          </cell>
          <cell r="M26">
            <v>75.757575757575751</v>
          </cell>
          <cell r="N26">
            <v>13.455</v>
          </cell>
          <cell r="R26">
            <v>56062.5</v>
          </cell>
          <cell r="S26">
            <v>55.741360089186173</v>
          </cell>
          <cell r="T26">
            <v>73.578595317725757</v>
          </cell>
          <cell r="W26">
            <v>13455</v>
          </cell>
          <cell r="X26">
            <v>0</v>
          </cell>
          <cell r="Z26">
            <v>55.741360089186173</v>
          </cell>
          <cell r="AA26">
            <v>17.837235228539576</v>
          </cell>
        </row>
        <row r="27">
          <cell r="B27">
            <v>38668</v>
          </cell>
          <cell r="C27" t="str">
            <v>A-17 (Arang)</v>
          </cell>
          <cell r="D27" t="str">
            <v>A-17 (Arang):Arang</v>
          </cell>
          <cell r="E27">
            <v>38</v>
          </cell>
          <cell r="F27">
            <v>33.619999999999997</v>
          </cell>
          <cell r="G27">
            <v>1104.44</v>
          </cell>
          <cell r="H27">
            <v>137.85</v>
          </cell>
          <cell r="I27">
            <v>174.74</v>
          </cell>
          <cell r="J27">
            <v>1.1499999999999999</v>
          </cell>
          <cell r="K27">
            <v>110.01</v>
          </cell>
          <cell r="L27">
            <v>111.16</v>
          </cell>
          <cell r="M27">
            <v>98.965455199712125</v>
          </cell>
          <cell r="N27">
            <v>21.726900000000001</v>
          </cell>
          <cell r="R27">
            <v>18892956.521739129</v>
          </cell>
          <cell r="S27">
            <v>5.0633086174281647</v>
          </cell>
          <cell r="T27">
            <v>5.1162383957214326</v>
          </cell>
          <cell r="W27">
            <v>21726.9</v>
          </cell>
          <cell r="X27">
            <v>0</v>
          </cell>
          <cell r="Z27">
            <v>5.0633086174281656</v>
          </cell>
          <cell r="AA27">
            <v>5.2929778293267789E-2</v>
          </cell>
        </row>
        <row r="28">
          <cell r="B28">
            <v>38668</v>
          </cell>
          <cell r="C28" t="str">
            <v>A-17 (Arang)</v>
          </cell>
          <cell r="D28" t="str">
            <v>A-17 (Arang):Arang</v>
          </cell>
          <cell r="E28">
            <v>14</v>
          </cell>
          <cell r="F28">
            <v>25</v>
          </cell>
          <cell r="G28">
            <v>1281</v>
          </cell>
          <cell r="H28">
            <v>127</v>
          </cell>
          <cell r="I28">
            <v>147.33000000000001</v>
          </cell>
          <cell r="J28">
            <v>1.1299999999999999</v>
          </cell>
          <cell r="K28">
            <v>132.62</v>
          </cell>
          <cell r="L28">
            <v>133.75</v>
          </cell>
          <cell r="M28">
            <v>99.155140186915887</v>
          </cell>
          <cell r="N28">
            <v>19.187999999999999</v>
          </cell>
          <cell r="R28">
            <v>16980530.973451328</v>
          </cell>
          <cell r="S28">
            <v>6.911611423806546</v>
          </cell>
          <cell r="T28">
            <v>6.970502397331666</v>
          </cell>
          <cell r="W28">
            <v>19188</v>
          </cell>
          <cell r="X28">
            <v>0</v>
          </cell>
          <cell r="Z28">
            <v>6.911611423806546</v>
          </cell>
          <cell r="AA28">
            <v>5.8890973525119863E-2</v>
          </cell>
        </row>
        <row r="29">
          <cell r="B29">
            <v>38669</v>
          </cell>
          <cell r="C29" t="str">
            <v>A-17 (Arang)</v>
          </cell>
          <cell r="D29" t="str">
            <v>A-17 (Arang):Arang</v>
          </cell>
          <cell r="E29">
            <v>12</v>
          </cell>
          <cell r="F29">
            <v>50</v>
          </cell>
          <cell r="G29">
            <v>712.88</v>
          </cell>
          <cell r="H29">
            <v>151.32</v>
          </cell>
          <cell r="I29">
            <v>46.18</v>
          </cell>
          <cell r="J29">
            <v>1.2</v>
          </cell>
          <cell r="K29">
            <v>110.1</v>
          </cell>
          <cell r="L29">
            <v>111.3</v>
          </cell>
          <cell r="M29">
            <v>98.921832884097029</v>
          </cell>
          <cell r="N29">
            <v>29.273399999999999</v>
          </cell>
          <cell r="R29">
            <v>24394500</v>
          </cell>
          <cell r="S29">
            <v>3.761093689151243</v>
          </cell>
          <cell r="T29">
            <v>3.8020865358994858</v>
          </cell>
          <cell r="W29">
            <v>29273.399999999998</v>
          </cell>
          <cell r="X29">
            <v>0</v>
          </cell>
          <cell r="Z29">
            <v>3.761093689151243</v>
          </cell>
          <cell r="AA29">
            <v>4.0992846748242433E-2</v>
          </cell>
        </row>
        <row r="30">
          <cell r="B30">
            <v>38670</v>
          </cell>
          <cell r="C30" t="str">
            <v>A-17 (Arang)</v>
          </cell>
          <cell r="D30" t="str">
            <v>A-17 (Arang):Arang</v>
          </cell>
          <cell r="E30">
            <v>13</v>
          </cell>
          <cell r="F30">
            <v>50</v>
          </cell>
          <cell r="G30">
            <v>718.29</v>
          </cell>
          <cell r="H30">
            <v>152.43</v>
          </cell>
          <cell r="I30">
            <v>6.78</v>
          </cell>
          <cell r="J30">
            <v>1.21</v>
          </cell>
          <cell r="K30">
            <v>94.88</v>
          </cell>
          <cell r="L30">
            <v>96.09</v>
          </cell>
          <cell r="M30">
            <v>98.740763867207832</v>
          </cell>
          <cell r="N30">
            <v>29.998799999999999</v>
          </cell>
          <cell r="R30">
            <v>24792396.694214877</v>
          </cell>
          <cell r="S30">
            <v>3.1627931783938026</v>
          </cell>
          <cell r="T30">
            <v>3.203128125125005</v>
          </cell>
          <cell r="V30" t="str">
            <v>Qg is adjusted up 17% (properties adjustment)</v>
          </cell>
          <cell r="W30">
            <v>29998.799999999999</v>
          </cell>
          <cell r="X30">
            <v>0</v>
          </cell>
          <cell r="Z30">
            <v>3.1627931783938021</v>
          </cell>
          <cell r="AA30">
            <v>4.0334946731202581E-2</v>
          </cell>
        </row>
        <row r="31">
          <cell r="B31">
            <v>38773</v>
          </cell>
          <cell r="C31" t="str">
            <v>A-17 (Arang)</v>
          </cell>
          <cell r="D31" t="str">
            <v>A-17 (Arang):Arang</v>
          </cell>
          <cell r="E31">
            <v>15</v>
          </cell>
          <cell r="F31">
            <v>28</v>
          </cell>
          <cell r="G31">
            <v>1364</v>
          </cell>
          <cell r="H31">
            <v>145</v>
          </cell>
          <cell r="I31">
            <v>734</v>
          </cell>
          <cell r="J31">
            <v>13</v>
          </cell>
          <cell r="K31">
            <v>0</v>
          </cell>
          <cell r="L31">
            <v>13</v>
          </cell>
          <cell r="M31">
            <v>0</v>
          </cell>
          <cell r="N31">
            <v>24.8</v>
          </cell>
          <cell r="R31">
            <v>1907692.3076923077</v>
          </cell>
          <cell r="S31">
            <v>0</v>
          </cell>
          <cell r="T31">
            <v>0.52419354838709675</v>
          </cell>
          <cell r="V31" t="str">
            <v>Unload well for getting better gas spec</v>
          </cell>
          <cell r="W31">
            <v>24800</v>
          </cell>
          <cell r="X31">
            <v>0</v>
          </cell>
          <cell r="Z31">
            <v>0</v>
          </cell>
          <cell r="AA31">
            <v>0.52419354838709675</v>
          </cell>
        </row>
        <row r="32">
          <cell r="B32">
            <v>39046</v>
          </cell>
          <cell r="C32" t="str">
            <v>A-17 (Arang)</v>
          </cell>
          <cell r="D32" t="str">
            <v>A-17 (Arang):Arang</v>
          </cell>
          <cell r="E32">
            <v>12</v>
          </cell>
          <cell r="F32">
            <v>22</v>
          </cell>
          <cell r="G32">
            <v>1999</v>
          </cell>
          <cell r="H32">
            <v>106</v>
          </cell>
          <cell r="I32">
            <v>0</v>
          </cell>
          <cell r="J32">
            <v>2</v>
          </cell>
          <cell r="K32">
            <v>21</v>
          </cell>
          <cell r="L32">
            <v>23</v>
          </cell>
          <cell r="M32">
            <v>91.304347826086953</v>
          </cell>
          <cell r="N32">
            <v>4.75</v>
          </cell>
          <cell r="R32">
            <v>2375000</v>
          </cell>
          <cell r="S32">
            <v>4.4210526315789478</v>
          </cell>
          <cell r="T32">
            <v>4.8421052631578947</v>
          </cell>
          <cell r="V32" t="str">
            <v>for commissioning purpose</v>
          </cell>
          <cell r="W32">
            <v>4750</v>
          </cell>
          <cell r="X32">
            <v>0</v>
          </cell>
          <cell r="Z32">
            <v>4.4210526315789478</v>
          </cell>
          <cell r="AA32">
            <v>0.42105263157894735</v>
          </cell>
        </row>
        <row r="33">
          <cell r="B33">
            <v>39047</v>
          </cell>
          <cell r="C33" t="str">
            <v>A-17 (Arang)</v>
          </cell>
          <cell r="D33" t="str">
            <v>A-17 (Arang):Arang</v>
          </cell>
          <cell r="E33">
            <v>24</v>
          </cell>
          <cell r="F33">
            <v>21.5</v>
          </cell>
          <cell r="G33">
            <v>1955</v>
          </cell>
          <cell r="H33">
            <v>112</v>
          </cell>
          <cell r="I33">
            <v>0</v>
          </cell>
          <cell r="J33">
            <v>2</v>
          </cell>
          <cell r="K33">
            <v>44</v>
          </cell>
          <cell r="L33">
            <v>46</v>
          </cell>
          <cell r="M33">
            <v>95.652173913043484</v>
          </cell>
          <cell r="N33">
            <v>4.59</v>
          </cell>
          <cell r="R33">
            <v>2295000</v>
          </cell>
          <cell r="S33">
            <v>9.5860566448801752</v>
          </cell>
          <cell r="T33">
            <v>10.021786492374728</v>
          </cell>
          <cell r="V33" t="str">
            <v>for commissioning purpose by comparing w/ flow Comp</v>
          </cell>
          <cell r="W33">
            <v>4590</v>
          </cell>
          <cell r="X33">
            <v>0</v>
          </cell>
          <cell r="Z33">
            <v>9.5860566448801752</v>
          </cell>
          <cell r="AA33">
            <v>0.4357298474945534</v>
          </cell>
        </row>
        <row r="34">
          <cell r="B34">
            <v>39060</v>
          </cell>
          <cell r="C34" t="str">
            <v>A-17 (Arang)</v>
          </cell>
          <cell r="D34" t="str">
            <v>A-17 (Arang):Arang</v>
          </cell>
          <cell r="E34">
            <v>10</v>
          </cell>
          <cell r="F34">
            <v>22</v>
          </cell>
          <cell r="G34">
            <v>1971</v>
          </cell>
          <cell r="H34">
            <v>107</v>
          </cell>
          <cell r="I34">
            <v>0</v>
          </cell>
          <cell r="J34">
            <v>2</v>
          </cell>
          <cell r="K34">
            <v>12</v>
          </cell>
          <cell r="L34">
            <v>14</v>
          </cell>
          <cell r="M34">
            <v>85.714285714285708</v>
          </cell>
          <cell r="N34">
            <v>5.44</v>
          </cell>
          <cell r="R34">
            <v>2720000</v>
          </cell>
          <cell r="S34">
            <v>2.2058823529411766</v>
          </cell>
          <cell r="T34">
            <v>2.5735294117647061</v>
          </cell>
          <cell r="V34" t="str">
            <v>EMR during flow # 1 (5.53  MM from flow com</v>
          </cell>
          <cell r="W34">
            <v>5440</v>
          </cell>
          <cell r="X34">
            <v>0</v>
          </cell>
          <cell r="Z34">
            <v>2.2058823529411762</v>
          </cell>
          <cell r="AA34">
            <v>0.36764705882352938</v>
          </cell>
        </row>
        <row r="35">
          <cell r="B35">
            <v>39063</v>
          </cell>
          <cell r="C35" t="str">
            <v>A-17 (Arang)</v>
          </cell>
          <cell r="D35" t="str">
            <v>A-17 (Arang):Arang</v>
          </cell>
          <cell r="E35">
            <v>10</v>
          </cell>
          <cell r="F35">
            <v>29.4</v>
          </cell>
          <cell r="G35">
            <v>1659</v>
          </cell>
          <cell r="H35">
            <v>165</v>
          </cell>
          <cell r="I35">
            <v>0</v>
          </cell>
          <cell r="J35">
            <v>2</v>
          </cell>
          <cell r="K35">
            <v>43</v>
          </cell>
          <cell r="L35">
            <v>45</v>
          </cell>
          <cell r="M35">
            <v>95.555555555555557</v>
          </cell>
          <cell r="N35">
            <v>17.23</v>
          </cell>
          <cell r="R35">
            <v>8615000</v>
          </cell>
          <cell r="S35">
            <v>2.4956471271038887</v>
          </cell>
          <cell r="T35">
            <v>2.6117237376668601</v>
          </cell>
          <cell r="V35" t="str">
            <v>EMR during flow# 4 (20.06 MM from flow com)</v>
          </cell>
          <cell r="W35">
            <v>17230</v>
          </cell>
          <cell r="X35">
            <v>0</v>
          </cell>
          <cell r="Z35">
            <v>2.4956471271038887</v>
          </cell>
          <cell r="AA35">
            <v>0.11607661056297155</v>
          </cell>
        </row>
        <row r="36">
          <cell r="B36">
            <v>39064</v>
          </cell>
          <cell r="C36" t="str">
            <v>A-17 (Arang)</v>
          </cell>
          <cell r="D36" t="str">
            <v>A-17 (Arang):Arang</v>
          </cell>
          <cell r="E36">
            <v>13</v>
          </cell>
          <cell r="F36">
            <v>29.4</v>
          </cell>
          <cell r="G36">
            <v>1659</v>
          </cell>
          <cell r="H36">
            <v>167</v>
          </cell>
          <cell r="I36">
            <v>0</v>
          </cell>
          <cell r="J36">
            <v>2</v>
          </cell>
          <cell r="K36">
            <v>46</v>
          </cell>
          <cell r="L36">
            <v>48</v>
          </cell>
          <cell r="M36">
            <v>95.833333333333329</v>
          </cell>
          <cell r="N36">
            <v>17.149999999999999</v>
          </cell>
          <cell r="R36">
            <v>8575000</v>
          </cell>
          <cell r="S36">
            <v>2.6822157434402332</v>
          </cell>
          <cell r="T36">
            <v>2.7988338192419824</v>
          </cell>
          <cell r="V36" t="str">
            <v>EMR during flow #4 (20.05 MM fr flow com)</v>
          </cell>
          <cell r="W36">
            <v>17150</v>
          </cell>
          <cell r="X36">
            <v>0</v>
          </cell>
          <cell r="Z36">
            <v>2.6822157434402336</v>
          </cell>
          <cell r="AA36">
            <v>0.11661807580174928</v>
          </cell>
        </row>
        <row r="37">
          <cell r="B37">
            <v>39264</v>
          </cell>
          <cell r="C37" t="str">
            <v>A-17 (Arang)</v>
          </cell>
          <cell r="D37" t="str">
            <v>A-17 (Arang):Arang</v>
          </cell>
          <cell r="E37">
            <v>24</v>
          </cell>
          <cell r="F37">
            <v>0</v>
          </cell>
          <cell r="G37">
            <v>398</v>
          </cell>
          <cell r="H37">
            <v>79</v>
          </cell>
          <cell r="I37">
            <v>0</v>
          </cell>
          <cell r="N37">
            <v>0</v>
          </cell>
          <cell r="O37">
            <v>0</v>
          </cell>
          <cell r="T37">
            <v>0</v>
          </cell>
          <cell r="W37">
            <v>0</v>
          </cell>
          <cell r="X37">
            <v>0</v>
          </cell>
          <cell r="Z37" t="e">
            <v>#DIV/0!</v>
          </cell>
          <cell r="AA37" t="e">
            <v>#DIV/0!</v>
          </cell>
        </row>
        <row r="38">
          <cell r="B38">
            <v>39265</v>
          </cell>
          <cell r="C38" t="str">
            <v>A-17 (Arang)</v>
          </cell>
          <cell r="D38" t="str">
            <v>A-17 (Arang):Arang</v>
          </cell>
          <cell r="E38">
            <v>24</v>
          </cell>
          <cell r="F38">
            <v>0</v>
          </cell>
          <cell r="G38">
            <v>393</v>
          </cell>
          <cell r="H38">
            <v>79</v>
          </cell>
          <cell r="I38">
            <v>0</v>
          </cell>
          <cell r="N38">
            <v>0</v>
          </cell>
          <cell r="O38">
            <v>0</v>
          </cell>
          <cell r="T38">
            <v>0</v>
          </cell>
          <cell r="W38">
            <v>0</v>
          </cell>
          <cell r="X38">
            <v>0</v>
          </cell>
          <cell r="Z38" t="e">
            <v>#DIV/0!</v>
          </cell>
          <cell r="AA38" t="e">
            <v>#DIV/0!</v>
          </cell>
        </row>
        <row r="39">
          <cell r="B39">
            <v>39266</v>
          </cell>
          <cell r="C39" t="str">
            <v>A-17 (Arang)</v>
          </cell>
          <cell r="D39" t="str">
            <v>A-17 (Arang):Arang</v>
          </cell>
          <cell r="E39">
            <v>24</v>
          </cell>
          <cell r="F39">
            <v>0</v>
          </cell>
          <cell r="G39">
            <v>392</v>
          </cell>
          <cell r="H39">
            <v>83</v>
          </cell>
          <cell r="I39">
            <v>0</v>
          </cell>
          <cell r="N39">
            <v>0</v>
          </cell>
          <cell r="O39">
            <v>0</v>
          </cell>
          <cell r="T39">
            <v>0</v>
          </cell>
          <cell r="W39">
            <v>0</v>
          </cell>
          <cell r="X39">
            <v>0</v>
          </cell>
          <cell r="Z39" t="e">
            <v>#DIV/0!</v>
          </cell>
          <cell r="AA39" t="e">
            <v>#DIV/0!</v>
          </cell>
        </row>
        <row r="40">
          <cell r="B40">
            <v>39267</v>
          </cell>
          <cell r="C40" t="str">
            <v>A-17 (Arang)</v>
          </cell>
          <cell r="D40" t="str">
            <v>A-17 (Arang):Arang</v>
          </cell>
          <cell r="E40">
            <v>24</v>
          </cell>
          <cell r="F40">
            <v>0</v>
          </cell>
          <cell r="G40">
            <v>376</v>
          </cell>
          <cell r="H40">
            <v>85</v>
          </cell>
          <cell r="I40">
            <v>0</v>
          </cell>
          <cell r="N40">
            <v>0</v>
          </cell>
          <cell r="O40">
            <v>0</v>
          </cell>
          <cell r="T40">
            <v>0</v>
          </cell>
          <cell r="W40">
            <v>0</v>
          </cell>
          <cell r="X40">
            <v>0</v>
          </cell>
          <cell r="Z40" t="e">
            <v>#DIV/0!</v>
          </cell>
          <cell r="AA40" t="e">
            <v>#DIV/0!</v>
          </cell>
        </row>
        <row r="41">
          <cell r="B41">
            <v>39268</v>
          </cell>
          <cell r="C41" t="str">
            <v>A-17 (Arang)</v>
          </cell>
          <cell r="D41" t="str">
            <v>A-17 (Arang):Arang</v>
          </cell>
          <cell r="E41">
            <v>24</v>
          </cell>
          <cell r="F41">
            <v>0</v>
          </cell>
          <cell r="G41">
            <v>245</v>
          </cell>
          <cell r="H41">
            <v>85</v>
          </cell>
          <cell r="I41">
            <v>0</v>
          </cell>
          <cell r="N41">
            <v>0</v>
          </cell>
          <cell r="O41">
            <v>0</v>
          </cell>
          <cell r="T41">
            <v>0</v>
          </cell>
          <cell r="W41">
            <v>0</v>
          </cell>
          <cell r="X41">
            <v>0</v>
          </cell>
          <cell r="Z41" t="e">
            <v>#DIV/0!</v>
          </cell>
          <cell r="AA41" t="e">
            <v>#DIV/0!</v>
          </cell>
        </row>
        <row r="42">
          <cell r="B42">
            <v>39269</v>
          </cell>
          <cell r="C42" t="str">
            <v>A-17 (Arang)</v>
          </cell>
          <cell r="D42" t="str">
            <v>A-17 (Arang):Arang</v>
          </cell>
          <cell r="E42">
            <v>24</v>
          </cell>
          <cell r="F42">
            <v>0</v>
          </cell>
          <cell r="G42">
            <v>208</v>
          </cell>
          <cell r="H42">
            <v>85</v>
          </cell>
          <cell r="I42">
            <v>0</v>
          </cell>
          <cell r="N42">
            <v>0</v>
          </cell>
          <cell r="O42">
            <v>0</v>
          </cell>
          <cell r="T42">
            <v>0</v>
          </cell>
          <cell r="W42">
            <v>0</v>
          </cell>
          <cell r="X42">
            <v>0</v>
          </cell>
          <cell r="Z42" t="e">
            <v>#DIV/0!</v>
          </cell>
          <cell r="AA42" t="e">
            <v>#DIV/0!</v>
          </cell>
        </row>
        <row r="43">
          <cell r="B43">
            <v>39270</v>
          </cell>
          <cell r="C43" t="str">
            <v>A-17 (Arang)</v>
          </cell>
          <cell r="D43" t="str">
            <v>A-17 (Arang):Arang</v>
          </cell>
          <cell r="E43">
            <v>24</v>
          </cell>
          <cell r="F43">
            <v>0</v>
          </cell>
          <cell r="G43">
            <v>195</v>
          </cell>
          <cell r="H43">
            <v>83</v>
          </cell>
          <cell r="I43">
            <v>0</v>
          </cell>
          <cell r="N43">
            <v>0</v>
          </cell>
          <cell r="O43">
            <v>0</v>
          </cell>
          <cell r="T43">
            <v>0</v>
          </cell>
          <cell r="W43">
            <v>0</v>
          </cell>
          <cell r="X43">
            <v>0</v>
          </cell>
          <cell r="Z43" t="e">
            <v>#DIV/0!</v>
          </cell>
          <cell r="AA43" t="e">
            <v>#DIV/0!</v>
          </cell>
        </row>
        <row r="44">
          <cell r="B44">
            <v>39271</v>
          </cell>
          <cell r="C44" t="str">
            <v>A-17 (Arang)</v>
          </cell>
          <cell r="D44" t="str">
            <v>A-17 (Arang):Arang</v>
          </cell>
          <cell r="E44">
            <v>24</v>
          </cell>
          <cell r="F44">
            <v>0</v>
          </cell>
          <cell r="G44">
            <v>187</v>
          </cell>
          <cell r="H44">
            <v>82</v>
          </cell>
          <cell r="I44">
            <v>0</v>
          </cell>
          <cell r="N44">
            <v>0</v>
          </cell>
          <cell r="O44">
            <v>0</v>
          </cell>
          <cell r="T44">
            <v>0</v>
          </cell>
          <cell r="W44">
            <v>0</v>
          </cell>
          <cell r="X44">
            <v>0</v>
          </cell>
          <cell r="Z44" t="e">
            <v>#DIV/0!</v>
          </cell>
          <cell r="AA44" t="e">
            <v>#DIV/0!</v>
          </cell>
        </row>
        <row r="45">
          <cell r="B45">
            <v>39272</v>
          </cell>
          <cell r="C45" t="str">
            <v>A-17 (Arang)</v>
          </cell>
          <cell r="D45" t="str">
            <v>A-17 (Arang):Arang</v>
          </cell>
          <cell r="E45">
            <v>24</v>
          </cell>
          <cell r="F45">
            <v>0</v>
          </cell>
          <cell r="G45">
            <v>174</v>
          </cell>
          <cell r="H45">
            <v>84</v>
          </cell>
          <cell r="I45">
            <v>0</v>
          </cell>
          <cell r="N45">
            <v>0</v>
          </cell>
          <cell r="O45">
            <v>0</v>
          </cell>
          <cell r="T45">
            <v>0</v>
          </cell>
          <cell r="W45">
            <v>0</v>
          </cell>
          <cell r="X45">
            <v>0</v>
          </cell>
          <cell r="Z45" t="e">
            <v>#DIV/0!</v>
          </cell>
          <cell r="AA45" t="e">
            <v>#DIV/0!</v>
          </cell>
        </row>
        <row r="46">
          <cell r="B46">
            <v>39273</v>
          </cell>
          <cell r="C46" t="str">
            <v>A-17 (Arang)</v>
          </cell>
          <cell r="D46" t="str">
            <v>A-17 (Arang):Arang</v>
          </cell>
          <cell r="E46">
            <v>24</v>
          </cell>
          <cell r="F46">
            <v>0</v>
          </cell>
          <cell r="G46">
            <v>139</v>
          </cell>
          <cell r="H46">
            <v>85</v>
          </cell>
          <cell r="I46">
            <v>0</v>
          </cell>
          <cell r="N46">
            <v>0</v>
          </cell>
          <cell r="O46">
            <v>0</v>
          </cell>
          <cell r="T46">
            <v>0</v>
          </cell>
          <cell r="W46">
            <v>0</v>
          </cell>
          <cell r="X46">
            <v>0</v>
          </cell>
          <cell r="Z46" t="e">
            <v>#DIV/0!</v>
          </cell>
          <cell r="AA46" t="e">
            <v>#DIV/0!</v>
          </cell>
        </row>
        <row r="47">
          <cell r="B47">
            <v>39274</v>
          </cell>
          <cell r="C47" t="str">
            <v>A-17 (Arang)</v>
          </cell>
          <cell r="D47" t="str">
            <v>A-17 (Arang):Arang</v>
          </cell>
          <cell r="E47">
            <v>24</v>
          </cell>
          <cell r="F47">
            <v>0</v>
          </cell>
          <cell r="G47">
            <v>130</v>
          </cell>
          <cell r="H47">
            <v>82</v>
          </cell>
          <cell r="I47">
            <v>0</v>
          </cell>
          <cell r="N47">
            <v>0</v>
          </cell>
          <cell r="O47">
            <v>0</v>
          </cell>
          <cell r="T47">
            <v>0</v>
          </cell>
          <cell r="W47">
            <v>0</v>
          </cell>
          <cell r="X47">
            <v>0</v>
          </cell>
          <cell r="Z47" t="e">
            <v>#DIV/0!</v>
          </cell>
          <cell r="AA47" t="e">
            <v>#DIV/0!</v>
          </cell>
        </row>
        <row r="48">
          <cell r="B48">
            <v>39275</v>
          </cell>
          <cell r="C48" t="str">
            <v>A-17 (Arang)</v>
          </cell>
          <cell r="D48" t="str">
            <v>A-17 (Arang):Arang</v>
          </cell>
          <cell r="E48">
            <v>24</v>
          </cell>
          <cell r="F48">
            <v>0</v>
          </cell>
          <cell r="G48">
            <v>124</v>
          </cell>
          <cell r="H48">
            <v>83</v>
          </cell>
          <cell r="I48">
            <v>0</v>
          </cell>
          <cell r="N48">
            <v>0</v>
          </cell>
          <cell r="O48">
            <v>0</v>
          </cell>
          <cell r="T48">
            <v>0</v>
          </cell>
          <cell r="W48">
            <v>0</v>
          </cell>
          <cell r="X48">
            <v>0</v>
          </cell>
          <cell r="Z48" t="e">
            <v>#DIV/0!</v>
          </cell>
          <cell r="AA48" t="e">
            <v>#DIV/0!</v>
          </cell>
        </row>
        <row r="49">
          <cell r="B49">
            <v>39276</v>
          </cell>
          <cell r="C49" t="str">
            <v>A-17 (Arang)</v>
          </cell>
          <cell r="D49" t="str">
            <v>A-17 (Arang):Arang</v>
          </cell>
          <cell r="E49">
            <v>24</v>
          </cell>
          <cell r="F49">
            <v>0</v>
          </cell>
          <cell r="G49">
            <v>126</v>
          </cell>
          <cell r="H49">
            <v>84</v>
          </cell>
          <cell r="I49">
            <v>0</v>
          </cell>
          <cell r="N49">
            <v>0</v>
          </cell>
          <cell r="O49">
            <v>0</v>
          </cell>
          <cell r="T49">
            <v>0</v>
          </cell>
          <cell r="W49">
            <v>0</v>
          </cell>
          <cell r="X49">
            <v>0</v>
          </cell>
          <cell r="Z49" t="e">
            <v>#DIV/0!</v>
          </cell>
          <cell r="AA49" t="e">
            <v>#DIV/0!</v>
          </cell>
        </row>
        <row r="50">
          <cell r="B50">
            <v>39277</v>
          </cell>
          <cell r="C50" t="str">
            <v>A-17 (Arang)</v>
          </cell>
          <cell r="D50" t="str">
            <v>A-17 (Arang):Arang</v>
          </cell>
          <cell r="E50">
            <v>24</v>
          </cell>
          <cell r="F50">
            <v>0</v>
          </cell>
          <cell r="G50">
            <v>126</v>
          </cell>
          <cell r="H50">
            <v>85</v>
          </cell>
          <cell r="I50">
            <v>0</v>
          </cell>
          <cell r="N50">
            <v>0</v>
          </cell>
          <cell r="O50">
            <v>0</v>
          </cell>
          <cell r="T50">
            <v>0</v>
          </cell>
          <cell r="W50">
            <v>0</v>
          </cell>
          <cell r="X50">
            <v>0</v>
          </cell>
          <cell r="Z50" t="e">
            <v>#DIV/0!</v>
          </cell>
          <cell r="AA50" t="e">
            <v>#DIV/0!</v>
          </cell>
        </row>
        <row r="51">
          <cell r="B51">
            <v>39278</v>
          </cell>
          <cell r="C51" t="str">
            <v>A-17 (Arang)</v>
          </cell>
          <cell r="D51" t="str">
            <v>A-17 (Arang):Arang</v>
          </cell>
          <cell r="E51">
            <v>24</v>
          </cell>
          <cell r="F51">
            <v>0</v>
          </cell>
          <cell r="G51">
            <v>127</v>
          </cell>
          <cell r="H51">
            <v>87</v>
          </cell>
          <cell r="I51">
            <v>0</v>
          </cell>
          <cell r="N51">
            <v>0</v>
          </cell>
          <cell r="O51">
            <v>0</v>
          </cell>
          <cell r="T51">
            <v>0</v>
          </cell>
          <cell r="W51">
            <v>0</v>
          </cell>
          <cell r="X51">
            <v>0</v>
          </cell>
          <cell r="Z51" t="e">
            <v>#DIV/0!</v>
          </cell>
          <cell r="AA51" t="e">
            <v>#DIV/0!</v>
          </cell>
        </row>
        <row r="52">
          <cell r="B52">
            <v>39279</v>
          </cell>
          <cell r="C52" t="str">
            <v>A-17 (Arang)</v>
          </cell>
          <cell r="D52" t="str">
            <v>A-17 (Arang):Arang</v>
          </cell>
          <cell r="E52">
            <v>24</v>
          </cell>
          <cell r="F52">
            <v>0</v>
          </cell>
          <cell r="G52">
            <v>134</v>
          </cell>
          <cell r="H52">
            <v>88</v>
          </cell>
          <cell r="I52">
            <v>0</v>
          </cell>
          <cell r="N52">
            <v>0</v>
          </cell>
          <cell r="O52">
            <v>0</v>
          </cell>
          <cell r="T52">
            <v>0</v>
          </cell>
          <cell r="W52">
            <v>0</v>
          </cell>
          <cell r="X52">
            <v>0</v>
          </cell>
          <cell r="Z52" t="e">
            <v>#DIV/0!</v>
          </cell>
          <cell r="AA52" t="e">
            <v>#DIV/0!</v>
          </cell>
        </row>
        <row r="53">
          <cell r="B53">
            <v>39280</v>
          </cell>
          <cell r="C53" t="str">
            <v>A-17 (Arang)</v>
          </cell>
          <cell r="D53" t="str">
            <v>A-17 (Arang):Arang</v>
          </cell>
          <cell r="E53">
            <v>24</v>
          </cell>
          <cell r="F53">
            <v>0</v>
          </cell>
          <cell r="G53">
            <v>151</v>
          </cell>
          <cell r="H53">
            <v>90</v>
          </cell>
          <cell r="I53">
            <v>0</v>
          </cell>
          <cell r="N53">
            <v>0</v>
          </cell>
          <cell r="O53">
            <v>0</v>
          </cell>
          <cell r="T53">
            <v>0</v>
          </cell>
          <cell r="W53">
            <v>0</v>
          </cell>
          <cell r="X53">
            <v>0</v>
          </cell>
          <cell r="Z53" t="e">
            <v>#DIV/0!</v>
          </cell>
          <cell r="AA53" t="e">
            <v>#DIV/0!</v>
          </cell>
        </row>
        <row r="54">
          <cell r="B54">
            <v>39281</v>
          </cell>
          <cell r="C54" t="str">
            <v>A-17 (Arang)</v>
          </cell>
          <cell r="D54" t="str">
            <v>A-17 (Arang):Arang</v>
          </cell>
          <cell r="E54">
            <v>24</v>
          </cell>
          <cell r="F54">
            <v>0</v>
          </cell>
          <cell r="G54">
            <v>231</v>
          </cell>
          <cell r="H54">
            <v>90</v>
          </cell>
          <cell r="I54">
            <v>0</v>
          </cell>
          <cell r="N54">
            <v>0</v>
          </cell>
          <cell r="O54">
            <v>0</v>
          </cell>
          <cell r="T54">
            <v>0</v>
          </cell>
          <cell r="W54">
            <v>0</v>
          </cell>
          <cell r="X54">
            <v>0</v>
          </cell>
          <cell r="Z54" t="e">
            <v>#DIV/0!</v>
          </cell>
          <cell r="AA54" t="e">
            <v>#DIV/0!</v>
          </cell>
        </row>
        <row r="55">
          <cell r="B55">
            <v>39282</v>
          </cell>
          <cell r="C55" t="str">
            <v>A-17 (Arang)</v>
          </cell>
          <cell r="D55" t="str">
            <v>A-17 (Arang):Arang</v>
          </cell>
          <cell r="E55">
            <v>24</v>
          </cell>
          <cell r="F55">
            <v>0</v>
          </cell>
          <cell r="G55">
            <v>315</v>
          </cell>
          <cell r="H55">
            <v>90</v>
          </cell>
          <cell r="I55">
            <v>0</v>
          </cell>
          <cell r="N55">
            <v>0</v>
          </cell>
          <cell r="O55">
            <v>0</v>
          </cell>
          <cell r="T55">
            <v>0</v>
          </cell>
          <cell r="W55">
            <v>0</v>
          </cell>
          <cell r="X55">
            <v>0</v>
          </cell>
          <cell r="Z55" t="e">
            <v>#DIV/0!</v>
          </cell>
          <cell r="AA55" t="e">
            <v>#DIV/0!</v>
          </cell>
        </row>
        <row r="56">
          <cell r="B56">
            <v>39283</v>
          </cell>
          <cell r="C56" t="str">
            <v>A-17 (Arang)</v>
          </cell>
          <cell r="D56" t="str">
            <v>A-17 (Arang):Arang</v>
          </cell>
          <cell r="E56">
            <v>24</v>
          </cell>
          <cell r="F56">
            <v>0</v>
          </cell>
          <cell r="G56">
            <v>372</v>
          </cell>
          <cell r="H56">
            <v>86</v>
          </cell>
          <cell r="I56">
            <v>0</v>
          </cell>
          <cell r="N56">
            <v>0</v>
          </cell>
          <cell r="O56">
            <v>0</v>
          </cell>
          <cell r="T56">
            <v>0</v>
          </cell>
          <cell r="W56">
            <v>0</v>
          </cell>
          <cell r="X56">
            <v>0</v>
          </cell>
          <cell r="Z56" t="e">
            <v>#DIV/0!</v>
          </cell>
          <cell r="AA56" t="e">
            <v>#DIV/0!</v>
          </cell>
        </row>
        <row r="57">
          <cell r="B57">
            <v>39284</v>
          </cell>
          <cell r="C57" t="str">
            <v>A-17 (Arang)</v>
          </cell>
          <cell r="D57" t="str">
            <v>A-17 (Arang):Arang</v>
          </cell>
          <cell r="E57">
            <v>24</v>
          </cell>
          <cell r="F57">
            <v>0</v>
          </cell>
          <cell r="G57">
            <v>388</v>
          </cell>
          <cell r="H57">
            <v>83</v>
          </cell>
          <cell r="I57">
            <v>0</v>
          </cell>
          <cell r="N57">
            <v>0</v>
          </cell>
          <cell r="O57">
            <v>0</v>
          </cell>
          <cell r="T57">
            <v>0</v>
          </cell>
          <cell r="W57">
            <v>0</v>
          </cell>
          <cell r="X57">
            <v>0</v>
          </cell>
          <cell r="Z57" t="e">
            <v>#DIV/0!</v>
          </cell>
          <cell r="AA57" t="e">
            <v>#DIV/0!</v>
          </cell>
        </row>
        <row r="58">
          <cell r="B58">
            <v>39285</v>
          </cell>
          <cell r="C58" t="str">
            <v>A-17 (Arang)</v>
          </cell>
          <cell r="D58" t="str">
            <v>A-17 (Arang):Arang</v>
          </cell>
          <cell r="E58">
            <v>24</v>
          </cell>
          <cell r="F58">
            <v>0</v>
          </cell>
          <cell r="G58">
            <v>397</v>
          </cell>
          <cell r="H58">
            <v>83</v>
          </cell>
          <cell r="I58">
            <v>0</v>
          </cell>
          <cell r="N58">
            <v>0</v>
          </cell>
          <cell r="O58">
            <v>0</v>
          </cell>
          <cell r="T58">
            <v>0</v>
          </cell>
          <cell r="W58">
            <v>0</v>
          </cell>
          <cell r="X58">
            <v>0</v>
          </cell>
          <cell r="Z58" t="e">
            <v>#DIV/0!</v>
          </cell>
          <cell r="AA58" t="e">
            <v>#DIV/0!</v>
          </cell>
        </row>
        <row r="59">
          <cell r="B59">
            <v>39286</v>
          </cell>
          <cell r="C59" t="str">
            <v>A-17 (Arang)</v>
          </cell>
          <cell r="D59" t="str">
            <v>A-17 (Arang):Arang</v>
          </cell>
          <cell r="E59">
            <v>24</v>
          </cell>
          <cell r="F59">
            <v>0</v>
          </cell>
          <cell r="G59">
            <v>415</v>
          </cell>
          <cell r="H59">
            <v>83</v>
          </cell>
          <cell r="I59">
            <v>0</v>
          </cell>
          <cell r="N59">
            <v>0</v>
          </cell>
          <cell r="O59">
            <v>0</v>
          </cell>
          <cell r="T59">
            <v>0</v>
          </cell>
          <cell r="W59">
            <v>0</v>
          </cell>
          <cell r="X59">
            <v>0</v>
          </cell>
          <cell r="Z59" t="e">
            <v>#DIV/0!</v>
          </cell>
          <cell r="AA59" t="e">
            <v>#DIV/0!</v>
          </cell>
        </row>
        <row r="60">
          <cell r="B60">
            <v>39287</v>
          </cell>
          <cell r="C60" t="str">
            <v>A-17 (Arang)</v>
          </cell>
          <cell r="D60" t="str">
            <v>A-17 (Arang):Arang</v>
          </cell>
          <cell r="E60">
            <v>24</v>
          </cell>
          <cell r="F60">
            <v>0</v>
          </cell>
          <cell r="G60">
            <v>427</v>
          </cell>
          <cell r="H60">
            <v>82</v>
          </cell>
          <cell r="I60">
            <v>0</v>
          </cell>
          <cell r="N60">
            <v>0</v>
          </cell>
          <cell r="O60">
            <v>0</v>
          </cell>
          <cell r="T60">
            <v>0</v>
          </cell>
          <cell r="W60">
            <v>0</v>
          </cell>
          <cell r="X60">
            <v>0</v>
          </cell>
          <cell r="Z60" t="e">
            <v>#DIV/0!</v>
          </cell>
          <cell r="AA60" t="e">
            <v>#DIV/0!</v>
          </cell>
        </row>
        <row r="61">
          <cell r="B61">
            <v>39288</v>
          </cell>
          <cell r="C61" t="str">
            <v>A-17 (Arang)</v>
          </cell>
          <cell r="D61" t="str">
            <v>A-17 (Arang):Arang</v>
          </cell>
          <cell r="E61">
            <v>24</v>
          </cell>
          <cell r="F61">
            <v>0</v>
          </cell>
          <cell r="G61">
            <v>437</v>
          </cell>
          <cell r="H61">
            <v>83</v>
          </cell>
          <cell r="I61">
            <v>0</v>
          </cell>
          <cell r="N61">
            <v>0</v>
          </cell>
          <cell r="O61">
            <v>0</v>
          </cell>
          <cell r="T61">
            <v>0</v>
          </cell>
          <cell r="W61">
            <v>0</v>
          </cell>
          <cell r="X61">
            <v>0</v>
          </cell>
          <cell r="Z61" t="e">
            <v>#DIV/0!</v>
          </cell>
          <cell r="AA61" t="e">
            <v>#DIV/0!</v>
          </cell>
        </row>
        <row r="62">
          <cell r="B62">
            <v>39289</v>
          </cell>
          <cell r="C62" t="str">
            <v>A-17 (Arang)</v>
          </cell>
          <cell r="D62" t="str">
            <v>A-17 (Arang):Arang</v>
          </cell>
          <cell r="E62">
            <v>24</v>
          </cell>
          <cell r="F62">
            <v>0</v>
          </cell>
          <cell r="G62">
            <v>479</v>
          </cell>
          <cell r="H62">
            <v>88</v>
          </cell>
          <cell r="I62">
            <v>0</v>
          </cell>
          <cell r="N62">
            <v>0</v>
          </cell>
          <cell r="O62">
            <v>0</v>
          </cell>
          <cell r="T62">
            <v>0</v>
          </cell>
          <cell r="W62">
            <v>0</v>
          </cell>
          <cell r="X62">
            <v>0</v>
          </cell>
          <cell r="Z62" t="e">
            <v>#DIV/0!</v>
          </cell>
          <cell r="AA62" t="e">
            <v>#DIV/0!</v>
          </cell>
        </row>
        <row r="63">
          <cell r="B63">
            <v>39290</v>
          </cell>
          <cell r="C63" t="str">
            <v>A-17 (Arang)</v>
          </cell>
          <cell r="D63" t="str">
            <v>A-17 (Arang):Arang</v>
          </cell>
          <cell r="E63">
            <v>24</v>
          </cell>
          <cell r="F63">
            <v>11.67</v>
          </cell>
          <cell r="G63">
            <v>827</v>
          </cell>
          <cell r="H63">
            <v>105</v>
          </cell>
          <cell r="I63">
            <v>12</v>
          </cell>
          <cell r="N63">
            <v>9.24</v>
          </cell>
          <cell r="O63">
            <v>9.24</v>
          </cell>
          <cell r="T63">
            <v>0</v>
          </cell>
          <cell r="W63">
            <v>9240</v>
          </cell>
          <cell r="X63">
            <v>0</v>
          </cell>
          <cell r="Z63">
            <v>0</v>
          </cell>
          <cell r="AA63">
            <v>0</v>
          </cell>
        </row>
        <row r="64">
          <cell r="B64">
            <v>39291</v>
          </cell>
          <cell r="C64" t="str">
            <v>A-17 (Arang)</v>
          </cell>
          <cell r="D64" t="str">
            <v>A-17 (Arang):Arang</v>
          </cell>
          <cell r="E64">
            <v>24</v>
          </cell>
          <cell r="F64">
            <v>35</v>
          </cell>
          <cell r="G64">
            <v>1396</v>
          </cell>
          <cell r="H64">
            <v>171</v>
          </cell>
          <cell r="I64">
            <v>283</v>
          </cell>
          <cell r="N64">
            <v>27.27</v>
          </cell>
          <cell r="O64">
            <v>27.27</v>
          </cell>
          <cell r="T64">
            <v>0</v>
          </cell>
          <cell r="W64">
            <v>27270</v>
          </cell>
          <cell r="X64">
            <v>0</v>
          </cell>
          <cell r="Z64">
            <v>0</v>
          </cell>
          <cell r="AA64">
            <v>0</v>
          </cell>
        </row>
        <row r="65">
          <cell r="B65">
            <v>39292</v>
          </cell>
          <cell r="C65" t="str">
            <v>A-17 (Arang)</v>
          </cell>
          <cell r="D65" t="str">
            <v>A-17 (Arang):Arang</v>
          </cell>
          <cell r="E65">
            <v>24</v>
          </cell>
          <cell r="F65">
            <v>35</v>
          </cell>
          <cell r="G65">
            <v>1391</v>
          </cell>
          <cell r="H65">
            <v>174</v>
          </cell>
          <cell r="I65">
            <v>409</v>
          </cell>
          <cell r="N65">
            <v>27.04</v>
          </cell>
          <cell r="O65">
            <v>27.04</v>
          </cell>
          <cell r="T65">
            <v>0</v>
          </cell>
          <cell r="W65">
            <v>27040</v>
          </cell>
          <cell r="X65">
            <v>0</v>
          </cell>
          <cell r="Z65">
            <v>0</v>
          </cell>
          <cell r="AA65">
            <v>0</v>
          </cell>
        </row>
        <row r="66">
          <cell r="B66">
            <v>39293</v>
          </cell>
          <cell r="C66" t="str">
            <v>A-17 (Arang)</v>
          </cell>
          <cell r="D66" t="str">
            <v>A-17 (Arang):Arang</v>
          </cell>
          <cell r="E66">
            <v>24</v>
          </cell>
          <cell r="F66">
            <v>35</v>
          </cell>
          <cell r="G66">
            <v>1389</v>
          </cell>
          <cell r="H66">
            <v>174</v>
          </cell>
          <cell r="I66">
            <v>451</v>
          </cell>
          <cell r="N66">
            <v>26.86</v>
          </cell>
          <cell r="O66">
            <v>26.86</v>
          </cell>
          <cell r="T66">
            <v>0</v>
          </cell>
          <cell r="W66">
            <v>26860</v>
          </cell>
          <cell r="X66">
            <v>0</v>
          </cell>
          <cell r="Z66">
            <v>0</v>
          </cell>
          <cell r="AA66">
            <v>0</v>
          </cell>
        </row>
        <row r="67">
          <cell r="B67">
            <v>39294</v>
          </cell>
          <cell r="C67" t="str">
            <v>A-17 (Arang)</v>
          </cell>
          <cell r="D67" t="str">
            <v>A-17 (Arang):Arang</v>
          </cell>
          <cell r="E67">
            <v>24</v>
          </cell>
          <cell r="F67">
            <v>35</v>
          </cell>
          <cell r="G67">
            <v>1390</v>
          </cell>
          <cell r="H67">
            <v>175</v>
          </cell>
          <cell r="I67">
            <v>484</v>
          </cell>
          <cell r="N67">
            <v>26.84</v>
          </cell>
          <cell r="O67">
            <v>26.84</v>
          </cell>
          <cell r="T67">
            <v>0</v>
          </cell>
          <cell r="W67">
            <v>26840</v>
          </cell>
          <cell r="X67">
            <v>0</v>
          </cell>
          <cell r="Z67">
            <v>0</v>
          </cell>
          <cell r="AA67">
            <v>0</v>
          </cell>
        </row>
        <row r="68">
          <cell r="B68">
            <v>39295</v>
          </cell>
          <cell r="C68" t="str">
            <v>A-17 (Arang)</v>
          </cell>
          <cell r="D68" t="str">
            <v>A-17 (Arang):Arang</v>
          </cell>
          <cell r="E68">
            <v>24</v>
          </cell>
          <cell r="F68">
            <v>22.37</v>
          </cell>
          <cell r="G68">
            <v>1678</v>
          </cell>
          <cell r="H68">
            <v>152</v>
          </cell>
          <cell r="I68">
            <v>332</v>
          </cell>
          <cell r="N68">
            <v>16.5</v>
          </cell>
          <cell r="O68">
            <v>16.5</v>
          </cell>
          <cell r="T68">
            <v>0</v>
          </cell>
          <cell r="W68">
            <v>16500</v>
          </cell>
          <cell r="X68">
            <v>0</v>
          </cell>
          <cell r="Z68">
            <v>0</v>
          </cell>
          <cell r="AA68">
            <v>0</v>
          </cell>
        </row>
        <row r="69">
          <cell r="B69">
            <v>39296</v>
          </cell>
          <cell r="C69" t="str">
            <v>A-17 (Arang)</v>
          </cell>
          <cell r="D69" t="str">
            <v>A-17 (Arang):Arang</v>
          </cell>
          <cell r="E69">
            <v>24</v>
          </cell>
          <cell r="F69">
            <v>35</v>
          </cell>
          <cell r="G69">
            <v>1307</v>
          </cell>
          <cell r="H69">
            <v>176</v>
          </cell>
          <cell r="I69">
            <v>427</v>
          </cell>
          <cell r="N69">
            <v>29.05</v>
          </cell>
          <cell r="O69">
            <v>29.05</v>
          </cell>
          <cell r="T69">
            <v>0</v>
          </cell>
          <cell r="W69">
            <v>29050</v>
          </cell>
          <cell r="X69">
            <v>0</v>
          </cell>
          <cell r="Z69">
            <v>0</v>
          </cell>
          <cell r="AA69">
            <v>0</v>
          </cell>
        </row>
        <row r="70">
          <cell r="B70">
            <v>39297</v>
          </cell>
          <cell r="C70" t="str">
            <v>A-17 (Arang)</v>
          </cell>
          <cell r="D70" t="str">
            <v>A-17 (Arang):Arang</v>
          </cell>
          <cell r="E70">
            <v>24</v>
          </cell>
          <cell r="F70">
            <v>29.25</v>
          </cell>
          <cell r="G70">
            <v>1426</v>
          </cell>
          <cell r="H70">
            <v>167</v>
          </cell>
          <cell r="I70">
            <v>436</v>
          </cell>
          <cell r="N70">
            <v>24.17</v>
          </cell>
          <cell r="O70">
            <v>24.17</v>
          </cell>
          <cell r="T70">
            <v>0</v>
          </cell>
          <cell r="W70">
            <v>24170</v>
          </cell>
          <cell r="X70">
            <v>0</v>
          </cell>
          <cell r="Z70">
            <v>0</v>
          </cell>
          <cell r="AA70">
            <v>0</v>
          </cell>
        </row>
        <row r="71">
          <cell r="B71">
            <v>39298</v>
          </cell>
          <cell r="C71" t="str">
            <v>A-17 (Arang)</v>
          </cell>
          <cell r="D71" t="str">
            <v>A-17 (Arang):Arang</v>
          </cell>
          <cell r="E71">
            <v>24</v>
          </cell>
          <cell r="F71">
            <v>0</v>
          </cell>
          <cell r="G71">
            <v>2057</v>
          </cell>
          <cell r="H71">
            <v>87</v>
          </cell>
          <cell r="I71">
            <v>0</v>
          </cell>
          <cell r="N71">
            <v>0</v>
          </cell>
          <cell r="O71">
            <v>0</v>
          </cell>
          <cell r="T71">
            <v>0</v>
          </cell>
          <cell r="W71">
            <v>0</v>
          </cell>
          <cell r="X71">
            <v>0</v>
          </cell>
          <cell r="Z71" t="e">
            <v>#DIV/0!</v>
          </cell>
          <cell r="AA71" t="e">
            <v>#DIV/0!</v>
          </cell>
        </row>
        <row r="72">
          <cell r="B72">
            <v>39299</v>
          </cell>
          <cell r="C72" t="str">
            <v>A-17 (Arang)</v>
          </cell>
          <cell r="D72" t="str">
            <v>A-17 (Arang):Arang</v>
          </cell>
          <cell r="E72">
            <v>24</v>
          </cell>
          <cell r="F72">
            <v>0</v>
          </cell>
          <cell r="G72">
            <v>2039</v>
          </cell>
          <cell r="H72">
            <v>86</v>
          </cell>
          <cell r="I72">
            <v>0</v>
          </cell>
          <cell r="N72">
            <v>0</v>
          </cell>
          <cell r="O72">
            <v>0</v>
          </cell>
          <cell r="T72">
            <v>0</v>
          </cell>
          <cell r="W72">
            <v>0</v>
          </cell>
          <cell r="X72">
            <v>0</v>
          </cell>
          <cell r="Z72" t="e">
            <v>#DIV/0!</v>
          </cell>
          <cell r="AA72" t="e">
            <v>#DIV/0!</v>
          </cell>
        </row>
        <row r="73">
          <cell r="B73">
            <v>39300</v>
          </cell>
          <cell r="C73" t="str">
            <v>A-17 (Arang)</v>
          </cell>
          <cell r="D73" t="str">
            <v>A-17 (Arang):Arang</v>
          </cell>
          <cell r="E73">
            <v>24</v>
          </cell>
          <cell r="F73">
            <v>0</v>
          </cell>
          <cell r="G73">
            <v>2022</v>
          </cell>
          <cell r="H73">
            <v>86</v>
          </cell>
          <cell r="I73">
            <v>0</v>
          </cell>
          <cell r="N73">
            <v>0</v>
          </cell>
          <cell r="O73">
            <v>0</v>
          </cell>
          <cell r="T73">
            <v>0</v>
          </cell>
          <cell r="W73">
            <v>0</v>
          </cell>
          <cell r="X73">
            <v>0</v>
          </cell>
          <cell r="Z73" t="e">
            <v>#DIV/0!</v>
          </cell>
          <cell r="AA73" t="e">
            <v>#DIV/0!</v>
          </cell>
        </row>
        <row r="74">
          <cell r="B74">
            <v>39301</v>
          </cell>
          <cell r="C74" t="str">
            <v>A-17 (Arang)</v>
          </cell>
          <cell r="D74" t="str">
            <v>A-17 (Arang):Arang</v>
          </cell>
          <cell r="E74">
            <v>24</v>
          </cell>
          <cell r="F74">
            <v>0</v>
          </cell>
          <cell r="G74">
            <v>2025</v>
          </cell>
          <cell r="H74">
            <v>88</v>
          </cell>
          <cell r="I74">
            <v>0</v>
          </cell>
          <cell r="N74">
            <v>0</v>
          </cell>
          <cell r="O74">
            <v>0</v>
          </cell>
          <cell r="T74">
            <v>0</v>
          </cell>
          <cell r="W74">
            <v>0</v>
          </cell>
          <cell r="X74">
            <v>0</v>
          </cell>
          <cell r="Z74" t="e">
            <v>#DIV/0!</v>
          </cell>
          <cell r="AA74" t="e">
            <v>#DIV/0!</v>
          </cell>
        </row>
        <row r="75">
          <cell r="B75">
            <v>39302</v>
          </cell>
          <cell r="C75" t="str">
            <v>A-17 (Arang)</v>
          </cell>
          <cell r="D75" t="str">
            <v>A-17 (Arang):Arang</v>
          </cell>
          <cell r="E75">
            <v>24</v>
          </cell>
          <cell r="F75">
            <v>0</v>
          </cell>
          <cell r="G75">
            <v>2006</v>
          </cell>
          <cell r="H75">
            <v>87</v>
          </cell>
          <cell r="I75">
            <v>0</v>
          </cell>
          <cell r="N75">
            <v>0</v>
          </cell>
          <cell r="O75">
            <v>0</v>
          </cell>
          <cell r="T75">
            <v>0</v>
          </cell>
          <cell r="W75">
            <v>0</v>
          </cell>
          <cell r="X75">
            <v>0</v>
          </cell>
          <cell r="Z75" t="e">
            <v>#DIV/0!</v>
          </cell>
          <cell r="AA75" t="e">
            <v>#DIV/0!</v>
          </cell>
        </row>
        <row r="76">
          <cell r="B76">
            <v>39303</v>
          </cell>
          <cell r="C76" t="str">
            <v>A-17 (Arang)</v>
          </cell>
          <cell r="D76" t="str">
            <v>A-17 (Arang):Arang</v>
          </cell>
          <cell r="E76">
            <v>24</v>
          </cell>
          <cell r="F76">
            <v>0</v>
          </cell>
          <cell r="G76">
            <v>1991</v>
          </cell>
          <cell r="H76">
            <v>87</v>
          </cell>
          <cell r="I76">
            <v>0</v>
          </cell>
          <cell r="N76">
            <v>0</v>
          </cell>
          <cell r="O76">
            <v>0</v>
          </cell>
          <cell r="T76">
            <v>0</v>
          </cell>
          <cell r="W76">
            <v>0</v>
          </cell>
          <cell r="X76">
            <v>0</v>
          </cell>
          <cell r="Z76" t="e">
            <v>#DIV/0!</v>
          </cell>
          <cell r="AA76" t="e">
            <v>#DIV/0!</v>
          </cell>
        </row>
        <row r="77">
          <cell r="B77">
            <v>39304</v>
          </cell>
          <cell r="C77" t="str">
            <v>A-17 (Arang)</v>
          </cell>
          <cell r="D77" t="str">
            <v>A-17 (Arang):Arang</v>
          </cell>
          <cell r="E77">
            <v>24</v>
          </cell>
          <cell r="F77">
            <v>0</v>
          </cell>
          <cell r="G77">
            <v>1981</v>
          </cell>
          <cell r="H77">
            <v>87</v>
          </cell>
          <cell r="I77">
            <v>0</v>
          </cell>
          <cell r="N77">
            <v>0</v>
          </cell>
          <cell r="O77">
            <v>0</v>
          </cell>
          <cell r="T77">
            <v>0</v>
          </cell>
          <cell r="W77">
            <v>0</v>
          </cell>
          <cell r="X77">
            <v>0</v>
          </cell>
          <cell r="Z77" t="e">
            <v>#DIV/0!</v>
          </cell>
          <cell r="AA77" t="e">
            <v>#DIV/0!</v>
          </cell>
        </row>
        <row r="78">
          <cell r="B78">
            <v>39305</v>
          </cell>
          <cell r="C78" t="str">
            <v>A-17 (Arang)</v>
          </cell>
          <cell r="D78" t="str">
            <v>A-17 (Arang):Arang</v>
          </cell>
          <cell r="E78">
            <v>24</v>
          </cell>
          <cell r="F78">
            <v>1.86</v>
          </cell>
          <cell r="G78">
            <v>1966</v>
          </cell>
          <cell r="H78">
            <v>90</v>
          </cell>
          <cell r="I78">
            <v>0</v>
          </cell>
          <cell r="N78">
            <v>0</v>
          </cell>
          <cell r="O78">
            <v>0</v>
          </cell>
          <cell r="T78">
            <v>0</v>
          </cell>
          <cell r="W78">
            <v>0</v>
          </cell>
          <cell r="X78">
            <v>0</v>
          </cell>
          <cell r="Z78" t="e">
            <v>#DIV/0!</v>
          </cell>
          <cell r="AA78" t="e">
            <v>#DIV/0!</v>
          </cell>
        </row>
        <row r="79">
          <cell r="B79">
            <v>39306</v>
          </cell>
          <cell r="C79" t="str">
            <v>A-17 (Arang)</v>
          </cell>
          <cell r="D79" t="str">
            <v>A-17 (Arang):Arang</v>
          </cell>
          <cell r="E79">
            <v>24</v>
          </cell>
          <cell r="F79">
            <v>3.12</v>
          </cell>
          <cell r="G79">
            <v>1527</v>
          </cell>
          <cell r="H79">
            <v>94</v>
          </cell>
          <cell r="I79">
            <v>0</v>
          </cell>
          <cell r="N79">
            <v>0</v>
          </cell>
          <cell r="O79">
            <v>0</v>
          </cell>
          <cell r="T79">
            <v>0</v>
          </cell>
          <cell r="W79">
            <v>0</v>
          </cell>
          <cell r="X79">
            <v>0</v>
          </cell>
          <cell r="Z79" t="e">
            <v>#DIV/0!</v>
          </cell>
          <cell r="AA79" t="e">
            <v>#DIV/0!</v>
          </cell>
        </row>
        <row r="80">
          <cell r="B80">
            <v>39307</v>
          </cell>
          <cell r="C80" t="str">
            <v>A-17 (Arang)</v>
          </cell>
          <cell r="D80" t="str">
            <v>A-17 (Arang):Arang</v>
          </cell>
          <cell r="E80">
            <v>24</v>
          </cell>
          <cell r="F80">
            <v>4.75</v>
          </cell>
          <cell r="G80">
            <v>1777</v>
          </cell>
          <cell r="H80">
            <v>94</v>
          </cell>
          <cell r="I80">
            <v>0</v>
          </cell>
          <cell r="N80">
            <v>0</v>
          </cell>
          <cell r="O80">
            <v>0</v>
          </cell>
          <cell r="T80">
            <v>0</v>
          </cell>
          <cell r="W80">
            <v>0</v>
          </cell>
          <cell r="X80">
            <v>0</v>
          </cell>
          <cell r="Z80" t="e">
            <v>#DIV/0!</v>
          </cell>
          <cell r="AA80" t="e">
            <v>#DIV/0!</v>
          </cell>
        </row>
        <row r="81">
          <cell r="B81">
            <v>39308</v>
          </cell>
          <cell r="C81" t="str">
            <v>A-17 (Arang)</v>
          </cell>
          <cell r="D81" t="str">
            <v>A-17 (Arang):Arang</v>
          </cell>
          <cell r="E81">
            <v>24</v>
          </cell>
          <cell r="F81">
            <v>23.23</v>
          </cell>
          <cell r="G81">
            <v>1813</v>
          </cell>
          <cell r="H81">
            <v>149</v>
          </cell>
          <cell r="I81">
            <v>139</v>
          </cell>
          <cell r="N81">
            <v>24.8</v>
          </cell>
          <cell r="O81">
            <v>24.8</v>
          </cell>
          <cell r="T81">
            <v>0</v>
          </cell>
          <cell r="W81">
            <v>24800</v>
          </cell>
          <cell r="X81">
            <v>0</v>
          </cell>
          <cell r="Z81">
            <v>0</v>
          </cell>
          <cell r="AA81">
            <v>0</v>
          </cell>
        </row>
        <row r="82">
          <cell r="B82">
            <v>39309</v>
          </cell>
          <cell r="C82" t="str">
            <v>A-17 (Arang)</v>
          </cell>
          <cell r="D82" t="str">
            <v>A-17 (Arang):Arang</v>
          </cell>
          <cell r="E82">
            <v>24</v>
          </cell>
          <cell r="F82">
            <v>25</v>
          </cell>
          <cell r="G82">
            <v>1746</v>
          </cell>
          <cell r="H82">
            <v>167</v>
          </cell>
          <cell r="I82">
            <v>489</v>
          </cell>
          <cell r="N82">
            <v>24.7</v>
          </cell>
          <cell r="O82">
            <v>24.7</v>
          </cell>
          <cell r="T82">
            <v>0</v>
          </cell>
          <cell r="W82">
            <v>24700</v>
          </cell>
          <cell r="X82">
            <v>0</v>
          </cell>
          <cell r="Z82">
            <v>0</v>
          </cell>
          <cell r="AA82">
            <v>0</v>
          </cell>
        </row>
        <row r="83">
          <cell r="B83">
            <v>39310</v>
          </cell>
          <cell r="C83" t="str">
            <v>A-17 (Arang)</v>
          </cell>
          <cell r="D83" t="str">
            <v>A-17 (Arang):Arang</v>
          </cell>
          <cell r="E83">
            <v>24</v>
          </cell>
          <cell r="F83">
            <v>25</v>
          </cell>
          <cell r="G83">
            <v>1744</v>
          </cell>
          <cell r="H83">
            <v>169</v>
          </cell>
          <cell r="I83">
            <v>596</v>
          </cell>
          <cell r="N83">
            <v>25.4</v>
          </cell>
          <cell r="O83">
            <v>25.4</v>
          </cell>
          <cell r="T83">
            <v>0</v>
          </cell>
          <cell r="W83">
            <v>25400</v>
          </cell>
          <cell r="X83">
            <v>0</v>
          </cell>
          <cell r="Z83">
            <v>0</v>
          </cell>
          <cell r="AA83">
            <v>0</v>
          </cell>
        </row>
        <row r="84">
          <cell r="B84">
            <v>39311</v>
          </cell>
          <cell r="C84" t="str">
            <v>A-17 (Arang)</v>
          </cell>
          <cell r="D84" t="str">
            <v>A-17 (Arang):Arang</v>
          </cell>
          <cell r="E84">
            <v>24</v>
          </cell>
          <cell r="F84">
            <v>25</v>
          </cell>
          <cell r="G84">
            <v>1746</v>
          </cell>
          <cell r="H84">
            <v>171</v>
          </cell>
          <cell r="I84">
            <v>641</v>
          </cell>
          <cell r="N84">
            <v>25.4</v>
          </cell>
          <cell r="O84">
            <v>25.4</v>
          </cell>
          <cell r="T84">
            <v>0</v>
          </cell>
          <cell r="W84">
            <v>25400</v>
          </cell>
          <cell r="X84">
            <v>0</v>
          </cell>
          <cell r="Z84">
            <v>0</v>
          </cell>
          <cell r="AA84">
            <v>0</v>
          </cell>
        </row>
        <row r="85">
          <cell r="B85">
            <v>39312</v>
          </cell>
          <cell r="C85" t="str">
            <v>A-17 (Arang)</v>
          </cell>
          <cell r="D85" t="str">
            <v>A-17 (Arang):Arang</v>
          </cell>
          <cell r="E85">
            <v>24</v>
          </cell>
          <cell r="F85">
            <v>25</v>
          </cell>
          <cell r="G85">
            <v>1743</v>
          </cell>
          <cell r="H85">
            <v>172</v>
          </cell>
          <cell r="I85">
            <v>658</v>
          </cell>
          <cell r="N85">
            <v>25.4</v>
          </cell>
          <cell r="O85">
            <v>25.4</v>
          </cell>
          <cell r="T85">
            <v>0</v>
          </cell>
          <cell r="W85">
            <v>25400</v>
          </cell>
          <cell r="X85">
            <v>0</v>
          </cell>
          <cell r="Z85">
            <v>0</v>
          </cell>
          <cell r="AA85">
            <v>0</v>
          </cell>
        </row>
        <row r="86">
          <cell r="B86">
            <v>39313</v>
          </cell>
          <cell r="C86" t="str">
            <v>A-17 (Arang)</v>
          </cell>
          <cell r="D86" t="str">
            <v>A-17 (Arang):Arang</v>
          </cell>
          <cell r="E86">
            <v>24</v>
          </cell>
          <cell r="F86">
            <v>30.79</v>
          </cell>
          <cell r="G86">
            <v>1484</v>
          </cell>
          <cell r="H86">
            <v>178</v>
          </cell>
          <cell r="I86">
            <v>628</v>
          </cell>
          <cell r="N86">
            <v>24.64</v>
          </cell>
          <cell r="O86">
            <v>24.64</v>
          </cell>
          <cell r="T86">
            <v>0</v>
          </cell>
          <cell r="W86">
            <v>24640</v>
          </cell>
          <cell r="X86">
            <v>0</v>
          </cell>
          <cell r="Z86">
            <v>0</v>
          </cell>
          <cell r="AA86">
            <v>0</v>
          </cell>
        </row>
        <row r="87">
          <cell r="B87">
            <v>39314</v>
          </cell>
          <cell r="C87" t="str">
            <v>A-17 (Arang)</v>
          </cell>
          <cell r="D87" t="str">
            <v>A-17 (Arang):Arang</v>
          </cell>
          <cell r="E87">
            <v>24</v>
          </cell>
          <cell r="F87">
            <v>33</v>
          </cell>
          <cell r="G87">
            <v>1377</v>
          </cell>
          <cell r="H87">
            <v>176</v>
          </cell>
          <cell r="I87">
            <v>568</v>
          </cell>
          <cell r="N87">
            <v>27.35</v>
          </cell>
          <cell r="O87">
            <v>27.35</v>
          </cell>
          <cell r="T87">
            <v>0</v>
          </cell>
          <cell r="W87">
            <v>27350</v>
          </cell>
          <cell r="X87">
            <v>0</v>
          </cell>
          <cell r="Z87">
            <v>0</v>
          </cell>
          <cell r="AA87">
            <v>0</v>
          </cell>
        </row>
        <row r="88">
          <cell r="B88">
            <v>39315</v>
          </cell>
          <cell r="C88" t="str">
            <v>A-17 (Arang)</v>
          </cell>
          <cell r="D88" t="str">
            <v>A-17 (Arang):Arang</v>
          </cell>
          <cell r="E88">
            <v>24</v>
          </cell>
          <cell r="F88">
            <v>33</v>
          </cell>
          <cell r="G88">
            <v>1386</v>
          </cell>
          <cell r="H88">
            <v>179</v>
          </cell>
          <cell r="I88">
            <v>548</v>
          </cell>
          <cell r="N88">
            <v>27.13</v>
          </cell>
          <cell r="O88">
            <v>27.13</v>
          </cell>
          <cell r="T88">
            <v>0</v>
          </cell>
          <cell r="W88">
            <v>27130</v>
          </cell>
          <cell r="X88">
            <v>0</v>
          </cell>
          <cell r="Z88">
            <v>0</v>
          </cell>
          <cell r="AA88">
            <v>0</v>
          </cell>
        </row>
        <row r="89">
          <cell r="B89">
            <v>39316</v>
          </cell>
          <cell r="C89" t="str">
            <v>A-17 (Arang)</v>
          </cell>
          <cell r="D89" t="str">
            <v>A-17 (Arang):Arang</v>
          </cell>
          <cell r="E89">
            <v>24</v>
          </cell>
          <cell r="F89">
            <v>34.06</v>
          </cell>
          <cell r="G89">
            <v>1352</v>
          </cell>
          <cell r="H89">
            <v>179</v>
          </cell>
          <cell r="I89">
            <v>511</v>
          </cell>
          <cell r="N89">
            <v>27.89</v>
          </cell>
          <cell r="O89">
            <v>27.89</v>
          </cell>
          <cell r="T89">
            <v>0</v>
          </cell>
          <cell r="W89">
            <v>27890</v>
          </cell>
          <cell r="X89">
            <v>0</v>
          </cell>
          <cell r="Z89">
            <v>0</v>
          </cell>
          <cell r="AA89">
            <v>0</v>
          </cell>
        </row>
        <row r="90">
          <cell r="B90">
            <v>39317</v>
          </cell>
          <cell r="C90" t="str">
            <v>A-17 (Arang)</v>
          </cell>
          <cell r="D90" t="str">
            <v>A-17 (Arang):Arang</v>
          </cell>
          <cell r="E90">
            <v>24</v>
          </cell>
          <cell r="F90">
            <v>36.5</v>
          </cell>
          <cell r="G90">
            <v>1266</v>
          </cell>
          <cell r="H90">
            <v>180</v>
          </cell>
          <cell r="I90">
            <v>413</v>
          </cell>
          <cell r="N90">
            <v>29.68</v>
          </cell>
          <cell r="O90">
            <v>29.68</v>
          </cell>
          <cell r="T90">
            <v>0</v>
          </cell>
          <cell r="W90">
            <v>29680</v>
          </cell>
          <cell r="X90">
            <v>0</v>
          </cell>
          <cell r="Z90">
            <v>0</v>
          </cell>
          <cell r="AA90">
            <v>0</v>
          </cell>
        </row>
        <row r="91">
          <cell r="B91">
            <v>39318</v>
          </cell>
          <cell r="C91" t="str">
            <v>A-17 (Arang)</v>
          </cell>
          <cell r="D91" t="str">
            <v>A-17 (Arang):Arang</v>
          </cell>
          <cell r="E91">
            <v>24</v>
          </cell>
          <cell r="F91">
            <v>36.5</v>
          </cell>
          <cell r="G91">
            <v>1263</v>
          </cell>
          <cell r="H91">
            <v>179</v>
          </cell>
          <cell r="I91">
            <v>376</v>
          </cell>
          <cell r="N91">
            <v>29.75</v>
          </cell>
          <cell r="O91">
            <v>29.75</v>
          </cell>
          <cell r="T91">
            <v>0</v>
          </cell>
          <cell r="W91">
            <v>29750</v>
          </cell>
          <cell r="X91">
            <v>0</v>
          </cell>
          <cell r="Z91">
            <v>0</v>
          </cell>
          <cell r="AA91">
            <v>0</v>
          </cell>
        </row>
        <row r="92">
          <cell r="B92">
            <v>39319</v>
          </cell>
          <cell r="C92" t="str">
            <v>A-17 (Arang)</v>
          </cell>
          <cell r="D92" t="str">
            <v>A-17 (Arang):Arang</v>
          </cell>
          <cell r="E92">
            <v>24</v>
          </cell>
          <cell r="F92">
            <v>36.5</v>
          </cell>
          <cell r="G92">
            <v>1259</v>
          </cell>
          <cell r="H92">
            <v>180</v>
          </cell>
          <cell r="I92">
            <v>357</v>
          </cell>
          <cell r="N92">
            <v>29.62</v>
          </cell>
          <cell r="O92">
            <v>29.62</v>
          </cell>
          <cell r="T92">
            <v>0</v>
          </cell>
          <cell r="W92">
            <v>29620</v>
          </cell>
          <cell r="X92">
            <v>0</v>
          </cell>
          <cell r="Z92">
            <v>0</v>
          </cell>
          <cell r="AA92">
            <v>0</v>
          </cell>
        </row>
        <row r="93">
          <cell r="B93">
            <v>39320</v>
          </cell>
          <cell r="C93" t="str">
            <v>A-17 (Arang)</v>
          </cell>
          <cell r="D93" t="str">
            <v>A-17 (Arang):Arang</v>
          </cell>
          <cell r="E93">
            <v>24</v>
          </cell>
          <cell r="F93">
            <v>36.5</v>
          </cell>
          <cell r="G93">
            <v>1258</v>
          </cell>
          <cell r="H93">
            <v>180</v>
          </cell>
          <cell r="I93">
            <v>340</v>
          </cell>
          <cell r="N93">
            <v>29.61</v>
          </cell>
          <cell r="O93">
            <v>29.61</v>
          </cell>
          <cell r="T93">
            <v>0</v>
          </cell>
          <cell r="W93">
            <v>29610</v>
          </cell>
          <cell r="X93">
            <v>0</v>
          </cell>
          <cell r="Z93">
            <v>0</v>
          </cell>
          <cell r="AA93">
            <v>0</v>
          </cell>
        </row>
        <row r="94">
          <cell r="B94">
            <v>39321</v>
          </cell>
          <cell r="C94" t="str">
            <v>A-17 (Arang)</v>
          </cell>
          <cell r="D94" t="str">
            <v>A-17 (Arang):Arang</v>
          </cell>
          <cell r="E94">
            <v>24</v>
          </cell>
          <cell r="F94">
            <v>22.29</v>
          </cell>
          <cell r="G94">
            <v>1558</v>
          </cell>
          <cell r="H94">
            <v>151</v>
          </cell>
          <cell r="I94">
            <v>212</v>
          </cell>
          <cell r="N94">
            <v>18.079999999999998</v>
          </cell>
          <cell r="O94">
            <v>18.079999999999998</v>
          </cell>
          <cell r="T94">
            <v>0</v>
          </cell>
          <cell r="W94">
            <v>18080</v>
          </cell>
          <cell r="X94">
            <v>0</v>
          </cell>
          <cell r="Z94">
            <v>0</v>
          </cell>
          <cell r="AA94">
            <v>0</v>
          </cell>
        </row>
        <row r="95">
          <cell r="B95">
            <v>39322</v>
          </cell>
          <cell r="C95" t="str">
            <v>A-17 (Arang)</v>
          </cell>
          <cell r="D95" t="str">
            <v>A-17 (Arang):Arang</v>
          </cell>
          <cell r="E95">
            <v>24</v>
          </cell>
          <cell r="F95">
            <v>0</v>
          </cell>
          <cell r="G95">
            <v>2044</v>
          </cell>
          <cell r="H95">
            <v>87</v>
          </cell>
          <cell r="I95">
            <v>0</v>
          </cell>
          <cell r="N95">
            <v>0</v>
          </cell>
          <cell r="O95">
            <v>0</v>
          </cell>
          <cell r="T95">
            <v>0</v>
          </cell>
          <cell r="W95">
            <v>0</v>
          </cell>
          <cell r="X95">
            <v>0</v>
          </cell>
          <cell r="Z95" t="e">
            <v>#DIV/0!</v>
          </cell>
          <cell r="AA95" t="e">
            <v>#DIV/0!</v>
          </cell>
        </row>
        <row r="96">
          <cell r="B96">
            <v>39323</v>
          </cell>
          <cell r="C96" t="str">
            <v>A-17 (Arang)</v>
          </cell>
          <cell r="D96" t="str">
            <v>A-17 (Arang):Arang</v>
          </cell>
          <cell r="E96">
            <v>24</v>
          </cell>
          <cell r="F96">
            <v>0</v>
          </cell>
          <cell r="G96">
            <v>2049</v>
          </cell>
          <cell r="H96">
            <v>87</v>
          </cell>
          <cell r="I96">
            <v>0</v>
          </cell>
          <cell r="N96">
            <v>0</v>
          </cell>
          <cell r="O96">
            <v>0</v>
          </cell>
          <cell r="T96">
            <v>0</v>
          </cell>
          <cell r="W96">
            <v>0</v>
          </cell>
          <cell r="X96">
            <v>0</v>
          </cell>
          <cell r="Z96" t="e">
            <v>#DIV/0!</v>
          </cell>
          <cell r="AA96" t="e">
            <v>#DIV/0!</v>
          </cell>
        </row>
        <row r="97">
          <cell r="B97">
            <v>39324</v>
          </cell>
          <cell r="C97" t="str">
            <v>A-17 (Arang)</v>
          </cell>
          <cell r="D97" t="str">
            <v>A-17 (Arang):Arang</v>
          </cell>
          <cell r="E97">
            <v>24</v>
          </cell>
          <cell r="F97">
            <v>9.61</v>
          </cell>
          <cell r="G97">
            <v>1886</v>
          </cell>
          <cell r="H97">
            <v>110</v>
          </cell>
          <cell r="I97">
            <v>0</v>
          </cell>
          <cell r="N97">
            <v>7.33</v>
          </cell>
          <cell r="O97">
            <v>7.33</v>
          </cell>
          <cell r="T97">
            <v>0</v>
          </cell>
          <cell r="W97">
            <v>7330</v>
          </cell>
          <cell r="X97">
            <v>0</v>
          </cell>
          <cell r="Z97">
            <v>0</v>
          </cell>
          <cell r="AA97">
            <v>0</v>
          </cell>
        </row>
        <row r="98">
          <cell r="B98">
            <v>39325</v>
          </cell>
          <cell r="C98" t="str">
            <v>A-17 (Arang)</v>
          </cell>
          <cell r="D98" t="str">
            <v>A-17 (Arang):Arang</v>
          </cell>
          <cell r="E98">
            <v>24</v>
          </cell>
          <cell r="F98">
            <v>27.48</v>
          </cell>
          <cell r="G98">
            <v>1737</v>
          </cell>
          <cell r="H98">
            <v>167</v>
          </cell>
          <cell r="I98">
            <v>250</v>
          </cell>
          <cell r="N98">
            <v>17.850000000000001</v>
          </cell>
          <cell r="O98">
            <v>17.850000000000001</v>
          </cell>
          <cell r="T98">
            <v>0</v>
          </cell>
          <cell r="W98">
            <v>17850</v>
          </cell>
          <cell r="X98">
            <v>0</v>
          </cell>
          <cell r="Z98">
            <v>0</v>
          </cell>
          <cell r="AA98">
            <v>0</v>
          </cell>
        </row>
        <row r="99">
          <cell r="B99">
            <v>39326</v>
          </cell>
          <cell r="C99" t="str">
            <v>A-17 (Arang)</v>
          </cell>
          <cell r="D99" t="str">
            <v>A-17 (Arang):Arang</v>
          </cell>
          <cell r="E99">
            <v>24</v>
          </cell>
          <cell r="J99">
            <v>0</v>
          </cell>
          <cell r="K99">
            <v>0</v>
          </cell>
          <cell r="L99">
            <v>0</v>
          </cell>
          <cell r="M99">
            <v>0</v>
          </cell>
          <cell r="N99">
            <v>28.44</v>
          </cell>
          <cell r="O99">
            <v>28.44</v>
          </cell>
          <cell r="R99">
            <v>0</v>
          </cell>
          <cell r="S99">
            <v>0</v>
          </cell>
          <cell r="T99">
            <v>0</v>
          </cell>
          <cell r="W99">
            <v>28440</v>
          </cell>
          <cell r="X99">
            <v>0</v>
          </cell>
          <cell r="Z99">
            <v>0</v>
          </cell>
          <cell r="AA99">
            <v>0</v>
          </cell>
        </row>
        <row r="100">
          <cell r="B100">
            <v>39327</v>
          </cell>
          <cell r="C100" t="str">
            <v>A-17 (Arang)</v>
          </cell>
          <cell r="D100" t="str">
            <v>A-17 (Arang):Arang</v>
          </cell>
          <cell r="E100">
            <v>24</v>
          </cell>
          <cell r="J100">
            <v>0</v>
          </cell>
          <cell r="K100">
            <v>0</v>
          </cell>
          <cell r="L100">
            <v>0</v>
          </cell>
          <cell r="M100">
            <v>0</v>
          </cell>
          <cell r="N100">
            <v>23.2</v>
          </cell>
          <cell r="O100">
            <v>23.2</v>
          </cell>
          <cell r="R100">
            <v>0</v>
          </cell>
          <cell r="S100">
            <v>0</v>
          </cell>
          <cell r="T100">
            <v>0</v>
          </cell>
          <cell r="W100">
            <v>23200</v>
          </cell>
          <cell r="X100">
            <v>0</v>
          </cell>
          <cell r="Z100">
            <v>0</v>
          </cell>
          <cell r="AA100">
            <v>0</v>
          </cell>
        </row>
        <row r="101">
          <cell r="B101">
            <v>39328</v>
          </cell>
          <cell r="C101" t="str">
            <v>A-17 (Arang)</v>
          </cell>
          <cell r="D101" t="str">
            <v>A-17 (Arang):Arang</v>
          </cell>
          <cell r="E101">
            <v>24</v>
          </cell>
          <cell r="J101">
            <v>0</v>
          </cell>
          <cell r="K101">
            <v>0</v>
          </cell>
          <cell r="L101">
            <v>0</v>
          </cell>
          <cell r="M101">
            <v>0</v>
          </cell>
          <cell r="N101">
            <v>19.245000000000001</v>
          </cell>
          <cell r="O101">
            <v>19.245000000000001</v>
          </cell>
          <cell r="R101">
            <v>0</v>
          </cell>
          <cell r="S101">
            <v>0</v>
          </cell>
          <cell r="T101">
            <v>0</v>
          </cell>
          <cell r="W101">
            <v>19245</v>
          </cell>
          <cell r="X101">
            <v>0</v>
          </cell>
          <cell r="Z101">
            <v>0</v>
          </cell>
          <cell r="AA101">
            <v>0</v>
          </cell>
        </row>
        <row r="102">
          <cell r="B102">
            <v>39329</v>
          </cell>
          <cell r="C102" t="str">
            <v>A-17 (Arang)</v>
          </cell>
          <cell r="D102" t="str">
            <v>A-17 (Arang):Arang</v>
          </cell>
          <cell r="E102">
            <v>24</v>
          </cell>
          <cell r="J102">
            <v>0</v>
          </cell>
          <cell r="K102">
            <v>0</v>
          </cell>
          <cell r="L102">
            <v>0</v>
          </cell>
          <cell r="M102">
            <v>0</v>
          </cell>
          <cell r="N102">
            <v>19.059000000000001</v>
          </cell>
          <cell r="O102">
            <v>19.059000000000001</v>
          </cell>
          <cell r="R102">
            <v>0</v>
          </cell>
          <cell r="S102">
            <v>0</v>
          </cell>
          <cell r="T102">
            <v>0</v>
          </cell>
          <cell r="W102">
            <v>19059</v>
          </cell>
          <cell r="X102">
            <v>0</v>
          </cell>
          <cell r="Z102">
            <v>0</v>
          </cell>
          <cell r="AA102">
            <v>0</v>
          </cell>
        </row>
        <row r="103">
          <cell r="B103">
            <v>39330</v>
          </cell>
          <cell r="C103" t="str">
            <v>A-17 (Arang)</v>
          </cell>
          <cell r="D103" t="str">
            <v>A-17 (Arang):Arang</v>
          </cell>
          <cell r="E103">
            <v>24</v>
          </cell>
          <cell r="J103">
            <v>0</v>
          </cell>
          <cell r="K103">
            <v>0</v>
          </cell>
          <cell r="L103">
            <v>0</v>
          </cell>
          <cell r="M103">
            <v>0</v>
          </cell>
          <cell r="N103">
            <v>12.7</v>
          </cell>
          <cell r="O103">
            <v>12.7</v>
          </cell>
          <cell r="R103">
            <v>0</v>
          </cell>
          <cell r="S103">
            <v>0</v>
          </cell>
          <cell r="T103">
            <v>0</v>
          </cell>
          <cell r="W103">
            <v>12700</v>
          </cell>
          <cell r="X103">
            <v>0</v>
          </cell>
          <cell r="Z103">
            <v>0</v>
          </cell>
          <cell r="AA103">
            <v>0</v>
          </cell>
        </row>
        <row r="104">
          <cell r="B104">
            <v>39331</v>
          </cell>
          <cell r="C104" t="str">
            <v>A-17 (Arang)</v>
          </cell>
          <cell r="D104" t="str">
            <v>A-17 (Arang):Arang</v>
          </cell>
          <cell r="E104">
            <v>24</v>
          </cell>
          <cell r="J104">
            <v>0</v>
          </cell>
          <cell r="K104">
            <v>0</v>
          </cell>
          <cell r="L104">
            <v>0</v>
          </cell>
          <cell r="M104">
            <v>0</v>
          </cell>
          <cell r="N104">
            <v>23.8</v>
          </cell>
          <cell r="O104">
            <v>23.8</v>
          </cell>
          <cell r="R104">
            <v>0</v>
          </cell>
          <cell r="S104">
            <v>0</v>
          </cell>
          <cell r="T104">
            <v>0</v>
          </cell>
          <cell r="W104">
            <v>23800</v>
          </cell>
          <cell r="X104">
            <v>0</v>
          </cell>
          <cell r="Z104">
            <v>0</v>
          </cell>
          <cell r="AA104">
            <v>0</v>
          </cell>
        </row>
        <row r="105">
          <cell r="B105">
            <v>39332</v>
          </cell>
          <cell r="C105" t="str">
            <v>A-17 (Arang)</v>
          </cell>
          <cell r="D105" t="str">
            <v>A-17 (Arang):Arang</v>
          </cell>
          <cell r="E105">
            <v>24</v>
          </cell>
          <cell r="J105">
            <v>0</v>
          </cell>
          <cell r="K105">
            <v>0</v>
          </cell>
          <cell r="L105">
            <v>0</v>
          </cell>
          <cell r="M105">
            <v>0</v>
          </cell>
          <cell r="N105">
            <v>10.44</v>
          </cell>
          <cell r="O105">
            <v>10.44</v>
          </cell>
          <cell r="R105">
            <v>0</v>
          </cell>
          <cell r="S105">
            <v>0</v>
          </cell>
          <cell r="T105">
            <v>0</v>
          </cell>
          <cell r="W105">
            <v>10440</v>
          </cell>
          <cell r="X105">
            <v>0</v>
          </cell>
          <cell r="Z105">
            <v>0</v>
          </cell>
          <cell r="AA105">
            <v>0</v>
          </cell>
        </row>
        <row r="106">
          <cell r="B106">
            <v>39333</v>
          </cell>
          <cell r="C106" t="str">
            <v>A-17 (Arang)</v>
          </cell>
          <cell r="D106" t="str">
            <v>A-17 (Arang):Arang</v>
          </cell>
          <cell r="E106">
            <v>24</v>
          </cell>
          <cell r="J106">
            <v>0</v>
          </cell>
          <cell r="K106">
            <v>0</v>
          </cell>
          <cell r="L106">
            <v>0</v>
          </cell>
          <cell r="M106">
            <v>0</v>
          </cell>
          <cell r="N106">
            <v>10</v>
          </cell>
          <cell r="O106">
            <v>10</v>
          </cell>
          <cell r="R106">
            <v>0</v>
          </cell>
          <cell r="S106">
            <v>0</v>
          </cell>
          <cell r="T106">
            <v>0</v>
          </cell>
          <cell r="W106">
            <v>10000</v>
          </cell>
          <cell r="X106">
            <v>0</v>
          </cell>
          <cell r="Z106">
            <v>0</v>
          </cell>
          <cell r="AA106">
            <v>0</v>
          </cell>
        </row>
        <row r="107">
          <cell r="B107">
            <v>39334</v>
          </cell>
          <cell r="C107" t="str">
            <v>A-17 (Arang)</v>
          </cell>
          <cell r="D107" t="str">
            <v>A-17 (Arang):Arang</v>
          </cell>
          <cell r="E107">
            <v>24</v>
          </cell>
          <cell r="J107">
            <v>0</v>
          </cell>
          <cell r="K107">
            <v>0</v>
          </cell>
          <cell r="L107">
            <v>0</v>
          </cell>
          <cell r="M107">
            <v>0</v>
          </cell>
          <cell r="N107">
            <v>1.7</v>
          </cell>
          <cell r="O107">
            <v>1.7</v>
          </cell>
          <cell r="R107">
            <v>0</v>
          </cell>
          <cell r="S107">
            <v>0</v>
          </cell>
          <cell r="T107">
            <v>0</v>
          </cell>
          <cell r="W107">
            <v>1700</v>
          </cell>
          <cell r="X107">
            <v>0</v>
          </cell>
          <cell r="Z107">
            <v>0</v>
          </cell>
          <cell r="AA107">
            <v>0</v>
          </cell>
        </row>
        <row r="108">
          <cell r="B108">
            <v>39335</v>
          </cell>
          <cell r="C108" t="str">
            <v>A-17 (Arang)</v>
          </cell>
          <cell r="D108" t="str">
            <v>A-17 (Arang):Arang</v>
          </cell>
          <cell r="E108">
            <v>24</v>
          </cell>
          <cell r="J108">
            <v>0</v>
          </cell>
          <cell r="K108">
            <v>0</v>
          </cell>
          <cell r="L108">
            <v>0</v>
          </cell>
          <cell r="M108">
            <v>0</v>
          </cell>
          <cell r="N108">
            <v>4.2</v>
          </cell>
          <cell r="O108">
            <v>4.2</v>
          </cell>
          <cell r="R108">
            <v>0</v>
          </cell>
          <cell r="S108">
            <v>0</v>
          </cell>
          <cell r="T108">
            <v>0</v>
          </cell>
          <cell r="W108">
            <v>4200</v>
          </cell>
          <cell r="X108">
            <v>0</v>
          </cell>
          <cell r="Z108">
            <v>0</v>
          </cell>
          <cell r="AA108">
            <v>0</v>
          </cell>
        </row>
        <row r="109">
          <cell r="B109">
            <v>39336</v>
          </cell>
          <cell r="C109" t="str">
            <v>A-17 (Arang)</v>
          </cell>
          <cell r="D109" t="str">
            <v>A-17 (Arang):Arang</v>
          </cell>
          <cell r="E109">
            <v>24</v>
          </cell>
          <cell r="J109">
            <v>0</v>
          </cell>
          <cell r="K109">
            <v>0</v>
          </cell>
          <cell r="L109">
            <v>0</v>
          </cell>
          <cell r="M109">
            <v>0</v>
          </cell>
          <cell r="N109">
            <v>18</v>
          </cell>
          <cell r="O109">
            <v>18</v>
          </cell>
          <cell r="R109">
            <v>0</v>
          </cell>
          <cell r="S109">
            <v>0</v>
          </cell>
          <cell r="T109">
            <v>0</v>
          </cell>
          <cell r="W109">
            <v>18000</v>
          </cell>
          <cell r="X109">
            <v>0</v>
          </cell>
          <cell r="Z109">
            <v>0</v>
          </cell>
          <cell r="AA109">
            <v>0</v>
          </cell>
        </row>
        <row r="110">
          <cell r="B110">
            <v>39337</v>
          </cell>
          <cell r="C110" t="str">
            <v>A-17 (Arang)</v>
          </cell>
          <cell r="D110" t="str">
            <v>A-17 (Arang):Arang</v>
          </cell>
          <cell r="E110">
            <v>24</v>
          </cell>
          <cell r="J110">
            <v>0</v>
          </cell>
          <cell r="K110">
            <v>0</v>
          </cell>
          <cell r="L110">
            <v>0</v>
          </cell>
          <cell r="M110">
            <v>0</v>
          </cell>
          <cell r="N110">
            <v>14.736000000000001</v>
          </cell>
          <cell r="O110">
            <v>14.736000000000001</v>
          </cell>
          <cell r="R110">
            <v>0</v>
          </cell>
          <cell r="S110">
            <v>0</v>
          </cell>
          <cell r="T110">
            <v>0</v>
          </cell>
          <cell r="W110">
            <v>14736</v>
          </cell>
          <cell r="X110">
            <v>0</v>
          </cell>
          <cell r="Z110">
            <v>0</v>
          </cell>
          <cell r="AA110">
            <v>0</v>
          </cell>
        </row>
        <row r="111">
          <cell r="B111">
            <v>39338</v>
          </cell>
          <cell r="C111" t="str">
            <v>A-17 (Arang)</v>
          </cell>
          <cell r="D111" t="str">
            <v>A-17 (Arang):Arang</v>
          </cell>
          <cell r="E111">
            <v>24</v>
          </cell>
          <cell r="J111">
            <v>0</v>
          </cell>
          <cell r="K111">
            <v>0</v>
          </cell>
          <cell r="L111">
            <v>0</v>
          </cell>
          <cell r="M111">
            <v>0</v>
          </cell>
          <cell r="N111">
            <v>19.015000000000001</v>
          </cell>
          <cell r="O111">
            <v>19.015000000000001</v>
          </cell>
          <cell r="R111">
            <v>0</v>
          </cell>
          <cell r="S111">
            <v>0</v>
          </cell>
          <cell r="T111">
            <v>0</v>
          </cell>
          <cell r="W111">
            <v>19015</v>
          </cell>
          <cell r="X111">
            <v>0</v>
          </cell>
          <cell r="Z111">
            <v>0</v>
          </cell>
          <cell r="AA111">
            <v>0</v>
          </cell>
        </row>
        <row r="112">
          <cell r="B112">
            <v>39339</v>
          </cell>
          <cell r="C112" t="str">
            <v>A-17 (Arang)</v>
          </cell>
          <cell r="D112" t="str">
            <v>A-17 (Arang):Arang</v>
          </cell>
          <cell r="E112">
            <v>24</v>
          </cell>
          <cell r="J112">
            <v>0</v>
          </cell>
          <cell r="K112">
            <v>0</v>
          </cell>
          <cell r="L112">
            <v>0</v>
          </cell>
          <cell r="M112">
            <v>0</v>
          </cell>
          <cell r="N112">
            <v>18.265000000000001</v>
          </cell>
          <cell r="O112">
            <v>18.265000000000001</v>
          </cell>
          <cell r="R112">
            <v>0</v>
          </cell>
          <cell r="S112">
            <v>0</v>
          </cell>
          <cell r="T112">
            <v>0</v>
          </cell>
          <cell r="W112">
            <v>18265</v>
          </cell>
          <cell r="X112">
            <v>0</v>
          </cell>
          <cell r="Z112">
            <v>0</v>
          </cell>
          <cell r="AA112">
            <v>0</v>
          </cell>
        </row>
        <row r="113">
          <cell r="B113">
            <v>39340</v>
          </cell>
          <cell r="C113" t="str">
            <v>A-17 (Arang)</v>
          </cell>
          <cell r="D113" t="str">
            <v>A-17 (Arang):Arang</v>
          </cell>
          <cell r="E113">
            <v>24</v>
          </cell>
          <cell r="J113">
            <v>0</v>
          </cell>
          <cell r="K113">
            <v>0</v>
          </cell>
          <cell r="L113">
            <v>0</v>
          </cell>
          <cell r="M113">
            <v>0</v>
          </cell>
          <cell r="N113">
            <v>19.344000000000001</v>
          </cell>
          <cell r="O113">
            <v>19.344000000000001</v>
          </cell>
          <cell r="R113">
            <v>0</v>
          </cell>
          <cell r="S113">
            <v>0</v>
          </cell>
          <cell r="T113">
            <v>0</v>
          </cell>
          <cell r="W113">
            <v>19344</v>
          </cell>
          <cell r="X113">
            <v>0</v>
          </cell>
          <cell r="Z113">
            <v>0</v>
          </cell>
          <cell r="AA113">
            <v>0</v>
          </cell>
        </row>
        <row r="114">
          <cell r="B114">
            <v>39341</v>
          </cell>
          <cell r="C114" t="str">
            <v>A-17 (Arang)</v>
          </cell>
          <cell r="D114" t="str">
            <v>A-17 (Arang):Arang</v>
          </cell>
          <cell r="E114">
            <v>24</v>
          </cell>
          <cell r="J114">
            <v>0</v>
          </cell>
          <cell r="K114">
            <v>0</v>
          </cell>
          <cell r="L114">
            <v>0</v>
          </cell>
          <cell r="M114">
            <v>0</v>
          </cell>
          <cell r="N114">
            <v>27.673999999999999</v>
          </cell>
          <cell r="O114">
            <v>27.673999999999999</v>
          </cell>
          <cell r="R114">
            <v>0</v>
          </cell>
          <cell r="S114">
            <v>0</v>
          </cell>
          <cell r="T114">
            <v>0</v>
          </cell>
          <cell r="W114">
            <v>27674</v>
          </cell>
          <cell r="X114">
            <v>0</v>
          </cell>
          <cell r="Z114">
            <v>0</v>
          </cell>
          <cell r="AA114">
            <v>0</v>
          </cell>
        </row>
        <row r="115">
          <cell r="B115">
            <v>39342</v>
          </cell>
          <cell r="C115" t="str">
            <v>A-17 (Arang)</v>
          </cell>
          <cell r="D115" t="str">
            <v>A-17 (Arang):Arang</v>
          </cell>
          <cell r="E115">
            <v>24</v>
          </cell>
          <cell r="J115">
            <v>0</v>
          </cell>
          <cell r="K115">
            <v>0</v>
          </cell>
          <cell r="L115">
            <v>0</v>
          </cell>
          <cell r="M115">
            <v>0</v>
          </cell>
          <cell r="N115">
            <v>22.673999999999999</v>
          </cell>
          <cell r="O115">
            <v>22.673999999999999</v>
          </cell>
          <cell r="R115">
            <v>0</v>
          </cell>
          <cell r="S115">
            <v>0</v>
          </cell>
          <cell r="T115">
            <v>0</v>
          </cell>
          <cell r="W115">
            <v>22674</v>
          </cell>
          <cell r="X115">
            <v>0</v>
          </cell>
          <cell r="Z115">
            <v>0</v>
          </cell>
          <cell r="AA115">
            <v>0</v>
          </cell>
        </row>
        <row r="116">
          <cell r="B116">
            <v>39343</v>
          </cell>
          <cell r="C116" t="str">
            <v>A-17 (Arang)</v>
          </cell>
          <cell r="D116" t="str">
            <v>A-17 (Arang):Arang</v>
          </cell>
          <cell r="E116">
            <v>24</v>
          </cell>
          <cell r="J116">
            <v>0</v>
          </cell>
          <cell r="K116">
            <v>0</v>
          </cell>
          <cell r="L116">
            <v>0</v>
          </cell>
          <cell r="M116">
            <v>0</v>
          </cell>
          <cell r="N116">
            <v>8.625</v>
          </cell>
          <cell r="O116">
            <v>8.625</v>
          </cell>
          <cell r="R116">
            <v>0</v>
          </cell>
          <cell r="S116">
            <v>0</v>
          </cell>
          <cell r="T116">
            <v>0</v>
          </cell>
          <cell r="W116">
            <v>8625</v>
          </cell>
          <cell r="X116">
            <v>0</v>
          </cell>
          <cell r="Z116">
            <v>0</v>
          </cell>
          <cell r="AA116">
            <v>0</v>
          </cell>
        </row>
        <row r="117">
          <cell r="B117">
            <v>39344</v>
          </cell>
          <cell r="C117" t="str">
            <v>A-17 (Arang)</v>
          </cell>
          <cell r="D117" t="str">
            <v>A-17 (Arang):Arang</v>
          </cell>
          <cell r="E117">
            <v>24</v>
          </cell>
          <cell r="J117">
            <v>0</v>
          </cell>
          <cell r="K117">
            <v>0</v>
          </cell>
          <cell r="L117">
            <v>0</v>
          </cell>
          <cell r="M117">
            <v>0</v>
          </cell>
          <cell r="N117">
            <v>28.507000000000001</v>
          </cell>
          <cell r="O117">
            <v>28.507000000000001</v>
          </cell>
          <cell r="R117">
            <v>0</v>
          </cell>
          <cell r="S117">
            <v>0</v>
          </cell>
          <cell r="T117">
            <v>0</v>
          </cell>
          <cell r="W117">
            <v>28507</v>
          </cell>
          <cell r="X117">
            <v>0</v>
          </cell>
          <cell r="Z117">
            <v>0</v>
          </cell>
          <cell r="AA117">
            <v>0</v>
          </cell>
        </row>
        <row r="118">
          <cell r="B118">
            <v>39345</v>
          </cell>
          <cell r="C118" t="str">
            <v>A-17 (Arang)</v>
          </cell>
          <cell r="D118" t="str">
            <v>A-17 (Arang):Arang</v>
          </cell>
          <cell r="E118">
            <v>24</v>
          </cell>
          <cell r="J118">
            <v>0</v>
          </cell>
          <cell r="K118">
            <v>0</v>
          </cell>
          <cell r="L118">
            <v>0</v>
          </cell>
          <cell r="M118">
            <v>0</v>
          </cell>
          <cell r="N118">
            <v>30.353000000000002</v>
          </cell>
          <cell r="O118">
            <v>30.353000000000002</v>
          </cell>
          <cell r="R118">
            <v>0</v>
          </cell>
          <cell r="S118">
            <v>0</v>
          </cell>
          <cell r="T118">
            <v>0</v>
          </cell>
          <cell r="W118">
            <v>30353</v>
          </cell>
          <cell r="X118">
            <v>0</v>
          </cell>
          <cell r="Z118">
            <v>0</v>
          </cell>
          <cell r="AA118">
            <v>0</v>
          </cell>
        </row>
        <row r="119">
          <cell r="B119">
            <v>39346</v>
          </cell>
          <cell r="C119" t="str">
            <v>A-17 (Arang)</v>
          </cell>
          <cell r="D119" t="str">
            <v>A-17 (Arang):Arang</v>
          </cell>
          <cell r="E119">
            <v>24</v>
          </cell>
          <cell r="J119">
            <v>0</v>
          </cell>
          <cell r="K119">
            <v>0</v>
          </cell>
          <cell r="L119">
            <v>0</v>
          </cell>
          <cell r="M119">
            <v>0</v>
          </cell>
          <cell r="N119">
            <v>31.553999999999998</v>
          </cell>
          <cell r="O119">
            <v>31.553999999999998</v>
          </cell>
          <cell r="R119">
            <v>0</v>
          </cell>
          <cell r="S119">
            <v>0</v>
          </cell>
          <cell r="T119">
            <v>0</v>
          </cell>
          <cell r="W119">
            <v>31554</v>
          </cell>
          <cell r="X119">
            <v>0</v>
          </cell>
          <cell r="Z119">
            <v>0</v>
          </cell>
          <cell r="AA119">
            <v>0</v>
          </cell>
        </row>
        <row r="120">
          <cell r="B120">
            <v>39347</v>
          </cell>
          <cell r="C120" t="str">
            <v>A-17 (Arang)</v>
          </cell>
          <cell r="D120" t="str">
            <v>A-17 (Arang):Arang</v>
          </cell>
          <cell r="E120">
            <v>24</v>
          </cell>
          <cell r="J120">
            <v>0</v>
          </cell>
          <cell r="K120">
            <v>0</v>
          </cell>
          <cell r="L120">
            <v>0</v>
          </cell>
          <cell r="M120">
            <v>0</v>
          </cell>
          <cell r="N120">
            <v>31.920999999999999</v>
          </cell>
          <cell r="O120">
            <v>31.920999999999999</v>
          </cell>
          <cell r="R120">
            <v>0</v>
          </cell>
          <cell r="S120">
            <v>0</v>
          </cell>
          <cell r="T120">
            <v>0</v>
          </cell>
          <cell r="W120">
            <v>31921</v>
          </cell>
          <cell r="X120">
            <v>0</v>
          </cell>
          <cell r="Z120">
            <v>0</v>
          </cell>
          <cell r="AA120">
            <v>0</v>
          </cell>
        </row>
        <row r="121">
          <cell r="B121">
            <v>39348</v>
          </cell>
          <cell r="C121" t="str">
            <v>A-17 (Arang)</v>
          </cell>
          <cell r="D121" t="str">
            <v>A-17 (Arang):Arang</v>
          </cell>
          <cell r="E121">
            <v>24</v>
          </cell>
          <cell r="J121">
            <v>0</v>
          </cell>
          <cell r="K121">
            <v>0</v>
          </cell>
          <cell r="L121">
            <v>0</v>
          </cell>
          <cell r="M121">
            <v>0</v>
          </cell>
          <cell r="N121">
            <v>32.01</v>
          </cell>
          <cell r="O121">
            <v>32.01</v>
          </cell>
          <cell r="R121">
            <v>0</v>
          </cell>
          <cell r="S121">
            <v>0</v>
          </cell>
          <cell r="T121">
            <v>0</v>
          </cell>
          <cell r="W121">
            <v>32009.999999999996</v>
          </cell>
          <cell r="X121">
            <v>0</v>
          </cell>
          <cell r="Z121">
            <v>0</v>
          </cell>
          <cell r="AA121">
            <v>0</v>
          </cell>
        </row>
        <row r="122">
          <cell r="B122">
            <v>39349</v>
          </cell>
          <cell r="C122" t="str">
            <v>A-17 (Arang)</v>
          </cell>
          <cell r="D122" t="str">
            <v>A-17 (Arang):Arang</v>
          </cell>
          <cell r="E122">
            <v>24</v>
          </cell>
          <cell r="J122">
            <v>0</v>
          </cell>
          <cell r="K122">
            <v>0</v>
          </cell>
          <cell r="L122">
            <v>0</v>
          </cell>
          <cell r="M122">
            <v>0</v>
          </cell>
          <cell r="N122">
            <v>31.788</v>
          </cell>
          <cell r="O122">
            <v>31.788</v>
          </cell>
          <cell r="R122">
            <v>0</v>
          </cell>
          <cell r="S122">
            <v>0</v>
          </cell>
          <cell r="T122">
            <v>0</v>
          </cell>
          <cell r="W122">
            <v>31788</v>
          </cell>
          <cell r="X122">
            <v>0</v>
          </cell>
          <cell r="Z122">
            <v>0</v>
          </cell>
          <cell r="AA122">
            <v>0</v>
          </cell>
        </row>
        <row r="123">
          <cell r="B123">
            <v>39350</v>
          </cell>
          <cell r="C123" t="str">
            <v>A-17 (Arang)</v>
          </cell>
          <cell r="D123" t="str">
            <v>A-17 (Arang):Arang</v>
          </cell>
          <cell r="E123">
            <v>24</v>
          </cell>
          <cell r="J123">
            <v>0</v>
          </cell>
          <cell r="K123">
            <v>0</v>
          </cell>
          <cell r="L123">
            <v>0</v>
          </cell>
          <cell r="M123">
            <v>0</v>
          </cell>
          <cell r="N123">
            <v>31.738</v>
          </cell>
          <cell r="O123">
            <v>31.738</v>
          </cell>
          <cell r="R123">
            <v>0</v>
          </cell>
          <cell r="S123">
            <v>0</v>
          </cell>
          <cell r="T123">
            <v>0</v>
          </cell>
          <cell r="W123">
            <v>31738</v>
          </cell>
          <cell r="X123">
            <v>0</v>
          </cell>
          <cell r="Z123">
            <v>0</v>
          </cell>
          <cell r="AA123">
            <v>0</v>
          </cell>
        </row>
        <row r="124">
          <cell r="B124">
            <v>39351</v>
          </cell>
          <cell r="C124" t="str">
            <v>A-17 (Arang)</v>
          </cell>
          <cell r="D124" t="str">
            <v>A-17 (Arang):Arang</v>
          </cell>
          <cell r="E124">
            <v>24</v>
          </cell>
          <cell r="J124">
            <v>0</v>
          </cell>
          <cell r="K124">
            <v>0</v>
          </cell>
          <cell r="L124">
            <v>0</v>
          </cell>
          <cell r="M124">
            <v>0</v>
          </cell>
          <cell r="N124">
            <v>19.640999999999998</v>
          </cell>
          <cell r="O124">
            <v>19.640999999999998</v>
          </cell>
          <cell r="R124">
            <v>0</v>
          </cell>
          <cell r="S124">
            <v>0</v>
          </cell>
          <cell r="T124">
            <v>0</v>
          </cell>
          <cell r="W124">
            <v>19641</v>
          </cell>
          <cell r="X124">
            <v>0</v>
          </cell>
          <cell r="Z124">
            <v>0</v>
          </cell>
          <cell r="AA124">
            <v>0</v>
          </cell>
        </row>
        <row r="125">
          <cell r="B125">
            <v>39352</v>
          </cell>
          <cell r="C125" t="str">
            <v>A-17 (Arang)</v>
          </cell>
          <cell r="D125" t="str">
            <v>A-17 (Arang):Arang</v>
          </cell>
          <cell r="E125">
            <v>24</v>
          </cell>
          <cell r="J125">
            <v>0</v>
          </cell>
          <cell r="K125">
            <v>0</v>
          </cell>
          <cell r="L125">
            <v>0</v>
          </cell>
          <cell r="M125">
            <v>0</v>
          </cell>
          <cell r="N125">
            <v>17.925999999999998</v>
          </cell>
          <cell r="O125">
            <v>17.925999999999998</v>
          </cell>
          <cell r="R125">
            <v>0</v>
          </cell>
          <cell r="S125">
            <v>0</v>
          </cell>
          <cell r="T125">
            <v>0</v>
          </cell>
          <cell r="W125">
            <v>17926</v>
          </cell>
          <cell r="X125">
            <v>0</v>
          </cell>
          <cell r="Z125">
            <v>0</v>
          </cell>
          <cell r="AA125">
            <v>0</v>
          </cell>
        </row>
        <row r="126">
          <cell r="B126">
            <v>39353</v>
          </cell>
          <cell r="C126" t="str">
            <v>A-17 (Arang)</v>
          </cell>
          <cell r="D126" t="str">
            <v>A-17 (Arang):Arang</v>
          </cell>
          <cell r="E126">
            <v>24</v>
          </cell>
          <cell r="J126">
            <v>0</v>
          </cell>
          <cell r="K126">
            <v>0</v>
          </cell>
          <cell r="L126">
            <v>0</v>
          </cell>
          <cell r="M126">
            <v>0</v>
          </cell>
          <cell r="N126">
            <v>17.963000000000001</v>
          </cell>
          <cell r="O126">
            <v>17.963000000000001</v>
          </cell>
          <cell r="R126">
            <v>0</v>
          </cell>
          <cell r="S126">
            <v>0</v>
          </cell>
          <cell r="T126">
            <v>0</v>
          </cell>
          <cell r="W126">
            <v>17963</v>
          </cell>
          <cell r="X126">
            <v>0</v>
          </cell>
          <cell r="Z126">
            <v>0</v>
          </cell>
          <cell r="AA126">
            <v>0</v>
          </cell>
        </row>
        <row r="127">
          <cell r="B127">
            <v>39354</v>
          </cell>
          <cell r="C127" t="str">
            <v>A-17 (Arang)</v>
          </cell>
          <cell r="D127" t="str">
            <v>A-17 (Arang):Arang</v>
          </cell>
          <cell r="E127">
            <v>24</v>
          </cell>
          <cell r="J127">
            <v>0</v>
          </cell>
          <cell r="K127">
            <v>0</v>
          </cell>
          <cell r="L127">
            <v>0</v>
          </cell>
          <cell r="M127">
            <v>0</v>
          </cell>
          <cell r="N127">
            <v>18.013999999999999</v>
          </cell>
          <cell r="O127">
            <v>18.013999999999999</v>
          </cell>
          <cell r="R127">
            <v>0</v>
          </cell>
          <cell r="S127">
            <v>0</v>
          </cell>
          <cell r="T127">
            <v>0</v>
          </cell>
          <cell r="W127">
            <v>18014</v>
          </cell>
          <cell r="X127">
            <v>0</v>
          </cell>
          <cell r="Z127">
            <v>0</v>
          </cell>
          <cell r="AA127">
            <v>0</v>
          </cell>
        </row>
        <row r="128">
          <cell r="B128">
            <v>39355</v>
          </cell>
          <cell r="C128" t="str">
            <v>A-17 (Arang)</v>
          </cell>
          <cell r="D128" t="str">
            <v>A-17 (Arang):Arang</v>
          </cell>
          <cell r="E128">
            <v>24</v>
          </cell>
          <cell r="J128">
            <v>0</v>
          </cell>
          <cell r="K128">
            <v>0</v>
          </cell>
          <cell r="L128">
            <v>0</v>
          </cell>
          <cell r="M128">
            <v>0</v>
          </cell>
          <cell r="N128">
            <v>25.175000000000001</v>
          </cell>
          <cell r="O128">
            <v>25.175000000000001</v>
          </cell>
          <cell r="R128">
            <v>0</v>
          </cell>
          <cell r="S128">
            <v>0</v>
          </cell>
          <cell r="T128">
            <v>0</v>
          </cell>
          <cell r="W128">
            <v>25175</v>
          </cell>
          <cell r="X128">
            <v>0</v>
          </cell>
          <cell r="Z128">
            <v>0</v>
          </cell>
          <cell r="AA128">
            <v>0</v>
          </cell>
        </row>
        <row r="129">
          <cell r="B129">
            <v>39356</v>
          </cell>
          <cell r="C129" t="str">
            <v>A-17 (Arang)</v>
          </cell>
          <cell r="D129" t="str">
            <v>A-17 (Arang):Arang</v>
          </cell>
          <cell r="E129">
            <v>0</v>
          </cell>
          <cell r="N129">
            <v>22.004000000000001</v>
          </cell>
          <cell r="O129">
            <v>22.004000000000001</v>
          </cell>
          <cell r="T129">
            <v>0</v>
          </cell>
          <cell r="W129">
            <v>22004</v>
          </cell>
          <cell r="X129">
            <v>0</v>
          </cell>
          <cell r="Z129">
            <v>0</v>
          </cell>
          <cell r="AA129">
            <v>0</v>
          </cell>
        </row>
        <row r="130">
          <cell r="B130">
            <v>39357</v>
          </cell>
          <cell r="C130" t="str">
            <v>A-17 (Arang)</v>
          </cell>
          <cell r="D130" t="str">
            <v>A-17 (Arang):Arang</v>
          </cell>
          <cell r="E130">
            <v>0</v>
          </cell>
          <cell r="N130">
            <v>29.202999999999999</v>
          </cell>
          <cell r="O130">
            <v>29.202999999999999</v>
          </cell>
          <cell r="T130">
            <v>0</v>
          </cell>
          <cell r="W130">
            <v>29203</v>
          </cell>
          <cell r="X130">
            <v>0</v>
          </cell>
          <cell r="Z130">
            <v>0</v>
          </cell>
          <cell r="AA130">
            <v>0</v>
          </cell>
        </row>
        <row r="131">
          <cell r="B131">
            <v>39358</v>
          </cell>
          <cell r="C131" t="str">
            <v>A-17 (Arang)</v>
          </cell>
          <cell r="D131" t="str">
            <v>A-17 (Arang):Arang</v>
          </cell>
          <cell r="E131">
            <v>0</v>
          </cell>
          <cell r="N131">
            <v>30.175000000000001</v>
          </cell>
          <cell r="O131">
            <v>30.175000000000001</v>
          </cell>
          <cell r="T131">
            <v>0</v>
          </cell>
          <cell r="W131">
            <v>30175</v>
          </cell>
          <cell r="X131">
            <v>0</v>
          </cell>
          <cell r="Z131">
            <v>0</v>
          </cell>
          <cell r="AA131">
            <v>0</v>
          </cell>
        </row>
        <row r="132">
          <cell r="B132">
            <v>39359</v>
          </cell>
          <cell r="C132" t="str">
            <v>A-17 (Arang)</v>
          </cell>
          <cell r="D132" t="str">
            <v>A-17 (Arang):Arang</v>
          </cell>
          <cell r="E132">
            <v>0</v>
          </cell>
          <cell r="N132">
            <v>30</v>
          </cell>
          <cell r="O132">
            <v>30</v>
          </cell>
          <cell r="T132">
            <v>0</v>
          </cell>
          <cell r="W132">
            <v>30000</v>
          </cell>
          <cell r="X132">
            <v>0</v>
          </cell>
          <cell r="Z132">
            <v>0</v>
          </cell>
          <cell r="AA132">
            <v>0</v>
          </cell>
        </row>
        <row r="133">
          <cell r="B133">
            <v>39360</v>
          </cell>
          <cell r="C133" t="str">
            <v>A-17 (Arang)</v>
          </cell>
          <cell r="D133" t="str">
            <v>A-17 (Arang):Arang</v>
          </cell>
          <cell r="E133">
            <v>0</v>
          </cell>
          <cell r="N133">
            <v>29.86</v>
          </cell>
          <cell r="O133">
            <v>29.86</v>
          </cell>
          <cell r="T133">
            <v>0</v>
          </cell>
          <cell r="W133">
            <v>29860</v>
          </cell>
          <cell r="X133">
            <v>0</v>
          </cell>
          <cell r="Z133">
            <v>0</v>
          </cell>
          <cell r="AA133">
            <v>0</v>
          </cell>
        </row>
        <row r="134">
          <cell r="B134">
            <v>39361</v>
          </cell>
          <cell r="C134" t="str">
            <v>A-17 (Arang)</v>
          </cell>
          <cell r="D134" t="str">
            <v>A-17 (Arang):Arang</v>
          </cell>
          <cell r="E134">
            <v>0</v>
          </cell>
          <cell r="N134">
            <v>29.962</v>
          </cell>
          <cell r="O134">
            <v>29.962</v>
          </cell>
          <cell r="T134">
            <v>0</v>
          </cell>
          <cell r="W134">
            <v>29962</v>
          </cell>
          <cell r="X134">
            <v>0</v>
          </cell>
          <cell r="Z134">
            <v>0</v>
          </cell>
          <cell r="AA134">
            <v>0</v>
          </cell>
        </row>
        <row r="135">
          <cell r="B135">
            <v>39362</v>
          </cell>
          <cell r="C135" t="str">
            <v>A-17 (Arang)</v>
          </cell>
          <cell r="D135" t="str">
            <v>A-17 (Arang):Arang</v>
          </cell>
          <cell r="E135">
            <v>0</v>
          </cell>
          <cell r="N135">
            <v>29.864000000000001</v>
          </cell>
          <cell r="O135">
            <v>29.864000000000001</v>
          </cell>
          <cell r="T135">
            <v>0</v>
          </cell>
          <cell r="W135">
            <v>29864</v>
          </cell>
          <cell r="X135">
            <v>0</v>
          </cell>
          <cell r="Z135">
            <v>0</v>
          </cell>
          <cell r="AA135">
            <v>0</v>
          </cell>
        </row>
        <row r="136">
          <cell r="B136">
            <v>39363</v>
          </cell>
          <cell r="C136" t="str">
            <v>A-17 (Arang)</v>
          </cell>
          <cell r="D136" t="str">
            <v>A-17 (Arang):Arang</v>
          </cell>
          <cell r="E136">
            <v>0</v>
          </cell>
          <cell r="N136">
            <v>29.79</v>
          </cell>
          <cell r="O136">
            <v>29.79</v>
          </cell>
          <cell r="T136">
            <v>0</v>
          </cell>
          <cell r="W136">
            <v>29790</v>
          </cell>
          <cell r="X136">
            <v>0</v>
          </cell>
          <cell r="Z136">
            <v>0</v>
          </cell>
          <cell r="AA136">
            <v>0</v>
          </cell>
        </row>
        <row r="137">
          <cell r="B137">
            <v>39364</v>
          </cell>
          <cell r="C137" t="str">
            <v>A-17 (Arang)</v>
          </cell>
          <cell r="D137" t="str">
            <v>A-17 (Arang):Arang</v>
          </cell>
          <cell r="E137">
            <v>0</v>
          </cell>
          <cell r="N137">
            <v>36.036000000000001</v>
          </cell>
          <cell r="O137">
            <v>36.036000000000001</v>
          </cell>
          <cell r="T137">
            <v>0</v>
          </cell>
          <cell r="W137">
            <v>36036</v>
          </cell>
          <cell r="X137">
            <v>0</v>
          </cell>
          <cell r="Z137">
            <v>0</v>
          </cell>
          <cell r="AA137">
            <v>0</v>
          </cell>
        </row>
        <row r="138">
          <cell r="B138">
            <v>39365</v>
          </cell>
          <cell r="C138" t="str">
            <v>A-17 (Arang)</v>
          </cell>
          <cell r="D138" t="str">
            <v>A-17 (Arang):Arang</v>
          </cell>
          <cell r="E138">
            <v>0</v>
          </cell>
          <cell r="N138">
            <v>22.492999999999999</v>
          </cell>
          <cell r="O138">
            <v>22.492999999999999</v>
          </cell>
          <cell r="T138">
            <v>0</v>
          </cell>
          <cell r="W138">
            <v>22493</v>
          </cell>
          <cell r="X138">
            <v>0</v>
          </cell>
          <cell r="Z138">
            <v>0</v>
          </cell>
          <cell r="AA138">
            <v>0</v>
          </cell>
        </row>
        <row r="139">
          <cell r="B139">
            <v>39366</v>
          </cell>
          <cell r="C139" t="str">
            <v>A-17 (Arang)</v>
          </cell>
          <cell r="D139" t="str">
            <v>A-17 (Arang):Arang</v>
          </cell>
          <cell r="E139">
            <v>0</v>
          </cell>
          <cell r="N139">
            <v>19.625</v>
          </cell>
          <cell r="O139">
            <v>19.625</v>
          </cell>
          <cell r="T139">
            <v>0</v>
          </cell>
          <cell r="W139">
            <v>19625</v>
          </cell>
          <cell r="X139">
            <v>0</v>
          </cell>
          <cell r="Z139">
            <v>0</v>
          </cell>
          <cell r="AA139">
            <v>0</v>
          </cell>
        </row>
        <row r="140">
          <cell r="B140">
            <v>39367</v>
          </cell>
          <cell r="C140" t="str">
            <v>A-17 (Arang)</v>
          </cell>
          <cell r="D140" t="str">
            <v>A-17 (Arang):Arang</v>
          </cell>
          <cell r="E140">
            <v>0</v>
          </cell>
          <cell r="N140">
            <v>29.263000000000002</v>
          </cell>
          <cell r="O140">
            <v>29.263000000000002</v>
          </cell>
          <cell r="T140">
            <v>0</v>
          </cell>
          <cell r="W140">
            <v>29263</v>
          </cell>
          <cell r="X140">
            <v>0</v>
          </cell>
          <cell r="Z140">
            <v>0</v>
          </cell>
          <cell r="AA140">
            <v>0</v>
          </cell>
        </row>
        <row r="141">
          <cell r="B141">
            <v>39368</v>
          </cell>
          <cell r="C141" t="str">
            <v>A-17 (Arang)</v>
          </cell>
          <cell r="D141" t="str">
            <v>A-17 (Arang):Arang</v>
          </cell>
          <cell r="E141">
            <v>0</v>
          </cell>
          <cell r="N141">
            <v>22.988</v>
          </cell>
          <cell r="O141">
            <v>22.988</v>
          </cell>
          <cell r="T141">
            <v>0</v>
          </cell>
          <cell r="W141">
            <v>22988</v>
          </cell>
          <cell r="X141">
            <v>0</v>
          </cell>
          <cell r="Z141">
            <v>0</v>
          </cell>
          <cell r="AA141">
            <v>0</v>
          </cell>
        </row>
        <row r="142">
          <cell r="B142">
            <v>39369</v>
          </cell>
          <cell r="C142" t="str">
            <v>A-17 (Arang)</v>
          </cell>
          <cell r="D142" t="str">
            <v>A-17 (Arang):Arang</v>
          </cell>
          <cell r="E142">
            <v>0</v>
          </cell>
          <cell r="N142">
            <v>32.185000000000002</v>
          </cell>
          <cell r="O142">
            <v>32.185000000000002</v>
          </cell>
          <cell r="T142">
            <v>0</v>
          </cell>
          <cell r="W142">
            <v>32185.000000000004</v>
          </cell>
          <cell r="X142">
            <v>0</v>
          </cell>
          <cell r="Z142">
            <v>0</v>
          </cell>
          <cell r="AA142">
            <v>0</v>
          </cell>
        </row>
        <row r="143">
          <cell r="B143">
            <v>39370</v>
          </cell>
          <cell r="C143" t="str">
            <v>A-17 (Arang)</v>
          </cell>
          <cell r="D143" t="str">
            <v>A-17 (Arang):Arang</v>
          </cell>
          <cell r="E143">
            <v>0</v>
          </cell>
          <cell r="N143">
            <v>36.1</v>
          </cell>
          <cell r="O143">
            <v>36.1</v>
          </cell>
          <cell r="T143">
            <v>0</v>
          </cell>
          <cell r="W143">
            <v>36100</v>
          </cell>
          <cell r="X143">
            <v>0</v>
          </cell>
          <cell r="Z143">
            <v>0</v>
          </cell>
          <cell r="AA143">
            <v>0</v>
          </cell>
        </row>
        <row r="144">
          <cell r="B144">
            <v>39371</v>
          </cell>
          <cell r="C144" t="str">
            <v>A-17 (Arang)</v>
          </cell>
          <cell r="D144" t="str">
            <v>A-17 (Arang):Arang</v>
          </cell>
          <cell r="E144">
            <v>0</v>
          </cell>
          <cell r="N144">
            <v>35.981000000000002</v>
          </cell>
          <cell r="O144">
            <v>35.981000000000002</v>
          </cell>
          <cell r="T144">
            <v>0</v>
          </cell>
          <cell r="W144">
            <v>35981</v>
          </cell>
          <cell r="X144">
            <v>0</v>
          </cell>
          <cell r="Z144">
            <v>0</v>
          </cell>
          <cell r="AA144">
            <v>0</v>
          </cell>
        </row>
        <row r="145">
          <cell r="B145">
            <v>39372</v>
          </cell>
          <cell r="C145" t="str">
            <v>A-17 (Arang)</v>
          </cell>
          <cell r="D145" t="str">
            <v>A-17 (Arang):Arang</v>
          </cell>
          <cell r="E145">
            <v>0</v>
          </cell>
          <cell r="N145">
            <v>0</v>
          </cell>
          <cell r="O145">
            <v>0</v>
          </cell>
          <cell r="T145">
            <v>0</v>
          </cell>
          <cell r="W145">
            <v>0</v>
          </cell>
          <cell r="X145">
            <v>0</v>
          </cell>
          <cell r="Z145" t="e">
            <v>#DIV/0!</v>
          </cell>
          <cell r="AA145" t="e">
            <v>#DIV/0!</v>
          </cell>
        </row>
        <row r="146">
          <cell r="B146">
            <v>39373</v>
          </cell>
          <cell r="C146" t="str">
            <v>A-17 (Arang)</v>
          </cell>
          <cell r="D146" t="str">
            <v>A-17 (Arang):Arang</v>
          </cell>
          <cell r="E146">
            <v>0</v>
          </cell>
          <cell r="N146">
            <v>0</v>
          </cell>
          <cell r="O146">
            <v>0</v>
          </cell>
          <cell r="T146">
            <v>0</v>
          </cell>
          <cell r="W146">
            <v>0</v>
          </cell>
          <cell r="X146">
            <v>0</v>
          </cell>
          <cell r="Z146" t="e">
            <v>#DIV/0!</v>
          </cell>
          <cell r="AA146" t="e">
            <v>#DIV/0!</v>
          </cell>
        </row>
        <row r="147">
          <cell r="B147">
            <v>39374</v>
          </cell>
          <cell r="C147" t="str">
            <v>A-17 (Arang)</v>
          </cell>
          <cell r="D147" t="str">
            <v>A-17 (Arang):Arang</v>
          </cell>
          <cell r="E147">
            <v>0</v>
          </cell>
          <cell r="N147">
            <v>0</v>
          </cell>
          <cell r="O147">
            <v>0</v>
          </cell>
          <cell r="T147">
            <v>0</v>
          </cell>
          <cell r="W147">
            <v>0</v>
          </cell>
          <cell r="X147">
            <v>0</v>
          </cell>
          <cell r="Z147" t="e">
            <v>#DIV/0!</v>
          </cell>
          <cell r="AA147" t="e">
            <v>#DIV/0!</v>
          </cell>
        </row>
        <row r="148">
          <cell r="B148">
            <v>39375</v>
          </cell>
          <cell r="C148" t="str">
            <v>A-17 (Arang)</v>
          </cell>
          <cell r="D148" t="str">
            <v>A-17 (Arang):Arang</v>
          </cell>
          <cell r="E148">
            <v>0</v>
          </cell>
          <cell r="N148">
            <v>0</v>
          </cell>
          <cell r="O148">
            <v>0</v>
          </cell>
          <cell r="T148">
            <v>0</v>
          </cell>
          <cell r="W148">
            <v>0</v>
          </cell>
          <cell r="X148">
            <v>0</v>
          </cell>
          <cell r="Z148" t="e">
            <v>#DIV/0!</v>
          </cell>
          <cell r="AA148" t="e">
            <v>#DIV/0!</v>
          </cell>
        </row>
        <row r="149">
          <cell r="B149">
            <v>39376</v>
          </cell>
          <cell r="C149" t="str">
            <v>A-17 (Arang)</v>
          </cell>
          <cell r="D149" t="str">
            <v>A-17 (Arang):Arang</v>
          </cell>
          <cell r="E149">
            <v>0</v>
          </cell>
          <cell r="N149">
            <v>0</v>
          </cell>
          <cell r="O149">
            <v>0</v>
          </cell>
          <cell r="T149">
            <v>0</v>
          </cell>
          <cell r="W149">
            <v>0</v>
          </cell>
          <cell r="X149">
            <v>0</v>
          </cell>
          <cell r="Z149" t="e">
            <v>#DIV/0!</v>
          </cell>
          <cell r="AA149" t="e">
            <v>#DIV/0!</v>
          </cell>
        </row>
        <row r="150">
          <cell r="B150">
            <v>39377</v>
          </cell>
          <cell r="C150" t="str">
            <v>A-17 (Arang)</v>
          </cell>
          <cell r="D150" t="str">
            <v>A-17 (Arang):Arang</v>
          </cell>
          <cell r="E150">
            <v>0</v>
          </cell>
          <cell r="N150">
            <v>0</v>
          </cell>
          <cell r="O150">
            <v>0</v>
          </cell>
          <cell r="T150">
            <v>0</v>
          </cell>
          <cell r="W150">
            <v>0</v>
          </cell>
          <cell r="X150">
            <v>0</v>
          </cell>
          <cell r="Z150" t="e">
            <v>#DIV/0!</v>
          </cell>
          <cell r="AA150" t="e">
            <v>#DIV/0!</v>
          </cell>
        </row>
        <row r="151">
          <cell r="B151">
            <v>39378</v>
          </cell>
          <cell r="C151" t="str">
            <v>A-17 (Arang)</v>
          </cell>
          <cell r="D151" t="str">
            <v>A-17 (Arang):Arang</v>
          </cell>
          <cell r="E151">
            <v>0</v>
          </cell>
          <cell r="N151">
            <v>0</v>
          </cell>
          <cell r="O151">
            <v>0</v>
          </cell>
          <cell r="T151">
            <v>0</v>
          </cell>
          <cell r="W151">
            <v>0</v>
          </cell>
          <cell r="X151">
            <v>0</v>
          </cell>
          <cell r="Z151" t="e">
            <v>#DIV/0!</v>
          </cell>
          <cell r="AA151" t="e">
            <v>#DIV/0!</v>
          </cell>
        </row>
        <row r="152">
          <cell r="B152">
            <v>39379</v>
          </cell>
          <cell r="C152" t="str">
            <v>A-17 (Arang)</v>
          </cell>
          <cell r="D152" t="str">
            <v>A-17 (Arang):Arang</v>
          </cell>
          <cell r="E152">
            <v>0</v>
          </cell>
          <cell r="N152">
            <v>0.23200000000000001</v>
          </cell>
          <cell r="O152">
            <v>0.23200000000000001</v>
          </cell>
          <cell r="T152">
            <v>0</v>
          </cell>
          <cell r="W152">
            <v>232</v>
          </cell>
          <cell r="X152">
            <v>0</v>
          </cell>
          <cell r="Z152">
            <v>0</v>
          </cell>
          <cell r="AA152">
            <v>0</v>
          </cell>
        </row>
        <row r="153">
          <cell r="B153">
            <v>39380</v>
          </cell>
          <cell r="C153" t="str">
            <v>A-17 (Arang)</v>
          </cell>
          <cell r="D153" t="str">
            <v>A-17 (Arang):Arang</v>
          </cell>
          <cell r="E153">
            <v>0</v>
          </cell>
          <cell r="N153">
            <v>0</v>
          </cell>
          <cell r="O153">
            <v>0</v>
          </cell>
          <cell r="T153">
            <v>0</v>
          </cell>
          <cell r="W153">
            <v>0</v>
          </cell>
          <cell r="X153">
            <v>0</v>
          </cell>
          <cell r="Z153" t="e">
            <v>#DIV/0!</v>
          </cell>
          <cell r="AA153" t="e">
            <v>#DIV/0!</v>
          </cell>
        </row>
        <row r="154">
          <cell r="B154">
            <v>39381</v>
          </cell>
          <cell r="C154" t="str">
            <v>A-17 (Arang)</v>
          </cell>
          <cell r="D154" t="str">
            <v>A-17 (Arang):Arang</v>
          </cell>
          <cell r="E154">
            <v>0</v>
          </cell>
          <cell r="N154">
            <v>0</v>
          </cell>
          <cell r="O154">
            <v>0</v>
          </cell>
          <cell r="T154">
            <v>0</v>
          </cell>
          <cell r="W154">
            <v>0</v>
          </cell>
          <cell r="X154">
            <v>0</v>
          </cell>
          <cell r="Z154" t="e">
            <v>#DIV/0!</v>
          </cell>
          <cell r="AA154" t="e">
            <v>#DIV/0!</v>
          </cell>
        </row>
        <row r="155">
          <cell r="B155">
            <v>39382</v>
          </cell>
          <cell r="C155" t="str">
            <v>A-17 (Arang)</v>
          </cell>
          <cell r="D155" t="str">
            <v>A-17 (Arang):Arang</v>
          </cell>
          <cell r="E155">
            <v>0</v>
          </cell>
          <cell r="N155">
            <v>0</v>
          </cell>
          <cell r="O155">
            <v>0</v>
          </cell>
          <cell r="T155">
            <v>0</v>
          </cell>
          <cell r="W155">
            <v>0</v>
          </cell>
          <cell r="X155">
            <v>0</v>
          </cell>
          <cell r="Z155" t="e">
            <v>#DIV/0!</v>
          </cell>
          <cell r="AA155" t="e">
            <v>#DIV/0!</v>
          </cell>
        </row>
        <row r="156">
          <cell r="B156">
            <v>39383</v>
          </cell>
          <cell r="C156" t="str">
            <v>A-17 (Arang)</v>
          </cell>
          <cell r="D156" t="str">
            <v>A-17 (Arang):Arang</v>
          </cell>
          <cell r="E156">
            <v>0</v>
          </cell>
          <cell r="N156">
            <v>0</v>
          </cell>
          <cell r="O156">
            <v>0</v>
          </cell>
          <cell r="T156">
            <v>0</v>
          </cell>
          <cell r="W156">
            <v>0</v>
          </cell>
          <cell r="X156">
            <v>0</v>
          </cell>
          <cell r="Z156" t="e">
            <v>#DIV/0!</v>
          </cell>
          <cell r="AA156" t="e">
            <v>#DIV/0!</v>
          </cell>
        </row>
        <row r="157">
          <cell r="B157">
            <v>39384</v>
          </cell>
          <cell r="C157" t="str">
            <v>A-17 (Arang)</v>
          </cell>
          <cell r="D157" t="str">
            <v>A-17 (Arang):Arang</v>
          </cell>
          <cell r="E157">
            <v>0</v>
          </cell>
          <cell r="N157">
            <v>0</v>
          </cell>
          <cell r="O157">
            <v>0</v>
          </cell>
          <cell r="T157">
            <v>0</v>
          </cell>
          <cell r="W157">
            <v>0</v>
          </cell>
          <cell r="X157">
            <v>0</v>
          </cell>
          <cell r="Z157" t="e">
            <v>#DIV/0!</v>
          </cell>
          <cell r="AA157" t="e">
            <v>#DIV/0!</v>
          </cell>
        </row>
        <row r="158">
          <cell r="B158">
            <v>39385</v>
          </cell>
          <cell r="C158" t="str">
            <v>A-17 (Arang)</v>
          </cell>
          <cell r="D158" t="str">
            <v>A-17 (Arang):Arang</v>
          </cell>
          <cell r="E158">
            <v>0</v>
          </cell>
          <cell r="N158">
            <v>21.797999999999998</v>
          </cell>
          <cell r="O158">
            <v>21.797999999999998</v>
          </cell>
          <cell r="T158">
            <v>0</v>
          </cell>
          <cell r="W158">
            <v>21798</v>
          </cell>
          <cell r="X158">
            <v>0</v>
          </cell>
          <cell r="Z158">
            <v>0</v>
          </cell>
          <cell r="AA158">
            <v>0</v>
          </cell>
        </row>
        <row r="159">
          <cell r="B159">
            <v>39386</v>
          </cell>
          <cell r="C159" t="str">
            <v>A-17 (Arang)</v>
          </cell>
          <cell r="D159" t="str">
            <v>A-17 (Arang):Arang</v>
          </cell>
          <cell r="E159">
            <v>0</v>
          </cell>
          <cell r="N159">
            <v>2.4300000000000002</v>
          </cell>
          <cell r="O159">
            <v>2.4300000000000002</v>
          </cell>
          <cell r="T159">
            <v>0</v>
          </cell>
          <cell r="W159">
            <v>2430</v>
          </cell>
          <cell r="X159">
            <v>0</v>
          </cell>
          <cell r="Z159">
            <v>0</v>
          </cell>
          <cell r="AA159">
            <v>0</v>
          </cell>
        </row>
        <row r="160">
          <cell r="B160">
            <v>41087</v>
          </cell>
          <cell r="C160" t="str">
            <v>A-17 (Arang)</v>
          </cell>
          <cell r="D160" t="str">
            <v>A-17 (Arang):Arang</v>
          </cell>
          <cell r="E160">
            <v>5</v>
          </cell>
          <cell r="F160">
            <v>100</v>
          </cell>
          <cell r="G160">
            <v>303</v>
          </cell>
          <cell r="H160">
            <v>157</v>
          </cell>
          <cell r="I160">
            <v>319</v>
          </cell>
          <cell r="J160">
            <v>43</v>
          </cell>
          <cell r="K160">
            <v>121</v>
          </cell>
          <cell r="L160">
            <v>164</v>
          </cell>
          <cell r="M160">
            <v>73.780487804878049</v>
          </cell>
          <cell r="N160">
            <v>27.2</v>
          </cell>
          <cell r="O160">
            <v>27.2</v>
          </cell>
          <cell r="P160">
            <v>0</v>
          </cell>
          <cell r="R160">
            <v>632558.13953488367</v>
          </cell>
          <cell r="S160">
            <v>4.4485294117647056</v>
          </cell>
          <cell r="T160">
            <v>6.0294117647058822</v>
          </cell>
          <cell r="V160" t="str">
            <v>4.8 MM different compare Sep. test</v>
          </cell>
          <cell r="W160">
            <v>27200</v>
          </cell>
          <cell r="X160">
            <v>0</v>
          </cell>
          <cell r="Z160">
            <v>4.4485294117647056</v>
          </cell>
          <cell r="AA160">
            <v>1.5808823529411764</v>
          </cell>
        </row>
        <row r="161">
          <cell r="B161">
            <v>41150</v>
          </cell>
          <cell r="C161" t="str">
            <v>A-17 (Arang)</v>
          </cell>
          <cell r="D161" t="str">
            <v>A-17 (Arang):Arang</v>
          </cell>
          <cell r="E161">
            <v>4</v>
          </cell>
          <cell r="F161">
            <v>100</v>
          </cell>
          <cell r="G161">
            <v>306</v>
          </cell>
          <cell r="H161">
            <v>162</v>
          </cell>
          <cell r="I161">
            <v>346</v>
          </cell>
          <cell r="J161">
            <v>1</v>
          </cell>
          <cell r="K161">
            <v>104</v>
          </cell>
          <cell r="L161">
            <v>105</v>
          </cell>
          <cell r="M161">
            <v>99.047619047619051</v>
          </cell>
          <cell r="N161">
            <v>24.9</v>
          </cell>
          <cell r="O161">
            <v>24.9</v>
          </cell>
          <cell r="R161">
            <v>24900000</v>
          </cell>
          <cell r="S161">
            <v>4.1767068273092374</v>
          </cell>
          <cell r="T161">
            <v>4.2168674698795181</v>
          </cell>
          <cell r="W161">
            <v>24900</v>
          </cell>
          <cell r="X161">
            <v>0</v>
          </cell>
          <cell r="Z161">
            <v>4.1767068273092374</v>
          </cell>
          <cell r="AA161">
            <v>4.0160642570281124E-2</v>
          </cell>
        </row>
        <row r="162">
          <cell r="B162">
            <v>41226</v>
          </cell>
          <cell r="C162" t="str">
            <v>A-17 (Arang)</v>
          </cell>
          <cell r="D162" t="str">
            <v>A-17 (Arang):Arang</v>
          </cell>
          <cell r="E162">
            <v>0</v>
          </cell>
          <cell r="F162">
            <v>100</v>
          </cell>
          <cell r="G162">
            <v>276</v>
          </cell>
          <cell r="H162">
            <v>151</v>
          </cell>
          <cell r="I162">
            <v>394</v>
          </cell>
          <cell r="J162">
            <v>0</v>
          </cell>
          <cell r="K162">
            <v>104</v>
          </cell>
          <cell r="L162">
            <v>104</v>
          </cell>
          <cell r="M162">
            <v>100</v>
          </cell>
          <cell r="N162">
            <v>20.3</v>
          </cell>
          <cell r="O162">
            <v>20.3</v>
          </cell>
          <cell r="R162">
            <v>0</v>
          </cell>
          <cell r="S162">
            <v>5.1231527093596059</v>
          </cell>
          <cell r="T162">
            <v>5.1231527093596059</v>
          </cell>
          <cell r="V162" t="str">
            <v>arang meter 11.3 MMSCFD</v>
          </cell>
          <cell r="W162">
            <v>20300</v>
          </cell>
          <cell r="X162">
            <v>0</v>
          </cell>
          <cell r="Z162">
            <v>5.1231527093596059</v>
          </cell>
          <cell r="AA162">
            <v>0</v>
          </cell>
        </row>
        <row r="163">
          <cell r="B163">
            <v>41253</v>
          </cell>
          <cell r="C163" t="str">
            <v>A-17 (Arang)</v>
          </cell>
          <cell r="D163" t="str">
            <v>A-17 (Arang):Arang</v>
          </cell>
          <cell r="E163">
            <v>5</v>
          </cell>
          <cell r="F163">
            <v>100</v>
          </cell>
          <cell r="G163">
            <v>271</v>
          </cell>
          <cell r="H163">
            <v>158</v>
          </cell>
          <cell r="I163">
            <v>356</v>
          </cell>
          <cell r="J163">
            <v>9</v>
          </cell>
          <cell r="K163">
            <v>128</v>
          </cell>
          <cell r="L163">
            <v>137</v>
          </cell>
          <cell r="M163">
            <v>93.430656934306569</v>
          </cell>
          <cell r="N163">
            <v>20.3</v>
          </cell>
          <cell r="O163">
            <v>20.3</v>
          </cell>
          <cell r="P163">
            <v>0</v>
          </cell>
          <cell r="R163">
            <v>2255555.5555555555</v>
          </cell>
          <cell r="S163">
            <v>6.305418719211823</v>
          </cell>
          <cell r="T163">
            <v>6.7487684729064039</v>
          </cell>
          <cell r="W163">
            <v>20300</v>
          </cell>
          <cell r="X163">
            <v>0</v>
          </cell>
          <cell r="Z163">
            <v>6.3054187192118221</v>
          </cell>
          <cell r="AA163">
            <v>0.44334975369458124</v>
          </cell>
        </row>
        <row r="164">
          <cell r="B164">
            <v>41367</v>
          </cell>
          <cell r="C164" t="str">
            <v>A-17 (Arang)</v>
          </cell>
          <cell r="D164" t="str">
            <v>A-17 (Arang):Arang</v>
          </cell>
          <cell r="E164">
            <v>5</v>
          </cell>
          <cell r="F164">
            <v>100</v>
          </cell>
          <cell r="G164">
            <v>262.7</v>
          </cell>
          <cell r="H164">
            <v>160.19999999999999</v>
          </cell>
          <cell r="I164">
            <v>373</v>
          </cell>
          <cell r="J164">
            <v>3.2</v>
          </cell>
          <cell r="K164">
            <v>0</v>
          </cell>
          <cell r="L164">
            <v>3.2</v>
          </cell>
          <cell r="M164">
            <v>0</v>
          </cell>
          <cell r="N164">
            <v>18.3</v>
          </cell>
          <cell r="O164">
            <v>18.3</v>
          </cell>
          <cell r="P164">
            <v>0</v>
          </cell>
          <cell r="R164">
            <v>5718750</v>
          </cell>
          <cell r="S164">
            <v>0</v>
          </cell>
          <cell r="T164">
            <v>0.17486338797814208</v>
          </cell>
          <cell r="V164" t="str">
            <v>Arang A-17 meter 21.95 MMscfd.</v>
          </cell>
          <cell r="W164">
            <v>18300</v>
          </cell>
          <cell r="X164">
            <v>0</v>
          </cell>
          <cell r="Z164">
            <v>0</v>
          </cell>
          <cell r="AA164">
            <v>0.17486338797814208</v>
          </cell>
        </row>
        <row r="165">
          <cell r="B165">
            <v>41574</v>
          </cell>
          <cell r="C165" t="str">
            <v>A-17 (Arang)</v>
          </cell>
          <cell r="D165" t="str">
            <v>A-17 (Arang):Arang</v>
          </cell>
          <cell r="E165">
            <v>22</v>
          </cell>
          <cell r="F165">
            <v>100</v>
          </cell>
          <cell r="G165">
            <v>246</v>
          </cell>
          <cell r="H165">
            <v>155</v>
          </cell>
          <cell r="I165">
            <v>317</v>
          </cell>
          <cell r="J165">
            <v>3</v>
          </cell>
          <cell r="K165">
            <v>0</v>
          </cell>
          <cell r="L165">
            <v>3</v>
          </cell>
          <cell r="M165">
            <v>0</v>
          </cell>
          <cell r="N165">
            <v>16.3</v>
          </cell>
          <cell r="O165">
            <v>16.3</v>
          </cell>
          <cell r="P165">
            <v>0</v>
          </cell>
          <cell r="R165">
            <v>5433333.333333333</v>
          </cell>
          <cell r="S165">
            <v>0</v>
          </cell>
          <cell r="T165">
            <v>0.18404907975460122</v>
          </cell>
          <cell r="V165" t="str">
            <v>Arang meter 19.6 MMscfd</v>
          </cell>
          <cell r="W165">
            <v>16300</v>
          </cell>
          <cell r="X165">
            <v>0</v>
          </cell>
          <cell r="Z165">
            <v>0</v>
          </cell>
          <cell r="AA165">
            <v>0.18404907975460122</v>
          </cell>
        </row>
        <row r="166">
          <cell r="B166">
            <v>41584</v>
          </cell>
          <cell r="C166" t="str">
            <v>A-17 (Arang)</v>
          </cell>
          <cell r="D166" t="str">
            <v>A-17 (Arang):Arang</v>
          </cell>
          <cell r="E166">
            <v>14</v>
          </cell>
          <cell r="F166">
            <v>100</v>
          </cell>
          <cell r="G166">
            <v>238</v>
          </cell>
          <cell r="H166">
            <v>152</v>
          </cell>
          <cell r="I166">
            <v>334</v>
          </cell>
          <cell r="J166">
            <v>3</v>
          </cell>
          <cell r="K166">
            <v>3</v>
          </cell>
          <cell r="L166">
            <v>6</v>
          </cell>
          <cell r="M166">
            <v>50</v>
          </cell>
          <cell r="N166">
            <v>16</v>
          </cell>
          <cell r="O166">
            <v>16</v>
          </cell>
          <cell r="P166">
            <v>0</v>
          </cell>
          <cell r="R166">
            <v>5333333.333333333</v>
          </cell>
          <cell r="S166">
            <v>0.1875</v>
          </cell>
          <cell r="T166">
            <v>0.375</v>
          </cell>
          <cell r="V166" t="str">
            <v>Arang meter 19.2 MMscfd</v>
          </cell>
          <cell r="W166">
            <v>16000</v>
          </cell>
          <cell r="X166">
            <v>0</v>
          </cell>
          <cell r="Z166">
            <v>0.1875</v>
          </cell>
          <cell r="AA166">
            <v>0.1875</v>
          </cell>
        </row>
        <row r="167">
          <cell r="B167">
            <v>41746</v>
          </cell>
          <cell r="C167" t="str">
            <v>A-17 (Arang)</v>
          </cell>
          <cell r="D167" t="str">
            <v>A-17 (Arang):Arang</v>
          </cell>
          <cell r="E167">
            <v>10</v>
          </cell>
          <cell r="F167">
            <v>100</v>
          </cell>
          <cell r="G167">
            <v>290</v>
          </cell>
          <cell r="H167">
            <v>161</v>
          </cell>
          <cell r="I167">
            <v>446</v>
          </cell>
          <cell r="J167">
            <v>6</v>
          </cell>
          <cell r="K167">
            <v>1</v>
          </cell>
          <cell r="L167">
            <v>7</v>
          </cell>
          <cell r="M167">
            <v>14.285714285714286</v>
          </cell>
          <cell r="N167">
            <v>15.6</v>
          </cell>
          <cell r="O167">
            <v>15.6</v>
          </cell>
          <cell r="P167">
            <v>0</v>
          </cell>
          <cell r="R167">
            <v>2600000</v>
          </cell>
          <cell r="S167">
            <v>6.4102564102564097E-2</v>
          </cell>
          <cell r="T167">
            <v>0.44871794871794873</v>
          </cell>
          <cell r="V167" t="str">
            <v>Arang meter 19.4 MMscfd</v>
          </cell>
          <cell r="W167">
            <v>15600</v>
          </cell>
          <cell r="X167">
            <v>0</v>
          </cell>
          <cell r="Z167">
            <v>6.4102564102564111E-2</v>
          </cell>
          <cell r="AA167">
            <v>0.38461538461538464</v>
          </cell>
        </row>
        <row r="168">
          <cell r="B168">
            <v>41780</v>
          </cell>
          <cell r="C168" t="str">
            <v>A-17 (Arang)</v>
          </cell>
          <cell r="D168" t="str">
            <v>A-17 (Arang):Arang</v>
          </cell>
          <cell r="E168">
            <v>6</v>
          </cell>
          <cell r="F168">
            <v>99</v>
          </cell>
          <cell r="G168">
            <v>219</v>
          </cell>
          <cell r="H168">
            <v>153</v>
          </cell>
          <cell r="I168">
            <v>98</v>
          </cell>
          <cell r="J168">
            <v>3</v>
          </cell>
          <cell r="K168">
            <v>0</v>
          </cell>
          <cell r="L168">
            <v>3</v>
          </cell>
          <cell r="M168">
            <v>0</v>
          </cell>
          <cell r="N168">
            <v>15.9</v>
          </cell>
          <cell r="O168">
            <v>15.9</v>
          </cell>
          <cell r="P168">
            <v>0</v>
          </cell>
          <cell r="R168">
            <v>5300000</v>
          </cell>
          <cell r="S168">
            <v>0</v>
          </cell>
          <cell r="T168">
            <v>0.18867924528301888</v>
          </cell>
          <cell r="V168" t="str">
            <v>Arang meter Gas rate 19.1 MMSCFD</v>
          </cell>
          <cell r="W168">
            <v>15900</v>
          </cell>
          <cell r="X168">
            <v>0</v>
          </cell>
          <cell r="Z168">
            <v>0</v>
          </cell>
          <cell r="AA168">
            <v>0.18867924528301885</v>
          </cell>
        </row>
        <row r="169">
          <cell r="B169">
            <v>41799</v>
          </cell>
          <cell r="C169" t="str">
            <v>A-17 (Arang)</v>
          </cell>
          <cell r="D169" t="str">
            <v>A-17 (Arang):Arang</v>
          </cell>
          <cell r="E169">
            <v>9</v>
          </cell>
          <cell r="F169">
            <v>100</v>
          </cell>
          <cell r="G169">
            <v>254</v>
          </cell>
          <cell r="H169">
            <v>159</v>
          </cell>
          <cell r="I169">
            <v>72</v>
          </cell>
          <cell r="J169">
            <v>3</v>
          </cell>
          <cell r="K169">
            <v>0</v>
          </cell>
          <cell r="L169">
            <v>3</v>
          </cell>
          <cell r="M169">
            <v>0</v>
          </cell>
          <cell r="N169">
            <v>15.82</v>
          </cell>
          <cell r="O169">
            <v>15.82</v>
          </cell>
          <cell r="P169">
            <v>0</v>
          </cell>
          <cell r="R169">
            <v>5273333.333333333</v>
          </cell>
          <cell r="S169">
            <v>0</v>
          </cell>
          <cell r="T169">
            <v>0.18963337547408343</v>
          </cell>
          <cell r="V169" t="str">
            <v>Arang meter 19.01 MMSCFD</v>
          </cell>
          <cell r="W169">
            <v>15820</v>
          </cell>
          <cell r="X169">
            <v>0</v>
          </cell>
          <cell r="Z169">
            <v>0</v>
          </cell>
          <cell r="AA169">
            <v>0.18963337547408343</v>
          </cell>
        </row>
        <row r="170">
          <cell r="B170">
            <v>41821</v>
          </cell>
          <cell r="C170" t="str">
            <v>A-17 (Arang)</v>
          </cell>
          <cell r="D170" t="str">
            <v>A-17 (Arang):Arang</v>
          </cell>
          <cell r="E170">
            <v>7</v>
          </cell>
          <cell r="F170">
            <v>100</v>
          </cell>
          <cell r="G170">
            <v>298</v>
          </cell>
          <cell r="H170">
            <v>152</v>
          </cell>
          <cell r="I170">
            <v>61</v>
          </cell>
          <cell r="J170">
            <v>0</v>
          </cell>
          <cell r="K170">
            <v>0</v>
          </cell>
          <cell r="L170">
            <v>0</v>
          </cell>
          <cell r="M170">
            <v>0</v>
          </cell>
          <cell r="N170">
            <v>14.1</v>
          </cell>
          <cell r="O170">
            <v>14.1</v>
          </cell>
          <cell r="P170">
            <v>0</v>
          </cell>
          <cell r="R170">
            <v>0</v>
          </cell>
          <cell r="S170">
            <v>0</v>
          </cell>
          <cell r="T170">
            <v>0</v>
          </cell>
          <cell r="V170" t="str">
            <v>Arang meter 12.12 MMSCFD. Need to calibrate meter.</v>
          </cell>
          <cell r="W170">
            <v>14100</v>
          </cell>
          <cell r="X170">
            <v>0</v>
          </cell>
          <cell r="Z170">
            <v>0</v>
          </cell>
          <cell r="AA170">
            <v>0</v>
          </cell>
        </row>
        <row r="171">
          <cell r="B171">
            <v>41836</v>
          </cell>
          <cell r="C171" t="str">
            <v>A-17 (Arang)</v>
          </cell>
          <cell r="D171" t="str">
            <v>A-17 (Arang):Arang</v>
          </cell>
          <cell r="E171">
            <v>5</v>
          </cell>
          <cell r="F171">
            <v>100</v>
          </cell>
          <cell r="G171">
            <v>287</v>
          </cell>
          <cell r="H171">
            <v>152</v>
          </cell>
          <cell r="I171">
            <v>64</v>
          </cell>
          <cell r="J171">
            <v>3</v>
          </cell>
          <cell r="K171">
            <v>0</v>
          </cell>
          <cell r="L171">
            <v>3</v>
          </cell>
          <cell r="M171">
            <v>0</v>
          </cell>
          <cell r="N171">
            <v>15.4</v>
          </cell>
          <cell r="O171">
            <v>15.4</v>
          </cell>
          <cell r="P171">
            <v>0</v>
          </cell>
          <cell r="R171">
            <v>5133333.333333333</v>
          </cell>
          <cell r="S171">
            <v>0</v>
          </cell>
          <cell r="T171">
            <v>0.19480519480519481</v>
          </cell>
          <cell r="V171" t="str">
            <v>Arang meter 19.2 MMscfd</v>
          </cell>
          <cell r="W171">
            <v>15400</v>
          </cell>
          <cell r="X171">
            <v>0</v>
          </cell>
          <cell r="Z171">
            <v>0</v>
          </cell>
          <cell r="AA171">
            <v>0.19480519480519481</v>
          </cell>
        </row>
        <row r="172">
          <cell r="B172">
            <v>41965</v>
          </cell>
          <cell r="C172" t="str">
            <v>A-17 (Arang)</v>
          </cell>
          <cell r="D172" t="str">
            <v>A-17 (Arang):Arang</v>
          </cell>
          <cell r="E172">
            <v>19</v>
          </cell>
          <cell r="F172">
            <v>94</v>
          </cell>
          <cell r="G172">
            <v>279</v>
          </cell>
          <cell r="H172">
            <v>157</v>
          </cell>
          <cell r="I172">
            <v>80</v>
          </cell>
          <cell r="J172">
            <v>6</v>
          </cell>
          <cell r="K172">
            <v>0</v>
          </cell>
          <cell r="L172">
            <v>6</v>
          </cell>
          <cell r="M172">
            <v>0</v>
          </cell>
          <cell r="N172">
            <v>13.9</v>
          </cell>
          <cell r="O172">
            <v>13.9</v>
          </cell>
          <cell r="P172">
            <v>0</v>
          </cell>
          <cell r="R172">
            <v>2316666.6666666665</v>
          </cell>
          <cell r="S172">
            <v>0</v>
          </cell>
          <cell r="T172">
            <v>0.43165467625899279</v>
          </cell>
          <cell r="V172" t="str">
            <v>Arang meter 17.1 MM</v>
          </cell>
          <cell r="W172">
            <v>13900</v>
          </cell>
          <cell r="X172">
            <v>0</v>
          </cell>
          <cell r="Z172">
            <v>0</v>
          </cell>
          <cell r="AA172">
            <v>0.43165467625899279</v>
          </cell>
        </row>
        <row r="173">
          <cell r="B173">
            <v>41979</v>
          </cell>
          <cell r="C173" t="str">
            <v>A-17 (Arang)</v>
          </cell>
          <cell r="D173" t="str">
            <v>A-17 (Arang):Arang</v>
          </cell>
          <cell r="E173">
            <v>24</v>
          </cell>
          <cell r="F173">
            <v>100</v>
          </cell>
          <cell r="G173">
            <v>238</v>
          </cell>
          <cell r="H173">
            <v>152</v>
          </cell>
          <cell r="I173">
            <v>78</v>
          </cell>
          <cell r="J173">
            <v>13</v>
          </cell>
          <cell r="K173">
            <v>0</v>
          </cell>
          <cell r="L173">
            <v>13</v>
          </cell>
          <cell r="M173">
            <v>0</v>
          </cell>
          <cell r="N173">
            <v>13.8</v>
          </cell>
          <cell r="O173">
            <v>13.8</v>
          </cell>
          <cell r="P173">
            <v>0</v>
          </cell>
          <cell r="R173">
            <v>1061538.4615384615</v>
          </cell>
          <cell r="S173">
            <v>0</v>
          </cell>
          <cell r="T173">
            <v>0.94202898550724634</v>
          </cell>
          <cell r="V173" t="str">
            <v>Arang meter = 17 MM</v>
          </cell>
          <cell r="W173">
            <v>13800</v>
          </cell>
          <cell r="X173">
            <v>0</v>
          </cell>
          <cell r="Z173">
            <v>0</v>
          </cell>
          <cell r="AA173">
            <v>0.94202898550724634</v>
          </cell>
        </row>
        <row r="174">
          <cell r="B174">
            <v>42001</v>
          </cell>
          <cell r="C174" t="str">
            <v>A-17 (Arang)</v>
          </cell>
          <cell r="D174" t="str">
            <v>A-17 (Arang):Arang</v>
          </cell>
          <cell r="E174">
            <v>22</v>
          </cell>
          <cell r="F174">
            <v>99.3</v>
          </cell>
          <cell r="G174">
            <v>296</v>
          </cell>
          <cell r="H174">
            <v>149</v>
          </cell>
          <cell r="I174">
            <v>72</v>
          </cell>
          <cell r="J174">
            <v>3.25</v>
          </cell>
          <cell r="K174">
            <v>0</v>
          </cell>
          <cell r="L174">
            <v>3.25</v>
          </cell>
          <cell r="M174">
            <v>0</v>
          </cell>
          <cell r="N174">
            <v>14.05</v>
          </cell>
          <cell r="O174">
            <v>14.05</v>
          </cell>
          <cell r="P174">
            <v>0</v>
          </cell>
          <cell r="R174">
            <v>4323076.923076923</v>
          </cell>
          <cell r="S174">
            <v>0</v>
          </cell>
          <cell r="T174">
            <v>0.23131672597864769</v>
          </cell>
          <cell r="V174" t="str">
            <v>Arang meter = 17.54 MM</v>
          </cell>
          <cell r="W174">
            <v>14050</v>
          </cell>
          <cell r="X174">
            <v>0</v>
          </cell>
          <cell r="Z174">
            <v>0</v>
          </cell>
          <cell r="AA174">
            <v>0.23131672597864766</v>
          </cell>
        </row>
        <row r="175">
          <cell r="B175">
            <v>42029</v>
          </cell>
          <cell r="C175" t="str">
            <v>A-17 (Arang)</v>
          </cell>
          <cell r="D175" t="str">
            <v>A-17 (Arang):Arang</v>
          </cell>
          <cell r="E175">
            <v>4.5</v>
          </cell>
          <cell r="F175">
            <v>99</v>
          </cell>
          <cell r="G175">
            <v>222</v>
          </cell>
          <cell r="H175">
            <v>151</v>
          </cell>
          <cell r="I175">
            <v>100</v>
          </cell>
          <cell r="J175">
            <v>3</v>
          </cell>
          <cell r="K175">
            <v>0</v>
          </cell>
          <cell r="L175">
            <v>3</v>
          </cell>
          <cell r="M175">
            <v>0</v>
          </cell>
          <cell r="N175">
            <v>13.93</v>
          </cell>
          <cell r="O175">
            <v>13.93</v>
          </cell>
          <cell r="P175">
            <v>0</v>
          </cell>
          <cell r="R175">
            <v>4643333.333333333</v>
          </cell>
          <cell r="S175">
            <v>0</v>
          </cell>
          <cell r="T175">
            <v>0.21536252692031588</v>
          </cell>
          <cell r="V175" t="str">
            <v>Arang meter = 17.1 MM</v>
          </cell>
          <cell r="W175">
            <v>13930</v>
          </cell>
          <cell r="X175">
            <v>0</v>
          </cell>
          <cell r="Z175">
            <v>0</v>
          </cell>
          <cell r="AA175">
            <v>0.21536252692031588</v>
          </cell>
        </row>
        <row r="176">
          <cell r="B176">
            <v>42036</v>
          </cell>
          <cell r="C176" t="str">
            <v>A-17 (Arang)</v>
          </cell>
          <cell r="D176" t="str">
            <v>A-17 (Arang):Arang</v>
          </cell>
          <cell r="E176">
            <v>17</v>
          </cell>
          <cell r="F176">
            <v>98</v>
          </cell>
          <cell r="G176">
            <v>230</v>
          </cell>
          <cell r="H176">
            <v>146</v>
          </cell>
          <cell r="I176">
            <v>101</v>
          </cell>
          <cell r="J176">
            <v>10</v>
          </cell>
          <cell r="K176">
            <v>0</v>
          </cell>
          <cell r="L176">
            <v>10</v>
          </cell>
          <cell r="M176">
            <v>0</v>
          </cell>
          <cell r="N176">
            <v>13.9</v>
          </cell>
          <cell r="O176">
            <v>13.9</v>
          </cell>
          <cell r="P176">
            <v>0</v>
          </cell>
          <cell r="R176">
            <v>1390000</v>
          </cell>
          <cell r="S176">
            <v>0</v>
          </cell>
          <cell r="T176">
            <v>0.71942446043165464</v>
          </cell>
          <cell r="V176" t="str">
            <v>Arang meter = 17.1 MM</v>
          </cell>
          <cell r="W176">
            <v>13900</v>
          </cell>
          <cell r="X176">
            <v>0</v>
          </cell>
          <cell r="Z176">
            <v>0</v>
          </cell>
          <cell r="AA176">
            <v>0.71942446043165464</v>
          </cell>
        </row>
        <row r="177">
          <cell r="B177">
            <v>42063</v>
          </cell>
          <cell r="C177" t="str">
            <v>A-17 (Arang)</v>
          </cell>
          <cell r="D177" t="str">
            <v>A-17 (Arang):Arang</v>
          </cell>
          <cell r="E177">
            <v>21</v>
          </cell>
          <cell r="F177">
            <v>97.3</v>
          </cell>
          <cell r="G177">
            <v>230</v>
          </cell>
          <cell r="H177">
            <v>153</v>
          </cell>
          <cell r="I177">
            <v>69</v>
          </cell>
          <cell r="J177">
            <v>1.24</v>
          </cell>
          <cell r="K177">
            <v>0</v>
          </cell>
          <cell r="L177">
            <v>1.24</v>
          </cell>
          <cell r="M177">
            <v>0</v>
          </cell>
          <cell r="N177">
            <v>12.09</v>
          </cell>
          <cell r="O177">
            <v>12.09</v>
          </cell>
          <cell r="P177">
            <v>0</v>
          </cell>
          <cell r="R177">
            <v>9750000</v>
          </cell>
          <cell r="S177">
            <v>0</v>
          </cell>
          <cell r="T177">
            <v>0.10256410256410256</v>
          </cell>
          <cell r="V177" t="str">
            <v>Arang meter Gas rate 17.1 MMSCFD</v>
          </cell>
          <cell r="W177">
            <v>12090</v>
          </cell>
          <cell r="X177">
            <v>0</v>
          </cell>
          <cell r="Z177">
            <v>0</v>
          </cell>
          <cell r="AA177">
            <v>0.10256410256410256</v>
          </cell>
        </row>
        <row r="178">
          <cell r="B178">
            <v>42192</v>
          </cell>
          <cell r="C178" t="str">
            <v>A-17 (Arang)</v>
          </cell>
          <cell r="D178" t="str">
            <v>A-17 (Arang):Arang</v>
          </cell>
          <cell r="E178">
            <v>10</v>
          </cell>
          <cell r="F178">
            <v>99</v>
          </cell>
          <cell r="G178">
            <v>262</v>
          </cell>
          <cell r="H178">
            <v>157</v>
          </cell>
          <cell r="I178">
            <v>68</v>
          </cell>
          <cell r="J178">
            <v>0</v>
          </cell>
          <cell r="K178">
            <v>0</v>
          </cell>
          <cell r="L178">
            <v>0</v>
          </cell>
          <cell r="M178">
            <v>0</v>
          </cell>
          <cell r="N178">
            <v>12</v>
          </cell>
          <cell r="O178">
            <v>12</v>
          </cell>
          <cell r="P178">
            <v>0</v>
          </cell>
          <cell r="R178">
            <v>0</v>
          </cell>
          <cell r="S178">
            <v>0</v>
          </cell>
          <cell r="T178">
            <v>0</v>
          </cell>
          <cell r="V178" t="str">
            <v>Arang meter not working (NA)</v>
          </cell>
          <cell r="W178">
            <v>12000</v>
          </cell>
          <cell r="X178">
            <v>0</v>
          </cell>
          <cell r="Z178">
            <v>0</v>
          </cell>
          <cell r="AA178">
            <v>0</v>
          </cell>
        </row>
        <row r="179">
          <cell r="B179">
            <v>42229</v>
          </cell>
          <cell r="C179" t="str">
            <v>A-17 (Arang)</v>
          </cell>
          <cell r="D179" t="str">
            <v>A-17 (Arang):Arang</v>
          </cell>
          <cell r="E179">
            <v>23</v>
          </cell>
          <cell r="F179">
            <v>98</v>
          </cell>
          <cell r="G179">
            <v>225</v>
          </cell>
          <cell r="H179">
            <v>157</v>
          </cell>
          <cell r="I179">
            <v>70</v>
          </cell>
          <cell r="J179">
            <v>0</v>
          </cell>
          <cell r="K179">
            <v>5</v>
          </cell>
          <cell r="L179">
            <v>5</v>
          </cell>
          <cell r="M179">
            <v>100</v>
          </cell>
          <cell r="N179">
            <v>11.6</v>
          </cell>
          <cell r="O179">
            <v>11.6</v>
          </cell>
          <cell r="P179">
            <v>0</v>
          </cell>
          <cell r="R179">
            <v>0</v>
          </cell>
          <cell r="S179">
            <v>0.43103448275862066</v>
          </cell>
          <cell r="T179">
            <v>0.43103448275862066</v>
          </cell>
          <cell r="V179" t="str">
            <v>Arang meter not working</v>
          </cell>
          <cell r="W179">
            <v>11600</v>
          </cell>
          <cell r="X179">
            <v>0</v>
          </cell>
          <cell r="Z179">
            <v>0.43103448275862072</v>
          </cell>
          <cell r="AA179">
            <v>0</v>
          </cell>
        </row>
        <row r="180">
          <cell r="B180">
            <v>42254</v>
          </cell>
          <cell r="C180" t="str">
            <v>A-17 (Arang)</v>
          </cell>
          <cell r="D180" t="str">
            <v>A-17 (Arang):Arang</v>
          </cell>
          <cell r="E180">
            <v>23</v>
          </cell>
          <cell r="F180">
            <v>96</v>
          </cell>
          <cell r="G180">
            <v>229</v>
          </cell>
          <cell r="H180">
            <v>156</v>
          </cell>
          <cell r="I180">
            <v>67</v>
          </cell>
          <cell r="J180">
            <v>0</v>
          </cell>
          <cell r="K180">
            <v>4.25</v>
          </cell>
          <cell r="L180">
            <v>4.25</v>
          </cell>
          <cell r="M180">
            <v>100</v>
          </cell>
          <cell r="N180">
            <v>11.14</v>
          </cell>
          <cell r="O180">
            <v>11.14</v>
          </cell>
          <cell r="P180">
            <v>0</v>
          </cell>
          <cell r="R180">
            <v>0</v>
          </cell>
          <cell r="S180">
            <v>0.38150807899461403</v>
          </cell>
          <cell r="T180">
            <v>0.38150807899461403</v>
          </cell>
          <cell r="V180" t="str">
            <v>Arang meter = 13.90 MMSCFD</v>
          </cell>
          <cell r="W180">
            <v>11140</v>
          </cell>
          <cell r="X180">
            <v>0</v>
          </cell>
          <cell r="Z180">
            <v>0.38150807899461397</v>
          </cell>
          <cell r="AA180">
            <v>0</v>
          </cell>
        </row>
        <row r="181">
          <cell r="B181">
            <v>42265</v>
          </cell>
          <cell r="C181" t="str">
            <v>A-17 (Arang)</v>
          </cell>
          <cell r="D181" t="str">
            <v>A-17 (Arang):Arang</v>
          </cell>
          <cell r="E181">
            <v>22</v>
          </cell>
          <cell r="F181">
            <v>96</v>
          </cell>
          <cell r="G181">
            <v>219</v>
          </cell>
          <cell r="H181">
            <v>154</v>
          </cell>
          <cell r="I181">
            <v>69</v>
          </cell>
          <cell r="J181">
            <v>0</v>
          </cell>
          <cell r="K181">
            <v>4</v>
          </cell>
          <cell r="L181">
            <v>4</v>
          </cell>
          <cell r="M181">
            <v>100</v>
          </cell>
          <cell r="N181">
            <v>11.1</v>
          </cell>
          <cell r="O181">
            <v>11.1</v>
          </cell>
          <cell r="P181">
            <v>0</v>
          </cell>
          <cell r="Q181">
            <v>0</v>
          </cell>
          <cell r="R181">
            <v>0</v>
          </cell>
          <cell r="S181">
            <v>0.36036036036036034</v>
          </cell>
          <cell r="T181">
            <v>0.36036036036036034</v>
          </cell>
          <cell r="V181" t="str">
            <v>Arang Meter = 13.83 MM</v>
          </cell>
          <cell r="W181">
            <v>11100</v>
          </cell>
          <cell r="X181">
            <v>0</v>
          </cell>
          <cell r="Z181">
            <v>0.3603603603603604</v>
          </cell>
          <cell r="AA181">
            <v>0</v>
          </cell>
        </row>
        <row r="182">
          <cell r="B182">
            <v>42288</v>
          </cell>
          <cell r="C182" t="str">
            <v>A-17 (Arang)</v>
          </cell>
          <cell r="D182" t="str">
            <v>A-17 (Arang):Arang</v>
          </cell>
          <cell r="E182">
            <v>22</v>
          </cell>
          <cell r="F182">
            <v>100</v>
          </cell>
          <cell r="G182">
            <v>220</v>
          </cell>
          <cell r="H182">
            <v>158</v>
          </cell>
          <cell r="I182">
            <v>66</v>
          </cell>
          <cell r="J182">
            <v>0</v>
          </cell>
          <cell r="K182">
            <v>5</v>
          </cell>
          <cell r="L182">
            <v>5</v>
          </cell>
          <cell r="M182">
            <v>100</v>
          </cell>
          <cell r="N182">
            <v>10.7</v>
          </cell>
          <cell r="O182">
            <v>10.7</v>
          </cell>
          <cell r="P182">
            <v>0</v>
          </cell>
          <cell r="Q182">
            <v>0</v>
          </cell>
          <cell r="R182">
            <v>0</v>
          </cell>
          <cell r="S182">
            <v>0.46728971962616822</v>
          </cell>
          <cell r="T182">
            <v>0.46728971962616822</v>
          </cell>
          <cell r="V182" t="str">
            <v>Gas rate reading in arang meter is 13.3MMCSFD</v>
          </cell>
          <cell r="W182">
            <v>10700</v>
          </cell>
          <cell r="X182">
            <v>0</v>
          </cell>
          <cell r="Z182">
            <v>0.46728971962616828</v>
          </cell>
          <cell r="AA182">
            <v>0</v>
          </cell>
        </row>
        <row r="183">
          <cell r="B183">
            <v>42314</v>
          </cell>
          <cell r="C183" t="str">
            <v>A-17 (Arang)</v>
          </cell>
          <cell r="D183" t="str">
            <v>A-17 (Arang):Arang</v>
          </cell>
          <cell r="E183">
            <v>7</v>
          </cell>
          <cell r="F183">
            <v>100</v>
          </cell>
          <cell r="G183">
            <v>222</v>
          </cell>
          <cell r="H183">
            <v>158</v>
          </cell>
          <cell r="I183">
            <v>67</v>
          </cell>
          <cell r="J183">
            <v>0</v>
          </cell>
          <cell r="K183">
            <v>3</v>
          </cell>
          <cell r="L183">
            <v>3</v>
          </cell>
          <cell r="M183">
            <v>100</v>
          </cell>
          <cell r="N183">
            <v>10.7</v>
          </cell>
          <cell r="O183">
            <v>10.7</v>
          </cell>
          <cell r="P183">
            <v>0</v>
          </cell>
          <cell r="Q183">
            <v>0</v>
          </cell>
          <cell r="R183">
            <v>0</v>
          </cell>
          <cell r="S183">
            <v>0.28037383177570091</v>
          </cell>
          <cell r="T183">
            <v>0.28037383177570091</v>
          </cell>
          <cell r="V183" t="str">
            <v>Arang meter = 13.4 MMscfd</v>
          </cell>
          <cell r="W183">
            <v>10700</v>
          </cell>
          <cell r="X183">
            <v>0</v>
          </cell>
          <cell r="Z183">
            <v>0.28037383177570097</v>
          </cell>
          <cell r="AA183">
            <v>0</v>
          </cell>
        </row>
        <row r="184">
          <cell r="B184">
            <v>42356</v>
          </cell>
          <cell r="C184" t="str">
            <v>A-17 (Arang)</v>
          </cell>
          <cell r="D184" t="str">
            <v>A-17 (Arang):Arang</v>
          </cell>
          <cell r="E184">
            <v>8</v>
          </cell>
          <cell r="F184">
            <v>100</v>
          </cell>
          <cell r="G184">
            <v>225</v>
          </cell>
          <cell r="H184">
            <v>146</v>
          </cell>
          <cell r="I184">
            <v>67</v>
          </cell>
          <cell r="J184">
            <v>0</v>
          </cell>
          <cell r="K184">
            <v>2.63</v>
          </cell>
          <cell r="L184">
            <v>2.63</v>
          </cell>
          <cell r="M184">
            <v>100</v>
          </cell>
          <cell r="N184">
            <v>10.28</v>
          </cell>
          <cell r="O184">
            <v>10.28</v>
          </cell>
          <cell r="P184">
            <v>0</v>
          </cell>
          <cell r="Q184">
            <v>0</v>
          </cell>
          <cell r="R184">
            <v>0</v>
          </cell>
          <cell r="T184">
            <v>0.25583657587548636</v>
          </cell>
          <cell r="V184" t="str">
            <v>Arang meter = 13.0 MMscfd</v>
          </cell>
          <cell r="W184">
            <v>10280</v>
          </cell>
          <cell r="X184">
            <v>0</v>
          </cell>
          <cell r="Z184">
            <v>0.25583657587548636</v>
          </cell>
          <cell r="AA184">
            <v>0</v>
          </cell>
        </row>
        <row r="185">
          <cell r="B185">
            <v>42564</v>
          </cell>
          <cell r="C185" t="str">
            <v>A-17 (Arang)</v>
          </cell>
          <cell r="D185" t="str">
            <v>A-17 (Arang):Arang</v>
          </cell>
          <cell r="E185">
            <v>30</v>
          </cell>
          <cell r="F185">
            <v>97</v>
          </cell>
          <cell r="G185">
            <v>216</v>
          </cell>
          <cell r="H185">
            <v>152</v>
          </cell>
          <cell r="I185">
            <v>100</v>
          </cell>
          <cell r="J185">
            <v>0</v>
          </cell>
          <cell r="K185">
            <v>14.98</v>
          </cell>
          <cell r="L185">
            <v>14.98</v>
          </cell>
          <cell r="M185">
            <v>100</v>
          </cell>
          <cell r="N185">
            <v>10.71</v>
          </cell>
          <cell r="O185">
            <v>10.71</v>
          </cell>
          <cell r="P185">
            <v>0</v>
          </cell>
          <cell r="Q185">
            <v>0</v>
          </cell>
          <cell r="R185">
            <v>0</v>
          </cell>
          <cell r="S185">
            <v>1.3986928104575163</v>
          </cell>
          <cell r="T185">
            <v>1.3986928104575163</v>
          </cell>
          <cell r="V185" t="str">
            <v xml:space="preserve">Arang meter = 10.5 MM. </v>
          </cell>
          <cell r="W185">
            <v>10710</v>
          </cell>
          <cell r="X185">
            <v>0</v>
          </cell>
          <cell r="Z185">
            <v>1.3986928104575163</v>
          </cell>
          <cell r="AA185">
            <v>0</v>
          </cell>
        </row>
        <row r="186">
          <cell r="B186">
            <v>42661</v>
          </cell>
          <cell r="C186" t="str">
            <v>A-17 (Arang)</v>
          </cell>
          <cell r="D186" t="str">
            <v>A-17 (Arang):Arang</v>
          </cell>
          <cell r="E186">
            <v>22</v>
          </cell>
          <cell r="F186">
            <v>98</v>
          </cell>
          <cell r="G186">
            <v>219</v>
          </cell>
          <cell r="H186">
            <v>158</v>
          </cell>
          <cell r="I186">
            <v>67</v>
          </cell>
          <cell r="J186">
            <v>0</v>
          </cell>
          <cell r="K186">
            <v>11.71</v>
          </cell>
          <cell r="L186">
            <v>11.71</v>
          </cell>
          <cell r="M186">
            <v>100</v>
          </cell>
          <cell r="N186">
            <v>12.5</v>
          </cell>
          <cell r="O186">
            <v>12.5</v>
          </cell>
          <cell r="P186">
            <v>0</v>
          </cell>
          <cell r="Q186">
            <v>0</v>
          </cell>
          <cell r="R186">
            <v>0</v>
          </cell>
          <cell r="S186">
            <v>0.93679999999999997</v>
          </cell>
          <cell r="T186">
            <v>0.93679999999999997</v>
          </cell>
          <cell r="V186" t="str">
            <v xml:space="preserve">Assume WC 100%. Arang meter = 12.5 MM. gas TS no record. </v>
          </cell>
          <cell r="W186">
            <v>12500</v>
          </cell>
          <cell r="X186">
            <v>0</v>
          </cell>
          <cell r="Z186">
            <v>0.93680000000000008</v>
          </cell>
          <cell r="AA186">
            <v>0</v>
          </cell>
        </row>
        <row r="187">
          <cell r="B187">
            <v>42854</v>
          </cell>
          <cell r="C187" t="str">
            <v>A-17 (Arang)</v>
          </cell>
          <cell r="D187" t="str">
            <v>A-17 (Arang):Arang</v>
          </cell>
          <cell r="E187">
            <v>12</v>
          </cell>
          <cell r="F187">
            <v>100</v>
          </cell>
          <cell r="G187">
            <v>214</v>
          </cell>
          <cell r="H187">
            <v>158</v>
          </cell>
          <cell r="I187">
            <v>71</v>
          </cell>
          <cell r="N187">
            <v>9.3000000000000007</v>
          </cell>
          <cell r="O187">
            <v>9.3000000000000007</v>
          </cell>
          <cell r="P187">
            <v>0</v>
          </cell>
          <cell r="Q187">
            <v>0</v>
          </cell>
          <cell r="T187">
            <v>0</v>
          </cell>
          <cell r="W187">
            <v>9300</v>
          </cell>
          <cell r="X187">
            <v>0</v>
          </cell>
          <cell r="Z187">
            <v>0</v>
          </cell>
          <cell r="AA187">
            <v>0</v>
          </cell>
        </row>
        <row r="188">
          <cell r="B188">
            <v>42865</v>
          </cell>
          <cell r="C188" t="str">
            <v>A-17 (Arang)</v>
          </cell>
          <cell r="D188" t="str">
            <v>A-17 (Arang):Arang</v>
          </cell>
          <cell r="E188">
            <v>7.3</v>
          </cell>
          <cell r="F188">
            <v>94</v>
          </cell>
          <cell r="G188">
            <v>245</v>
          </cell>
          <cell r="H188">
            <v>156</v>
          </cell>
          <cell r="I188">
            <v>68</v>
          </cell>
          <cell r="J188">
            <v>0</v>
          </cell>
          <cell r="K188">
            <v>20</v>
          </cell>
          <cell r="L188">
            <v>20</v>
          </cell>
          <cell r="M188">
            <v>100</v>
          </cell>
          <cell r="N188">
            <v>9</v>
          </cell>
          <cell r="O188">
            <v>9</v>
          </cell>
          <cell r="P188">
            <v>0</v>
          </cell>
          <cell r="Q188">
            <v>0</v>
          </cell>
          <cell r="R188">
            <v>0</v>
          </cell>
          <cell r="T188">
            <v>2.2222222222222223</v>
          </cell>
          <cell r="W188">
            <v>9000</v>
          </cell>
          <cell r="X188">
            <v>0</v>
          </cell>
          <cell r="Z188">
            <v>2.2222222222222223</v>
          </cell>
          <cell r="AA188">
            <v>0</v>
          </cell>
        </row>
        <row r="189">
          <cell r="B189">
            <v>42872</v>
          </cell>
          <cell r="C189" t="str">
            <v>A-17 (Arang)</v>
          </cell>
          <cell r="D189" t="str">
            <v>A-17 (Arang):Arang</v>
          </cell>
          <cell r="E189">
            <v>3</v>
          </cell>
          <cell r="F189">
            <v>95.8</v>
          </cell>
          <cell r="G189">
            <v>232</v>
          </cell>
          <cell r="H189">
            <v>160</v>
          </cell>
          <cell r="I189">
            <v>55</v>
          </cell>
          <cell r="J189">
            <v>0</v>
          </cell>
          <cell r="K189">
            <v>41.52</v>
          </cell>
          <cell r="L189">
            <v>41.52</v>
          </cell>
          <cell r="M189">
            <v>100</v>
          </cell>
          <cell r="N189">
            <v>7.56</v>
          </cell>
          <cell r="O189">
            <v>7.56</v>
          </cell>
          <cell r="P189">
            <v>0</v>
          </cell>
          <cell r="Q189">
            <v>0</v>
          </cell>
          <cell r="R189">
            <v>0</v>
          </cell>
          <cell r="T189">
            <v>5.4920634920634921</v>
          </cell>
          <cell r="V189" t="str">
            <v>A-17 Test Separator with duration only 3 hrs</v>
          </cell>
          <cell r="W189">
            <v>7560</v>
          </cell>
          <cell r="X189">
            <v>0</v>
          </cell>
          <cell r="Z189">
            <v>5.492063492063493</v>
          </cell>
          <cell r="AA189">
            <v>0</v>
          </cell>
        </row>
        <row r="190">
          <cell r="B190">
            <v>42889</v>
          </cell>
          <cell r="C190" t="str">
            <v>A-17 (Arang)</v>
          </cell>
          <cell r="D190" t="str">
            <v>A-17 (Arang):Arang</v>
          </cell>
          <cell r="E190">
            <v>24</v>
          </cell>
          <cell r="F190">
            <v>99</v>
          </cell>
          <cell r="G190">
            <v>214</v>
          </cell>
          <cell r="H190">
            <v>145</v>
          </cell>
          <cell r="I190">
            <v>26</v>
          </cell>
          <cell r="J190">
            <v>0</v>
          </cell>
          <cell r="K190">
            <v>18.21</v>
          </cell>
          <cell r="L190">
            <v>18.21</v>
          </cell>
          <cell r="M190">
            <v>100</v>
          </cell>
          <cell r="N190">
            <v>8.2899999999999991</v>
          </cell>
          <cell r="O190">
            <v>8.2899999999999991</v>
          </cell>
          <cell r="P190">
            <v>0</v>
          </cell>
          <cell r="Q190">
            <v>0</v>
          </cell>
          <cell r="R190">
            <v>0</v>
          </cell>
          <cell r="T190">
            <v>2.1966224366706877</v>
          </cell>
          <cell r="V190" t="str">
            <v>A-17 Test Separator, assume 100% water</v>
          </cell>
          <cell r="W190">
            <v>8290</v>
          </cell>
          <cell r="X190">
            <v>0</v>
          </cell>
          <cell r="Z190">
            <v>2.1966224366706877</v>
          </cell>
          <cell r="AA190">
            <v>0</v>
          </cell>
        </row>
        <row r="191">
          <cell r="B191">
            <v>42905</v>
          </cell>
          <cell r="C191" t="str">
            <v>A-17 (Arang)</v>
          </cell>
          <cell r="D191" t="str">
            <v>A-17 (Arang):Arang</v>
          </cell>
          <cell r="E191">
            <v>4</v>
          </cell>
          <cell r="F191">
            <v>91.65</v>
          </cell>
          <cell r="G191">
            <v>229.14</v>
          </cell>
          <cell r="I191">
            <v>63.46</v>
          </cell>
          <cell r="J191">
            <v>0</v>
          </cell>
          <cell r="K191">
            <v>93.88</v>
          </cell>
          <cell r="L191">
            <v>93.88</v>
          </cell>
          <cell r="M191">
            <v>100</v>
          </cell>
          <cell r="N191">
            <v>17.18</v>
          </cell>
          <cell r="O191">
            <v>17.18</v>
          </cell>
          <cell r="P191">
            <v>0</v>
          </cell>
          <cell r="Q191">
            <v>0</v>
          </cell>
          <cell r="R191">
            <v>0</v>
          </cell>
          <cell r="T191">
            <v>5.4644935972060535</v>
          </cell>
          <cell r="V191" t="str">
            <v>found sand at liquid sample</v>
          </cell>
          <cell r="W191">
            <v>17180</v>
          </cell>
          <cell r="X191">
            <v>0</v>
          </cell>
          <cell r="Z191">
            <v>5.4644935972060535</v>
          </cell>
          <cell r="AA191">
            <v>0</v>
          </cell>
        </row>
        <row r="192">
          <cell r="B192">
            <v>42906</v>
          </cell>
          <cell r="C192" t="str">
            <v>A-17 (Arang)</v>
          </cell>
          <cell r="D192" t="str">
            <v>A-17 (Arang):Arang</v>
          </cell>
          <cell r="E192">
            <v>8</v>
          </cell>
          <cell r="F192">
            <v>74.260000000000005</v>
          </cell>
          <cell r="G192">
            <v>323.75</v>
          </cell>
          <cell r="H192">
            <v>152.91</v>
          </cell>
          <cell r="I192">
            <v>75.95</v>
          </cell>
          <cell r="J192">
            <v>0</v>
          </cell>
          <cell r="K192">
            <v>92.3</v>
          </cell>
          <cell r="L192">
            <v>92.3</v>
          </cell>
          <cell r="M192">
            <v>100</v>
          </cell>
          <cell r="N192">
            <v>14.74</v>
          </cell>
          <cell r="O192">
            <v>14.74</v>
          </cell>
          <cell r="P192">
            <v>0</v>
          </cell>
          <cell r="Q192">
            <v>0</v>
          </cell>
          <cell r="R192">
            <v>0</v>
          </cell>
          <cell r="T192">
            <v>6.2618724559023065</v>
          </cell>
          <cell r="V192" t="str">
            <v>more sand was found</v>
          </cell>
          <cell r="W192">
            <v>14740</v>
          </cell>
          <cell r="X192">
            <v>0</v>
          </cell>
          <cell r="Z192">
            <v>6.2618724559023065</v>
          </cell>
          <cell r="AA192">
            <v>0</v>
          </cell>
        </row>
        <row r="193">
          <cell r="B193">
            <v>42929</v>
          </cell>
          <cell r="C193" t="str">
            <v>A-17 (Arang)</v>
          </cell>
          <cell r="D193" t="str">
            <v>A-17 (Arang):Arang</v>
          </cell>
          <cell r="E193">
            <v>20</v>
          </cell>
          <cell r="F193">
            <v>21</v>
          </cell>
          <cell r="G193">
            <v>651</v>
          </cell>
          <cell r="H193">
            <v>97</v>
          </cell>
          <cell r="I193">
            <v>21</v>
          </cell>
          <cell r="J193">
            <v>0</v>
          </cell>
          <cell r="K193">
            <v>0</v>
          </cell>
          <cell r="L193">
            <v>0</v>
          </cell>
          <cell r="M193">
            <v>0</v>
          </cell>
          <cell r="N193">
            <v>1.68</v>
          </cell>
          <cell r="O193">
            <v>1.68</v>
          </cell>
          <cell r="P193">
            <v>0</v>
          </cell>
          <cell r="Q193">
            <v>0</v>
          </cell>
          <cell r="R193">
            <v>0</v>
          </cell>
          <cell r="T193">
            <v>0</v>
          </cell>
          <cell r="V193" t="str">
            <v>Test flow proposed 2 MMscfd, got no sand at SRS and Flowline (2 spoon at flowline), Arang meter 9.9 MM suspected error</v>
          </cell>
          <cell r="W193">
            <v>1680</v>
          </cell>
          <cell r="X193">
            <v>0</v>
          </cell>
          <cell r="Z193">
            <v>0</v>
          </cell>
          <cell r="AA193">
            <v>0</v>
          </cell>
        </row>
        <row r="194">
          <cell r="B194">
            <v>43507</v>
          </cell>
          <cell r="C194" t="str">
            <v>A-17 (Arang)</v>
          </cell>
          <cell r="D194" t="str">
            <v>A-17 (Arang):Arang</v>
          </cell>
          <cell r="E194">
            <v>13</v>
          </cell>
          <cell r="F194">
            <v>22</v>
          </cell>
          <cell r="G194">
            <v>209</v>
          </cell>
          <cell r="H194">
            <v>84</v>
          </cell>
          <cell r="I194">
            <v>64</v>
          </cell>
          <cell r="J194">
            <v>0</v>
          </cell>
          <cell r="K194">
            <v>11.69</v>
          </cell>
          <cell r="L194">
            <v>11.69</v>
          </cell>
          <cell r="M194">
            <v>100</v>
          </cell>
          <cell r="N194">
            <v>0.18</v>
          </cell>
          <cell r="O194">
            <v>0.18</v>
          </cell>
          <cell r="P194">
            <v>0</v>
          </cell>
          <cell r="Q194">
            <v>0</v>
          </cell>
          <cell r="R194">
            <v>0</v>
          </cell>
          <cell r="T194">
            <v>64.944444444444443</v>
          </cell>
          <cell r="V194" t="str">
            <v>Test Flow, Choke still 22% but FTHP has equal to SRS, no sand and liquid at flowline, temporary switch to SRS for single test A-05 with no sand level increasing. Combine test A-05 (3.2 MM 72 bfpd)</v>
          </cell>
          <cell r="W194">
            <v>180</v>
          </cell>
          <cell r="X194">
            <v>0</v>
          </cell>
          <cell r="Z194">
            <v>64.944444444444443</v>
          </cell>
          <cell r="AA194">
            <v>0</v>
          </cell>
        </row>
        <row r="195">
          <cell r="B195">
            <v>43723</v>
          </cell>
          <cell r="C195" t="str">
            <v>A-17 (Arang)</v>
          </cell>
          <cell r="D195" t="str">
            <v>A-17 (Arang):Arang</v>
          </cell>
          <cell r="E195">
            <v>9</v>
          </cell>
          <cell r="F195">
            <v>100</v>
          </cell>
          <cell r="G195">
            <v>205</v>
          </cell>
          <cell r="H195">
            <v>92</v>
          </cell>
          <cell r="I195">
            <v>15</v>
          </cell>
          <cell r="J195">
            <v>0</v>
          </cell>
          <cell r="K195">
            <v>0</v>
          </cell>
          <cell r="L195">
            <v>0</v>
          </cell>
          <cell r="M195">
            <v>0</v>
          </cell>
          <cell r="N195">
            <v>0.2</v>
          </cell>
          <cell r="O195">
            <v>0.2</v>
          </cell>
          <cell r="P195">
            <v>0</v>
          </cell>
          <cell r="Q195">
            <v>0</v>
          </cell>
          <cell r="R195">
            <v>0</v>
          </cell>
          <cell r="T195">
            <v>0</v>
          </cell>
          <cell r="V195" t="str">
            <v>NF, after venting to VS 3x total 1.5 hrs. At VS gas and water avg 1.9-2.3 MM 1000-1500 bfpd</v>
          </cell>
          <cell r="W195">
            <v>200</v>
          </cell>
          <cell r="X195">
            <v>0</v>
          </cell>
          <cell r="Z195">
            <v>0</v>
          </cell>
          <cell r="AA195">
            <v>0</v>
          </cell>
        </row>
        <row r="196">
          <cell r="B196">
            <v>43737</v>
          </cell>
          <cell r="C196" t="str">
            <v>A-17 (Arang)</v>
          </cell>
          <cell r="D196" t="str">
            <v>A-17 (Arang):Arang</v>
          </cell>
          <cell r="E196">
            <v>17</v>
          </cell>
          <cell r="F196">
            <v>100</v>
          </cell>
          <cell r="G196">
            <v>208</v>
          </cell>
          <cell r="H196">
            <v>88.6</v>
          </cell>
          <cell r="I196">
            <v>7</v>
          </cell>
          <cell r="J196">
            <v>0</v>
          </cell>
          <cell r="K196">
            <v>2</v>
          </cell>
          <cell r="L196">
            <v>2</v>
          </cell>
          <cell r="M196">
            <v>100</v>
          </cell>
          <cell r="N196">
            <v>0.08</v>
          </cell>
          <cell r="O196">
            <v>0.08</v>
          </cell>
          <cell r="P196">
            <v>0</v>
          </cell>
          <cell r="Q196">
            <v>0</v>
          </cell>
          <cell r="R196">
            <v>0</v>
          </cell>
          <cell r="T196">
            <v>25</v>
          </cell>
          <cell r="V196" t="str">
            <v>NF, 15 days after venting, loaded up, Arang meter zero</v>
          </cell>
          <cell r="W196">
            <v>80</v>
          </cell>
          <cell r="X196">
            <v>0</v>
          </cell>
          <cell r="Z196">
            <v>25</v>
          </cell>
          <cell r="AA196">
            <v>0</v>
          </cell>
        </row>
        <row r="198">
          <cell r="B198">
            <v>44037</v>
          </cell>
          <cell r="C198">
            <v>300</v>
          </cell>
        </row>
        <row r="199">
          <cell r="B199">
            <v>44337</v>
          </cell>
        </row>
        <row r="200">
          <cell r="B200">
            <v>44637</v>
          </cell>
        </row>
        <row r="201">
          <cell r="B201">
            <v>44937</v>
          </cell>
        </row>
        <row r="202">
          <cell r="B202">
            <v>45237</v>
          </cell>
        </row>
        <row r="203">
          <cell r="B203">
            <v>45537</v>
          </cell>
        </row>
        <row r="204">
          <cell r="B204">
            <v>45837</v>
          </cell>
        </row>
      </sheetData>
      <sheetData sheetId="22">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38681</v>
          </cell>
          <cell r="C26" t="str">
            <v>A-18 (Arang)</v>
          </cell>
          <cell r="D26" t="str">
            <v>A-18 (Arang):Arang</v>
          </cell>
          <cell r="E26">
            <v>6</v>
          </cell>
          <cell r="F26">
            <v>29</v>
          </cell>
          <cell r="G26">
            <v>564</v>
          </cell>
          <cell r="H26">
            <v>117</v>
          </cell>
          <cell r="I26">
            <v>0</v>
          </cell>
          <cell r="J26">
            <v>1.1000000000000001</v>
          </cell>
          <cell r="K26">
            <v>185.39</v>
          </cell>
          <cell r="L26">
            <v>186.49</v>
          </cell>
          <cell r="M26">
            <v>99.410156040538368</v>
          </cell>
          <cell r="N26">
            <v>5.6745000000000001</v>
          </cell>
          <cell r="R26">
            <v>5158636.3636363633</v>
          </cell>
          <cell r="S26">
            <v>32.67071988721473</v>
          </cell>
          <cell r="T26">
            <v>32.86456956560049</v>
          </cell>
          <cell r="V26" t="str">
            <v>Press.Csg -11.83</v>
          </cell>
          <cell r="W26">
            <v>5674.5</v>
          </cell>
          <cell r="X26">
            <v>0</v>
          </cell>
          <cell r="Y26">
            <v>32.67071988721473</v>
          </cell>
          <cell r="Z26">
            <v>0.19384967838576087</v>
          </cell>
        </row>
        <row r="27">
          <cell r="B27">
            <v>38682</v>
          </cell>
          <cell r="C27" t="str">
            <v>A-18 (Arang)</v>
          </cell>
          <cell r="D27" t="str">
            <v>A-18 (Arang):Arang</v>
          </cell>
          <cell r="E27">
            <v>7</v>
          </cell>
          <cell r="F27">
            <v>45</v>
          </cell>
          <cell r="G27">
            <v>538</v>
          </cell>
          <cell r="H27">
            <v>124</v>
          </cell>
          <cell r="I27">
            <v>0</v>
          </cell>
          <cell r="J27">
            <v>1.1200000000000001</v>
          </cell>
          <cell r="K27">
            <v>149.1</v>
          </cell>
          <cell r="L27">
            <v>150.22</v>
          </cell>
          <cell r="M27">
            <v>99.254426840633741</v>
          </cell>
          <cell r="N27">
            <v>6.9264000000000001</v>
          </cell>
          <cell r="R27">
            <v>6184285.7142857146</v>
          </cell>
          <cell r="S27">
            <v>21.526334026334027</v>
          </cell>
          <cell r="T27">
            <v>21.688034188034187</v>
          </cell>
          <cell r="V27" t="str">
            <v>Press.Csg -11.10</v>
          </cell>
          <cell r="W27">
            <v>6926.4000000000005</v>
          </cell>
          <cell r="X27">
            <v>0</v>
          </cell>
          <cell r="Y27">
            <v>21.526334026334027</v>
          </cell>
          <cell r="Z27">
            <v>0.16170016170016172</v>
          </cell>
        </row>
        <row r="28">
          <cell r="B28">
            <v>38683</v>
          </cell>
          <cell r="C28" t="str">
            <v>A-18 (Arang)</v>
          </cell>
          <cell r="D28" t="str">
            <v>A-18 (Arang):Arang</v>
          </cell>
          <cell r="E28">
            <v>12</v>
          </cell>
          <cell r="F28">
            <v>50</v>
          </cell>
          <cell r="G28">
            <v>534</v>
          </cell>
          <cell r="H28">
            <v>132</v>
          </cell>
          <cell r="I28">
            <v>0</v>
          </cell>
          <cell r="J28">
            <v>1.08</v>
          </cell>
          <cell r="K28">
            <v>103.69</v>
          </cell>
          <cell r="L28">
            <v>104.77</v>
          </cell>
          <cell r="M28">
            <v>98.969170564092778</v>
          </cell>
          <cell r="N28">
            <v>7.7922000000000002</v>
          </cell>
          <cell r="R28">
            <v>7215000</v>
          </cell>
          <cell r="S28">
            <v>13.306896640229974</v>
          </cell>
          <cell r="T28">
            <v>13.445496778830112</v>
          </cell>
          <cell r="V28" t="str">
            <v>Press.Csg -9.49</v>
          </cell>
          <cell r="W28">
            <v>7792.2</v>
          </cell>
          <cell r="X28">
            <v>0</v>
          </cell>
          <cell r="Y28">
            <v>13.306896640229972</v>
          </cell>
          <cell r="Z28">
            <v>0.13860013860013862</v>
          </cell>
        </row>
        <row r="29">
          <cell r="B29">
            <v>38684</v>
          </cell>
          <cell r="C29" t="str">
            <v>A-18 (Arang)</v>
          </cell>
          <cell r="D29" t="str">
            <v>A-18 (Arang):Arang</v>
          </cell>
          <cell r="E29">
            <v>12</v>
          </cell>
          <cell r="F29">
            <v>50</v>
          </cell>
          <cell r="G29">
            <v>540</v>
          </cell>
          <cell r="H29">
            <v>137</v>
          </cell>
          <cell r="I29">
            <v>0</v>
          </cell>
          <cell r="J29">
            <v>0.97</v>
          </cell>
          <cell r="K29">
            <v>88.04</v>
          </cell>
          <cell r="L29">
            <v>89.01</v>
          </cell>
          <cell r="M29">
            <v>98.910234805078076</v>
          </cell>
          <cell r="N29">
            <v>8.9504999999999999</v>
          </cell>
          <cell r="R29">
            <v>9227319.5876288656</v>
          </cell>
          <cell r="S29">
            <v>9.8363219931847379</v>
          </cell>
          <cell r="T29">
            <v>9.9446958270487684</v>
          </cell>
          <cell r="V29" t="str">
            <v>Press.Csg -8.82</v>
          </cell>
          <cell r="W29">
            <v>8950.5</v>
          </cell>
          <cell r="X29">
            <v>0</v>
          </cell>
          <cell r="Y29">
            <v>9.8363219931847397</v>
          </cell>
          <cell r="Z29">
            <v>0.10837383386402995</v>
          </cell>
        </row>
        <row r="30">
          <cell r="B30">
            <v>38686</v>
          </cell>
          <cell r="C30" t="str">
            <v>A-18 (Arang)</v>
          </cell>
          <cell r="D30" t="str">
            <v>A-18 (Arang):Arang</v>
          </cell>
          <cell r="E30">
            <v>12</v>
          </cell>
          <cell r="F30">
            <v>50</v>
          </cell>
          <cell r="G30">
            <v>540.5</v>
          </cell>
          <cell r="H30">
            <v>137.63999999999999</v>
          </cell>
          <cell r="I30">
            <v>0</v>
          </cell>
          <cell r="J30">
            <v>1</v>
          </cell>
          <cell r="K30">
            <v>17.32</v>
          </cell>
          <cell r="L30">
            <v>18.32</v>
          </cell>
          <cell r="M30">
            <v>94.5414847161572</v>
          </cell>
          <cell r="N30">
            <v>10.2843</v>
          </cell>
          <cell r="R30">
            <v>10284300</v>
          </cell>
          <cell r="S30">
            <v>1.6841204554515135</v>
          </cell>
          <cell r="T30">
            <v>1.7813560475676518</v>
          </cell>
          <cell r="V30" t="str">
            <v>Qg is adjusted 17% (properties adjustment)</v>
          </cell>
          <cell r="W30">
            <v>10284.299999999999</v>
          </cell>
          <cell r="X30">
            <v>0</v>
          </cell>
          <cell r="Y30">
            <v>1.6841204554515135</v>
          </cell>
          <cell r="Z30">
            <v>9.7235592116138192E-2</v>
          </cell>
        </row>
        <row r="31">
          <cell r="B31">
            <v>39047</v>
          </cell>
          <cell r="C31" t="str">
            <v>A-18 (Arang)</v>
          </cell>
          <cell r="D31" t="str">
            <v>A-18 (Arang):Arang</v>
          </cell>
          <cell r="E31">
            <v>12</v>
          </cell>
          <cell r="F31">
            <v>18</v>
          </cell>
          <cell r="G31">
            <v>1700</v>
          </cell>
          <cell r="H31">
            <v>118</v>
          </cell>
          <cell r="I31">
            <v>0</v>
          </cell>
          <cell r="J31">
            <v>2</v>
          </cell>
          <cell r="K31">
            <v>0</v>
          </cell>
          <cell r="L31">
            <v>2</v>
          </cell>
          <cell r="M31">
            <v>0</v>
          </cell>
          <cell r="N31">
            <v>3.72</v>
          </cell>
          <cell r="R31">
            <v>1860000</v>
          </cell>
          <cell r="S31">
            <v>0</v>
          </cell>
          <cell r="T31">
            <v>0.5376344086021505</v>
          </cell>
          <cell r="V31" t="str">
            <v>Test during FC commissioning (THP not stable at the beginning)</v>
          </cell>
          <cell r="W31">
            <v>3720</v>
          </cell>
          <cell r="X31">
            <v>0</v>
          </cell>
          <cell r="Y31">
            <v>0</v>
          </cell>
          <cell r="Z31">
            <v>0.5376344086021505</v>
          </cell>
        </row>
        <row r="32">
          <cell r="B32">
            <v>39048</v>
          </cell>
          <cell r="C32" t="str">
            <v>A-18 (Arang)</v>
          </cell>
          <cell r="D32" t="str">
            <v>A-18 (Arang):Arang</v>
          </cell>
          <cell r="E32">
            <v>24</v>
          </cell>
          <cell r="F32">
            <v>18</v>
          </cell>
          <cell r="G32">
            <v>1570</v>
          </cell>
          <cell r="H32">
            <v>120</v>
          </cell>
          <cell r="I32">
            <v>0</v>
          </cell>
          <cell r="J32">
            <v>2</v>
          </cell>
          <cell r="K32">
            <v>15</v>
          </cell>
          <cell r="L32">
            <v>17</v>
          </cell>
          <cell r="M32">
            <v>88.235294117647058</v>
          </cell>
          <cell r="N32">
            <v>4.07</v>
          </cell>
          <cell r="R32">
            <v>2035000</v>
          </cell>
          <cell r="S32">
            <v>3.6855036855036856</v>
          </cell>
          <cell r="T32">
            <v>4.176904176904177</v>
          </cell>
          <cell r="V32" t="str">
            <v>Test during FC commissioning (THP not stable at the beginning)</v>
          </cell>
          <cell r="W32">
            <v>4070.0000000000005</v>
          </cell>
          <cell r="X32">
            <v>0</v>
          </cell>
          <cell r="Y32">
            <v>3.6855036855036851</v>
          </cell>
          <cell r="Z32">
            <v>0.49140049140049136</v>
          </cell>
        </row>
        <row r="33">
          <cell r="B33">
            <v>39064</v>
          </cell>
          <cell r="C33" t="str">
            <v>A-18 (Arang)</v>
          </cell>
          <cell r="D33" t="str">
            <v>A-18 (Arang):Arang</v>
          </cell>
          <cell r="E33">
            <v>11</v>
          </cell>
          <cell r="F33">
            <v>100</v>
          </cell>
          <cell r="G33">
            <v>668</v>
          </cell>
          <cell r="H33">
            <v>160</v>
          </cell>
          <cell r="I33">
            <v>0</v>
          </cell>
          <cell r="J33">
            <v>2</v>
          </cell>
          <cell r="K33">
            <v>16</v>
          </cell>
          <cell r="L33">
            <v>18</v>
          </cell>
          <cell r="M33">
            <v>88.888888888888886</v>
          </cell>
          <cell r="N33">
            <v>6.99</v>
          </cell>
          <cell r="R33">
            <v>3495000</v>
          </cell>
          <cell r="S33">
            <v>2.2889842632331905</v>
          </cell>
          <cell r="T33">
            <v>2.5751072961373391</v>
          </cell>
          <cell r="V33" t="str">
            <v xml:space="preserve">EMR  flow # 4 </v>
          </cell>
          <cell r="W33">
            <v>6990</v>
          </cell>
          <cell r="X33">
            <v>0</v>
          </cell>
          <cell r="Y33">
            <v>2.28898426323319</v>
          </cell>
          <cell r="Z33">
            <v>0.28612303290414876</v>
          </cell>
        </row>
        <row r="34">
          <cell r="B34">
            <v>39065</v>
          </cell>
          <cell r="C34" t="str">
            <v>A-18 (Arang)</v>
          </cell>
          <cell r="D34" t="str">
            <v>A-18 (Arang):Arang</v>
          </cell>
          <cell r="E34">
            <v>13</v>
          </cell>
          <cell r="F34">
            <v>100</v>
          </cell>
          <cell r="G34">
            <v>682</v>
          </cell>
          <cell r="H34">
            <v>159</v>
          </cell>
          <cell r="I34">
            <v>0</v>
          </cell>
          <cell r="J34">
            <v>2</v>
          </cell>
          <cell r="K34">
            <v>42</v>
          </cell>
          <cell r="L34">
            <v>44</v>
          </cell>
          <cell r="M34">
            <v>95.454545454545453</v>
          </cell>
          <cell r="N34">
            <v>7.09</v>
          </cell>
          <cell r="R34">
            <v>3545000</v>
          </cell>
          <cell r="S34">
            <v>5.9238363892806767</v>
          </cell>
          <cell r="T34">
            <v>6.2059238363892808</v>
          </cell>
          <cell r="W34">
            <v>7090</v>
          </cell>
          <cell r="X34">
            <v>0</v>
          </cell>
          <cell r="Y34">
            <v>5.9238363892806776</v>
          </cell>
          <cell r="Z34">
            <v>0.28208744710860367</v>
          </cell>
        </row>
        <row r="35">
          <cell r="B35">
            <v>39264</v>
          </cell>
          <cell r="C35" t="str">
            <v>A-18 (Arang)</v>
          </cell>
          <cell r="D35" t="str">
            <v>A-18 (Arang):Arang</v>
          </cell>
          <cell r="E35">
            <v>24</v>
          </cell>
          <cell r="F35">
            <v>0</v>
          </cell>
          <cell r="G35">
            <v>521</v>
          </cell>
          <cell r="H35">
            <v>78</v>
          </cell>
          <cell r="N35">
            <v>0</v>
          </cell>
          <cell r="O35">
            <v>0</v>
          </cell>
          <cell r="T35">
            <v>0</v>
          </cell>
          <cell r="W35">
            <v>0</v>
          </cell>
          <cell r="X35">
            <v>0</v>
          </cell>
          <cell r="Y35" t="e">
            <v>#DIV/0!</v>
          </cell>
          <cell r="Z35" t="e">
            <v>#DIV/0!</v>
          </cell>
        </row>
        <row r="36">
          <cell r="B36">
            <v>39265</v>
          </cell>
          <cell r="C36" t="str">
            <v>A-18 (Arang)</v>
          </cell>
          <cell r="D36" t="str">
            <v>A-18 (Arang):Arang</v>
          </cell>
          <cell r="E36">
            <v>24</v>
          </cell>
          <cell r="F36">
            <v>0</v>
          </cell>
          <cell r="G36">
            <v>554</v>
          </cell>
          <cell r="H36">
            <v>78</v>
          </cell>
          <cell r="N36">
            <v>0</v>
          </cell>
          <cell r="O36">
            <v>0</v>
          </cell>
          <cell r="T36">
            <v>0</v>
          </cell>
          <cell r="W36">
            <v>0</v>
          </cell>
          <cell r="X36">
            <v>0</v>
          </cell>
          <cell r="Y36" t="e">
            <v>#DIV/0!</v>
          </cell>
          <cell r="Z36" t="e">
            <v>#DIV/0!</v>
          </cell>
        </row>
        <row r="37">
          <cell r="B37">
            <v>39266</v>
          </cell>
          <cell r="C37" t="str">
            <v>A-18 (Arang)</v>
          </cell>
          <cell r="D37" t="str">
            <v>A-18 (Arang):Arang</v>
          </cell>
          <cell r="E37">
            <v>24</v>
          </cell>
          <cell r="F37">
            <v>0</v>
          </cell>
          <cell r="G37">
            <v>513</v>
          </cell>
          <cell r="H37">
            <v>83</v>
          </cell>
          <cell r="N37">
            <v>0</v>
          </cell>
          <cell r="O37">
            <v>0</v>
          </cell>
          <cell r="T37">
            <v>0</v>
          </cell>
          <cell r="W37">
            <v>0</v>
          </cell>
          <cell r="X37">
            <v>0</v>
          </cell>
          <cell r="Y37" t="e">
            <v>#DIV/0!</v>
          </cell>
          <cell r="Z37" t="e">
            <v>#DIV/0!</v>
          </cell>
        </row>
        <row r="38">
          <cell r="B38">
            <v>39267</v>
          </cell>
          <cell r="C38" t="str">
            <v>A-18 (Arang)</v>
          </cell>
          <cell r="D38" t="str">
            <v>A-18 (Arang):Arang</v>
          </cell>
          <cell r="E38">
            <v>24</v>
          </cell>
          <cell r="F38">
            <v>0</v>
          </cell>
          <cell r="G38">
            <v>432</v>
          </cell>
          <cell r="H38">
            <v>84</v>
          </cell>
          <cell r="N38">
            <v>0</v>
          </cell>
          <cell r="O38">
            <v>0</v>
          </cell>
          <cell r="T38">
            <v>0</v>
          </cell>
          <cell r="W38">
            <v>0</v>
          </cell>
          <cell r="X38">
            <v>0</v>
          </cell>
          <cell r="Y38" t="e">
            <v>#DIV/0!</v>
          </cell>
          <cell r="Z38" t="e">
            <v>#DIV/0!</v>
          </cell>
        </row>
        <row r="39">
          <cell r="B39">
            <v>39268</v>
          </cell>
          <cell r="C39" t="str">
            <v>A-18 (Arang)</v>
          </cell>
          <cell r="D39" t="str">
            <v>A-18 (Arang):Arang</v>
          </cell>
          <cell r="E39">
            <v>24</v>
          </cell>
          <cell r="F39">
            <v>0</v>
          </cell>
          <cell r="G39">
            <v>230</v>
          </cell>
          <cell r="H39">
            <v>85</v>
          </cell>
          <cell r="N39">
            <v>0</v>
          </cell>
          <cell r="O39">
            <v>0</v>
          </cell>
          <cell r="T39">
            <v>0</v>
          </cell>
          <cell r="W39">
            <v>0</v>
          </cell>
          <cell r="X39">
            <v>0</v>
          </cell>
          <cell r="Y39" t="e">
            <v>#DIV/0!</v>
          </cell>
          <cell r="Z39" t="e">
            <v>#DIV/0!</v>
          </cell>
        </row>
        <row r="40">
          <cell r="B40">
            <v>39269</v>
          </cell>
          <cell r="C40" t="str">
            <v>A-18 (Arang)</v>
          </cell>
          <cell r="D40" t="str">
            <v>A-18 (Arang):Arang</v>
          </cell>
          <cell r="E40">
            <v>24</v>
          </cell>
          <cell r="F40">
            <v>0</v>
          </cell>
          <cell r="G40">
            <v>199</v>
          </cell>
          <cell r="H40">
            <v>85</v>
          </cell>
          <cell r="N40">
            <v>0</v>
          </cell>
          <cell r="O40">
            <v>0</v>
          </cell>
          <cell r="T40">
            <v>0</v>
          </cell>
          <cell r="W40">
            <v>0</v>
          </cell>
          <cell r="X40">
            <v>0</v>
          </cell>
          <cell r="Y40" t="e">
            <v>#DIV/0!</v>
          </cell>
          <cell r="Z40" t="e">
            <v>#DIV/0!</v>
          </cell>
        </row>
        <row r="41">
          <cell r="B41">
            <v>39270</v>
          </cell>
          <cell r="C41" t="str">
            <v>A-18 (Arang)</v>
          </cell>
          <cell r="D41" t="str">
            <v>A-18 (Arang):Arang</v>
          </cell>
          <cell r="E41">
            <v>24</v>
          </cell>
          <cell r="F41">
            <v>0</v>
          </cell>
          <cell r="G41">
            <v>198</v>
          </cell>
          <cell r="H41">
            <v>83</v>
          </cell>
          <cell r="N41">
            <v>0</v>
          </cell>
          <cell r="O41">
            <v>0</v>
          </cell>
          <cell r="T41">
            <v>0</v>
          </cell>
          <cell r="W41">
            <v>0</v>
          </cell>
          <cell r="X41">
            <v>0</v>
          </cell>
          <cell r="Y41" t="e">
            <v>#DIV/0!</v>
          </cell>
          <cell r="Z41" t="e">
            <v>#DIV/0!</v>
          </cell>
        </row>
        <row r="42">
          <cell r="B42">
            <v>39271</v>
          </cell>
          <cell r="C42" t="str">
            <v>A-18 (Arang)</v>
          </cell>
          <cell r="D42" t="str">
            <v>A-18 (Arang):Arang</v>
          </cell>
          <cell r="E42">
            <v>24</v>
          </cell>
          <cell r="F42">
            <v>0</v>
          </cell>
          <cell r="G42">
            <v>181</v>
          </cell>
          <cell r="H42">
            <v>82</v>
          </cell>
          <cell r="N42">
            <v>0</v>
          </cell>
          <cell r="O42">
            <v>0</v>
          </cell>
          <cell r="T42">
            <v>0</v>
          </cell>
          <cell r="W42">
            <v>0</v>
          </cell>
          <cell r="X42">
            <v>0</v>
          </cell>
          <cell r="Y42" t="e">
            <v>#DIV/0!</v>
          </cell>
          <cell r="Z42" t="e">
            <v>#DIV/0!</v>
          </cell>
        </row>
        <row r="43">
          <cell r="B43">
            <v>39272</v>
          </cell>
          <cell r="C43" t="str">
            <v>A-18 (Arang)</v>
          </cell>
          <cell r="D43" t="str">
            <v>A-18 (Arang):Arang</v>
          </cell>
          <cell r="E43">
            <v>24</v>
          </cell>
          <cell r="F43">
            <v>0</v>
          </cell>
          <cell r="G43">
            <v>171</v>
          </cell>
          <cell r="H43">
            <v>84</v>
          </cell>
          <cell r="N43">
            <v>0</v>
          </cell>
          <cell r="O43">
            <v>0</v>
          </cell>
          <cell r="T43">
            <v>0</v>
          </cell>
          <cell r="W43">
            <v>0</v>
          </cell>
          <cell r="X43">
            <v>0</v>
          </cell>
          <cell r="Y43" t="e">
            <v>#DIV/0!</v>
          </cell>
          <cell r="Z43" t="e">
            <v>#DIV/0!</v>
          </cell>
        </row>
        <row r="44">
          <cell r="B44">
            <v>39273</v>
          </cell>
          <cell r="C44" t="str">
            <v>A-18 (Arang)</v>
          </cell>
          <cell r="D44" t="str">
            <v>A-18 (Arang):Arang</v>
          </cell>
          <cell r="E44">
            <v>24</v>
          </cell>
          <cell r="F44">
            <v>0</v>
          </cell>
          <cell r="G44">
            <v>147</v>
          </cell>
          <cell r="H44">
            <v>85</v>
          </cell>
          <cell r="N44">
            <v>0</v>
          </cell>
          <cell r="O44">
            <v>0</v>
          </cell>
          <cell r="T44">
            <v>0</v>
          </cell>
          <cell r="W44">
            <v>0</v>
          </cell>
          <cell r="X44">
            <v>0</v>
          </cell>
          <cell r="Y44" t="e">
            <v>#DIV/0!</v>
          </cell>
          <cell r="Z44" t="e">
            <v>#DIV/0!</v>
          </cell>
        </row>
        <row r="45">
          <cell r="B45">
            <v>39274</v>
          </cell>
          <cell r="C45" t="str">
            <v>A-18 (Arang)</v>
          </cell>
          <cell r="D45" t="str">
            <v>A-18 (Arang):Arang</v>
          </cell>
          <cell r="E45">
            <v>24</v>
          </cell>
          <cell r="F45">
            <v>0</v>
          </cell>
          <cell r="G45">
            <v>137</v>
          </cell>
          <cell r="H45">
            <v>82</v>
          </cell>
          <cell r="N45">
            <v>0</v>
          </cell>
          <cell r="O45">
            <v>0</v>
          </cell>
          <cell r="T45">
            <v>0</v>
          </cell>
          <cell r="W45">
            <v>0</v>
          </cell>
          <cell r="X45">
            <v>0</v>
          </cell>
          <cell r="Y45" t="e">
            <v>#DIV/0!</v>
          </cell>
          <cell r="Z45" t="e">
            <v>#DIV/0!</v>
          </cell>
        </row>
        <row r="46">
          <cell r="B46">
            <v>39275</v>
          </cell>
          <cell r="C46" t="str">
            <v>A-18 (Arang)</v>
          </cell>
          <cell r="D46" t="str">
            <v>A-18 (Arang):Arang</v>
          </cell>
          <cell r="E46">
            <v>24</v>
          </cell>
          <cell r="F46">
            <v>0</v>
          </cell>
          <cell r="G46">
            <v>139</v>
          </cell>
          <cell r="H46">
            <v>82</v>
          </cell>
          <cell r="N46">
            <v>0</v>
          </cell>
          <cell r="O46">
            <v>0</v>
          </cell>
          <cell r="T46">
            <v>0</v>
          </cell>
          <cell r="W46">
            <v>0</v>
          </cell>
          <cell r="X46">
            <v>0</v>
          </cell>
          <cell r="Y46" t="e">
            <v>#DIV/0!</v>
          </cell>
          <cell r="Z46" t="e">
            <v>#DIV/0!</v>
          </cell>
        </row>
        <row r="47">
          <cell r="B47">
            <v>39276</v>
          </cell>
          <cell r="C47" t="str">
            <v>A-18 (Arang)</v>
          </cell>
          <cell r="D47" t="str">
            <v>A-18 (Arang):Arang</v>
          </cell>
          <cell r="E47">
            <v>24</v>
          </cell>
          <cell r="F47">
            <v>0</v>
          </cell>
          <cell r="G47">
            <v>310</v>
          </cell>
          <cell r="H47">
            <v>84</v>
          </cell>
          <cell r="N47">
            <v>0</v>
          </cell>
          <cell r="O47">
            <v>0</v>
          </cell>
          <cell r="T47">
            <v>0</v>
          </cell>
          <cell r="W47">
            <v>0</v>
          </cell>
          <cell r="X47">
            <v>0</v>
          </cell>
          <cell r="Y47" t="e">
            <v>#DIV/0!</v>
          </cell>
          <cell r="Z47" t="e">
            <v>#DIV/0!</v>
          </cell>
        </row>
        <row r="48">
          <cell r="B48">
            <v>39277</v>
          </cell>
          <cell r="C48" t="str">
            <v>A-18 (Arang)</v>
          </cell>
          <cell r="D48" t="str">
            <v>A-18 (Arang):Arang</v>
          </cell>
          <cell r="E48">
            <v>24</v>
          </cell>
          <cell r="F48">
            <v>0</v>
          </cell>
          <cell r="G48">
            <v>382</v>
          </cell>
          <cell r="H48">
            <v>85</v>
          </cell>
          <cell r="N48">
            <v>0</v>
          </cell>
          <cell r="O48">
            <v>0</v>
          </cell>
          <cell r="T48">
            <v>0</v>
          </cell>
          <cell r="W48">
            <v>0</v>
          </cell>
          <cell r="X48">
            <v>0</v>
          </cell>
          <cell r="Y48" t="e">
            <v>#DIV/0!</v>
          </cell>
          <cell r="Z48" t="e">
            <v>#DIV/0!</v>
          </cell>
        </row>
        <row r="49">
          <cell r="B49">
            <v>39278</v>
          </cell>
          <cell r="C49" t="str">
            <v>A-18 (Arang)</v>
          </cell>
          <cell r="D49" t="str">
            <v>A-18 (Arang):Arang</v>
          </cell>
          <cell r="E49">
            <v>24</v>
          </cell>
          <cell r="F49">
            <v>0</v>
          </cell>
          <cell r="G49">
            <v>443</v>
          </cell>
          <cell r="H49">
            <v>86</v>
          </cell>
          <cell r="N49">
            <v>0</v>
          </cell>
          <cell r="O49">
            <v>0</v>
          </cell>
          <cell r="T49">
            <v>0</v>
          </cell>
          <cell r="W49">
            <v>0</v>
          </cell>
          <cell r="X49">
            <v>0</v>
          </cell>
          <cell r="Y49" t="e">
            <v>#DIV/0!</v>
          </cell>
          <cell r="Z49" t="e">
            <v>#DIV/0!</v>
          </cell>
        </row>
        <row r="50">
          <cell r="B50">
            <v>39279</v>
          </cell>
          <cell r="C50" t="str">
            <v>A-18 (Arang)</v>
          </cell>
          <cell r="D50" t="str">
            <v>A-18 (Arang):Arang</v>
          </cell>
          <cell r="E50">
            <v>24</v>
          </cell>
          <cell r="F50">
            <v>0</v>
          </cell>
          <cell r="G50">
            <v>450</v>
          </cell>
          <cell r="H50">
            <v>88</v>
          </cell>
          <cell r="N50">
            <v>0</v>
          </cell>
          <cell r="O50">
            <v>0</v>
          </cell>
          <cell r="T50">
            <v>0</v>
          </cell>
          <cell r="W50">
            <v>0</v>
          </cell>
          <cell r="X50">
            <v>0</v>
          </cell>
          <cell r="Y50" t="e">
            <v>#DIV/0!</v>
          </cell>
          <cell r="Z50" t="e">
            <v>#DIV/0!</v>
          </cell>
        </row>
        <row r="51">
          <cell r="B51">
            <v>39280</v>
          </cell>
          <cell r="C51" t="str">
            <v>A-18 (Arang)</v>
          </cell>
          <cell r="D51" t="str">
            <v>A-18 (Arang):Arang</v>
          </cell>
          <cell r="E51">
            <v>24</v>
          </cell>
          <cell r="F51">
            <v>0</v>
          </cell>
          <cell r="G51">
            <v>494</v>
          </cell>
          <cell r="H51">
            <v>89</v>
          </cell>
          <cell r="N51">
            <v>0</v>
          </cell>
          <cell r="O51">
            <v>0</v>
          </cell>
          <cell r="T51">
            <v>0</v>
          </cell>
          <cell r="W51">
            <v>0</v>
          </cell>
          <cell r="X51">
            <v>0</v>
          </cell>
          <cell r="Y51" t="e">
            <v>#DIV/0!</v>
          </cell>
          <cell r="Z51" t="e">
            <v>#DIV/0!</v>
          </cell>
        </row>
        <row r="52">
          <cell r="B52">
            <v>39281</v>
          </cell>
          <cell r="C52" t="str">
            <v>A-18 (Arang)</v>
          </cell>
          <cell r="D52" t="str">
            <v>A-18 (Arang):Arang</v>
          </cell>
          <cell r="E52">
            <v>24</v>
          </cell>
          <cell r="F52">
            <v>0</v>
          </cell>
          <cell r="G52">
            <v>596</v>
          </cell>
          <cell r="H52">
            <v>90</v>
          </cell>
          <cell r="N52">
            <v>0</v>
          </cell>
          <cell r="O52">
            <v>0</v>
          </cell>
          <cell r="T52">
            <v>0</v>
          </cell>
          <cell r="W52">
            <v>0</v>
          </cell>
          <cell r="X52">
            <v>0</v>
          </cell>
          <cell r="Y52" t="e">
            <v>#DIV/0!</v>
          </cell>
          <cell r="Z52" t="e">
            <v>#DIV/0!</v>
          </cell>
        </row>
        <row r="53">
          <cell r="B53">
            <v>39282</v>
          </cell>
          <cell r="C53" t="str">
            <v>A-18 (Arang)</v>
          </cell>
          <cell r="D53" t="str">
            <v>A-18 (Arang):Arang</v>
          </cell>
          <cell r="E53">
            <v>24</v>
          </cell>
          <cell r="F53">
            <v>0</v>
          </cell>
          <cell r="G53">
            <v>602</v>
          </cell>
          <cell r="H53">
            <v>89</v>
          </cell>
          <cell r="N53">
            <v>0</v>
          </cell>
          <cell r="O53">
            <v>0</v>
          </cell>
          <cell r="T53">
            <v>0</v>
          </cell>
          <cell r="W53">
            <v>0</v>
          </cell>
          <cell r="X53">
            <v>0</v>
          </cell>
          <cell r="Y53" t="e">
            <v>#DIV/0!</v>
          </cell>
          <cell r="Z53" t="e">
            <v>#DIV/0!</v>
          </cell>
        </row>
        <row r="54">
          <cell r="B54">
            <v>39283</v>
          </cell>
          <cell r="C54" t="str">
            <v>A-18 (Arang)</v>
          </cell>
          <cell r="D54" t="str">
            <v>A-18 (Arang):Arang</v>
          </cell>
          <cell r="E54">
            <v>24</v>
          </cell>
          <cell r="F54">
            <v>0</v>
          </cell>
          <cell r="G54">
            <v>611</v>
          </cell>
          <cell r="H54">
            <v>87</v>
          </cell>
          <cell r="N54">
            <v>0</v>
          </cell>
          <cell r="O54">
            <v>0</v>
          </cell>
          <cell r="T54">
            <v>0</v>
          </cell>
          <cell r="W54">
            <v>0</v>
          </cell>
          <cell r="X54">
            <v>0</v>
          </cell>
          <cell r="Y54" t="e">
            <v>#DIV/0!</v>
          </cell>
          <cell r="Z54" t="e">
            <v>#DIV/0!</v>
          </cell>
        </row>
        <row r="55">
          <cell r="B55">
            <v>39284</v>
          </cell>
          <cell r="C55" t="str">
            <v>A-18 (Arang)</v>
          </cell>
          <cell r="D55" t="str">
            <v>A-18 (Arang):Arang</v>
          </cell>
          <cell r="E55">
            <v>24</v>
          </cell>
          <cell r="F55">
            <v>0</v>
          </cell>
          <cell r="G55">
            <v>592</v>
          </cell>
          <cell r="H55">
            <v>84</v>
          </cell>
          <cell r="N55">
            <v>0</v>
          </cell>
          <cell r="O55">
            <v>0</v>
          </cell>
          <cell r="T55">
            <v>0</v>
          </cell>
          <cell r="W55">
            <v>0</v>
          </cell>
          <cell r="X55">
            <v>0</v>
          </cell>
          <cell r="Y55" t="e">
            <v>#DIV/0!</v>
          </cell>
          <cell r="Z55" t="e">
            <v>#DIV/0!</v>
          </cell>
        </row>
        <row r="56">
          <cell r="B56">
            <v>39285</v>
          </cell>
          <cell r="C56" t="str">
            <v>A-18 (Arang)</v>
          </cell>
          <cell r="D56" t="str">
            <v>A-18 (Arang):Arang</v>
          </cell>
          <cell r="E56">
            <v>24</v>
          </cell>
          <cell r="F56">
            <v>0</v>
          </cell>
          <cell r="G56">
            <v>546</v>
          </cell>
          <cell r="H56">
            <v>84</v>
          </cell>
          <cell r="N56">
            <v>0</v>
          </cell>
          <cell r="O56">
            <v>0</v>
          </cell>
          <cell r="T56">
            <v>0</v>
          </cell>
          <cell r="W56">
            <v>0</v>
          </cell>
          <cell r="X56">
            <v>0</v>
          </cell>
          <cell r="Y56" t="e">
            <v>#DIV/0!</v>
          </cell>
          <cell r="Z56" t="e">
            <v>#DIV/0!</v>
          </cell>
        </row>
        <row r="57">
          <cell r="B57">
            <v>39286</v>
          </cell>
          <cell r="C57" t="str">
            <v>A-18 (Arang)</v>
          </cell>
          <cell r="D57" t="str">
            <v>A-18 (Arang):Arang</v>
          </cell>
          <cell r="E57">
            <v>24</v>
          </cell>
          <cell r="F57">
            <v>0</v>
          </cell>
          <cell r="G57">
            <v>545</v>
          </cell>
          <cell r="H57">
            <v>83</v>
          </cell>
          <cell r="N57">
            <v>0</v>
          </cell>
          <cell r="O57">
            <v>0</v>
          </cell>
          <cell r="T57">
            <v>0</v>
          </cell>
          <cell r="W57">
            <v>0</v>
          </cell>
          <cell r="X57">
            <v>0</v>
          </cell>
          <cell r="Y57" t="e">
            <v>#DIV/0!</v>
          </cell>
          <cell r="Z57" t="e">
            <v>#DIV/0!</v>
          </cell>
        </row>
        <row r="58">
          <cell r="B58">
            <v>39287</v>
          </cell>
          <cell r="C58" t="str">
            <v>A-18 (Arang)</v>
          </cell>
          <cell r="D58" t="str">
            <v>A-18 (Arang):Arang</v>
          </cell>
          <cell r="E58">
            <v>24</v>
          </cell>
          <cell r="F58">
            <v>0</v>
          </cell>
          <cell r="G58">
            <v>543</v>
          </cell>
          <cell r="H58">
            <v>82</v>
          </cell>
          <cell r="N58">
            <v>0</v>
          </cell>
          <cell r="O58">
            <v>0</v>
          </cell>
          <cell r="T58">
            <v>0</v>
          </cell>
          <cell r="W58">
            <v>0</v>
          </cell>
          <cell r="X58">
            <v>0</v>
          </cell>
          <cell r="Y58" t="e">
            <v>#DIV/0!</v>
          </cell>
          <cell r="Z58" t="e">
            <v>#DIV/0!</v>
          </cell>
        </row>
        <row r="59">
          <cell r="B59">
            <v>39288</v>
          </cell>
          <cell r="C59" t="str">
            <v>A-18 (Arang)</v>
          </cell>
          <cell r="D59" t="str">
            <v>A-18 (Arang):Arang</v>
          </cell>
          <cell r="E59">
            <v>24</v>
          </cell>
          <cell r="F59">
            <v>0</v>
          </cell>
          <cell r="G59">
            <v>544</v>
          </cell>
          <cell r="H59">
            <v>82</v>
          </cell>
          <cell r="N59">
            <v>0</v>
          </cell>
          <cell r="O59">
            <v>0</v>
          </cell>
          <cell r="T59">
            <v>0</v>
          </cell>
          <cell r="W59">
            <v>0</v>
          </cell>
          <cell r="X59">
            <v>0</v>
          </cell>
          <cell r="Y59" t="e">
            <v>#DIV/0!</v>
          </cell>
          <cell r="Z59" t="e">
            <v>#DIV/0!</v>
          </cell>
        </row>
        <row r="60">
          <cell r="B60">
            <v>39289</v>
          </cell>
          <cell r="C60" t="str">
            <v>A-18 (Arang)</v>
          </cell>
          <cell r="D60" t="str">
            <v>A-18 (Arang):Arang</v>
          </cell>
          <cell r="E60">
            <v>24</v>
          </cell>
          <cell r="F60">
            <v>0</v>
          </cell>
          <cell r="G60">
            <v>557</v>
          </cell>
          <cell r="H60">
            <v>87</v>
          </cell>
          <cell r="N60">
            <v>0</v>
          </cell>
          <cell r="O60">
            <v>0</v>
          </cell>
          <cell r="T60">
            <v>0</v>
          </cell>
          <cell r="W60">
            <v>0</v>
          </cell>
          <cell r="X60">
            <v>0</v>
          </cell>
          <cell r="Y60" t="e">
            <v>#DIV/0!</v>
          </cell>
          <cell r="Z60" t="e">
            <v>#DIV/0!</v>
          </cell>
        </row>
        <row r="61">
          <cell r="B61">
            <v>39290</v>
          </cell>
          <cell r="C61" t="str">
            <v>A-18 (Arang)</v>
          </cell>
          <cell r="D61" t="str">
            <v>A-18 (Arang):Arang</v>
          </cell>
          <cell r="E61">
            <v>24</v>
          </cell>
          <cell r="F61">
            <v>8</v>
          </cell>
          <cell r="G61">
            <v>709</v>
          </cell>
          <cell r="H61">
            <v>97</v>
          </cell>
          <cell r="N61">
            <v>2.62</v>
          </cell>
          <cell r="O61">
            <v>2.62</v>
          </cell>
          <cell r="T61">
            <v>0</v>
          </cell>
          <cell r="W61">
            <v>2620</v>
          </cell>
          <cell r="X61">
            <v>0</v>
          </cell>
          <cell r="Y61">
            <v>0</v>
          </cell>
          <cell r="Z61">
            <v>0</v>
          </cell>
        </row>
        <row r="62">
          <cell r="B62">
            <v>39291</v>
          </cell>
          <cell r="C62" t="str">
            <v>A-18 (Arang)</v>
          </cell>
          <cell r="D62" t="str">
            <v>A-18 (Arang):Arang</v>
          </cell>
          <cell r="E62">
            <v>24</v>
          </cell>
          <cell r="F62">
            <v>24</v>
          </cell>
          <cell r="G62">
            <v>1161</v>
          </cell>
          <cell r="H62">
            <v>151</v>
          </cell>
          <cell r="N62">
            <v>7.08</v>
          </cell>
          <cell r="O62">
            <v>7.08</v>
          </cell>
          <cell r="T62">
            <v>0</v>
          </cell>
          <cell r="W62">
            <v>7080</v>
          </cell>
          <cell r="X62">
            <v>0</v>
          </cell>
          <cell r="Y62">
            <v>0</v>
          </cell>
          <cell r="Z62">
            <v>0</v>
          </cell>
        </row>
        <row r="63">
          <cell r="B63">
            <v>39292</v>
          </cell>
          <cell r="C63" t="str">
            <v>A-18 (Arang)</v>
          </cell>
          <cell r="D63" t="str">
            <v>A-18 (Arang):Arang</v>
          </cell>
          <cell r="E63">
            <v>24</v>
          </cell>
          <cell r="F63">
            <v>24</v>
          </cell>
          <cell r="G63">
            <v>1108</v>
          </cell>
          <cell r="H63">
            <v>158</v>
          </cell>
          <cell r="N63">
            <v>7.19</v>
          </cell>
          <cell r="O63">
            <v>7.19</v>
          </cell>
          <cell r="T63">
            <v>0</v>
          </cell>
          <cell r="W63">
            <v>7190</v>
          </cell>
          <cell r="X63">
            <v>0</v>
          </cell>
          <cell r="Y63">
            <v>0</v>
          </cell>
          <cell r="Z63">
            <v>0</v>
          </cell>
        </row>
        <row r="64">
          <cell r="B64">
            <v>39293</v>
          </cell>
          <cell r="C64" t="str">
            <v>A-18 (Arang)</v>
          </cell>
          <cell r="D64" t="str">
            <v>A-18 (Arang):Arang</v>
          </cell>
          <cell r="E64">
            <v>24</v>
          </cell>
          <cell r="F64">
            <v>24</v>
          </cell>
          <cell r="G64">
            <v>1195</v>
          </cell>
          <cell r="H64">
            <v>157</v>
          </cell>
          <cell r="N64">
            <v>6.74</v>
          </cell>
          <cell r="O64">
            <v>6.74</v>
          </cell>
          <cell r="T64">
            <v>0</v>
          </cell>
          <cell r="W64">
            <v>6740</v>
          </cell>
          <cell r="X64">
            <v>0</v>
          </cell>
          <cell r="Y64">
            <v>0</v>
          </cell>
          <cell r="Z64">
            <v>0</v>
          </cell>
        </row>
        <row r="65">
          <cell r="B65">
            <v>39294</v>
          </cell>
          <cell r="C65" t="str">
            <v>A-18 (Arang)</v>
          </cell>
          <cell r="D65" t="str">
            <v>A-18 (Arang):Arang</v>
          </cell>
          <cell r="E65">
            <v>24</v>
          </cell>
          <cell r="F65">
            <v>24</v>
          </cell>
          <cell r="G65">
            <v>1407</v>
          </cell>
          <cell r="H65">
            <v>153</v>
          </cell>
          <cell r="N65">
            <v>5.68</v>
          </cell>
          <cell r="O65">
            <v>5.68</v>
          </cell>
          <cell r="T65">
            <v>0</v>
          </cell>
          <cell r="W65">
            <v>5680</v>
          </cell>
          <cell r="X65">
            <v>0</v>
          </cell>
          <cell r="Y65">
            <v>0</v>
          </cell>
          <cell r="Z65">
            <v>0</v>
          </cell>
        </row>
        <row r="66">
          <cell r="B66">
            <v>39295</v>
          </cell>
          <cell r="C66" t="str">
            <v>A-18 (Arang)</v>
          </cell>
          <cell r="D66" t="str">
            <v>A-18 (Arang):Arang</v>
          </cell>
          <cell r="E66">
            <v>24</v>
          </cell>
          <cell r="F66">
            <v>16.2</v>
          </cell>
          <cell r="G66">
            <v>1533</v>
          </cell>
          <cell r="H66">
            <v>140</v>
          </cell>
          <cell r="N66">
            <v>4.72</v>
          </cell>
          <cell r="O66">
            <v>4.72</v>
          </cell>
          <cell r="T66">
            <v>0</v>
          </cell>
          <cell r="W66">
            <v>4720</v>
          </cell>
          <cell r="X66">
            <v>0</v>
          </cell>
          <cell r="Y66">
            <v>0</v>
          </cell>
          <cell r="Z66">
            <v>0</v>
          </cell>
        </row>
        <row r="67">
          <cell r="B67">
            <v>39296</v>
          </cell>
          <cell r="C67" t="str">
            <v>A-18 (Arang)</v>
          </cell>
          <cell r="D67" t="str">
            <v>A-18 (Arang):Arang</v>
          </cell>
          <cell r="E67">
            <v>24</v>
          </cell>
          <cell r="F67">
            <v>24</v>
          </cell>
          <cell r="G67">
            <v>948</v>
          </cell>
          <cell r="H67">
            <v>163</v>
          </cell>
          <cell r="N67">
            <v>8.1999999999999993</v>
          </cell>
          <cell r="O67">
            <v>8.1999999999999993</v>
          </cell>
          <cell r="T67">
            <v>0</v>
          </cell>
          <cell r="W67">
            <v>8200</v>
          </cell>
          <cell r="X67">
            <v>0</v>
          </cell>
          <cell r="Y67">
            <v>0</v>
          </cell>
          <cell r="Z67">
            <v>0</v>
          </cell>
        </row>
        <row r="68">
          <cell r="B68">
            <v>39297</v>
          </cell>
          <cell r="C68" t="str">
            <v>A-18 (Arang)</v>
          </cell>
          <cell r="D68" t="str">
            <v>A-18 (Arang):Arang</v>
          </cell>
          <cell r="E68">
            <v>24</v>
          </cell>
          <cell r="F68">
            <v>20.100000000000001</v>
          </cell>
          <cell r="G68">
            <v>1148</v>
          </cell>
          <cell r="H68">
            <v>158</v>
          </cell>
          <cell r="N68">
            <v>6.84</v>
          </cell>
          <cell r="O68">
            <v>6.84</v>
          </cell>
          <cell r="T68">
            <v>0</v>
          </cell>
          <cell r="W68">
            <v>6840</v>
          </cell>
          <cell r="X68">
            <v>0</v>
          </cell>
          <cell r="Y68">
            <v>0</v>
          </cell>
          <cell r="Z68">
            <v>0</v>
          </cell>
        </row>
        <row r="69">
          <cell r="B69">
            <v>39298</v>
          </cell>
          <cell r="C69" t="str">
            <v>A-18 (Arang)</v>
          </cell>
          <cell r="D69" t="str">
            <v>A-18 (Arang):Arang</v>
          </cell>
          <cell r="E69">
            <v>24</v>
          </cell>
          <cell r="F69">
            <v>0</v>
          </cell>
          <cell r="G69">
            <v>2202</v>
          </cell>
          <cell r="H69">
            <v>87</v>
          </cell>
          <cell r="N69">
            <v>0</v>
          </cell>
          <cell r="O69">
            <v>0</v>
          </cell>
          <cell r="T69">
            <v>0</v>
          </cell>
          <cell r="W69">
            <v>0</v>
          </cell>
          <cell r="X69">
            <v>0</v>
          </cell>
          <cell r="Y69" t="e">
            <v>#DIV/0!</v>
          </cell>
          <cell r="Z69" t="e">
            <v>#DIV/0!</v>
          </cell>
        </row>
        <row r="70">
          <cell r="B70">
            <v>39299</v>
          </cell>
          <cell r="C70" t="str">
            <v>A-18 (Arang)</v>
          </cell>
          <cell r="D70" t="str">
            <v>A-18 (Arang):Arang</v>
          </cell>
          <cell r="E70">
            <v>24</v>
          </cell>
          <cell r="F70">
            <v>0</v>
          </cell>
          <cell r="G70">
            <v>1469</v>
          </cell>
          <cell r="H70">
            <v>85</v>
          </cell>
          <cell r="N70">
            <v>0</v>
          </cell>
          <cell r="O70">
            <v>0</v>
          </cell>
          <cell r="T70">
            <v>0</v>
          </cell>
          <cell r="W70">
            <v>0</v>
          </cell>
          <cell r="X70">
            <v>0</v>
          </cell>
          <cell r="Y70" t="e">
            <v>#DIV/0!</v>
          </cell>
          <cell r="Z70" t="e">
            <v>#DIV/0!</v>
          </cell>
        </row>
        <row r="71">
          <cell r="B71">
            <v>39300</v>
          </cell>
          <cell r="C71" t="str">
            <v>A-18 (Arang)</v>
          </cell>
          <cell r="D71" t="str">
            <v>A-18 (Arang):Arang</v>
          </cell>
          <cell r="E71">
            <v>24</v>
          </cell>
          <cell r="F71">
            <v>4.7</v>
          </cell>
          <cell r="G71">
            <v>764</v>
          </cell>
          <cell r="H71">
            <v>92</v>
          </cell>
          <cell r="N71">
            <v>1.1100000000000001</v>
          </cell>
          <cell r="O71">
            <v>1.1100000000000001</v>
          </cell>
          <cell r="T71">
            <v>0</v>
          </cell>
          <cell r="W71">
            <v>1110</v>
          </cell>
          <cell r="X71">
            <v>0</v>
          </cell>
          <cell r="Y71">
            <v>0</v>
          </cell>
          <cell r="Z71">
            <v>0</v>
          </cell>
        </row>
        <row r="72">
          <cell r="B72">
            <v>39301</v>
          </cell>
          <cell r="C72" t="str">
            <v>A-18 (Arang)</v>
          </cell>
          <cell r="D72" t="str">
            <v>A-18 (Arang):Arang</v>
          </cell>
          <cell r="E72">
            <v>24</v>
          </cell>
          <cell r="F72">
            <v>24</v>
          </cell>
          <cell r="G72">
            <v>1425</v>
          </cell>
          <cell r="H72">
            <v>145</v>
          </cell>
          <cell r="N72">
            <v>6.07</v>
          </cell>
          <cell r="O72">
            <v>6.07</v>
          </cell>
          <cell r="T72">
            <v>0</v>
          </cell>
          <cell r="W72">
            <v>6070</v>
          </cell>
          <cell r="X72">
            <v>0</v>
          </cell>
          <cell r="Y72">
            <v>0</v>
          </cell>
          <cell r="Z72">
            <v>0</v>
          </cell>
        </row>
        <row r="73">
          <cell r="B73">
            <v>39302</v>
          </cell>
          <cell r="C73" t="str">
            <v>A-18 (Arang)</v>
          </cell>
          <cell r="D73" t="str">
            <v>A-18 (Arang):Arang</v>
          </cell>
          <cell r="E73">
            <v>24</v>
          </cell>
          <cell r="F73">
            <v>24</v>
          </cell>
          <cell r="G73">
            <v>1395</v>
          </cell>
          <cell r="H73">
            <v>150</v>
          </cell>
          <cell r="N73">
            <v>6.21</v>
          </cell>
          <cell r="O73">
            <v>6.21</v>
          </cell>
          <cell r="T73">
            <v>0</v>
          </cell>
          <cell r="W73">
            <v>6210</v>
          </cell>
          <cell r="X73">
            <v>0</v>
          </cell>
          <cell r="Y73">
            <v>0</v>
          </cell>
          <cell r="Z73">
            <v>0</v>
          </cell>
        </row>
        <row r="74">
          <cell r="B74">
            <v>39303</v>
          </cell>
          <cell r="C74" t="str">
            <v>A-18 (Arang)</v>
          </cell>
          <cell r="D74" t="str">
            <v>A-18 (Arang):Arang</v>
          </cell>
          <cell r="E74">
            <v>24</v>
          </cell>
          <cell r="F74">
            <v>24</v>
          </cell>
          <cell r="G74">
            <v>1439</v>
          </cell>
          <cell r="H74">
            <v>149</v>
          </cell>
          <cell r="N74">
            <v>5.8</v>
          </cell>
          <cell r="O74">
            <v>5.8</v>
          </cell>
          <cell r="T74">
            <v>0</v>
          </cell>
          <cell r="W74">
            <v>5800</v>
          </cell>
          <cell r="X74">
            <v>0</v>
          </cell>
          <cell r="Y74">
            <v>0</v>
          </cell>
          <cell r="Z74">
            <v>0</v>
          </cell>
        </row>
        <row r="75">
          <cell r="B75">
            <v>39304</v>
          </cell>
          <cell r="C75" t="str">
            <v>A-18 (Arang)</v>
          </cell>
          <cell r="D75" t="str">
            <v>A-18 (Arang):Arang</v>
          </cell>
          <cell r="E75">
            <v>24</v>
          </cell>
          <cell r="F75">
            <v>10.9</v>
          </cell>
          <cell r="G75">
            <v>1906</v>
          </cell>
          <cell r="H75">
            <v>117</v>
          </cell>
          <cell r="N75">
            <v>2.3199999999999998</v>
          </cell>
          <cell r="O75">
            <v>2.3199999999999998</v>
          </cell>
          <cell r="T75">
            <v>0</v>
          </cell>
          <cell r="W75">
            <v>2320</v>
          </cell>
          <cell r="X75">
            <v>0</v>
          </cell>
          <cell r="Y75">
            <v>0</v>
          </cell>
          <cell r="Z75">
            <v>0</v>
          </cell>
        </row>
        <row r="76">
          <cell r="B76">
            <v>39305</v>
          </cell>
          <cell r="C76" t="str">
            <v>A-18 (Arang)</v>
          </cell>
          <cell r="D76" t="str">
            <v>A-18 (Arang):Arang</v>
          </cell>
          <cell r="E76">
            <v>24</v>
          </cell>
          <cell r="F76">
            <v>0</v>
          </cell>
          <cell r="G76">
            <v>2229</v>
          </cell>
          <cell r="H76">
            <v>88</v>
          </cell>
          <cell r="N76">
            <v>0</v>
          </cell>
          <cell r="O76">
            <v>0</v>
          </cell>
          <cell r="T76">
            <v>0</v>
          </cell>
          <cell r="W76">
            <v>0</v>
          </cell>
          <cell r="X76">
            <v>0</v>
          </cell>
          <cell r="Y76" t="e">
            <v>#DIV/0!</v>
          </cell>
          <cell r="Z76" t="e">
            <v>#DIV/0!</v>
          </cell>
        </row>
        <row r="77">
          <cell r="B77">
            <v>39306</v>
          </cell>
          <cell r="C77" t="str">
            <v>A-18 (Arang)</v>
          </cell>
          <cell r="D77" t="str">
            <v>A-18 (Arang):Arang</v>
          </cell>
          <cell r="E77">
            <v>24</v>
          </cell>
          <cell r="F77">
            <v>0</v>
          </cell>
          <cell r="G77">
            <v>1458</v>
          </cell>
          <cell r="H77">
            <v>85</v>
          </cell>
          <cell r="N77">
            <v>0</v>
          </cell>
          <cell r="O77">
            <v>0</v>
          </cell>
          <cell r="T77">
            <v>0</v>
          </cell>
          <cell r="W77">
            <v>0</v>
          </cell>
          <cell r="X77">
            <v>0</v>
          </cell>
          <cell r="Y77" t="e">
            <v>#DIV/0!</v>
          </cell>
          <cell r="Z77" t="e">
            <v>#DIV/0!</v>
          </cell>
        </row>
        <row r="78">
          <cell r="B78">
            <v>39307</v>
          </cell>
          <cell r="C78" t="str">
            <v>A-18 (Arang)</v>
          </cell>
          <cell r="D78" t="str">
            <v>A-18 (Arang):Arang</v>
          </cell>
          <cell r="E78">
            <v>24</v>
          </cell>
          <cell r="F78">
            <v>5.8</v>
          </cell>
          <cell r="G78">
            <v>1113</v>
          </cell>
          <cell r="H78">
            <v>100</v>
          </cell>
          <cell r="N78">
            <v>1.97</v>
          </cell>
          <cell r="O78">
            <v>1.97</v>
          </cell>
          <cell r="T78">
            <v>0</v>
          </cell>
          <cell r="W78">
            <v>1970</v>
          </cell>
          <cell r="X78">
            <v>0</v>
          </cell>
          <cell r="Y78">
            <v>0</v>
          </cell>
          <cell r="Z78">
            <v>0</v>
          </cell>
        </row>
        <row r="79">
          <cell r="B79">
            <v>39308</v>
          </cell>
          <cell r="C79" t="str">
            <v>A-18 (Arang)</v>
          </cell>
          <cell r="D79" t="str">
            <v>A-18 (Arang):Arang</v>
          </cell>
          <cell r="E79">
            <v>24</v>
          </cell>
          <cell r="F79">
            <v>21.8</v>
          </cell>
          <cell r="G79">
            <v>1127</v>
          </cell>
          <cell r="H79">
            <v>156</v>
          </cell>
          <cell r="N79">
            <v>7.73</v>
          </cell>
          <cell r="O79">
            <v>7.73</v>
          </cell>
          <cell r="T79">
            <v>0</v>
          </cell>
          <cell r="W79">
            <v>7730</v>
          </cell>
          <cell r="X79">
            <v>0</v>
          </cell>
          <cell r="Y79">
            <v>0</v>
          </cell>
          <cell r="Z79">
            <v>0</v>
          </cell>
        </row>
        <row r="80">
          <cell r="B80">
            <v>39309</v>
          </cell>
          <cell r="C80" t="str">
            <v>A-18 (Arang)</v>
          </cell>
          <cell r="D80" t="str">
            <v>A-18 (Arang):Arang</v>
          </cell>
          <cell r="E80">
            <v>24</v>
          </cell>
          <cell r="F80">
            <v>22</v>
          </cell>
          <cell r="G80">
            <v>1117</v>
          </cell>
          <cell r="H80">
            <v>163</v>
          </cell>
          <cell r="N80">
            <v>7.79</v>
          </cell>
          <cell r="O80">
            <v>7.79</v>
          </cell>
          <cell r="T80">
            <v>0</v>
          </cell>
          <cell r="W80">
            <v>7790</v>
          </cell>
          <cell r="X80">
            <v>0</v>
          </cell>
          <cell r="Y80">
            <v>0</v>
          </cell>
          <cell r="Z80">
            <v>0</v>
          </cell>
        </row>
        <row r="81">
          <cell r="B81">
            <v>39310</v>
          </cell>
          <cell r="C81" t="str">
            <v>A-18 (Arang)</v>
          </cell>
          <cell r="D81" t="str">
            <v>A-18 (Arang):Arang</v>
          </cell>
          <cell r="E81">
            <v>24</v>
          </cell>
          <cell r="F81">
            <v>22</v>
          </cell>
          <cell r="G81">
            <v>1120</v>
          </cell>
          <cell r="H81">
            <v>164</v>
          </cell>
          <cell r="N81">
            <v>7.79</v>
          </cell>
          <cell r="O81">
            <v>7.79</v>
          </cell>
          <cell r="T81">
            <v>0</v>
          </cell>
          <cell r="W81">
            <v>7790</v>
          </cell>
          <cell r="X81">
            <v>0</v>
          </cell>
          <cell r="Y81">
            <v>0</v>
          </cell>
          <cell r="Z81">
            <v>0</v>
          </cell>
        </row>
        <row r="82">
          <cell r="B82">
            <v>39311</v>
          </cell>
          <cell r="C82" t="str">
            <v>A-18 (Arang)</v>
          </cell>
          <cell r="D82" t="str">
            <v>A-18 (Arang):Arang</v>
          </cell>
          <cell r="E82">
            <v>24</v>
          </cell>
          <cell r="F82">
            <v>22</v>
          </cell>
          <cell r="G82">
            <v>1127</v>
          </cell>
          <cell r="H82">
            <v>167</v>
          </cell>
          <cell r="N82">
            <v>7.77</v>
          </cell>
          <cell r="O82">
            <v>7.77</v>
          </cell>
          <cell r="T82">
            <v>0</v>
          </cell>
          <cell r="W82">
            <v>7770</v>
          </cell>
          <cell r="X82">
            <v>0</v>
          </cell>
          <cell r="Y82">
            <v>0</v>
          </cell>
          <cell r="Z82">
            <v>0</v>
          </cell>
        </row>
        <row r="83">
          <cell r="B83">
            <v>39312</v>
          </cell>
          <cell r="C83" t="str">
            <v>A-18 (Arang)</v>
          </cell>
          <cell r="D83" t="str">
            <v>A-18 (Arang):Arang</v>
          </cell>
          <cell r="E83">
            <v>24</v>
          </cell>
          <cell r="F83">
            <v>22</v>
          </cell>
          <cell r="G83">
            <v>1127</v>
          </cell>
          <cell r="H83">
            <v>168</v>
          </cell>
          <cell r="N83">
            <v>7.8</v>
          </cell>
          <cell r="O83">
            <v>7.8</v>
          </cell>
          <cell r="T83">
            <v>0</v>
          </cell>
          <cell r="W83">
            <v>7800</v>
          </cell>
          <cell r="X83">
            <v>0</v>
          </cell>
          <cell r="Y83">
            <v>0</v>
          </cell>
          <cell r="Z83">
            <v>0</v>
          </cell>
        </row>
        <row r="84">
          <cell r="B84">
            <v>39313</v>
          </cell>
          <cell r="C84" t="str">
            <v>A-18 (Arang)</v>
          </cell>
          <cell r="D84" t="str">
            <v>A-18 (Arang):Arang</v>
          </cell>
          <cell r="E84">
            <v>24</v>
          </cell>
          <cell r="F84">
            <v>22</v>
          </cell>
          <cell r="G84">
            <v>1134</v>
          </cell>
          <cell r="H84">
            <v>170</v>
          </cell>
          <cell r="N84">
            <v>7.78</v>
          </cell>
          <cell r="O84">
            <v>7.78</v>
          </cell>
          <cell r="T84">
            <v>0</v>
          </cell>
          <cell r="W84">
            <v>7780</v>
          </cell>
          <cell r="X84">
            <v>0</v>
          </cell>
          <cell r="Y84">
            <v>0</v>
          </cell>
          <cell r="Z84">
            <v>0</v>
          </cell>
        </row>
        <row r="85">
          <cell r="B85">
            <v>39314</v>
          </cell>
          <cell r="C85" t="str">
            <v>A-18 (Arang)</v>
          </cell>
          <cell r="D85" t="str">
            <v>A-18 (Arang):Arang</v>
          </cell>
          <cell r="E85">
            <v>24</v>
          </cell>
          <cell r="F85">
            <v>23.3</v>
          </cell>
          <cell r="G85">
            <v>1054</v>
          </cell>
          <cell r="H85">
            <v>165</v>
          </cell>
          <cell r="N85">
            <v>8.14</v>
          </cell>
          <cell r="O85">
            <v>8.14</v>
          </cell>
          <cell r="T85">
            <v>0</v>
          </cell>
          <cell r="W85">
            <v>8140.0000000000009</v>
          </cell>
          <cell r="X85">
            <v>0</v>
          </cell>
          <cell r="Y85">
            <v>0</v>
          </cell>
          <cell r="Z85">
            <v>0</v>
          </cell>
        </row>
        <row r="86">
          <cell r="B86">
            <v>39315</v>
          </cell>
          <cell r="C86" t="str">
            <v>A-18 (Arang)</v>
          </cell>
          <cell r="D86" t="str">
            <v>A-18 (Arang):Arang</v>
          </cell>
          <cell r="E86">
            <v>24</v>
          </cell>
          <cell r="F86">
            <v>26</v>
          </cell>
          <cell r="G86">
            <v>875</v>
          </cell>
          <cell r="H86">
            <v>172</v>
          </cell>
          <cell r="N86">
            <v>8.9</v>
          </cell>
          <cell r="O86">
            <v>8.9</v>
          </cell>
          <cell r="T86">
            <v>0</v>
          </cell>
          <cell r="W86">
            <v>8900</v>
          </cell>
          <cell r="X86">
            <v>0</v>
          </cell>
          <cell r="Y86">
            <v>0</v>
          </cell>
          <cell r="Z86">
            <v>0</v>
          </cell>
        </row>
        <row r="87">
          <cell r="B87">
            <v>39316</v>
          </cell>
          <cell r="C87" t="str">
            <v>A-18 (Arang)</v>
          </cell>
          <cell r="D87" t="str">
            <v>A-18 (Arang):Arang</v>
          </cell>
          <cell r="E87">
            <v>24</v>
          </cell>
          <cell r="F87">
            <v>26</v>
          </cell>
          <cell r="G87">
            <v>877</v>
          </cell>
          <cell r="H87">
            <v>174</v>
          </cell>
          <cell r="N87">
            <v>8.92</v>
          </cell>
          <cell r="O87">
            <v>8.92</v>
          </cell>
          <cell r="T87">
            <v>0</v>
          </cell>
          <cell r="W87">
            <v>8920</v>
          </cell>
          <cell r="X87">
            <v>0</v>
          </cell>
          <cell r="Y87">
            <v>0</v>
          </cell>
          <cell r="Z87">
            <v>0</v>
          </cell>
        </row>
        <row r="88">
          <cell r="B88">
            <v>39317</v>
          </cell>
          <cell r="C88" t="str">
            <v>A-18 (Arang)</v>
          </cell>
          <cell r="D88" t="str">
            <v>A-18 (Arang):Arang</v>
          </cell>
          <cell r="E88">
            <v>24</v>
          </cell>
          <cell r="F88">
            <v>26</v>
          </cell>
          <cell r="G88">
            <v>871</v>
          </cell>
          <cell r="H88">
            <v>173</v>
          </cell>
          <cell r="N88">
            <v>8.98</v>
          </cell>
          <cell r="O88">
            <v>8.98</v>
          </cell>
          <cell r="T88">
            <v>0</v>
          </cell>
          <cell r="W88">
            <v>8980</v>
          </cell>
          <cell r="X88">
            <v>0</v>
          </cell>
          <cell r="Y88">
            <v>0</v>
          </cell>
          <cell r="Z88">
            <v>0</v>
          </cell>
        </row>
        <row r="89">
          <cell r="B89">
            <v>39318</v>
          </cell>
          <cell r="C89" t="str">
            <v>A-18 (Arang)</v>
          </cell>
          <cell r="D89" t="str">
            <v>A-18 (Arang):Arang</v>
          </cell>
          <cell r="E89">
            <v>24</v>
          </cell>
          <cell r="F89">
            <v>26</v>
          </cell>
          <cell r="G89">
            <v>870</v>
          </cell>
          <cell r="H89">
            <v>174</v>
          </cell>
          <cell r="N89">
            <v>9.01</v>
          </cell>
          <cell r="O89">
            <v>9.01</v>
          </cell>
          <cell r="T89">
            <v>0</v>
          </cell>
          <cell r="W89">
            <v>9010</v>
          </cell>
          <cell r="X89">
            <v>0</v>
          </cell>
          <cell r="Y89">
            <v>0</v>
          </cell>
          <cell r="Z89">
            <v>0</v>
          </cell>
        </row>
        <row r="90">
          <cell r="B90">
            <v>39319</v>
          </cell>
          <cell r="C90" t="str">
            <v>A-18 (Arang)</v>
          </cell>
          <cell r="D90" t="str">
            <v>A-18 (Arang):Arang</v>
          </cell>
          <cell r="E90">
            <v>24</v>
          </cell>
          <cell r="F90">
            <v>26</v>
          </cell>
          <cell r="G90">
            <v>874</v>
          </cell>
          <cell r="H90">
            <v>173</v>
          </cell>
          <cell r="N90">
            <v>9.02</v>
          </cell>
          <cell r="O90">
            <v>9.02</v>
          </cell>
          <cell r="T90">
            <v>0</v>
          </cell>
          <cell r="W90">
            <v>9020</v>
          </cell>
          <cell r="X90">
            <v>0</v>
          </cell>
          <cell r="Y90">
            <v>0</v>
          </cell>
          <cell r="Z90">
            <v>0</v>
          </cell>
        </row>
        <row r="91">
          <cell r="B91">
            <v>39320</v>
          </cell>
          <cell r="C91" t="str">
            <v>A-18 (Arang)</v>
          </cell>
          <cell r="D91" t="str">
            <v>A-18 (Arang):Arang</v>
          </cell>
          <cell r="E91">
            <v>24</v>
          </cell>
          <cell r="F91">
            <v>26</v>
          </cell>
          <cell r="G91">
            <v>875</v>
          </cell>
          <cell r="H91">
            <v>172</v>
          </cell>
          <cell r="N91">
            <v>9.0399999999999991</v>
          </cell>
          <cell r="O91">
            <v>9.0399999999999991</v>
          </cell>
          <cell r="T91">
            <v>0</v>
          </cell>
          <cell r="W91">
            <v>9040</v>
          </cell>
          <cell r="X91">
            <v>0</v>
          </cell>
          <cell r="Y91">
            <v>0</v>
          </cell>
          <cell r="Z91">
            <v>0</v>
          </cell>
        </row>
        <row r="92">
          <cell r="B92">
            <v>39321</v>
          </cell>
          <cell r="C92" t="str">
            <v>A-18 (Arang)</v>
          </cell>
          <cell r="D92" t="str">
            <v>A-18 (Arang):Arang</v>
          </cell>
          <cell r="E92">
            <v>24</v>
          </cell>
          <cell r="F92">
            <v>16</v>
          </cell>
          <cell r="G92">
            <v>1373</v>
          </cell>
          <cell r="H92">
            <v>149</v>
          </cell>
          <cell r="N92">
            <v>5.58</v>
          </cell>
          <cell r="O92">
            <v>5.58</v>
          </cell>
          <cell r="T92">
            <v>0</v>
          </cell>
          <cell r="W92">
            <v>5580</v>
          </cell>
          <cell r="X92">
            <v>0</v>
          </cell>
          <cell r="Y92">
            <v>0</v>
          </cell>
          <cell r="Z92">
            <v>0</v>
          </cell>
        </row>
        <row r="93">
          <cell r="B93">
            <v>39322</v>
          </cell>
          <cell r="C93" t="str">
            <v>A-18 (Arang)</v>
          </cell>
          <cell r="D93" t="str">
            <v>A-18 (Arang):Arang</v>
          </cell>
          <cell r="E93">
            <v>24</v>
          </cell>
          <cell r="F93">
            <v>0</v>
          </cell>
          <cell r="G93">
            <v>2230</v>
          </cell>
          <cell r="H93">
            <v>86</v>
          </cell>
          <cell r="N93">
            <v>0</v>
          </cell>
          <cell r="O93">
            <v>0</v>
          </cell>
          <cell r="T93">
            <v>0</v>
          </cell>
          <cell r="W93">
            <v>0</v>
          </cell>
          <cell r="X93">
            <v>0</v>
          </cell>
          <cell r="Y93" t="e">
            <v>#DIV/0!</v>
          </cell>
          <cell r="Z93" t="e">
            <v>#DIV/0!</v>
          </cell>
        </row>
        <row r="94">
          <cell r="B94">
            <v>39323</v>
          </cell>
          <cell r="C94" t="str">
            <v>A-18 (Arang)</v>
          </cell>
          <cell r="D94" t="str">
            <v>A-18 (Arang):Arang</v>
          </cell>
          <cell r="E94">
            <v>24</v>
          </cell>
          <cell r="F94">
            <v>0</v>
          </cell>
          <cell r="G94">
            <v>2243</v>
          </cell>
          <cell r="H94">
            <v>87</v>
          </cell>
          <cell r="N94">
            <v>0</v>
          </cell>
          <cell r="O94">
            <v>0</v>
          </cell>
          <cell r="T94">
            <v>0</v>
          </cell>
          <cell r="W94">
            <v>0</v>
          </cell>
          <cell r="X94">
            <v>0</v>
          </cell>
          <cell r="Y94" t="e">
            <v>#DIV/0!</v>
          </cell>
          <cell r="Z94" t="e">
            <v>#DIV/0!</v>
          </cell>
        </row>
        <row r="95">
          <cell r="B95">
            <v>39324</v>
          </cell>
          <cell r="C95" t="str">
            <v>A-18 (Arang)</v>
          </cell>
          <cell r="D95" t="str">
            <v>A-18 (Arang):Arang</v>
          </cell>
          <cell r="E95">
            <v>24</v>
          </cell>
          <cell r="F95">
            <v>8.8000000000000007</v>
          </cell>
          <cell r="G95">
            <v>1834</v>
          </cell>
          <cell r="H95">
            <v>108</v>
          </cell>
          <cell r="N95">
            <v>3.16</v>
          </cell>
          <cell r="O95">
            <v>3.16</v>
          </cell>
          <cell r="T95">
            <v>0</v>
          </cell>
          <cell r="W95">
            <v>3160</v>
          </cell>
          <cell r="X95">
            <v>0</v>
          </cell>
          <cell r="Y95">
            <v>0</v>
          </cell>
          <cell r="Z95">
            <v>0</v>
          </cell>
        </row>
        <row r="96">
          <cell r="B96">
            <v>39325</v>
          </cell>
          <cell r="C96" t="str">
            <v>A-18 (Arang)</v>
          </cell>
          <cell r="D96" t="str">
            <v>A-18 (Arang):Arang</v>
          </cell>
          <cell r="E96">
            <v>24</v>
          </cell>
          <cell r="F96">
            <v>24</v>
          </cell>
          <cell r="G96">
            <v>1019</v>
          </cell>
          <cell r="H96">
            <v>167</v>
          </cell>
          <cell r="N96">
            <v>9.08</v>
          </cell>
          <cell r="O96">
            <v>9.08</v>
          </cell>
          <cell r="T96">
            <v>0</v>
          </cell>
          <cell r="W96">
            <v>9080</v>
          </cell>
          <cell r="X96">
            <v>0</v>
          </cell>
          <cell r="Y96">
            <v>0</v>
          </cell>
          <cell r="Z96">
            <v>0</v>
          </cell>
        </row>
        <row r="97">
          <cell r="B97">
            <v>39326</v>
          </cell>
          <cell r="C97" t="str">
            <v>A-18 (Arang)</v>
          </cell>
          <cell r="D97" t="str">
            <v>A-18 (Arang):Arang</v>
          </cell>
          <cell r="E97">
            <v>24</v>
          </cell>
          <cell r="J97">
            <v>0</v>
          </cell>
          <cell r="K97">
            <v>0</v>
          </cell>
          <cell r="L97">
            <v>0</v>
          </cell>
          <cell r="M97">
            <v>0</v>
          </cell>
          <cell r="N97">
            <v>9.8000000000000007</v>
          </cell>
          <cell r="O97">
            <v>9.8000000000000007</v>
          </cell>
          <cell r="R97">
            <v>0</v>
          </cell>
          <cell r="S97">
            <v>0</v>
          </cell>
          <cell r="T97">
            <v>0</v>
          </cell>
          <cell r="W97">
            <v>9800</v>
          </cell>
          <cell r="X97">
            <v>0</v>
          </cell>
          <cell r="Y97">
            <v>0</v>
          </cell>
          <cell r="Z97">
            <v>0</v>
          </cell>
        </row>
        <row r="98">
          <cell r="B98">
            <v>39327</v>
          </cell>
          <cell r="C98" t="str">
            <v>A-18 (Arang)</v>
          </cell>
          <cell r="D98" t="str">
            <v>A-18 (Arang):Arang</v>
          </cell>
          <cell r="E98">
            <v>24</v>
          </cell>
          <cell r="J98">
            <v>0</v>
          </cell>
          <cell r="K98">
            <v>0</v>
          </cell>
          <cell r="L98">
            <v>0</v>
          </cell>
          <cell r="M98">
            <v>0</v>
          </cell>
          <cell r="N98">
            <v>9.8000000000000007</v>
          </cell>
          <cell r="O98">
            <v>9.8000000000000007</v>
          </cell>
          <cell r="R98">
            <v>0</v>
          </cell>
          <cell r="S98">
            <v>0</v>
          </cell>
          <cell r="T98">
            <v>0</v>
          </cell>
          <cell r="W98">
            <v>9800</v>
          </cell>
          <cell r="X98">
            <v>0</v>
          </cell>
          <cell r="Y98">
            <v>0</v>
          </cell>
          <cell r="Z98">
            <v>0</v>
          </cell>
        </row>
        <row r="99">
          <cell r="B99">
            <v>39328</v>
          </cell>
          <cell r="C99" t="str">
            <v>A-18 (Arang)</v>
          </cell>
          <cell r="D99" t="str">
            <v>A-18 (Arang):Arang</v>
          </cell>
          <cell r="E99">
            <v>24</v>
          </cell>
          <cell r="J99">
            <v>0</v>
          </cell>
          <cell r="K99">
            <v>0</v>
          </cell>
          <cell r="L99">
            <v>0</v>
          </cell>
          <cell r="M99">
            <v>0</v>
          </cell>
          <cell r="N99">
            <v>10.59</v>
          </cell>
          <cell r="O99">
            <v>10.59</v>
          </cell>
          <cell r="R99">
            <v>0</v>
          </cell>
          <cell r="S99">
            <v>0</v>
          </cell>
          <cell r="T99">
            <v>0</v>
          </cell>
          <cell r="W99">
            <v>10590</v>
          </cell>
          <cell r="X99">
            <v>0</v>
          </cell>
          <cell r="Y99">
            <v>0</v>
          </cell>
          <cell r="Z99">
            <v>0</v>
          </cell>
        </row>
        <row r="100">
          <cell r="B100">
            <v>39329</v>
          </cell>
          <cell r="C100" t="str">
            <v>A-18 (Arang)</v>
          </cell>
          <cell r="D100" t="str">
            <v>A-18 (Arang):Arang</v>
          </cell>
          <cell r="E100">
            <v>24</v>
          </cell>
          <cell r="J100">
            <v>0</v>
          </cell>
          <cell r="K100">
            <v>0</v>
          </cell>
          <cell r="L100">
            <v>0</v>
          </cell>
          <cell r="M100">
            <v>0</v>
          </cell>
          <cell r="N100">
            <v>10.5</v>
          </cell>
          <cell r="O100">
            <v>10.5</v>
          </cell>
          <cell r="R100">
            <v>0</v>
          </cell>
          <cell r="S100">
            <v>0</v>
          </cell>
          <cell r="T100">
            <v>0</v>
          </cell>
          <cell r="W100">
            <v>10500</v>
          </cell>
          <cell r="X100">
            <v>0</v>
          </cell>
          <cell r="Y100">
            <v>0</v>
          </cell>
          <cell r="Z100">
            <v>0</v>
          </cell>
        </row>
        <row r="101">
          <cell r="B101">
            <v>39330</v>
          </cell>
          <cell r="C101" t="str">
            <v>A-18 (Arang)</v>
          </cell>
          <cell r="D101" t="str">
            <v>A-18 (Arang):Arang</v>
          </cell>
          <cell r="E101">
            <v>24</v>
          </cell>
          <cell r="J101">
            <v>0</v>
          </cell>
          <cell r="K101">
            <v>0</v>
          </cell>
          <cell r="L101">
            <v>0</v>
          </cell>
          <cell r="M101">
            <v>0</v>
          </cell>
          <cell r="N101">
            <v>7</v>
          </cell>
          <cell r="O101">
            <v>7</v>
          </cell>
          <cell r="R101">
            <v>0</v>
          </cell>
          <cell r="S101">
            <v>0</v>
          </cell>
          <cell r="T101">
            <v>0</v>
          </cell>
          <cell r="W101">
            <v>7000</v>
          </cell>
          <cell r="X101">
            <v>0</v>
          </cell>
          <cell r="Y101">
            <v>0</v>
          </cell>
          <cell r="Z101">
            <v>0</v>
          </cell>
        </row>
        <row r="102">
          <cell r="B102">
            <v>39331</v>
          </cell>
          <cell r="C102" t="str">
            <v>A-18 (Arang)</v>
          </cell>
          <cell r="D102" t="str">
            <v>A-18 (Arang):Arang</v>
          </cell>
          <cell r="E102">
            <v>24</v>
          </cell>
          <cell r="J102">
            <v>0</v>
          </cell>
          <cell r="K102">
            <v>0</v>
          </cell>
          <cell r="L102">
            <v>0</v>
          </cell>
          <cell r="M102">
            <v>0</v>
          </cell>
          <cell r="N102">
            <v>13.2</v>
          </cell>
          <cell r="O102">
            <v>13.2</v>
          </cell>
          <cell r="R102">
            <v>0</v>
          </cell>
          <cell r="S102">
            <v>0</v>
          </cell>
          <cell r="T102">
            <v>0</v>
          </cell>
          <cell r="W102">
            <v>13200</v>
          </cell>
          <cell r="X102">
            <v>0</v>
          </cell>
          <cell r="Y102">
            <v>0</v>
          </cell>
          <cell r="Z102">
            <v>0</v>
          </cell>
        </row>
        <row r="103">
          <cell r="B103">
            <v>39332</v>
          </cell>
          <cell r="C103" t="str">
            <v>A-18 (Arang)</v>
          </cell>
          <cell r="D103" t="str">
            <v>A-18 (Arang):Arang</v>
          </cell>
          <cell r="E103">
            <v>24</v>
          </cell>
          <cell r="J103">
            <v>0</v>
          </cell>
          <cell r="K103">
            <v>0</v>
          </cell>
          <cell r="L103">
            <v>0</v>
          </cell>
          <cell r="M103">
            <v>0</v>
          </cell>
          <cell r="N103">
            <v>10</v>
          </cell>
          <cell r="O103">
            <v>10</v>
          </cell>
          <cell r="R103">
            <v>0</v>
          </cell>
          <cell r="S103">
            <v>0</v>
          </cell>
          <cell r="T103">
            <v>0</v>
          </cell>
          <cell r="W103">
            <v>10000</v>
          </cell>
          <cell r="X103">
            <v>0</v>
          </cell>
          <cell r="Y103">
            <v>0</v>
          </cell>
          <cell r="Z103">
            <v>0</v>
          </cell>
        </row>
        <row r="104">
          <cell r="B104">
            <v>39333</v>
          </cell>
          <cell r="C104" t="str">
            <v>A-18 (Arang)</v>
          </cell>
          <cell r="D104" t="str">
            <v>A-18 (Arang):Arang</v>
          </cell>
          <cell r="E104">
            <v>24</v>
          </cell>
          <cell r="J104">
            <v>0</v>
          </cell>
          <cell r="K104">
            <v>0</v>
          </cell>
          <cell r="L104">
            <v>0</v>
          </cell>
          <cell r="M104">
            <v>0</v>
          </cell>
          <cell r="N104">
            <v>9</v>
          </cell>
          <cell r="O104">
            <v>9</v>
          </cell>
          <cell r="R104">
            <v>0</v>
          </cell>
          <cell r="S104">
            <v>0</v>
          </cell>
          <cell r="T104">
            <v>0</v>
          </cell>
          <cell r="W104">
            <v>9000</v>
          </cell>
          <cell r="X104">
            <v>0</v>
          </cell>
          <cell r="Y104">
            <v>0</v>
          </cell>
          <cell r="Z104">
            <v>0</v>
          </cell>
        </row>
        <row r="105">
          <cell r="B105">
            <v>39334</v>
          </cell>
          <cell r="C105" t="str">
            <v>A-18 (Arang)</v>
          </cell>
          <cell r="D105" t="str">
            <v>A-18 (Arang):Arang</v>
          </cell>
          <cell r="E105">
            <v>24</v>
          </cell>
          <cell r="J105">
            <v>0</v>
          </cell>
          <cell r="K105">
            <v>0</v>
          </cell>
          <cell r="L105">
            <v>0</v>
          </cell>
          <cell r="M105">
            <v>0</v>
          </cell>
          <cell r="N105">
            <v>1.2</v>
          </cell>
          <cell r="O105">
            <v>1.2</v>
          </cell>
          <cell r="R105">
            <v>0</v>
          </cell>
          <cell r="S105">
            <v>0</v>
          </cell>
          <cell r="T105">
            <v>0</v>
          </cell>
          <cell r="W105">
            <v>1200</v>
          </cell>
          <cell r="X105">
            <v>0</v>
          </cell>
          <cell r="Y105">
            <v>0</v>
          </cell>
          <cell r="Z105">
            <v>0</v>
          </cell>
        </row>
        <row r="106">
          <cell r="B106">
            <v>39335</v>
          </cell>
          <cell r="C106" t="str">
            <v>A-18 (Arang)</v>
          </cell>
          <cell r="D106" t="str">
            <v>A-18 (Arang):Arang</v>
          </cell>
          <cell r="E106">
            <v>24</v>
          </cell>
          <cell r="J106">
            <v>0</v>
          </cell>
          <cell r="K106">
            <v>0</v>
          </cell>
          <cell r="L106">
            <v>0</v>
          </cell>
          <cell r="M106">
            <v>0</v>
          </cell>
          <cell r="N106">
            <v>0</v>
          </cell>
          <cell r="O106">
            <v>0</v>
          </cell>
          <cell r="R106">
            <v>0</v>
          </cell>
          <cell r="T106">
            <v>0</v>
          </cell>
          <cell r="W106">
            <v>0</v>
          </cell>
          <cell r="X106">
            <v>0</v>
          </cell>
          <cell r="Y106" t="e">
            <v>#DIV/0!</v>
          </cell>
          <cell r="Z106" t="e">
            <v>#DIV/0!</v>
          </cell>
        </row>
        <row r="107">
          <cell r="B107">
            <v>39336</v>
          </cell>
          <cell r="C107" t="str">
            <v>A-18 (Arang)</v>
          </cell>
          <cell r="D107" t="str">
            <v>A-18 (Arang):Arang</v>
          </cell>
          <cell r="E107">
            <v>24</v>
          </cell>
          <cell r="J107">
            <v>0</v>
          </cell>
          <cell r="K107">
            <v>0</v>
          </cell>
          <cell r="L107">
            <v>0</v>
          </cell>
          <cell r="M107">
            <v>0</v>
          </cell>
          <cell r="N107">
            <v>0</v>
          </cell>
          <cell r="O107">
            <v>0</v>
          </cell>
          <cell r="R107">
            <v>0</v>
          </cell>
          <cell r="T107">
            <v>0</v>
          </cell>
          <cell r="W107">
            <v>0</v>
          </cell>
          <cell r="X107">
            <v>0</v>
          </cell>
          <cell r="Y107" t="e">
            <v>#DIV/0!</v>
          </cell>
          <cell r="Z107" t="e">
            <v>#DIV/0!</v>
          </cell>
        </row>
        <row r="108">
          <cell r="B108">
            <v>39337</v>
          </cell>
          <cell r="C108" t="str">
            <v>A-18 (Arang)</v>
          </cell>
          <cell r="D108" t="str">
            <v>A-18 (Arang):Arang</v>
          </cell>
          <cell r="E108">
            <v>24</v>
          </cell>
          <cell r="J108">
            <v>0</v>
          </cell>
          <cell r="K108">
            <v>0</v>
          </cell>
          <cell r="L108">
            <v>0</v>
          </cell>
          <cell r="M108">
            <v>0</v>
          </cell>
          <cell r="N108">
            <v>0</v>
          </cell>
          <cell r="O108">
            <v>0</v>
          </cell>
          <cell r="R108">
            <v>0</v>
          </cell>
          <cell r="T108">
            <v>0</v>
          </cell>
          <cell r="W108">
            <v>0</v>
          </cell>
          <cell r="X108">
            <v>0</v>
          </cell>
          <cell r="Y108" t="e">
            <v>#DIV/0!</v>
          </cell>
          <cell r="Z108" t="e">
            <v>#DIV/0!</v>
          </cell>
        </row>
        <row r="109">
          <cell r="B109">
            <v>39338</v>
          </cell>
          <cell r="C109" t="str">
            <v>A-18 (Arang)</v>
          </cell>
          <cell r="D109" t="str">
            <v>A-18 (Arang):Arang</v>
          </cell>
          <cell r="E109">
            <v>24</v>
          </cell>
          <cell r="J109">
            <v>0</v>
          </cell>
          <cell r="K109">
            <v>0</v>
          </cell>
          <cell r="L109">
            <v>0</v>
          </cell>
          <cell r="M109">
            <v>0</v>
          </cell>
          <cell r="N109">
            <v>0</v>
          </cell>
          <cell r="O109">
            <v>0</v>
          </cell>
          <cell r="R109">
            <v>0</v>
          </cell>
          <cell r="T109">
            <v>0</v>
          </cell>
          <cell r="W109">
            <v>0</v>
          </cell>
          <cell r="X109">
            <v>0</v>
          </cell>
          <cell r="Y109" t="e">
            <v>#DIV/0!</v>
          </cell>
          <cell r="Z109" t="e">
            <v>#DIV/0!</v>
          </cell>
        </row>
        <row r="110">
          <cell r="B110">
            <v>39339</v>
          </cell>
          <cell r="C110" t="str">
            <v>A-18 (Arang)</v>
          </cell>
          <cell r="D110" t="str">
            <v>A-18 (Arang):Arang</v>
          </cell>
          <cell r="E110">
            <v>24</v>
          </cell>
          <cell r="J110">
            <v>0</v>
          </cell>
          <cell r="K110">
            <v>0</v>
          </cell>
          <cell r="L110">
            <v>0</v>
          </cell>
          <cell r="M110">
            <v>0</v>
          </cell>
          <cell r="N110">
            <v>0</v>
          </cell>
          <cell r="O110">
            <v>0</v>
          </cell>
          <cell r="R110">
            <v>0</v>
          </cell>
          <cell r="T110">
            <v>0</v>
          </cell>
          <cell r="W110">
            <v>0</v>
          </cell>
          <cell r="X110">
            <v>0</v>
          </cell>
          <cell r="Y110" t="e">
            <v>#DIV/0!</v>
          </cell>
          <cell r="Z110" t="e">
            <v>#DIV/0!</v>
          </cell>
        </row>
        <row r="111">
          <cell r="B111">
            <v>39340</v>
          </cell>
          <cell r="C111" t="str">
            <v>A-18 (Arang)</v>
          </cell>
          <cell r="D111" t="str">
            <v>A-18 (Arang):Arang</v>
          </cell>
          <cell r="E111">
            <v>24</v>
          </cell>
          <cell r="J111">
            <v>0</v>
          </cell>
          <cell r="K111">
            <v>0</v>
          </cell>
          <cell r="L111">
            <v>0</v>
          </cell>
          <cell r="M111">
            <v>0</v>
          </cell>
          <cell r="N111">
            <v>0</v>
          </cell>
          <cell r="O111">
            <v>0</v>
          </cell>
          <cell r="R111">
            <v>0</v>
          </cell>
          <cell r="T111">
            <v>0</v>
          </cell>
          <cell r="W111">
            <v>0</v>
          </cell>
          <cell r="X111">
            <v>0</v>
          </cell>
          <cell r="Y111" t="e">
            <v>#DIV/0!</v>
          </cell>
          <cell r="Z111" t="e">
            <v>#DIV/0!</v>
          </cell>
        </row>
        <row r="112">
          <cell r="B112">
            <v>39341</v>
          </cell>
          <cell r="C112" t="str">
            <v>A-18 (Arang)</v>
          </cell>
          <cell r="D112" t="str">
            <v>A-18 (Arang):Arang</v>
          </cell>
          <cell r="E112">
            <v>24</v>
          </cell>
          <cell r="J112">
            <v>0</v>
          </cell>
          <cell r="K112">
            <v>0</v>
          </cell>
          <cell r="L112">
            <v>0</v>
          </cell>
          <cell r="M112">
            <v>0</v>
          </cell>
          <cell r="N112">
            <v>0</v>
          </cell>
          <cell r="O112">
            <v>0</v>
          </cell>
          <cell r="R112">
            <v>0</v>
          </cell>
          <cell r="T112">
            <v>0</v>
          </cell>
          <cell r="W112">
            <v>0</v>
          </cell>
          <cell r="X112">
            <v>0</v>
          </cell>
          <cell r="Y112" t="e">
            <v>#DIV/0!</v>
          </cell>
          <cell r="Z112" t="e">
            <v>#DIV/0!</v>
          </cell>
        </row>
        <row r="113">
          <cell r="B113">
            <v>39342</v>
          </cell>
          <cell r="C113" t="str">
            <v>A-18 (Arang)</v>
          </cell>
          <cell r="D113" t="str">
            <v>A-18 (Arang):Arang</v>
          </cell>
          <cell r="E113">
            <v>24</v>
          </cell>
          <cell r="J113">
            <v>0</v>
          </cell>
          <cell r="K113">
            <v>0</v>
          </cell>
          <cell r="L113">
            <v>0</v>
          </cell>
          <cell r="M113">
            <v>0</v>
          </cell>
          <cell r="N113">
            <v>0</v>
          </cell>
          <cell r="O113">
            <v>0</v>
          </cell>
          <cell r="R113">
            <v>0</v>
          </cell>
          <cell r="T113">
            <v>0</v>
          </cell>
          <cell r="W113">
            <v>0</v>
          </cell>
          <cell r="X113">
            <v>0</v>
          </cell>
          <cell r="Y113" t="e">
            <v>#DIV/0!</v>
          </cell>
          <cell r="Z113" t="e">
            <v>#DIV/0!</v>
          </cell>
        </row>
        <row r="114">
          <cell r="B114">
            <v>39343</v>
          </cell>
          <cell r="C114" t="str">
            <v>A-18 (Arang)</v>
          </cell>
          <cell r="D114" t="str">
            <v>A-18 (Arang):Arang</v>
          </cell>
          <cell r="E114">
            <v>24</v>
          </cell>
          <cell r="J114">
            <v>0</v>
          </cell>
          <cell r="K114">
            <v>0</v>
          </cell>
          <cell r="L114">
            <v>0</v>
          </cell>
          <cell r="M114">
            <v>0</v>
          </cell>
          <cell r="N114">
            <v>0</v>
          </cell>
          <cell r="O114">
            <v>0</v>
          </cell>
          <cell r="R114">
            <v>0</v>
          </cell>
          <cell r="T114">
            <v>0</v>
          </cell>
          <cell r="W114">
            <v>0</v>
          </cell>
          <cell r="X114">
            <v>0</v>
          </cell>
          <cell r="Y114" t="e">
            <v>#DIV/0!</v>
          </cell>
          <cell r="Z114" t="e">
            <v>#DIV/0!</v>
          </cell>
        </row>
        <row r="115">
          <cell r="B115">
            <v>39344</v>
          </cell>
          <cell r="C115" t="str">
            <v>A-18 (Arang)</v>
          </cell>
          <cell r="D115" t="str">
            <v>A-18 (Arang):Arang</v>
          </cell>
          <cell r="E115">
            <v>24</v>
          </cell>
          <cell r="J115">
            <v>0</v>
          </cell>
          <cell r="K115">
            <v>0</v>
          </cell>
          <cell r="L115">
            <v>0</v>
          </cell>
          <cell r="M115">
            <v>0</v>
          </cell>
          <cell r="N115">
            <v>8.7159999999999993</v>
          </cell>
          <cell r="O115">
            <v>8.7159999999999993</v>
          </cell>
          <cell r="R115">
            <v>0</v>
          </cell>
          <cell r="S115">
            <v>0</v>
          </cell>
          <cell r="T115">
            <v>0</v>
          </cell>
          <cell r="W115">
            <v>8716</v>
          </cell>
          <cell r="X115">
            <v>0</v>
          </cell>
          <cell r="Y115">
            <v>0</v>
          </cell>
          <cell r="Z115">
            <v>0</v>
          </cell>
        </row>
        <row r="116">
          <cell r="B116">
            <v>39345</v>
          </cell>
          <cell r="C116" t="str">
            <v>A-18 (Arang)</v>
          </cell>
          <cell r="D116" t="str">
            <v>A-18 (Arang):Arang</v>
          </cell>
          <cell r="E116">
            <v>24</v>
          </cell>
          <cell r="J116">
            <v>0</v>
          </cell>
          <cell r="K116">
            <v>0</v>
          </cell>
          <cell r="L116">
            <v>0</v>
          </cell>
          <cell r="M116">
            <v>0</v>
          </cell>
          <cell r="N116">
            <v>10.335000000000001</v>
          </cell>
          <cell r="O116">
            <v>10.335000000000001</v>
          </cell>
          <cell r="R116">
            <v>0</v>
          </cell>
          <cell r="S116">
            <v>0</v>
          </cell>
          <cell r="T116">
            <v>0</v>
          </cell>
          <cell r="W116">
            <v>10335</v>
          </cell>
          <cell r="X116">
            <v>0</v>
          </cell>
          <cell r="Y116">
            <v>0</v>
          </cell>
          <cell r="Z116">
            <v>0</v>
          </cell>
        </row>
        <row r="117">
          <cell r="B117">
            <v>39346</v>
          </cell>
          <cell r="C117" t="str">
            <v>A-18 (Arang)</v>
          </cell>
          <cell r="D117" t="str">
            <v>A-18 (Arang):Arang</v>
          </cell>
          <cell r="E117">
            <v>24</v>
          </cell>
          <cell r="J117">
            <v>0</v>
          </cell>
          <cell r="K117">
            <v>0</v>
          </cell>
          <cell r="L117">
            <v>0</v>
          </cell>
          <cell r="M117">
            <v>0</v>
          </cell>
          <cell r="N117">
            <v>10.25</v>
          </cell>
          <cell r="O117">
            <v>10.25</v>
          </cell>
          <cell r="R117">
            <v>0</v>
          </cell>
          <cell r="S117">
            <v>0</v>
          </cell>
          <cell r="T117">
            <v>0</v>
          </cell>
          <cell r="W117">
            <v>10250</v>
          </cell>
          <cell r="X117">
            <v>0</v>
          </cell>
          <cell r="Y117">
            <v>0</v>
          </cell>
          <cell r="Z117">
            <v>0</v>
          </cell>
        </row>
        <row r="118">
          <cell r="B118">
            <v>39347</v>
          </cell>
          <cell r="C118" t="str">
            <v>A-18 (Arang)</v>
          </cell>
          <cell r="D118" t="str">
            <v>A-18 (Arang):Arang</v>
          </cell>
          <cell r="E118">
            <v>24</v>
          </cell>
          <cell r="J118">
            <v>0</v>
          </cell>
          <cell r="K118">
            <v>0</v>
          </cell>
          <cell r="L118">
            <v>0</v>
          </cell>
          <cell r="M118">
            <v>0</v>
          </cell>
          <cell r="N118">
            <v>10.199999999999999</v>
          </cell>
          <cell r="O118">
            <v>10.199999999999999</v>
          </cell>
          <cell r="R118">
            <v>0</v>
          </cell>
          <cell r="S118">
            <v>0</v>
          </cell>
          <cell r="T118">
            <v>0</v>
          </cell>
          <cell r="W118">
            <v>10200</v>
          </cell>
          <cell r="X118">
            <v>0</v>
          </cell>
          <cell r="Y118">
            <v>0</v>
          </cell>
          <cell r="Z118">
            <v>0</v>
          </cell>
        </row>
        <row r="119">
          <cell r="B119">
            <v>39348</v>
          </cell>
          <cell r="C119" t="str">
            <v>A-18 (Arang)</v>
          </cell>
          <cell r="D119" t="str">
            <v>A-18 (Arang):Arang</v>
          </cell>
          <cell r="E119">
            <v>24</v>
          </cell>
          <cell r="J119">
            <v>0</v>
          </cell>
          <cell r="K119">
            <v>0</v>
          </cell>
          <cell r="L119">
            <v>0</v>
          </cell>
          <cell r="M119">
            <v>0</v>
          </cell>
          <cell r="N119">
            <v>10.153</v>
          </cell>
          <cell r="O119">
            <v>10.153</v>
          </cell>
          <cell r="R119">
            <v>0</v>
          </cell>
          <cell r="S119">
            <v>0</v>
          </cell>
          <cell r="T119">
            <v>0</v>
          </cell>
          <cell r="W119">
            <v>10153</v>
          </cell>
          <cell r="X119">
            <v>0</v>
          </cell>
          <cell r="Y119">
            <v>0</v>
          </cell>
          <cell r="Z119">
            <v>0</v>
          </cell>
        </row>
        <row r="120">
          <cell r="B120">
            <v>39349</v>
          </cell>
          <cell r="C120" t="str">
            <v>A-18 (Arang)</v>
          </cell>
          <cell r="D120" t="str">
            <v>A-18 (Arang):Arang</v>
          </cell>
          <cell r="E120">
            <v>24</v>
          </cell>
          <cell r="J120">
            <v>0</v>
          </cell>
          <cell r="K120">
            <v>0</v>
          </cell>
          <cell r="L120">
            <v>0</v>
          </cell>
          <cell r="M120">
            <v>0</v>
          </cell>
          <cell r="N120">
            <v>10.115</v>
          </cell>
          <cell r="O120">
            <v>10.115</v>
          </cell>
          <cell r="R120">
            <v>0</v>
          </cell>
          <cell r="S120">
            <v>0</v>
          </cell>
          <cell r="T120">
            <v>0</v>
          </cell>
          <cell r="W120">
            <v>10115</v>
          </cell>
          <cell r="X120">
            <v>0</v>
          </cell>
          <cell r="Y120">
            <v>0</v>
          </cell>
          <cell r="Z120">
            <v>0</v>
          </cell>
        </row>
        <row r="121">
          <cell r="B121">
            <v>39350</v>
          </cell>
          <cell r="C121" t="str">
            <v>A-18 (Arang)</v>
          </cell>
          <cell r="D121" t="str">
            <v>A-18 (Arang):Arang</v>
          </cell>
          <cell r="E121">
            <v>24</v>
          </cell>
          <cell r="J121">
            <v>0</v>
          </cell>
          <cell r="K121">
            <v>0</v>
          </cell>
          <cell r="L121">
            <v>0</v>
          </cell>
          <cell r="M121">
            <v>0</v>
          </cell>
          <cell r="N121">
            <v>10.087999999999999</v>
          </cell>
          <cell r="O121">
            <v>10.087999999999999</v>
          </cell>
          <cell r="R121">
            <v>0</v>
          </cell>
          <cell r="S121">
            <v>0</v>
          </cell>
          <cell r="T121">
            <v>0</v>
          </cell>
          <cell r="W121">
            <v>10088</v>
          </cell>
          <cell r="X121">
            <v>0</v>
          </cell>
          <cell r="Y121">
            <v>0</v>
          </cell>
          <cell r="Z121">
            <v>0</v>
          </cell>
        </row>
        <row r="122">
          <cell r="B122">
            <v>39351</v>
          </cell>
          <cell r="C122" t="str">
            <v>A-18 (Arang)</v>
          </cell>
          <cell r="D122" t="str">
            <v>A-18 (Arang):Arang</v>
          </cell>
          <cell r="E122">
            <v>24</v>
          </cell>
          <cell r="J122">
            <v>0</v>
          </cell>
          <cell r="K122">
            <v>0</v>
          </cell>
          <cell r="L122">
            <v>0</v>
          </cell>
          <cell r="M122">
            <v>0</v>
          </cell>
          <cell r="N122">
            <v>10.148999999999999</v>
          </cell>
          <cell r="O122">
            <v>10.148999999999999</v>
          </cell>
          <cell r="R122">
            <v>0</v>
          </cell>
          <cell r="S122">
            <v>0</v>
          </cell>
          <cell r="T122">
            <v>0</v>
          </cell>
          <cell r="W122">
            <v>10149</v>
          </cell>
          <cell r="X122">
            <v>0</v>
          </cell>
          <cell r="Y122">
            <v>0</v>
          </cell>
          <cell r="Z122">
            <v>0</v>
          </cell>
        </row>
        <row r="123">
          <cell r="B123">
            <v>39352</v>
          </cell>
          <cell r="C123" t="str">
            <v>A-18 (Arang)</v>
          </cell>
          <cell r="D123" t="str">
            <v>A-18 (Arang):Arang</v>
          </cell>
          <cell r="E123">
            <v>24</v>
          </cell>
          <cell r="J123">
            <v>0</v>
          </cell>
          <cell r="K123">
            <v>0</v>
          </cell>
          <cell r="L123">
            <v>0</v>
          </cell>
          <cell r="M123">
            <v>0</v>
          </cell>
          <cell r="N123">
            <v>10.159000000000001</v>
          </cell>
          <cell r="O123">
            <v>10.159000000000001</v>
          </cell>
          <cell r="R123">
            <v>0</v>
          </cell>
          <cell r="S123">
            <v>0</v>
          </cell>
          <cell r="T123">
            <v>0</v>
          </cell>
          <cell r="W123">
            <v>10159</v>
          </cell>
          <cell r="X123">
            <v>0</v>
          </cell>
          <cell r="Y123">
            <v>0</v>
          </cell>
          <cell r="Z123">
            <v>0</v>
          </cell>
        </row>
        <row r="124">
          <cell r="B124">
            <v>39353</v>
          </cell>
          <cell r="C124" t="str">
            <v>A-18 (Arang)</v>
          </cell>
          <cell r="D124" t="str">
            <v>A-18 (Arang):Arang</v>
          </cell>
          <cell r="E124">
            <v>24</v>
          </cell>
          <cell r="J124">
            <v>0</v>
          </cell>
          <cell r="K124">
            <v>0</v>
          </cell>
          <cell r="L124">
            <v>0</v>
          </cell>
          <cell r="M124">
            <v>0</v>
          </cell>
          <cell r="N124">
            <v>10.097</v>
          </cell>
          <cell r="O124">
            <v>10.097</v>
          </cell>
          <cell r="R124">
            <v>0</v>
          </cell>
          <cell r="S124">
            <v>0</v>
          </cell>
          <cell r="T124">
            <v>0</v>
          </cell>
          <cell r="W124">
            <v>10097</v>
          </cell>
          <cell r="X124">
            <v>0</v>
          </cell>
          <cell r="Y124">
            <v>0</v>
          </cell>
          <cell r="Z124">
            <v>0</v>
          </cell>
        </row>
        <row r="125">
          <cell r="B125">
            <v>39354</v>
          </cell>
          <cell r="C125" t="str">
            <v>A-18 (Arang)</v>
          </cell>
          <cell r="D125" t="str">
            <v>A-18 (Arang):Arang</v>
          </cell>
          <cell r="E125">
            <v>24</v>
          </cell>
          <cell r="J125">
            <v>0</v>
          </cell>
          <cell r="K125">
            <v>0</v>
          </cell>
          <cell r="L125">
            <v>0</v>
          </cell>
          <cell r="M125">
            <v>0</v>
          </cell>
          <cell r="N125">
            <v>10.11</v>
          </cell>
          <cell r="O125">
            <v>10.11</v>
          </cell>
          <cell r="R125">
            <v>0</v>
          </cell>
          <cell r="S125">
            <v>0</v>
          </cell>
          <cell r="T125">
            <v>0</v>
          </cell>
          <cell r="W125">
            <v>10110</v>
          </cell>
          <cell r="X125">
            <v>0</v>
          </cell>
          <cell r="Y125">
            <v>0</v>
          </cell>
          <cell r="Z125">
            <v>0</v>
          </cell>
        </row>
        <row r="126">
          <cell r="B126">
            <v>39355</v>
          </cell>
          <cell r="C126" t="str">
            <v>A-18 (Arang)</v>
          </cell>
          <cell r="D126" t="str">
            <v>A-18 (Arang):Arang</v>
          </cell>
          <cell r="E126">
            <v>24</v>
          </cell>
          <cell r="J126">
            <v>0</v>
          </cell>
          <cell r="K126">
            <v>0</v>
          </cell>
          <cell r="L126">
            <v>0</v>
          </cell>
          <cell r="M126">
            <v>0</v>
          </cell>
          <cell r="N126">
            <v>10.09</v>
          </cell>
          <cell r="O126">
            <v>10.09</v>
          </cell>
          <cell r="R126">
            <v>0</v>
          </cell>
          <cell r="S126">
            <v>0</v>
          </cell>
          <cell r="T126">
            <v>0</v>
          </cell>
          <cell r="W126">
            <v>10090</v>
          </cell>
          <cell r="X126">
            <v>0</v>
          </cell>
          <cell r="Y126">
            <v>0</v>
          </cell>
          <cell r="Z126">
            <v>0</v>
          </cell>
        </row>
        <row r="127">
          <cell r="B127">
            <v>39356</v>
          </cell>
          <cell r="C127" t="str">
            <v>A-18 (Arang)</v>
          </cell>
          <cell r="D127" t="str">
            <v>A-18 (Arang):Arang</v>
          </cell>
          <cell r="E127">
            <v>0</v>
          </cell>
          <cell r="N127">
            <v>10.005000000000001</v>
          </cell>
          <cell r="O127">
            <v>10.005000000000001</v>
          </cell>
          <cell r="T127">
            <v>0</v>
          </cell>
          <cell r="W127">
            <v>10005</v>
          </cell>
          <cell r="X127">
            <v>0</v>
          </cell>
          <cell r="Y127">
            <v>0</v>
          </cell>
          <cell r="Z127">
            <v>0</v>
          </cell>
        </row>
        <row r="128">
          <cell r="B128">
            <v>39357</v>
          </cell>
          <cell r="C128" t="str">
            <v>A-18 (Arang)</v>
          </cell>
          <cell r="D128" t="str">
            <v>A-18 (Arang):Arang</v>
          </cell>
          <cell r="E128">
            <v>0</v>
          </cell>
          <cell r="N128">
            <v>9.5679999999999996</v>
          </cell>
          <cell r="O128">
            <v>9.5679999999999996</v>
          </cell>
          <cell r="T128">
            <v>0</v>
          </cell>
          <cell r="W128">
            <v>9568</v>
          </cell>
          <cell r="X128">
            <v>0</v>
          </cell>
          <cell r="Y128">
            <v>0</v>
          </cell>
          <cell r="Z128">
            <v>0</v>
          </cell>
        </row>
        <row r="129">
          <cell r="B129">
            <v>39358</v>
          </cell>
          <cell r="C129" t="str">
            <v>A-18 (Arang)</v>
          </cell>
          <cell r="D129" t="str">
            <v>A-18 (Arang):Arang</v>
          </cell>
          <cell r="E129">
            <v>0</v>
          </cell>
          <cell r="N129">
            <v>9.5009999999999994</v>
          </cell>
          <cell r="O129">
            <v>9.5009999999999994</v>
          </cell>
          <cell r="T129">
            <v>0</v>
          </cell>
          <cell r="W129">
            <v>9501</v>
          </cell>
          <cell r="X129">
            <v>0</v>
          </cell>
          <cell r="Y129">
            <v>0</v>
          </cell>
          <cell r="Z129">
            <v>0</v>
          </cell>
        </row>
        <row r="130">
          <cell r="B130">
            <v>39359</v>
          </cell>
          <cell r="C130" t="str">
            <v>A-18 (Arang)</v>
          </cell>
          <cell r="D130" t="str">
            <v>A-18 (Arang):Arang</v>
          </cell>
          <cell r="E130">
            <v>0</v>
          </cell>
          <cell r="N130">
            <v>9.4909999999999997</v>
          </cell>
          <cell r="O130">
            <v>9.4909999999999997</v>
          </cell>
          <cell r="T130">
            <v>0</v>
          </cell>
          <cell r="W130">
            <v>9491</v>
          </cell>
          <cell r="X130">
            <v>0</v>
          </cell>
          <cell r="Y130">
            <v>0</v>
          </cell>
          <cell r="Z130">
            <v>0</v>
          </cell>
        </row>
        <row r="131">
          <cell r="B131">
            <v>39360</v>
          </cell>
          <cell r="C131" t="str">
            <v>A-18 (Arang)</v>
          </cell>
          <cell r="D131" t="str">
            <v>A-18 (Arang):Arang</v>
          </cell>
          <cell r="E131">
            <v>0</v>
          </cell>
          <cell r="N131">
            <v>9.48</v>
          </cell>
          <cell r="O131">
            <v>9.48</v>
          </cell>
          <cell r="T131">
            <v>0</v>
          </cell>
          <cell r="W131">
            <v>9480</v>
          </cell>
          <cell r="X131">
            <v>0</v>
          </cell>
          <cell r="Y131">
            <v>0</v>
          </cell>
          <cell r="Z131">
            <v>0</v>
          </cell>
        </row>
        <row r="132">
          <cell r="B132">
            <v>39361</v>
          </cell>
          <cell r="C132" t="str">
            <v>A-18 (Arang)</v>
          </cell>
          <cell r="D132" t="str">
            <v>A-18 (Arang):Arang</v>
          </cell>
          <cell r="E132">
            <v>0</v>
          </cell>
          <cell r="N132">
            <v>9.4779999999999998</v>
          </cell>
          <cell r="O132">
            <v>9.4779999999999998</v>
          </cell>
          <cell r="T132">
            <v>0</v>
          </cell>
          <cell r="W132">
            <v>9478</v>
          </cell>
          <cell r="X132">
            <v>0</v>
          </cell>
          <cell r="Y132">
            <v>0</v>
          </cell>
          <cell r="Z132">
            <v>0</v>
          </cell>
        </row>
        <row r="133">
          <cell r="B133">
            <v>39362</v>
          </cell>
          <cell r="C133" t="str">
            <v>A-18 (Arang)</v>
          </cell>
          <cell r="D133" t="str">
            <v>A-18 (Arang):Arang</v>
          </cell>
          <cell r="E133">
            <v>0</v>
          </cell>
          <cell r="N133">
            <v>9.4429999999999996</v>
          </cell>
          <cell r="O133">
            <v>9.4429999999999996</v>
          </cell>
          <cell r="T133">
            <v>0</v>
          </cell>
          <cell r="W133">
            <v>9443</v>
          </cell>
          <cell r="X133">
            <v>0</v>
          </cell>
          <cell r="Y133">
            <v>0</v>
          </cell>
          <cell r="Z133">
            <v>0</v>
          </cell>
        </row>
        <row r="134">
          <cell r="B134">
            <v>39363</v>
          </cell>
          <cell r="C134" t="str">
            <v>A-18 (Arang)</v>
          </cell>
          <cell r="D134" t="str">
            <v>A-18 (Arang):Arang</v>
          </cell>
          <cell r="E134">
            <v>0</v>
          </cell>
          <cell r="N134">
            <v>9.407</v>
          </cell>
          <cell r="O134">
            <v>9.407</v>
          </cell>
          <cell r="T134">
            <v>0</v>
          </cell>
          <cell r="W134">
            <v>9407</v>
          </cell>
          <cell r="X134">
            <v>0</v>
          </cell>
          <cell r="Y134">
            <v>0</v>
          </cell>
          <cell r="Z134">
            <v>0</v>
          </cell>
        </row>
        <row r="135">
          <cell r="B135">
            <v>39364</v>
          </cell>
          <cell r="C135" t="str">
            <v>A-18 (Arang)</v>
          </cell>
          <cell r="D135" t="str">
            <v>A-18 (Arang):Arang</v>
          </cell>
          <cell r="E135">
            <v>0</v>
          </cell>
          <cell r="N135">
            <v>9.3559999999999999</v>
          </cell>
          <cell r="O135">
            <v>9.3559999999999999</v>
          </cell>
          <cell r="T135">
            <v>0</v>
          </cell>
          <cell r="W135">
            <v>9356</v>
          </cell>
          <cell r="X135">
            <v>0</v>
          </cell>
          <cell r="Y135">
            <v>0</v>
          </cell>
          <cell r="Z135">
            <v>0</v>
          </cell>
        </row>
        <row r="136">
          <cell r="B136">
            <v>39365</v>
          </cell>
          <cell r="C136" t="str">
            <v>A-18 (Arang)</v>
          </cell>
          <cell r="D136" t="str">
            <v>A-18 (Arang):Arang</v>
          </cell>
          <cell r="E136">
            <v>0</v>
          </cell>
          <cell r="N136">
            <v>9.4469999999999992</v>
          </cell>
          <cell r="O136">
            <v>9.4469999999999992</v>
          </cell>
          <cell r="T136">
            <v>0</v>
          </cell>
          <cell r="W136">
            <v>9447</v>
          </cell>
          <cell r="X136">
            <v>0</v>
          </cell>
          <cell r="Y136">
            <v>0</v>
          </cell>
          <cell r="Z136">
            <v>0</v>
          </cell>
        </row>
        <row r="137">
          <cell r="B137">
            <v>39366</v>
          </cell>
          <cell r="C137" t="str">
            <v>A-18 (Arang)</v>
          </cell>
          <cell r="D137" t="str">
            <v>A-18 (Arang):Arang</v>
          </cell>
          <cell r="E137">
            <v>0</v>
          </cell>
          <cell r="N137">
            <v>9.4670000000000005</v>
          </cell>
          <cell r="O137">
            <v>9.4670000000000005</v>
          </cell>
          <cell r="T137">
            <v>0</v>
          </cell>
          <cell r="W137">
            <v>9467</v>
          </cell>
          <cell r="X137">
            <v>0</v>
          </cell>
          <cell r="Y137">
            <v>0</v>
          </cell>
          <cell r="Z137">
            <v>0</v>
          </cell>
        </row>
        <row r="138">
          <cell r="B138">
            <v>39367</v>
          </cell>
          <cell r="C138" t="str">
            <v>A-18 (Arang)</v>
          </cell>
          <cell r="D138" t="str">
            <v>A-18 (Arang):Arang</v>
          </cell>
          <cell r="E138">
            <v>0</v>
          </cell>
          <cell r="N138">
            <v>9.3699999999999992</v>
          </cell>
          <cell r="O138">
            <v>9.3699999999999992</v>
          </cell>
          <cell r="T138">
            <v>0</v>
          </cell>
          <cell r="W138">
            <v>9370</v>
          </cell>
          <cell r="X138">
            <v>0</v>
          </cell>
          <cell r="Y138">
            <v>0</v>
          </cell>
          <cell r="Z138">
            <v>0</v>
          </cell>
        </row>
        <row r="139">
          <cell r="B139">
            <v>39368</v>
          </cell>
          <cell r="C139" t="str">
            <v>A-18 (Arang)</v>
          </cell>
          <cell r="D139" t="str">
            <v>A-18 (Arang):Arang</v>
          </cell>
          <cell r="E139">
            <v>0</v>
          </cell>
          <cell r="N139">
            <v>9.3879999999999999</v>
          </cell>
          <cell r="O139">
            <v>9.3879999999999999</v>
          </cell>
          <cell r="T139">
            <v>0</v>
          </cell>
          <cell r="W139">
            <v>9388</v>
          </cell>
          <cell r="X139">
            <v>0</v>
          </cell>
          <cell r="Y139">
            <v>0</v>
          </cell>
          <cell r="Z139">
            <v>0</v>
          </cell>
        </row>
        <row r="140">
          <cell r="B140">
            <v>39369</v>
          </cell>
          <cell r="C140" t="str">
            <v>A-18 (Arang)</v>
          </cell>
          <cell r="D140" t="str">
            <v>A-18 (Arang):Arang</v>
          </cell>
          <cell r="E140">
            <v>0</v>
          </cell>
          <cell r="N140">
            <v>9.36</v>
          </cell>
          <cell r="O140">
            <v>9.36</v>
          </cell>
          <cell r="T140">
            <v>0</v>
          </cell>
          <cell r="W140">
            <v>9360</v>
          </cell>
          <cell r="X140">
            <v>0</v>
          </cell>
          <cell r="Y140">
            <v>0</v>
          </cell>
          <cell r="Z140">
            <v>0</v>
          </cell>
        </row>
        <row r="141">
          <cell r="B141">
            <v>39370</v>
          </cell>
          <cell r="C141" t="str">
            <v>A-18 (Arang)</v>
          </cell>
          <cell r="D141" t="str">
            <v>A-18 (Arang):Arang</v>
          </cell>
          <cell r="E141">
            <v>0</v>
          </cell>
          <cell r="N141">
            <v>9.1</v>
          </cell>
          <cell r="O141">
            <v>9.1</v>
          </cell>
          <cell r="T141">
            <v>0</v>
          </cell>
          <cell r="W141">
            <v>9100</v>
          </cell>
          <cell r="X141">
            <v>0</v>
          </cell>
          <cell r="Y141">
            <v>0</v>
          </cell>
          <cell r="Z141">
            <v>0</v>
          </cell>
        </row>
        <row r="142">
          <cell r="B142">
            <v>39371</v>
          </cell>
          <cell r="C142" t="str">
            <v>A-18 (Arang)</v>
          </cell>
          <cell r="D142" t="str">
            <v>A-18 (Arang):Arang</v>
          </cell>
          <cell r="E142">
            <v>0</v>
          </cell>
          <cell r="N142">
            <v>9.1219999999999999</v>
          </cell>
          <cell r="O142">
            <v>9.1219999999999999</v>
          </cell>
          <cell r="T142">
            <v>0</v>
          </cell>
          <cell r="W142">
            <v>9122</v>
          </cell>
          <cell r="X142">
            <v>0</v>
          </cell>
          <cell r="Y142">
            <v>0</v>
          </cell>
          <cell r="Z142">
            <v>0</v>
          </cell>
        </row>
        <row r="143">
          <cell r="B143">
            <v>39372</v>
          </cell>
          <cell r="C143" t="str">
            <v>A-18 (Arang)</v>
          </cell>
          <cell r="D143" t="str">
            <v>A-18 (Arang):Arang</v>
          </cell>
          <cell r="E143">
            <v>0</v>
          </cell>
          <cell r="N143">
            <v>15.897</v>
          </cell>
          <cell r="O143">
            <v>15.897</v>
          </cell>
          <cell r="T143">
            <v>0</v>
          </cell>
          <cell r="W143">
            <v>15897</v>
          </cell>
          <cell r="X143">
            <v>0</v>
          </cell>
          <cell r="Y143">
            <v>0</v>
          </cell>
          <cell r="Z143">
            <v>0</v>
          </cell>
        </row>
        <row r="144">
          <cell r="B144">
            <v>39373</v>
          </cell>
          <cell r="C144" t="str">
            <v>A-18 (Arang)</v>
          </cell>
          <cell r="D144" t="str">
            <v>A-18 (Arang):Arang</v>
          </cell>
          <cell r="E144">
            <v>0</v>
          </cell>
          <cell r="N144">
            <v>9.4499999999999993</v>
          </cell>
          <cell r="O144">
            <v>9.4499999999999993</v>
          </cell>
          <cell r="T144">
            <v>0</v>
          </cell>
          <cell r="W144">
            <v>9450</v>
          </cell>
          <cell r="X144">
            <v>0</v>
          </cell>
          <cell r="Y144">
            <v>0</v>
          </cell>
          <cell r="Z144">
            <v>0</v>
          </cell>
        </row>
        <row r="145">
          <cell r="B145">
            <v>39374</v>
          </cell>
          <cell r="C145" t="str">
            <v>A-18 (Arang)</v>
          </cell>
          <cell r="D145" t="str">
            <v>A-18 (Arang):Arang</v>
          </cell>
          <cell r="E145">
            <v>0</v>
          </cell>
          <cell r="N145">
            <v>9.4320000000000004</v>
          </cell>
          <cell r="O145">
            <v>9.4320000000000004</v>
          </cell>
          <cell r="T145">
            <v>0</v>
          </cell>
          <cell r="W145">
            <v>9432</v>
          </cell>
          <cell r="X145">
            <v>0</v>
          </cell>
          <cell r="Y145">
            <v>0</v>
          </cell>
          <cell r="Z145">
            <v>0</v>
          </cell>
        </row>
        <row r="146">
          <cell r="B146">
            <v>39375</v>
          </cell>
          <cell r="C146" t="str">
            <v>A-18 (Arang)</v>
          </cell>
          <cell r="D146" t="str">
            <v>A-18 (Arang):Arang</v>
          </cell>
          <cell r="E146">
            <v>0</v>
          </cell>
          <cell r="N146">
            <v>9.2989999999999995</v>
          </cell>
          <cell r="O146">
            <v>9.2989999999999995</v>
          </cell>
          <cell r="T146">
            <v>0</v>
          </cell>
          <cell r="W146">
            <v>9299</v>
          </cell>
          <cell r="X146">
            <v>0</v>
          </cell>
          <cell r="Y146">
            <v>0</v>
          </cell>
          <cell r="Z146">
            <v>0</v>
          </cell>
        </row>
        <row r="147">
          <cell r="B147">
            <v>39376</v>
          </cell>
          <cell r="C147" t="str">
            <v>A-18 (Arang)</v>
          </cell>
          <cell r="D147" t="str">
            <v>A-18 (Arang):Arang</v>
          </cell>
          <cell r="E147">
            <v>0</v>
          </cell>
          <cell r="N147">
            <v>9.3130000000000006</v>
          </cell>
          <cell r="O147">
            <v>9.3130000000000006</v>
          </cell>
          <cell r="T147">
            <v>0</v>
          </cell>
          <cell r="W147">
            <v>9313</v>
          </cell>
          <cell r="X147">
            <v>0</v>
          </cell>
          <cell r="Y147">
            <v>0</v>
          </cell>
          <cell r="Z147">
            <v>0</v>
          </cell>
        </row>
        <row r="148">
          <cell r="B148">
            <v>39377</v>
          </cell>
          <cell r="C148" t="str">
            <v>A-18 (Arang)</v>
          </cell>
          <cell r="D148" t="str">
            <v>A-18 (Arang):Arang</v>
          </cell>
          <cell r="E148">
            <v>0</v>
          </cell>
          <cell r="N148">
            <v>9.3019999999999996</v>
          </cell>
          <cell r="O148">
            <v>9.3019999999999996</v>
          </cell>
          <cell r="T148">
            <v>0</v>
          </cell>
          <cell r="W148">
            <v>9302</v>
          </cell>
          <cell r="X148">
            <v>0</v>
          </cell>
          <cell r="Y148">
            <v>0</v>
          </cell>
          <cell r="Z148">
            <v>0</v>
          </cell>
        </row>
        <row r="149">
          <cell r="B149">
            <v>39378</v>
          </cell>
          <cell r="C149" t="str">
            <v>A-18 (Arang)</v>
          </cell>
          <cell r="D149" t="str">
            <v>A-18 (Arang):Arang</v>
          </cell>
          <cell r="E149">
            <v>0</v>
          </cell>
          <cell r="N149">
            <v>9.3000000000000007</v>
          </cell>
          <cell r="O149">
            <v>9.3000000000000007</v>
          </cell>
          <cell r="T149">
            <v>0</v>
          </cell>
          <cell r="W149">
            <v>9300</v>
          </cell>
          <cell r="X149">
            <v>0</v>
          </cell>
          <cell r="Y149">
            <v>0</v>
          </cell>
          <cell r="Z149">
            <v>0</v>
          </cell>
        </row>
        <row r="150">
          <cell r="B150">
            <v>39379</v>
          </cell>
          <cell r="C150" t="str">
            <v>A-18 (Arang)</v>
          </cell>
          <cell r="D150" t="str">
            <v>A-18 (Arang):Arang</v>
          </cell>
          <cell r="E150">
            <v>0</v>
          </cell>
          <cell r="N150">
            <v>9.2739999999999991</v>
          </cell>
          <cell r="O150">
            <v>9.2739999999999991</v>
          </cell>
          <cell r="T150">
            <v>0</v>
          </cell>
          <cell r="W150">
            <v>9274</v>
          </cell>
          <cell r="X150">
            <v>0</v>
          </cell>
          <cell r="Y150">
            <v>0</v>
          </cell>
          <cell r="Z150">
            <v>0</v>
          </cell>
        </row>
        <row r="151">
          <cell r="B151">
            <v>39380</v>
          </cell>
          <cell r="C151" t="str">
            <v>A-18 (Arang)</v>
          </cell>
          <cell r="D151" t="str">
            <v>A-18 (Arang):Arang</v>
          </cell>
          <cell r="E151">
            <v>0</v>
          </cell>
          <cell r="N151">
            <v>9.1999999999999993</v>
          </cell>
          <cell r="O151">
            <v>9.1999999999999993</v>
          </cell>
          <cell r="T151">
            <v>0</v>
          </cell>
          <cell r="W151">
            <v>9200</v>
          </cell>
          <cell r="X151">
            <v>0</v>
          </cell>
          <cell r="Y151">
            <v>0</v>
          </cell>
          <cell r="Z151">
            <v>0</v>
          </cell>
        </row>
        <row r="152">
          <cell r="B152">
            <v>39381</v>
          </cell>
          <cell r="C152" t="str">
            <v>A-18 (Arang)</v>
          </cell>
          <cell r="D152" t="str">
            <v>A-18 (Arang):Arang</v>
          </cell>
          <cell r="E152">
            <v>0</v>
          </cell>
          <cell r="N152">
            <v>9.234</v>
          </cell>
          <cell r="O152">
            <v>9.234</v>
          </cell>
          <cell r="T152">
            <v>0</v>
          </cell>
          <cell r="W152">
            <v>9234</v>
          </cell>
          <cell r="X152">
            <v>0</v>
          </cell>
          <cell r="Y152">
            <v>0</v>
          </cell>
          <cell r="Z152">
            <v>0</v>
          </cell>
        </row>
        <row r="153">
          <cell r="B153">
            <v>39382</v>
          </cell>
          <cell r="C153" t="str">
            <v>A-18 (Arang)</v>
          </cell>
          <cell r="D153" t="str">
            <v>A-18 (Arang):Arang</v>
          </cell>
          <cell r="E153">
            <v>0</v>
          </cell>
          <cell r="N153">
            <v>9.1999999999999993</v>
          </cell>
          <cell r="O153">
            <v>9.1999999999999993</v>
          </cell>
          <cell r="T153">
            <v>0</v>
          </cell>
          <cell r="W153">
            <v>9200</v>
          </cell>
          <cell r="X153">
            <v>0</v>
          </cell>
          <cell r="Y153">
            <v>0</v>
          </cell>
          <cell r="Z153">
            <v>0</v>
          </cell>
        </row>
        <row r="154">
          <cell r="B154">
            <v>39383</v>
          </cell>
          <cell r="C154" t="str">
            <v>A-18 (Arang)</v>
          </cell>
          <cell r="D154" t="str">
            <v>A-18 (Arang):Arang</v>
          </cell>
          <cell r="E154">
            <v>0</v>
          </cell>
          <cell r="N154">
            <v>6.1</v>
          </cell>
          <cell r="O154">
            <v>6.1</v>
          </cell>
          <cell r="T154">
            <v>0</v>
          </cell>
          <cell r="W154">
            <v>6100</v>
          </cell>
          <cell r="X154">
            <v>0</v>
          </cell>
          <cell r="Y154">
            <v>0</v>
          </cell>
          <cell r="Z154">
            <v>0</v>
          </cell>
        </row>
        <row r="155">
          <cell r="B155">
            <v>39384</v>
          </cell>
          <cell r="C155" t="str">
            <v>A-18 (Arang)</v>
          </cell>
          <cell r="D155" t="str">
            <v>A-18 (Arang):Arang</v>
          </cell>
          <cell r="E155">
            <v>0</v>
          </cell>
          <cell r="N155">
            <v>10</v>
          </cell>
          <cell r="O155">
            <v>10</v>
          </cell>
          <cell r="T155">
            <v>0</v>
          </cell>
          <cell r="W155">
            <v>10000</v>
          </cell>
          <cell r="X155">
            <v>0</v>
          </cell>
          <cell r="Y155">
            <v>0</v>
          </cell>
          <cell r="Z155">
            <v>0</v>
          </cell>
        </row>
        <row r="156">
          <cell r="B156">
            <v>39385</v>
          </cell>
          <cell r="C156" t="str">
            <v>A-18 (Arang)</v>
          </cell>
          <cell r="D156" t="str">
            <v>A-18 (Arang):Arang</v>
          </cell>
          <cell r="E156">
            <v>0</v>
          </cell>
          <cell r="N156">
            <v>10.013999999999999</v>
          </cell>
          <cell r="O156">
            <v>10.013999999999999</v>
          </cell>
          <cell r="T156">
            <v>0</v>
          </cell>
          <cell r="W156">
            <v>10014</v>
          </cell>
          <cell r="X156">
            <v>0</v>
          </cell>
          <cell r="Y156">
            <v>0</v>
          </cell>
          <cell r="Z156">
            <v>0</v>
          </cell>
        </row>
        <row r="157">
          <cell r="B157">
            <v>39386</v>
          </cell>
          <cell r="C157" t="str">
            <v>A-18 (Arang)</v>
          </cell>
          <cell r="D157" t="str">
            <v>A-18 (Arang):Arang</v>
          </cell>
          <cell r="E157">
            <v>0</v>
          </cell>
          <cell r="N157">
            <v>10.225</v>
          </cell>
          <cell r="O157">
            <v>10.225</v>
          </cell>
          <cell r="T157">
            <v>0</v>
          </cell>
          <cell r="W157">
            <v>10225</v>
          </cell>
          <cell r="X157">
            <v>0</v>
          </cell>
          <cell r="Y157">
            <v>0</v>
          </cell>
          <cell r="Z157">
            <v>0</v>
          </cell>
        </row>
        <row r="158">
          <cell r="B158">
            <v>41087</v>
          </cell>
          <cell r="C158" t="str">
            <v>A-18 (Arang)</v>
          </cell>
          <cell r="D158" t="str">
            <v>A-18 (Arang):Arang</v>
          </cell>
          <cell r="E158">
            <v>3</v>
          </cell>
          <cell r="F158">
            <v>100</v>
          </cell>
          <cell r="G158">
            <v>261</v>
          </cell>
          <cell r="H158">
            <v>153</v>
          </cell>
          <cell r="I158">
            <v>0</v>
          </cell>
          <cell r="J158">
            <v>7</v>
          </cell>
          <cell r="K158">
            <v>106</v>
          </cell>
          <cell r="L158">
            <v>113</v>
          </cell>
          <cell r="M158">
            <v>93.805309734513273</v>
          </cell>
          <cell r="N158">
            <v>7.3</v>
          </cell>
          <cell r="O158">
            <v>7.3</v>
          </cell>
          <cell r="P158">
            <v>0</v>
          </cell>
          <cell r="R158">
            <v>1042857.1428571428</v>
          </cell>
          <cell r="S158">
            <v>14.520547945205479</v>
          </cell>
          <cell r="T158">
            <v>15.479452054794521</v>
          </cell>
          <cell r="V158" t="str">
            <v>1.7 MM different compare Sep. test_x000D_
1.7 MM different compare Sep. test</v>
          </cell>
          <cell r="W158">
            <v>7300</v>
          </cell>
          <cell r="X158">
            <v>0</v>
          </cell>
          <cell r="Y158">
            <v>14.520547945205481</v>
          </cell>
          <cell r="Z158">
            <v>0.95890410958904115</v>
          </cell>
        </row>
        <row r="159">
          <cell r="B159">
            <v>41114</v>
          </cell>
          <cell r="C159" t="str">
            <v>A-18 (Arang)</v>
          </cell>
          <cell r="D159" t="str">
            <v>A-18 (Arang):Arang</v>
          </cell>
          <cell r="E159">
            <v>2</v>
          </cell>
          <cell r="F159">
            <v>100</v>
          </cell>
          <cell r="G159">
            <v>256</v>
          </cell>
          <cell r="H159">
            <v>155</v>
          </cell>
          <cell r="I159">
            <v>0</v>
          </cell>
          <cell r="J159">
            <v>0</v>
          </cell>
          <cell r="K159">
            <v>104</v>
          </cell>
          <cell r="L159">
            <v>104</v>
          </cell>
          <cell r="M159">
            <v>100</v>
          </cell>
          <cell r="N159">
            <v>6.9</v>
          </cell>
          <cell r="O159">
            <v>6.9</v>
          </cell>
          <cell r="P159">
            <v>0</v>
          </cell>
          <cell r="R159">
            <v>0</v>
          </cell>
          <cell r="S159">
            <v>15.072463768115941</v>
          </cell>
          <cell r="T159">
            <v>15.072463768115941</v>
          </cell>
          <cell r="V159" t="str">
            <v>1.4 MM different compare Sep. test</v>
          </cell>
          <cell r="W159">
            <v>6900</v>
          </cell>
          <cell r="X159">
            <v>0</v>
          </cell>
          <cell r="Y159">
            <v>15.072463768115941</v>
          </cell>
          <cell r="Z159">
            <v>0</v>
          </cell>
        </row>
        <row r="160">
          <cell r="B160">
            <v>41127</v>
          </cell>
          <cell r="C160" t="str">
            <v>A-18 (Arang)</v>
          </cell>
          <cell r="D160" t="str">
            <v>A-18 (Arang):Arang</v>
          </cell>
          <cell r="E160">
            <v>17</v>
          </cell>
          <cell r="F160">
            <v>100</v>
          </cell>
          <cell r="G160">
            <v>255</v>
          </cell>
          <cell r="H160">
            <v>157</v>
          </cell>
          <cell r="I160">
            <v>0</v>
          </cell>
          <cell r="J160">
            <v>0</v>
          </cell>
          <cell r="K160">
            <v>108</v>
          </cell>
          <cell r="L160">
            <v>108</v>
          </cell>
          <cell r="M160">
            <v>100</v>
          </cell>
          <cell r="N160">
            <v>6.84</v>
          </cell>
          <cell r="O160">
            <v>6.84</v>
          </cell>
          <cell r="P160">
            <v>0</v>
          </cell>
          <cell r="R160">
            <v>0</v>
          </cell>
          <cell r="S160">
            <v>15.789473684210526</v>
          </cell>
          <cell r="T160">
            <v>15.789473684210526</v>
          </cell>
          <cell r="V160" t="str">
            <v>1.24 MM different compare Sep. test</v>
          </cell>
          <cell r="W160">
            <v>6840</v>
          </cell>
          <cell r="X160">
            <v>0</v>
          </cell>
          <cell r="Y160">
            <v>15.789473684210527</v>
          </cell>
          <cell r="Z160">
            <v>0</v>
          </cell>
        </row>
        <row r="161">
          <cell r="B161">
            <v>41153</v>
          </cell>
          <cell r="C161" t="str">
            <v>A-18 (Arang)</v>
          </cell>
          <cell r="D161" t="str">
            <v>A-18 (Arang):Arang</v>
          </cell>
          <cell r="E161">
            <v>32</v>
          </cell>
          <cell r="F161">
            <v>100</v>
          </cell>
          <cell r="G161">
            <v>248</v>
          </cell>
          <cell r="H161">
            <v>156</v>
          </cell>
          <cell r="I161">
            <v>0</v>
          </cell>
          <cell r="J161">
            <v>0</v>
          </cell>
          <cell r="K161">
            <v>106</v>
          </cell>
          <cell r="L161">
            <v>106</v>
          </cell>
          <cell r="M161">
            <v>100</v>
          </cell>
          <cell r="N161">
            <v>5.4</v>
          </cell>
          <cell r="O161">
            <v>5.4</v>
          </cell>
          <cell r="R161">
            <v>0</v>
          </cell>
          <cell r="S161">
            <v>19.62962962962963</v>
          </cell>
          <cell r="T161">
            <v>19.62962962962963</v>
          </cell>
          <cell r="W161">
            <v>5400</v>
          </cell>
          <cell r="X161">
            <v>0</v>
          </cell>
          <cell r="Y161">
            <v>19.62962962962963</v>
          </cell>
          <cell r="Z161">
            <v>0</v>
          </cell>
        </row>
        <row r="162">
          <cell r="B162">
            <v>41162</v>
          </cell>
          <cell r="C162" t="str">
            <v>A-18 (Arang)</v>
          </cell>
          <cell r="D162" t="str">
            <v>A-18 (Arang):Arang</v>
          </cell>
          <cell r="E162">
            <v>9</v>
          </cell>
          <cell r="F162">
            <v>100</v>
          </cell>
          <cell r="G162">
            <v>255</v>
          </cell>
          <cell r="H162">
            <v>156</v>
          </cell>
          <cell r="I162">
            <v>0</v>
          </cell>
          <cell r="J162">
            <v>0</v>
          </cell>
          <cell r="K162">
            <v>107</v>
          </cell>
          <cell r="L162">
            <v>107</v>
          </cell>
          <cell r="M162">
            <v>100</v>
          </cell>
          <cell r="N162">
            <v>4.9000000000000004</v>
          </cell>
          <cell r="O162">
            <v>4.9000000000000004</v>
          </cell>
          <cell r="R162">
            <v>0</v>
          </cell>
          <cell r="S162">
            <v>21.836734693877553</v>
          </cell>
          <cell r="T162">
            <v>21.836734693877553</v>
          </cell>
          <cell r="W162">
            <v>4900</v>
          </cell>
          <cell r="X162">
            <v>0</v>
          </cell>
          <cell r="Y162">
            <v>21.836734693877549</v>
          </cell>
          <cell r="Z162">
            <v>0</v>
          </cell>
        </row>
        <row r="163">
          <cell r="B163">
            <v>41172</v>
          </cell>
          <cell r="C163" t="str">
            <v>A-18 (Arang)</v>
          </cell>
          <cell r="D163" t="str">
            <v>A-18 (Arang):Arang</v>
          </cell>
          <cell r="E163">
            <v>0</v>
          </cell>
          <cell r="F163">
            <v>100</v>
          </cell>
          <cell r="G163">
            <v>221</v>
          </cell>
          <cell r="H163">
            <v>155</v>
          </cell>
          <cell r="I163">
            <v>0</v>
          </cell>
          <cell r="J163">
            <v>0</v>
          </cell>
          <cell r="K163">
            <v>128</v>
          </cell>
          <cell r="L163">
            <v>128</v>
          </cell>
          <cell r="M163">
            <v>100</v>
          </cell>
          <cell r="N163">
            <v>5.2</v>
          </cell>
          <cell r="O163">
            <v>5.2</v>
          </cell>
          <cell r="R163">
            <v>0</v>
          </cell>
          <cell r="S163">
            <v>24.615384615384617</v>
          </cell>
          <cell r="T163">
            <v>24.615384615384617</v>
          </cell>
          <cell r="W163">
            <v>5200</v>
          </cell>
          <cell r="X163">
            <v>0</v>
          </cell>
          <cell r="Y163">
            <v>24.615384615384613</v>
          </cell>
          <cell r="Z163">
            <v>0</v>
          </cell>
        </row>
        <row r="164">
          <cell r="B164">
            <v>41226</v>
          </cell>
          <cell r="C164" t="str">
            <v>A-18 (Arang)</v>
          </cell>
          <cell r="D164" t="str">
            <v>A-18 (Arang):Arang</v>
          </cell>
          <cell r="E164">
            <v>0</v>
          </cell>
          <cell r="F164">
            <v>100</v>
          </cell>
          <cell r="G164">
            <v>245</v>
          </cell>
          <cell r="H164">
            <v>154</v>
          </cell>
          <cell r="I164">
            <v>0</v>
          </cell>
          <cell r="J164">
            <v>0</v>
          </cell>
          <cell r="K164">
            <v>144</v>
          </cell>
          <cell r="L164">
            <v>144</v>
          </cell>
          <cell r="M164">
            <v>100</v>
          </cell>
          <cell r="N164">
            <v>5</v>
          </cell>
          <cell r="O164">
            <v>5</v>
          </cell>
          <cell r="R164">
            <v>0</v>
          </cell>
          <cell r="S164">
            <v>28.8</v>
          </cell>
          <cell r="T164">
            <v>28.8</v>
          </cell>
          <cell r="W164">
            <v>5000</v>
          </cell>
          <cell r="X164">
            <v>0</v>
          </cell>
          <cell r="Y164">
            <v>28.8</v>
          </cell>
          <cell r="Z164">
            <v>0</v>
          </cell>
        </row>
        <row r="165">
          <cell r="B165">
            <v>41253</v>
          </cell>
          <cell r="C165" t="str">
            <v>A-18 (Arang)</v>
          </cell>
          <cell r="D165" t="str">
            <v>A-18 (Arang):Arang</v>
          </cell>
          <cell r="E165">
            <v>9</v>
          </cell>
          <cell r="F165">
            <v>100</v>
          </cell>
          <cell r="G165">
            <v>234</v>
          </cell>
          <cell r="H165">
            <v>157</v>
          </cell>
          <cell r="J165">
            <v>5</v>
          </cell>
          <cell r="K165">
            <v>111</v>
          </cell>
          <cell r="L165">
            <v>116</v>
          </cell>
          <cell r="M165">
            <v>95.689655172413794</v>
          </cell>
          <cell r="N165">
            <v>5</v>
          </cell>
          <cell r="O165">
            <v>5</v>
          </cell>
          <cell r="R165">
            <v>1000000</v>
          </cell>
          <cell r="S165">
            <v>22.2</v>
          </cell>
          <cell r="T165">
            <v>23.2</v>
          </cell>
          <cell r="W165">
            <v>5000</v>
          </cell>
          <cell r="X165">
            <v>0</v>
          </cell>
          <cell r="Y165">
            <v>22.2</v>
          </cell>
          <cell r="Z165">
            <v>1</v>
          </cell>
        </row>
        <row r="166">
          <cell r="B166">
            <v>41367</v>
          </cell>
          <cell r="C166" t="str">
            <v>A-18 (Arang)</v>
          </cell>
          <cell r="D166" t="str">
            <v>A-18 (Arang):Arang</v>
          </cell>
          <cell r="E166">
            <v>18</v>
          </cell>
          <cell r="F166">
            <v>100</v>
          </cell>
          <cell r="G166">
            <v>233</v>
          </cell>
          <cell r="H166">
            <v>159</v>
          </cell>
          <cell r="I166">
            <v>0</v>
          </cell>
          <cell r="J166">
            <v>3.3</v>
          </cell>
          <cell r="K166">
            <v>0</v>
          </cell>
          <cell r="L166">
            <v>3.3</v>
          </cell>
          <cell r="M166">
            <v>0</v>
          </cell>
          <cell r="N166">
            <v>4.3</v>
          </cell>
          <cell r="O166">
            <v>4.3</v>
          </cell>
          <cell r="P166">
            <v>0</v>
          </cell>
          <cell r="R166">
            <v>1303030.303030303</v>
          </cell>
          <cell r="S166">
            <v>0</v>
          </cell>
          <cell r="T166">
            <v>0.76744186046511631</v>
          </cell>
          <cell r="V166" t="str">
            <v>Arang A-18 meter 5.45 MMscfd</v>
          </cell>
          <cell r="W166">
            <v>4300</v>
          </cell>
          <cell r="X166">
            <v>0</v>
          </cell>
          <cell r="Y166">
            <v>0</v>
          </cell>
          <cell r="Z166">
            <v>0.76744186046511631</v>
          </cell>
        </row>
        <row r="167">
          <cell r="B167">
            <v>41746</v>
          </cell>
          <cell r="C167" t="str">
            <v>A-18 (Arang)</v>
          </cell>
          <cell r="D167" t="str">
            <v>A-18 (Arang):Arang</v>
          </cell>
          <cell r="E167">
            <v>13</v>
          </cell>
          <cell r="F167">
            <v>100</v>
          </cell>
          <cell r="G167">
            <v>243</v>
          </cell>
          <cell r="H167">
            <v>156</v>
          </cell>
          <cell r="I167">
            <v>0</v>
          </cell>
          <cell r="J167">
            <v>3</v>
          </cell>
          <cell r="K167">
            <v>0</v>
          </cell>
          <cell r="L167">
            <v>3</v>
          </cell>
          <cell r="M167">
            <v>0</v>
          </cell>
          <cell r="N167">
            <v>3.8</v>
          </cell>
          <cell r="O167">
            <v>3.8</v>
          </cell>
          <cell r="P167">
            <v>0</v>
          </cell>
          <cell r="R167">
            <v>1266666.6666666667</v>
          </cell>
          <cell r="S167">
            <v>0</v>
          </cell>
          <cell r="T167">
            <v>0.78947368421052633</v>
          </cell>
          <cell r="V167" t="str">
            <v>Arang A-18 meter 4.8 MMscfd</v>
          </cell>
          <cell r="W167">
            <v>3800</v>
          </cell>
          <cell r="X167">
            <v>0</v>
          </cell>
          <cell r="Y167">
            <v>0</v>
          </cell>
          <cell r="Z167">
            <v>0.78947368421052633</v>
          </cell>
        </row>
        <row r="168">
          <cell r="B168">
            <v>41779</v>
          </cell>
          <cell r="C168" t="str">
            <v>A-18 (Arang)</v>
          </cell>
          <cell r="D168" t="str">
            <v>A-18 (Arang):Arang</v>
          </cell>
          <cell r="E168">
            <v>8.5</v>
          </cell>
          <cell r="F168">
            <v>100</v>
          </cell>
          <cell r="G168">
            <v>221</v>
          </cell>
          <cell r="H168">
            <v>153</v>
          </cell>
          <cell r="I168">
            <v>-5</v>
          </cell>
          <cell r="J168">
            <v>3</v>
          </cell>
          <cell r="K168">
            <v>0</v>
          </cell>
          <cell r="L168">
            <v>3</v>
          </cell>
          <cell r="M168">
            <v>0</v>
          </cell>
          <cell r="N168">
            <v>3.57</v>
          </cell>
          <cell r="O168">
            <v>3.57</v>
          </cell>
          <cell r="P168">
            <v>0</v>
          </cell>
          <cell r="R168">
            <v>1190000</v>
          </cell>
          <cell r="S168">
            <v>0</v>
          </cell>
          <cell r="T168">
            <v>0.84033613445378152</v>
          </cell>
          <cell r="V168" t="str">
            <v>Arang A-18 meter 4.8 MMscfd</v>
          </cell>
          <cell r="W168">
            <v>3570</v>
          </cell>
          <cell r="X168">
            <v>0</v>
          </cell>
          <cell r="Y168">
            <v>0</v>
          </cell>
          <cell r="Z168">
            <v>0.84033613445378152</v>
          </cell>
        </row>
        <row r="169">
          <cell r="B169">
            <v>41800</v>
          </cell>
          <cell r="C169" t="str">
            <v>A-18 (Arang)</v>
          </cell>
          <cell r="D169" t="str">
            <v>A-18 (Arang):Arang</v>
          </cell>
          <cell r="E169">
            <v>7</v>
          </cell>
          <cell r="F169">
            <v>100</v>
          </cell>
          <cell r="G169">
            <v>249</v>
          </cell>
          <cell r="H169">
            <v>155</v>
          </cell>
          <cell r="I169">
            <v>-5</v>
          </cell>
          <cell r="J169">
            <v>3.2</v>
          </cell>
          <cell r="K169">
            <v>0</v>
          </cell>
          <cell r="L169">
            <v>3.2</v>
          </cell>
          <cell r="M169">
            <v>0</v>
          </cell>
          <cell r="N169">
            <v>3.8</v>
          </cell>
          <cell r="O169">
            <v>3.8</v>
          </cell>
          <cell r="P169">
            <v>0</v>
          </cell>
          <cell r="R169">
            <v>1187500</v>
          </cell>
          <cell r="S169">
            <v>0</v>
          </cell>
          <cell r="T169">
            <v>0.84210526315789469</v>
          </cell>
          <cell r="V169" t="str">
            <v xml:space="preserve">Arang meter = </v>
          </cell>
          <cell r="W169">
            <v>3800</v>
          </cell>
          <cell r="X169">
            <v>0</v>
          </cell>
          <cell r="Y169">
            <v>0</v>
          </cell>
          <cell r="Z169">
            <v>0.8421052631578948</v>
          </cell>
        </row>
        <row r="170">
          <cell r="B170">
            <v>41835</v>
          </cell>
          <cell r="C170" t="str">
            <v>A-18 (Arang)</v>
          </cell>
          <cell r="D170" t="str">
            <v>A-18 (Arang):Arang</v>
          </cell>
          <cell r="E170">
            <v>8</v>
          </cell>
          <cell r="F170">
            <v>100</v>
          </cell>
          <cell r="G170">
            <v>238</v>
          </cell>
          <cell r="H170">
            <v>148</v>
          </cell>
          <cell r="I170">
            <v>-5</v>
          </cell>
          <cell r="J170">
            <v>1.5</v>
          </cell>
          <cell r="K170">
            <v>0</v>
          </cell>
          <cell r="L170">
            <v>1.5</v>
          </cell>
          <cell r="M170">
            <v>0</v>
          </cell>
          <cell r="N170">
            <v>3.48</v>
          </cell>
          <cell r="O170">
            <v>3.48</v>
          </cell>
          <cell r="P170">
            <v>0</v>
          </cell>
          <cell r="R170">
            <v>2320000</v>
          </cell>
          <cell r="S170">
            <v>0</v>
          </cell>
          <cell r="T170">
            <v>0.43103448275862066</v>
          </cell>
          <cell r="V170" t="str">
            <v>Arang meter = 4.4 MMscfd</v>
          </cell>
          <cell r="W170">
            <v>3480</v>
          </cell>
          <cell r="X170">
            <v>0</v>
          </cell>
          <cell r="Y170">
            <v>0</v>
          </cell>
          <cell r="Z170">
            <v>0.43103448275862072</v>
          </cell>
        </row>
        <row r="171">
          <cell r="B171">
            <v>41921</v>
          </cell>
          <cell r="C171" t="str">
            <v>A-18 (Arang)</v>
          </cell>
          <cell r="D171" t="str">
            <v>A-18 (Arang):Arang</v>
          </cell>
          <cell r="E171">
            <v>24</v>
          </cell>
          <cell r="F171">
            <v>100</v>
          </cell>
          <cell r="G171">
            <v>220</v>
          </cell>
          <cell r="H171">
            <v>149</v>
          </cell>
          <cell r="I171">
            <v>-6</v>
          </cell>
          <cell r="J171">
            <v>4.1900000000000004</v>
          </cell>
          <cell r="K171">
            <v>0</v>
          </cell>
          <cell r="L171">
            <v>4.1900000000000004</v>
          </cell>
          <cell r="M171">
            <v>0</v>
          </cell>
          <cell r="N171">
            <v>3.57</v>
          </cell>
          <cell r="O171">
            <v>3.57</v>
          </cell>
          <cell r="P171">
            <v>0</v>
          </cell>
          <cell r="R171">
            <v>852028.63961813843</v>
          </cell>
          <cell r="S171">
            <v>0</v>
          </cell>
          <cell r="T171">
            <v>1.1736694677871149</v>
          </cell>
          <cell r="V171" t="str">
            <v>Arang meter = 4.51 MM. Test with Choke 100%</v>
          </cell>
          <cell r="W171">
            <v>3570</v>
          </cell>
          <cell r="X171">
            <v>0</v>
          </cell>
          <cell r="Y171">
            <v>0</v>
          </cell>
          <cell r="Z171">
            <v>1.1736694677871151</v>
          </cell>
        </row>
        <row r="172">
          <cell r="B172">
            <v>41966</v>
          </cell>
          <cell r="C172" t="str">
            <v>A-18 (Arang)</v>
          </cell>
          <cell r="D172" t="str">
            <v>A-18 (Arang):Arang</v>
          </cell>
          <cell r="E172">
            <v>18</v>
          </cell>
          <cell r="F172">
            <v>90</v>
          </cell>
          <cell r="G172">
            <v>298</v>
          </cell>
          <cell r="H172">
            <v>152</v>
          </cell>
          <cell r="I172">
            <v>286</v>
          </cell>
          <cell r="J172">
            <v>0</v>
          </cell>
          <cell r="K172">
            <v>21.48</v>
          </cell>
          <cell r="L172">
            <v>21.48</v>
          </cell>
          <cell r="M172">
            <v>100</v>
          </cell>
          <cell r="N172">
            <v>3.07</v>
          </cell>
          <cell r="O172">
            <v>3.07</v>
          </cell>
          <cell r="P172">
            <v>0</v>
          </cell>
          <cell r="R172">
            <v>0</v>
          </cell>
          <cell r="S172">
            <v>6.9967426710097724</v>
          </cell>
          <cell r="T172">
            <v>6.9967426710097724</v>
          </cell>
          <cell r="V172" t="str">
            <v>Arang Mater = 3.9 MM</v>
          </cell>
          <cell r="W172">
            <v>3070</v>
          </cell>
          <cell r="X172">
            <v>0</v>
          </cell>
          <cell r="Y172">
            <v>6.9967426710097724</v>
          </cell>
          <cell r="Z172">
            <v>0</v>
          </cell>
        </row>
        <row r="173">
          <cell r="B173">
            <v>41980</v>
          </cell>
          <cell r="C173" t="str">
            <v>A-18 (Arang)</v>
          </cell>
          <cell r="D173" t="str">
            <v>A-18 (Arang):Arang</v>
          </cell>
          <cell r="E173">
            <v>23</v>
          </cell>
          <cell r="F173">
            <v>90</v>
          </cell>
          <cell r="G173">
            <v>221</v>
          </cell>
          <cell r="H173">
            <v>150</v>
          </cell>
          <cell r="I173">
            <v>208</v>
          </cell>
          <cell r="J173">
            <v>72.97</v>
          </cell>
          <cell r="K173">
            <v>0</v>
          </cell>
          <cell r="L173">
            <v>72.97</v>
          </cell>
          <cell r="M173">
            <v>0</v>
          </cell>
          <cell r="N173">
            <v>3.09</v>
          </cell>
          <cell r="O173">
            <v>3.09</v>
          </cell>
          <cell r="P173">
            <v>0</v>
          </cell>
          <cell r="R173">
            <v>42346.169658763873</v>
          </cell>
          <cell r="S173">
            <v>0</v>
          </cell>
          <cell r="T173">
            <v>23.614886731391586</v>
          </cell>
          <cell r="V173" t="str">
            <v>Arang meter = 3.88 MM</v>
          </cell>
          <cell r="W173">
            <v>3090</v>
          </cell>
          <cell r="X173">
            <v>0</v>
          </cell>
          <cell r="Y173">
            <v>0</v>
          </cell>
          <cell r="Z173">
            <v>23.614886731391586</v>
          </cell>
        </row>
        <row r="174">
          <cell r="B174">
            <v>42013</v>
          </cell>
          <cell r="C174" t="str">
            <v>A-18 (Arang)</v>
          </cell>
          <cell r="D174" t="str">
            <v>A-18 (Arang):Arang</v>
          </cell>
          <cell r="E174">
            <v>23</v>
          </cell>
          <cell r="F174">
            <v>100</v>
          </cell>
          <cell r="G174">
            <v>269</v>
          </cell>
          <cell r="H174">
            <v>147</v>
          </cell>
          <cell r="I174">
            <v>-6</v>
          </cell>
          <cell r="J174">
            <v>10.79</v>
          </cell>
          <cell r="K174">
            <v>0</v>
          </cell>
          <cell r="L174">
            <v>10.79</v>
          </cell>
          <cell r="M174">
            <v>0</v>
          </cell>
          <cell r="N174">
            <v>3.03</v>
          </cell>
          <cell r="O174">
            <v>3.03</v>
          </cell>
          <cell r="P174">
            <v>0</v>
          </cell>
          <cell r="R174">
            <v>280815.56997219648</v>
          </cell>
          <cell r="S174">
            <v>0</v>
          </cell>
          <cell r="T174">
            <v>3.561056105610561</v>
          </cell>
          <cell r="V174" t="str">
            <v>Arang meter = 3.87 MM</v>
          </cell>
          <cell r="W174">
            <v>3030</v>
          </cell>
          <cell r="X174">
            <v>0</v>
          </cell>
          <cell r="Y174">
            <v>0</v>
          </cell>
          <cell r="Z174">
            <v>3.561056105610561</v>
          </cell>
        </row>
        <row r="175">
          <cell r="B175">
            <v>42019</v>
          </cell>
          <cell r="C175" t="str">
            <v>A-18 (Arang)</v>
          </cell>
          <cell r="D175" t="str">
            <v>A-18 (Arang):Arang</v>
          </cell>
          <cell r="E175">
            <v>24</v>
          </cell>
          <cell r="F175">
            <v>100</v>
          </cell>
          <cell r="G175">
            <v>258</v>
          </cell>
          <cell r="H175">
            <v>138</v>
          </cell>
          <cell r="I175">
            <v>-6</v>
          </cell>
          <cell r="J175">
            <v>24.32</v>
          </cell>
          <cell r="K175">
            <v>4.29</v>
          </cell>
          <cell r="L175">
            <v>28.61</v>
          </cell>
          <cell r="M175">
            <v>14.994757077944774</v>
          </cell>
          <cell r="N175">
            <v>3.01</v>
          </cell>
          <cell r="O175">
            <v>3.01</v>
          </cell>
          <cell r="P175">
            <v>0</v>
          </cell>
          <cell r="R175">
            <v>123766.44736842105</v>
          </cell>
          <cell r="S175">
            <v>1.4252491694352158</v>
          </cell>
          <cell r="T175">
            <v>9.5049833887043196</v>
          </cell>
          <cell r="V175" t="str">
            <v>Arang meter = 3.82 MM. Lab WC 15%</v>
          </cell>
          <cell r="W175">
            <v>3010</v>
          </cell>
          <cell r="X175">
            <v>0</v>
          </cell>
          <cell r="Y175">
            <v>1.4252491694352161</v>
          </cell>
          <cell r="Z175">
            <v>8.0797342192691044</v>
          </cell>
        </row>
        <row r="176">
          <cell r="B176">
            <v>42049</v>
          </cell>
          <cell r="C176" t="str">
            <v>A-18 (Arang)</v>
          </cell>
          <cell r="D176" t="str">
            <v>A-18 (Arang):Arang</v>
          </cell>
          <cell r="E176">
            <v>24</v>
          </cell>
          <cell r="F176">
            <v>100</v>
          </cell>
          <cell r="G176">
            <v>208</v>
          </cell>
          <cell r="H176">
            <v>150</v>
          </cell>
          <cell r="I176">
            <v>-6</v>
          </cell>
          <cell r="J176">
            <v>10.31</v>
          </cell>
          <cell r="K176">
            <v>1.82</v>
          </cell>
          <cell r="L176">
            <v>12.13</v>
          </cell>
          <cell r="M176">
            <v>15.004122011541632</v>
          </cell>
          <cell r="N176">
            <v>3.03</v>
          </cell>
          <cell r="O176">
            <v>3.03</v>
          </cell>
          <cell r="P176">
            <v>0</v>
          </cell>
          <cell r="R176">
            <v>293889.42774005822</v>
          </cell>
          <cell r="S176">
            <v>0.60066006600660071</v>
          </cell>
          <cell r="T176">
            <v>4.003300330033003</v>
          </cell>
          <cell r="V176" t="str">
            <v>Arang meter = 3.75 MM. Assume lab WC 15%</v>
          </cell>
          <cell r="W176">
            <v>3030</v>
          </cell>
          <cell r="X176">
            <v>0</v>
          </cell>
          <cell r="Y176">
            <v>0.60066006600660071</v>
          </cell>
          <cell r="Z176">
            <v>3.4026402640264028</v>
          </cell>
        </row>
        <row r="177">
          <cell r="B177">
            <v>42064</v>
          </cell>
          <cell r="C177" t="str">
            <v>A-18 (Arang)</v>
          </cell>
          <cell r="D177" t="str">
            <v>A-18 (Arang):Arang</v>
          </cell>
          <cell r="E177">
            <v>7</v>
          </cell>
          <cell r="F177">
            <v>100</v>
          </cell>
          <cell r="G177">
            <v>207</v>
          </cell>
          <cell r="H177">
            <v>147</v>
          </cell>
          <cell r="I177">
            <v>-6</v>
          </cell>
          <cell r="J177">
            <v>0</v>
          </cell>
          <cell r="K177">
            <v>27.28</v>
          </cell>
          <cell r="L177">
            <v>27.28</v>
          </cell>
          <cell r="M177">
            <v>100</v>
          </cell>
          <cell r="N177">
            <v>2.94</v>
          </cell>
          <cell r="O177">
            <v>2.94</v>
          </cell>
          <cell r="P177">
            <v>0</v>
          </cell>
          <cell r="R177">
            <v>0</v>
          </cell>
          <cell r="S177">
            <v>9.2789115646258509</v>
          </cell>
          <cell r="T177">
            <v>9.2789115646258509</v>
          </cell>
          <cell r="V177" t="str">
            <v>Sample all water. Arang meter = 3.77 MM</v>
          </cell>
          <cell r="W177">
            <v>2940</v>
          </cell>
          <cell r="X177">
            <v>0</v>
          </cell>
          <cell r="Y177">
            <v>9.2789115646258509</v>
          </cell>
          <cell r="Z177">
            <v>0</v>
          </cell>
        </row>
        <row r="178">
          <cell r="B178">
            <v>42175</v>
          </cell>
          <cell r="C178" t="str">
            <v>A-18 (Arang)</v>
          </cell>
          <cell r="D178" t="str">
            <v>A-18 (Arang):Arang</v>
          </cell>
          <cell r="E178">
            <v>24</v>
          </cell>
          <cell r="F178">
            <v>100</v>
          </cell>
          <cell r="G178">
            <v>257</v>
          </cell>
          <cell r="H178">
            <v>148</v>
          </cell>
          <cell r="I178">
            <v>-4</v>
          </cell>
          <cell r="J178">
            <v>0</v>
          </cell>
          <cell r="K178">
            <v>0</v>
          </cell>
          <cell r="L178">
            <v>0</v>
          </cell>
          <cell r="M178">
            <v>0</v>
          </cell>
          <cell r="N178">
            <v>2.63</v>
          </cell>
          <cell r="O178">
            <v>2.63</v>
          </cell>
          <cell r="P178">
            <v>0</v>
          </cell>
          <cell r="R178">
            <v>0</v>
          </cell>
          <cell r="S178">
            <v>0</v>
          </cell>
          <cell r="T178">
            <v>0</v>
          </cell>
          <cell r="V178" t="str">
            <v>Arang meter error</v>
          </cell>
          <cell r="W178">
            <v>2630</v>
          </cell>
          <cell r="X178">
            <v>0</v>
          </cell>
          <cell r="Y178">
            <v>0</v>
          </cell>
          <cell r="Z178">
            <v>0</v>
          </cell>
        </row>
        <row r="179">
          <cell r="B179">
            <v>42192</v>
          </cell>
          <cell r="C179" t="str">
            <v>A-18 (Arang)</v>
          </cell>
          <cell r="D179" t="str">
            <v>A-18 (Arang):Arang</v>
          </cell>
          <cell r="E179">
            <v>0</v>
          </cell>
          <cell r="F179">
            <v>100</v>
          </cell>
          <cell r="G179">
            <v>241</v>
          </cell>
          <cell r="H179">
            <v>145</v>
          </cell>
          <cell r="I179">
            <v>-4</v>
          </cell>
          <cell r="J179">
            <v>0</v>
          </cell>
          <cell r="K179">
            <v>0</v>
          </cell>
          <cell r="L179">
            <v>0</v>
          </cell>
          <cell r="M179">
            <v>0</v>
          </cell>
          <cell r="N179">
            <v>2.6</v>
          </cell>
          <cell r="O179">
            <v>2.6</v>
          </cell>
          <cell r="P179">
            <v>0</v>
          </cell>
          <cell r="R179">
            <v>0</v>
          </cell>
          <cell r="S179">
            <v>0</v>
          </cell>
          <cell r="T179">
            <v>0</v>
          </cell>
          <cell r="V179" t="str">
            <v>ARang meter error</v>
          </cell>
          <cell r="W179">
            <v>2600</v>
          </cell>
          <cell r="X179">
            <v>0</v>
          </cell>
          <cell r="Y179">
            <v>0</v>
          </cell>
          <cell r="Z179">
            <v>0</v>
          </cell>
        </row>
        <row r="180">
          <cell r="B180">
            <v>42226</v>
          </cell>
          <cell r="C180" t="str">
            <v>A-18 (Arang)</v>
          </cell>
          <cell r="D180" t="str">
            <v>A-18 (Arang):Arang</v>
          </cell>
          <cell r="E180">
            <v>7</v>
          </cell>
          <cell r="F180">
            <v>100</v>
          </cell>
          <cell r="G180">
            <v>213</v>
          </cell>
          <cell r="H180">
            <v>145</v>
          </cell>
          <cell r="I180">
            <v>-4</v>
          </cell>
          <cell r="J180">
            <v>1.99</v>
          </cell>
          <cell r="K180">
            <v>0</v>
          </cell>
          <cell r="L180">
            <v>1.99</v>
          </cell>
          <cell r="M180">
            <v>0</v>
          </cell>
          <cell r="N180">
            <v>2.4700000000000002</v>
          </cell>
          <cell r="O180">
            <v>2.4700000000000002</v>
          </cell>
          <cell r="P180">
            <v>0</v>
          </cell>
          <cell r="Q180">
            <v>0</v>
          </cell>
          <cell r="R180">
            <v>1241206.0301507537</v>
          </cell>
          <cell r="S180">
            <v>0</v>
          </cell>
          <cell r="T180">
            <v>0.80566801619433204</v>
          </cell>
          <cell r="V180" t="str">
            <v>Arang meter not working</v>
          </cell>
          <cell r="W180">
            <v>2470</v>
          </cell>
          <cell r="X180">
            <v>0</v>
          </cell>
          <cell r="Y180">
            <v>0</v>
          </cell>
          <cell r="Z180">
            <v>0.80566801619433193</v>
          </cell>
        </row>
        <row r="181">
          <cell r="B181">
            <v>42230</v>
          </cell>
          <cell r="C181" t="str">
            <v>A-18 (Arang)</v>
          </cell>
          <cell r="D181" t="str">
            <v>A-18 (Arang):Arang</v>
          </cell>
          <cell r="E181">
            <v>28</v>
          </cell>
          <cell r="F181">
            <v>100</v>
          </cell>
          <cell r="G181">
            <v>208</v>
          </cell>
          <cell r="H181">
            <v>150</v>
          </cell>
          <cell r="I181">
            <v>-4</v>
          </cell>
          <cell r="J181">
            <v>2.93</v>
          </cell>
          <cell r="K181">
            <v>0</v>
          </cell>
          <cell r="L181">
            <v>2.93</v>
          </cell>
          <cell r="M181">
            <v>0</v>
          </cell>
          <cell r="N181">
            <v>2.42</v>
          </cell>
          <cell r="O181">
            <v>2.42</v>
          </cell>
          <cell r="P181">
            <v>0</v>
          </cell>
          <cell r="Q181">
            <v>0</v>
          </cell>
          <cell r="R181">
            <v>825938.56655290106</v>
          </cell>
          <cell r="S181">
            <v>0</v>
          </cell>
          <cell r="T181">
            <v>1.2107438016528926</v>
          </cell>
          <cell r="V181" t="str">
            <v>Arang meter not working</v>
          </cell>
          <cell r="W181">
            <v>2420</v>
          </cell>
          <cell r="X181">
            <v>0</v>
          </cell>
          <cell r="Y181">
            <v>0</v>
          </cell>
          <cell r="Z181">
            <v>1.2107438016528926</v>
          </cell>
        </row>
        <row r="182">
          <cell r="B182">
            <v>42256</v>
          </cell>
          <cell r="C182" t="str">
            <v>A-18 (Arang)</v>
          </cell>
          <cell r="D182" t="str">
            <v>A-18 (Arang):Arang</v>
          </cell>
          <cell r="E182">
            <v>21</v>
          </cell>
          <cell r="F182">
            <v>100</v>
          </cell>
          <cell r="G182">
            <v>215</v>
          </cell>
          <cell r="H182">
            <v>147</v>
          </cell>
          <cell r="I182">
            <v>-4</v>
          </cell>
          <cell r="J182">
            <v>0</v>
          </cell>
          <cell r="K182">
            <v>8.84</v>
          </cell>
          <cell r="L182">
            <v>8.84</v>
          </cell>
          <cell r="M182">
            <v>100</v>
          </cell>
          <cell r="N182">
            <v>2.42</v>
          </cell>
          <cell r="O182">
            <v>2.42</v>
          </cell>
          <cell r="P182">
            <v>0</v>
          </cell>
          <cell r="Q182">
            <v>0</v>
          </cell>
          <cell r="R182">
            <v>0</v>
          </cell>
          <cell r="S182">
            <v>3.6528925619834709</v>
          </cell>
          <cell r="T182">
            <v>3.6528925619834709</v>
          </cell>
          <cell r="V182" t="str">
            <v>Arang meter = 3.07 MMscfd</v>
          </cell>
          <cell r="W182">
            <v>2420</v>
          </cell>
          <cell r="X182">
            <v>0</v>
          </cell>
          <cell r="Y182">
            <v>3.6528925619834713</v>
          </cell>
          <cell r="Z182">
            <v>0</v>
          </cell>
        </row>
        <row r="183">
          <cell r="B183">
            <v>42289</v>
          </cell>
          <cell r="C183" t="str">
            <v>A-18 (Arang)</v>
          </cell>
          <cell r="D183" t="str">
            <v>A-18 (Arang):Arang</v>
          </cell>
          <cell r="E183">
            <v>24</v>
          </cell>
          <cell r="F183">
            <v>100</v>
          </cell>
          <cell r="G183">
            <v>207</v>
          </cell>
          <cell r="H183">
            <v>151</v>
          </cell>
          <cell r="I183">
            <v>-4</v>
          </cell>
          <cell r="J183">
            <v>0</v>
          </cell>
          <cell r="K183">
            <v>4</v>
          </cell>
          <cell r="L183">
            <v>4</v>
          </cell>
          <cell r="M183">
            <v>100</v>
          </cell>
          <cell r="N183">
            <v>2.34</v>
          </cell>
          <cell r="O183">
            <v>2.34</v>
          </cell>
          <cell r="P183">
            <v>0</v>
          </cell>
          <cell r="Q183">
            <v>0</v>
          </cell>
          <cell r="R183">
            <v>0</v>
          </cell>
          <cell r="S183">
            <v>1.7094017094017093</v>
          </cell>
          <cell r="T183">
            <v>1.7094017094017093</v>
          </cell>
          <cell r="V183" t="str">
            <v>Arang meter = 3.04 MM</v>
          </cell>
          <cell r="W183">
            <v>2340</v>
          </cell>
          <cell r="X183">
            <v>0</v>
          </cell>
          <cell r="Y183">
            <v>1.7094017094017095</v>
          </cell>
          <cell r="Z183">
            <v>0</v>
          </cell>
        </row>
        <row r="184">
          <cell r="B184">
            <v>42315</v>
          </cell>
          <cell r="C184" t="str">
            <v>A-18 (Arang)</v>
          </cell>
          <cell r="D184" t="str">
            <v>A-18 (Arang):Arang</v>
          </cell>
          <cell r="E184">
            <v>16</v>
          </cell>
          <cell r="F184">
            <v>100</v>
          </cell>
          <cell r="G184">
            <v>200</v>
          </cell>
          <cell r="H184">
            <v>149</v>
          </cell>
          <cell r="J184">
            <v>2.75</v>
          </cell>
          <cell r="K184">
            <v>0</v>
          </cell>
          <cell r="L184">
            <v>2.75</v>
          </cell>
          <cell r="M184">
            <v>0</v>
          </cell>
          <cell r="N184">
            <v>2.75</v>
          </cell>
          <cell r="O184">
            <v>2.75</v>
          </cell>
          <cell r="P184">
            <v>0</v>
          </cell>
          <cell r="Q184">
            <v>0</v>
          </cell>
          <cell r="R184">
            <v>1000000</v>
          </cell>
          <cell r="S184">
            <v>0</v>
          </cell>
          <cell r="T184">
            <v>1</v>
          </cell>
          <cell r="V184" t="str">
            <v>Arang meter = 3.0 MMscfd</v>
          </cell>
          <cell r="W184">
            <v>2750</v>
          </cell>
          <cell r="X184">
            <v>0</v>
          </cell>
          <cell r="Y184">
            <v>0</v>
          </cell>
          <cell r="Z184">
            <v>1</v>
          </cell>
        </row>
        <row r="185">
          <cell r="B185">
            <v>42357</v>
          </cell>
          <cell r="C185" t="str">
            <v>A-18 (Arang)</v>
          </cell>
          <cell r="D185" t="str">
            <v>A-18 (Arang):Arang</v>
          </cell>
          <cell r="E185">
            <v>15</v>
          </cell>
          <cell r="F185">
            <v>100</v>
          </cell>
          <cell r="G185">
            <v>214</v>
          </cell>
          <cell r="H185">
            <v>136</v>
          </cell>
          <cell r="I185">
            <v>0</v>
          </cell>
          <cell r="J185">
            <v>0</v>
          </cell>
          <cell r="K185">
            <v>4.0999999999999996</v>
          </cell>
          <cell r="L185">
            <v>4.0999999999999996</v>
          </cell>
          <cell r="M185">
            <v>100</v>
          </cell>
          <cell r="N185">
            <v>2.13</v>
          </cell>
          <cell r="O185">
            <v>2.13</v>
          </cell>
          <cell r="P185">
            <v>0</v>
          </cell>
          <cell r="Q185">
            <v>0</v>
          </cell>
          <cell r="R185">
            <v>0</v>
          </cell>
          <cell r="T185">
            <v>1.9248826291079812</v>
          </cell>
          <cell r="V185" t="str">
            <v>Arang meter = 2.87 MMscfd</v>
          </cell>
          <cell r="W185">
            <v>2130</v>
          </cell>
          <cell r="X185">
            <v>0</v>
          </cell>
          <cell r="Y185">
            <v>1.9248826291079812</v>
          </cell>
          <cell r="Z185">
            <v>0</v>
          </cell>
        </row>
        <row r="186">
          <cell r="B186">
            <v>42372</v>
          </cell>
          <cell r="C186" t="str">
            <v>A-18 (Arang)</v>
          </cell>
          <cell r="D186" t="str">
            <v>A-18 (Arang):Arang</v>
          </cell>
          <cell r="E186">
            <v>24</v>
          </cell>
          <cell r="F186">
            <v>100</v>
          </cell>
          <cell r="G186">
            <v>213</v>
          </cell>
          <cell r="H186">
            <v>145</v>
          </cell>
          <cell r="I186">
            <v>-4</v>
          </cell>
          <cell r="J186">
            <v>0</v>
          </cell>
          <cell r="K186">
            <v>20.3</v>
          </cell>
          <cell r="L186">
            <v>20.3</v>
          </cell>
          <cell r="M186">
            <v>100</v>
          </cell>
          <cell r="N186">
            <v>2.11</v>
          </cell>
          <cell r="O186">
            <v>2.11</v>
          </cell>
          <cell r="P186">
            <v>0</v>
          </cell>
          <cell r="Q186">
            <v>0</v>
          </cell>
          <cell r="R186">
            <v>0</v>
          </cell>
          <cell r="T186">
            <v>9.62085308056872</v>
          </cell>
          <cell r="V186" t="str">
            <v>Arang meter = 2.79 MMscfd</v>
          </cell>
          <cell r="W186">
            <v>2110</v>
          </cell>
          <cell r="X186">
            <v>0</v>
          </cell>
          <cell r="Y186">
            <v>9.6208530805687218</v>
          </cell>
          <cell r="Z186">
            <v>0</v>
          </cell>
        </row>
        <row r="187">
          <cell r="B187">
            <v>42625</v>
          </cell>
          <cell r="C187" t="str">
            <v>A-18 (Arang)</v>
          </cell>
          <cell r="D187" t="str">
            <v>A-18 (Arang):Arang</v>
          </cell>
          <cell r="E187">
            <v>16</v>
          </cell>
          <cell r="F187">
            <v>100</v>
          </cell>
          <cell r="G187">
            <v>189</v>
          </cell>
          <cell r="H187">
            <v>139</v>
          </cell>
          <cell r="I187">
            <v>-3</v>
          </cell>
          <cell r="J187">
            <v>0</v>
          </cell>
          <cell r="K187">
            <v>23.34</v>
          </cell>
          <cell r="L187">
            <v>23.34</v>
          </cell>
          <cell r="M187">
            <v>100</v>
          </cell>
          <cell r="N187">
            <v>2.63</v>
          </cell>
          <cell r="O187">
            <v>2.63</v>
          </cell>
          <cell r="P187">
            <v>0</v>
          </cell>
          <cell r="Q187">
            <v>0</v>
          </cell>
          <cell r="R187">
            <v>0</v>
          </cell>
          <cell r="S187">
            <v>8.8745247148288975</v>
          </cell>
          <cell r="T187">
            <v>8.8745247148288975</v>
          </cell>
          <cell r="V187" t="str">
            <v xml:space="preserve">No liquid sample. Arang meter = 3.28 MM. </v>
          </cell>
          <cell r="W187">
            <v>2630</v>
          </cell>
          <cell r="X187">
            <v>0</v>
          </cell>
          <cell r="Y187">
            <v>8.8745247148288975</v>
          </cell>
          <cell r="Z187">
            <v>0</v>
          </cell>
        </row>
        <row r="188">
          <cell r="B188">
            <v>42890</v>
          </cell>
          <cell r="C188" t="str">
            <v>A-18 (Arang)</v>
          </cell>
          <cell r="D188" t="str">
            <v>A-18 (Arang):Arang</v>
          </cell>
          <cell r="E188">
            <v>21</v>
          </cell>
          <cell r="F188">
            <v>100</v>
          </cell>
          <cell r="G188">
            <v>207</v>
          </cell>
          <cell r="H188">
            <v>139</v>
          </cell>
          <cell r="J188">
            <v>0</v>
          </cell>
          <cell r="K188">
            <v>26.59</v>
          </cell>
          <cell r="L188">
            <v>26.59</v>
          </cell>
          <cell r="M188">
            <v>100</v>
          </cell>
          <cell r="N188">
            <v>2.4500000000000002</v>
          </cell>
          <cell r="O188">
            <v>2.4500000000000002</v>
          </cell>
          <cell r="P188">
            <v>0</v>
          </cell>
          <cell r="Q188">
            <v>0</v>
          </cell>
          <cell r="R188">
            <v>0</v>
          </cell>
          <cell r="T188">
            <v>10.853061224489796</v>
          </cell>
          <cell r="V188" t="str">
            <v>Avg USM meter 2.8 MM</v>
          </cell>
          <cell r="W188">
            <v>2450</v>
          </cell>
          <cell r="X188">
            <v>0</v>
          </cell>
          <cell r="Y188">
            <v>10.853061224489796</v>
          </cell>
          <cell r="Z188">
            <v>0</v>
          </cell>
        </row>
        <row r="189">
          <cell r="B189">
            <v>42911</v>
          </cell>
          <cell r="C189" t="str">
            <v>A-18 (Arang)</v>
          </cell>
          <cell r="D189" t="str">
            <v>A-18 (Arang):Arang</v>
          </cell>
          <cell r="E189">
            <v>22</v>
          </cell>
          <cell r="F189">
            <v>100</v>
          </cell>
          <cell r="G189">
            <v>218.15</v>
          </cell>
          <cell r="H189">
            <v>142.82</v>
          </cell>
          <cell r="I189">
            <v>0</v>
          </cell>
          <cell r="J189">
            <v>0</v>
          </cell>
          <cell r="K189">
            <v>27.91</v>
          </cell>
          <cell r="L189">
            <v>27.91</v>
          </cell>
          <cell r="M189">
            <v>100</v>
          </cell>
          <cell r="N189">
            <v>2.37</v>
          </cell>
          <cell r="O189">
            <v>2.37</v>
          </cell>
          <cell r="P189">
            <v>0</v>
          </cell>
          <cell r="R189">
            <v>0</v>
          </cell>
          <cell r="T189">
            <v>11.776371308016877</v>
          </cell>
          <cell r="V189" t="str">
            <v>Sumur Gas, WC = 100%</v>
          </cell>
          <cell r="W189">
            <v>2370</v>
          </cell>
          <cell r="X189">
            <v>0</v>
          </cell>
          <cell r="Y189">
            <v>11.776371308016877</v>
          </cell>
          <cell r="Z189">
            <v>0</v>
          </cell>
        </row>
        <row r="190">
          <cell r="B190">
            <v>42936</v>
          </cell>
          <cell r="C190" t="str">
            <v>A-18 (Arang)</v>
          </cell>
          <cell r="D190" t="str">
            <v>A-18 (Arang):Arang</v>
          </cell>
          <cell r="E190">
            <v>21</v>
          </cell>
          <cell r="F190">
            <v>100</v>
          </cell>
          <cell r="G190">
            <v>184</v>
          </cell>
          <cell r="H190">
            <v>139</v>
          </cell>
          <cell r="J190">
            <v>0</v>
          </cell>
          <cell r="K190">
            <v>45</v>
          </cell>
          <cell r="L190">
            <v>45</v>
          </cell>
          <cell r="M190">
            <v>100</v>
          </cell>
          <cell r="N190">
            <v>2.35</v>
          </cell>
          <cell r="O190">
            <v>2.35</v>
          </cell>
          <cell r="P190">
            <v>0</v>
          </cell>
          <cell r="Q190">
            <v>0</v>
          </cell>
          <cell r="R190">
            <v>0</v>
          </cell>
          <cell r="T190">
            <v>19.148936170212767</v>
          </cell>
          <cell r="V190" t="str">
            <v>Avg flow meter 2.5 MM, Welltest 12 hrs</v>
          </cell>
          <cell r="W190">
            <v>2350</v>
          </cell>
          <cell r="X190">
            <v>0</v>
          </cell>
          <cell r="Y190">
            <v>19.148936170212764</v>
          </cell>
          <cell r="Z190">
            <v>0</v>
          </cell>
        </row>
        <row r="191">
          <cell r="B191">
            <v>42974</v>
          </cell>
          <cell r="C191" t="str">
            <v>A-18 (Arang)</v>
          </cell>
          <cell r="D191" t="str">
            <v>A-18 (Arang):Arang</v>
          </cell>
          <cell r="E191">
            <v>19</v>
          </cell>
          <cell r="F191">
            <v>100</v>
          </cell>
          <cell r="G191">
            <v>186</v>
          </cell>
          <cell r="H191">
            <v>138</v>
          </cell>
          <cell r="I191">
            <v>-2</v>
          </cell>
          <cell r="J191">
            <v>0</v>
          </cell>
          <cell r="K191">
            <v>38</v>
          </cell>
          <cell r="L191">
            <v>38</v>
          </cell>
          <cell r="M191">
            <v>100</v>
          </cell>
          <cell r="N191">
            <v>2.0499999999999998</v>
          </cell>
          <cell r="O191">
            <v>2.0499999999999998</v>
          </cell>
          <cell r="P191">
            <v>0</v>
          </cell>
          <cell r="Q191">
            <v>0</v>
          </cell>
          <cell r="R191">
            <v>0</v>
          </cell>
          <cell r="T191">
            <v>18.536585365853657</v>
          </cell>
          <cell r="V191" t="str">
            <v>Avg flow meter 2.3 MM</v>
          </cell>
          <cell r="W191">
            <v>2050</v>
          </cell>
          <cell r="X191">
            <v>0</v>
          </cell>
          <cell r="Y191">
            <v>18.536585365853661</v>
          </cell>
          <cell r="Z191">
            <v>0</v>
          </cell>
        </row>
        <row r="192">
          <cell r="B192">
            <v>43001</v>
          </cell>
          <cell r="C192" t="str">
            <v>A-18 (Arang)</v>
          </cell>
          <cell r="D192" t="str">
            <v>A-18 (Arang):Arang</v>
          </cell>
          <cell r="E192">
            <v>8</v>
          </cell>
          <cell r="F192">
            <v>100</v>
          </cell>
          <cell r="G192">
            <v>205</v>
          </cell>
          <cell r="H192">
            <v>141</v>
          </cell>
          <cell r="J192">
            <v>0</v>
          </cell>
          <cell r="K192">
            <v>12.54</v>
          </cell>
          <cell r="L192">
            <v>12.54</v>
          </cell>
          <cell r="M192">
            <v>100</v>
          </cell>
          <cell r="N192">
            <v>2.2999999999999998</v>
          </cell>
          <cell r="O192">
            <v>2.2999999999999998</v>
          </cell>
          <cell r="P192">
            <v>0</v>
          </cell>
          <cell r="R192">
            <v>0</v>
          </cell>
          <cell r="T192">
            <v>5.4521739130434783</v>
          </cell>
          <cell r="V192" t="str">
            <v>avg flow meter 2.28 MM</v>
          </cell>
          <cell r="W192">
            <v>2300</v>
          </cell>
          <cell r="X192">
            <v>0</v>
          </cell>
          <cell r="Y192">
            <v>5.4521739130434783</v>
          </cell>
          <cell r="Z192">
            <v>0</v>
          </cell>
        </row>
        <row r="193">
          <cell r="B193">
            <v>43014</v>
          </cell>
          <cell r="C193" t="str">
            <v>A-18 (Arang)</v>
          </cell>
          <cell r="D193" t="str">
            <v>A-18 (Arang):Arang</v>
          </cell>
          <cell r="E193">
            <v>6</v>
          </cell>
          <cell r="F193">
            <v>100</v>
          </cell>
          <cell r="G193">
            <v>193</v>
          </cell>
          <cell r="H193">
            <v>141</v>
          </cell>
          <cell r="J193">
            <v>0</v>
          </cell>
          <cell r="K193">
            <v>39.520000000000003</v>
          </cell>
          <cell r="L193">
            <v>39.520000000000003</v>
          </cell>
          <cell r="M193">
            <v>100</v>
          </cell>
          <cell r="N193">
            <v>2.04</v>
          </cell>
          <cell r="O193">
            <v>2.04</v>
          </cell>
          <cell r="P193">
            <v>0</v>
          </cell>
          <cell r="Q193">
            <v>0</v>
          </cell>
          <cell r="R193">
            <v>0</v>
          </cell>
          <cell r="T193">
            <v>19.372549019607842</v>
          </cell>
          <cell r="V193" t="str">
            <v>avg flow meter 2.29 MM</v>
          </cell>
          <cell r="W193">
            <v>2040</v>
          </cell>
          <cell r="X193">
            <v>0</v>
          </cell>
          <cell r="Y193">
            <v>19.372549019607845</v>
          </cell>
          <cell r="Z193">
            <v>0</v>
          </cell>
        </row>
        <row r="194">
          <cell r="B194">
            <v>43236</v>
          </cell>
          <cell r="C194" t="str">
            <v>A-18 (Arang)</v>
          </cell>
          <cell r="D194" t="str">
            <v>A-18 (Arang):Arang</v>
          </cell>
          <cell r="E194">
            <v>4</v>
          </cell>
          <cell r="F194">
            <v>100</v>
          </cell>
          <cell r="G194">
            <v>184</v>
          </cell>
          <cell r="H194">
            <v>124</v>
          </cell>
          <cell r="I194">
            <v>0</v>
          </cell>
          <cell r="J194">
            <v>0</v>
          </cell>
          <cell r="K194">
            <v>0</v>
          </cell>
          <cell r="L194">
            <v>0</v>
          </cell>
          <cell r="M194">
            <v>0</v>
          </cell>
          <cell r="N194">
            <v>2.25</v>
          </cell>
          <cell r="O194">
            <v>2.25</v>
          </cell>
          <cell r="P194">
            <v>0</v>
          </cell>
          <cell r="Q194">
            <v>0</v>
          </cell>
          <cell r="R194">
            <v>0</v>
          </cell>
          <cell r="T194">
            <v>0</v>
          </cell>
          <cell r="V194" t="str">
            <v>Normal test, avg flow meter 2.1 MM</v>
          </cell>
          <cell r="W194">
            <v>2250</v>
          </cell>
          <cell r="X194">
            <v>0</v>
          </cell>
          <cell r="Y194">
            <v>0</v>
          </cell>
          <cell r="Z194">
            <v>0</v>
          </cell>
        </row>
        <row r="195">
          <cell r="B195">
            <v>43319</v>
          </cell>
          <cell r="C195" t="str">
            <v>A-18 (Arang)</v>
          </cell>
          <cell r="D195" t="str">
            <v>A-18 (Arang):Arang</v>
          </cell>
          <cell r="E195">
            <v>24</v>
          </cell>
          <cell r="F195">
            <v>100</v>
          </cell>
          <cell r="G195">
            <v>224</v>
          </cell>
          <cell r="H195">
            <v>121</v>
          </cell>
          <cell r="J195">
            <v>0</v>
          </cell>
          <cell r="K195">
            <v>1.63</v>
          </cell>
          <cell r="L195">
            <v>1.63</v>
          </cell>
          <cell r="M195">
            <v>100</v>
          </cell>
          <cell r="N195">
            <v>1.86</v>
          </cell>
          <cell r="O195">
            <v>1.86</v>
          </cell>
          <cell r="P195">
            <v>0</v>
          </cell>
          <cell r="Q195">
            <v>0</v>
          </cell>
          <cell r="R195">
            <v>0</v>
          </cell>
          <cell r="T195">
            <v>0.87634408602150538</v>
          </cell>
          <cell r="W195">
            <v>1860</v>
          </cell>
          <cell r="X195">
            <v>0</v>
          </cell>
          <cell r="Y195">
            <v>0.87634408602150526</v>
          </cell>
          <cell r="Z195">
            <v>0</v>
          </cell>
        </row>
        <row r="196">
          <cell r="B196">
            <v>43445</v>
          </cell>
          <cell r="C196" t="str">
            <v>A-18 (Arang)</v>
          </cell>
          <cell r="D196" t="str">
            <v>A-18 (Arang):Arang</v>
          </cell>
          <cell r="E196">
            <v>13</v>
          </cell>
          <cell r="F196">
            <v>100</v>
          </cell>
          <cell r="G196">
            <v>214</v>
          </cell>
          <cell r="H196">
            <v>127</v>
          </cell>
          <cell r="I196">
            <v>1</v>
          </cell>
          <cell r="J196">
            <v>0</v>
          </cell>
          <cell r="K196">
            <v>2.0699999999999998</v>
          </cell>
          <cell r="L196">
            <v>2.0699999999999998</v>
          </cell>
          <cell r="M196">
            <v>100</v>
          </cell>
          <cell r="N196">
            <v>1.92</v>
          </cell>
          <cell r="O196">
            <v>1.92</v>
          </cell>
          <cell r="P196">
            <v>0</v>
          </cell>
          <cell r="Q196">
            <v>0</v>
          </cell>
          <cell r="R196">
            <v>0</v>
          </cell>
          <cell r="T196">
            <v>1.078125</v>
          </cell>
          <cell r="V196" t="str">
            <v>Welltest during high gas demand, THP increased</v>
          </cell>
          <cell r="W196">
            <v>1920</v>
          </cell>
          <cell r="X196">
            <v>0</v>
          </cell>
          <cell r="Y196">
            <v>1.078125</v>
          </cell>
          <cell r="Z196">
            <v>0</v>
          </cell>
        </row>
        <row r="197">
          <cell r="B197">
            <v>43476</v>
          </cell>
          <cell r="C197" t="str">
            <v>A-18 (Arang)</v>
          </cell>
          <cell r="D197" t="str">
            <v>A-18 (Arang):Arang</v>
          </cell>
          <cell r="E197">
            <v>11.75</v>
          </cell>
          <cell r="F197">
            <v>100</v>
          </cell>
          <cell r="G197">
            <v>207</v>
          </cell>
          <cell r="H197">
            <v>125</v>
          </cell>
          <cell r="I197">
            <v>1</v>
          </cell>
          <cell r="J197">
            <v>58.69</v>
          </cell>
          <cell r="K197">
            <v>0</v>
          </cell>
          <cell r="L197">
            <v>58.69</v>
          </cell>
          <cell r="M197">
            <v>0</v>
          </cell>
          <cell r="N197">
            <v>1.71</v>
          </cell>
          <cell r="O197">
            <v>1.71</v>
          </cell>
          <cell r="P197">
            <v>0</v>
          </cell>
          <cell r="R197">
            <v>29136.139035610835</v>
          </cell>
          <cell r="T197">
            <v>34.321637426900587</v>
          </cell>
          <cell r="W197">
            <v>1710</v>
          </cell>
          <cell r="X197">
            <v>0</v>
          </cell>
          <cell r="Y197">
            <v>0</v>
          </cell>
          <cell r="Z197">
            <v>34.321637426900587</v>
          </cell>
        </row>
        <row r="198">
          <cell r="B198">
            <v>43547</v>
          </cell>
          <cell r="C198" t="str">
            <v>A-18 (Arang)</v>
          </cell>
          <cell r="D198" t="str">
            <v>A-18 (Arang):Arang</v>
          </cell>
          <cell r="E198">
            <v>24</v>
          </cell>
          <cell r="F198">
            <v>100</v>
          </cell>
          <cell r="G198">
            <v>200</v>
          </cell>
          <cell r="H198">
            <v>126</v>
          </cell>
          <cell r="J198">
            <v>1.1000000000000001</v>
          </cell>
          <cell r="K198">
            <v>56.2</v>
          </cell>
          <cell r="L198">
            <v>57.3</v>
          </cell>
          <cell r="M198">
            <v>98.080279232111693</v>
          </cell>
          <cell r="N198">
            <v>2.2999999999999998</v>
          </cell>
          <cell r="O198">
            <v>2.2999999999999998</v>
          </cell>
          <cell r="P198">
            <v>0</v>
          </cell>
          <cell r="Q198">
            <v>0</v>
          </cell>
          <cell r="R198">
            <v>2090909.0909090908</v>
          </cell>
          <cell r="T198">
            <v>24.913043478260871</v>
          </cell>
          <cell r="V198" t="str">
            <v>Gasrate to high 2.3 MM with THP normal ~200 psig</v>
          </cell>
          <cell r="W198">
            <v>2300</v>
          </cell>
          <cell r="X198">
            <v>0</v>
          </cell>
          <cell r="Y198">
            <v>24.434782608695656</v>
          </cell>
          <cell r="Z198">
            <v>0.47826086956521746</v>
          </cell>
        </row>
        <row r="199">
          <cell r="B199">
            <v>43611</v>
          </cell>
          <cell r="C199" t="str">
            <v>A-18 (Arang)</v>
          </cell>
          <cell r="D199" t="str">
            <v>A-18 (Arang):Arang</v>
          </cell>
          <cell r="E199">
            <v>22</v>
          </cell>
          <cell r="F199">
            <v>100</v>
          </cell>
          <cell r="H199">
            <v>94</v>
          </cell>
          <cell r="J199">
            <v>0</v>
          </cell>
          <cell r="K199">
            <v>0</v>
          </cell>
          <cell r="L199">
            <v>0</v>
          </cell>
          <cell r="M199">
            <v>0</v>
          </cell>
          <cell r="N199">
            <v>0.44</v>
          </cell>
          <cell r="O199">
            <v>0.44</v>
          </cell>
          <cell r="R199">
            <v>0</v>
          </cell>
          <cell r="T199">
            <v>0</v>
          </cell>
          <cell r="V199" t="str">
            <v>combine test A-18 + A-05</v>
          </cell>
          <cell r="W199">
            <v>440</v>
          </cell>
          <cell r="X199">
            <v>0</v>
          </cell>
          <cell r="Y199">
            <v>0</v>
          </cell>
          <cell r="Z199">
            <v>0</v>
          </cell>
        </row>
        <row r="200">
          <cell r="B200">
            <v>43631</v>
          </cell>
          <cell r="C200" t="str">
            <v>A-18 (Arang)</v>
          </cell>
          <cell r="D200" t="str">
            <v>A-18 (Arang):Arang</v>
          </cell>
          <cell r="E200">
            <v>14</v>
          </cell>
          <cell r="F200">
            <v>100</v>
          </cell>
          <cell r="G200">
            <v>201</v>
          </cell>
          <cell r="H200">
            <v>98</v>
          </cell>
          <cell r="I200">
            <v>2</v>
          </cell>
          <cell r="J200">
            <v>0.2</v>
          </cell>
          <cell r="K200">
            <v>10.8</v>
          </cell>
          <cell r="L200">
            <v>11</v>
          </cell>
          <cell r="M200">
            <v>98.181818181818187</v>
          </cell>
          <cell r="N200">
            <v>1.2</v>
          </cell>
          <cell r="O200">
            <v>1.2</v>
          </cell>
          <cell r="P200">
            <v>0</v>
          </cell>
          <cell r="Q200">
            <v>0</v>
          </cell>
          <cell r="R200">
            <v>6000000</v>
          </cell>
          <cell r="T200">
            <v>9.1666666666666661</v>
          </cell>
          <cell r="V200" t="str">
            <v>NF, after PBU long period,</v>
          </cell>
          <cell r="W200">
            <v>1200</v>
          </cell>
          <cell r="X200">
            <v>0</v>
          </cell>
          <cell r="Y200">
            <v>9.0000000000000018</v>
          </cell>
          <cell r="Z200">
            <v>0.16666666666666669</v>
          </cell>
        </row>
        <row r="201">
          <cell r="B201">
            <v>43688</v>
          </cell>
          <cell r="C201" t="str">
            <v>A-18 (Arang)</v>
          </cell>
          <cell r="D201" t="str">
            <v>A-18 (Arang):Arang</v>
          </cell>
          <cell r="E201">
            <v>19</v>
          </cell>
          <cell r="F201">
            <v>100</v>
          </cell>
          <cell r="G201">
            <v>193</v>
          </cell>
          <cell r="H201">
            <v>107</v>
          </cell>
          <cell r="J201">
            <v>0.8</v>
          </cell>
          <cell r="K201">
            <v>75.2</v>
          </cell>
          <cell r="L201">
            <v>76</v>
          </cell>
          <cell r="M201">
            <v>98.94736842105263</v>
          </cell>
          <cell r="N201">
            <v>0.6</v>
          </cell>
          <cell r="O201">
            <v>0.6</v>
          </cell>
          <cell r="P201">
            <v>0</v>
          </cell>
          <cell r="Q201">
            <v>0</v>
          </cell>
          <cell r="R201">
            <v>750000</v>
          </cell>
          <cell r="T201">
            <v>126.66666666666667</v>
          </cell>
          <cell r="V201" t="str">
            <v>NF, Arang Well</v>
          </cell>
          <cell r="W201">
            <v>600</v>
          </cell>
          <cell r="X201">
            <v>0</v>
          </cell>
          <cell r="Y201">
            <v>125.33333333333334</v>
          </cell>
          <cell r="Z201">
            <v>1.3333333333333335</v>
          </cell>
        </row>
        <row r="202">
          <cell r="B202">
            <v>43721</v>
          </cell>
          <cell r="C202" t="str">
            <v>A-18 (Arang)</v>
          </cell>
          <cell r="D202" t="str">
            <v>A-18 (Arang):Arang</v>
          </cell>
          <cell r="E202">
            <v>20</v>
          </cell>
          <cell r="F202">
            <v>100</v>
          </cell>
          <cell r="G202">
            <v>203</v>
          </cell>
          <cell r="H202">
            <v>109</v>
          </cell>
          <cell r="I202">
            <v>2</v>
          </cell>
          <cell r="J202">
            <v>0</v>
          </cell>
          <cell r="K202">
            <v>54</v>
          </cell>
          <cell r="L202">
            <v>54</v>
          </cell>
          <cell r="M202">
            <v>100</v>
          </cell>
          <cell r="N202">
            <v>0.7</v>
          </cell>
          <cell r="O202">
            <v>0.7</v>
          </cell>
          <cell r="P202">
            <v>0</v>
          </cell>
          <cell r="R202">
            <v>0</v>
          </cell>
          <cell r="T202">
            <v>77.142857142857139</v>
          </cell>
          <cell r="V202" t="str">
            <v>NF, after unload to VS 6hrs, WC 100%, after switch to normal system sampling only gas, but THT maintain 109 degF</v>
          </cell>
          <cell r="W202">
            <v>700</v>
          </cell>
          <cell r="X202">
            <v>0</v>
          </cell>
          <cell r="Y202">
            <v>77.142857142857153</v>
          </cell>
          <cell r="Z202">
            <v>0</v>
          </cell>
        </row>
        <row r="203">
          <cell r="B203">
            <v>43738</v>
          </cell>
          <cell r="C203" t="str">
            <v>A-18 (Arang)</v>
          </cell>
          <cell r="D203" t="str">
            <v>A-18 (Arang):Arang</v>
          </cell>
          <cell r="E203">
            <v>36</v>
          </cell>
          <cell r="F203">
            <v>100</v>
          </cell>
          <cell r="G203">
            <v>208</v>
          </cell>
          <cell r="H203">
            <v>118</v>
          </cell>
          <cell r="I203">
            <v>2</v>
          </cell>
          <cell r="J203">
            <v>0</v>
          </cell>
          <cell r="K203">
            <v>47</v>
          </cell>
          <cell r="L203">
            <v>47</v>
          </cell>
          <cell r="M203">
            <v>100</v>
          </cell>
          <cell r="N203">
            <v>0.75</v>
          </cell>
          <cell r="O203">
            <v>0.75</v>
          </cell>
          <cell r="P203">
            <v>0</v>
          </cell>
          <cell r="Q203">
            <v>0</v>
          </cell>
          <cell r="R203">
            <v>0</v>
          </cell>
          <cell r="T203">
            <v>62.666666666666664</v>
          </cell>
          <cell r="V203" t="str">
            <v>NF, 15 days after venting still flow</v>
          </cell>
          <cell r="W203">
            <v>750</v>
          </cell>
          <cell r="X203">
            <v>0</v>
          </cell>
          <cell r="Y203">
            <v>62.666666666666664</v>
          </cell>
          <cell r="Z203">
            <v>0</v>
          </cell>
        </row>
        <row r="204">
          <cell r="B204">
            <v>43802</v>
          </cell>
          <cell r="C204" t="str">
            <v>A-18 (Arang)</v>
          </cell>
          <cell r="D204" t="str">
            <v>A-18 (Arang):Arang</v>
          </cell>
          <cell r="E204">
            <v>15</v>
          </cell>
          <cell r="F204">
            <v>100</v>
          </cell>
          <cell r="G204">
            <v>201</v>
          </cell>
          <cell r="H204">
            <v>107</v>
          </cell>
          <cell r="I204">
            <v>3</v>
          </cell>
          <cell r="J204">
            <v>0.4</v>
          </cell>
          <cell r="K204">
            <v>40.1</v>
          </cell>
          <cell r="L204">
            <v>40.5</v>
          </cell>
          <cell r="M204">
            <v>99.012345679012341</v>
          </cell>
          <cell r="N204">
            <v>0.62</v>
          </cell>
          <cell r="O204">
            <v>0.62</v>
          </cell>
          <cell r="P204">
            <v>0</v>
          </cell>
          <cell r="Q204">
            <v>0</v>
          </cell>
          <cell r="R204">
            <v>1550000</v>
          </cell>
          <cell r="T204">
            <v>65.322580645161295</v>
          </cell>
          <cell r="V204" t="str">
            <v>NF, gas still 0,6 MM, need to bleed off T/S gas before welltest A-18 to make sure</v>
          </cell>
          <cell r="W204">
            <v>620</v>
          </cell>
          <cell r="X204">
            <v>0</v>
          </cell>
          <cell r="Y204">
            <v>64.677419354838719</v>
          </cell>
          <cell r="Z204">
            <v>0.64516129032258074</v>
          </cell>
        </row>
        <row r="205">
          <cell r="B205">
            <v>43872</v>
          </cell>
          <cell r="C205" t="str">
            <v>A-18 (Arang)</v>
          </cell>
          <cell r="D205" t="str">
            <v>A-18 (Arang):Arang</v>
          </cell>
          <cell r="E205">
            <v>24</v>
          </cell>
          <cell r="F205">
            <v>100</v>
          </cell>
          <cell r="G205">
            <v>204</v>
          </cell>
          <cell r="H205">
            <v>106</v>
          </cell>
          <cell r="I205">
            <v>3</v>
          </cell>
          <cell r="J205">
            <v>0</v>
          </cell>
          <cell r="K205">
            <v>53</v>
          </cell>
          <cell r="L205">
            <v>53</v>
          </cell>
          <cell r="M205">
            <v>100</v>
          </cell>
          <cell r="N205">
            <v>0.43</v>
          </cell>
          <cell r="O205">
            <v>0.43</v>
          </cell>
          <cell r="P205">
            <v>0</v>
          </cell>
          <cell r="Q205">
            <v>0</v>
          </cell>
          <cell r="R205">
            <v>0</v>
          </cell>
          <cell r="T205">
            <v>123.25581395348837</v>
          </cell>
          <cell r="V205" t="str">
            <v xml:space="preserve">NF, WC manual 100% (monthly sampling), </v>
          </cell>
          <cell r="W205">
            <v>430</v>
          </cell>
          <cell r="X205">
            <v>0</v>
          </cell>
          <cell r="Y205">
            <v>123.25581395348837</v>
          </cell>
          <cell r="Z205">
            <v>0</v>
          </cell>
        </row>
        <row r="206">
          <cell r="B206">
            <v>43908</v>
          </cell>
          <cell r="C206" t="str">
            <v>A-18 (Arang)</v>
          </cell>
          <cell r="D206" t="str">
            <v>A-18 (Arang):Arang</v>
          </cell>
          <cell r="E206">
            <v>19</v>
          </cell>
          <cell r="F206">
            <v>100</v>
          </cell>
          <cell r="G206">
            <v>199</v>
          </cell>
          <cell r="H206">
            <v>110</v>
          </cell>
          <cell r="I206">
            <v>3</v>
          </cell>
          <cell r="J206">
            <v>0</v>
          </cell>
          <cell r="K206">
            <v>68</v>
          </cell>
          <cell r="L206">
            <v>68</v>
          </cell>
          <cell r="M206">
            <v>100</v>
          </cell>
          <cell r="N206">
            <v>0.55000000000000004</v>
          </cell>
          <cell r="O206">
            <v>0.55000000000000004</v>
          </cell>
          <cell r="P206">
            <v>0</v>
          </cell>
          <cell r="Q206">
            <v>0</v>
          </cell>
          <cell r="R206">
            <v>0</v>
          </cell>
          <cell r="T206">
            <v>123.63636363636364</v>
          </cell>
          <cell r="V206" t="str">
            <v>NF, WC manual 100% (March 18th)</v>
          </cell>
          <cell r="W206">
            <v>550</v>
          </cell>
          <cell r="X206">
            <v>0</v>
          </cell>
          <cell r="Y206">
            <v>123.63636363636363</v>
          </cell>
          <cell r="Z206">
            <v>0</v>
          </cell>
        </row>
        <row r="207">
          <cell r="B207">
            <v>43925</v>
          </cell>
          <cell r="C207" t="str">
            <v>A-18 (Arang)</v>
          </cell>
          <cell r="D207" t="str">
            <v>A-18 (Arang):Arang</v>
          </cell>
          <cell r="E207">
            <v>23</v>
          </cell>
          <cell r="F207">
            <v>100</v>
          </cell>
          <cell r="G207">
            <v>203</v>
          </cell>
          <cell r="H207">
            <v>111</v>
          </cell>
          <cell r="I207">
            <v>3</v>
          </cell>
          <cell r="J207">
            <v>0</v>
          </cell>
          <cell r="K207">
            <v>55</v>
          </cell>
          <cell r="L207">
            <v>55</v>
          </cell>
          <cell r="M207">
            <v>100</v>
          </cell>
          <cell r="N207">
            <v>0.6</v>
          </cell>
          <cell r="O207">
            <v>0.6</v>
          </cell>
          <cell r="P207">
            <v>0</v>
          </cell>
          <cell r="Q207">
            <v>0</v>
          </cell>
          <cell r="R207">
            <v>0</v>
          </cell>
          <cell r="T207">
            <v>91.666666666666671</v>
          </cell>
          <cell r="V207" t="str">
            <v>NF</v>
          </cell>
          <cell r="W207">
            <v>600</v>
          </cell>
          <cell r="X207">
            <v>0</v>
          </cell>
          <cell r="Y207">
            <v>91.666666666666671</v>
          </cell>
          <cell r="Z207">
            <v>0</v>
          </cell>
        </row>
        <row r="208">
          <cell r="B208">
            <v>43942</v>
          </cell>
          <cell r="C208" t="str">
            <v>A-18 (Arang)</v>
          </cell>
          <cell r="D208" t="str">
            <v>A-18 (Arang):Arang</v>
          </cell>
          <cell r="E208">
            <v>8</v>
          </cell>
          <cell r="F208">
            <v>100</v>
          </cell>
          <cell r="G208">
            <v>191</v>
          </cell>
          <cell r="H208">
            <v>115</v>
          </cell>
          <cell r="I208">
            <v>3</v>
          </cell>
          <cell r="J208">
            <v>0</v>
          </cell>
          <cell r="K208">
            <v>16.28</v>
          </cell>
          <cell r="L208">
            <v>16.28</v>
          </cell>
          <cell r="M208">
            <v>100</v>
          </cell>
          <cell r="N208">
            <v>0.64</v>
          </cell>
          <cell r="O208">
            <v>0.64</v>
          </cell>
          <cell r="P208">
            <v>0</v>
          </cell>
          <cell r="R208">
            <v>0</v>
          </cell>
          <cell r="T208">
            <v>25.4375</v>
          </cell>
          <cell r="V208" t="str">
            <v>NF Arang</v>
          </cell>
          <cell r="W208">
            <v>640</v>
          </cell>
          <cell r="X208">
            <v>0</v>
          </cell>
          <cell r="Y208">
            <v>25.4375</v>
          </cell>
          <cell r="Z208">
            <v>0</v>
          </cell>
        </row>
        <row r="209">
          <cell r="B209">
            <v>43950</v>
          </cell>
          <cell r="C209" t="str">
            <v>A-18 (Arang)</v>
          </cell>
          <cell r="D209" t="str">
            <v>A-18 (Arang):Arang</v>
          </cell>
          <cell r="E209">
            <v>16.3</v>
          </cell>
          <cell r="F209">
            <v>100</v>
          </cell>
          <cell r="G209">
            <v>193</v>
          </cell>
          <cell r="H209">
            <v>116</v>
          </cell>
          <cell r="I209">
            <v>3</v>
          </cell>
          <cell r="J209">
            <v>0</v>
          </cell>
          <cell r="K209">
            <v>47</v>
          </cell>
          <cell r="L209">
            <v>47</v>
          </cell>
          <cell r="M209">
            <v>100</v>
          </cell>
          <cell r="N209">
            <v>0.68</v>
          </cell>
          <cell r="O209">
            <v>0.68</v>
          </cell>
          <cell r="P209">
            <v>0</v>
          </cell>
          <cell r="R209">
            <v>0</v>
          </cell>
          <cell r="T209">
            <v>69.117647058823536</v>
          </cell>
          <cell r="V209" t="str">
            <v>NF, Arang</v>
          </cell>
          <cell r="W209">
            <v>680</v>
          </cell>
          <cell r="X209">
            <v>0</v>
          </cell>
          <cell r="Y209">
            <v>69.117647058823522</v>
          </cell>
          <cell r="Z209">
            <v>0</v>
          </cell>
        </row>
        <row r="210">
          <cell r="B210">
            <v>44001</v>
          </cell>
          <cell r="C210" t="str">
            <v>A-18 (Arang)</v>
          </cell>
          <cell r="D210" t="str">
            <v>A-18 (Arang):Arang</v>
          </cell>
          <cell r="E210">
            <v>12</v>
          </cell>
          <cell r="F210">
            <v>100</v>
          </cell>
          <cell r="G210">
            <v>196</v>
          </cell>
          <cell r="H210">
            <v>112</v>
          </cell>
          <cell r="I210">
            <v>2.65</v>
          </cell>
          <cell r="J210">
            <v>0</v>
          </cell>
          <cell r="K210">
            <v>21</v>
          </cell>
          <cell r="L210">
            <v>21</v>
          </cell>
          <cell r="M210">
            <v>100</v>
          </cell>
          <cell r="N210">
            <v>0.57999999999999996</v>
          </cell>
          <cell r="O210">
            <v>0.57999999999999996</v>
          </cell>
          <cell r="P210">
            <v>0</v>
          </cell>
          <cell r="R210">
            <v>0</v>
          </cell>
          <cell r="T210">
            <v>36.206896551724135</v>
          </cell>
          <cell r="V210" t="str">
            <v>NF, normal well test post Venting to VS, use WC 99% (June 19th)</v>
          </cell>
          <cell r="W210">
            <v>580</v>
          </cell>
          <cell r="X210">
            <v>0</v>
          </cell>
          <cell r="Y210">
            <v>36.206896551724142</v>
          </cell>
          <cell r="Z210">
            <v>0</v>
          </cell>
        </row>
        <row r="211">
          <cell r="B211">
            <v>44001</v>
          </cell>
          <cell r="C211" t="str">
            <v>A-18 (Arang)</v>
          </cell>
          <cell r="D211" t="str">
            <v>A-18 (Arang):Arang</v>
          </cell>
          <cell r="E211">
            <v>3</v>
          </cell>
          <cell r="F211">
            <v>100</v>
          </cell>
          <cell r="G211">
            <v>123</v>
          </cell>
          <cell r="H211">
            <v>128</v>
          </cell>
          <cell r="I211">
            <v>3</v>
          </cell>
          <cell r="J211">
            <v>1</v>
          </cell>
          <cell r="K211">
            <v>71</v>
          </cell>
          <cell r="L211">
            <v>72</v>
          </cell>
          <cell r="M211">
            <v>98.611111111111114</v>
          </cell>
          <cell r="N211">
            <v>1.01</v>
          </cell>
          <cell r="O211">
            <v>1.01</v>
          </cell>
          <cell r="P211">
            <v>0</v>
          </cell>
          <cell r="R211">
            <v>1010000</v>
          </cell>
          <cell r="T211">
            <v>71.287128712871294</v>
          </cell>
          <cell r="V211" t="str">
            <v>NF, Venting to VS as campaign, use WC 99% (June 19th)</v>
          </cell>
          <cell r="W211">
            <v>1010</v>
          </cell>
          <cell r="X211">
            <v>0</v>
          </cell>
          <cell r="Y211">
            <v>70.297029702970292</v>
          </cell>
          <cell r="Z211">
            <v>0.99009900990099009</v>
          </cell>
          <cell r="AB211">
            <v>8900</v>
          </cell>
        </row>
        <row r="212">
          <cell r="B212">
            <v>44148</v>
          </cell>
          <cell r="C212" t="str">
            <v>A-18 (Arang)</v>
          </cell>
          <cell r="D212" t="str">
            <v>A-18 (Arang):Arang</v>
          </cell>
          <cell r="E212">
            <v>24</v>
          </cell>
          <cell r="F212">
            <v>100</v>
          </cell>
          <cell r="G212">
            <v>188</v>
          </cell>
          <cell r="H212">
            <v>84</v>
          </cell>
          <cell r="J212">
            <v>0</v>
          </cell>
          <cell r="K212">
            <v>0</v>
          </cell>
          <cell r="L212">
            <v>0</v>
          </cell>
          <cell r="M212">
            <v>0</v>
          </cell>
          <cell r="N212">
            <v>0</v>
          </cell>
          <cell r="O212">
            <v>0</v>
          </cell>
          <cell r="R212">
            <v>0</v>
          </cell>
          <cell r="T212">
            <v>0</v>
          </cell>
          <cell r="V212" t="str">
            <v>well is ceased to flow</v>
          </cell>
          <cell r="W212">
            <v>0</v>
          </cell>
          <cell r="X212">
            <v>0</v>
          </cell>
          <cell r="Y212" t="e">
            <v>#DIV/0!</v>
          </cell>
          <cell r="Z212" t="e">
            <v>#DIV/0!</v>
          </cell>
          <cell r="AB212">
            <v>8989</v>
          </cell>
        </row>
        <row r="213">
          <cell r="B213">
            <v>44164</v>
          </cell>
          <cell r="C213" t="str">
            <v>A-18 (Arang)</v>
          </cell>
          <cell r="D213" t="str">
            <v>A-18 (Arang):Arang</v>
          </cell>
          <cell r="E213">
            <v>25</v>
          </cell>
          <cell r="F213">
            <v>100</v>
          </cell>
          <cell r="G213">
            <v>210</v>
          </cell>
          <cell r="H213">
            <v>83</v>
          </cell>
          <cell r="I213">
            <v>3</v>
          </cell>
          <cell r="J213">
            <v>0</v>
          </cell>
          <cell r="K213">
            <v>7</v>
          </cell>
          <cell r="L213">
            <v>7</v>
          </cell>
          <cell r="M213">
            <v>100</v>
          </cell>
          <cell r="N213">
            <v>0</v>
          </cell>
          <cell r="O213">
            <v>0</v>
          </cell>
          <cell r="R213">
            <v>0</v>
          </cell>
          <cell r="T213">
            <v>0</v>
          </cell>
          <cell r="V213" t="str">
            <v>well ceased to flow</v>
          </cell>
          <cell r="W213">
            <v>0</v>
          </cell>
          <cell r="X213">
            <v>0</v>
          </cell>
          <cell r="Y213" t="e">
            <v>#DIV/0!</v>
          </cell>
          <cell r="Z213" t="e">
            <v>#DIV/0!</v>
          </cell>
        </row>
        <row r="214">
          <cell r="B214">
            <v>44169</v>
          </cell>
          <cell r="C214" t="str">
            <v>A-18 (Arang)</v>
          </cell>
          <cell r="D214" t="str">
            <v>A-18 (Arang):Arang</v>
          </cell>
          <cell r="E214">
            <v>5</v>
          </cell>
          <cell r="F214">
            <v>100</v>
          </cell>
          <cell r="G214">
            <v>213</v>
          </cell>
          <cell r="H214">
            <v>82</v>
          </cell>
          <cell r="I214">
            <v>3</v>
          </cell>
          <cell r="J214">
            <v>0</v>
          </cell>
          <cell r="K214">
            <v>3</v>
          </cell>
          <cell r="L214">
            <v>3</v>
          </cell>
          <cell r="M214">
            <v>100</v>
          </cell>
          <cell r="N214">
            <v>0</v>
          </cell>
          <cell r="O214">
            <v>0</v>
          </cell>
          <cell r="P214">
            <v>0</v>
          </cell>
          <cell r="R214">
            <v>0</v>
          </cell>
          <cell r="T214">
            <v>0</v>
          </cell>
          <cell r="V214" t="str">
            <v>NF, during FGS</v>
          </cell>
          <cell r="W214">
            <v>0</v>
          </cell>
          <cell r="X214">
            <v>0</v>
          </cell>
          <cell r="Y214" t="e">
            <v>#DIV/0!</v>
          </cell>
          <cell r="Z214" t="e">
            <v>#DIV/0!</v>
          </cell>
        </row>
        <row r="215">
          <cell r="B215">
            <v>44179</v>
          </cell>
          <cell r="C215" t="str">
            <v>A-18 (Arang)</v>
          </cell>
          <cell r="D215" t="str">
            <v>A-18 (Arang):Arang</v>
          </cell>
          <cell r="E215">
            <v>6</v>
          </cell>
          <cell r="F215">
            <v>100</v>
          </cell>
          <cell r="G215">
            <v>15.4</v>
          </cell>
          <cell r="H215">
            <v>87</v>
          </cell>
          <cell r="I215">
            <v>3</v>
          </cell>
          <cell r="J215">
            <v>0</v>
          </cell>
          <cell r="K215">
            <v>0</v>
          </cell>
          <cell r="L215">
            <v>0</v>
          </cell>
          <cell r="M215">
            <v>0</v>
          </cell>
          <cell r="N215">
            <v>0.08</v>
          </cell>
          <cell r="O215">
            <v>0.08</v>
          </cell>
          <cell r="P215">
            <v>0</v>
          </cell>
          <cell r="R215">
            <v>0</v>
          </cell>
          <cell r="T215">
            <v>0</v>
          </cell>
          <cell r="V215" t="str">
            <v>NF, venting, no liquid at VS, sampling only gas, THP very low to 15 psig</v>
          </cell>
          <cell r="W215">
            <v>80</v>
          </cell>
          <cell r="X215">
            <v>0</v>
          </cell>
          <cell r="Y215">
            <v>0</v>
          </cell>
          <cell r="Z215">
            <v>0</v>
          </cell>
        </row>
        <row r="216">
          <cell r="B216">
            <v>44180</v>
          </cell>
          <cell r="C216" t="str">
            <v>A-18 (Arang)</v>
          </cell>
          <cell r="D216" t="str">
            <v>A-18 (Arang):Arang</v>
          </cell>
          <cell r="E216">
            <v>8</v>
          </cell>
          <cell r="F216">
            <v>100</v>
          </cell>
          <cell r="G216">
            <v>200</v>
          </cell>
          <cell r="H216">
            <v>84</v>
          </cell>
          <cell r="I216">
            <v>3</v>
          </cell>
          <cell r="J216">
            <v>0</v>
          </cell>
          <cell r="K216">
            <v>0</v>
          </cell>
          <cell r="L216">
            <v>0</v>
          </cell>
          <cell r="M216">
            <v>0</v>
          </cell>
          <cell r="N216">
            <v>0.11</v>
          </cell>
          <cell r="O216">
            <v>0.11</v>
          </cell>
          <cell r="P216">
            <v>0</v>
          </cell>
          <cell r="R216">
            <v>0</v>
          </cell>
          <cell r="T216">
            <v>0</v>
          </cell>
          <cell r="V216" t="str">
            <v>NF, welltest after venting, no gas and liquid, sampling gas only</v>
          </cell>
          <cell r="W216">
            <v>110</v>
          </cell>
          <cell r="X216">
            <v>0</v>
          </cell>
          <cell r="Y216">
            <v>0</v>
          </cell>
          <cell r="Z216">
            <v>0</v>
          </cell>
        </row>
        <row r="217">
          <cell r="B217">
            <v>44193</v>
          </cell>
          <cell r="C217" t="str">
            <v>A-18 (Arang)</v>
          </cell>
          <cell r="D217" t="str">
            <v>A-18 (Arang):Arang</v>
          </cell>
          <cell r="E217">
            <v>5</v>
          </cell>
          <cell r="F217">
            <v>100</v>
          </cell>
          <cell r="G217">
            <v>13</v>
          </cell>
          <cell r="H217">
            <v>86</v>
          </cell>
          <cell r="I217">
            <v>13</v>
          </cell>
          <cell r="J217">
            <v>0</v>
          </cell>
          <cell r="K217">
            <v>0</v>
          </cell>
          <cell r="L217">
            <v>0</v>
          </cell>
          <cell r="M217">
            <v>0</v>
          </cell>
          <cell r="N217">
            <v>0.04</v>
          </cell>
          <cell r="O217">
            <v>0.04</v>
          </cell>
          <cell r="P217">
            <v>0</v>
          </cell>
          <cell r="R217">
            <v>0</v>
          </cell>
          <cell r="T217">
            <v>0</v>
          </cell>
          <cell r="V217" t="str">
            <v>NF, venting from Shut in condition SITP 300 psig, no liquid at VS</v>
          </cell>
          <cell r="W217">
            <v>40</v>
          </cell>
          <cell r="X217">
            <v>0</v>
          </cell>
          <cell r="Y217">
            <v>0</v>
          </cell>
          <cell r="Z217">
            <v>0</v>
          </cell>
        </row>
        <row r="218">
          <cell r="B218">
            <v>44527</v>
          </cell>
          <cell r="C218" t="str">
            <v>A-18 (Arang)</v>
          </cell>
          <cell r="D218" t="str">
            <v>A-18 (Arang):Arang</v>
          </cell>
          <cell r="E218">
            <v>16</v>
          </cell>
          <cell r="F218">
            <v>100</v>
          </cell>
          <cell r="G218">
            <v>221</v>
          </cell>
          <cell r="H218">
            <v>83</v>
          </cell>
          <cell r="I218">
            <v>16</v>
          </cell>
          <cell r="J218">
            <v>0</v>
          </cell>
          <cell r="K218">
            <v>0.1</v>
          </cell>
          <cell r="L218">
            <v>0.1</v>
          </cell>
          <cell r="M218">
            <v>100</v>
          </cell>
          <cell r="N218">
            <v>0.03</v>
          </cell>
          <cell r="O218">
            <v>0.03</v>
          </cell>
          <cell r="P218">
            <v>0</v>
          </cell>
          <cell r="R218">
            <v>0</v>
          </cell>
          <cell r="T218">
            <v>3.3333333333333335</v>
          </cell>
          <cell r="V218" t="str">
            <v>NF, post PBU ~11 months, SITP ~1162 psi, cease to flow</v>
          </cell>
          <cell r="W218">
            <v>30</v>
          </cell>
          <cell r="X218">
            <v>0</v>
          </cell>
          <cell r="Y218">
            <v>3.3333333333333335</v>
          </cell>
          <cell r="Z218">
            <v>0</v>
          </cell>
        </row>
        <row r="219">
          <cell r="B219">
            <v>44767</v>
          </cell>
          <cell r="C219" t="str">
            <v>A-18 (Arang)</v>
          </cell>
          <cell r="D219" t="str">
            <v>A-18 (Arang):Arang</v>
          </cell>
          <cell r="E219">
            <v>2</v>
          </cell>
          <cell r="F219">
            <v>100</v>
          </cell>
          <cell r="G219">
            <v>143</v>
          </cell>
          <cell r="H219">
            <v>84</v>
          </cell>
          <cell r="I219">
            <v>14</v>
          </cell>
          <cell r="J219">
            <v>0</v>
          </cell>
          <cell r="K219">
            <v>0</v>
          </cell>
          <cell r="L219">
            <v>0</v>
          </cell>
          <cell r="M219">
            <v>0</v>
          </cell>
          <cell r="N219">
            <v>0</v>
          </cell>
          <cell r="O219">
            <v>0</v>
          </cell>
          <cell r="P219">
            <v>0</v>
          </cell>
          <cell r="R219">
            <v>0</v>
          </cell>
          <cell r="T219">
            <v>0</v>
          </cell>
          <cell r="V219" t="str">
            <v>SITP 300 psig after PBU almost 1.5 years, venting to FTHP 5 psig in 3 hrs but still load up. Qg T/S show 0.5 MM was false after zero-checked</v>
          </cell>
          <cell r="W219">
            <v>0</v>
          </cell>
          <cell r="X219">
            <v>0</v>
          </cell>
          <cell r="Y219" t="e">
            <v>#DIV/0!</v>
          </cell>
          <cell r="Z219" t="e">
            <v>#DIV/0!</v>
          </cell>
        </row>
        <row r="221">
          <cell r="B221">
            <v>44857</v>
          </cell>
          <cell r="C221">
            <v>90</v>
          </cell>
        </row>
        <row r="222">
          <cell r="B222">
            <v>44947</v>
          </cell>
        </row>
        <row r="223">
          <cell r="B223">
            <v>45037</v>
          </cell>
        </row>
        <row r="224">
          <cell r="B224">
            <v>45127</v>
          </cell>
        </row>
        <row r="225">
          <cell r="B225">
            <v>45217</v>
          </cell>
        </row>
        <row r="226">
          <cell r="B226">
            <v>45307</v>
          </cell>
        </row>
        <row r="227">
          <cell r="B227">
            <v>45397</v>
          </cell>
        </row>
      </sheetData>
      <sheetData sheetId="23">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38755</v>
          </cell>
          <cell r="C26" t="str">
            <v>A-20 (Water Injection)</v>
          </cell>
          <cell r="D26" t="str">
            <v>A-20 (Water Injection):GBM</v>
          </cell>
          <cell r="E26">
            <v>13</v>
          </cell>
          <cell r="F26">
            <v>55</v>
          </cell>
          <cell r="G26">
            <v>1077</v>
          </cell>
          <cell r="H26">
            <v>205</v>
          </cell>
          <cell r="I26">
            <v>1789</v>
          </cell>
          <cell r="J26">
            <v>7217</v>
          </cell>
          <cell r="K26">
            <v>444</v>
          </cell>
          <cell r="L26">
            <v>7661</v>
          </cell>
          <cell r="M26">
            <v>5.7955880433363793</v>
          </cell>
          <cell r="N26">
            <v>7.3</v>
          </cell>
          <cell r="R26">
            <v>1011.5006235277816</v>
          </cell>
          <cell r="S26">
            <v>60.821917808219176</v>
          </cell>
          <cell r="T26">
            <v>1049.4520547945206</v>
          </cell>
          <cell r="V26" t="str">
            <v xml:space="preserve">Unload with gas lift, and flow naturally </v>
          </cell>
          <cell r="W26">
            <v>7300</v>
          </cell>
          <cell r="X26">
            <v>0</v>
          </cell>
        </row>
        <row r="27">
          <cell r="B27">
            <v>38756</v>
          </cell>
          <cell r="C27" t="str">
            <v>A-20 (Water Injection)</v>
          </cell>
          <cell r="D27" t="str">
            <v>A-20 (Water Injection):GBM</v>
          </cell>
          <cell r="E27">
            <v>18</v>
          </cell>
          <cell r="F27">
            <v>55</v>
          </cell>
          <cell r="G27">
            <v>1070</v>
          </cell>
          <cell r="H27">
            <v>204</v>
          </cell>
          <cell r="I27">
            <v>1431</v>
          </cell>
          <cell r="J27">
            <v>7008</v>
          </cell>
          <cell r="K27">
            <v>541</v>
          </cell>
          <cell r="L27">
            <v>7549</v>
          </cell>
          <cell r="M27">
            <v>7.1665121208107037</v>
          </cell>
          <cell r="N27">
            <v>7.2</v>
          </cell>
          <cell r="R27">
            <v>1027.3972602739725</v>
          </cell>
          <cell r="S27">
            <v>75.138888888888886</v>
          </cell>
          <cell r="T27">
            <v>1048.4722222222222</v>
          </cell>
          <cell r="W27">
            <v>7200</v>
          </cell>
          <cell r="X27">
            <v>0</v>
          </cell>
        </row>
        <row r="28">
          <cell r="B28">
            <v>38778</v>
          </cell>
          <cell r="C28" t="str">
            <v>A-20 (Water Injection)</v>
          </cell>
          <cell r="D28" t="str">
            <v>A-20 (Water Injection):GBM</v>
          </cell>
          <cell r="E28">
            <v>20</v>
          </cell>
          <cell r="F28">
            <v>65</v>
          </cell>
          <cell r="G28">
            <v>1340</v>
          </cell>
          <cell r="H28">
            <v>216</v>
          </cell>
          <cell r="I28">
            <v>1444</v>
          </cell>
          <cell r="J28">
            <v>7505</v>
          </cell>
          <cell r="K28">
            <v>1600</v>
          </cell>
          <cell r="L28">
            <v>9105</v>
          </cell>
          <cell r="M28">
            <v>17.57276221856123</v>
          </cell>
          <cell r="N28">
            <v>19.5</v>
          </cell>
          <cell r="R28">
            <v>2598.2678214523653</v>
          </cell>
          <cell r="S28">
            <v>82.051282051282058</v>
          </cell>
          <cell r="T28">
            <v>466.92307692307691</v>
          </cell>
          <cell r="V28" t="str">
            <v>Need  re-test. The well starting watered out</v>
          </cell>
          <cell r="W28">
            <v>19500</v>
          </cell>
          <cell r="X28">
            <v>0</v>
          </cell>
        </row>
        <row r="29">
          <cell r="B29">
            <v>38799</v>
          </cell>
          <cell r="C29" t="str">
            <v>A-20 (Water Injection)</v>
          </cell>
          <cell r="D29" t="str">
            <v>A-20 (Water Injection):GBM</v>
          </cell>
          <cell r="E29">
            <v>5</v>
          </cell>
          <cell r="F29">
            <v>65</v>
          </cell>
          <cell r="G29">
            <v>1669</v>
          </cell>
          <cell r="H29">
            <v>232</v>
          </cell>
          <cell r="I29">
            <v>1379</v>
          </cell>
          <cell r="J29">
            <v>4910</v>
          </cell>
          <cell r="K29">
            <v>1408</v>
          </cell>
          <cell r="L29">
            <v>6318</v>
          </cell>
          <cell r="M29">
            <v>22.285533396644507</v>
          </cell>
          <cell r="N29">
            <v>23.4</v>
          </cell>
          <cell r="R29">
            <v>4765.7841140529536</v>
          </cell>
          <cell r="S29">
            <v>60.17094017094017</v>
          </cell>
          <cell r="T29">
            <v>270</v>
          </cell>
          <cell r="V29" t="str">
            <v>A 2,500 BOPD dropped.</v>
          </cell>
          <cell r="W29">
            <v>23400</v>
          </cell>
          <cell r="X29">
            <v>0</v>
          </cell>
        </row>
        <row r="30">
          <cell r="B30">
            <v>38799</v>
          </cell>
          <cell r="C30" t="str">
            <v>A-20 (Water Injection)</v>
          </cell>
          <cell r="D30" t="str">
            <v>A-20 (Water Injection):GBM</v>
          </cell>
          <cell r="E30">
            <v>10</v>
          </cell>
          <cell r="F30">
            <v>70</v>
          </cell>
          <cell r="G30">
            <v>1629</v>
          </cell>
          <cell r="H30">
            <v>234</v>
          </cell>
          <cell r="I30">
            <v>1379</v>
          </cell>
          <cell r="J30">
            <v>5210</v>
          </cell>
          <cell r="K30">
            <v>1474</v>
          </cell>
          <cell r="L30">
            <v>6684</v>
          </cell>
          <cell r="M30">
            <v>22.052663076002393</v>
          </cell>
          <cell r="N30">
            <v>26.2</v>
          </cell>
          <cell r="R30">
            <v>5028.7907869481769</v>
          </cell>
          <cell r="S30">
            <v>56.259541984732827</v>
          </cell>
          <cell r="T30">
            <v>255.1145038167939</v>
          </cell>
          <cell r="V30" t="str">
            <v>Increased choke from 65% to 70%.</v>
          </cell>
          <cell r="W30">
            <v>26200</v>
          </cell>
          <cell r="X30">
            <v>0</v>
          </cell>
        </row>
        <row r="31">
          <cell r="B31">
            <v>38810</v>
          </cell>
          <cell r="C31" t="str">
            <v>A-20 (Water Injection)</v>
          </cell>
          <cell r="D31" t="str">
            <v>A-20 (Water Injection):GBM</v>
          </cell>
          <cell r="E31">
            <v>10</v>
          </cell>
          <cell r="F31">
            <v>51</v>
          </cell>
          <cell r="G31">
            <v>1553</v>
          </cell>
          <cell r="H31">
            <v>238</v>
          </cell>
          <cell r="I31">
            <v>179</v>
          </cell>
          <cell r="J31">
            <v>2457</v>
          </cell>
          <cell r="K31">
            <v>1333</v>
          </cell>
          <cell r="L31">
            <v>3790</v>
          </cell>
          <cell r="M31">
            <v>35.171503957783642</v>
          </cell>
          <cell r="N31">
            <v>40</v>
          </cell>
          <cell r="R31">
            <v>16280.01628001628</v>
          </cell>
          <cell r="S31">
            <v>33.325000000000003</v>
          </cell>
          <cell r="T31">
            <v>94.75</v>
          </cell>
          <cell r="V31" t="str">
            <v>Alloc (orig test at 29 May 06)</v>
          </cell>
          <cell r="W31">
            <v>40000</v>
          </cell>
          <cell r="X31">
            <v>0</v>
          </cell>
        </row>
        <row r="32">
          <cell r="B32">
            <v>38865</v>
          </cell>
          <cell r="C32" t="str">
            <v>A-20 (Water Injection)</v>
          </cell>
          <cell r="D32" t="str">
            <v>A-20 (Water Injection):GBM</v>
          </cell>
          <cell r="E32">
            <v>10</v>
          </cell>
          <cell r="F32">
            <v>51</v>
          </cell>
          <cell r="G32">
            <v>1552</v>
          </cell>
          <cell r="H32">
            <v>238</v>
          </cell>
          <cell r="I32">
            <v>179</v>
          </cell>
          <cell r="J32">
            <v>2464</v>
          </cell>
          <cell r="K32">
            <v>1337</v>
          </cell>
          <cell r="L32">
            <v>3801</v>
          </cell>
          <cell r="M32">
            <v>35.174953959484348</v>
          </cell>
          <cell r="N32">
            <v>40</v>
          </cell>
          <cell r="R32">
            <v>16233.766233766233</v>
          </cell>
          <cell r="S32">
            <v>33.424999999999997</v>
          </cell>
          <cell r="T32">
            <v>95.025000000000006</v>
          </cell>
          <cell r="V32" t="str">
            <v>need to check oil rate (reduced significant) _ confirmed</v>
          </cell>
          <cell r="W32">
            <v>40000</v>
          </cell>
          <cell r="X32">
            <v>0</v>
          </cell>
        </row>
        <row r="33">
          <cell r="B33">
            <v>38866</v>
          </cell>
          <cell r="C33" t="str">
            <v>A-20 (Water Injection)</v>
          </cell>
          <cell r="D33" t="str">
            <v>A-20 (Water Injection):GBM</v>
          </cell>
          <cell r="E33">
            <v>10</v>
          </cell>
          <cell r="F33">
            <v>51</v>
          </cell>
          <cell r="G33">
            <v>1553</v>
          </cell>
          <cell r="H33">
            <v>238</v>
          </cell>
          <cell r="I33">
            <v>179</v>
          </cell>
          <cell r="J33">
            <v>2457</v>
          </cell>
          <cell r="K33">
            <v>1333</v>
          </cell>
          <cell r="L33">
            <v>3790</v>
          </cell>
          <cell r="M33">
            <v>35.171503957783642</v>
          </cell>
          <cell r="N33">
            <v>40</v>
          </cell>
          <cell r="R33">
            <v>16280.01628001628</v>
          </cell>
          <cell r="S33">
            <v>33.325000000000003</v>
          </cell>
          <cell r="T33">
            <v>94.75</v>
          </cell>
          <cell r="V33" t="str">
            <v>confirmed that oil rate is decreased</v>
          </cell>
          <cell r="W33">
            <v>40000</v>
          </cell>
          <cell r="X33">
            <v>0</v>
          </cell>
        </row>
        <row r="34">
          <cell r="B34">
            <v>38916</v>
          </cell>
          <cell r="C34" t="str">
            <v>A-20 (Water Injection)</v>
          </cell>
          <cell r="D34" t="str">
            <v>A-20 (Water Injection):GBM</v>
          </cell>
          <cell r="E34">
            <v>11</v>
          </cell>
          <cell r="F34">
            <v>55</v>
          </cell>
          <cell r="G34">
            <v>1614</v>
          </cell>
          <cell r="H34">
            <v>225</v>
          </cell>
          <cell r="I34">
            <v>158</v>
          </cell>
          <cell r="J34">
            <v>1962</v>
          </cell>
          <cell r="K34">
            <v>1453</v>
          </cell>
          <cell r="L34">
            <v>3415</v>
          </cell>
          <cell r="M34">
            <v>42.547584187408489</v>
          </cell>
          <cell r="N34">
            <v>32.590000000000003</v>
          </cell>
          <cell r="R34">
            <v>16610.601427115187</v>
          </cell>
          <cell r="S34">
            <v>44.584228290886777</v>
          </cell>
          <cell r="T34">
            <v>104.78674440012274</v>
          </cell>
          <cell r="V34" t="str">
            <v>choke can only be adjusted manual (need to repair)</v>
          </cell>
          <cell r="W34">
            <v>32590.000000000004</v>
          </cell>
          <cell r="X34">
            <v>0</v>
          </cell>
        </row>
        <row r="35">
          <cell r="B35">
            <v>38930</v>
          </cell>
          <cell r="C35" t="str">
            <v>A-20 (Water Injection)</v>
          </cell>
          <cell r="D35" t="str">
            <v>A-20 (Water Injection):GBM</v>
          </cell>
          <cell r="E35">
            <v>14</v>
          </cell>
          <cell r="F35">
            <v>55</v>
          </cell>
          <cell r="G35">
            <v>1585</v>
          </cell>
          <cell r="H35">
            <v>227</v>
          </cell>
          <cell r="I35">
            <v>153</v>
          </cell>
          <cell r="J35">
            <v>1661</v>
          </cell>
          <cell r="K35">
            <v>1453</v>
          </cell>
          <cell r="L35">
            <v>3114</v>
          </cell>
          <cell r="M35">
            <v>46.660244059087987</v>
          </cell>
          <cell r="N35">
            <v>32.5</v>
          </cell>
          <cell r="R35">
            <v>19566.526189042746</v>
          </cell>
          <cell r="S35">
            <v>44.707692307692305</v>
          </cell>
          <cell r="T35">
            <v>95.815384615384616</v>
          </cell>
          <cell r="W35">
            <v>32500</v>
          </cell>
          <cell r="X35">
            <v>0</v>
          </cell>
        </row>
        <row r="36">
          <cell r="B36">
            <v>38991</v>
          </cell>
          <cell r="C36" t="str">
            <v>A-20 (Water Injection)</v>
          </cell>
          <cell r="D36" t="str">
            <v>A-20 (Water Injection):GBM</v>
          </cell>
          <cell r="E36">
            <v>20</v>
          </cell>
          <cell r="F36">
            <v>35</v>
          </cell>
          <cell r="G36">
            <v>1507</v>
          </cell>
          <cell r="H36">
            <v>220</v>
          </cell>
          <cell r="I36">
            <v>24</v>
          </cell>
          <cell r="J36">
            <v>1878</v>
          </cell>
          <cell r="K36">
            <v>2604</v>
          </cell>
          <cell r="L36">
            <v>4482</v>
          </cell>
          <cell r="M36">
            <v>58.099062918340024</v>
          </cell>
          <cell r="N36">
            <v>20.69</v>
          </cell>
          <cell r="R36">
            <v>11017.039403620873</v>
          </cell>
          <cell r="S36">
            <v>125.85790236829386</v>
          </cell>
          <cell r="T36">
            <v>216.626389560174</v>
          </cell>
          <cell r="V36" t="str">
            <v>unload to VS, but choke is not in agreement</v>
          </cell>
          <cell r="W36">
            <v>20690</v>
          </cell>
          <cell r="X36">
            <v>0</v>
          </cell>
        </row>
        <row r="37">
          <cell r="B37">
            <v>39017</v>
          </cell>
          <cell r="C37" t="str">
            <v>A-20 (Water Injection)</v>
          </cell>
          <cell r="D37" t="str">
            <v>A-20 (Water Injection):GBM</v>
          </cell>
          <cell r="E37">
            <v>8</v>
          </cell>
          <cell r="F37">
            <v>55</v>
          </cell>
          <cell r="G37">
            <v>1336</v>
          </cell>
          <cell r="H37">
            <v>231</v>
          </cell>
          <cell r="I37">
            <v>32</v>
          </cell>
          <cell r="J37">
            <v>1374</v>
          </cell>
          <cell r="K37">
            <v>1643</v>
          </cell>
          <cell r="L37">
            <v>3017</v>
          </cell>
          <cell r="M37">
            <v>54.458070931388797</v>
          </cell>
          <cell r="N37">
            <v>36.99</v>
          </cell>
          <cell r="R37">
            <v>26921.397379912665</v>
          </cell>
          <cell r="S37">
            <v>44.41741011084077</v>
          </cell>
          <cell r="T37">
            <v>81.562584482292507</v>
          </cell>
          <cell r="W37">
            <v>36990</v>
          </cell>
          <cell r="X37">
            <v>0</v>
          </cell>
        </row>
        <row r="38">
          <cell r="B38">
            <v>39031</v>
          </cell>
          <cell r="C38" t="str">
            <v>A-20 (Water Injection)</v>
          </cell>
          <cell r="D38" t="str">
            <v>A-20 (Water Injection):GBM</v>
          </cell>
          <cell r="E38">
            <v>10</v>
          </cell>
          <cell r="F38">
            <v>25</v>
          </cell>
          <cell r="G38">
            <v>1829</v>
          </cell>
          <cell r="H38">
            <v>221</v>
          </cell>
          <cell r="I38">
            <v>34</v>
          </cell>
          <cell r="J38">
            <v>486</v>
          </cell>
          <cell r="K38">
            <v>640</v>
          </cell>
          <cell r="L38">
            <v>1126</v>
          </cell>
          <cell r="M38">
            <v>56.838365896980463</v>
          </cell>
          <cell r="N38">
            <v>16.89</v>
          </cell>
          <cell r="R38">
            <v>34753.08641975309</v>
          </cell>
          <cell r="S38">
            <v>37.892243931320309</v>
          </cell>
          <cell r="T38">
            <v>66.666666666666671</v>
          </cell>
          <cell r="V38" t="str">
            <v>test w/ low choke (25%) due to FPSO limited gas</v>
          </cell>
          <cell r="W38">
            <v>16890</v>
          </cell>
          <cell r="X38">
            <v>0</v>
          </cell>
        </row>
        <row r="39">
          <cell r="B39">
            <v>39041</v>
          </cell>
          <cell r="C39" t="str">
            <v>A-20 (Water Injection)</v>
          </cell>
          <cell r="D39" t="str">
            <v>A-20 (Water Injection):GBM</v>
          </cell>
          <cell r="E39">
            <v>12</v>
          </cell>
          <cell r="F39">
            <v>13</v>
          </cell>
          <cell r="G39">
            <v>1227</v>
          </cell>
          <cell r="H39">
            <v>237</v>
          </cell>
          <cell r="I39">
            <v>34</v>
          </cell>
          <cell r="J39">
            <v>1506</v>
          </cell>
          <cell r="K39">
            <v>1424</v>
          </cell>
          <cell r="L39">
            <v>2930</v>
          </cell>
          <cell r="M39">
            <v>48.600682593856654</v>
          </cell>
          <cell r="N39">
            <v>37.51</v>
          </cell>
          <cell r="R39">
            <v>24907.038512616204</v>
          </cell>
          <cell r="S39">
            <v>37.963209810717139</v>
          </cell>
          <cell r="T39">
            <v>78.112503332444675</v>
          </cell>
          <cell r="V39" t="str">
            <v>choke reading (13%) is wrong</v>
          </cell>
          <cell r="W39">
            <v>37510</v>
          </cell>
          <cell r="X39">
            <v>0</v>
          </cell>
        </row>
        <row r="40">
          <cell r="B40">
            <v>39051</v>
          </cell>
          <cell r="C40" t="str">
            <v>A-20 (Water Injection)</v>
          </cell>
          <cell r="D40" t="str">
            <v>A-20 (Water Injection):GBM</v>
          </cell>
          <cell r="E40">
            <v>18</v>
          </cell>
          <cell r="F40">
            <v>15</v>
          </cell>
          <cell r="G40">
            <v>1052</v>
          </cell>
          <cell r="H40">
            <v>225</v>
          </cell>
          <cell r="I40">
            <v>35</v>
          </cell>
          <cell r="J40">
            <v>1523</v>
          </cell>
          <cell r="K40">
            <v>1458</v>
          </cell>
          <cell r="L40">
            <v>2981</v>
          </cell>
          <cell r="M40">
            <v>48.909761824890978</v>
          </cell>
          <cell r="N40">
            <v>41.1</v>
          </cell>
          <cell r="R40">
            <v>26986.211424819434</v>
          </cell>
          <cell r="S40">
            <v>35.474452554744524</v>
          </cell>
          <cell r="T40">
            <v>72.530413625304135</v>
          </cell>
          <cell r="V40" t="str">
            <v>NTF (No Transmitter Flushed)</v>
          </cell>
          <cell r="W40">
            <v>41100</v>
          </cell>
          <cell r="X40">
            <v>0</v>
          </cell>
        </row>
        <row r="41">
          <cell r="B41">
            <v>39065</v>
          </cell>
          <cell r="C41" t="str">
            <v>A-20 (Water Injection)</v>
          </cell>
          <cell r="D41" t="str">
            <v>A-20 (Water Injection):GBM</v>
          </cell>
          <cell r="E41">
            <v>13</v>
          </cell>
          <cell r="F41">
            <v>12</v>
          </cell>
          <cell r="G41">
            <v>1272</v>
          </cell>
          <cell r="H41">
            <v>217</v>
          </cell>
          <cell r="I41">
            <v>37</v>
          </cell>
          <cell r="J41">
            <v>1257</v>
          </cell>
          <cell r="K41">
            <v>1246</v>
          </cell>
          <cell r="L41">
            <v>2503</v>
          </cell>
          <cell r="M41">
            <v>49.780263683579705</v>
          </cell>
          <cell r="N41">
            <v>36.58</v>
          </cell>
          <cell r="R41">
            <v>29101.034208432775</v>
          </cell>
          <cell r="S41">
            <v>34.062329141607435</v>
          </cell>
          <cell r="T41">
            <v>68.425369054127941</v>
          </cell>
          <cell r="W41">
            <v>36580</v>
          </cell>
          <cell r="X41">
            <v>0</v>
          </cell>
        </row>
        <row r="42">
          <cell r="B42">
            <v>39103</v>
          </cell>
          <cell r="C42" t="str">
            <v>A-20 (Water Injection)</v>
          </cell>
          <cell r="D42" t="str">
            <v>A-20 (Water Injection):GBM</v>
          </cell>
          <cell r="E42">
            <v>15</v>
          </cell>
          <cell r="F42">
            <v>12</v>
          </cell>
          <cell r="G42">
            <v>1252</v>
          </cell>
          <cell r="H42">
            <v>219</v>
          </cell>
          <cell r="I42">
            <v>50</v>
          </cell>
          <cell r="J42">
            <v>1174</v>
          </cell>
          <cell r="K42">
            <v>1089</v>
          </cell>
          <cell r="L42">
            <v>2263</v>
          </cell>
          <cell r="M42">
            <v>48.121961997348649</v>
          </cell>
          <cell r="N42">
            <v>37.67</v>
          </cell>
          <cell r="R42">
            <v>32086.882453151618</v>
          </cell>
          <cell r="S42">
            <v>28.908946110963633</v>
          </cell>
          <cell r="T42">
            <v>60.074329705335813</v>
          </cell>
          <cell r="W42">
            <v>37670</v>
          </cell>
          <cell r="X42">
            <v>0</v>
          </cell>
        </row>
        <row r="43">
          <cell r="B43">
            <v>39177</v>
          </cell>
          <cell r="C43" t="str">
            <v>A-20 (Water Injection)</v>
          </cell>
          <cell r="D43" t="str">
            <v>A-20 (Water Injection):GBM</v>
          </cell>
          <cell r="E43">
            <v>8</v>
          </cell>
          <cell r="F43">
            <v>7</v>
          </cell>
          <cell r="G43">
            <v>1768</v>
          </cell>
          <cell r="H43">
            <v>215</v>
          </cell>
          <cell r="I43">
            <v>49</v>
          </cell>
          <cell r="J43">
            <v>861.2</v>
          </cell>
          <cell r="K43">
            <v>489</v>
          </cell>
          <cell r="L43">
            <v>1350.2</v>
          </cell>
          <cell r="M43">
            <v>36.216856761961189</v>
          </cell>
          <cell r="N43">
            <v>24.86</v>
          </cell>
          <cell r="O43">
            <v>24.86</v>
          </cell>
          <cell r="P43">
            <v>0</v>
          </cell>
          <cell r="R43">
            <v>28866.697631212261</v>
          </cell>
          <cell r="S43">
            <v>19.670152855993564</v>
          </cell>
          <cell r="T43">
            <v>54.312148028962191</v>
          </cell>
          <cell r="W43">
            <v>24860</v>
          </cell>
          <cell r="X43">
            <v>0</v>
          </cell>
        </row>
        <row r="44">
          <cell r="B44">
            <v>39180</v>
          </cell>
          <cell r="C44" t="str">
            <v>A-20 (Water Injection)</v>
          </cell>
          <cell r="D44" t="str">
            <v>A-20 (Water Injection):GBM</v>
          </cell>
          <cell r="E44">
            <v>7</v>
          </cell>
          <cell r="F44">
            <v>9</v>
          </cell>
          <cell r="G44">
            <v>1633</v>
          </cell>
          <cell r="H44">
            <v>220</v>
          </cell>
          <cell r="I44">
            <v>50</v>
          </cell>
          <cell r="J44">
            <v>972</v>
          </cell>
          <cell r="K44">
            <v>1659</v>
          </cell>
          <cell r="L44">
            <v>2631</v>
          </cell>
          <cell r="M44">
            <v>63.055872291904215</v>
          </cell>
          <cell r="N44">
            <v>29.35</v>
          </cell>
          <cell r="O44">
            <v>29.35</v>
          </cell>
          <cell r="P44">
            <v>0</v>
          </cell>
          <cell r="R44">
            <v>30195.473251028805</v>
          </cell>
          <cell r="S44">
            <v>56.524701873935264</v>
          </cell>
          <cell r="T44">
            <v>89.642248722316864</v>
          </cell>
          <cell r="W44">
            <v>29350</v>
          </cell>
          <cell r="X44">
            <v>0</v>
          </cell>
        </row>
        <row r="45">
          <cell r="B45">
            <v>39181</v>
          </cell>
          <cell r="C45" t="str">
            <v>A-20 (Water Injection)</v>
          </cell>
          <cell r="D45" t="str">
            <v>A-20 (Water Injection):GBM</v>
          </cell>
          <cell r="E45">
            <v>5</v>
          </cell>
          <cell r="F45">
            <v>9</v>
          </cell>
          <cell r="G45">
            <v>1635</v>
          </cell>
          <cell r="H45">
            <v>222</v>
          </cell>
          <cell r="I45">
            <v>50</v>
          </cell>
          <cell r="J45">
            <v>939</v>
          </cell>
          <cell r="K45">
            <v>707</v>
          </cell>
          <cell r="L45">
            <v>1646</v>
          </cell>
          <cell r="M45">
            <v>42.952612393681655</v>
          </cell>
          <cell r="N45">
            <v>29.38</v>
          </cell>
          <cell r="O45">
            <v>29.38</v>
          </cell>
          <cell r="P45">
            <v>0</v>
          </cell>
          <cell r="R45">
            <v>31288.60489882854</v>
          </cell>
          <cell r="S45">
            <v>24.063989108236896</v>
          </cell>
          <cell r="T45">
            <v>56.024506466984342</v>
          </cell>
          <cell r="W45">
            <v>29380</v>
          </cell>
          <cell r="X45">
            <v>0</v>
          </cell>
        </row>
        <row r="46">
          <cell r="B46">
            <v>39187</v>
          </cell>
          <cell r="C46" t="str">
            <v>A-20 (Water Injection)</v>
          </cell>
          <cell r="D46" t="str">
            <v>A-20 (Water Injection):GBM</v>
          </cell>
          <cell r="E46">
            <v>9</v>
          </cell>
          <cell r="F46">
            <v>10</v>
          </cell>
          <cell r="G46">
            <v>1566</v>
          </cell>
          <cell r="H46">
            <v>223</v>
          </cell>
          <cell r="I46">
            <v>51</v>
          </cell>
          <cell r="J46">
            <v>962.2</v>
          </cell>
          <cell r="K46">
            <v>792.8</v>
          </cell>
          <cell r="L46">
            <v>1755</v>
          </cell>
          <cell r="M46">
            <v>45.173789173789174</v>
          </cell>
          <cell r="N46">
            <v>31.6</v>
          </cell>
          <cell r="O46">
            <v>31.6</v>
          </cell>
          <cell r="P46">
            <v>0</v>
          </cell>
          <cell r="R46">
            <v>32841.40511328206</v>
          </cell>
          <cell r="S46">
            <v>25.088607594936708</v>
          </cell>
          <cell r="T46">
            <v>55.537974683544306</v>
          </cell>
          <cell r="W46">
            <v>31600</v>
          </cell>
          <cell r="X46">
            <v>0</v>
          </cell>
        </row>
        <row r="47">
          <cell r="B47">
            <v>39190</v>
          </cell>
          <cell r="C47" t="str">
            <v>A-20 (Water Injection)</v>
          </cell>
          <cell r="D47" t="str">
            <v>A-20 (Water Injection):GBM</v>
          </cell>
          <cell r="E47">
            <v>13</v>
          </cell>
          <cell r="F47">
            <v>13</v>
          </cell>
          <cell r="G47">
            <v>1333</v>
          </cell>
          <cell r="H47">
            <v>235</v>
          </cell>
          <cell r="I47">
            <v>51</v>
          </cell>
          <cell r="J47">
            <v>1202</v>
          </cell>
          <cell r="K47">
            <v>1034</v>
          </cell>
          <cell r="L47">
            <v>2236</v>
          </cell>
          <cell r="M47">
            <v>46.243291592128799</v>
          </cell>
          <cell r="N47">
            <v>38.19</v>
          </cell>
          <cell r="O47">
            <v>38.19</v>
          </cell>
          <cell r="P47">
            <v>0</v>
          </cell>
          <cell r="R47">
            <v>31772.046589018304</v>
          </cell>
          <cell r="S47">
            <v>27.075150562974599</v>
          </cell>
          <cell r="T47">
            <v>58.549358470803874</v>
          </cell>
          <cell r="V47" t="str">
            <v>with 1333 thp 13% choke</v>
          </cell>
          <cell r="W47">
            <v>38190</v>
          </cell>
          <cell r="X47">
            <v>0</v>
          </cell>
        </row>
        <row r="48">
          <cell r="B48">
            <v>39200</v>
          </cell>
          <cell r="C48" t="str">
            <v>A-20 (Water Injection)</v>
          </cell>
          <cell r="D48" t="str">
            <v>A-20 (Water Injection):GBM</v>
          </cell>
          <cell r="E48">
            <v>7</v>
          </cell>
          <cell r="F48">
            <v>13</v>
          </cell>
          <cell r="G48">
            <v>1339</v>
          </cell>
          <cell r="H48">
            <v>220</v>
          </cell>
          <cell r="I48">
            <v>52</v>
          </cell>
          <cell r="J48">
            <v>1019.6</v>
          </cell>
          <cell r="K48">
            <v>904.6</v>
          </cell>
          <cell r="L48">
            <v>1924.2</v>
          </cell>
          <cell r="M48">
            <v>47.011745140837753</v>
          </cell>
          <cell r="N48">
            <v>37.979999999999997</v>
          </cell>
          <cell r="O48">
            <v>37.979999999999997</v>
          </cell>
          <cell r="P48">
            <v>0</v>
          </cell>
          <cell r="R48">
            <v>37249.901922322482</v>
          </cell>
          <cell r="S48">
            <v>23.817798841495524</v>
          </cell>
          <cell r="T48">
            <v>50.66350710900474</v>
          </cell>
          <cell r="W48">
            <v>37980</v>
          </cell>
          <cell r="X48">
            <v>0</v>
          </cell>
        </row>
        <row r="49">
          <cell r="B49">
            <v>39206</v>
          </cell>
          <cell r="C49" t="str">
            <v>A-20 (Water Injection)</v>
          </cell>
          <cell r="D49" t="str">
            <v>A-20 (Water Injection):GBM</v>
          </cell>
          <cell r="E49">
            <v>7</v>
          </cell>
          <cell r="F49">
            <v>6</v>
          </cell>
          <cell r="G49">
            <v>1811</v>
          </cell>
          <cell r="H49">
            <v>242</v>
          </cell>
          <cell r="I49">
            <v>52</v>
          </cell>
          <cell r="J49">
            <v>397.6</v>
          </cell>
          <cell r="K49">
            <v>472</v>
          </cell>
          <cell r="L49">
            <v>869.6</v>
          </cell>
          <cell r="M49">
            <v>54.277828886844524</v>
          </cell>
          <cell r="N49">
            <v>22.29</v>
          </cell>
          <cell r="O49">
            <v>22.29</v>
          </cell>
          <cell r="P49">
            <v>0</v>
          </cell>
          <cell r="R49">
            <v>56061.368209255532</v>
          </cell>
          <cell r="S49">
            <v>21.175414984297891</v>
          </cell>
          <cell r="T49">
            <v>39.013010318528487</v>
          </cell>
          <cell r="V49" t="str">
            <v>test w/ 1800 THP</v>
          </cell>
          <cell r="W49">
            <v>22290</v>
          </cell>
          <cell r="X49">
            <v>0</v>
          </cell>
        </row>
        <row r="50">
          <cell r="B50">
            <v>39223</v>
          </cell>
          <cell r="C50" t="str">
            <v>A-20 (Water Injection)</v>
          </cell>
          <cell r="D50" t="str">
            <v>A-20 (Water Injection):GBM</v>
          </cell>
          <cell r="E50">
            <v>24</v>
          </cell>
          <cell r="F50">
            <v>7</v>
          </cell>
          <cell r="G50">
            <v>1380</v>
          </cell>
          <cell r="H50">
            <v>232</v>
          </cell>
          <cell r="I50">
            <v>53</v>
          </cell>
          <cell r="J50">
            <v>872</v>
          </cell>
          <cell r="K50">
            <v>867</v>
          </cell>
          <cell r="L50">
            <v>1739</v>
          </cell>
          <cell r="M50">
            <v>49.856239217941344</v>
          </cell>
          <cell r="N50">
            <v>37.9</v>
          </cell>
          <cell r="O50">
            <v>37.9</v>
          </cell>
          <cell r="P50">
            <v>0</v>
          </cell>
          <cell r="R50">
            <v>43463.302752293581</v>
          </cell>
          <cell r="S50">
            <v>22.875989445910289</v>
          </cell>
          <cell r="T50">
            <v>45.88390501319261</v>
          </cell>
          <cell r="V50" t="str">
            <v>run with several THP setting, but choose at the averaget 1357 psi</v>
          </cell>
          <cell r="W50">
            <v>37900</v>
          </cell>
          <cell r="X50">
            <v>0</v>
          </cell>
        </row>
        <row r="51">
          <cell r="B51">
            <v>39232</v>
          </cell>
          <cell r="C51" t="str">
            <v>A-20 (Water Injection)</v>
          </cell>
          <cell r="D51" t="str">
            <v>A-20 (Water Injection):GBM</v>
          </cell>
          <cell r="E51">
            <v>11</v>
          </cell>
          <cell r="F51">
            <v>10</v>
          </cell>
          <cell r="G51">
            <v>1297</v>
          </cell>
          <cell r="H51">
            <v>224</v>
          </cell>
          <cell r="I51">
            <v>54</v>
          </cell>
          <cell r="J51">
            <v>871.2</v>
          </cell>
          <cell r="K51">
            <v>871.5</v>
          </cell>
          <cell r="L51">
            <v>1742.7</v>
          </cell>
          <cell r="M51">
            <v>50.008607333448097</v>
          </cell>
          <cell r="N51">
            <v>38.61</v>
          </cell>
          <cell r="O51">
            <v>38.61</v>
          </cell>
          <cell r="P51">
            <v>0</v>
          </cell>
          <cell r="R51">
            <v>44318.181818181816</v>
          </cell>
          <cell r="S51">
            <v>22.571872571872571</v>
          </cell>
          <cell r="T51">
            <v>45.135975135975137</v>
          </cell>
          <cell r="W51">
            <v>38610</v>
          </cell>
          <cell r="X51">
            <v>0</v>
          </cell>
        </row>
        <row r="52">
          <cell r="B52">
            <v>39237</v>
          </cell>
          <cell r="C52" t="str">
            <v>A-20 (Water Injection)</v>
          </cell>
          <cell r="D52" t="str">
            <v>A-20 (Water Injection):GBM</v>
          </cell>
          <cell r="E52">
            <v>7</v>
          </cell>
          <cell r="F52">
            <v>5</v>
          </cell>
          <cell r="G52">
            <v>1705</v>
          </cell>
          <cell r="H52">
            <v>226</v>
          </cell>
          <cell r="I52">
            <v>54</v>
          </cell>
          <cell r="J52">
            <v>298.89999999999998</v>
          </cell>
          <cell r="K52">
            <v>619.5</v>
          </cell>
          <cell r="L52">
            <v>918.4</v>
          </cell>
          <cell r="M52">
            <v>67.454268292682926</v>
          </cell>
          <cell r="N52">
            <v>26.56</v>
          </cell>
          <cell r="O52">
            <v>26.56</v>
          </cell>
          <cell r="P52">
            <v>0</v>
          </cell>
          <cell r="R52">
            <v>88859.150217464034</v>
          </cell>
          <cell r="S52">
            <v>23.324548192771083</v>
          </cell>
          <cell r="T52">
            <v>34.578313253012048</v>
          </cell>
          <cell r="V52" t="str">
            <v>test with low choke during FGE pass CC high DP</v>
          </cell>
          <cell r="W52">
            <v>26560</v>
          </cell>
          <cell r="X52">
            <v>0</v>
          </cell>
        </row>
        <row r="53">
          <cell r="B53">
            <v>39239</v>
          </cell>
          <cell r="C53" t="str">
            <v>A-20 (Water Injection)</v>
          </cell>
          <cell r="D53" t="str">
            <v>A-20 (Water Injection):GBM</v>
          </cell>
          <cell r="E53">
            <v>9</v>
          </cell>
          <cell r="F53">
            <v>10</v>
          </cell>
          <cell r="G53">
            <v>1300</v>
          </cell>
          <cell r="H53">
            <v>232</v>
          </cell>
          <cell r="I53">
            <v>54</v>
          </cell>
          <cell r="J53">
            <v>873</v>
          </cell>
          <cell r="K53">
            <v>908</v>
          </cell>
          <cell r="L53">
            <v>1781</v>
          </cell>
          <cell r="M53">
            <v>50.982594048287481</v>
          </cell>
          <cell r="N53">
            <v>38.42</v>
          </cell>
          <cell r="O53">
            <v>38.42</v>
          </cell>
          <cell r="P53">
            <v>0</v>
          </cell>
          <cell r="R53">
            <v>44009.163802978233</v>
          </cell>
          <cell r="S53">
            <v>23.633524206142635</v>
          </cell>
          <cell r="T53">
            <v>46.356064549713693</v>
          </cell>
          <cell r="W53">
            <v>38420</v>
          </cell>
          <cell r="X53">
            <v>0</v>
          </cell>
        </row>
        <row r="54">
          <cell r="B54">
            <v>39244</v>
          </cell>
          <cell r="C54" t="str">
            <v>A-20 (Water Injection)</v>
          </cell>
          <cell r="D54" t="str">
            <v>A-20 (Water Injection):GBM</v>
          </cell>
          <cell r="E54">
            <v>5</v>
          </cell>
          <cell r="F54">
            <v>7</v>
          </cell>
          <cell r="G54">
            <v>1523</v>
          </cell>
          <cell r="H54">
            <v>240</v>
          </cell>
          <cell r="I54">
            <v>55</v>
          </cell>
          <cell r="J54">
            <v>699</v>
          </cell>
          <cell r="K54">
            <v>698</v>
          </cell>
          <cell r="L54">
            <v>1397</v>
          </cell>
          <cell r="M54">
            <v>49.964209019327129</v>
          </cell>
          <cell r="N54">
            <v>32.299999999999997</v>
          </cell>
          <cell r="O54">
            <v>32.299999999999997</v>
          </cell>
          <cell r="P54">
            <v>0</v>
          </cell>
          <cell r="R54">
            <v>46208.869814020029</v>
          </cell>
          <cell r="S54">
            <v>21.609907120743035</v>
          </cell>
          <cell r="T54">
            <v>43.250773993808046</v>
          </cell>
          <cell r="V54" t="str">
            <v>short test and low choke (choke problem)</v>
          </cell>
          <cell r="W54">
            <v>32299.999999999996</v>
          </cell>
          <cell r="X54">
            <v>0</v>
          </cell>
        </row>
        <row r="55">
          <cell r="B55">
            <v>39248</v>
          </cell>
          <cell r="C55" t="str">
            <v>A-20 (Water Injection)</v>
          </cell>
          <cell r="D55" t="str">
            <v>A-20 (Water Injection):GBM</v>
          </cell>
          <cell r="E55">
            <v>4</v>
          </cell>
          <cell r="F55">
            <v>7</v>
          </cell>
          <cell r="G55">
            <v>1517</v>
          </cell>
          <cell r="H55">
            <v>240</v>
          </cell>
          <cell r="I55">
            <v>55</v>
          </cell>
          <cell r="J55">
            <v>699.6</v>
          </cell>
          <cell r="K55">
            <v>698.5</v>
          </cell>
          <cell r="L55">
            <v>1398.1</v>
          </cell>
          <cell r="M55">
            <v>49.96066089693155</v>
          </cell>
          <cell r="N55">
            <v>32.36</v>
          </cell>
          <cell r="O55">
            <v>32.36</v>
          </cell>
          <cell r="P55">
            <v>0</v>
          </cell>
          <cell r="R55">
            <v>46255.002858776446</v>
          </cell>
          <cell r="S55">
            <v>21.585290482076637</v>
          </cell>
          <cell r="T55">
            <v>43.204573547589618</v>
          </cell>
          <cell r="V55" t="str">
            <v>short test</v>
          </cell>
          <cell r="W55">
            <v>32360</v>
          </cell>
          <cell r="X55">
            <v>0</v>
          </cell>
        </row>
        <row r="56">
          <cell r="B56">
            <v>39260</v>
          </cell>
          <cell r="C56" t="str">
            <v>A-20 (Water Injection)</v>
          </cell>
          <cell r="D56" t="str">
            <v>A-20 (Water Injection):GBM</v>
          </cell>
          <cell r="E56">
            <v>11</v>
          </cell>
          <cell r="F56">
            <v>7</v>
          </cell>
          <cell r="G56">
            <v>1503</v>
          </cell>
          <cell r="H56">
            <v>221</v>
          </cell>
          <cell r="I56">
            <v>56</v>
          </cell>
          <cell r="J56">
            <v>663.1</v>
          </cell>
          <cell r="K56">
            <v>799.2</v>
          </cell>
          <cell r="L56">
            <v>1462.3</v>
          </cell>
          <cell r="M56">
            <v>54.653627846543117</v>
          </cell>
          <cell r="N56">
            <v>32.03</v>
          </cell>
          <cell r="O56">
            <v>32.03</v>
          </cell>
          <cell r="P56">
            <v>0</v>
          </cell>
          <cell r="R56">
            <v>48303.423314733824</v>
          </cell>
          <cell r="S56">
            <v>24.951607867624102</v>
          </cell>
          <cell r="T56">
            <v>45.654074305338746</v>
          </cell>
          <cell r="V56" t="str">
            <v>sample taken (O/W) and delivered to JKT for compatibility test (A-04 stim)</v>
          </cell>
          <cell r="W56">
            <v>32030</v>
          </cell>
          <cell r="X56">
            <v>0</v>
          </cell>
        </row>
        <row r="57">
          <cell r="B57">
            <v>39263</v>
          </cell>
          <cell r="C57" t="str">
            <v>A-20 (Water Injection)</v>
          </cell>
          <cell r="D57" t="str">
            <v>A-20 (Water Injection):GBM</v>
          </cell>
          <cell r="E57">
            <v>19</v>
          </cell>
          <cell r="F57">
            <v>7</v>
          </cell>
          <cell r="G57">
            <v>1265</v>
          </cell>
          <cell r="H57">
            <v>250</v>
          </cell>
          <cell r="I57">
            <v>55</v>
          </cell>
          <cell r="J57">
            <v>819.8</v>
          </cell>
          <cell r="K57">
            <v>1048</v>
          </cell>
          <cell r="L57">
            <v>1867.8</v>
          </cell>
          <cell r="M57">
            <v>56.108791091123244</v>
          </cell>
          <cell r="N57">
            <v>37.92</v>
          </cell>
          <cell r="O57">
            <v>37.92</v>
          </cell>
          <cell r="P57">
            <v>0</v>
          </cell>
          <cell r="R57">
            <v>46255.184191266162</v>
          </cell>
          <cell r="S57">
            <v>27.637130801687764</v>
          </cell>
          <cell r="T57">
            <v>49.256329113924053</v>
          </cell>
          <cell r="W57">
            <v>37920</v>
          </cell>
          <cell r="X57">
            <v>0</v>
          </cell>
        </row>
        <row r="58">
          <cell r="B58">
            <v>39281</v>
          </cell>
          <cell r="C58" t="str">
            <v>A-20 (Water Injection)</v>
          </cell>
          <cell r="D58" t="str">
            <v>A-20 (Water Injection):GBM</v>
          </cell>
          <cell r="E58">
            <v>10</v>
          </cell>
          <cell r="F58">
            <v>10</v>
          </cell>
          <cell r="G58">
            <v>1287</v>
          </cell>
          <cell r="H58">
            <v>225</v>
          </cell>
          <cell r="I58">
            <v>71</v>
          </cell>
          <cell r="J58">
            <v>895.1</v>
          </cell>
          <cell r="K58">
            <v>971.8</v>
          </cell>
          <cell r="L58">
            <v>1866.9</v>
          </cell>
          <cell r="M58">
            <v>52.054207509775566</v>
          </cell>
          <cell r="N58">
            <v>35.020000000000003</v>
          </cell>
          <cell r="O58">
            <v>35.020000000000003</v>
          </cell>
          <cell r="P58">
            <v>0</v>
          </cell>
          <cell r="R58">
            <v>39124.120210032401</v>
          </cell>
          <cell r="S58">
            <v>27.749857224443176</v>
          </cell>
          <cell r="T58">
            <v>53.30953740719589</v>
          </cell>
          <cell r="V58" t="str">
            <v>teest after field S/D</v>
          </cell>
          <cell r="W58">
            <v>35020</v>
          </cell>
          <cell r="X58">
            <v>0</v>
          </cell>
        </row>
        <row r="59">
          <cell r="B59">
            <v>39288</v>
          </cell>
          <cell r="C59" t="str">
            <v>A-20 (Water Injection)</v>
          </cell>
          <cell r="D59" t="str">
            <v>A-20 (Water Injection):GBM</v>
          </cell>
          <cell r="E59">
            <v>12</v>
          </cell>
          <cell r="F59">
            <v>10</v>
          </cell>
          <cell r="G59">
            <v>1262</v>
          </cell>
          <cell r="H59">
            <v>228</v>
          </cell>
          <cell r="I59">
            <v>72</v>
          </cell>
          <cell r="J59">
            <v>783.5</v>
          </cell>
          <cell r="K59">
            <v>1111.9000000000001</v>
          </cell>
          <cell r="L59">
            <v>1895.4</v>
          </cell>
          <cell r="M59">
            <v>58.663079033449407</v>
          </cell>
          <cell r="N59">
            <v>36.090000000000003</v>
          </cell>
          <cell r="O59">
            <v>36.090000000000003</v>
          </cell>
          <cell r="P59">
            <v>0</v>
          </cell>
          <cell r="R59">
            <v>46062.53988513082</v>
          </cell>
          <cell r="S59">
            <v>30.80908839013577</v>
          </cell>
          <cell r="T59">
            <v>52.51870324189526</v>
          </cell>
          <cell r="W59">
            <v>36090</v>
          </cell>
          <cell r="X59">
            <v>0</v>
          </cell>
        </row>
        <row r="60">
          <cell r="B60">
            <v>39297</v>
          </cell>
          <cell r="C60" t="str">
            <v>A-20 (Water Injection)</v>
          </cell>
          <cell r="D60" t="str">
            <v>A-20 (Water Injection):GBM</v>
          </cell>
          <cell r="E60">
            <v>11</v>
          </cell>
          <cell r="F60">
            <v>10</v>
          </cell>
          <cell r="G60">
            <v>1259</v>
          </cell>
          <cell r="H60">
            <v>226</v>
          </cell>
          <cell r="I60">
            <v>73</v>
          </cell>
          <cell r="J60">
            <v>759.9</v>
          </cell>
          <cell r="K60">
            <v>989.2</v>
          </cell>
          <cell r="L60">
            <v>1749.1</v>
          </cell>
          <cell r="M60">
            <v>56.554799611228631</v>
          </cell>
          <cell r="N60">
            <v>36.39</v>
          </cell>
          <cell r="O60">
            <v>36.39</v>
          </cell>
          <cell r="P60">
            <v>0</v>
          </cell>
          <cell r="R60">
            <v>47887.879984208448</v>
          </cell>
          <cell r="S60">
            <v>27.183292113217917</v>
          </cell>
          <cell r="T60">
            <v>48.065402583127231</v>
          </cell>
          <cell r="W60">
            <v>36390</v>
          </cell>
          <cell r="X60">
            <v>0</v>
          </cell>
        </row>
        <row r="61">
          <cell r="B61">
            <v>39313</v>
          </cell>
          <cell r="C61" t="str">
            <v>A-20 (Water Injection)</v>
          </cell>
          <cell r="D61" t="str">
            <v>A-20 (Water Injection):GBM</v>
          </cell>
          <cell r="E61">
            <v>9</v>
          </cell>
          <cell r="F61">
            <v>10</v>
          </cell>
          <cell r="G61">
            <v>1242</v>
          </cell>
          <cell r="H61">
            <v>230</v>
          </cell>
          <cell r="I61">
            <v>74</v>
          </cell>
          <cell r="J61">
            <v>682</v>
          </cell>
          <cell r="K61">
            <v>1012</v>
          </cell>
          <cell r="L61">
            <v>1694</v>
          </cell>
          <cell r="M61">
            <v>59.740259740259738</v>
          </cell>
          <cell r="N61">
            <v>36.14</v>
          </cell>
          <cell r="R61">
            <v>52991.202346041056</v>
          </cell>
          <cell r="S61">
            <v>28.002213613724404</v>
          </cell>
          <cell r="T61">
            <v>46.873270614277807</v>
          </cell>
          <cell r="V61" t="str">
            <v>Took sample (Onshore Ph D didn't work)</v>
          </cell>
          <cell r="W61">
            <v>36140</v>
          </cell>
          <cell r="X61">
            <v>0</v>
          </cell>
        </row>
        <row r="62">
          <cell r="B62">
            <v>39323</v>
          </cell>
          <cell r="C62" t="str">
            <v>A-20 (Water Injection)</v>
          </cell>
          <cell r="D62" t="str">
            <v>A-20 (Water Injection):GBM</v>
          </cell>
          <cell r="E62">
            <v>8</v>
          </cell>
          <cell r="F62">
            <v>10</v>
          </cell>
          <cell r="G62">
            <v>1243</v>
          </cell>
          <cell r="H62">
            <v>222</v>
          </cell>
          <cell r="I62">
            <v>75</v>
          </cell>
          <cell r="J62">
            <v>658</v>
          </cell>
          <cell r="K62">
            <v>1058</v>
          </cell>
          <cell r="L62">
            <v>1716</v>
          </cell>
          <cell r="M62">
            <v>61.655011655011656</v>
          </cell>
          <cell r="N62">
            <v>35.200000000000003</v>
          </cell>
          <cell r="R62">
            <v>53495.440729483285</v>
          </cell>
          <cell r="S62">
            <v>30.056818181818183</v>
          </cell>
          <cell r="T62">
            <v>48.75</v>
          </cell>
          <cell r="W62">
            <v>35200</v>
          </cell>
          <cell r="X62">
            <v>0</v>
          </cell>
        </row>
        <row r="63">
          <cell r="B63">
            <v>39333</v>
          </cell>
          <cell r="C63" t="str">
            <v>A-20 (Water Injection)</v>
          </cell>
          <cell r="D63" t="str">
            <v>A-20 (Water Injection):GBM</v>
          </cell>
          <cell r="E63">
            <v>10</v>
          </cell>
          <cell r="F63">
            <v>10</v>
          </cell>
          <cell r="G63">
            <v>1232</v>
          </cell>
          <cell r="H63">
            <v>224</v>
          </cell>
          <cell r="I63">
            <v>75</v>
          </cell>
          <cell r="J63">
            <v>561.29999999999995</v>
          </cell>
          <cell r="K63">
            <v>1031.4000000000001</v>
          </cell>
          <cell r="L63">
            <v>1592.7</v>
          </cell>
          <cell r="M63">
            <v>64.757958184215482</v>
          </cell>
          <cell r="N63">
            <v>35.57</v>
          </cell>
          <cell r="O63">
            <v>35.57</v>
          </cell>
          <cell r="P63">
            <v>0</v>
          </cell>
          <cell r="R63">
            <v>63370.746481382506</v>
          </cell>
          <cell r="S63">
            <v>28.996345234748382</v>
          </cell>
          <cell r="T63">
            <v>44.776497048074219</v>
          </cell>
          <cell r="V63" t="str">
            <v>oil tends to decrease</v>
          </cell>
          <cell r="W63">
            <v>35570</v>
          </cell>
          <cell r="X63">
            <v>0</v>
          </cell>
        </row>
        <row r="64">
          <cell r="B64">
            <v>39338</v>
          </cell>
          <cell r="C64" t="str">
            <v>A-20 (Water Injection)</v>
          </cell>
          <cell r="D64" t="str">
            <v>A-20 (Water Injection):GBM</v>
          </cell>
          <cell r="E64">
            <v>12</v>
          </cell>
          <cell r="F64">
            <v>10</v>
          </cell>
          <cell r="G64">
            <v>1228</v>
          </cell>
          <cell r="H64">
            <v>229</v>
          </cell>
          <cell r="I64">
            <v>75</v>
          </cell>
          <cell r="J64">
            <v>621</v>
          </cell>
          <cell r="K64">
            <v>1107</v>
          </cell>
          <cell r="L64">
            <v>1728</v>
          </cell>
          <cell r="M64">
            <v>64.0625</v>
          </cell>
          <cell r="N64">
            <v>34.450000000000003</v>
          </cell>
          <cell r="R64">
            <v>55475.040257648951</v>
          </cell>
          <cell r="S64">
            <v>32.133526850507984</v>
          </cell>
          <cell r="T64">
            <v>50.159651669085633</v>
          </cell>
          <cell r="W64">
            <v>34450</v>
          </cell>
          <cell r="X64">
            <v>0</v>
          </cell>
        </row>
        <row r="65">
          <cell r="B65">
            <v>39346</v>
          </cell>
          <cell r="C65" t="str">
            <v>A-20 (Water Injection)</v>
          </cell>
          <cell r="D65" t="str">
            <v>A-20 (Water Injection):GBM</v>
          </cell>
          <cell r="E65">
            <v>5</v>
          </cell>
          <cell r="F65">
            <v>5</v>
          </cell>
          <cell r="G65">
            <v>1550</v>
          </cell>
          <cell r="H65">
            <v>227</v>
          </cell>
          <cell r="I65">
            <v>76</v>
          </cell>
          <cell r="J65">
            <v>350</v>
          </cell>
          <cell r="K65">
            <v>717</v>
          </cell>
          <cell r="L65">
            <v>1067</v>
          </cell>
          <cell r="M65">
            <v>67.197750702905338</v>
          </cell>
          <cell r="N65">
            <v>24.17</v>
          </cell>
          <cell r="R65">
            <v>69057.142857142855</v>
          </cell>
          <cell r="S65">
            <v>29.664873810508894</v>
          </cell>
          <cell r="T65">
            <v>44.145635084815886</v>
          </cell>
          <cell r="V65" t="str">
            <v>Test Choke 5%</v>
          </cell>
          <cell r="W65">
            <v>24170</v>
          </cell>
          <cell r="X65">
            <v>0</v>
          </cell>
        </row>
        <row r="66">
          <cell r="B66">
            <v>39396</v>
          </cell>
          <cell r="C66" t="str">
            <v>A-20 (Water Injection)</v>
          </cell>
          <cell r="D66" t="str">
            <v>A-20 (Water Injection):GBM</v>
          </cell>
          <cell r="E66">
            <v>10</v>
          </cell>
          <cell r="F66">
            <v>10</v>
          </cell>
          <cell r="G66">
            <v>1232</v>
          </cell>
          <cell r="H66">
            <v>233</v>
          </cell>
          <cell r="I66">
            <v>76</v>
          </cell>
          <cell r="J66">
            <v>621</v>
          </cell>
          <cell r="K66">
            <v>774</v>
          </cell>
          <cell r="L66">
            <v>1395</v>
          </cell>
          <cell r="M66">
            <v>55.483870967741936</v>
          </cell>
          <cell r="N66">
            <v>35.92</v>
          </cell>
          <cell r="R66">
            <v>57842.190016103057</v>
          </cell>
          <cell r="S66">
            <v>21.547884187082406</v>
          </cell>
          <cell r="T66">
            <v>38.836302895322937</v>
          </cell>
          <cell r="V66" t="str">
            <v>step rate at 1200 psi</v>
          </cell>
          <cell r="W66">
            <v>35920</v>
          </cell>
          <cell r="X66">
            <v>0</v>
          </cell>
        </row>
        <row r="67">
          <cell r="B67">
            <v>39397</v>
          </cell>
          <cell r="C67" t="str">
            <v>A-20 (Water Injection)</v>
          </cell>
          <cell r="D67" t="str">
            <v>A-20 (Water Injection):GBM</v>
          </cell>
          <cell r="E67">
            <v>16</v>
          </cell>
          <cell r="F67">
            <v>7</v>
          </cell>
          <cell r="G67">
            <v>1445</v>
          </cell>
          <cell r="H67">
            <v>235</v>
          </cell>
          <cell r="I67">
            <v>77</v>
          </cell>
          <cell r="J67">
            <v>445</v>
          </cell>
          <cell r="K67">
            <v>651</v>
          </cell>
          <cell r="L67">
            <v>1096</v>
          </cell>
          <cell r="M67">
            <v>59.397810218978101</v>
          </cell>
          <cell r="N67">
            <v>30.87</v>
          </cell>
          <cell r="R67">
            <v>69370.786516853928</v>
          </cell>
          <cell r="S67">
            <v>21.088435374149661</v>
          </cell>
          <cell r="T67">
            <v>35.503725299643669</v>
          </cell>
          <cell r="V67" t="str">
            <v>step rate at 1500 psi</v>
          </cell>
          <cell r="W67">
            <v>30870</v>
          </cell>
          <cell r="X67">
            <v>0</v>
          </cell>
        </row>
        <row r="68">
          <cell r="B68">
            <v>39409</v>
          </cell>
          <cell r="C68" t="str">
            <v>A-20 (Water Injection)</v>
          </cell>
          <cell r="D68" t="str">
            <v>A-20 (Water Injection):GBM</v>
          </cell>
          <cell r="E68">
            <v>9</v>
          </cell>
          <cell r="F68">
            <v>10</v>
          </cell>
          <cell r="G68">
            <v>1226</v>
          </cell>
          <cell r="H68">
            <v>229</v>
          </cell>
          <cell r="I68">
            <v>77</v>
          </cell>
          <cell r="J68">
            <v>593.79999999999995</v>
          </cell>
          <cell r="K68">
            <v>836.2</v>
          </cell>
          <cell r="L68">
            <v>1430</v>
          </cell>
          <cell r="M68">
            <v>58.475524475524473</v>
          </cell>
          <cell r="N68">
            <v>32.42</v>
          </cell>
          <cell r="O68">
            <v>32.42</v>
          </cell>
          <cell r="P68">
            <v>0</v>
          </cell>
          <cell r="R68">
            <v>54597.507578309196</v>
          </cell>
          <cell r="S68">
            <v>25.792720542874768</v>
          </cell>
          <cell r="T68">
            <v>44.108574953732266</v>
          </cell>
          <cell r="W68">
            <v>32420</v>
          </cell>
          <cell r="X68">
            <v>0</v>
          </cell>
        </row>
        <row r="69">
          <cell r="B69">
            <v>39429</v>
          </cell>
          <cell r="C69" t="str">
            <v>A-20 (Water Injection)</v>
          </cell>
          <cell r="D69" t="str">
            <v>A-20 (Water Injection):GBM</v>
          </cell>
          <cell r="E69">
            <v>11</v>
          </cell>
          <cell r="F69">
            <v>10</v>
          </cell>
          <cell r="G69">
            <v>1205</v>
          </cell>
          <cell r="H69">
            <v>217</v>
          </cell>
          <cell r="I69">
            <v>77</v>
          </cell>
          <cell r="J69">
            <v>574</v>
          </cell>
          <cell r="K69">
            <v>771</v>
          </cell>
          <cell r="L69">
            <v>1345</v>
          </cell>
          <cell r="M69">
            <v>57.323420074349443</v>
          </cell>
          <cell r="N69">
            <v>35.090000000000003</v>
          </cell>
          <cell r="R69">
            <v>61132.404181184669</v>
          </cell>
          <cell r="S69">
            <v>21.972071815332004</v>
          </cell>
          <cell r="T69">
            <v>38.330008549444287</v>
          </cell>
          <cell r="V69" t="str">
            <v>After LT Transmitter calibration</v>
          </cell>
          <cell r="W69">
            <v>35090</v>
          </cell>
          <cell r="X69">
            <v>0</v>
          </cell>
        </row>
        <row r="70">
          <cell r="B70">
            <v>39438</v>
          </cell>
          <cell r="C70" t="str">
            <v>A-20 (Water Injection)</v>
          </cell>
          <cell r="D70" t="str">
            <v>A-20 (Water Injection):GBM</v>
          </cell>
          <cell r="E70">
            <v>9</v>
          </cell>
          <cell r="F70">
            <v>9</v>
          </cell>
          <cell r="G70">
            <v>1260</v>
          </cell>
          <cell r="H70">
            <v>222</v>
          </cell>
          <cell r="I70">
            <v>78</v>
          </cell>
          <cell r="J70">
            <v>572</v>
          </cell>
          <cell r="K70">
            <v>752</v>
          </cell>
          <cell r="L70">
            <v>1324</v>
          </cell>
          <cell r="M70">
            <v>56.797583081570998</v>
          </cell>
          <cell r="N70">
            <v>34.25</v>
          </cell>
          <cell r="R70">
            <v>59877.622377622378</v>
          </cell>
          <cell r="S70">
            <v>21.956204379562045</v>
          </cell>
          <cell r="T70">
            <v>38.65693430656934</v>
          </cell>
          <cell r="W70">
            <v>34250</v>
          </cell>
          <cell r="X70">
            <v>0</v>
          </cell>
        </row>
        <row r="71">
          <cell r="B71">
            <v>39469</v>
          </cell>
          <cell r="C71" t="str">
            <v>A-20 (Water Injection)</v>
          </cell>
          <cell r="D71" t="str">
            <v>A-20 (Water Injection):GBM</v>
          </cell>
          <cell r="E71">
            <v>9</v>
          </cell>
          <cell r="F71">
            <v>15</v>
          </cell>
          <cell r="G71">
            <v>951</v>
          </cell>
          <cell r="H71">
            <v>201</v>
          </cell>
          <cell r="I71">
            <v>81</v>
          </cell>
          <cell r="J71">
            <v>710</v>
          </cell>
          <cell r="K71">
            <v>931</v>
          </cell>
          <cell r="L71">
            <v>1641</v>
          </cell>
          <cell r="M71">
            <v>56.733698964046312</v>
          </cell>
          <cell r="N71">
            <v>40.200000000000003</v>
          </cell>
          <cell r="R71">
            <v>56619.718309859156</v>
          </cell>
          <cell r="S71">
            <v>23.159203980099502</v>
          </cell>
          <cell r="T71">
            <v>40.820895522388057</v>
          </cell>
          <cell r="V71" t="str">
            <v>Opt test after Jan Field S/D</v>
          </cell>
          <cell r="W71">
            <v>40200</v>
          </cell>
          <cell r="X71">
            <v>0</v>
          </cell>
        </row>
        <row r="72">
          <cell r="B72">
            <v>39478</v>
          </cell>
          <cell r="C72" t="str">
            <v>A-20 (Water Injection)</v>
          </cell>
          <cell r="D72" t="str">
            <v>A-20 (Water Injection):GBM</v>
          </cell>
          <cell r="E72">
            <v>12</v>
          </cell>
          <cell r="F72">
            <v>14</v>
          </cell>
          <cell r="G72">
            <v>981</v>
          </cell>
          <cell r="H72">
            <v>206</v>
          </cell>
          <cell r="I72">
            <v>83</v>
          </cell>
          <cell r="J72">
            <v>653</v>
          </cell>
          <cell r="K72">
            <v>975</v>
          </cell>
          <cell r="L72">
            <v>1628</v>
          </cell>
          <cell r="M72">
            <v>59.889434889434888</v>
          </cell>
          <cell r="N72">
            <v>38.299999999999997</v>
          </cell>
          <cell r="R72">
            <v>58652.373660030629</v>
          </cell>
          <cell r="S72">
            <v>25.456919060052218</v>
          </cell>
          <cell r="T72">
            <v>42.506527415143601</v>
          </cell>
          <cell r="W72">
            <v>38300</v>
          </cell>
          <cell r="X72">
            <v>0</v>
          </cell>
        </row>
        <row r="73">
          <cell r="B73">
            <v>39490</v>
          </cell>
          <cell r="C73" t="str">
            <v>A-20 (Water Injection)</v>
          </cell>
          <cell r="D73" t="str">
            <v>A-20 (Water Injection):GBM</v>
          </cell>
          <cell r="E73">
            <v>17</v>
          </cell>
          <cell r="F73">
            <v>14</v>
          </cell>
          <cell r="G73">
            <v>974</v>
          </cell>
          <cell r="H73">
            <v>203</v>
          </cell>
          <cell r="I73">
            <v>83</v>
          </cell>
          <cell r="J73">
            <v>549</v>
          </cell>
          <cell r="K73">
            <v>1064</v>
          </cell>
          <cell r="L73">
            <v>1613</v>
          </cell>
          <cell r="M73">
            <v>65.964042157470558</v>
          </cell>
          <cell r="N73">
            <v>36.07</v>
          </cell>
          <cell r="R73">
            <v>65701.275045537346</v>
          </cell>
          <cell r="S73">
            <v>29.498197948433603</v>
          </cell>
          <cell r="T73">
            <v>44.718602716939287</v>
          </cell>
          <cell r="V73" t="str">
            <v>100 BOPD less than previous test</v>
          </cell>
          <cell r="W73">
            <v>36070</v>
          </cell>
          <cell r="X73">
            <v>0</v>
          </cell>
        </row>
        <row r="74">
          <cell r="B74">
            <v>39521</v>
          </cell>
          <cell r="C74" t="str">
            <v>A-20 (Water Injection)</v>
          </cell>
          <cell r="D74" t="str">
            <v>A-20 (Water Injection):GBM</v>
          </cell>
          <cell r="E74">
            <v>12</v>
          </cell>
          <cell r="F74">
            <v>15</v>
          </cell>
          <cell r="G74">
            <v>905</v>
          </cell>
          <cell r="H74">
            <v>205</v>
          </cell>
          <cell r="I74">
            <v>84</v>
          </cell>
          <cell r="J74">
            <v>519</v>
          </cell>
          <cell r="K74">
            <v>969</v>
          </cell>
          <cell r="L74">
            <v>1488</v>
          </cell>
          <cell r="M74">
            <v>65.120967741935488</v>
          </cell>
          <cell r="N74">
            <v>37.549999999999997</v>
          </cell>
          <cell r="R74">
            <v>72350.674373795759</v>
          </cell>
          <cell r="S74">
            <v>25.805592543275633</v>
          </cell>
          <cell r="T74">
            <v>39.627163781624503</v>
          </cell>
          <cell r="V74" t="str">
            <v>gas back to normal</v>
          </cell>
          <cell r="W74">
            <v>37550</v>
          </cell>
          <cell r="X74">
            <v>0</v>
          </cell>
        </row>
        <row r="75">
          <cell r="B75">
            <v>39540</v>
          </cell>
          <cell r="C75" t="str">
            <v>A-20 (Water Injection)</v>
          </cell>
          <cell r="D75" t="str">
            <v>A-20 (Water Injection):GBM</v>
          </cell>
          <cell r="E75">
            <v>15</v>
          </cell>
          <cell r="F75">
            <v>12</v>
          </cell>
          <cell r="G75">
            <v>1020</v>
          </cell>
          <cell r="H75">
            <v>213</v>
          </cell>
          <cell r="I75">
            <v>85</v>
          </cell>
          <cell r="J75">
            <v>465</v>
          </cell>
          <cell r="K75">
            <v>949</v>
          </cell>
          <cell r="L75">
            <v>1414</v>
          </cell>
          <cell r="M75">
            <v>67.114568599717117</v>
          </cell>
          <cell r="N75">
            <v>34.82</v>
          </cell>
          <cell r="R75">
            <v>74881.720430107525</v>
          </cell>
          <cell r="S75">
            <v>27.254451464675473</v>
          </cell>
          <cell r="T75">
            <v>40.608845491097071</v>
          </cell>
          <cell r="V75" t="str">
            <v>gas back to normal</v>
          </cell>
          <cell r="W75">
            <v>34820</v>
          </cell>
          <cell r="X75">
            <v>0</v>
          </cell>
        </row>
        <row r="76">
          <cell r="B76">
            <v>39548</v>
          </cell>
          <cell r="C76" t="str">
            <v>A-20 (Water Injection)</v>
          </cell>
          <cell r="D76" t="str">
            <v>A-20 (Water Injection):GBM</v>
          </cell>
          <cell r="E76">
            <v>17</v>
          </cell>
          <cell r="F76">
            <v>10</v>
          </cell>
          <cell r="G76">
            <v>1104</v>
          </cell>
          <cell r="H76">
            <v>209</v>
          </cell>
          <cell r="I76">
            <v>85</v>
          </cell>
          <cell r="J76">
            <v>346</v>
          </cell>
          <cell r="K76">
            <v>975</v>
          </cell>
          <cell r="L76">
            <v>1321</v>
          </cell>
          <cell r="M76">
            <v>73.807721423164267</v>
          </cell>
          <cell r="N76">
            <v>32.549999999999997</v>
          </cell>
          <cell r="R76">
            <v>94075.144508670521</v>
          </cell>
          <cell r="S76">
            <v>29.953917050691246</v>
          </cell>
          <cell r="T76">
            <v>40.583717357910906</v>
          </cell>
          <cell r="V76" t="str">
            <v>test with lower choke</v>
          </cell>
          <cell r="W76">
            <v>32549.999999999996</v>
          </cell>
          <cell r="X76">
            <v>0</v>
          </cell>
        </row>
        <row r="77">
          <cell r="B77">
            <v>39555</v>
          </cell>
          <cell r="C77" t="str">
            <v>A-20 (Water Injection)</v>
          </cell>
          <cell r="D77" t="str">
            <v>A-20 (Water Injection):GBM</v>
          </cell>
          <cell r="E77">
            <v>11</v>
          </cell>
          <cell r="F77">
            <v>15</v>
          </cell>
          <cell r="G77">
            <v>908</v>
          </cell>
          <cell r="H77">
            <v>222</v>
          </cell>
          <cell r="I77">
            <v>85</v>
          </cell>
          <cell r="J77">
            <v>468</v>
          </cell>
          <cell r="K77">
            <v>1018</v>
          </cell>
          <cell r="L77">
            <v>1486</v>
          </cell>
          <cell r="M77">
            <v>68.506056527590843</v>
          </cell>
          <cell r="N77">
            <v>35.869999999999997</v>
          </cell>
          <cell r="R77">
            <v>76645.299145299141</v>
          </cell>
          <cell r="S77">
            <v>28.380262057429608</v>
          </cell>
          <cell r="T77">
            <v>41.427376637858934</v>
          </cell>
          <cell r="W77">
            <v>35870</v>
          </cell>
          <cell r="X77">
            <v>0</v>
          </cell>
        </row>
        <row r="78">
          <cell r="B78">
            <v>39561</v>
          </cell>
          <cell r="C78" t="str">
            <v>A-20 (Water Injection)</v>
          </cell>
          <cell r="D78" t="str">
            <v>A-20 (Water Injection):GBM</v>
          </cell>
          <cell r="E78">
            <v>12</v>
          </cell>
          <cell r="F78">
            <v>100</v>
          </cell>
          <cell r="G78">
            <v>692</v>
          </cell>
          <cell r="H78">
            <v>200</v>
          </cell>
          <cell r="I78">
            <v>85</v>
          </cell>
          <cell r="J78">
            <v>497</v>
          </cell>
          <cell r="K78">
            <v>1152</v>
          </cell>
          <cell r="L78">
            <v>1649</v>
          </cell>
          <cell r="M78">
            <v>69.860521528198902</v>
          </cell>
          <cell r="N78">
            <v>38.56</v>
          </cell>
          <cell r="R78">
            <v>77585.513078470831</v>
          </cell>
          <cell r="S78">
            <v>29.875518672199171</v>
          </cell>
          <cell r="T78">
            <v>42.764522821576762</v>
          </cell>
          <cell r="V78" t="str">
            <v>New guideline (+3 MM + 30 BO)</v>
          </cell>
          <cell r="W78">
            <v>38560</v>
          </cell>
          <cell r="X78">
            <v>0</v>
          </cell>
        </row>
        <row r="79">
          <cell r="B79">
            <v>39563</v>
          </cell>
          <cell r="C79" t="str">
            <v>A-20 (Water Injection)</v>
          </cell>
          <cell r="D79" t="str">
            <v>A-20 (Water Injection):GBM</v>
          </cell>
          <cell r="E79">
            <v>12</v>
          </cell>
          <cell r="F79">
            <v>100</v>
          </cell>
          <cell r="G79">
            <v>696</v>
          </cell>
          <cell r="H79">
            <v>218</v>
          </cell>
          <cell r="I79">
            <v>84</v>
          </cell>
          <cell r="J79">
            <v>470</v>
          </cell>
          <cell r="K79">
            <v>1090</v>
          </cell>
          <cell r="L79">
            <v>1560</v>
          </cell>
          <cell r="M79">
            <v>69.871794871794876</v>
          </cell>
          <cell r="N79">
            <v>38.229999999999997</v>
          </cell>
          <cell r="R79">
            <v>81340.425531914894</v>
          </cell>
          <cell r="S79">
            <v>28.511640073240912</v>
          </cell>
          <cell r="T79">
            <v>40.805650013078733</v>
          </cell>
          <cell r="W79">
            <v>38230</v>
          </cell>
          <cell r="X79">
            <v>0</v>
          </cell>
        </row>
        <row r="80">
          <cell r="B80">
            <v>39570</v>
          </cell>
          <cell r="C80" t="str">
            <v>A-20 (Water Injection)</v>
          </cell>
          <cell r="D80" t="str">
            <v>A-20 (Water Injection):GBM</v>
          </cell>
          <cell r="E80">
            <v>11</v>
          </cell>
          <cell r="F80">
            <v>100</v>
          </cell>
          <cell r="G80">
            <v>689</v>
          </cell>
          <cell r="H80">
            <v>214</v>
          </cell>
          <cell r="I80">
            <v>85</v>
          </cell>
          <cell r="J80">
            <v>465</v>
          </cell>
          <cell r="K80">
            <v>1108</v>
          </cell>
          <cell r="L80">
            <v>1573</v>
          </cell>
          <cell r="M80">
            <v>70.438652256834075</v>
          </cell>
          <cell r="N80">
            <v>38.54</v>
          </cell>
          <cell r="R80">
            <v>82881.720430107525</v>
          </cell>
          <cell r="S80">
            <v>28.749351323300466</v>
          </cell>
          <cell r="T80">
            <v>40.81473793461339</v>
          </cell>
          <cell r="W80">
            <v>38540</v>
          </cell>
          <cell r="X80">
            <v>0</v>
          </cell>
        </row>
        <row r="81">
          <cell r="B81">
            <v>39594</v>
          </cell>
          <cell r="C81" t="str">
            <v>A-20 (Water Injection)</v>
          </cell>
          <cell r="D81" t="str">
            <v>A-20 (Water Injection):GBM</v>
          </cell>
          <cell r="E81">
            <v>10</v>
          </cell>
          <cell r="F81">
            <v>15</v>
          </cell>
          <cell r="G81">
            <v>856</v>
          </cell>
          <cell r="H81">
            <v>208</v>
          </cell>
          <cell r="I81">
            <v>89</v>
          </cell>
          <cell r="J81">
            <v>458</v>
          </cell>
          <cell r="K81">
            <v>1000</v>
          </cell>
          <cell r="L81">
            <v>1458</v>
          </cell>
          <cell r="M81">
            <v>68.587105624142666</v>
          </cell>
          <cell r="N81">
            <v>35.909999999999997</v>
          </cell>
          <cell r="R81">
            <v>78406.113537117897</v>
          </cell>
          <cell r="S81">
            <v>27.8473962684489</v>
          </cell>
          <cell r="T81">
            <v>40.601503759398497</v>
          </cell>
          <cell r="W81">
            <v>35910</v>
          </cell>
          <cell r="X81">
            <v>0</v>
          </cell>
        </row>
        <row r="82">
          <cell r="B82">
            <v>39608</v>
          </cell>
          <cell r="C82" t="str">
            <v>A-20 (Water Injection)</v>
          </cell>
          <cell r="D82" t="str">
            <v>A-20 (Water Injection):GBM</v>
          </cell>
          <cell r="E82">
            <v>7</v>
          </cell>
          <cell r="F82">
            <v>100</v>
          </cell>
          <cell r="G82">
            <v>652</v>
          </cell>
          <cell r="H82">
            <v>208</v>
          </cell>
          <cell r="I82">
            <v>95</v>
          </cell>
          <cell r="J82">
            <v>723</v>
          </cell>
          <cell r="K82">
            <v>1147</v>
          </cell>
          <cell r="L82">
            <v>1870</v>
          </cell>
          <cell r="M82">
            <v>61.336898395721924</v>
          </cell>
          <cell r="N82">
            <v>38.880000000000003</v>
          </cell>
          <cell r="R82">
            <v>53775.933609958505</v>
          </cell>
          <cell r="S82">
            <v>29.501028806584362</v>
          </cell>
          <cell r="T82">
            <v>48.096707818930042</v>
          </cell>
          <cell r="V82" t="str">
            <v>after Field S/D --. need to retest</v>
          </cell>
          <cell r="W82">
            <v>38880</v>
          </cell>
          <cell r="X82">
            <v>0</v>
          </cell>
        </row>
        <row r="83">
          <cell r="B83">
            <v>39623</v>
          </cell>
          <cell r="C83" t="str">
            <v>A-20 (Water Injection)</v>
          </cell>
          <cell r="D83" t="str">
            <v>A-20 (Water Injection):GBM</v>
          </cell>
          <cell r="E83">
            <v>12</v>
          </cell>
          <cell r="F83">
            <v>100</v>
          </cell>
          <cell r="G83">
            <v>649</v>
          </cell>
          <cell r="H83">
            <v>197</v>
          </cell>
          <cell r="I83">
            <v>98</v>
          </cell>
          <cell r="J83">
            <v>462</v>
          </cell>
          <cell r="K83">
            <v>953</v>
          </cell>
          <cell r="L83">
            <v>1415</v>
          </cell>
          <cell r="M83">
            <v>67.349823321554766</v>
          </cell>
          <cell r="N83">
            <v>38.67</v>
          </cell>
          <cell r="R83">
            <v>83701.2987012987</v>
          </cell>
          <cell r="S83">
            <v>24.644427204551331</v>
          </cell>
          <cell r="T83">
            <v>36.591673131626585</v>
          </cell>
          <cell r="V83" t="str">
            <v>stable</v>
          </cell>
          <cell r="W83">
            <v>38670</v>
          </cell>
          <cell r="X83">
            <v>0</v>
          </cell>
        </row>
        <row r="84">
          <cell r="B84">
            <v>39636</v>
          </cell>
          <cell r="C84" t="str">
            <v>A-20 (Water Injection)</v>
          </cell>
          <cell r="D84" t="str">
            <v>A-20 (Water Injection):GBM</v>
          </cell>
          <cell r="E84">
            <v>8</v>
          </cell>
          <cell r="F84">
            <v>100</v>
          </cell>
          <cell r="G84">
            <v>676</v>
          </cell>
          <cell r="H84">
            <v>207</v>
          </cell>
          <cell r="I84">
            <v>99</v>
          </cell>
          <cell r="J84">
            <v>477.8</v>
          </cell>
          <cell r="K84">
            <v>994.4</v>
          </cell>
          <cell r="L84">
            <v>1472.2</v>
          </cell>
          <cell r="M84">
            <v>67.545170493139523</v>
          </cell>
          <cell r="N84">
            <v>38.07</v>
          </cell>
          <cell r="O84">
            <v>38.07</v>
          </cell>
          <cell r="P84">
            <v>0</v>
          </cell>
          <cell r="R84">
            <v>79677.689409794897</v>
          </cell>
          <cell r="S84">
            <v>26.120304701864985</v>
          </cell>
          <cell r="T84">
            <v>38.670869451011292</v>
          </cell>
          <cell r="W84">
            <v>38070</v>
          </cell>
          <cell r="X84">
            <v>0</v>
          </cell>
        </row>
        <row r="85">
          <cell r="B85">
            <v>39649</v>
          </cell>
          <cell r="C85" t="str">
            <v>A-20 (Water Injection)</v>
          </cell>
          <cell r="D85" t="str">
            <v>A-20 (Water Injection):GBM</v>
          </cell>
          <cell r="E85">
            <v>0</v>
          </cell>
          <cell r="F85">
            <v>100</v>
          </cell>
          <cell r="G85">
            <v>679</v>
          </cell>
          <cell r="H85">
            <v>209</v>
          </cell>
          <cell r="I85">
            <v>100</v>
          </cell>
          <cell r="J85">
            <v>421</v>
          </cell>
          <cell r="K85">
            <v>1038</v>
          </cell>
          <cell r="L85">
            <v>1459</v>
          </cell>
          <cell r="M85">
            <v>71.144619602467444</v>
          </cell>
          <cell r="N85">
            <v>37.22</v>
          </cell>
          <cell r="R85">
            <v>88408.551068883608</v>
          </cell>
          <cell r="S85">
            <v>27.888232133261688</v>
          </cell>
          <cell r="T85">
            <v>39.199355185384199</v>
          </cell>
          <cell r="W85">
            <v>37220</v>
          </cell>
          <cell r="X85">
            <v>0</v>
          </cell>
        </row>
        <row r="86">
          <cell r="B86">
            <v>39658</v>
          </cell>
          <cell r="C86" t="str">
            <v>A-20 (Water Injection)</v>
          </cell>
          <cell r="D86" t="str">
            <v>A-20 (Water Injection):GBM</v>
          </cell>
          <cell r="E86">
            <v>12</v>
          </cell>
          <cell r="F86">
            <v>100</v>
          </cell>
          <cell r="G86">
            <v>656</v>
          </cell>
          <cell r="H86">
            <v>201</v>
          </cell>
          <cell r="I86">
            <v>100</v>
          </cell>
          <cell r="J86">
            <v>411</v>
          </cell>
          <cell r="K86">
            <v>1085</v>
          </cell>
          <cell r="L86">
            <v>1496</v>
          </cell>
          <cell r="M86">
            <v>72.526737967914443</v>
          </cell>
          <cell r="N86">
            <v>37.450000000000003</v>
          </cell>
          <cell r="R86">
            <v>91119.221411192208</v>
          </cell>
          <cell r="S86">
            <v>28.971962616822431</v>
          </cell>
          <cell r="T86">
            <v>39.946595460614155</v>
          </cell>
          <cell r="W86">
            <v>37450</v>
          </cell>
          <cell r="X86">
            <v>0</v>
          </cell>
        </row>
        <row r="87">
          <cell r="B87">
            <v>39673</v>
          </cell>
          <cell r="C87" t="str">
            <v>A-20 (Water Injection)</v>
          </cell>
          <cell r="D87" t="str">
            <v>A-20 (Water Injection):GBM</v>
          </cell>
          <cell r="E87">
            <v>12</v>
          </cell>
          <cell r="F87">
            <v>100</v>
          </cell>
          <cell r="G87">
            <v>674</v>
          </cell>
          <cell r="H87">
            <v>206</v>
          </cell>
          <cell r="I87">
            <v>100</v>
          </cell>
          <cell r="J87">
            <v>399</v>
          </cell>
          <cell r="K87">
            <v>1093</v>
          </cell>
          <cell r="L87">
            <v>1492</v>
          </cell>
          <cell r="M87">
            <v>73.257372654155489</v>
          </cell>
          <cell r="N87">
            <v>35.92</v>
          </cell>
          <cell r="R87">
            <v>90025.062656641603</v>
          </cell>
          <cell r="S87">
            <v>30.428730512249444</v>
          </cell>
          <cell r="T87">
            <v>41.536748329621382</v>
          </cell>
          <cell r="W87">
            <v>35920</v>
          </cell>
          <cell r="X87">
            <v>0</v>
          </cell>
        </row>
        <row r="88">
          <cell r="B88">
            <v>39679</v>
          </cell>
          <cell r="C88" t="str">
            <v>A-20 (Water Injection)</v>
          </cell>
          <cell r="D88" t="str">
            <v>A-20 (Water Injection):GBM</v>
          </cell>
          <cell r="E88">
            <v>8</v>
          </cell>
          <cell r="F88">
            <v>100</v>
          </cell>
          <cell r="G88">
            <v>664</v>
          </cell>
          <cell r="H88">
            <v>209</v>
          </cell>
          <cell r="I88">
            <v>101</v>
          </cell>
          <cell r="J88">
            <v>420</v>
          </cell>
          <cell r="K88">
            <v>1126</v>
          </cell>
          <cell r="L88">
            <v>1546</v>
          </cell>
          <cell r="M88">
            <v>72.833117723156533</v>
          </cell>
          <cell r="N88">
            <v>35.619999999999997</v>
          </cell>
          <cell r="R88">
            <v>84809.523809523816</v>
          </cell>
          <cell r="S88">
            <v>31.611454239191467</v>
          </cell>
          <cell r="T88">
            <v>43.402582818641214</v>
          </cell>
          <cell r="W88">
            <v>35620</v>
          </cell>
          <cell r="X88">
            <v>0</v>
          </cell>
        </row>
        <row r="89">
          <cell r="B89">
            <v>39706</v>
          </cell>
          <cell r="C89" t="str">
            <v>A-20 (Water Injection)</v>
          </cell>
          <cell r="D89" t="str">
            <v>A-20 (Water Injection):GBM</v>
          </cell>
          <cell r="E89">
            <v>12</v>
          </cell>
          <cell r="F89">
            <v>100</v>
          </cell>
          <cell r="G89">
            <v>671</v>
          </cell>
          <cell r="H89">
            <v>212</v>
          </cell>
          <cell r="I89">
            <v>101</v>
          </cell>
          <cell r="J89">
            <v>334</v>
          </cell>
          <cell r="K89">
            <v>1263</v>
          </cell>
          <cell r="L89">
            <v>1597</v>
          </cell>
          <cell r="M89">
            <v>79.085785848465875</v>
          </cell>
          <cell r="N89">
            <v>34.47</v>
          </cell>
          <cell r="R89">
            <v>103203.59281437125</v>
          </cell>
          <cell r="S89">
            <v>36.640557006092251</v>
          </cell>
          <cell r="T89">
            <v>46.330142152596459</v>
          </cell>
          <cell r="V89" t="str">
            <v>Oil trans -- getting better</v>
          </cell>
          <cell r="W89">
            <v>34470</v>
          </cell>
          <cell r="X89">
            <v>0</v>
          </cell>
        </row>
        <row r="90">
          <cell r="B90">
            <v>39724</v>
          </cell>
          <cell r="C90" t="str">
            <v>A-20 (Water Injection)</v>
          </cell>
          <cell r="D90" t="str">
            <v>A-20 (Water Injection):GBM</v>
          </cell>
          <cell r="E90">
            <v>10</v>
          </cell>
          <cell r="F90">
            <v>95</v>
          </cell>
          <cell r="G90">
            <v>649</v>
          </cell>
          <cell r="H90">
            <v>220</v>
          </cell>
          <cell r="I90">
            <v>102</v>
          </cell>
          <cell r="J90">
            <v>328</v>
          </cell>
          <cell r="K90">
            <v>1259</v>
          </cell>
          <cell r="L90">
            <v>1587</v>
          </cell>
          <cell r="M90">
            <v>79.332073093887843</v>
          </cell>
          <cell r="N90">
            <v>33.630000000000003</v>
          </cell>
          <cell r="O90">
            <v>33.630000000000003</v>
          </cell>
          <cell r="R90">
            <v>102530.48780487805</v>
          </cell>
          <cell r="S90">
            <v>37.43681236990782</v>
          </cell>
          <cell r="T90">
            <v>47.190008920606601</v>
          </cell>
          <cell r="W90">
            <v>33630</v>
          </cell>
          <cell r="X90">
            <v>0</v>
          </cell>
        </row>
        <row r="91">
          <cell r="B91">
            <v>39751</v>
          </cell>
          <cell r="C91" t="str">
            <v>A-20 (Water Injection)</v>
          </cell>
          <cell r="D91" t="str">
            <v>A-20 (Water Injection):GBM</v>
          </cell>
          <cell r="E91">
            <v>13</v>
          </cell>
          <cell r="F91">
            <v>100</v>
          </cell>
          <cell r="G91">
            <v>612</v>
          </cell>
          <cell r="H91">
            <v>212</v>
          </cell>
          <cell r="I91">
            <v>131</v>
          </cell>
          <cell r="J91">
            <v>258</v>
          </cell>
          <cell r="K91">
            <v>1334</v>
          </cell>
          <cell r="L91">
            <v>1592</v>
          </cell>
          <cell r="M91">
            <v>83.793969849246224</v>
          </cell>
          <cell r="N91">
            <v>33.270000000000003</v>
          </cell>
          <cell r="R91">
            <v>128953.48837209302</v>
          </cell>
          <cell r="S91">
            <v>40.096182747219714</v>
          </cell>
          <cell r="T91">
            <v>47.850916741809435</v>
          </cell>
          <cell r="V91" t="str">
            <v>test after Oct SD</v>
          </cell>
          <cell r="W91">
            <v>33270</v>
          </cell>
          <cell r="X91">
            <v>0</v>
          </cell>
        </row>
        <row r="92">
          <cell r="B92">
            <v>39765</v>
          </cell>
          <cell r="C92" t="str">
            <v>A-20 (Water Injection)</v>
          </cell>
          <cell r="D92" t="str">
            <v>A-20 (Water Injection):GBM</v>
          </cell>
          <cell r="E92">
            <v>10</v>
          </cell>
          <cell r="F92">
            <v>100</v>
          </cell>
          <cell r="G92">
            <v>620</v>
          </cell>
          <cell r="H92">
            <v>200</v>
          </cell>
          <cell r="I92">
            <v>134</v>
          </cell>
          <cell r="J92">
            <v>322</v>
          </cell>
          <cell r="K92">
            <v>1274</v>
          </cell>
          <cell r="L92">
            <v>1596</v>
          </cell>
          <cell r="M92">
            <v>79.824561403508767</v>
          </cell>
          <cell r="N92">
            <v>33</v>
          </cell>
          <cell r="O92">
            <v>33</v>
          </cell>
          <cell r="R92">
            <v>102484.47204968944</v>
          </cell>
          <cell r="S92">
            <v>38.606060606060609</v>
          </cell>
          <cell r="T92">
            <v>48.363636363636367</v>
          </cell>
          <cell r="W92">
            <v>33000</v>
          </cell>
          <cell r="X92">
            <v>0</v>
          </cell>
        </row>
        <row r="93">
          <cell r="B93">
            <v>39820</v>
          </cell>
          <cell r="C93" t="str">
            <v>A-20 (Water Injection)</v>
          </cell>
          <cell r="D93" t="str">
            <v>A-20 (Water Injection):GBM</v>
          </cell>
          <cell r="E93">
            <v>9</v>
          </cell>
          <cell r="F93">
            <v>100</v>
          </cell>
          <cell r="G93">
            <v>630</v>
          </cell>
          <cell r="H93">
            <v>197</v>
          </cell>
          <cell r="I93">
            <v>136</v>
          </cell>
          <cell r="J93">
            <v>251</v>
          </cell>
          <cell r="K93">
            <v>1158</v>
          </cell>
          <cell r="L93">
            <v>1409</v>
          </cell>
          <cell r="M93">
            <v>82.185947480482611</v>
          </cell>
          <cell r="N93">
            <v>31.48</v>
          </cell>
          <cell r="R93">
            <v>125418.32669322709</v>
          </cell>
          <cell r="S93">
            <v>36.785260482846255</v>
          </cell>
          <cell r="T93">
            <v>44.758576874205843</v>
          </cell>
          <cell r="V93" t="str">
            <v>better</v>
          </cell>
          <cell r="W93">
            <v>31480</v>
          </cell>
          <cell r="X93">
            <v>0</v>
          </cell>
        </row>
        <row r="94">
          <cell r="B94">
            <v>39824</v>
          </cell>
          <cell r="C94" t="str">
            <v>A-20 (Water Injection)</v>
          </cell>
          <cell r="D94" t="str">
            <v>A-20 (Water Injection):GBM</v>
          </cell>
          <cell r="E94">
            <v>7</v>
          </cell>
          <cell r="F94">
            <v>100</v>
          </cell>
          <cell r="G94">
            <v>630</v>
          </cell>
          <cell r="H94">
            <v>193</v>
          </cell>
          <cell r="I94">
            <v>136</v>
          </cell>
          <cell r="J94">
            <v>233</v>
          </cell>
          <cell r="K94">
            <v>1175</v>
          </cell>
          <cell r="L94">
            <v>1408</v>
          </cell>
          <cell r="M94">
            <v>83.451704545454547</v>
          </cell>
          <cell r="N94">
            <v>31.39</v>
          </cell>
          <cell r="R94">
            <v>134721.03004291846</v>
          </cell>
          <cell r="S94">
            <v>37.432303281299774</v>
          </cell>
          <cell r="T94">
            <v>44.85504937878305</v>
          </cell>
          <cell r="W94">
            <v>31390</v>
          </cell>
          <cell r="X94">
            <v>0</v>
          </cell>
        </row>
        <row r="95">
          <cell r="B95">
            <v>39830</v>
          </cell>
          <cell r="C95" t="str">
            <v>A-20 (Water Injection)</v>
          </cell>
          <cell r="D95" t="str">
            <v>A-20 (Water Injection):GBM</v>
          </cell>
          <cell r="E95">
            <v>10</v>
          </cell>
          <cell r="F95">
            <v>100</v>
          </cell>
          <cell r="G95">
            <v>627</v>
          </cell>
          <cell r="H95">
            <v>194</v>
          </cell>
          <cell r="I95">
            <v>136</v>
          </cell>
          <cell r="J95">
            <v>281</v>
          </cell>
          <cell r="K95">
            <v>1108</v>
          </cell>
          <cell r="L95">
            <v>1389</v>
          </cell>
          <cell r="M95">
            <v>79.769618430525554</v>
          </cell>
          <cell r="N95">
            <v>32.799999999999997</v>
          </cell>
          <cell r="O95">
            <v>32.799999999999997</v>
          </cell>
          <cell r="R95">
            <v>116725.97864768683</v>
          </cell>
          <cell r="S95">
            <v>33.780487804878049</v>
          </cell>
          <cell r="T95">
            <v>42.347560975609753</v>
          </cell>
          <cell r="W95">
            <v>32800</v>
          </cell>
          <cell r="X95">
            <v>0</v>
          </cell>
        </row>
        <row r="96">
          <cell r="B96">
            <v>39833</v>
          </cell>
          <cell r="C96" t="str">
            <v>A-20 (Water Injection)</v>
          </cell>
          <cell r="D96" t="str">
            <v>A-20 (Water Injection):GBM</v>
          </cell>
          <cell r="E96">
            <v>0</v>
          </cell>
          <cell r="F96">
            <v>100</v>
          </cell>
          <cell r="G96">
            <v>626</v>
          </cell>
          <cell r="H96">
            <v>203</v>
          </cell>
          <cell r="I96">
            <v>136</v>
          </cell>
          <cell r="J96">
            <v>257</v>
          </cell>
          <cell r="K96">
            <v>1104</v>
          </cell>
          <cell r="L96">
            <v>1361</v>
          </cell>
          <cell r="M96">
            <v>81.116825863335777</v>
          </cell>
          <cell r="N96">
            <v>32.799999999999997</v>
          </cell>
          <cell r="R96">
            <v>127626.45914396887</v>
          </cell>
          <cell r="S96">
            <v>33.658536585365852</v>
          </cell>
          <cell r="T96">
            <v>41.493902439024389</v>
          </cell>
          <cell r="W96">
            <v>32800</v>
          </cell>
          <cell r="X96">
            <v>0</v>
          </cell>
        </row>
        <row r="97">
          <cell r="B97">
            <v>39843</v>
          </cell>
          <cell r="C97" t="str">
            <v>A-20 (Water Injection)</v>
          </cell>
          <cell r="D97" t="str">
            <v>A-20 (Water Injection):GBM</v>
          </cell>
          <cell r="E97">
            <v>8</v>
          </cell>
          <cell r="F97">
            <v>100</v>
          </cell>
          <cell r="G97">
            <v>604</v>
          </cell>
          <cell r="H97">
            <v>199</v>
          </cell>
          <cell r="I97">
            <v>136</v>
          </cell>
          <cell r="J97">
            <v>256</v>
          </cell>
          <cell r="K97">
            <v>1187</v>
          </cell>
          <cell r="L97">
            <v>1443</v>
          </cell>
          <cell r="M97">
            <v>82.259182259182253</v>
          </cell>
          <cell r="N97">
            <v>31.25</v>
          </cell>
          <cell r="R97">
            <v>122070.3125</v>
          </cell>
          <cell r="S97">
            <v>37.984000000000002</v>
          </cell>
          <cell r="T97">
            <v>46.176000000000002</v>
          </cell>
          <cell r="W97">
            <v>31250</v>
          </cell>
          <cell r="X97">
            <v>0</v>
          </cell>
        </row>
        <row r="98">
          <cell r="B98">
            <v>39850</v>
          </cell>
          <cell r="C98" t="str">
            <v>A-20 (Water Injection)</v>
          </cell>
          <cell r="D98" t="str">
            <v>A-20 (Water Injection):GBM</v>
          </cell>
          <cell r="E98">
            <v>9</v>
          </cell>
          <cell r="F98">
            <v>100</v>
          </cell>
          <cell r="G98">
            <v>626</v>
          </cell>
          <cell r="H98">
            <v>202</v>
          </cell>
          <cell r="I98">
            <v>136</v>
          </cell>
          <cell r="J98">
            <v>246</v>
          </cell>
          <cell r="K98">
            <v>1155</v>
          </cell>
          <cell r="L98">
            <v>1401</v>
          </cell>
          <cell r="M98">
            <v>82.441113490364032</v>
          </cell>
          <cell r="N98">
            <v>30.56</v>
          </cell>
          <cell r="O98">
            <v>30.56</v>
          </cell>
          <cell r="R98">
            <v>124227.64227642276</v>
          </cell>
          <cell r="S98">
            <v>37.794502617801044</v>
          </cell>
          <cell r="T98">
            <v>45.844240837696333</v>
          </cell>
          <cell r="V98" t="str">
            <v>took sample</v>
          </cell>
          <cell r="W98">
            <v>30560</v>
          </cell>
          <cell r="X98">
            <v>0</v>
          </cell>
        </row>
        <row r="99">
          <cell r="B99">
            <v>39865</v>
          </cell>
          <cell r="C99" t="str">
            <v>A-20 (Water Injection)</v>
          </cell>
          <cell r="D99" t="str">
            <v>A-20 (Water Injection):GBM</v>
          </cell>
          <cell r="E99">
            <v>10</v>
          </cell>
          <cell r="F99">
            <v>100</v>
          </cell>
          <cell r="G99">
            <v>588</v>
          </cell>
          <cell r="H99">
            <v>211</v>
          </cell>
          <cell r="I99">
            <v>137</v>
          </cell>
          <cell r="J99">
            <v>188</v>
          </cell>
          <cell r="K99">
            <v>1202</v>
          </cell>
          <cell r="L99">
            <v>1390</v>
          </cell>
          <cell r="M99">
            <v>86.474820143884898</v>
          </cell>
          <cell r="N99">
            <v>30.72</v>
          </cell>
          <cell r="R99">
            <v>163404.25531914894</v>
          </cell>
          <cell r="S99">
            <v>39.127604166666664</v>
          </cell>
          <cell r="T99">
            <v>45.247395833333336</v>
          </cell>
          <cell r="V99" t="str">
            <v>better</v>
          </cell>
          <cell r="W99">
            <v>30720</v>
          </cell>
          <cell r="X99">
            <v>0</v>
          </cell>
        </row>
        <row r="100">
          <cell r="B100">
            <v>39879</v>
          </cell>
          <cell r="C100" t="str">
            <v>A-20 (Water Injection)</v>
          </cell>
          <cell r="D100" t="str">
            <v>A-20 (Water Injection):GBM</v>
          </cell>
          <cell r="E100">
            <v>8</v>
          </cell>
          <cell r="F100">
            <v>100</v>
          </cell>
          <cell r="G100">
            <v>587</v>
          </cell>
          <cell r="H100">
            <v>210</v>
          </cell>
          <cell r="I100">
            <v>137</v>
          </cell>
          <cell r="J100">
            <v>227</v>
          </cell>
          <cell r="K100">
            <v>1174</v>
          </cell>
          <cell r="L100">
            <v>1401</v>
          </cell>
          <cell r="M100">
            <v>83.797287651677379</v>
          </cell>
          <cell r="N100">
            <v>31.31</v>
          </cell>
          <cell r="O100">
            <v>31.31</v>
          </cell>
          <cell r="R100">
            <v>137929.51541850221</v>
          </cell>
          <cell r="S100">
            <v>37.496007665282654</v>
          </cell>
          <cell r="T100">
            <v>44.746087511977002</v>
          </cell>
          <cell r="W100">
            <v>31310</v>
          </cell>
          <cell r="X100">
            <v>0</v>
          </cell>
        </row>
        <row r="101">
          <cell r="B101">
            <v>39888</v>
          </cell>
          <cell r="C101" t="str">
            <v>A-20 (Water Injection)</v>
          </cell>
          <cell r="D101" t="str">
            <v>A-20 (Water Injection):GBM</v>
          </cell>
          <cell r="E101">
            <v>8</v>
          </cell>
          <cell r="F101">
            <v>100</v>
          </cell>
          <cell r="G101">
            <v>586</v>
          </cell>
          <cell r="H101">
            <v>215</v>
          </cell>
          <cell r="I101">
            <v>137</v>
          </cell>
          <cell r="J101">
            <v>229.7</v>
          </cell>
          <cell r="K101">
            <v>1233.9000000000001</v>
          </cell>
          <cell r="L101">
            <v>1463.6</v>
          </cell>
          <cell r="M101">
            <v>84.305821262640066</v>
          </cell>
          <cell r="N101">
            <v>29.46</v>
          </cell>
          <cell r="O101">
            <v>29.46</v>
          </cell>
          <cell r="P101">
            <v>0</v>
          </cell>
          <cell r="R101">
            <v>128254.2446669569</v>
          </cell>
          <cell r="S101">
            <v>41.883910386965375</v>
          </cell>
          <cell r="T101">
            <v>49.680923285811268</v>
          </cell>
          <cell r="W101">
            <v>29460</v>
          </cell>
          <cell r="X101">
            <v>0</v>
          </cell>
        </row>
        <row r="102">
          <cell r="B102">
            <v>39917</v>
          </cell>
          <cell r="C102" t="str">
            <v>A-20 (Water Injection)</v>
          </cell>
          <cell r="D102" t="str">
            <v>A-20 (Water Injection):GBM</v>
          </cell>
          <cell r="E102">
            <v>8</v>
          </cell>
          <cell r="F102">
            <v>100</v>
          </cell>
          <cell r="G102">
            <v>594</v>
          </cell>
          <cell r="H102">
            <v>218</v>
          </cell>
          <cell r="I102">
            <v>137</v>
          </cell>
          <cell r="J102">
            <v>208</v>
          </cell>
          <cell r="K102">
            <v>1277</v>
          </cell>
          <cell r="L102">
            <v>1485</v>
          </cell>
          <cell r="M102">
            <v>85.993265993265993</v>
          </cell>
          <cell r="N102">
            <v>28</v>
          </cell>
          <cell r="R102">
            <v>134615.38461538462</v>
          </cell>
          <cell r="S102">
            <v>45.607142857142854</v>
          </cell>
          <cell r="T102">
            <v>53.035714285714285</v>
          </cell>
          <cell r="W102">
            <v>28000</v>
          </cell>
          <cell r="X102">
            <v>0</v>
          </cell>
        </row>
        <row r="103">
          <cell r="B103">
            <v>39937</v>
          </cell>
          <cell r="C103" t="str">
            <v>A-20 (Water Injection)</v>
          </cell>
          <cell r="D103" t="str">
            <v>A-20 (Water Injection):GBM</v>
          </cell>
          <cell r="E103">
            <v>12</v>
          </cell>
          <cell r="F103">
            <v>100</v>
          </cell>
          <cell r="G103">
            <v>542</v>
          </cell>
          <cell r="H103">
            <v>214</v>
          </cell>
          <cell r="I103">
            <v>138</v>
          </cell>
          <cell r="J103">
            <v>213</v>
          </cell>
          <cell r="K103">
            <v>1337</v>
          </cell>
          <cell r="L103">
            <v>1550</v>
          </cell>
          <cell r="M103">
            <v>86.258064516129039</v>
          </cell>
          <cell r="N103">
            <v>27.6</v>
          </cell>
          <cell r="R103">
            <v>129577.4647887324</v>
          </cell>
          <cell r="S103">
            <v>48.44202898550725</v>
          </cell>
          <cell r="T103">
            <v>56.159420289855071</v>
          </cell>
          <cell r="W103">
            <v>27600</v>
          </cell>
          <cell r="X103">
            <v>0</v>
          </cell>
        </row>
        <row r="104">
          <cell r="B104">
            <v>39941</v>
          </cell>
          <cell r="C104" t="str">
            <v>A-20 (Water Injection)</v>
          </cell>
          <cell r="D104" t="str">
            <v>A-20 (Water Injection):GBM</v>
          </cell>
          <cell r="E104">
            <v>9</v>
          </cell>
          <cell r="F104">
            <v>100</v>
          </cell>
          <cell r="G104">
            <v>536</v>
          </cell>
          <cell r="H104">
            <v>219</v>
          </cell>
          <cell r="I104">
            <v>138</v>
          </cell>
          <cell r="J104">
            <v>207</v>
          </cell>
          <cell r="K104">
            <v>1412</v>
          </cell>
          <cell r="L104">
            <v>1619</v>
          </cell>
          <cell r="M104">
            <v>87.214329833230394</v>
          </cell>
          <cell r="N104">
            <v>27.3</v>
          </cell>
          <cell r="O104">
            <v>27.3</v>
          </cell>
          <cell r="R104">
            <v>131884.0579710145</v>
          </cell>
          <cell r="S104">
            <v>51.721611721611723</v>
          </cell>
          <cell r="T104">
            <v>59.304029304029307</v>
          </cell>
          <cell r="W104">
            <v>27300</v>
          </cell>
          <cell r="X104">
            <v>0</v>
          </cell>
        </row>
        <row r="105">
          <cell r="B105">
            <v>39951</v>
          </cell>
          <cell r="C105" t="str">
            <v>A-20 (Water Injection)</v>
          </cell>
          <cell r="D105" t="str">
            <v>A-20 (Water Injection):GBM</v>
          </cell>
          <cell r="E105">
            <v>9</v>
          </cell>
          <cell r="F105">
            <v>100</v>
          </cell>
          <cell r="G105">
            <v>536</v>
          </cell>
          <cell r="H105">
            <v>224</v>
          </cell>
          <cell r="I105">
            <v>138</v>
          </cell>
          <cell r="J105">
            <v>165</v>
          </cell>
          <cell r="K105">
            <v>1454</v>
          </cell>
          <cell r="L105">
            <v>1619</v>
          </cell>
          <cell r="M105">
            <v>89.808523780111173</v>
          </cell>
          <cell r="N105">
            <v>26.9</v>
          </cell>
          <cell r="R105">
            <v>163030.30303030304</v>
          </cell>
          <cell r="S105">
            <v>54.05204460966543</v>
          </cell>
          <cell r="T105">
            <v>60.185873605947954</v>
          </cell>
          <cell r="W105">
            <v>26900</v>
          </cell>
          <cell r="X105">
            <v>0</v>
          </cell>
        </row>
        <row r="106">
          <cell r="B106">
            <v>40029</v>
          </cell>
          <cell r="C106" t="str">
            <v>A-20 (Water Injection)</v>
          </cell>
          <cell r="D106" t="str">
            <v>A-20 (Water Injection):GBM</v>
          </cell>
          <cell r="E106">
            <v>11</v>
          </cell>
          <cell r="F106">
            <v>99</v>
          </cell>
          <cell r="G106">
            <v>522</v>
          </cell>
          <cell r="H106">
            <v>197</v>
          </cell>
          <cell r="I106">
            <v>139</v>
          </cell>
          <cell r="J106">
            <v>143</v>
          </cell>
          <cell r="K106">
            <v>1440</v>
          </cell>
          <cell r="L106">
            <v>1583</v>
          </cell>
          <cell r="M106">
            <v>90.966519267214153</v>
          </cell>
          <cell r="N106">
            <v>24.05</v>
          </cell>
          <cell r="R106">
            <v>168181.81818181818</v>
          </cell>
          <cell r="S106">
            <v>59.875259875259879</v>
          </cell>
          <cell r="T106">
            <v>65.821205821205822</v>
          </cell>
          <cell r="V106" t="str">
            <v>Normal mode better</v>
          </cell>
          <cell r="W106">
            <v>24050</v>
          </cell>
          <cell r="X106">
            <v>0</v>
          </cell>
        </row>
        <row r="107">
          <cell r="B107">
            <v>40044</v>
          </cell>
          <cell r="C107" t="str">
            <v>A-20 (Water Injection)</v>
          </cell>
          <cell r="D107" t="str">
            <v>A-20 (Water Injection):GBM</v>
          </cell>
          <cell r="E107">
            <v>10</v>
          </cell>
          <cell r="F107">
            <v>99</v>
          </cell>
          <cell r="G107">
            <v>512</v>
          </cell>
          <cell r="H107">
            <v>217</v>
          </cell>
          <cell r="I107">
            <v>139</v>
          </cell>
          <cell r="J107">
            <v>146</v>
          </cell>
          <cell r="K107">
            <v>1500</v>
          </cell>
          <cell r="L107">
            <v>1646</v>
          </cell>
          <cell r="M107">
            <v>91.130012150668293</v>
          </cell>
          <cell r="N107">
            <v>23.9</v>
          </cell>
          <cell r="R107">
            <v>163698.63013698629</v>
          </cell>
          <cell r="S107">
            <v>62.761506276150627</v>
          </cell>
          <cell r="T107">
            <v>68.870292887029294</v>
          </cell>
          <cell r="V107" t="str">
            <v>Normal mode (oil not consistent)</v>
          </cell>
          <cell r="W107">
            <v>23900</v>
          </cell>
          <cell r="X107">
            <v>0</v>
          </cell>
        </row>
        <row r="108">
          <cell r="B108">
            <v>40050</v>
          </cell>
          <cell r="C108" t="str">
            <v>A-20 (Water Injection)</v>
          </cell>
          <cell r="D108" t="str">
            <v>A-20 (Water Injection):GBM</v>
          </cell>
          <cell r="E108">
            <v>10</v>
          </cell>
          <cell r="F108">
            <v>99</v>
          </cell>
          <cell r="G108">
            <v>511</v>
          </cell>
          <cell r="H108">
            <v>214</v>
          </cell>
          <cell r="I108">
            <v>140</v>
          </cell>
          <cell r="J108">
            <v>132</v>
          </cell>
          <cell r="K108">
            <v>1510</v>
          </cell>
          <cell r="L108">
            <v>1642</v>
          </cell>
          <cell r="M108">
            <v>91.961023142509134</v>
          </cell>
          <cell r="N108">
            <v>23.6</v>
          </cell>
          <cell r="R108">
            <v>178787.87878787878</v>
          </cell>
          <cell r="S108">
            <v>63.983050847457626</v>
          </cell>
          <cell r="T108">
            <v>69.576271186440678</v>
          </cell>
          <cell r="V108" t="str">
            <v>better for the last 6 hrs tested</v>
          </cell>
          <cell r="W108">
            <v>23600</v>
          </cell>
          <cell r="X108">
            <v>0</v>
          </cell>
        </row>
        <row r="109">
          <cell r="B109">
            <v>40073</v>
          </cell>
          <cell r="C109" t="str">
            <v>A-20 (Water Injection)</v>
          </cell>
          <cell r="D109" t="str">
            <v>A-20 (Water Injection):GBM</v>
          </cell>
          <cell r="E109">
            <v>12</v>
          </cell>
          <cell r="F109">
            <v>99</v>
          </cell>
          <cell r="G109">
            <v>461</v>
          </cell>
          <cell r="H109">
            <v>209</v>
          </cell>
          <cell r="I109">
            <v>140</v>
          </cell>
          <cell r="J109">
            <v>45</v>
          </cell>
          <cell r="K109">
            <v>1554</v>
          </cell>
          <cell r="L109">
            <v>1599</v>
          </cell>
          <cell r="M109">
            <v>97.185741088180109</v>
          </cell>
          <cell r="N109">
            <v>23</v>
          </cell>
          <cell r="R109">
            <v>511111.11111111112</v>
          </cell>
          <cell r="S109">
            <v>67.565217391304344</v>
          </cell>
          <cell r="T109">
            <v>69.521739130434781</v>
          </cell>
          <cell r="W109">
            <v>23000</v>
          </cell>
          <cell r="X109">
            <v>0</v>
          </cell>
        </row>
        <row r="110">
          <cell r="B110">
            <v>40111</v>
          </cell>
          <cell r="C110" t="str">
            <v>A-20 (Water Injection)</v>
          </cell>
          <cell r="D110" t="str">
            <v>A-20 (Water Injection):GBM</v>
          </cell>
          <cell r="E110">
            <v>10</v>
          </cell>
          <cell r="F110">
            <v>100</v>
          </cell>
          <cell r="G110">
            <v>477</v>
          </cell>
          <cell r="H110">
            <v>217</v>
          </cell>
          <cell r="I110">
            <v>140</v>
          </cell>
          <cell r="J110">
            <v>132</v>
          </cell>
          <cell r="K110">
            <v>1607</v>
          </cell>
          <cell r="L110">
            <v>1739</v>
          </cell>
          <cell r="M110">
            <v>92.409430707303045</v>
          </cell>
          <cell r="N110">
            <v>20.81</v>
          </cell>
          <cell r="R110">
            <v>157651.51515151514</v>
          </cell>
          <cell r="S110">
            <v>77.222489187890432</v>
          </cell>
          <cell r="T110">
            <v>83.565593464680447</v>
          </cell>
          <cell r="V110" t="str">
            <v>Oil shows at the last 3 hrs testing</v>
          </cell>
          <cell r="W110">
            <v>20810</v>
          </cell>
          <cell r="X110">
            <v>0</v>
          </cell>
        </row>
        <row r="111">
          <cell r="B111">
            <v>40156</v>
          </cell>
          <cell r="C111" t="str">
            <v>A-20 (Water Injection)</v>
          </cell>
          <cell r="D111" t="str">
            <v>A-20 (Water Injection):GBM</v>
          </cell>
          <cell r="E111">
            <v>11</v>
          </cell>
          <cell r="F111">
            <v>100</v>
          </cell>
          <cell r="G111">
            <v>476</v>
          </cell>
          <cell r="H111">
            <v>199</v>
          </cell>
          <cell r="I111">
            <v>2</v>
          </cell>
          <cell r="J111">
            <v>118</v>
          </cell>
          <cell r="K111">
            <v>1606</v>
          </cell>
          <cell r="L111">
            <v>1724</v>
          </cell>
          <cell r="M111">
            <v>93.155452436194892</v>
          </cell>
          <cell r="N111">
            <v>19.11</v>
          </cell>
          <cell r="R111">
            <v>161949.15254237287</v>
          </cell>
          <cell r="S111">
            <v>84.03976975405547</v>
          </cell>
          <cell r="T111">
            <v>90.214547357404498</v>
          </cell>
          <cell r="V111" t="str">
            <v>Choke Test 100 %</v>
          </cell>
          <cell r="W111">
            <v>19110</v>
          </cell>
          <cell r="X111">
            <v>0</v>
          </cell>
        </row>
        <row r="113">
          <cell r="B113">
            <v>40216</v>
          </cell>
          <cell r="C113">
            <v>60</v>
          </cell>
        </row>
        <row r="114">
          <cell r="B114">
            <v>40276</v>
          </cell>
        </row>
        <row r="115">
          <cell r="B115">
            <v>40336</v>
          </cell>
        </row>
        <row r="116">
          <cell r="B116">
            <v>40396</v>
          </cell>
        </row>
        <row r="117">
          <cell r="B117">
            <v>40456</v>
          </cell>
        </row>
        <row r="118">
          <cell r="B118">
            <v>40516</v>
          </cell>
        </row>
        <row r="119">
          <cell r="B119">
            <v>40576</v>
          </cell>
        </row>
      </sheetData>
      <sheetData sheetId="24">
        <row r="19">
          <cell r="V19">
            <v>1.87</v>
          </cell>
        </row>
        <row r="20">
          <cell r="V20">
            <v>1.1499999999999999</v>
          </cell>
        </row>
        <row r="21">
          <cell r="V21">
            <v>0.95</v>
          </cell>
        </row>
        <row r="22">
          <cell r="V22">
            <v>0.19999999999999996</v>
          </cell>
        </row>
        <row r="23">
          <cell r="V23">
            <v>0.92000000000000015</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38757</v>
          </cell>
          <cell r="C26" t="str">
            <v>A-21</v>
          </cell>
          <cell r="D26" t="str">
            <v>A-21</v>
          </cell>
          <cell r="E26">
            <v>9</v>
          </cell>
          <cell r="F26">
            <v>100</v>
          </cell>
          <cell r="G26">
            <v>499</v>
          </cell>
          <cell r="H26">
            <v>131</v>
          </cell>
          <cell r="I26">
            <v>1970</v>
          </cell>
          <cell r="J26">
            <v>808</v>
          </cell>
          <cell r="K26">
            <v>785</v>
          </cell>
          <cell r="L26">
            <v>1593</v>
          </cell>
          <cell r="M26">
            <v>49.278091650973003</v>
          </cell>
          <cell r="N26">
            <v>1.56</v>
          </cell>
          <cell r="O26">
            <v>4.24</v>
          </cell>
          <cell r="P26">
            <v>2.68</v>
          </cell>
          <cell r="R26">
            <v>1930.6930693069307</v>
          </cell>
          <cell r="S26">
            <v>503.20512820512823</v>
          </cell>
          <cell r="T26">
            <v>1021.1538461538462</v>
          </cell>
          <cell r="V26" t="str">
            <v>Start up well with gas lift to kick off</v>
          </cell>
          <cell r="W26">
            <v>1560</v>
          </cell>
          <cell r="X26">
            <v>2680</v>
          </cell>
        </row>
        <row r="27">
          <cell r="B27">
            <v>38758</v>
          </cell>
          <cell r="C27" t="str">
            <v>A-21</v>
          </cell>
          <cell r="D27" t="str">
            <v>A-21:Zone3</v>
          </cell>
          <cell r="E27">
            <v>14</v>
          </cell>
          <cell r="F27">
            <v>100</v>
          </cell>
          <cell r="G27">
            <v>500</v>
          </cell>
          <cell r="H27">
            <v>123</v>
          </cell>
          <cell r="I27">
            <v>1863</v>
          </cell>
          <cell r="J27">
            <v>788</v>
          </cell>
          <cell r="K27">
            <v>236</v>
          </cell>
          <cell r="L27">
            <v>1024</v>
          </cell>
          <cell r="M27">
            <v>23.046875</v>
          </cell>
          <cell r="N27">
            <v>1.61</v>
          </cell>
          <cell r="O27">
            <v>4.21</v>
          </cell>
          <cell r="P27">
            <v>2.6</v>
          </cell>
          <cell r="R27">
            <v>2043.1472081218274</v>
          </cell>
          <cell r="S27">
            <v>146.58385093167701</v>
          </cell>
          <cell r="T27">
            <v>636.02484472049684</v>
          </cell>
          <cell r="V27" t="str">
            <v>Gas lift stop due to chicksan not recommended</v>
          </cell>
          <cell r="W27">
            <v>1610</v>
          </cell>
          <cell r="X27">
            <v>2600</v>
          </cell>
        </row>
        <row r="28">
          <cell r="B28">
            <v>38759</v>
          </cell>
          <cell r="C28" t="str">
            <v>A-21</v>
          </cell>
          <cell r="D28" t="str">
            <v>A-21:Zone3</v>
          </cell>
          <cell r="E28">
            <v>3</v>
          </cell>
          <cell r="F28">
            <v>100</v>
          </cell>
          <cell r="G28">
            <v>520</v>
          </cell>
          <cell r="H28">
            <v>98</v>
          </cell>
          <cell r="I28">
            <v>1100</v>
          </cell>
          <cell r="J28">
            <v>0</v>
          </cell>
          <cell r="K28">
            <v>104</v>
          </cell>
          <cell r="L28">
            <v>104</v>
          </cell>
          <cell r="M28">
            <v>100</v>
          </cell>
          <cell r="N28">
            <v>0</v>
          </cell>
          <cell r="O28">
            <v>0</v>
          </cell>
          <cell r="P28">
            <v>0</v>
          </cell>
          <cell r="R28">
            <v>0</v>
          </cell>
          <cell r="T28">
            <v>0</v>
          </cell>
          <cell r="V28" t="str">
            <v>Well not able to flow naturally</v>
          </cell>
          <cell r="W28">
            <v>0</v>
          </cell>
          <cell r="X28">
            <v>0</v>
          </cell>
        </row>
        <row r="29">
          <cell r="B29">
            <v>38761</v>
          </cell>
          <cell r="C29" t="str">
            <v>A-21</v>
          </cell>
          <cell r="D29" t="str">
            <v>A-21:Zone3</v>
          </cell>
          <cell r="E29">
            <v>7</v>
          </cell>
          <cell r="F29">
            <v>25</v>
          </cell>
          <cell r="G29">
            <v>523</v>
          </cell>
          <cell r="H29">
            <v>98</v>
          </cell>
          <cell r="I29">
            <v>1155</v>
          </cell>
          <cell r="J29">
            <v>1</v>
          </cell>
          <cell r="K29">
            <v>0</v>
          </cell>
          <cell r="L29">
            <v>1</v>
          </cell>
          <cell r="M29">
            <v>0</v>
          </cell>
          <cell r="N29">
            <v>0</v>
          </cell>
          <cell r="O29">
            <v>0</v>
          </cell>
          <cell r="P29">
            <v>0</v>
          </cell>
          <cell r="R29">
            <v>0</v>
          </cell>
          <cell r="T29">
            <v>0</v>
          </cell>
          <cell r="V29" t="str">
            <v>The well isnot flow naturally. Wait on surface gas lift line.</v>
          </cell>
          <cell r="W29">
            <v>0</v>
          </cell>
          <cell r="X29">
            <v>0</v>
          </cell>
        </row>
        <row r="30">
          <cell r="B30">
            <v>38767</v>
          </cell>
          <cell r="C30" t="str">
            <v>A-21</v>
          </cell>
          <cell r="D30" t="str">
            <v>A-21:Zone3</v>
          </cell>
          <cell r="E30">
            <v>8</v>
          </cell>
          <cell r="F30">
            <v>100</v>
          </cell>
          <cell r="G30">
            <v>518</v>
          </cell>
          <cell r="H30">
            <v>111</v>
          </cell>
          <cell r="I30">
            <v>1886</v>
          </cell>
          <cell r="J30">
            <v>412</v>
          </cell>
          <cell r="K30">
            <v>0</v>
          </cell>
          <cell r="L30">
            <v>412</v>
          </cell>
          <cell r="M30">
            <v>0</v>
          </cell>
          <cell r="N30">
            <v>1.31</v>
          </cell>
          <cell r="O30">
            <v>5.0999999999999996</v>
          </cell>
          <cell r="P30">
            <v>3.79</v>
          </cell>
          <cell r="R30">
            <v>3179.6116504854367</v>
          </cell>
          <cell r="S30">
            <v>0</v>
          </cell>
          <cell r="T30">
            <v>314.50381679389312</v>
          </cell>
          <cell r="W30">
            <v>1310</v>
          </cell>
          <cell r="X30">
            <v>3790</v>
          </cell>
        </row>
        <row r="31">
          <cell r="B31">
            <v>38770</v>
          </cell>
          <cell r="C31" t="str">
            <v>A-21</v>
          </cell>
          <cell r="D31" t="str">
            <v>A-21:Zone3</v>
          </cell>
          <cell r="E31">
            <v>7</v>
          </cell>
          <cell r="F31">
            <v>100</v>
          </cell>
          <cell r="G31">
            <v>518</v>
          </cell>
          <cell r="H31">
            <v>102</v>
          </cell>
          <cell r="I31">
            <v>1886</v>
          </cell>
          <cell r="J31">
            <v>179</v>
          </cell>
          <cell r="K31">
            <v>0</v>
          </cell>
          <cell r="L31">
            <v>179</v>
          </cell>
          <cell r="M31">
            <v>0</v>
          </cell>
          <cell r="N31">
            <v>1.75</v>
          </cell>
          <cell r="O31">
            <v>5.5</v>
          </cell>
          <cell r="P31">
            <v>3.75</v>
          </cell>
          <cell r="R31">
            <v>9776.5363128491626</v>
          </cell>
          <cell r="S31">
            <v>0</v>
          </cell>
          <cell r="T31">
            <v>102.28571428571429</v>
          </cell>
          <cell r="W31">
            <v>1750</v>
          </cell>
          <cell r="X31">
            <v>3750</v>
          </cell>
        </row>
        <row r="32">
          <cell r="B32">
            <v>38772</v>
          </cell>
          <cell r="C32" t="str">
            <v>A-21</v>
          </cell>
          <cell r="D32" t="str">
            <v>A-21:Zone3</v>
          </cell>
          <cell r="E32">
            <v>11</v>
          </cell>
          <cell r="F32">
            <v>100</v>
          </cell>
          <cell r="G32">
            <v>506</v>
          </cell>
          <cell r="H32">
            <v>100</v>
          </cell>
          <cell r="I32">
            <v>1659</v>
          </cell>
          <cell r="J32">
            <v>208</v>
          </cell>
          <cell r="K32">
            <v>0</v>
          </cell>
          <cell r="L32">
            <v>208</v>
          </cell>
          <cell r="M32">
            <v>0</v>
          </cell>
          <cell r="N32">
            <v>0.97</v>
          </cell>
          <cell r="O32">
            <v>4.1100000000000003</v>
          </cell>
          <cell r="P32">
            <v>3.14</v>
          </cell>
          <cell r="R32">
            <v>4663.4615384615381</v>
          </cell>
          <cell r="S32">
            <v>0</v>
          </cell>
          <cell r="T32">
            <v>214.43298969072166</v>
          </cell>
          <cell r="V32" t="str">
            <v>Reduce gas lift inj. f/ 4 to 2 mmcfd.</v>
          </cell>
          <cell r="W32">
            <v>970</v>
          </cell>
          <cell r="X32">
            <v>3140</v>
          </cell>
        </row>
        <row r="33">
          <cell r="B33">
            <v>38775</v>
          </cell>
          <cell r="C33" t="str">
            <v>A-21</v>
          </cell>
          <cell r="D33" t="str">
            <v>A-21:Zone3</v>
          </cell>
          <cell r="E33">
            <v>8</v>
          </cell>
          <cell r="F33">
            <v>100</v>
          </cell>
          <cell r="G33">
            <v>508</v>
          </cell>
          <cell r="H33">
            <v>99</v>
          </cell>
          <cell r="I33">
            <v>1348</v>
          </cell>
          <cell r="J33">
            <v>110</v>
          </cell>
          <cell r="K33">
            <v>0</v>
          </cell>
          <cell r="L33">
            <v>110</v>
          </cell>
          <cell r="M33">
            <v>0</v>
          </cell>
          <cell r="N33">
            <v>1</v>
          </cell>
          <cell r="O33">
            <v>2.87</v>
          </cell>
          <cell r="P33">
            <v>1.87</v>
          </cell>
          <cell r="R33">
            <v>9090.9090909090901</v>
          </cell>
          <cell r="S33">
            <v>0</v>
          </cell>
          <cell r="T33">
            <v>110</v>
          </cell>
          <cell r="W33">
            <v>1000</v>
          </cell>
          <cell r="X33">
            <v>1870</v>
          </cell>
        </row>
        <row r="34">
          <cell r="B34">
            <v>38776</v>
          </cell>
          <cell r="C34" t="str">
            <v>A-21</v>
          </cell>
          <cell r="D34" t="str">
            <v>A-21:Zone3</v>
          </cell>
          <cell r="E34">
            <v>6</v>
          </cell>
          <cell r="F34">
            <v>100</v>
          </cell>
          <cell r="G34">
            <v>508</v>
          </cell>
          <cell r="H34">
            <v>97</v>
          </cell>
          <cell r="I34">
            <v>1102</v>
          </cell>
          <cell r="J34">
            <v>105</v>
          </cell>
          <cell r="K34">
            <v>0</v>
          </cell>
          <cell r="L34">
            <v>105</v>
          </cell>
          <cell r="M34">
            <v>0</v>
          </cell>
          <cell r="N34">
            <v>0.93</v>
          </cell>
          <cell r="O34">
            <v>2.48</v>
          </cell>
          <cell r="P34">
            <v>1.55</v>
          </cell>
          <cell r="R34">
            <v>8857.1428571428569</v>
          </cell>
          <cell r="S34">
            <v>0</v>
          </cell>
          <cell r="T34">
            <v>112.90322580645162</v>
          </cell>
          <cell r="V34" t="str">
            <v>Gas lift injectio set to 1.5 mmcfd</v>
          </cell>
          <cell r="W34">
            <v>930</v>
          </cell>
          <cell r="X34">
            <v>1550</v>
          </cell>
        </row>
        <row r="35">
          <cell r="B35">
            <v>38777</v>
          </cell>
          <cell r="C35" t="str">
            <v>A-21</v>
          </cell>
          <cell r="D35" t="str">
            <v>A-21:Zone3</v>
          </cell>
          <cell r="E35">
            <v>15</v>
          </cell>
          <cell r="F35">
            <v>100</v>
          </cell>
          <cell r="G35">
            <v>508</v>
          </cell>
          <cell r="H35">
            <v>96</v>
          </cell>
          <cell r="I35">
            <v>1107</v>
          </cell>
          <cell r="J35">
            <v>116</v>
          </cell>
          <cell r="K35">
            <v>0</v>
          </cell>
          <cell r="L35">
            <v>116</v>
          </cell>
          <cell r="M35">
            <v>0</v>
          </cell>
          <cell r="N35">
            <v>0</v>
          </cell>
          <cell r="O35">
            <v>1.55</v>
          </cell>
          <cell r="P35">
            <v>1.55</v>
          </cell>
          <cell r="R35">
            <v>0</v>
          </cell>
          <cell r="T35">
            <v>0</v>
          </cell>
          <cell r="V35" t="str">
            <v>Water meter should be cheked.</v>
          </cell>
          <cell r="W35">
            <v>0</v>
          </cell>
          <cell r="X35">
            <v>1550</v>
          </cell>
        </row>
        <row r="36">
          <cell r="B36">
            <v>38855</v>
          </cell>
          <cell r="C36" t="str">
            <v>A-21</v>
          </cell>
          <cell r="D36" t="str">
            <v>A-21:Zone3</v>
          </cell>
          <cell r="E36">
            <v>12</v>
          </cell>
          <cell r="F36">
            <v>20</v>
          </cell>
          <cell r="G36">
            <v>864</v>
          </cell>
          <cell r="H36">
            <v>133</v>
          </cell>
          <cell r="I36">
            <v>1191</v>
          </cell>
          <cell r="J36">
            <v>63</v>
          </cell>
          <cell r="K36">
            <v>0</v>
          </cell>
          <cell r="L36">
            <v>63</v>
          </cell>
          <cell r="M36">
            <v>0</v>
          </cell>
          <cell r="N36">
            <v>3.01</v>
          </cell>
          <cell r="R36">
            <v>47777.777777777781</v>
          </cell>
          <cell r="S36">
            <v>0</v>
          </cell>
          <cell r="T36">
            <v>20.930232558139537</v>
          </cell>
          <cell r="V36" t="str">
            <v>Open the well as test (naturally)</v>
          </cell>
          <cell r="W36">
            <v>3010</v>
          </cell>
          <cell r="X36">
            <v>0</v>
          </cell>
        </row>
        <row r="37">
          <cell r="B37">
            <v>38922</v>
          </cell>
          <cell r="C37" t="str">
            <v>A-21</v>
          </cell>
          <cell r="D37" t="str">
            <v>A-21:Zone3</v>
          </cell>
          <cell r="E37">
            <v>24</v>
          </cell>
          <cell r="F37">
            <v>23</v>
          </cell>
          <cell r="G37">
            <v>651</v>
          </cell>
          <cell r="H37">
            <v>103</v>
          </cell>
          <cell r="I37">
            <v>1228</v>
          </cell>
          <cell r="J37">
            <v>80</v>
          </cell>
          <cell r="K37">
            <v>0</v>
          </cell>
          <cell r="L37">
            <v>80</v>
          </cell>
          <cell r="M37">
            <v>0</v>
          </cell>
          <cell r="N37">
            <v>5.0599999999999996</v>
          </cell>
          <cell r="R37">
            <v>63250</v>
          </cell>
          <cell r="S37">
            <v>0</v>
          </cell>
          <cell r="T37">
            <v>15.810276679841897</v>
          </cell>
          <cell r="W37">
            <v>5060</v>
          </cell>
          <cell r="X37">
            <v>0</v>
          </cell>
        </row>
        <row r="38">
          <cell r="B38">
            <v>38931</v>
          </cell>
          <cell r="C38" t="str">
            <v>A-21</v>
          </cell>
          <cell r="D38" t="str">
            <v>A-21:Zone3</v>
          </cell>
          <cell r="E38">
            <v>8</v>
          </cell>
          <cell r="F38">
            <v>20</v>
          </cell>
          <cell r="G38">
            <v>676</v>
          </cell>
          <cell r="H38">
            <v>92</v>
          </cell>
          <cell r="I38">
            <v>1334</v>
          </cell>
          <cell r="J38">
            <v>2</v>
          </cell>
          <cell r="K38">
            <v>0</v>
          </cell>
          <cell r="L38">
            <v>2</v>
          </cell>
          <cell r="M38">
            <v>0</v>
          </cell>
          <cell r="N38">
            <v>0</v>
          </cell>
          <cell r="R38">
            <v>0</v>
          </cell>
          <cell r="T38">
            <v>0</v>
          </cell>
          <cell r="V38" t="str">
            <v>Low influx</v>
          </cell>
          <cell r="W38">
            <v>0</v>
          </cell>
          <cell r="X38">
            <v>0</v>
          </cell>
        </row>
        <row r="39">
          <cell r="B39">
            <v>39456</v>
          </cell>
          <cell r="C39" t="str">
            <v>A-21</v>
          </cell>
          <cell r="D39" t="str">
            <v>A-21:Zone3</v>
          </cell>
          <cell r="E39">
            <v>22</v>
          </cell>
          <cell r="F39">
            <v>100</v>
          </cell>
          <cell r="G39">
            <v>641</v>
          </cell>
          <cell r="H39">
            <v>119</v>
          </cell>
          <cell r="I39">
            <v>1347</v>
          </cell>
          <cell r="J39">
            <v>242</v>
          </cell>
          <cell r="K39">
            <v>20</v>
          </cell>
          <cell r="L39">
            <v>262</v>
          </cell>
          <cell r="M39">
            <v>7.6335877862595423</v>
          </cell>
          <cell r="N39">
            <v>3.41</v>
          </cell>
          <cell r="O39">
            <v>4.76</v>
          </cell>
          <cell r="P39">
            <v>1.35</v>
          </cell>
          <cell r="R39">
            <v>14090.90909090909</v>
          </cell>
          <cell r="S39">
            <v>5.8651026392961878</v>
          </cell>
          <cell r="T39">
            <v>76.832844574780054</v>
          </cell>
          <cell r="V39" t="str">
            <v>Test using G/L prior to FGS</v>
          </cell>
          <cell r="W39">
            <v>3410</v>
          </cell>
          <cell r="X39">
            <v>1350</v>
          </cell>
        </row>
        <row r="40">
          <cell r="B40">
            <v>39457</v>
          </cell>
          <cell r="C40" t="str">
            <v>A-21</v>
          </cell>
          <cell r="D40" t="str">
            <v>A-21:Zone3</v>
          </cell>
          <cell r="E40">
            <v>11</v>
          </cell>
          <cell r="F40">
            <v>100</v>
          </cell>
          <cell r="G40">
            <v>639</v>
          </cell>
          <cell r="H40">
            <v>112</v>
          </cell>
          <cell r="I40">
            <v>1413</v>
          </cell>
          <cell r="J40">
            <v>242</v>
          </cell>
          <cell r="K40">
            <v>82</v>
          </cell>
          <cell r="L40">
            <v>324</v>
          </cell>
          <cell r="M40">
            <v>25.308641975308642</v>
          </cell>
          <cell r="N40">
            <v>3.58</v>
          </cell>
          <cell r="O40">
            <v>4.9400000000000004</v>
          </cell>
          <cell r="P40">
            <v>1.36</v>
          </cell>
          <cell r="R40">
            <v>14793.388429752065</v>
          </cell>
          <cell r="S40">
            <v>22.905027932960895</v>
          </cell>
          <cell r="T40">
            <v>90.502793296089379</v>
          </cell>
          <cell r="V40" t="str">
            <v>Con't test using G/L</v>
          </cell>
          <cell r="W40">
            <v>3580</v>
          </cell>
          <cell r="X40">
            <v>1360</v>
          </cell>
        </row>
        <row r="41">
          <cell r="B41">
            <v>39458</v>
          </cell>
          <cell r="C41" t="str">
            <v>A-21</v>
          </cell>
          <cell r="D41" t="str">
            <v>A-21:Zone3</v>
          </cell>
          <cell r="E41">
            <v>13</v>
          </cell>
          <cell r="F41">
            <v>100</v>
          </cell>
          <cell r="G41">
            <v>591</v>
          </cell>
          <cell r="H41">
            <v>108</v>
          </cell>
          <cell r="I41">
            <v>1280</v>
          </cell>
          <cell r="J41">
            <v>187</v>
          </cell>
          <cell r="K41">
            <v>17</v>
          </cell>
          <cell r="L41">
            <v>204</v>
          </cell>
          <cell r="M41">
            <v>8.3333333333333339</v>
          </cell>
          <cell r="N41">
            <v>2.71</v>
          </cell>
          <cell r="O41">
            <v>4.92</v>
          </cell>
          <cell r="P41">
            <v>2.21</v>
          </cell>
          <cell r="R41">
            <v>14491.978609625668</v>
          </cell>
          <cell r="S41">
            <v>6.2730627306273066</v>
          </cell>
          <cell r="T41">
            <v>75.276752767527668</v>
          </cell>
          <cell r="V41" t="str">
            <v>Using G/L</v>
          </cell>
          <cell r="W41">
            <v>2710</v>
          </cell>
          <cell r="X41">
            <v>2210</v>
          </cell>
        </row>
        <row r="42">
          <cell r="B42">
            <v>39508</v>
          </cell>
          <cell r="C42" t="str">
            <v>A-21</v>
          </cell>
          <cell r="D42" t="str">
            <v>A-21:Zone3</v>
          </cell>
          <cell r="E42">
            <v>15</v>
          </cell>
          <cell r="F42">
            <v>49</v>
          </cell>
          <cell r="G42">
            <v>613</v>
          </cell>
          <cell r="H42">
            <v>109</v>
          </cell>
          <cell r="I42">
            <v>1241</v>
          </cell>
          <cell r="J42">
            <v>406</v>
          </cell>
          <cell r="K42">
            <v>4</v>
          </cell>
          <cell r="L42">
            <v>410</v>
          </cell>
          <cell r="M42">
            <v>0.97560975609756095</v>
          </cell>
          <cell r="N42">
            <v>0.54</v>
          </cell>
          <cell r="O42">
            <v>5.0599999999999996</v>
          </cell>
          <cell r="P42">
            <v>4.5199999999999996</v>
          </cell>
          <cell r="R42">
            <v>1330.0492610837439</v>
          </cell>
          <cell r="S42">
            <v>7.4074074074074074</v>
          </cell>
          <cell r="T42">
            <v>759.25925925925924</v>
          </cell>
          <cell r="V42" t="str">
            <v>After fix chicksan (long shut-in)) --&gt; retest</v>
          </cell>
          <cell r="W42">
            <v>540</v>
          </cell>
          <cell r="X42">
            <v>4520</v>
          </cell>
        </row>
        <row r="43">
          <cell r="B43">
            <v>39509</v>
          </cell>
          <cell r="C43" t="str">
            <v>A-21</v>
          </cell>
          <cell r="D43" t="str">
            <v>A-21:Zone3</v>
          </cell>
          <cell r="E43">
            <v>23</v>
          </cell>
          <cell r="F43">
            <v>49</v>
          </cell>
          <cell r="G43">
            <v>614</v>
          </cell>
          <cell r="H43">
            <v>103</v>
          </cell>
          <cell r="I43">
            <v>1234</v>
          </cell>
          <cell r="J43">
            <v>278</v>
          </cell>
          <cell r="K43">
            <v>0</v>
          </cell>
          <cell r="L43">
            <v>278</v>
          </cell>
          <cell r="M43">
            <v>0</v>
          </cell>
          <cell r="N43">
            <v>0.52</v>
          </cell>
          <cell r="O43">
            <v>5.0999999999999996</v>
          </cell>
          <cell r="P43">
            <v>4.58</v>
          </cell>
          <cell r="R43">
            <v>1870.5035971223022</v>
          </cell>
          <cell r="S43">
            <v>0</v>
          </cell>
          <cell r="T43">
            <v>534.61538461538464</v>
          </cell>
          <cell r="W43">
            <v>520</v>
          </cell>
          <cell r="X43">
            <v>4580</v>
          </cell>
        </row>
        <row r="44">
          <cell r="B44">
            <v>39510</v>
          </cell>
          <cell r="C44" t="str">
            <v>A-21</v>
          </cell>
          <cell r="D44" t="str">
            <v>A-21:Zone3</v>
          </cell>
          <cell r="E44">
            <v>16</v>
          </cell>
          <cell r="F44">
            <v>100</v>
          </cell>
          <cell r="G44">
            <v>612</v>
          </cell>
          <cell r="H44">
            <v>98</v>
          </cell>
          <cell r="I44">
            <v>1326</v>
          </cell>
          <cell r="J44">
            <v>174.2</v>
          </cell>
          <cell r="K44">
            <v>0</v>
          </cell>
          <cell r="L44">
            <v>174.2</v>
          </cell>
          <cell r="M44">
            <v>0</v>
          </cell>
          <cell r="N44">
            <v>1.1499999999999999</v>
          </cell>
          <cell r="O44">
            <v>5.14</v>
          </cell>
          <cell r="P44">
            <v>3.99</v>
          </cell>
          <cell r="R44">
            <v>6601.6073478760045</v>
          </cell>
          <cell r="S44">
            <v>0</v>
          </cell>
          <cell r="T44">
            <v>151.47826086956522</v>
          </cell>
          <cell r="W44">
            <v>1150</v>
          </cell>
          <cell r="X44">
            <v>3990</v>
          </cell>
        </row>
        <row r="45">
          <cell r="B45">
            <v>39511</v>
          </cell>
          <cell r="C45" t="str">
            <v>A-21</v>
          </cell>
          <cell r="D45" t="str">
            <v>A-21:Zone3</v>
          </cell>
          <cell r="E45">
            <v>17</v>
          </cell>
          <cell r="F45">
            <v>100</v>
          </cell>
          <cell r="G45">
            <v>613</v>
          </cell>
          <cell r="H45">
            <v>95</v>
          </cell>
          <cell r="I45">
            <v>1375</v>
          </cell>
          <cell r="J45">
            <v>134</v>
          </cell>
          <cell r="K45">
            <v>0</v>
          </cell>
          <cell r="L45">
            <v>134</v>
          </cell>
          <cell r="M45">
            <v>0</v>
          </cell>
          <cell r="N45">
            <v>1.42</v>
          </cell>
          <cell r="O45">
            <v>5.18</v>
          </cell>
          <cell r="P45">
            <v>3.76</v>
          </cell>
          <cell r="R45">
            <v>10597.014925373134</v>
          </cell>
          <cell r="S45">
            <v>0</v>
          </cell>
          <cell r="T45">
            <v>94.366197183098592</v>
          </cell>
          <cell r="W45">
            <v>1420</v>
          </cell>
          <cell r="X45">
            <v>3760</v>
          </cell>
        </row>
        <row r="46">
          <cell r="B46">
            <v>39517</v>
          </cell>
          <cell r="C46" t="str">
            <v>A-21</v>
          </cell>
          <cell r="D46" t="str">
            <v>A-21:Zone3</v>
          </cell>
          <cell r="E46">
            <v>9</v>
          </cell>
          <cell r="F46">
            <v>100</v>
          </cell>
          <cell r="G46">
            <v>620</v>
          </cell>
          <cell r="H46">
            <v>83</v>
          </cell>
          <cell r="I46">
            <v>1589</v>
          </cell>
          <cell r="J46">
            <v>2</v>
          </cell>
          <cell r="K46">
            <v>0</v>
          </cell>
          <cell r="L46">
            <v>2</v>
          </cell>
          <cell r="M46">
            <v>0</v>
          </cell>
          <cell r="N46">
            <v>0</v>
          </cell>
          <cell r="O46">
            <v>2.5499999999999998</v>
          </cell>
          <cell r="P46">
            <v>2.6</v>
          </cell>
          <cell r="R46">
            <v>0</v>
          </cell>
          <cell r="T46">
            <v>0</v>
          </cell>
          <cell r="V46" t="str">
            <v>low influx, need huff &amp; puff</v>
          </cell>
          <cell r="W46">
            <v>0</v>
          </cell>
          <cell r="X46">
            <v>2600</v>
          </cell>
        </row>
        <row r="47">
          <cell r="B47">
            <v>39535</v>
          </cell>
          <cell r="C47" t="str">
            <v>A-21</v>
          </cell>
          <cell r="D47" t="str">
            <v>A-21:Zone3</v>
          </cell>
          <cell r="E47">
            <v>14</v>
          </cell>
          <cell r="F47">
            <v>100</v>
          </cell>
          <cell r="G47">
            <v>572</v>
          </cell>
          <cell r="H47">
            <v>96</v>
          </cell>
          <cell r="I47">
            <v>1478</v>
          </cell>
          <cell r="J47">
            <v>111</v>
          </cell>
          <cell r="K47">
            <v>1</v>
          </cell>
          <cell r="L47">
            <v>112</v>
          </cell>
          <cell r="M47">
            <v>0.8928571428571429</v>
          </cell>
          <cell r="N47">
            <v>0.77</v>
          </cell>
          <cell r="O47">
            <v>4.7699999999999996</v>
          </cell>
          <cell r="P47">
            <v>4</v>
          </cell>
          <cell r="R47">
            <v>6936.9369369369369</v>
          </cell>
          <cell r="S47">
            <v>1.2987012987012987</v>
          </cell>
          <cell r="T47">
            <v>145.45454545454547</v>
          </cell>
          <cell r="V47" t="str">
            <v>test after long shut in (GLI need to confirm)</v>
          </cell>
          <cell r="W47">
            <v>770</v>
          </cell>
          <cell r="X47">
            <v>4000</v>
          </cell>
        </row>
        <row r="48">
          <cell r="B48">
            <v>39538</v>
          </cell>
          <cell r="C48" t="str">
            <v>A-21</v>
          </cell>
          <cell r="D48" t="str">
            <v>A-21:Zone3</v>
          </cell>
          <cell r="E48">
            <v>13</v>
          </cell>
          <cell r="F48">
            <v>100</v>
          </cell>
          <cell r="G48">
            <v>572</v>
          </cell>
          <cell r="H48">
            <v>99</v>
          </cell>
          <cell r="I48">
            <v>1585</v>
          </cell>
          <cell r="J48">
            <v>73</v>
          </cell>
          <cell r="K48">
            <v>4</v>
          </cell>
          <cell r="L48">
            <v>77</v>
          </cell>
          <cell r="M48">
            <v>5.1948051948051948</v>
          </cell>
          <cell r="N48">
            <v>7.0000000000000298E-2</v>
          </cell>
          <cell r="O48">
            <v>5.07</v>
          </cell>
          <cell r="P48">
            <v>5</v>
          </cell>
          <cell r="R48">
            <v>958.90410958904522</v>
          </cell>
          <cell r="S48">
            <v>57.142857142856897</v>
          </cell>
          <cell r="T48">
            <v>1099.9999999999952</v>
          </cell>
          <cell r="V48" t="str">
            <v>test reduced due to low influx (huff/puff)</v>
          </cell>
          <cell r="W48">
            <v>70.000000000000298</v>
          </cell>
          <cell r="X48">
            <v>5000</v>
          </cell>
        </row>
        <row r="49">
          <cell r="B49">
            <v>39563</v>
          </cell>
          <cell r="C49" t="str">
            <v>A-21</v>
          </cell>
          <cell r="D49" t="str">
            <v>A-21:Zone3</v>
          </cell>
          <cell r="E49">
            <v>7</v>
          </cell>
          <cell r="F49">
            <v>99</v>
          </cell>
          <cell r="G49">
            <v>611</v>
          </cell>
          <cell r="H49">
            <v>90</v>
          </cell>
          <cell r="I49">
            <v>1176</v>
          </cell>
          <cell r="J49">
            <v>2</v>
          </cell>
          <cell r="K49">
            <v>0</v>
          </cell>
          <cell r="L49">
            <v>2</v>
          </cell>
          <cell r="M49">
            <v>0</v>
          </cell>
          <cell r="N49">
            <v>4.1399999999999997</v>
          </cell>
          <cell r="O49">
            <v>4.1399999999999997</v>
          </cell>
          <cell r="P49">
            <v>0</v>
          </cell>
          <cell r="R49">
            <v>2070000</v>
          </cell>
          <cell r="S49">
            <v>0</v>
          </cell>
          <cell r="T49">
            <v>0.48309178743961351</v>
          </cell>
          <cell r="V49" t="str">
            <v>naturally flow, gas not align w/ LT</v>
          </cell>
          <cell r="W49">
            <v>4140</v>
          </cell>
          <cell r="X49">
            <v>0</v>
          </cell>
        </row>
        <row r="50">
          <cell r="B50">
            <v>39574</v>
          </cell>
          <cell r="C50" t="str">
            <v>A-21</v>
          </cell>
          <cell r="D50" t="str">
            <v>A-21:Zone3</v>
          </cell>
          <cell r="E50">
            <v>9</v>
          </cell>
          <cell r="F50">
            <v>99</v>
          </cell>
          <cell r="G50">
            <v>641</v>
          </cell>
          <cell r="H50">
            <v>88</v>
          </cell>
          <cell r="I50">
            <v>1466</v>
          </cell>
          <cell r="J50">
            <v>2</v>
          </cell>
          <cell r="K50">
            <v>0</v>
          </cell>
          <cell r="L50">
            <v>2</v>
          </cell>
          <cell r="M50">
            <v>0</v>
          </cell>
          <cell r="N50">
            <v>5.05</v>
          </cell>
          <cell r="O50">
            <v>5.05</v>
          </cell>
          <cell r="P50">
            <v>0</v>
          </cell>
          <cell r="R50">
            <v>2525000</v>
          </cell>
          <cell r="S50">
            <v>0</v>
          </cell>
          <cell r="T50">
            <v>0.39603960396039606</v>
          </cell>
          <cell r="V50" t="str">
            <v>naturall flow (confirmed gas flow)</v>
          </cell>
          <cell r="W50">
            <v>5050</v>
          </cell>
          <cell r="X50">
            <v>0</v>
          </cell>
        </row>
        <row r="51">
          <cell r="B51">
            <v>39868</v>
          </cell>
          <cell r="C51" t="str">
            <v>A-21</v>
          </cell>
          <cell r="D51" t="str">
            <v>A-21:Zone3</v>
          </cell>
          <cell r="E51">
            <v>8</v>
          </cell>
          <cell r="F51">
            <v>99</v>
          </cell>
          <cell r="G51">
            <v>623</v>
          </cell>
          <cell r="H51">
            <v>131</v>
          </cell>
          <cell r="I51">
            <v>879</v>
          </cell>
          <cell r="J51">
            <v>1</v>
          </cell>
          <cell r="K51">
            <v>6</v>
          </cell>
          <cell r="L51">
            <v>7</v>
          </cell>
          <cell r="M51">
            <v>85.714285714285708</v>
          </cell>
          <cell r="N51">
            <v>1.97</v>
          </cell>
          <cell r="R51">
            <v>1970000</v>
          </cell>
          <cell r="S51">
            <v>3.0456852791878171</v>
          </cell>
          <cell r="T51">
            <v>3.5532994923857868</v>
          </cell>
          <cell r="V51" t="str">
            <v>test after flow to SRS</v>
          </cell>
          <cell r="W51">
            <v>1970</v>
          </cell>
          <cell r="X51">
            <v>0</v>
          </cell>
        </row>
        <row r="52">
          <cell r="B52">
            <v>39894</v>
          </cell>
          <cell r="C52" t="str">
            <v>A-21</v>
          </cell>
          <cell r="D52" t="str">
            <v>A-21:Zone3</v>
          </cell>
          <cell r="E52">
            <v>9</v>
          </cell>
          <cell r="F52">
            <v>29</v>
          </cell>
          <cell r="G52">
            <v>538</v>
          </cell>
          <cell r="H52">
            <v>93</v>
          </cell>
          <cell r="I52">
            <v>292</v>
          </cell>
          <cell r="J52">
            <v>1</v>
          </cell>
          <cell r="K52">
            <v>0</v>
          </cell>
          <cell r="L52">
            <v>1</v>
          </cell>
          <cell r="M52">
            <v>0</v>
          </cell>
          <cell r="N52">
            <v>0</v>
          </cell>
          <cell r="R52">
            <v>0</v>
          </cell>
          <cell r="T52">
            <v>0</v>
          </cell>
          <cell r="V52" t="str">
            <v>flushing</v>
          </cell>
          <cell r="W52">
            <v>0</v>
          </cell>
          <cell r="X52">
            <v>0</v>
          </cell>
        </row>
        <row r="53">
          <cell r="B53">
            <v>40551</v>
          </cell>
          <cell r="C53" t="str">
            <v>A-21</v>
          </cell>
          <cell r="D53" t="str">
            <v>A-21:Zone3</v>
          </cell>
          <cell r="E53">
            <v>12</v>
          </cell>
          <cell r="F53">
            <v>100</v>
          </cell>
          <cell r="G53">
            <v>360</v>
          </cell>
          <cell r="H53">
            <v>184</v>
          </cell>
          <cell r="I53">
            <v>741</v>
          </cell>
          <cell r="J53">
            <v>1437</v>
          </cell>
          <cell r="K53">
            <v>588</v>
          </cell>
          <cell r="L53">
            <v>2025</v>
          </cell>
          <cell r="M53">
            <v>29.037037037037038</v>
          </cell>
          <cell r="N53">
            <v>4.74</v>
          </cell>
          <cell r="R53">
            <v>3298.5386221294361</v>
          </cell>
          <cell r="S53">
            <v>124.0506329113924</v>
          </cell>
          <cell r="T53">
            <v>427.21518987341773</v>
          </cell>
          <cell r="V53" t="str">
            <v>Initilal prod after add perf</v>
          </cell>
          <cell r="W53">
            <v>4740</v>
          </cell>
          <cell r="X53">
            <v>0</v>
          </cell>
        </row>
        <row r="54">
          <cell r="B54">
            <v>40552</v>
          </cell>
          <cell r="C54" t="str">
            <v>A-21</v>
          </cell>
          <cell r="D54" t="str">
            <v>A-21:Zone3</v>
          </cell>
          <cell r="E54">
            <v>24</v>
          </cell>
          <cell r="F54">
            <v>100</v>
          </cell>
          <cell r="G54">
            <v>366</v>
          </cell>
          <cell r="H54">
            <v>182</v>
          </cell>
          <cell r="I54">
            <v>747</v>
          </cell>
          <cell r="J54">
            <v>1126</v>
          </cell>
          <cell r="K54">
            <v>358</v>
          </cell>
          <cell r="L54">
            <v>1484</v>
          </cell>
          <cell r="M54">
            <v>24.123989218328841</v>
          </cell>
          <cell r="N54">
            <v>5</v>
          </cell>
          <cell r="R54">
            <v>4440.4973357015988</v>
          </cell>
          <cell r="S54">
            <v>71.599999999999994</v>
          </cell>
          <cell r="T54">
            <v>296.8</v>
          </cell>
          <cell r="V54" t="str">
            <v>23,000 ppm Sal</v>
          </cell>
          <cell r="W54">
            <v>5000</v>
          </cell>
          <cell r="X54">
            <v>0</v>
          </cell>
        </row>
        <row r="55">
          <cell r="B55">
            <v>40553</v>
          </cell>
          <cell r="C55" t="str">
            <v>A-21</v>
          </cell>
          <cell r="D55" t="str">
            <v>A-21:Zone3</v>
          </cell>
          <cell r="E55">
            <v>23</v>
          </cell>
          <cell r="F55">
            <v>100</v>
          </cell>
          <cell r="G55">
            <v>380</v>
          </cell>
          <cell r="H55">
            <v>180</v>
          </cell>
          <cell r="I55">
            <v>275</v>
          </cell>
          <cell r="J55">
            <v>1200</v>
          </cell>
          <cell r="K55">
            <v>295</v>
          </cell>
          <cell r="L55">
            <v>1495</v>
          </cell>
          <cell r="M55">
            <v>19.732441471571907</v>
          </cell>
          <cell r="N55">
            <v>5</v>
          </cell>
          <cell r="R55">
            <v>4166.666666666667</v>
          </cell>
          <cell r="S55">
            <v>59</v>
          </cell>
          <cell r="T55">
            <v>299</v>
          </cell>
          <cell r="V55" t="str">
            <v>(sal 19,000 ppm) CP decrease due surface  G/Linstallation work</v>
          </cell>
          <cell r="W55">
            <v>5000</v>
          </cell>
          <cell r="X55">
            <v>0</v>
          </cell>
        </row>
        <row r="56">
          <cell r="B56">
            <v>40554</v>
          </cell>
          <cell r="C56" t="str">
            <v>A-21</v>
          </cell>
          <cell r="D56" t="str">
            <v>A-21:Zone3</v>
          </cell>
          <cell r="E56">
            <v>23</v>
          </cell>
          <cell r="F56">
            <v>100</v>
          </cell>
          <cell r="G56">
            <v>380</v>
          </cell>
          <cell r="H56">
            <v>180</v>
          </cell>
          <cell r="I56">
            <v>275</v>
          </cell>
          <cell r="J56">
            <v>1121</v>
          </cell>
          <cell r="K56">
            <v>172</v>
          </cell>
          <cell r="L56">
            <v>1293</v>
          </cell>
          <cell r="M56">
            <v>13.302397525135344</v>
          </cell>
          <cell r="N56">
            <v>5.01</v>
          </cell>
          <cell r="R56">
            <v>4469.2239072256916</v>
          </cell>
          <cell r="S56">
            <v>34.331337325349303</v>
          </cell>
          <cell r="T56">
            <v>258.08383233532936</v>
          </cell>
          <cell r="V56" t="str">
            <v>LDM close (15,300 ppm Sal)</v>
          </cell>
          <cell r="W56">
            <v>5010</v>
          </cell>
          <cell r="X56">
            <v>0</v>
          </cell>
        </row>
        <row r="57">
          <cell r="B57">
            <v>40557</v>
          </cell>
          <cell r="C57" t="str">
            <v>A-21</v>
          </cell>
          <cell r="D57" t="str">
            <v>A-21:Zone3</v>
          </cell>
          <cell r="E57">
            <v>12</v>
          </cell>
          <cell r="F57">
            <v>100</v>
          </cell>
          <cell r="G57">
            <v>395</v>
          </cell>
          <cell r="H57">
            <v>185</v>
          </cell>
          <cell r="I57">
            <v>275</v>
          </cell>
          <cell r="J57">
            <v>975</v>
          </cell>
          <cell r="K57">
            <v>180</v>
          </cell>
          <cell r="L57">
            <v>1155</v>
          </cell>
          <cell r="M57">
            <v>15.584415584415584</v>
          </cell>
          <cell r="N57">
            <v>4.96</v>
          </cell>
          <cell r="O57">
            <v>4.96</v>
          </cell>
          <cell r="P57">
            <v>0</v>
          </cell>
          <cell r="R57">
            <v>5087.1794871794873</v>
          </cell>
          <cell r="S57">
            <v>36.29032258064516</v>
          </cell>
          <cell r="T57">
            <v>232.86290322580646</v>
          </cell>
          <cell r="V57" t="str">
            <v>14,581 ppm Salinity</v>
          </cell>
          <cell r="W57">
            <v>4960</v>
          </cell>
          <cell r="X57">
            <v>0</v>
          </cell>
        </row>
        <row r="58">
          <cell r="B58">
            <v>40559</v>
          </cell>
          <cell r="C58" t="str">
            <v>A-21</v>
          </cell>
          <cell r="D58" t="str">
            <v>A-21:Zone3</v>
          </cell>
          <cell r="E58">
            <v>7</v>
          </cell>
          <cell r="F58">
            <v>100</v>
          </cell>
          <cell r="G58">
            <v>393</v>
          </cell>
          <cell r="H58">
            <v>179</v>
          </cell>
          <cell r="I58">
            <v>275</v>
          </cell>
          <cell r="J58">
            <v>963</v>
          </cell>
          <cell r="K58">
            <v>148</v>
          </cell>
          <cell r="L58">
            <v>1111</v>
          </cell>
          <cell r="M58">
            <v>13.321332133213321</v>
          </cell>
          <cell r="N58">
            <v>4.7</v>
          </cell>
          <cell r="O58">
            <v>4.7</v>
          </cell>
          <cell r="P58">
            <v>0</v>
          </cell>
          <cell r="R58">
            <v>4880.5815160955344</v>
          </cell>
          <cell r="S58">
            <v>31.48936170212766</v>
          </cell>
          <cell r="T58">
            <v>236.38297872340425</v>
          </cell>
          <cell r="W58">
            <v>4700</v>
          </cell>
          <cell r="X58">
            <v>0</v>
          </cell>
        </row>
        <row r="59">
          <cell r="B59">
            <v>40565</v>
          </cell>
          <cell r="C59" t="str">
            <v>A-21</v>
          </cell>
          <cell r="D59" t="str">
            <v>A-21:Zone3</v>
          </cell>
          <cell r="E59">
            <v>13</v>
          </cell>
          <cell r="F59">
            <v>100</v>
          </cell>
          <cell r="G59">
            <v>371</v>
          </cell>
          <cell r="H59">
            <v>186</v>
          </cell>
          <cell r="I59">
            <v>275</v>
          </cell>
          <cell r="J59">
            <v>738</v>
          </cell>
          <cell r="K59">
            <v>128</v>
          </cell>
          <cell r="L59">
            <v>866</v>
          </cell>
          <cell r="M59">
            <v>14.780600461893764</v>
          </cell>
          <cell r="N59">
            <v>5.03</v>
          </cell>
          <cell r="O59">
            <v>5.03</v>
          </cell>
          <cell r="P59">
            <v>0</v>
          </cell>
          <cell r="R59">
            <v>6815.7181571815718</v>
          </cell>
          <cell r="S59">
            <v>25.447316103379723</v>
          </cell>
          <cell r="T59">
            <v>172.16699801192843</v>
          </cell>
          <cell r="W59">
            <v>5030</v>
          </cell>
          <cell r="X59">
            <v>0</v>
          </cell>
        </row>
        <row r="60">
          <cell r="B60">
            <v>40575</v>
          </cell>
          <cell r="C60" t="str">
            <v>A-21</v>
          </cell>
          <cell r="D60" t="str">
            <v>A-21:Zone3</v>
          </cell>
          <cell r="E60">
            <v>13</v>
          </cell>
          <cell r="F60">
            <v>100</v>
          </cell>
          <cell r="G60">
            <v>371</v>
          </cell>
          <cell r="H60">
            <v>186</v>
          </cell>
          <cell r="I60">
            <v>275</v>
          </cell>
          <cell r="J60">
            <v>738</v>
          </cell>
          <cell r="K60">
            <v>28</v>
          </cell>
          <cell r="L60">
            <v>766</v>
          </cell>
          <cell r="M60">
            <v>3.6553524804177546</v>
          </cell>
          <cell r="N60">
            <v>5.03</v>
          </cell>
          <cell r="O60">
            <v>5.03</v>
          </cell>
          <cell r="P60">
            <v>0</v>
          </cell>
          <cell r="R60">
            <v>6815.7181571815718</v>
          </cell>
          <cell r="S60">
            <v>5.5666003976143141</v>
          </cell>
          <cell r="T60">
            <v>152.28628230616303</v>
          </cell>
          <cell r="V60" t="str">
            <v>ALOC (-100 BO) 22 Jan</v>
          </cell>
          <cell r="W60">
            <v>5030</v>
          </cell>
          <cell r="X60">
            <v>0</v>
          </cell>
        </row>
        <row r="61">
          <cell r="B61">
            <v>40579</v>
          </cell>
          <cell r="C61" t="str">
            <v>A-21</v>
          </cell>
          <cell r="D61" t="str">
            <v>A-21:Zone3</v>
          </cell>
          <cell r="E61">
            <v>10</v>
          </cell>
          <cell r="F61">
            <v>100</v>
          </cell>
          <cell r="G61">
            <v>367</v>
          </cell>
          <cell r="H61">
            <v>181</v>
          </cell>
          <cell r="I61">
            <v>274</v>
          </cell>
          <cell r="J61">
            <v>610.9</v>
          </cell>
          <cell r="K61">
            <v>0</v>
          </cell>
          <cell r="L61">
            <v>610.9</v>
          </cell>
          <cell r="M61">
            <v>0</v>
          </cell>
          <cell r="N61">
            <v>4.28</v>
          </cell>
          <cell r="O61">
            <v>4.28</v>
          </cell>
          <cell r="P61">
            <v>0</v>
          </cell>
          <cell r="R61">
            <v>7006.0566377475852</v>
          </cell>
          <cell r="S61">
            <v>0</v>
          </cell>
          <cell r="T61">
            <v>142.7336448598131</v>
          </cell>
          <cell r="V61" t="str">
            <v>ALOC</v>
          </cell>
          <cell r="W61">
            <v>4280</v>
          </cell>
          <cell r="X61">
            <v>0</v>
          </cell>
        </row>
        <row r="62">
          <cell r="B62">
            <v>40583</v>
          </cell>
          <cell r="C62" t="str">
            <v>A-21</v>
          </cell>
          <cell r="D62" t="str">
            <v>A-21:Zone3</v>
          </cell>
          <cell r="E62">
            <v>9</v>
          </cell>
          <cell r="F62">
            <v>100</v>
          </cell>
          <cell r="G62">
            <v>347</v>
          </cell>
          <cell r="H62">
            <v>188</v>
          </cell>
          <cell r="I62">
            <v>274</v>
          </cell>
          <cell r="J62">
            <v>605</v>
          </cell>
          <cell r="K62">
            <v>0</v>
          </cell>
          <cell r="L62">
            <v>605</v>
          </cell>
          <cell r="M62">
            <v>0</v>
          </cell>
          <cell r="N62">
            <v>5.05</v>
          </cell>
          <cell r="O62">
            <v>5.05</v>
          </cell>
          <cell r="P62">
            <v>0</v>
          </cell>
          <cell r="R62">
            <v>8347.1074380165282</v>
          </cell>
          <cell r="S62">
            <v>0</v>
          </cell>
          <cell r="T62">
            <v>119.80198019801981</v>
          </cell>
          <cell r="V62" t="str">
            <v>ALOC</v>
          </cell>
          <cell r="W62">
            <v>5050</v>
          </cell>
          <cell r="X62">
            <v>0</v>
          </cell>
        </row>
        <row r="63">
          <cell r="B63">
            <v>40616</v>
          </cell>
          <cell r="C63" t="str">
            <v>A-21</v>
          </cell>
          <cell r="D63" t="str">
            <v>A-21:Zone3</v>
          </cell>
          <cell r="E63">
            <v>12</v>
          </cell>
          <cell r="F63">
            <v>100</v>
          </cell>
          <cell r="G63">
            <v>371</v>
          </cell>
          <cell r="H63">
            <v>181</v>
          </cell>
          <cell r="I63">
            <v>273</v>
          </cell>
          <cell r="J63">
            <v>555</v>
          </cell>
          <cell r="K63">
            <v>0</v>
          </cell>
          <cell r="L63">
            <v>555</v>
          </cell>
          <cell r="M63">
            <v>0</v>
          </cell>
          <cell r="N63">
            <v>3.68</v>
          </cell>
          <cell r="O63">
            <v>3.68</v>
          </cell>
          <cell r="P63">
            <v>0</v>
          </cell>
          <cell r="R63">
            <v>6630.6306306306305</v>
          </cell>
          <cell r="S63">
            <v>0</v>
          </cell>
          <cell r="T63">
            <v>150.81521739130434</v>
          </cell>
          <cell r="V63" t="str">
            <v>ALOC - 100 BW</v>
          </cell>
          <cell r="W63">
            <v>3680</v>
          </cell>
          <cell r="X63">
            <v>0</v>
          </cell>
        </row>
        <row r="64">
          <cell r="B64">
            <v>40641</v>
          </cell>
          <cell r="C64" t="str">
            <v>A-21</v>
          </cell>
          <cell r="D64" t="str">
            <v>A-21:Zone3</v>
          </cell>
          <cell r="E64">
            <v>8</v>
          </cell>
          <cell r="F64">
            <v>100</v>
          </cell>
          <cell r="G64">
            <v>404</v>
          </cell>
          <cell r="H64">
            <v>175</v>
          </cell>
          <cell r="I64">
            <v>273</v>
          </cell>
          <cell r="J64">
            <v>491.5</v>
          </cell>
          <cell r="K64">
            <v>79.099999999999994</v>
          </cell>
          <cell r="L64">
            <v>570.6</v>
          </cell>
          <cell r="M64">
            <v>13.862600771118121</v>
          </cell>
          <cell r="N64">
            <v>3.83</v>
          </cell>
          <cell r="O64">
            <v>3.83</v>
          </cell>
          <cell r="P64">
            <v>0</v>
          </cell>
          <cell r="R64">
            <v>7792.4720244150558</v>
          </cell>
          <cell r="S64">
            <v>20.652741514360315</v>
          </cell>
          <cell r="T64">
            <v>148.98172323759792</v>
          </cell>
          <cell r="V64" t="str">
            <v>waiting for LDM</v>
          </cell>
          <cell r="W64">
            <v>3830</v>
          </cell>
          <cell r="X64">
            <v>0</v>
          </cell>
        </row>
        <row r="65">
          <cell r="B65">
            <v>40715</v>
          </cell>
          <cell r="C65" t="str">
            <v>A-21</v>
          </cell>
          <cell r="D65" t="str">
            <v>A-21:Zone3</v>
          </cell>
          <cell r="E65">
            <v>4</v>
          </cell>
          <cell r="F65">
            <v>95</v>
          </cell>
          <cell r="G65">
            <v>311</v>
          </cell>
          <cell r="H65">
            <v>182</v>
          </cell>
          <cell r="I65">
            <v>274</v>
          </cell>
          <cell r="J65">
            <v>456.8</v>
          </cell>
          <cell r="K65">
            <v>113.8</v>
          </cell>
          <cell r="L65">
            <v>570.6</v>
          </cell>
          <cell r="M65">
            <v>19.943918682089031</v>
          </cell>
          <cell r="N65">
            <v>4.2300000000000004</v>
          </cell>
          <cell r="O65">
            <v>4.2300000000000004</v>
          </cell>
          <cell r="P65">
            <v>0</v>
          </cell>
          <cell r="R65">
            <v>9260.0700525394041</v>
          </cell>
          <cell r="S65">
            <v>26.90307328605201</v>
          </cell>
          <cell r="T65">
            <v>134.89361702127658</v>
          </cell>
          <cell r="V65" t="str">
            <v>waiting for LDM (short test)</v>
          </cell>
          <cell r="W65">
            <v>4230</v>
          </cell>
          <cell r="X65">
            <v>0</v>
          </cell>
        </row>
        <row r="66">
          <cell r="B66">
            <v>40747</v>
          </cell>
          <cell r="C66" t="str">
            <v>A-21</v>
          </cell>
          <cell r="D66" t="str">
            <v>A-21:Zone3</v>
          </cell>
          <cell r="E66">
            <v>18</v>
          </cell>
          <cell r="F66">
            <v>100</v>
          </cell>
          <cell r="G66">
            <v>370</v>
          </cell>
          <cell r="H66">
            <v>176</v>
          </cell>
          <cell r="I66">
            <v>273</v>
          </cell>
          <cell r="J66">
            <v>430</v>
          </cell>
          <cell r="K66">
            <v>81</v>
          </cell>
          <cell r="L66">
            <v>511</v>
          </cell>
          <cell r="M66">
            <v>15.851272015655578</v>
          </cell>
          <cell r="N66">
            <v>4.78</v>
          </cell>
          <cell r="O66">
            <v>4.78</v>
          </cell>
          <cell r="P66">
            <v>0</v>
          </cell>
          <cell r="R66">
            <v>11116.279069767443</v>
          </cell>
          <cell r="S66">
            <v>16.94560669456067</v>
          </cell>
          <cell r="T66">
            <v>106.90376569037657</v>
          </cell>
          <cell r="W66">
            <v>4780</v>
          </cell>
          <cell r="X66">
            <v>0</v>
          </cell>
        </row>
        <row r="67">
          <cell r="B67">
            <v>40753</v>
          </cell>
          <cell r="C67" t="str">
            <v>A-21</v>
          </cell>
          <cell r="D67" t="str">
            <v>A-21:Zone3</v>
          </cell>
          <cell r="E67">
            <v>19</v>
          </cell>
          <cell r="F67">
            <v>100</v>
          </cell>
          <cell r="G67">
            <v>334</v>
          </cell>
          <cell r="H67">
            <v>170</v>
          </cell>
          <cell r="I67">
            <v>272</v>
          </cell>
          <cell r="J67">
            <v>418</v>
          </cell>
          <cell r="K67">
            <v>86.3</v>
          </cell>
          <cell r="L67">
            <v>504.3</v>
          </cell>
          <cell r="M67">
            <v>17.112829664882014</v>
          </cell>
          <cell r="N67">
            <v>4.26</v>
          </cell>
          <cell r="O67">
            <v>4.26</v>
          </cell>
          <cell r="P67">
            <v>0</v>
          </cell>
          <cell r="R67">
            <v>10191.387559808612</v>
          </cell>
          <cell r="S67">
            <v>20.258215962441316</v>
          </cell>
          <cell r="T67">
            <v>118.38028169014085</v>
          </cell>
          <cell r="W67">
            <v>4260</v>
          </cell>
          <cell r="X67">
            <v>0</v>
          </cell>
        </row>
        <row r="68">
          <cell r="B68">
            <v>40868</v>
          </cell>
          <cell r="C68" t="str">
            <v>A-21</v>
          </cell>
          <cell r="D68" t="str">
            <v>A-21:Zone3</v>
          </cell>
          <cell r="E68">
            <v>6</v>
          </cell>
          <cell r="F68">
            <v>100</v>
          </cell>
          <cell r="G68">
            <v>317</v>
          </cell>
          <cell r="H68">
            <v>169</v>
          </cell>
          <cell r="I68">
            <v>272</v>
          </cell>
          <cell r="J68">
            <v>383</v>
          </cell>
          <cell r="K68">
            <v>96.2</v>
          </cell>
          <cell r="L68">
            <v>479.2</v>
          </cell>
          <cell r="M68">
            <v>20.075125208681136</v>
          </cell>
          <cell r="N68">
            <v>3.2</v>
          </cell>
          <cell r="O68">
            <v>3.2</v>
          </cell>
          <cell r="P68">
            <v>0</v>
          </cell>
          <cell r="R68">
            <v>8355.0913838120105</v>
          </cell>
          <cell r="S68">
            <v>30.0625</v>
          </cell>
          <cell r="T68">
            <v>149.75</v>
          </cell>
          <cell r="V68" t="str">
            <v>waiting for LDM</v>
          </cell>
          <cell r="W68">
            <v>3200</v>
          </cell>
          <cell r="X68">
            <v>0</v>
          </cell>
        </row>
        <row r="69">
          <cell r="B69">
            <v>40869</v>
          </cell>
          <cell r="C69" t="str">
            <v>A-21</v>
          </cell>
          <cell r="D69" t="str">
            <v>A-21:Zone3</v>
          </cell>
          <cell r="E69">
            <v>19</v>
          </cell>
          <cell r="F69">
            <v>100</v>
          </cell>
          <cell r="G69">
            <v>321</v>
          </cell>
          <cell r="H69">
            <v>164</v>
          </cell>
          <cell r="I69">
            <v>270</v>
          </cell>
          <cell r="J69">
            <v>366.4</v>
          </cell>
          <cell r="K69">
            <v>126.1</v>
          </cell>
          <cell r="L69">
            <v>492.5</v>
          </cell>
          <cell r="M69">
            <v>25.604060913705585</v>
          </cell>
          <cell r="N69">
            <v>3.12</v>
          </cell>
          <cell r="O69">
            <v>3.12</v>
          </cell>
          <cell r="P69">
            <v>0</v>
          </cell>
          <cell r="R69">
            <v>8515.283842794759</v>
          </cell>
          <cell r="S69">
            <v>40.416666666666664</v>
          </cell>
          <cell r="T69">
            <v>157.85256410256412</v>
          </cell>
          <cell r="V69" t="str">
            <v>waiting for LDM</v>
          </cell>
          <cell r="W69">
            <v>3120</v>
          </cell>
          <cell r="X69">
            <v>0</v>
          </cell>
        </row>
        <row r="70">
          <cell r="B70">
            <v>40893</v>
          </cell>
          <cell r="C70" t="str">
            <v>A-21</v>
          </cell>
          <cell r="D70" t="str">
            <v>A-21:Zone3</v>
          </cell>
          <cell r="E70">
            <v>14</v>
          </cell>
          <cell r="F70">
            <v>100</v>
          </cell>
          <cell r="G70">
            <v>338</v>
          </cell>
          <cell r="H70">
            <v>160</v>
          </cell>
          <cell r="I70">
            <v>269</v>
          </cell>
          <cell r="J70">
            <v>350.4</v>
          </cell>
          <cell r="K70">
            <v>108.3</v>
          </cell>
          <cell r="L70">
            <v>458.7</v>
          </cell>
          <cell r="M70">
            <v>23.610202746893393</v>
          </cell>
          <cell r="N70">
            <v>2.96</v>
          </cell>
          <cell r="O70">
            <v>2.96</v>
          </cell>
          <cell r="P70">
            <v>0</v>
          </cell>
          <cell r="R70">
            <v>8447.488584474886</v>
          </cell>
          <cell r="S70">
            <v>36.587837837837839</v>
          </cell>
          <cell r="T70">
            <v>154.96621621621622</v>
          </cell>
          <cell r="W70">
            <v>2960</v>
          </cell>
          <cell r="X70">
            <v>0</v>
          </cell>
        </row>
        <row r="71">
          <cell r="B71">
            <v>40918</v>
          </cell>
          <cell r="C71" t="str">
            <v>A-21</v>
          </cell>
          <cell r="D71" t="str">
            <v>A-21:Zone3</v>
          </cell>
          <cell r="E71">
            <v>11</v>
          </cell>
          <cell r="F71">
            <v>99</v>
          </cell>
          <cell r="G71">
            <v>383</v>
          </cell>
          <cell r="H71">
            <v>160</v>
          </cell>
          <cell r="I71">
            <v>267</v>
          </cell>
          <cell r="J71">
            <v>357.6</v>
          </cell>
          <cell r="K71">
            <v>103</v>
          </cell>
          <cell r="L71">
            <v>460.6</v>
          </cell>
          <cell r="M71">
            <v>22.362136343899262</v>
          </cell>
          <cell r="N71">
            <v>2.54</v>
          </cell>
          <cell r="O71">
            <v>2.54</v>
          </cell>
          <cell r="P71">
            <v>0</v>
          </cell>
          <cell r="R71">
            <v>7102.908277404922</v>
          </cell>
          <cell r="S71">
            <v>40.551181102362207</v>
          </cell>
          <cell r="T71">
            <v>181.33858267716536</v>
          </cell>
          <cell r="V71" t="str">
            <v>waiting for LDM</v>
          </cell>
          <cell r="W71">
            <v>2540</v>
          </cell>
          <cell r="X71">
            <v>0</v>
          </cell>
        </row>
        <row r="72">
          <cell r="B72">
            <v>40961</v>
          </cell>
          <cell r="C72" t="str">
            <v>A-21</v>
          </cell>
          <cell r="D72" t="str">
            <v>A-21:Zone3</v>
          </cell>
          <cell r="E72">
            <v>24</v>
          </cell>
          <cell r="F72">
            <v>99</v>
          </cell>
          <cell r="G72">
            <v>319</v>
          </cell>
          <cell r="H72">
            <v>169</v>
          </cell>
          <cell r="I72">
            <v>268</v>
          </cell>
          <cell r="J72">
            <v>336</v>
          </cell>
          <cell r="K72">
            <v>94.9</v>
          </cell>
          <cell r="L72">
            <v>430.9</v>
          </cell>
          <cell r="M72">
            <v>22.023671385472266</v>
          </cell>
          <cell r="N72">
            <v>2.41</v>
          </cell>
          <cell r="O72">
            <v>2.41</v>
          </cell>
          <cell r="P72">
            <v>0</v>
          </cell>
          <cell r="R72">
            <v>7172.6190476190477</v>
          </cell>
          <cell r="S72">
            <v>39.377593360995853</v>
          </cell>
          <cell r="T72">
            <v>178.79668049792531</v>
          </cell>
          <cell r="V72" t="str">
            <v xml:space="preserve"> Waiting for LDM</v>
          </cell>
          <cell r="W72">
            <v>2410</v>
          </cell>
          <cell r="X72">
            <v>0</v>
          </cell>
        </row>
        <row r="73">
          <cell r="B73">
            <v>40978</v>
          </cell>
          <cell r="C73" t="str">
            <v>A-21</v>
          </cell>
          <cell r="D73" t="str">
            <v>A-21:Zone3</v>
          </cell>
          <cell r="E73">
            <v>12</v>
          </cell>
          <cell r="F73">
            <v>99</v>
          </cell>
          <cell r="G73">
            <v>365</v>
          </cell>
          <cell r="H73">
            <v>167</v>
          </cell>
          <cell r="I73">
            <v>270</v>
          </cell>
          <cell r="J73">
            <v>333</v>
          </cell>
          <cell r="K73">
            <v>100</v>
          </cell>
          <cell r="L73">
            <v>433</v>
          </cell>
          <cell r="M73">
            <v>23.094688221709006</v>
          </cell>
          <cell r="N73">
            <v>2.4</v>
          </cell>
          <cell r="O73">
            <v>2.4</v>
          </cell>
          <cell r="P73">
            <v>0</v>
          </cell>
          <cell r="R73">
            <v>7207.2072072072069</v>
          </cell>
          <cell r="S73">
            <v>41.666666666666664</v>
          </cell>
          <cell r="T73">
            <v>180.41666666666666</v>
          </cell>
          <cell r="V73" t="str">
            <v>waiting for LDM</v>
          </cell>
          <cell r="W73">
            <v>2400</v>
          </cell>
          <cell r="X73">
            <v>0</v>
          </cell>
        </row>
        <row r="74">
          <cell r="B74">
            <v>40990</v>
          </cell>
          <cell r="C74" t="str">
            <v>A-21</v>
          </cell>
          <cell r="D74" t="str">
            <v>A-21:Zone3</v>
          </cell>
          <cell r="E74">
            <v>5</v>
          </cell>
          <cell r="F74">
            <v>99</v>
          </cell>
          <cell r="G74">
            <v>284</v>
          </cell>
          <cell r="H74">
            <v>181</v>
          </cell>
          <cell r="I74">
            <v>271</v>
          </cell>
          <cell r="J74">
            <v>398.5</v>
          </cell>
          <cell r="K74">
            <v>99.8</v>
          </cell>
          <cell r="L74">
            <v>498.3</v>
          </cell>
          <cell r="M74">
            <v>20.028095524784266</v>
          </cell>
          <cell r="N74">
            <v>3.67</v>
          </cell>
          <cell r="O74">
            <v>3.67</v>
          </cell>
          <cell r="P74">
            <v>0</v>
          </cell>
          <cell r="R74">
            <v>9209.5357590966123</v>
          </cell>
          <cell r="S74">
            <v>27.193460490463217</v>
          </cell>
          <cell r="T74">
            <v>135.77656675749319</v>
          </cell>
          <cell r="V74" t="str">
            <v>rewheeling effect THP ~ 284 psi</v>
          </cell>
          <cell r="W74">
            <v>3670</v>
          </cell>
          <cell r="X74">
            <v>0</v>
          </cell>
        </row>
        <row r="75">
          <cell r="B75">
            <v>40992</v>
          </cell>
          <cell r="C75" t="str">
            <v>A-21</v>
          </cell>
          <cell r="D75" t="str">
            <v>A-21:Zone3</v>
          </cell>
          <cell r="E75">
            <v>24</v>
          </cell>
          <cell r="F75">
            <v>99</v>
          </cell>
          <cell r="G75">
            <v>289</v>
          </cell>
          <cell r="H75">
            <v>184</v>
          </cell>
          <cell r="I75">
            <v>274</v>
          </cell>
          <cell r="J75">
            <v>369.8</v>
          </cell>
          <cell r="K75">
            <v>118.3</v>
          </cell>
          <cell r="L75">
            <v>488.1</v>
          </cell>
          <cell r="M75">
            <v>24.236836713788158</v>
          </cell>
          <cell r="N75">
            <v>3.32</v>
          </cell>
          <cell r="O75">
            <v>3.32</v>
          </cell>
          <cell r="P75">
            <v>0</v>
          </cell>
          <cell r="R75">
            <v>8977.8258518117909</v>
          </cell>
          <cell r="S75">
            <v>35.632530120481931</v>
          </cell>
          <cell r="T75">
            <v>147.01807228915663</v>
          </cell>
          <cell r="V75" t="str">
            <v xml:space="preserve"> Waiting for LDM</v>
          </cell>
          <cell r="W75">
            <v>3320</v>
          </cell>
          <cell r="X75">
            <v>0</v>
          </cell>
        </row>
        <row r="76">
          <cell r="B76">
            <v>40999</v>
          </cell>
          <cell r="C76" t="str">
            <v>A-21</v>
          </cell>
          <cell r="D76" t="str">
            <v>A-21:Zone3</v>
          </cell>
          <cell r="E76">
            <v>9</v>
          </cell>
          <cell r="F76">
            <v>99</v>
          </cell>
          <cell r="G76">
            <v>256</v>
          </cell>
          <cell r="H76">
            <v>182</v>
          </cell>
          <cell r="I76">
            <v>272</v>
          </cell>
          <cell r="J76">
            <v>372</v>
          </cell>
          <cell r="K76">
            <v>102</v>
          </cell>
          <cell r="L76">
            <v>474</v>
          </cell>
          <cell r="M76">
            <v>21.518987341772153</v>
          </cell>
          <cell r="N76">
            <v>2.93</v>
          </cell>
          <cell r="O76">
            <v>2.93</v>
          </cell>
          <cell r="P76">
            <v>0</v>
          </cell>
          <cell r="R76">
            <v>7876.3440860215051</v>
          </cell>
          <cell r="S76">
            <v>34.812286689419793</v>
          </cell>
          <cell r="T76">
            <v>161.77474402730377</v>
          </cell>
          <cell r="V76" t="str">
            <v xml:space="preserve"> Waiting for LDM</v>
          </cell>
          <cell r="W76">
            <v>2930</v>
          </cell>
          <cell r="X76">
            <v>0</v>
          </cell>
        </row>
        <row r="77">
          <cell r="B77">
            <v>41006</v>
          </cell>
          <cell r="C77" t="str">
            <v>A-21</v>
          </cell>
          <cell r="D77" t="str">
            <v>A-21:Zone3</v>
          </cell>
          <cell r="E77">
            <v>12</v>
          </cell>
          <cell r="F77">
            <v>100</v>
          </cell>
          <cell r="G77">
            <v>202</v>
          </cell>
          <cell r="H77">
            <v>168</v>
          </cell>
          <cell r="I77">
            <v>269</v>
          </cell>
          <cell r="J77">
            <v>315</v>
          </cell>
          <cell r="K77">
            <v>113.5</v>
          </cell>
          <cell r="L77">
            <v>428.5</v>
          </cell>
          <cell r="M77">
            <v>26.487747957992998</v>
          </cell>
          <cell r="N77">
            <v>3.01</v>
          </cell>
          <cell r="O77">
            <v>3.01</v>
          </cell>
          <cell r="P77">
            <v>0</v>
          </cell>
          <cell r="R77">
            <v>9555.5555555555547</v>
          </cell>
          <cell r="S77">
            <v>37.707641196013292</v>
          </cell>
          <cell r="T77">
            <v>142.35880398671097</v>
          </cell>
          <cell r="V77" t="str">
            <v xml:space="preserve"> Waiting for LDM</v>
          </cell>
          <cell r="W77">
            <v>3010</v>
          </cell>
          <cell r="X77">
            <v>0</v>
          </cell>
        </row>
        <row r="78">
          <cell r="B78">
            <v>41028</v>
          </cell>
          <cell r="C78" t="str">
            <v>A-21</v>
          </cell>
          <cell r="D78" t="str">
            <v>A-21:Zone3</v>
          </cell>
          <cell r="E78">
            <v>13</v>
          </cell>
          <cell r="F78">
            <v>100</v>
          </cell>
          <cell r="G78">
            <v>246</v>
          </cell>
          <cell r="H78">
            <v>175</v>
          </cell>
          <cell r="I78">
            <v>270</v>
          </cell>
          <cell r="J78">
            <v>318.10000000000002</v>
          </cell>
          <cell r="K78">
            <v>119.2</v>
          </cell>
          <cell r="L78">
            <v>437.3</v>
          </cell>
          <cell r="M78">
            <v>27.258175165790075</v>
          </cell>
          <cell r="N78">
            <v>2.83</v>
          </cell>
          <cell r="O78">
            <v>2.83</v>
          </cell>
          <cell r="P78">
            <v>0</v>
          </cell>
          <cell r="R78">
            <v>8896.5734045897516</v>
          </cell>
          <cell r="S78">
            <v>42.120141342756185</v>
          </cell>
          <cell r="T78">
            <v>154.52296819787986</v>
          </cell>
          <cell r="V78" t="str">
            <v xml:space="preserve"> Waiting for LDM</v>
          </cell>
          <cell r="W78">
            <v>2830</v>
          </cell>
          <cell r="X78">
            <v>0</v>
          </cell>
        </row>
        <row r="79">
          <cell r="B79">
            <v>41032</v>
          </cell>
          <cell r="C79" t="str">
            <v>A-21</v>
          </cell>
          <cell r="D79" t="str">
            <v>A-21:Zone3</v>
          </cell>
          <cell r="E79">
            <v>9</v>
          </cell>
          <cell r="F79">
            <v>100</v>
          </cell>
          <cell r="G79">
            <v>249</v>
          </cell>
          <cell r="H79">
            <v>178</v>
          </cell>
          <cell r="I79">
            <v>273</v>
          </cell>
          <cell r="J79">
            <v>299</v>
          </cell>
          <cell r="K79">
            <v>120</v>
          </cell>
          <cell r="L79">
            <v>419</v>
          </cell>
          <cell r="M79">
            <v>28.639618138424822</v>
          </cell>
          <cell r="N79">
            <v>2.85</v>
          </cell>
          <cell r="O79">
            <v>2.85</v>
          </cell>
          <cell r="P79">
            <v>0</v>
          </cell>
          <cell r="R79">
            <v>9531.7725752508359</v>
          </cell>
          <cell r="S79">
            <v>42.10526315789474</v>
          </cell>
          <cell r="T79">
            <v>147.01754385964912</v>
          </cell>
          <cell r="V79" t="str">
            <v>Water no LDM data</v>
          </cell>
          <cell r="W79">
            <v>2850</v>
          </cell>
          <cell r="X79">
            <v>0</v>
          </cell>
        </row>
        <row r="80">
          <cell r="B80">
            <v>41060</v>
          </cell>
          <cell r="C80" t="str">
            <v>A-21</v>
          </cell>
          <cell r="D80" t="str">
            <v>A-21:Zone3</v>
          </cell>
          <cell r="E80">
            <v>11</v>
          </cell>
          <cell r="F80">
            <v>100</v>
          </cell>
          <cell r="G80">
            <v>264</v>
          </cell>
          <cell r="H80">
            <v>181</v>
          </cell>
          <cell r="I80">
            <v>274</v>
          </cell>
          <cell r="J80">
            <v>319</v>
          </cell>
          <cell r="K80">
            <v>118</v>
          </cell>
          <cell r="L80">
            <v>437</v>
          </cell>
          <cell r="M80">
            <v>27.002288329519452</v>
          </cell>
          <cell r="N80">
            <v>2.78</v>
          </cell>
          <cell r="O80">
            <v>2.78</v>
          </cell>
          <cell r="P80">
            <v>0</v>
          </cell>
          <cell r="R80">
            <v>8714.7335423197492</v>
          </cell>
          <cell r="S80">
            <v>42.446043165467628</v>
          </cell>
          <cell r="T80">
            <v>157.19424460431654</v>
          </cell>
          <cell r="V80" t="str">
            <v>Water no LDM data</v>
          </cell>
          <cell r="W80">
            <v>2780</v>
          </cell>
          <cell r="X80">
            <v>0</v>
          </cell>
        </row>
        <row r="81">
          <cell r="B81">
            <v>41084</v>
          </cell>
          <cell r="C81" t="str">
            <v>A-21</v>
          </cell>
          <cell r="D81" t="str">
            <v>A-21:Zone3</v>
          </cell>
          <cell r="E81">
            <v>19</v>
          </cell>
          <cell r="F81">
            <v>100</v>
          </cell>
          <cell r="G81">
            <v>261</v>
          </cell>
          <cell r="H81">
            <v>173</v>
          </cell>
          <cell r="I81">
            <v>269</v>
          </cell>
          <cell r="J81">
            <v>278</v>
          </cell>
          <cell r="K81">
            <v>119</v>
          </cell>
          <cell r="L81">
            <v>397</v>
          </cell>
          <cell r="M81">
            <v>29.974811083123427</v>
          </cell>
          <cell r="N81">
            <v>2.61</v>
          </cell>
          <cell r="O81">
            <v>2.61</v>
          </cell>
          <cell r="P81">
            <v>0</v>
          </cell>
          <cell r="R81">
            <v>9388.4892086330929</v>
          </cell>
          <cell r="S81">
            <v>45.593869731800766</v>
          </cell>
          <cell r="T81">
            <v>152.10727969348659</v>
          </cell>
          <cell r="W81">
            <v>2610</v>
          </cell>
          <cell r="X81">
            <v>0</v>
          </cell>
        </row>
        <row r="82">
          <cell r="B82">
            <v>41094</v>
          </cell>
          <cell r="C82" t="str">
            <v>A-21</v>
          </cell>
          <cell r="D82" t="str">
            <v>A-21:Zone3</v>
          </cell>
          <cell r="E82">
            <v>10</v>
          </cell>
          <cell r="F82">
            <v>100</v>
          </cell>
          <cell r="G82">
            <v>258</v>
          </cell>
          <cell r="H82">
            <v>165</v>
          </cell>
          <cell r="I82">
            <v>267</v>
          </cell>
          <cell r="J82">
            <v>310</v>
          </cell>
          <cell r="K82">
            <v>122</v>
          </cell>
          <cell r="L82">
            <v>432</v>
          </cell>
          <cell r="M82">
            <v>28.24074074074074</v>
          </cell>
          <cell r="N82">
            <v>2.54</v>
          </cell>
          <cell r="O82">
            <v>2.54</v>
          </cell>
          <cell r="P82">
            <v>0</v>
          </cell>
          <cell r="R82">
            <v>8193.5483870967746</v>
          </cell>
          <cell r="S82">
            <v>48.031496062992126</v>
          </cell>
          <cell r="T82">
            <v>170.07874015748033</v>
          </cell>
          <cell r="W82">
            <v>2540</v>
          </cell>
          <cell r="X82">
            <v>0</v>
          </cell>
        </row>
        <row r="83">
          <cell r="B83">
            <v>41105</v>
          </cell>
          <cell r="C83" t="str">
            <v>A-21</v>
          </cell>
          <cell r="D83" t="str">
            <v>A-21:Zone3</v>
          </cell>
          <cell r="E83">
            <v>22</v>
          </cell>
          <cell r="F83">
            <v>100</v>
          </cell>
          <cell r="G83">
            <v>253</v>
          </cell>
          <cell r="H83">
            <v>178</v>
          </cell>
          <cell r="I83">
            <v>270</v>
          </cell>
          <cell r="J83">
            <v>285</v>
          </cell>
          <cell r="K83">
            <v>116</v>
          </cell>
          <cell r="L83">
            <v>401</v>
          </cell>
          <cell r="M83">
            <v>28.927680798004989</v>
          </cell>
          <cell r="N83">
            <v>2.66</v>
          </cell>
          <cell r="O83">
            <v>2.66</v>
          </cell>
          <cell r="P83">
            <v>0</v>
          </cell>
          <cell r="R83">
            <v>9333.3333333333339</v>
          </cell>
          <cell r="S83">
            <v>43.609022556390975</v>
          </cell>
          <cell r="T83">
            <v>150.75187969924812</v>
          </cell>
          <cell r="W83">
            <v>2660</v>
          </cell>
          <cell r="X83">
            <v>0</v>
          </cell>
        </row>
        <row r="84">
          <cell r="B84">
            <v>41114</v>
          </cell>
          <cell r="C84" t="str">
            <v>A-21</v>
          </cell>
          <cell r="D84" t="str">
            <v>A-21:Zone3</v>
          </cell>
          <cell r="E84">
            <v>11</v>
          </cell>
          <cell r="F84">
            <v>100</v>
          </cell>
          <cell r="G84">
            <v>255</v>
          </cell>
          <cell r="H84">
            <v>161</v>
          </cell>
          <cell r="I84">
            <v>267</v>
          </cell>
          <cell r="J84">
            <v>296</v>
          </cell>
          <cell r="K84">
            <v>104</v>
          </cell>
          <cell r="L84">
            <v>400</v>
          </cell>
          <cell r="M84">
            <v>26</v>
          </cell>
          <cell r="N84">
            <v>2.63</v>
          </cell>
          <cell r="O84">
            <v>2.63</v>
          </cell>
          <cell r="P84">
            <v>0</v>
          </cell>
          <cell r="R84">
            <v>8885.135135135135</v>
          </cell>
          <cell r="S84">
            <v>39.543726235741445</v>
          </cell>
          <cell r="T84">
            <v>152.09125475285171</v>
          </cell>
          <cell r="W84">
            <v>2630</v>
          </cell>
          <cell r="X84">
            <v>0</v>
          </cell>
        </row>
        <row r="85">
          <cell r="B85">
            <v>41145</v>
          </cell>
          <cell r="C85" t="str">
            <v>A-21</v>
          </cell>
          <cell r="D85" t="str">
            <v>A-21:Zone3</v>
          </cell>
          <cell r="E85">
            <v>18</v>
          </cell>
          <cell r="F85">
            <v>100</v>
          </cell>
          <cell r="G85">
            <v>253</v>
          </cell>
          <cell r="H85">
            <v>165</v>
          </cell>
          <cell r="I85">
            <v>267</v>
          </cell>
          <cell r="J85">
            <v>266</v>
          </cell>
          <cell r="K85">
            <v>125</v>
          </cell>
          <cell r="L85">
            <v>391</v>
          </cell>
          <cell r="M85">
            <v>31.9693094629156</v>
          </cell>
          <cell r="N85">
            <v>2.58</v>
          </cell>
          <cell r="O85">
            <v>2.58</v>
          </cell>
          <cell r="P85">
            <v>0</v>
          </cell>
          <cell r="R85">
            <v>9699.2481203007519</v>
          </cell>
          <cell r="S85">
            <v>48.449612403100772</v>
          </cell>
          <cell r="T85">
            <v>151.55038759689921</v>
          </cell>
          <cell r="W85">
            <v>2580</v>
          </cell>
          <cell r="X85">
            <v>0</v>
          </cell>
        </row>
        <row r="86">
          <cell r="B86">
            <v>41162</v>
          </cell>
          <cell r="C86" t="str">
            <v>A-21</v>
          </cell>
          <cell r="D86" t="str">
            <v>A-21:Zone3</v>
          </cell>
          <cell r="E86">
            <v>21</v>
          </cell>
          <cell r="F86">
            <v>100</v>
          </cell>
          <cell r="G86">
            <v>250</v>
          </cell>
          <cell r="H86">
            <v>173</v>
          </cell>
          <cell r="I86">
            <v>269</v>
          </cell>
          <cell r="J86">
            <v>256</v>
          </cell>
          <cell r="K86">
            <v>121</v>
          </cell>
          <cell r="L86">
            <v>377</v>
          </cell>
          <cell r="M86">
            <v>32.095490716180372</v>
          </cell>
          <cell r="N86">
            <v>2.56</v>
          </cell>
          <cell r="O86">
            <v>2.56</v>
          </cell>
          <cell r="P86">
            <v>0</v>
          </cell>
          <cell r="R86">
            <v>10000</v>
          </cell>
          <cell r="S86">
            <v>47.265625</v>
          </cell>
          <cell r="T86">
            <v>147.265625</v>
          </cell>
          <cell r="W86">
            <v>2560</v>
          </cell>
          <cell r="X86">
            <v>0</v>
          </cell>
        </row>
        <row r="87">
          <cell r="B87">
            <v>41191</v>
          </cell>
          <cell r="C87" t="str">
            <v>A-21</v>
          </cell>
          <cell r="D87" t="str">
            <v>A-21:Zone3</v>
          </cell>
          <cell r="E87">
            <v>16</v>
          </cell>
          <cell r="F87">
            <v>100</v>
          </cell>
          <cell r="G87">
            <v>253</v>
          </cell>
          <cell r="H87">
            <v>172</v>
          </cell>
          <cell r="I87">
            <v>267</v>
          </cell>
          <cell r="J87">
            <v>259</v>
          </cell>
          <cell r="K87">
            <v>115</v>
          </cell>
          <cell r="L87">
            <v>374</v>
          </cell>
          <cell r="M87">
            <v>30.748663101604279</v>
          </cell>
          <cell r="N87">
            <v>2.63</v>
          </cell>
          <cell r="O87">
            <v>2.63</v>
          </cell>
          <cell r="P87">
            <v>0</v>
          </cell>
          <cell r="R87">
            <v>10154.440154440155</v>
          </cell>
          <cell r="S87">
            <v>43.726235741444867</v>
          </cell>
          <cell r="T87">
            <v>142.20532319391634</v>
          </cell>
          <cell r="W87">
            <v>2630</v>
          </cell>
          <cell r="X87">
            <v>0</v>
          </cell>
        </row>
        <row r="88">
          <cell r="B88">
            <v>41197</v>
          </cell>
          <cell r="C88" t="str">
            <v>A-21</v>
          </cell>
          <cell r="D88" t="str">
            <v>A-21:Zone3</v>
          </cell>
          <cell r="E88">
            <v>24</v>
          </cell>
          <cell r="F88">
            <v>100</v>
          </cell>
          <cell r="G88">
            <v>250</v>
          </cell>
          <cell r="H88">
            <v>177</v>
          </cell>
          <cell r="I88">
            <v>273</v>
          </cell>
          <cell r="J88">
            <v>49</v>
          </cell>
          <cell r="K88">
            <v>117</v>
          </cell>
          <cell r="L88">
            <v>166</v>
          </cell>
          <cell r="M88">
            <v>70.481927710843379</v>
          </cell>
          <cell r="N88">
            <v>2.63</v>
          </cell>
          <cell r="O88">
            <v>2.63</v>
          </cell>
          <cell r="P88">
            <v>0</v>
          </cell>
          <cell r="R88">
            <v>53673.469387755104</v>
          </cell>
          <cell r="S88">
            <v>44.486692015209123</v>
          </cell>
          <cell r="T88">
            <v>63.117870722433459</v>
          </cell>
          <cell r="W88">
            <v>2630</v>
          </cell>
          <cell r="X88">
            <v>0</v>
          </cell>
        </row>
        <row r="89">
          <cell r="B89">
            <v>41225</v>
          </cell>
          <cell r="C89" t="str">
            <v>A-21</v>
          </cell>
          <cell r="D89" t="str">
            <v>A-21:Zone3</v>
          </cell>
          <cell r="E89">
            <v>24</v>
          </cell>
          <cell r="F89">
            <v>100</v>
          </cell>
          <cell r="G89">
            <v>242</v>
          </cell>
          <cell r="H89">
            <v>172</v>
          </cell>
          <cell r="I89">
            <v>270</v>
          </cell>
          <cell r="J89">
            <v>64</v>
          </cell>
          <cell r="K89">
            <v>116</v>
          </cell>
          <cell r="L89">
            <v>180</v>
          </cell>
          <cell r="M89">
            <v>64.444444444444443</v>
          </cell>
          <cell r="N89">
            <v>3</v>
          </cell>
          <cell r="O89">
            <v>3</v>
          </cell>
          <cell r="P89">
            <v>0</v>
          </cell>
          <cell r="R89">
            <v>46875</v>
          </cell>
          <cell r="S89">
            <v>38.666666666666664</v>
          </cell>
          <cell r="T89">
            <v>60</v>
          </cell>
          <cell r="W89">
            <v>3000</v>
          </cell>
          <cell r="X89">
            <v>0</v>
          </cell>
        </row>
        <row r="90">
          <cell r="B90">
            <v>41254</v>
          </cell>
          <cell r="C90" t="str">
            <v>A-21</v>
          </cell>
          <cell r="D90" t="str">
            <v>A-21:Zone3</v>
          </cell>
          <cell r="E90">
            <v>20</v>
          </cell>
          <cell r="F90">
            <v>100</v>
          </cell>
          <cell r="G90">
            <v>245</v>
          </cell>
          <cell r="H90">
            <v>167</v>
          </cell>
          <cell r="I90">
            <v>268</v>
          </cell>
          <cell r="J90">
            <v>72</v>
          </cell>
          <cell r="K90">
            <v>134</v>
          </cell>
          <cell r="L90">
            <v>206</v>
          </cell>
          <cell r="M90">
            <v>65.048543689320383</v>
          </cell>
          <cell r="N90">
            <v>2.75</v>
          </cell>
          <cell r="O90">
            <v>2.75</v>
          </cell>
          <cell r="R90">
            <v>38194.444444444445</v>
          </cell>
          <cell r="S90">
            <v>48.727272727272727</v>
          </cell>
          <cell r="T90">
            <v>74.909090909090907</v>
          </cell>
          <cell r="W90">
            <v>2750</v>
          </cell>
          <cell r="X90">
            <v>0</v>
          </cell>
        </row>
        <row r="91">
          <cell r="B91">
            <v>41458</v>
          </cell>
          <cell r="C91" t="str">
            <v>A-21</v>
          </cell>
          <cell r="D91" t="str">
            <v>A-21:Zone3</v>
          </cell>
          <cell r="E91">
            <v>8.5</v>
          </cell>
          <cell r="F91">
            <v>100</v>
          </cell>
          <cell r="G91">
            <v>203</v>
          </cell>
          <cell r="H91">
            <v>170</v>
          </cell>
          <cell r="I91">
            <v>272</v>
          </cell>
          <cell r="J91">
            <v>139</v>
          </cell>
          <cell r="K91">
            <v>39</v>
          </cell>
          <cell r="L91">
            <v>178</v>
          </cell>
          <cell r="M91">
            <v>21.910112359550563</v>
          </cell>
          <cell r="N91">
            <v>2.27</v>
          </cell>
          <cell r="O91">
            <v>2.27</v>
          </cell>
          <cell r="P91">
            <v>0</v>
          </cell>
          <cell r="R91">
            <v>16330.935251798561</v>
          </cell>
          <cell r="S91">
            <v>17.180616740088105</v>
          </cell>
          <cell r="T91">
            <v>78.414096916299556</v>
          </cell>
          <cell r="W91">
            <v>2270</v>
          </cell>
          <cell r="X91">
            <v>0</v>
          </cell>
        </row>
        <row r="92">
          <cell r="B92">
            <v>41465</v>
          </cell>
          <cell r="C92" t="str">
            <v>A-21</v>
          </cell>
          <cell r="D92" t="str">
            <v>A-21:Zone3</v>
          </cell>
          <cell r="E92">
            <v>23</v>
          </cell>
          <cell r="F92">
            <v>100</v>
          </cell>
          <cell r="G92">
            <v>198</v>
          </cell>
          <cell r="H92">
            <v>163</v>
          </cell>
          <cell r="I92">
            <v>269</v>
          </cell>
          <cell r="J92">
            <v>196</v>
          </cell>
          <cell r="K92">
            <v>29</v>
          </cell>
          <cell r="L92">
            <v>225</v>
          </cell>
          <cell r="M92">
            <v>12.888888888888889</v>
          </cell>
          <cell r="N92">
            <v>2.35</v>
          </cell>
          <cell r="O92">
            <v>2.35</v>
          </cell>
          <cell r="P92">
            <v>0</v>
          </cell>
          <cell r="R92">
            <v>11989.795918367347</v>
          </cell>
          <cell r="S92">
            <v>12.340425531914894</v>
          </cell>
          <cell r="T92">
            <v>95.744680851063833</v>
          </cell>
          <cell r="W92">
            <v>2350</v>
          </cell>
          <cell r="X92">
            <v>0</v>
          </cell>
        </row>
        <row r="93">
          <cell r="B93">
            <v>41477</v>
          </cell>
          <cell r="C93" t="str">
            <v>A-21</v>
          </cell>
          <cell r="D93" t="str">
            <v>A-21:Zone3</v>
          </cell>
          <cell r="E93">
            <v>12</v>
          </cell>
          <cell r="F93">
            <v>100</v>
          </cell>
          <cell r="G93">
            <v>204</v>
          </cell>
          <cell r="H93">
            <v>156</v>
          </cell>
          <cell r="I93">
            <v>268</v>
          </cell>
          <cell r="J93">
            <v>190</v>
          </cell>
          <cell r="K93">
            <v>36</v>
          </cell>
          <cell r="L93">
            <v>226</v>
          </cell>
          <cell r="M93">
            <v>15.929203539823009</v>
          </cell>
          <cell r="N93">
            <v>2.2000000000000002</v>
          </cell>
          <cell r="O93">
            <v>2.2000000000000002</v>
          </cell>
          <cell r="P93">
            <v>0</v>
          </cell>
          <cell r="R93">
            <v>11578.947368421053</v>
          </cell>
          <cell r="S93">
            <v>16.363636363636363</v>
          </cell>
          <cell r="T93">
            <v>102.72727272727273</v>
          </cell>
          <cell r="V93" t="str">
            <v>Post lowering HP pressure</v>
          </cell>
          <cell r="W93">
            <v>2200</v>
          </cell>
          <cell r="X93">
            <v>0</v>
          </cell>
        </row>
        <row r="94">
          <cell r="B94">
            <v>41506</v>
          </cell>
          <cell r="C94" t="str">
            <v>A-21</v>
          </cell>
          <cell r="D94" t="str">
            <v>A-21:Zone3</v>
          </cell>
          <cell r="E94">
            <v>11</v>
          </cell>
          <cell r="F94">
            <v>100</v>
          </cell>
          <cell r="G94">
            <v>310</v>
          </cell>
          <cell r="H94">
            <v>84</v>
          </cell>
          <cell r="I94">
            <v>144</v>
          </cell>
          <cell r="J94">
            <v>241</v>
          </cell>
          <cell r="K94">
            <v>1</v>
          </cell>
          <cell r="L94">
            <v>242</v>
          </cell>
          <cell r="M94">
            <v>0.41322314049586778</v>
          </cell>
          <cell r="N94">
            <v>2.4</v>
          </cell>
          <cell r="O94">
            <v>2.4</v>
          </cell>
          <cell r="P94">
            <v>0</v>
          </cell>
          <cell r="R94">
            <v>9958.5062240663901</v>
          </cell>
          <cell r="S94">
            <v>0.41666666666666669</v>
          </cell>
          <cell r="T94">
            <v>100.83333333333333</v>
          </cell>
          <cell r="W94">
            <v>2400</v>
          </cell>
          <cell r="X94">
            <v>0</v>
          </cell>
        </row>
        <row r="95">
          <cell r="B95">
            <v>41532</v>
          </cell>
          <cell r="C95" t="str">
            <v>A-21</v>
          </cell>
          <cell r="D95" t="str">
            <v>A-21:Zone3</v>
          </cell>
          <cell r="E95">
            <v>15</v>
          </cell>
          <cell r="F95">
            <v>100</v>
          </cell>
          <cell r="G95">
            <v>145</v>
          </cell>
          <cell r="H95">
            <v>81</v>
          </cell>
          <cell r="I95">
            <v>20</v>
          </cell>
          <cell r="J95">
            <v>204</v>
          </cell>
          <cell r="K95">
            <v>8</v>
          </cell>
          <cell r="L95">
            <v>212</v>
          </cell>
          <cell r="M95">
            <v>3.7735849056603774</v>
          </cell>
          <cell r="N95">
            <v>2.2000000000000002</v>
          </cell>
          <cell r="O95">
            <v>2.2000000000000002</v>
          </cell>
          <cell r="P95">
            <v>0</v>
          </cell>
          <cell r="R95">
            <v>10784.313725490196</v>
          </cell>
          <cell r="S95">
            <v>3.6363636363636362</v>
          </cell>
          <cell r="T95">
            <v>96.36363636363636</v>
          </cell>
          <cell r="W95">
            <v>2200</v>
          </cell>
          <cell r="X95">
            <v>0</v>
          </cell>
        </row>
        <row r="96">
          <cell r="B96">
            <v>41569</v>
          </cell>
          <cell r="C96" t="str">
            <v>A-21</v>
          </cell>
          <cell r="D96" t="str">
            <v>A-21:Zone3</v>
          </cell>
          <cell r="E96">
            <v>23</v>
          </cell>
          <cell r="F96">
            <v>100</v>
          </cell>
          <cell r="G96">
            <v>193</v>
          </cell>
          <cell r="H96">
            <v>83</v>
          </cell>
          <cell r="I96">
            <v>35</v>
          </cell>
          <cell r="J96">
            <v>241</v>
          </cell>
          <cell r="K96">
            <v>9</v>
          </cell>
          <cell r="L96">
            <v>250</v>
          </cell>
          <cell r="M96">
            <v>3.6</v>
          </cell>
          <cell r="N96">
            <v>2.6</v>
          </cell>
          <cell r="O96">
            <v>2.6</v>
          </cell>
          <cell r="P96">
            <v>0</v>
          </cell>
          <cell r="R96">
            <v>10788.381742738589</v>
          </cell>
          <cell r="S96">
            <v>3.4615384615384617</v>
          </cell>
          <cell r="T96">
            <v>96.15384615384616</v>
          </cell>
          <cell r="W96">
            <v>2600</v>
          </cell>
          <cell r="X96">
            <v>0</v>
          </cell>
        </row>
        <row r="97">
          <cell r="B97">
            <v>41573</v>
          </cell>
          <cell r="C97" t="str">
            <v>A-21</v>
          </cell>
          <cell r="D97" t="str">
            <v>A-21:Zone3</v>
          </cell>
          <cell r="E97">
            <v>21</v>
          </cell>
          <cell r="F97">
            <v>100</v>
          </cell>
          <cell r="G97">
            <v>255</v>
          </cell>
          <cell r="H97">
            <v>87</v>
          </cell>
          <cell r="I97">
            <v>37</v>
          </cell>
          <cell r="J97">
            <v>225</v>
          </cell>
          <cell r="K97">
            <v>9</v>
          </cell>
          <cell r="L97">
            <v>234</v>
          </cell>
          <cell r="M97">
            <v>3.8461538461538463</v>
          </cell>
          <cell r="N97">
            <v>2.1</v>
          </cell>
          <cell r="O97">
            <v>2.1</v>
          </cell>
          <cell r="P97">
            <v>0</v>
          </cell>
          <cell r="R97">
            <v>9333.3333333333339</v>
          </cell>
          <cell r="S97">
            <v>4.2857142857142856</v>
          </cell>
          <cell r="T97">
            <v>111.42857142857143</v>
          </cell>
          <cell r="W97">
            <v>2100</v>
          </cell>
          <cell r="X97">
            <v>0</v>
          </cell>
        </row>
        <row r="98">
          <cell r="B98">
            <v>41590</v>
          </cell>
          <cell r="C98" t="str">
            <v>A-21</v>
          </cell>
          <cell r="D98" t="str">
            <v>A-21:Zone3</v>
          </cell>
          <cell r="E98">
            <v>10</v>
          </cell>
          <cell r="F98">
            <v>100</v>
          </cell>
          <cell r="G98">
            <v>238</v>
          </cell>
          <cell r="H98">
            <v>83</v>
          </cell>
          <cell r="I98">
            <v>41</v>
          </cell>
          <cell r="J98">
            <v>191</v>
          </cell>
          <cell r="K98">
            <v>3</v>
          </cell>
          <cell r="L98">
            <v>194</v>
          </cell>
          <cell r="M98">
            <v>1.5463917525773196</v>
          </cell>
          <cell r="N98">
            <v>1.9</v>
          </cell>
          <cell r="O98">
            <v>1.9</v>
          </cell>
          <cell r="P98">
            <v>0</v>
          </cell>
          <cell r="R98">
            <v>9947.6439790575914</v>
          </cell>
          <cell r="S98">
            <v>1.5789473684210527</v>
          </cell>
          <cell r="T98">
            <v>102.10526315789474</v>
          </cell>
          <cell r="W98">
            <v>1900</v>
          </cell>
          <cell r="X98">
            <v>0</v>
          </cell>
        </row>
        <row r="99">
          <cell r="B99">
            <v>41621</v>
          </cell>
          <cell r="C99" t="str">
            <v>A-21</v>
          </cell>
          <cell r="D99" t="str">
            <v>A-21:Zone3</v>
          </cell>
          <cell r="E99">
            <v>20.5</v>
          </cell>
          <cell r="F99">
            <v>100</v>
          </cell>
          <cell r="G99">
            <v>168</v>
          </cell>
          <cell r="H99">
            <v>170</v>
          </cell>
          <cell r="I99">
            <v>292</v>
          </cell>
          <cell r="J99">
            <v>389</v>
          </cell>
          <cell r="K99">
            <v>23</v>
          </cell>
          <cell r="L99">
            <v>412</v>
          </cell>
          <cell r="M99">
            <v>5.5825242718446599</v>
          </cell>
          <cell r="N99">
            <v>2.9</v>
          </cell>
          <cell r="O99">
            <v>3.7</v>
          </cell>
          <cell r="P99">
            <v>0.8</v>
          </cell>
          <cell r="R99">
            <v>7455.0128534704372</v>
          </cell>
          <cell r="S99">
            <v>7.931034482758621</v>
          </cell>
          <cell r="T99">
            <v>142.06896551724137</v>
          </cell>
          <cell r="V99" t="str">
            <v>Post bullhead</v>
          </cell>
          <cell r="W99">
            <v>2900</v>
          </cell>
          <cell r="X99">
            <v>800</v>
          </cell>
        </row>
        <row r="100">
          <cell r="B100">
            <v>41683</v>
          </cell>
          <cell r="C100" t="str">
            <v>A-21</v>
          </cell>
          <cell r="D100" t="str">
            <v>A-21:Zone3</v>
          </cell>
          <cell r="E100">
            <v>20.3</v>
          </cell>
          <cell r="F100">
            <v>100</v>
          </cell>
          <cell r="G100">
            <v>222</v>
          </cell>
          <cell r="H100">
            <v>146</v>
          </cell>
          <cell r="I100">
            <v>328</v>
          </cell>
          <cell r="J100">
            <v>210</v>
          </cell>
          <cell r="K100">
            <v>0</v>
          </cell>
          <cell r="L100">
            <v>210</v>
          </cell>
          <cell r="M100">
            <v>0</v>
          </cell>
          <cell r="N100">
            <v>1.8</v>
          </cell>
          <cell r="O100">
            <v>1.8</v>
          </cell>
          <cell r="P100">
            <v>0</v>
          </cell>
          <cell r="R100">
            <v>8571.4285714285706</v>
          </cell>
          <cell r="S100">
            <v>0</v>
          </cell>
          <cell r="T100">
            <v>116.66666666666667</v>
          </cell>
          <cell r="W100">
            <v>1800</v>
          </cell>
          <cell r="X100">
            <v>0</v>
          </cell>
        </row>
        <row r="101">
          <cell r="B101">
            <v>41734</v>
          </cell>
          <cell r="C101" t="str">
            <v>A-21</v>
          </cell>
          <cell r="D101" t="str">
            <v>A-21:Zone3</v>
          </cell>
          <cell r="E101">
            <v>8</v>
          </cell>
          <cell r="F101">
            <v>100</v>
          </cell>
          <cell r="G101">
            <v>229</v>
          </cell>
          <cell r="H101">
            <v>156</v>
          </cell>
          <cell r="I101">
            <v>335</v>
          </cell>
          <cell r="J101">
            <v>171</v>
          </cell>
          <cell r="K101">
            <v>5</v>
          </cell>
          <cell r="L101">
            <v>176</v>
          </cell>
          <cell r="M101">
            <v>2.8409090909090908</v>
          </cell>
          <cell r="N101">
            <v>1.7</v>
          </cell>
          <cell r="O101">
            <v>1.7</v>
          </cell>
          <cell r="P101">
            <v>0</v>
          </cell>
          <cell r="R101">
            <v>9941.520467836257</v>
          </cell>
          <cell r="S101">
            <v>2.9411764705882355</v>
          </cell>
          <cell r="T101">
            <v>103.52941176470588</v>
          </cell>
          <cell r="W101">
            <v>1700</v>
          </cell>
          <cell r="X101">
            <v>0</v>
          </cell>
        </row>
        <row r="102">
          <cell r="B102">
            <v>41745</v>
          </cell>
          <cell r="C102" t="str">
            <v>A-21</v>
          </cell>
          <cell r="D102" t="str">
            <v>A-21:Zone3</v>
          </cell>
          <cell r="E102">
            <v>13</v>
          </cell>
          <cell r="F102">
            <v>100</v>
          </cell>
          <cell r="G102">
            <v>278</v>
          </cell>
          <cell r="H102">
            <v>148</v>
          </cell>
          <cell r="I102">
            <v>301</v>
          </cell>
          <cell r="J102">
            <v>109</v>
          </cell>
          <cell r="K102">
            <v>1</v>
          </cell>
          <cell r="L102">
            <v>110</v>
          </cell>
          <cell r="M102">
            <v>0.90909090909090906</v>
          </cell>
          <cell r="N102">
            <v>1.5</v>
          </cell>
          <cell r="O102">
            <v>1.5</v>
          </cell>
          <cell r="P102">
            <v>0</v>
          </cell>
          <cell r="R102">
            <v>13761.467889908257</v>
          </cell>
          <cell r="S102">
            <v>0.66666666666666663</v>
          </cell>
          <cell r="T102">
            <v>73.333333333333329</v>
          </cell>
          <cell r="W102">
            <v>1500</v>
          </cell>
          <cell r="X102">
            <v>0</v>
          </cell>
        </row>
        <row r="103">
          <cell r="B103">
            <v>41770</v>
          </cell>
          <cell r="C103" t="str">
            <v>A-21</v>
          </cell>
          <cell r="D103" t="str">
            <v>A-21:Zone3</v>
          </cell>
          <cell r="E103">
            <v>12</v>
          </cell>
          <cell r="F103">
            <v>100</v>
          </cell>
          <cell r="G103">
            <v>182</v>
          </cell>
          <cell r="H103">
            <v>175</v>
          </cell>
          <cell r="I103">
            <v>276</v>
          </cell>
          <cell r="J103">
            <v>234</v>
          </cell>
          <cell r="K103">
            <v>0.3</v>
          </cell>
          <cell r="L103">
            <v>234.3</v>
          </cell>
          <cell r="M103">
            <v>0.12804097311139565</v>
          </cell>
          <cell r="N103">
            <v>2.2000000000000002</v>
          </cell>
          <cell r="O103">
            <v>2.2000000000000002</v>
          </cell>
          <cell r="P103">
            <v>0</v>
          </cell>
          <cell r="R103">
            <v>9401.7094017094023</v>
          </cell>
          <cell r="S103">
            <v>0.13636363636363635</v>
          </cell>
          <cell r="T103">
            <v>106.5</v>
          </cell>
          <cell r="V103" t="str">
            <v>Post SI for BU</v>
          </cell>
          <cell r="W103">
            <v>2200</v>
          </cell>
          <cell r="X103">
            <v>0</v>
          </cell>
        </row>
        <row r="104">
          <cell r="B104">
            <v>41787</v>
          </cell>
          <cell r="C104" t="str">
            <v>A-21</v>
          </cell>
          <cell r="D104" t="str">
            <v>A-21:Zone3</v>
          </cell>
          <cell r="E104">
            <v>13.5</v>
          </cell>
          <cell r="F104">
            <v>100</v>
          </cell>
          <cell r="G104">
            <v>287</v>
          </cell>
          <cell r="H104">
            <v>156</v>
          </cell>
          <cell r="I104">
            <v>340</v>
          </cell>
          <cell r="J104">
            <v>146</v>
          </cell>
          <cell r="K104">
            <v>0</v>
          </cell>
          <cell r="L104">
            <v>146</v>
          </cell>
          <cell r="M104">
            <v>0</v>
          </cell>
          <cell r="N104">
            <v>1.6</v>
          </cell>
          <cell r="O104">
            <v>1.6</v>
          </cell>
          <cell r="P104">
            <v>0</v>
          </cell>
          <cell r="R104">
            <v>10958.904109589041</v>
          </cell>
          <cell r="S104">
            <v>0</v>
          </cell>
          <cell r="T104">
            <v>91.25</v>
          </cell>
          <cell r="W104">
            <v>1600</v>
          </cell>
          <cell r="X104">
            <v>0</v>
          </cell>
        </row>
        <row r="105">
          <cell r="B105">
            <v>41800</v>
          </cell>
          <cell r="C105" t="str">
            <v>A-21</v>
          </cell>
          <cell r="D105" t="str">
            <v>A-21:Zone3</v>
          </cell>
          <cell r="E105">
            <v>15</v>
          </cell>
          <cell r="F105">
            <v>100</v>
          </cell>
          <cell r="J105">
            <v>147</v>
          </cell>
          <cell r="K105">
            <v>5</v>
          </cell>
          <cell r="L105">
            <v>152</v>
          </cell>
          <cell r="M105">
            <v>3.2894736842105261</v>
          </cell>
          <cell r="N105">
            <v>1.6</v>
          </cell>
          <cell r="O105">
            <v>1.6</v>
          </cell>
          <cell r="P105">
            <v>0</v>
          </cell>
          <cell r="R105">
            <v>10884.353741496599</v>
          </cell>
          <cell r="S105">
            <v>3.125</v>
          </cell>
          <cell r="T105">
            <v>95</v>
          </cell>
          <cell r="W105">
            <v>1600</v>
          </cell>
          <cell r="X105">
            <v>0</v>
          </cell>
        </row>
        <row r="106">
          <cell r="B106">
            <v>41817</v>
          </cell>
          <cell r="C106" t="str">
            <v>A-21</v>
          </cell>
          <cell r="D106" t="str">
            <v>A-21:Zone3</v>
          </cell>
          <cell r="E106">
            <v>17</v>
          </cell>
          <cell r="F106">
            <v>100</v>
          </cell>
          <cell r="G106">
            <v>252</v>
          </cell>
          <cell r="H106">
            <v>155</v>
          </cell>
          <cell r="I106">
            <v>45</v>
          </cell>
          <cell r="J106">
            <v>164</v>
          </cell>
          <cell r="K106">
            <v>0</v>
          </cell>
          <cell r="L106">
            <v>164</v>
          </cell>
          <cell r="M106">
            <v>0</v>
          </cell>
          <cell r="N106">
            <v>1.55</v>
          </cell>
          <cell r="O106">
            <v>1.55</v>
          </cell>
          <cell r="P106">
            <v>0</v>
          </cell>
          <cell r="R106">
            <v>9451.2195121951227</v>
          </cell>
          <cell r="S106">
            <v>0</v>
          </cell>
          <cell r="T106">
            <v>105.80645161290323</v>
          </cell>
          <cell r="W106">
            <v>1550</v>
          </cell>
          <cell r="X106">
            <v>0</v>
          </cell>
        </row>
        <row r="107">
          <cell r="B107">
            <v>41838</v>
          </cell>
          <cell r="C107" t="str">
            <v>A-21</v>
          </cell>
          <cell r="D107" t="str">
            <v>A-21:Zone3</v>
          </cell>
          <cell r="E107">
            <v>11</v>
          </cell>
          <cell r="F107">
            <v>100</v>
          </cell>
          <cell r="G107">
            <v>245</v>
          </cell>
          <cell r="H107">
            <v>141</v>
          </cell>
          <cell r="I107">
            <v>353</v>
          </cell>
          <cell r="J107">
            <v>112</v>
          </cell>
          <cell r="K107">
            <v>3.47</v>
          </cell>
          <cell r="L107">
            <v>115.47</v>
          </cell>
          <cell r="M107">
            <v>3.0051095522646576</v>
          </cell>
          <cell r="N107">
            <v>1.49</v>
          </cell>
          <cell r="O107">
            <v>1.49</v>
          </cell>
          <cell r="P107">
            <v>0</v>
          </cell>
          <cell r="R107">
            <v>13303.571428571429</v>
          </cell>
          <cell r="S107">
            <v>2.3288590604026846</v>
          </cell>
          <cell r="T107">
            <v>77.496644295302019</v>
          </cell>
          <cell r="V107" t="str">
            <v>Lab WC 3%</v>
          </cell>
          <cell r="W107">
            <v>1490</v>
          </cell>
          <cell r="X107">
            <v>0</v>
          </cell>
        </row>
        <row r="108">
          <cell r="B108">
            <v>41865</v>
          </cell>
          <cell r="C108" t="str">
            <v>A-21</v>
          </cell>
          <cell r="D108" t="str">
            <v>A-21:Zone3</v>
          </cell>
          <cell r="E108">
            <v>7</v>
          </cell>
          <cell r="F108">
            <v>100</v>
          </cell>
          <cell r="G108">
            <v>243</v>
          </cell>
          <cell r="H108">
            <v>146</v>
          </cell>
          <cell r="I108">
            <v>358</v>
          </cell>
          <cell r="J108">
            <v>147.6</v>
          </cell>
          <cell r="K108">
            <v>0</v>
          </cell>
          <cell r="L108">
            <v>147.6</v>
          </cell>
          <cell r="M108">
            <v>0</v>
          </cell>
          <cell r="N108">
            <v>1.55</v>
          </cell>
          <cell r="O108">
            <v>1.55</v>
          </cell>
          <cell r="P108">
            <v>0</v>
          </cell>
          <cell r="R108">
            <v>10501.355013550135</v>
          </cell>
          <cell r="S108">
            <v>0</v>
          </cell>
          <cell r="T108">
            <v>95.225806451612897</v>
          </cell>
          <cell r="W108">
            <v>1550</v>
          </cell>
          <cell r="X108">
            <v>0</v>
          </cell>
        </row>
        <row r="109">
          <cell r="B109">
            <v>41910</v>
          </cell>
          <cell r="C109" t="str">
            <v>A-21</v>
          </cell>
          <cell r="D109" t="str">
            <v>A-21:Zone3</v>
          </cell>
          <cell r="E109">
            <v>20.5</v>
          </cell>
          <cell r="F109">
            <v>100</v>
          </cell>
          <cell r="G109">
            <v>193</v>
          </cell>
          <cell r="H109">
            <v>144</v>
          </cell>
          <cell r="I109">
            <v>294</v>
          </cell>
          <cell r="J109">
            <v>152.13</v>
          </cell>
          <cell r="K109">
            <v>12.04</v>
          </cell>
          <cell r="L109">
            <v>164.17</v>
          </cell>
          <cell r="M109">
            <v>7.3338612413961135</v>
          </cell>
          <cell r="N109">
            <v>1.47</v>
          </cell>
          <cell r="O109">
            <v>1.47</v>
          </cell>
          <cell r="P109">
            <v>0</v>
          </cell>
          <cell r="R109">
            <v>9662.7884046539148</v>
          </cell>
          <cell r="S109">
            <v>8.1904761904761898</v>
          </cell>
          <cell r="T109">
            <v>111.68027210884354</v>
          </cell>
          <cell r="W109">
            <v>1470</v>
          </cell>
          <cell r="X109">
            <v>0</v>
          </cell>
        </row>
        <row r="110">
          <cell r="B110">
            <v>41922</v>
          </cell>
          <cell r="C110" t="str">
            <v>A-21</v>
          </cell>
          <cell r="D110" t="str">
            <v>A-21:Zone3</v>
          </cell>
          <cell r="E110">
            <v>22</v>
          </cell>
          <cell r="F110">
            <v>100</v>
          </cell>
          <cell r="G110">
            <v>273</v>
          </cell>
          <cell r="H110">
            <v>153</v>
          </cell>
          <cell r="I110">
            <v>271</v>
          </cell>
          <cell r="J110">
            <v>143</v>
          </cell>
          <cell r="K110">
            <v>13</v>
          </cell>
          <cell r="L110">
            <v>156</v>
          </cell>
          <cell r="M110">
            <v>8.3333333333333339</v>
          </cell>
          <cell r="N110">
            <v>1.52</v>
          </cell>
          <cell r="O110">
            <v>1.52</v>
          </cell>
          <cell r="P110">
            <v>0</v>
          </cell>
          <cell r="R110">
            <v>10629.370629370629</v>
          </cell>
          <cell r="S110">
            <v>8.5526315789473681</v>
          </cell>
          <cell r="T110">
            <v>102.63157894736842</v>
          </cell>
          <cell r="W110">
            <v>1520</v>
          </cell>
          <cell r="X110">
            <v>0</v>
          </cell>
        </row>
        <row r="111">
          <cell r="B111">
            <v>41941</v>
          </cell>
          <cell r="C111" t="str">
            <v>A-21</v>
          </cell>
          <cell r="D111" t="str">
            <v>A-21:Zone3</v>
          </cell>
          <cell r="E111">
            <v>24</v>
          </cell>
          <cell r="F111">
            <v>100</v>
          </cell>
          <cell r="G111">
            <v>157</v>
          </cell>
          <cell r="H111">
            <v>157</v>
          </cell>
          <cell r="I111">
            <v>277</v>
          </cell>
          <cell r="J111">
            <v>181.78</v>
          </cell>
          <cell r="K111">
            <v>6</v>
          </cell>
          <cell r="L111">
            <v>187.78</v>
          </cell>
          <cell r="M111">
            <v>3.1952284588348068</v>
          </cell>
          <cell r="N111">
            <v>1.65</v>
          </cell>
          <cell r="O111">
            <v>1.65</v>
          </cell>
          <cell r="P111">
            <v>0</v>
          </cell>
          <cell r="R111">
            <v>9076.9061502915611</v>
          </cell>
          <cell r="S111">
            <v>3.6363636363636362</v>
          </cell>
          <cell r="T111">
            <v>113.80606060606061</v>
          </cell>
          <cell r="W111">
            <v>1650</v>
          </cell>
          <cell r="X111">
            <v>0</v>
          </cell>
        </row>
        <row r="112">
          <cell r="B112">
            <v>41967</v>
          </cell>
          <cell r="C112" t="str">
            <v>A-21</v>
          </cell>
          <cell r="D112" t="str">
            <v>A-21:Zone3</v>
          </cell>
          <cell r="E112">
            <v>23</v>
          </cell>
          <cell r="F112">
            <v>100</v>
          </cell>
          <cell r="G112">
            <v>246</v>
          </cell>
          <cell r="H112">
            <v>144</v>
          </cell>
          <cell r="I112">
            <v>283</v>
          </cell>
          <cell r="J112">
            <v>179</v>
          </cell>
          <cell r="K112">
            <v>23</v>
          </cell>
          <cell r="L112">
            <v>202</v>
          </cell>
          <cell r="M112">
            <v>11.386138613861386</v>
          </cell>
          <cell r="N112">
            <v>1.49</v>
          </cell>
          <cell r="O112">
            <v>1.49</v>
          </cell>
          <cell r="P112">
            <v>0</v>
          </cell>
          <cell r="R112">
            <v>8324.0223463687144</v>
          </cell>
          <cell r="S112">
            <v>15.436241610738255</v>
          </cell>
          <cell r="T112">
            <v>135.57046979865771</v>
          </cell>
          <cell r="W112">
            <v>1490</v>
          </cell>
          <cell r="X112">
            <v>0</v>
          </cell>
        </row>
        <row r="113">
          <cell r="B113">
            <v>41981</v>
          </cell>
          <cell r="C113" t="str">
            <v>A-21</v>
          </cell>
          <cell r="D113" t="str">
            <v>A-21:Zone3</v>
          </cell>
          <cell r="E113">
            <v>23</v>
          </cell>
          <cell r="F113">
            <v>100</v>
          </cell>
          <cell r="G113">
            <v>229</v>
          </cell>
          <cell r="H113">
            <v>134</v>
          </cell>
          <cell r="I113">
            <v>314</v>
          </cell>
          <cell r="J113">
            <v>184</v>
          </cell>
          <cell r="K113">
            <v>0</v>
          </cell>
          <cell r="L113">
            <v>184</v>
          </cell>
          <cell r="M113">
            <v>0</v>
          </cell>
          <cell r="N113">
            <v>1.52</v>
          </cell>
          <cell r="O113">
            <v>1.52</v>
          </cell>
          <cell r="P113">
            <v>0</v>
          </cell>
          <cell r="R113">
            <v>8260.8695652173919</v>
          </cell>
          <cell r="S113">
            <v>0</v>
          </cell>
          <cell r="T113">
            <v>121.05263157894737</v>
          </cell>
          <cell r="W113">
            <v>1520</v>
          </cell>
          <cell r="X113">
            <v>0</v>
          </cell>
        </row>
        <row r="114">
          <cell r="B114">
            <v>41992</v>
          </cell>
          <cell r="C114" t="str">
            <v>A-21</v>
          </cell>
          <cell r="D114" t="str">
            <v>A-21:Zone3</v>
          </cell>
          <cell r="E114">
            <v>19.5</v>
          </cell>
          <cell r="F114">
            <v>100</v>
          </cell>
          <cell r="G114">
            <v>83</v>
          </cell>
          <cell r="H114">
            <v>84</v>
          </cell>
          <cell r="I114">
            <v>43</v>
          </cell>
          <cell r="J114">
            <v>173</v>
          </cell>
          <cell r="K114">
            <v>0</v>
          </cell>
          <cell r="L114">
            <v>173</v>
          </cell>
          <cell r="M114">
            <v>0</v>
          </cell>
          <cell r="N114">
            <v>1.56</v>
          </cell>
          <cell r="O114">
            <v>1.56</v>
          </cell>
          <cell r="P114">
            <v>0</v>
          </cell>
          <cell r="R114">
            <v>9017.3410404624283</v>
          </cell>
          <cell r="S114">
            <v>0</v>
          </cell>
          <cell r="T114">
            <v>110.8974358974359</v>
          </cell>
          <cell r="W114">
            <v>1560</v>
          </cell>
          <cell r="X114">
            <v>0</v>
          </cell>
        </row>
        <row r="115">
          <cell r="B115">
            <v>42007</v>
          </cell>
          <cell r="C115" t="str">
            <v>A-21</v>
          </cell>
          <cell r="D115" t="str">
            <v>A-21:Zone3</v>
          </cell>
          <cell r="E115">
            <v>24</v>
          </cell>
          <cell r="F115">
            <v>100</v>
          </cell>
          <cell r="G115">
            <v>212</v>
          </cell>
          <cell r="H115">
            <v>128</v>
          </cell>
          <cell r="I115">
            <v>260</v>
          </cell>
          <cell r="J115">
            <v>175</v>
          </cell>
          <cell r="K115">
            <v>0</v>
          </cell>
          <cell r="L115">
            <v>175</v>
          </cell>
          <cell r="M115">
            <v>0</v>
          </cell>
          <cell r="N115">
            <v>1.4</v>
          </cell>
          <cell r="O115">
            <v>1.4</v>
          </cell>
          <cell r="P115">
            <v>0</v>
          </cell>
          <cell r="R115">
            <v>8000</v>
          </cell>
          <cell r="S115">
            <v>0</v>
          </cell>
          <cell r="T115">
            <v>125</v>
          </cell>
          <cell r="W115">
            <v>1400</v>
          </cell>
          <cell r="X115">
            <v>0</v>
          </cell>
        </row>
        <row r="116">
          <cell r="B116">
            <v>42051</v>
          </cell>
          <cell r="C116" t="str">
            <v>A-21</v>
          </cell>
          <cell r="D116" t="str">
            <v>A-21:Zone3</v>
          </cell>
          <cell r="E116">
            <v>19</v>
          </cell>
          <cell r="F116">
            <v>100</v>
          </cell>
          <cell r="G116">
            <v>202</v>
          </cell>
          <cell r="H116">
            <v>129</v>
          </cell>
          <cell r="I116">
            <v>319</v>
          </cell>
          <cell r="J116">
            <v>188</v>
          </cell>
          <cell r="K116">
            <v>0</v>
          </cell>
          <cell r="L116">
            <v>188</v>
          </cell>
          <cell r="M116">
            <v>0</v>
          </cell>
          <cell r="N116">
            <v>1.5</v>
          </cell>
          <cell r="O116">
            <v>1.5</v>
          </cell>
          <cell r="P116">
            <v>0</v>
          </cell>
          <cell r="R116">
            <v>7978.7234042553191</v>
          </cell>
          <cell r="S116">
            <v>0</v>
          </cell>
          <cell r="T116">
            <v>125.33333333333333</v>
          </cell>
          <cell r="V116" t="str">
            <v>Assume WC 0% as previous</v>
          </cell>
          <cell r="W116">
            <v>1500</v>
          </cell>
          <cell r="X116">
            <v>0</v>
          </cell>
        </row>
        <row r="117">
          <cell r="B117">
            <v>42065</v>
          </cell>
          <cell r="C117" t="str">
            <v>A-21</v>
          </cell>
          <cell r="D117" t="str">
            <v>A-21:Zone3</v>
          </cell>
          <cell r="E117">
            <v>17.5</v>
          </cell>
          <cell r="F117">
            <v>100</v>
          </cell>
          <cell r="G117">
            <v>204</v>
          </cell>
          <cell r="H117">
            <v>125</v>
          </cell>
          <cell r="I117">
            <v>318</v>
          </cell>
          <cell r="J117">
            <v>176.77</v>
          </cell>
          <cell r="K117">
            <v>0</v>
          </cell>
          <cell r="L117">
            <v>176.77</v>
          </cell>
          <cell r="M117">
            <v>0</v>
          </cell>
          <cell r="N117">
            <v>1.43</v>
          </cell>
          <cell r="O117">
            <v>1.43</v>
          </cell>
          <cell r="P117">
            <v>0</v>
          </cell>
          <cell r="R117">
            <v>8089.6079651524578</v>
          </cell>
          <cell r="S117">
            <v>0</v>
          </cell>
          <cell r="T117">
            <v>123.61538461538461</v>
          </cell>
          <cell r="V117" t="str">
            <v xml:space="preserve">Assume WC 0%. No sample. </v>
          </cell>
          <cell r="W117">
            <v>1430</v>
          </cell>
          <cell r="X117">
            <v>0</v>
          </cell>
        </row>
        <row r="118">
          <cell r="B118">
            <v>42145</v>
          </cell>
          <cell r="C118" t="str">
            <v>A-21</v>
          </cell>
          <cell r="D118" t="str">
            <v>A-21:Zone3</v>
          </cell>
          <cell r="E118">
            <v>31</v>
          </cell>
          <cell r="F118">
            <v>100</v>
          </cell>
          <cell r="G118">
            <v>217</v>
          </cell>
          <cell r="H118">
            <v>150</v>
          </cell>
          <cell r="I118">
            <v>288</v>
          </cell>
          <cell r="J118">
            <v>127.13</v>
          </cell>
          <cell r="K118">
            <v>33.79</v>
          </cell>
          <cell r="L118">
            <v>160.91999999999999</v>
          </cell>
          <cell r="M118">
            <v>20.998011434253044</v>
          </cell>
          <cell r="N118">
            <v>1.41</v>
          </cell>
          <cell r="O118">
            <v>1.41</v>
          </cell>
          <cell r="P118">
            <v>0</v>
          </cell>
          <cell r="R118">
            <v>11091.009203177849</v>
          </cell>
          <cell r="S118">
            <v>23.964539007092199</v>
          </cell>
          <cell r="T118">
            <v>114.12765957446808</v>
          </cell>
          <cell r="V118" t="str">
            <v>Lab WC 21%</v>
          </cell>
          <cell r="W118">
            <v>1410</v>
          </cell>
          <cell r="X118">
            <v>0</v>
          </cell>
        </row>
        <row r="119">
          <cell r="B119">
            <v>42176</v>
          </cell>
          <cell r="C119" t="str">
            <v>A-21</v>
          </cell>
          <cell r="D119" t="str">
            <v>A-21:Zone3</v>
          </cell>
          <cell r="E119">
            <v>24</v>
          </cell>
          <cell r="F119">
            <v>100</v>
          </cell>
          <cell r="G119">
            <v>250</v>
          </cell>
          <cell r="H119">
            <v>127</v>
          </cell>
          <cell r="I119">
            <v>296</v>
          </cell>
          <cell r="J119">
            <v>121.58</v>
          </cell>
          <cell r="K119">
            <v>32.32</v>
          </cell>
          <cell r="L119">
            <v>153.9</v>
          </cell>
          <cell r="M119">
            <v>21.000649772579596</v>
          </cell>
          <cell r="N119">
            <v>1.22</v>
          </cell>
          <cell r="O119">
            <v>1.22</v>
          </cell>
          <cell r="P119">
            <v>0</v>
          </cell>
          <cell r="R119">
            <v>10034.545155453199</v>
          </cell>
          <cell r="S119">
            <v>26.491803278688526</v>
          </cell>
          <cell r="T119">
            <v>126.14754098360656</v>
          </cell>
          <cell r="V119" t="str">
            <v>Assume WC 21%</v>
          </cell>
          <cell r="W119">
            <v>1220</v>
          </cell>
          <cell r="X119">
            <v>0</v>
          </cell>
        </row>
        <row r="120">
          <cell r="B120">
            <v>42194</v>
          </cell>
          <cell r="C120" t="str">
            <v>A-21</v>
          </cell>
          <cell r="D120" t="str">
            <v>A-21:Zone3</v>
          </cell>
          <cell r="E120">
            <v>17</v>
          </cell>
          <cell r="F120">
            <v>100</v>
          </cell>
          <cell r="G120">
            <v>210</v>
          </cell>
          <cell r="I120">
            <v>43</v>
          </cell>
          <cell r="J120">
            <v>124.11</v>
          </cell>
          <cell r="K120">
            <v>32.99</v>
          </cell>
          <cell r="L120">
            <v>157.1</v>
          </cell>
          <cell r="M120">
            <v>20.99936346276257</v>
          </cell>
          <cell r="N120">
            <v>1.1000000000000001</v>
          </cell>
          <cell r="O120">
            <v>1.1000000000000001</v>
          </cell>
          <cell r="P120">
            <v>0</v>
          </cell>
          <cell r="R120">
            <v>8863.1053098058183</v>
          </cell>
          <cell r="S120">
            <v>29.990909090909092</v>
          </cell>
          <cell r="T120">
            <v>142.81818181818181</v>
          </cell>
          <cell r="V120" t="str">
            <v>Assume WC 21%</v>
          </cell>
          <cell r="W120">
            <v>1100</v>
          </cell>
          <cell r="X120">
            <v>0</v>
          </cell>
        </row>
        <row r="121">
          <cell r="B121">
            <v>42226</v>
          </cell>
          <cell r="C121" t="str">
            <v>A-21</v>
          </cell>
          <cell r="D121" t="str">
            <v>A-21:Zone3</v>
          </cell>
          <cell r="E121">
            <v>13</v>
          </cell>
          <cell r="F121">
            <v>100</v>
          </cell>
          <cell r="G121">
            <v>210</v>
          </cell>
          <cell r="H121">
            <v>135</v>
          </cell>
          <cell r="I121">
            <v>315</v>
          </cell>
          <cell r="J121">
            <v>131.46</v>
          </cell>
          <cell r="K121">
            <v>34.94</v>
          </cell>
          <cell r="L121">
            <v>166.4</v>
          </cell>
          <cell r="M121">
            <v>20.997596153846153</v>
          </cell>
          <cell r="N121">
            <v>1.22</v>
          </cell>
          <cell r="O121">
            <v>1.22</v>
          </cell>
          <cell r="P121">
            <v>0</v>
          </cell>
          <cell r="R121">
            <v>9280.3894720827629</v>
          </cell>
          <cell r="S121">
            <v>28.639344262295083</v>
          </cell>
          <cell r="T121">
            <v>136.39344262295083</v>
          </cell>
          <cell r="V121" t="str">
            <v>Assume WC 21%</v>
          </cell>
          <cell r="W121">
            <v>1220</v>
          </cell>
          <cell r="X121">
            <v>0</v>
          </cell>
        </row>
        <row r="122">
          <cell r="B122">
            <v>42233</v>
          </cell>
          <cell r="C122" t="str">
            <v>A-21</v>
          </cell>
          <cell r="D122" t="str">
            <v>A-21:Zone3</v>
          </cell>
          <cell r="E122">
            <v>22</v>
          </cell>
          <cell r="F122">
            <v>100</v>
          </cell>
          <cell r="G122">
            <v>99</v>
          </cell>
          <cell r="H122">
            <v>188</v>
          </cell>
          <cell r="I122">
            <v>206</v>
          </cell>
          <cell r="J122">
            <v>145.36000000000001</v>
          </cell>
          <cell r="K122">
            <v>38.64</v>
          </cell>
          <cell r="L122">
            <v>184</v>
          </cell>
          <cell r="M122">
            <v>21</v>
          </cell>
          <cell r="N122">
            <v>1.3</v>
          </cell>
          <cell r="O122">
            <v>1.3</v>
          </cell>
          <cell r="P122">
            <v>0</v>
          </cell>
          <cell r="R122">
            <v>8943.3131535498069</v>
          </cell>
          <cell r="S122">
            <v>29.723076923076924</v>
          </cell>
          <cell r="T122">
            <v>141.53846153846155</v>
          </cell>
          <cell r="V122" t="str">
            <v>Assume WC 21%</v>
          </cell>
          <cell r="W122">
            <v>1300</v>
          </cell>
          <cell r="X122">
            <v>0</v>
          </cell>
        </row>
        <row r="123">
          <cell r="B123">
            <v>42257</v>
          </cell>
          <cell r="C123" t="str">
            <v>A-21</v>
          </cell>
          <cell r="D123" t="str">
            <v>A-21:Zone3</v>
          </cell>
          <cell r="E123">
            <v>23</v>
          </cell>
          <cell r="F123">
            <v>100</v>
          </cell>
          <cell r="G123">
            <v>100</v>
          </cell>
          <cell r="H123">
            <v>204</v>
          </cell>
          <cell r="I123">
            <v>258</v>
          </cell>
          <cell r="J123">
            <v>121.03</v>
          </cell>
          <cell r="K123">
            <v>32.17</v>
          </cell>
          <cell r="L123">
            <v>153.19999999999999</v>
          </cell>
          <cell r="M123">
            <v>20.99869451697128</v>
          </cell>
          <cell r="N123">
            <v>1.18</v>
          </cell>
          <cell r="O123">
            <v>1.18</v>
          </cell>
          <cell r="P123">
            <v>0</v>
          </cell>
          <cell r="R123">
            <v>9749.6488473932077</v>
          </cell>
          <cell r="S123">
            <v>27.262711864406779</v>
          </cell>
          <cell r="T123">
            <v>129.83050847457628</v>
          </cell>
          <cell r="V123" t="str">
            <v>Check WC. Assume 21%</v>
          </cell>
          <cell r="W123">
            <v>1180</v>
          </cell>
          <cell r="X123">
            <v>0</v>
          </cell>
        </row>
        <row r="124">
          <cell r="B124">
            <v>42266</v>
          </cell>
          <cell r="C124" t="str">
            <v>A-21</v>
          </cell>
          <cell r="D124" t="str">
            <v>A-21:Zone3</v>
          </cell>
          <cell r="E124">
            <v>22</v>
          </cell>
          <cell r="F124">
            <v>100</v>
          </cell>
          <cell r="G124">
            <v>102</v>
          </cell>
          <cell r="H124">
            <v>135</v>
          </cell>
          <cell r="I124">
            <v>256</v>
          </cell>
          <cell r="J124">
            <v>109.72</v>
          </cell>
          <cell r="K124">
            <v>29.16</v>
          </cell>
          <cell r="L124">
            <v>138.88</v>
          </cell>
          <cell r="M124">
            <v>20.996543778801843</v>
          </cell>
          <cell r="N124">
            <v>1.1599999999999999</v>
          </cell>
          <cell r="O124">
            <v>1.1599999999999999</v>
          </cell>
          <cell r="P124">
            <v>0</v>
          </cell>
          <cell r="R124">
            <v>10572.36602260299</v>
          </cell>
          <cell r="S124">
            <v>25.137931034482758</v>
          </cell>
          <cell r="T124">
            <v>119.72413793103448</v>
          </cell>
          <cell r="V124" t="str">
            <v>Assume WC 21%</v>
          </cell>
          <cell r="W124">
            <v>1160</v>
          </cell>
          <cell r="X124">
            <v>0</v>
          </cell>
        </row>
        <row r="125">
          <cell r="B125">
            <v>42277</v>
          </cell>
          <cell r="C125" t="str">
            <v>A-21</v>
          </cell>
          <cell r="D125" t="str">
            <v>A-21:Zone3</v>
          </cell>
          <cell r="E125">
            <v>22</v>
          </cell>
          <cell r="F125">
            <v>100</v>
          </cell>
          <cell r="G125">
            <v>200</v>
          </cell>
          <cell r="H125">
            <v>135</v>
          </cell>
          <cell r="I125">
            <v>254</v>
          </cell>
          <cell r="J125">
            <v>106</v>
          </cell>
          <cell r="K125">
            <v>28</v>
          </cell>
          <cell r="L125">
            <v>134</v>
          </cell>
          <cell r="M125">
            <v>20.895522388059703</v>
          </cell>
          <cell r="N125">
            <v>1.1499999999999999</v>
          </cell>
          <cell r="O125">
            <v>1.1499999999999999</v>
          </cell>
          <cell r="P125">
            <v>0</v>
          </cell>
          <cell r="Q125">
            <v>0</v>
          </cell>
          <cell r="R125">
            <v>10849.056603773584</v>
          </cell>
          <cell r="S125">
            <v>24.347826086956523</v>
          </cell>
          <cell r="T125">
            <v>116.52173913043478</v>
          </cell>
          <cell r="V125" t="str">
            <v>Assume WC 21%</v>
          </cell>
          <cell r="W125">
            <v>1150</v>
          </cell>
          <cell r="X125">
            <v>0</v>
          </cell>
        </row>
        <row r="126">
          <cell r="B126">
            <v>42316</v>
          </cell>
          <cell r="C126" t="str">
            <v>A-21</v>
          </cell>
          <cell r="D126" t="str">
            <v>A-21:Zone3</v>
          </cell>
          <cell r="E126">
            <v>23.3</v>
          </cell>
          <cell r="F126">
            <v>100</v>
          </cell>
          <cell r="G126">
            <v>207</v>
          </cell>
          <cell r="H126">
            <v>136</v>
          </cell>
          <cell r="I126">
            <v>42</v>
          </cell>
          <cell r="J126">
            <v>99.06</v>
          </cell>
          <cell r="K126">
            <v>23.66</v>
          </cell>
          <cell r="L126">
            <v>122.72</v>
          </cell>
          <cell r="M126">
            <v>19.279661016949152</v>
          </cell>
          <cell r="N126">
            <v>1.06</v>
          </cell>
          <cell r="O126">
            <v>1.06</v>
          </cell>
          <cell r="P126">
            <v>0</v>
          </cell>
          <cell r="Q126">
            <v>0</v>
          </cell>
          <cell r="R126">
            <v>10700.58550373511</v>
          </cell>
          <cell r="S126">
            <v>22.320754716981131</v>
          </cell>
          <cell r="T126">
            <v>115.77358490566037</v>
          </cell>
          <cell r="V126" t="str">
            <v>Assume WC 21%. For gas, use FQI_1476</v>
          </cell>
          <cell r="W126">
            <v>1060</v>
          </cell>
          <cell r="X126">
            <v>0</v>
          </cell>
        </row>
        <row r="127">
          <cell r="B127">
            <v>42335</v>
          </cell>
          <cell r="C127" t="str">
            <v>A-21</v>
          </cell>
          <cell r="D127" t="str">
            <v>A-21:Zone3</v>
          </cell>
          <cell r="E127">
            <v>23</v>
          </cell>
          <cell r="F127">
            <v>100</v>
          </cell>
          <cell r="G127">
            <v>206</v>
          </cell>
          <cell r="H127">
            <v>121</v>
          </cell>
          <cell r="I127">
            <v>42</v>
          </cell>
          <cell r="J127">
            <v>87.71</v>
          </cell>
          <cell r="K127">
            <v>35.65</v>
          </cell>
          <cell r="L127">
            <v>123.36</v>
          </cell>
          <cell r="M127">
            <v>28.899156939040207</v>
          </cell>
          <cell r="N127">
            <v>1.05</v>
          </cell>
          <cell r="O127">
            <v>1.05</v>
          </cell>
          <cell r="P127">
            <v>0</v>
          </cell>
          <cell r="Q127">
            <v>0</v>
          </cell>
          <cell r="R127">
            <v>11971.268954509178</v>
          </cell>
          <cell r="S127">
            <v>33.952380952380949</v>
          </cell>
          <cell r="T127">
            <v>117.48571428571428</v>
          </cell>
          <cell r="V127" t="str">
            <v>Lab WC 28.9% (5 Dec 2015). For gas, use FQI_1476</v>
          </cell>
          <cell r="W127">
            <v>1050</v>
          </cell>
          <cell r="X127">
            <v>0</v>
          </cell>
        </row>
        <row r="128">
          <cell r="B128">
            <v>42353</v>
          </cell>
          <cell r="C128" t="str">
            <v>A-21</v>
          </cell>
          <cell r="D128" t="str">
            <v>A-21:Zone3</v>
          </cell>
          <cell r="E128">
            <v>39</v>
          </cell>
          <cell r="F128">
            <v>100</v>
          </cell>
          <cell r="G128">
            <v>213</v>
          </cell>
          <cell r="H128">
            <v>112</v>
          </cell>
          <cell r="I128">
            <v>42</v>
          </cell>
          <cell r="J128">
            <v>122.24</v>
          </cell>
          <cell r="K128">
            <v>49.69</v>
          </cell>
          <cell r="L128">
            <v>171.93</v>
          </cell>
          <cell r="M128">
            <v>28.901297039492817</v>
          </cell>
          <cell r="N128">
            <v>1.1000000000000001</v>
          </cell>
          <cell r="O128">
            <v>1.1000000000000001</v>
          </cell>
          <cell r="P128">
            <v>0</v>
          </cell>
          <cell r="Q128">
            <v>0</v>
          </cell>
          <cell r="R128">
            <v>8998.6910994764403</v>
          </cell>
          <cell r="T128">
            <v>156.30000000000001</v>
          </cell>
          <cell r="V128" t="str">
            <v>Lab WC 28.9% (5 Dec 2015). For gas, use FQI_1476</v>
          </cell>
          <cell r="W128">
            <v>1100</v>
          </cell>
          <cell r="X128">
            <v>0</v>
          </cell>
        </row>
        <row r="129">
          <cell r="B129">
            <v>42370</v>
          </cell>
          <cell r="C129" t="str">
            <v>A-21</v>
          </cell>
          <cell r="D129" t="str">
            <v>A-21:Zone3</v>
          </cell>
          <cell r="E129">
            <v>12</v>
          </cell>
          <cell r="F129">
            <v>100</v>
          </cell>
          <cell r="G129">
            <v>213</v>
          </cell>
          <cell r="H129">
            <v>120</v>
          </cell>
          <cell r="I129">
            <v>42</v>
          </cell>
          <cell r="J129">
            <v>109.51</v>
          </cell>
          <cell r="K129">
            <v>44.51</v>
          </cell>
          <cell r="L129">
            <v>154.02000000000001</v>
          </cell>
          <cell r="M129">
            <v>28.898844305934293</v>
          </cell>
          <cell r="N129">
            <v>1.2</v>
          </cell>
          <cell r="O129">
            <v>1.2</v>
          </cell>
          <cell r="P129">
            <v>0</v>
          </cell>
          <cell r="Q129">
            <v>0</v>
          </cell>
          <cell r="R129">
            <v>10957.903387818464</v>
          </cell>
          <cell r="T129">
            <v>128.35</v>
          </cell>
          <cell r="V129" t="str">
            <v>Lab WC 28.9% (5 Dec 2015). For gas, use FQI_1476</v>
          </cell>
          <cell r="W129">
            <v>1200</v>
          </cell>
          <cell r="X129">
            <v>0</v>
          </cell>
        </row>
        <row r="130">
          <cell r="B130">
            <v>42380</v>
          </cell>
          <cell r="C130" t="str">
            <v>A-21</v>
          </cell>
          <cell r="D130" t="str">
            <v>A-21:Zone3</v>
          </cell>
          <cell r="E130">
            <v>6</v>
          </cell>
          <cell r="F130">
            <v>100</v>
          </cell>
          <cell r="G130">
            <v>213</v>
          </cell>
          <cell r="H130">
            <v>136</v>
          </cell>
          <cell r="I130">
            <v>466</v>
          </cell>
          <cell r="J130">
            <v>137.78</v>
          </cell>
          <cell r="K130">
            <v>56</v>
          </cell>
          <cell r="L130">
            <v>193.78</v>
          </cell>
          <cell r="M130">
            <v>28.898751161110539</v>
          </cell>
          <cell r="N130">
            <v>1.05</v>
          </cell>
          <cell r="O130">
            <v>1.77</v>
          </cell>
          <cell r="P130">
            <v>0.72</v>
          </cell>
          <cell r="R130">
            <v>7620.8448250834663</v>
          </cell>
          <cell r="S130">
            <v>53.333333333333336</v>
          </cell>
          <cell r="T130">
            <v>184.55238095238096</v>
          </cell>
          <cell r="V130" t="str">
            <v>Lab WC 28.9% (5 Dec 2015). Gas lifted.</v>
          </cell>
          <cell r="W130">
            <v>1050</v>
          </cell>
          <cell r="X130">
            <v>720</v>
          </cell>
        </row>
        <row r="131">
          <cell r="B131">
            <v>42406</v>
          </cell>
          <cell r="C131" t="str">
            <v>A-21</v>
          </cell>
          <cell r="D131" t="str">
            <v>A-21:Zone3</v>
          </cell>
          <cell r="E131">
            <v>24.5</v>
          </cell>
          <cell r="F131">
            <v>100</v>
          </cell>
          <cell r="G131">
            <v>112</v>
          </cell>
          <cell r="I131">
            <v>42</v>
          </cell>
          <cell r="J131">
            <v>144.27000000000001</v>
          </cell>
          <cell r="K131">
            <v>16.93</v>
          </cell>
          <cell r="L131">
            <v>161.19999999999999</v>
          </cell>
          <cell r="M131">
            <v>10.502481389578163</v>
          </cell>
          <cell r="N131">
            <v>0.95</v>
          </cell>
          <cell r="O131">
            <v>1.61</v>
          </cell>
          <cell r="P131">
            <v>0.66</v>
          </cell>
          <cell r="Q131">
            <v>70</v>
          </cell>
          <cell r="R131">
            <v>6584.8755805087685</v>
          </cell>
          <cell r="T131">
            <v>169.68421052631578</v>
          </cell>
          <cell r="V131" t="str">
            <v>Average WC 10.5% (11 Jan 2016)</v>
          </cell>
          <cell r="W131">
            <v>950</v>
          </cell>
          <cell r="X131">
            <v>660</v>
          </cell>
        </row>
        <row r="132">
          <cell r="B132">
            <v>42419</v>
          </cell>
          <cell r="C132" t="str">
            <v>A-21</v>
          </cell>
          <cell r="D132" t="str">
            <v>A-21:Zone3</v>
          </cell>
          <cell r="E132">
            <v>6</v>
          </cell>
          <cell r="F132">
            <v>100</v>
          </cell>
          <cell r="G132">
            <v>112</v>
          </cell>
          <cell r="H132">
            <v>132</v>
          </cell>
          <cell r="I132">
            <v>42</v>
          </cell>
          <cell r="J132">
            <v>143.72999999999999</v>
          </cell>
          <cell r="K132">
            <v>16.86</v>
          </cell>
          <cell r="L132">
            <v>160.59</v>
          </cell>
          <cell r="M132">
            <v>10.498785727629366</v>
          </cell>
          <cell r="N132">
            <v>1.08</v>
          </cell>
          <cell r="O132">
            <v>1.59</v>
          </cell>
          <cell r="P132">
            <v>0.51</v>
          </cell>
          <cell r="Q132">
            <v>70</v>
          </cell>
          <cell r="R132">
            <v>7514.0889167188479</v>
          </cell>
          <cell r="T132">
            <v>148.69444444444446</v>
          </cell>
          <cell r="V132" t="str">
            <v>Lab BSW 0.05% (5 Feb 2016)</v>
          </cell>
          <cell r="W132">
            <v>1080</v>
          </cell>
          <cell r="X132">
            <v>510</v>
          </cell>
        </row>
        <row r="133">
          <cell r="B133">
            <v>42431</v>
          </cell>
          <cell r="C133" t="str">
            <v>A-21</v>
          </cell>
          <cell r="D133" t="str">
            <v>A-21:Zone3</v>
          </cell>
          <cell r="E133">
            <v>19</v>
          </cell>
          <cell r="F133">
            <v>100</v>
          </cell>
          <cell r="G133">
            <v>190.4</v>
          </cell>
          <cell r="H133">
            <v>134</v>
          </cell>
          <cell r="I133">
            <v>42</v>
          </cell>
          <cell r="J133">
            <v>161.32</v>
          </cell>
          <cell r="K133">
            <v>16.93</v>
          </cell>
          <cell r="L133">
            <v>178.25</v>
          </cell>
          <cell r="M133">
            <v>9.497896213183731</v>
          </cell>
          <cell r="N133">
            <v>1.33</v>
          </cell>
          <cell r="O133">
            <v>1.77</v>
          </cell>
          <cell r="P133">
            <v>0.44</v>
          </cell>
          <cell r="Q133">
            <v>70</v>
          </cell>
          <cell r="R133">
            <v>8244.4830151252172</v>
          </cell>
          <cell r="S133">
            <v>12.729323308270677</v>
          </cell>
          <cell r="T133">
            <v>134.02255639097746</v>
          </cell>
          <cell r="V133" t="str">
            <v>Lab WC 43% (20 Feb 2016). Visual WC sample 8 Mar 2016 is 10%.</v>
          </cell>
          <cell r="W133">
            <v>1330</v>
          </cell>
          <cell r="X133">
            <v>440</v>
          </cell>
        </row>
        <row r="134">
          <cell r="B134">
            <v>42436</v>
          </cell>
          <cell r="C134" t="str">
            <v>A-21</v>
          </cell>
          <cell r="D134" t="str">
            <v>A-21:Zone3</v>
          </cell>
          <cell r="E134">
            <v>18</v>
          </cell>
          <cell r="F134">
            <v>100</v>
          </cell>
          <cell r="G134">
            <v>190</v>
          </cell>
          <cell r="H134">
            <v>133</v>
          </cell>
          <cell r="I134">
            <v>324</v>
          </cell>
          <cell r="J134">
            <v>126.76</v>
          </cell>
          <cell r="K134">
            <v>13.31</v>
          </cell>
          <cell r="L134">
            <v>140.07</v>
          </cell>
          <cell r="M134">
            <v>9.5023916613122008</v>
          </cell>
          <cell r="N134">
            <v>1.46</v>
          </cell>
          <cell r="O134">
            <v>1.46</v>
          </cell>
          <cell r="P134">
            <v>0</v>
          </cell>
          <cell r="Q134">
            <v>0</v>
          </cell>
          <cell r="R134">
            <v>11517.828968128748</v>
          </cell>
          <cell r="T134">
            <v>95.938356164383563</v>
          </cell>
          <cell r="V134" t="str">
            <v>Test combine with well A-05 with actual gas lift rate 0 mmscfd. WC visual low, 9,5%.</v>
          </cell>
          <cell r="W134">
            <v>1460</v>
          </cell>
          <cell r="X134">
            <v>0</v>
          </cell>
        </row>
        <row r="135">
          <cell r="B135">
            <v>42437</v>
          </cell>
          <cell r="C135" t="str">
            <v>A-21</v>
          </cell>
          <cell r="D135" t="str">
            <v>A-21:Zone3</v>
          </cell>
          <cell r="E135">
            <v>32.5</v>
          </cell>
          <cell r="F135">
            <v>100</v>
          </cell>
          <cell r="G135">
            <v>183</v>
          </cell>
          <cell r="H135">
            <v>139</v>
          </cell>
          <cell r="I135">
            <v>354</v>
          </cell>
          <cell r="J135">
            <v>168.34</v>
          </cell>
          <cell r="K135">
            <v>17.670000000000002</v>
          </cell>
          <cell r="L135">
            <v>186.01</v>
          </cell>
          <cell r="M135">
            <v>9.4994892747701734</v>
          </cell>
          <cell r="N135">
            <v>1.57</v>
          </cell>
          <cell r="O135">
            <v>1.76</v>
          </cell>
          <cell r="P135">
            <v>0.19</v>
          </cell>
          <cell r="Q135">
            <v>21</v>
          </cell>
          <cell r="R135">
            <v>9326.363312344065</v>
          </cell>
          <cell r="T135">
            <v>118.47770700636943</v>
          </cell>
          <cell r="V135" t="str">
            <v>Combine well test with well A-05 with gas lift rate 0.19 MMSCFD. GL close = 0.19 MM).</v>
          </cell>
          <cell r="W135">
            <v>1570</v>
          </cell>
          <cell r="X135">
            <v>190</v>
          </cell>
        </row>
        <row r="136">
          <cell r="B136">
            <v>42444</v>
          </cell>
          <cell r="C136" t="str">
            <v>A-21</v>
          </cell>
          <cell r="D136" t="str">
            <v>A-21:Zone3</v>
          </cell>
          <cell r="E136">
            <v>24</v>
          </cell>
          <cell r="F136">
            <v>100</v>
          </cell>
          <cell r="G136">
            <v>148</v>
          </cell>
          <cell r="H136">
            <v>141</v>
          </cell>
          <cell r="I136">
            <v>335</v>
          </cell>
          <cell r="J136">
            <v>154.16999999999999</v>
          </cell>
          <cell r="K136">
            <v>3.95</v>
          </cell>
          <cell r="L136">
            <v>158.12</v>
          </cell>
          <cell r="M136">
            <v>2.4981027068049584</v>
          </cell>
          <cell r="N136">
            <v>1.32</v>
          </cell>
          <cell r="O136">
            <v>1.85</v>
          </cell>
          <cell r="P136">
            <v>0.52</v>
          </cell>
          <cell r="Q136">
            <v>30.5</v>
          </cell>
          <cell r="R136">
            <v>8561.9770383343057</v>
          </cell>
          <cell r="S136">
            <v>2.9924242424242422</v>
          </cell>
          <cell r="T136">
            <v>119.78787878787878</v>
          </cell>
          <cell r="V136" t="str">
            <v>Lab WC 2.5% (8 Mar 2016)</v>
          </cell>
          <cell r="W136">
            <v>1320</v>
          </cell>
          <cell r="X136">
            <v>520</v>
          </cell>
        </row>
        <row r="137">
          <cell r="B137">
            <v>42479</v>
          </cell>
          <cell r="C137" t="str">
            <v>A-21</v>
          </cell>
          <cell r="D137" t="str">
            <v>A-21:Zone3</v>
          </cell>
          <cell r="E137">
            <v>17</v>
          </cell>
          <cell r="F137">
            <v>100</v>
          </cell>
          <cell r="G137">
            <v>163</v>
          </cell>
          <cell r="H137">
            <v>142</v>
          </cell>
          <cell r="I137">
            <v>314</v>
          </cell>
          <cell r="J137">
            <v>150.82</v>
          </cell>
          <cell r="K137">
            <v>20.57</v>
          </cell>
          <cell r="L137">
            <v>171.39</v>
          </cell>
          <cell r="M137">
            <v>12.001867086761187</v>
          </cell>
          <cell r="N137">
            <v>1.32</v>
          </cell>
          <cell r="O137">
            <v>1.61</v>
          </cell>
          <cell r="P137">
            <v>0.28000000000000003</v>
          </cell>
          <cell r="Q137">
            <v>30.5</v>
          </cell>
          <cell r="R137">
            <v>8752.1548866198118</v>
          </cell>
          <cell r="S137">
            <v>15.583333333333334</v>
          </cell>
          <cell r="T137">
            <v>129.84090909090909</v>
          </cell>
          <cell r="V137" t="str">
            <v>Lab WC 12% (21 APr 2016)</v>
          </cell>
          <cell r="W137">
            <v>1320</v>
          </cell>
          <cell r="X137">
            <v>280</v>
          </cell>
        </row>
        <row r="138">
          <cell r="B138">
            <v>42501</v>
          </cell>
          <cell r="C138" t="str">
            <v>A-21</v>
          </cell>
          <cell r="D138" t="str">
            <v>A-21:Zone3</v>
          </cell>
          <cell r="E138">
            <v>16</v>
          </cell>
          <cell r="F138">
            <v>100</v>
          </cell>
          <cell r="G138">
            <v>198</v>
          </cell>
          <cell r="H138">
            <v>140</v>
          </cell>
          <cell r="I138">
            <v>388</v>
          </cell>
          <cell r="J138">
            <v>83.89</v>
          </cell>
          <cell r="K138">
            <v>50.33</v>
          </cell>
          <cell r="L138">
            <v>134.22</v>
          </cell>
          <cell r="M138">
            <v>37.49813738638057</v>
          </cell>
          <cell r="N138">
            <v>1.19</v>
          </cell>
          <cell r="O138">
            <v>1.7</v>
          </cell>
          <cell r="P138">
            <v>0.51</v>
          </cell>
          <cell r="Q138">
            <v>32</v>
          </cell>
          <cell r="R138">
            <v>14185.242579568483</v>
          </cell>
          <cell r="S138">
            <v>42.294117647058826</v>
          </cell>
          <cell r="T138">
            <v>120.31092436974789</v>
          </cell>
          <cell r="V138" t="str">
            <v>Lab WC 37.5% (6 May 2016)</v>
          </cell>
          <cell r="W138">
            <v>1190</v>
          </cell>
          <cell r="X138">
            <v>510</v>
          </cell>
        </row>
        <row r="139">
          <cell r="B139">
            <v>42514</v>
          </cell>
          <cell r="C139" t="str">
            <v>A-21</v>
          </cell>
          <cell r="D139" t="str">
            <v>A-21:Zone3</v>
          </cell>
          <cell r="E139">
            <v>25</v>
          </cell>
          <cell r="F139">
            <v>100</v>
          </cell>
          <cell r="G139">
            <v>220</v>
          </cell>
          <cell r="H139">
            <v>128</v>
          </cell>
          <cell r="I139">
            <v>406</v>
          </cell>
          <cell r="J139">
            <v>70.48</v>
          </cell>
          <cell r="K139">
            <v>42.29</v>
          </cell>
          <cell r="L139">
            <v>112.77</v>
          </cell>
          <cell r="M139">
            <v>37.501108450829122</v>
          </cell>
          <cell r="N139">
            <v>0.97</v>
          </cell>
          <cell r="O139">
            <v>1.17</v>
          </cell>
          <cell r="P139">
            <v>0.20399999999999999</v>
          </cell>
          <cell r="Q139">
            <v>29.5</v>
          </cell>
          <cell r="R139">
            <v>13762.769580022701</v>
          </cell>
          <cell r="S139">
            <v>43.597938144329895</v>
          </cell>
          <cell r="T139">
            <v>116.24742268041237</v>
          </cell>
          <cell r="V139" t="str">
            <v>Assume WC 37.5%</v>
          </cell>
          <cell r="W139">
            <v>970</v>
          </cell>
          <cell r="X139">
            <v>204</v>
          </cell>
        </row>
        <row r="140">
          <cell r="B140">
            <v>42527</v>
          </cell>
          <cell r="C140" t="str">
            <v>A-21</v>
          </cell>
          <cell r="D140" t="str">
            <v>A-21:Zone3</v>
          </cell>
          <cell r="E140">
            <v>16</v>
          </cell>
          <cell r="F140">
            <v>100</v>
          </cell>
          <cell r="G140">
            <v>192</v>
          </cell>
          <cell r="H140">
            <v>132</v>
          </cell>
          <cell r="I140">
            <v>397</v>
          </cell>
          <cell r="J140">
            <v>72.67</v>
          </cell>
          <cell r="K140">
            <v>43.6</v>
          </cell>
          <cell r="L140">
            <v>116.27</v>
          </cell>
          <cell r="M140">
            <v>37.498924916143459</v>
          </cell>
          <cell r="N140">
            <v>1.07</v>
          </cell>
          <cell r="O140">
            <v>1.67</v>
          </cell>
          <cell r="P140">
            <v>0.59</v>
          </cell>
          <cell r="R140">
            <v>14724.09522498968</v>
          </cell>
          <cell r="S140">
            <v>40.747663551401871</v>
          </cell>
          <cell r="T140">
            <v>108.66355140186916</v>
          </cell>
          <cell r="V140" t="str">
            <v>Assume WC 37.5%</v>
          </cell>
          <cell r="W140">
            <v>1070</v>
          </cell>
          <cell r="X140">
            <v>590</v>
          </cell>
        </row>
        <row r="141">
          <cell r="B141">
            <v>42565</v>
          </cell>
          <cell r="C141" t="str">
            <v>A-21</v>
          </cell>
          <cell r="D141" t="str">
            <v>A-21:Zone3</v>
          </cell>
          <cell r="E141">
            <v>24</v>
          </cell>
          <cell r="F141">
            <v>100</v>
          </cell>
          <cell r="G141">
            <v>216</v>
          </cell>
          <cell r="H141">
            <v>135</v>
          </cell>
          <cell r="I141">
            <v>391</v>
          </cell>
          <cell r="J141">
            <v>81.94</v>
          </cell>
          <cell r="K141">
            <v>49.16</v>
          </cell>
          <cell r="L141">
            <v>131.1</v>
          </cell>
          <cell r="M141">
            <v>37.498093058733794</v>
          </cell>
          <cell r="N141">
            <v>0.99</v>
          </cell>
          <cell r="O141">
            <v>1.43</v>
          </cell>
          <cell r="P141">
            <v>0.44</v>
          </cell>
          <cell r="Q141">
            <v>31.5</v>
          </cell>
          <cell r="R141">
            <v>12082.011227727606</v>
          </cell>
          <cell r="S141">
            <v>49.656565656565654</v>
          </cell>
          <cell r="T141">
            <v>132.32323232323233</v>
          </cell>
          <cell r="V141" t="str">
            <v>Assume WC 37.5%</v>
          </cell>
          <cell r="W141">
            <v>990</v>
          </cell>
          <cell r="X141">
            <v>440</v>
          </cell>
        </row>
        <row r="142">
          <cell r="B142">
            <v>42580</v>
          </cell>
          <cell r="C142" t="str">
            <v>A-21</v>
          </cell>
          <cell r="D142" t="str">
            <v>A-21:Zone3</v>
          </cell>
          <cell r="E142">
            <v>23</v>
          </cell>
          <cell r="F142">
            <v>100</v>
          </cell>
          <cell r="G142">
            <v>187</v>
          </cell>
          <cell r="H142">
            <v>140</v>
          </cell>
          <cell r="I142">
            <v>355</v>
          </cell>
          <cell r="J142">
            <v>69.83</v>
          </cell>
          <cell r="K142">
            <v>41.9</v>
          </cell>
          <cell r="L142">
            <v>111.73</v>
          </cell>
          <cell r="M142">
            <v>37.501118768459676</v>
          </cell>
          <cell r="N142">
            <v>1.01</v>
          </cell>
          <cell r="O142">
            <v>1.39</v>
          </cell>
          <cell r="P142">
            <v>0.37</v>
          </cell>
          <cell r="Q142">
            <v>31.4</v>
          </cell>
          <cell r="R142">
            <v>14463.697551195761</v>
          </cell>
          <cell r="S142">
            <v>41.485148514851488</v>
          </cell>
          <cell r="T142">
            <v>110.61386138613861</v>
          </cell>
          <cell r="V142" t="str">
            <v>Assume WC 37.5%</v>
          </cell>
          <cell r="W142">
            <v>1010</v>
          </cell>
          <cell r="X142">
            <v>370</v>
          </cell>
        </row>
        <row r="143">
          <cell r="B143">
            <v>42595</v>
          </cell>
          <cell r="C143" t="str">
            <v>A-21</v>
          </cell>
          <cell r="D143" t="str">
            <v>A-21:Zone3</v>
          </cell>
          <cell r="E143">
            <v>23</v>
          </cell>
          <cell r="F143">
            <v>100</v>
          </cell>
          <cell r="G143">
            <v>211</v>
          </cell>
          <cell r="H143">
            <v>129</v>
          </cell>
          <cell r="I143">
            <v>431</v>
          </cell>
          <cell r="J143">
            <v>81.290000000000006</v>
          </cell>
          <cell r="K143">
            <v>48.78</v>
          </cell>
          <cell r="L143">
            <v>130.07</v>
          </cell>
          <cell r="M143">
            <v>37.502883062966092</v>
          </cell>
          <cell r="N143">
            <v>0.93</v>
          </cell>
          <cell r="O143">
            <v>1.67</v>
          </cell>
          <cell r="P143">
            <v>0.74</v>
          </cell>
          <cell r="Q143">
            <v>31.5</v>
          </cell>
          <cell r="R143">
            <v>11440.521589371387</v>
          </cell>
          <cell r="S143">
            <v>52.451612903225808</v>
          </cell>
          <cell r="T143">
            <v>139.86021505376345</v>
          </cell>
          <cell r="V143" t="str">
            <v>Assume WC 37.7%.</v>
          </cell>
          <cell r="W143">
            <v>930</v>
          </cell>
          <cell r="X143">
            <v>740</v>
          </cell>
        </row>
        <row r="144">
          <cell r="B144">
            <v>42629</v>
          </cell>
          <cell r="C144" t="str">
            <v>A-21</v>
          </cell>
          <cell r="D144" t="str">
            <v>A-21:Zone3</v>
          </cell>
          <cell r="E144">
            <v>17</v>
          </cell>
          <cell r="F144">
            <v>100</v>
          </cell>
          <cell r="G144">
            <v>199</v>
          </cell>
          <cell r="H144">
            <v>131</v>
          </cell>
          <cell r="I144">
            <v>421</v>
          </cell>
          <cell r="J144">
            <v>87.95</v>
          </cell>
          <cell r="K144">
            <v>52.77</v>
          </cell>
          <cell r="L144">
            <v>140.72</v>
          </cell>
          <cell r="M144">
            <v>37.5</v>
          </cell>
          <cell r="N144">
            <v>0.9</v>
          </cell>
          <cell r="O144">
            <v>1.45</v>
          </cell>
          <cell r="P144">
            <v>0.55000000000000004</v>
          </cell>
          <cell r="Q144">
            <v>68</v>
          </cell>
          <cell r="R144">
            <v>10233.086981239341</v>
          </cell>
          <cell r="S144">
            <v>58.633333333333333</v>
          </cell>
          <cell r="T144">
            <v>156.35555555555555</v>
          </cell>
          <cell r="V144" t="str">
            <v>Assume WC 37.5%. GL meter = 0.75 MM. Gas TS = 1.45 MM.</v>
          </cell>
          <cell r="W144">
            <v>900</v>
          </cell>
          <cell r="X144">
            <v>550</v>
          </cell>
        </row>
        <row r="145">
          <cell r="B145">
            <v>42645</v>
          </cell>
          <cell r="C145" t="str">
            <v>A-21</v>
          </cell>
          <cell r="D145" t="str">
            <v>A-21:Zone3</v>
          </cell>
          <cell r="E145">
            <v>47.5</v>
          </cell>
          <cell r="F145">
            <v>100</v>
          </cell>
          <cell r="G145">
            <v>207</v>
          </cell>
          <cell r="H145">
            <v>128</v>
          </cell>
          <cell r="I145">
            <v>430</v>
          </cell>
          <cell r="J145">
            <v>52.56</v>
          </cell>
          <cell r="K145">
            <v>31.53</v>
          </cell>
          <cell r="L145">
            <v>84.09</v>
          </cell>
          <cell r="M145">
            <v>37.495540492329646</v>
          </cell>
          <cell r="N145">
            <v>0.85</v>
          </cell>
          <cell r="O145">
            <v>1.39</v>
          </cell>
          <cell r="P145">
            <v>0.54</v>
          </cell>
          <cell r="Q145">
            <v>68</v>
          </cell>
          <cell r="R145">
            <v>16171.993911719939</v>
          </cell>
          <cell r="T145">
            <v>98.941176470588232</v>
          </cell>
          <cell r="V145" t="str">
            <v>Assume WC 37.5%. GL meter = 0.74 MM. Gas TS = 1.39 MM.</v>
          </cell>
          <cell r="W145">
            <v>850</v>
          </cell>
          <cell r="X145">
            <v>540</v>
          </cell>
        </row>
        <row r="146">
          <cell r="B146">
            <v>42663</v>
          </cell>
          <cell r="C146" t="str">
            <v>A-21</v>
          </cell>
          <cell r="D146" t="str">
            <v>A-21:Zone3</v>
          </cell>
          <cell r="E146">
            <v>26</v>
          </cell>
          <cell r="F146">
            <v>100</v>
          </cell>
          <cell r="G146">
            <v>164</v>
          </cell>
          <cell r="H146">
            <v>143</v>
          </cell>
          <cell r="I146">
            <v>543</v>
          </cell>
          <cell r="J146">
            <v>126.93</v>
          </cell>
          <cell r="K146">
            <v>41.61</v>
          </cell>
          <cell r="L146">
            <v>168.54</v>
          </cell>
          <cell r="M146">
            <v>24.688501245995017</v>
          </cell>
          <cell r="N146">
            <v>1.25</v>
          </cell>
          <cell r="O146">
            <v>1.6</v>
          </cell>
          <cell r="P146">
            <v>0.35</v>
          </cell>
          <cell r="Q146">
            <v>68.709999999999994</v>
          </cell>
          <cell r="R146">
            <v>9847.9476877018824</v>
          </cell>
          <cell r="S146">
            <v>33.287999999999997</v>
          </cell>
          <cell r="T146">
            <v>134.83199999999999</v>
          </cell>
          <cell r="V146" t="str">
            <v xml:space="preserve">WC 24.69%. GL meter = 0.55 MM. Gas TS = 1.60 MM. </v>
          </cell>
          <cell r="W146">
            <v>1250</v>
          </cell>
          <cell r="X146">
            <v>350</v>
          </cell>
        </row>
        <row r="147">
          <cell r="B147">
            <v>42677</v>
          </cell>
          <cell r="C147" t="str">
            <v>A-21</v>
          </cell>
          <cell r="D147" t="str">
            <v>A-21:Zone3</v>
          </cell>
          <cell r="E147">
            <v>26</v>
          </cell>
          <cell r="F147">
            <v>100</v>
          </cell>
          <cell r="G147">
            <v>208</v>
          </cell>
          <cell r="H147">
            <v>131</v>
          </cell>
          <cell r="I147">
            <v>554</v>
          </cell>
          <cell r="J147">
            <v>101.13</v>
          </cell>
          <cell r="K147">
            <v>33.15</v>
          </cell>
          <cell r="L147">
            <v>134.28</v>
          </cell>
          <cell r="M147">
            <v>24.68722073279714</v>
          </cell>
          <cell r="N147">
            <v>0.22</v>
          </cell>
          <cell r="O147">
            <v>0.53</v>
          </cell>
          <cell r="P147">
            <v>0.31</v>
          </cell>
          <cell r="Q147">
            <v>68.709999999999994</v>
          </cell>
          <cell r="R147">
            <v>2175.4177790962126</v>
          </cell>
          <cell r="S147">
            <v>150.68181818181819</v>
          </cell>
          <cell r="T147">
            <v>610.36363636363637</v>
          </cell>
          <cell r="V147" t="str">
            <v xml:space="preserve">WC=24.69%. GL meter = 0.51 MM. Gas TS = 0.53 MM. </v>
          </cell>
          <cell r="W147">
            <v>220</v>
          </cell>
          <cell r="X147">
            <v>310</v>
          </cell>
        </row>
        <row r="148">
          <cell r="B148">
            <v>42722</v>
          </cell>
          <cell r="C148" t="str">
            <v>A-21</v>
          </cell>
          <cell r="D148" t="str">
            <v>A-21:Zone3</v>
          </cell>
          <cell r="E148">
            <v>22</v>
          </cell>
          <cell r="F148">
            <v>100</v>
          </cell>
          <cell r="G148">
            <v>193</v>
          </cell>
          <cell r="H148">
            <v>123</v>
          </cell>
          <cell r="I148">
            <v>586</v>
          </cell>
          <cell r="J148">
            <v>148.35</v>
          </cell>
          <cell r="K148">
            <v>0.45</v>
          </cell>
          <cell r="L148">
            <v>148.80000000000001</v>
          </cell>
          <cell r="M148">
            <v>0.30241935483870969</v>
          </cell>
          <cell r="N148">
            <v>0.89</v>
          </cell>
          <cell r="O148">
            <v>1.93</v>
          </cell>
          <cell r="P148">
            <v>0.89</v>
          </cell>
          <cell r="Q148">
            <v>66.709999999999994</v>
          </cell>
          <cell r="R148">
            <v>5999.3259184361305</v>
          </cell>
          <cell r="S148">
            <v>0.5056179775280899</v>
          </cell>
          <cell r="T148">
            <v>167.19101123595505</v>
          </cell>
          <cell r="V148" t="str">
            <v>WC Water outlet = 98%. WC Oil outlet = 0%. GL meter Corr = 0.89 MM. Gas TS = 1.93 MM.</v>
          </cell>
          <cell r="W148">
            <v>890</v>
          </cell>
          <cell r="X148">
            <v>890</v>
          </cell>
        </row>
        <row r="149">
          <cell r="B149">
            <v>42736</v>
          </cell>
          <cell r="C149" t="str">
            <v>A-21</v>
          </cell>
          <cell r="D149" t="str">
            <v>A-21:Zone3</v>
          </cell>
          <cell r="E149">
            <v>22</v>
          </cell>
          <cell r="F149">
            <v>100</v>
          </cell>
          <cell r="G149">
            <v>184</v>
          </cell>
          <cell r="H149">
            <v>130</v>
          </cell>
          <cell r="I149">
            <v>419</v>
          </cell>
          <cell r="J149">
            <v>112.49</v>
          </cell>
          <cell r="K149">
            <v>30.63</v>
          </cell>
          <cell r="L149">
            <v>143.12</v>
          </cell>
          <cell r="M149">
            <v>21.401621017328115</v>
          </cell>
          <cell r="N149">
            <v>1.07</v>
          </cell>
          <cell r="O149">
            <v>1.75</v>
          </cell>
          <cell r="P149">
            <v>0.68</v>
          </cell>
          <cell r="Q149">
            <v>33.4</v>
          </cell>
          <cell r="R149">
            <v>9511.9566183660772</v>
          </cell>
          <cell r="S149">
            <v>28.626168224299064</v>
          </cell>
          <cell r="T149">
            <v>133.75700934579439</v>
          </cell>
          <cell r="V149" t="str">
            <v>WC=21.4%. GL meter = 0.68 MM (Corr = 0.197). Gas TS = 1.75 MM.</v>
          </cell>
          <cell r="W149">
            <v>1070</v>
          </cell>
          <cell r="X149">
            <v>680</v>
          </cell>
        </row>
        <row r="150">
          <cell r="B150">
            <v>42770</v>
          </cell>
          <cell r="C150" t="str">
            <v>A-21</v>
          </cell>
          <cell r="D150" t="str">
            <v>A-21:Zone3</v>
          </cell>
          <cell r="E150">
            <v>26.5</v>
          </cell>
          <cell r="F150">
            <v>100</v>
          </cell>
          <cell r="G150">
            <v>202</v>
          </cell>
          <cell r="H150">
            <v>124</v>
          </cell>
          <cell r="I150">
            <v>552</v>
          </cell>
          <cell r="J150">
            <v>104.64</v>
          </cell>
          <cell r="K150">
            <v>28.49</v>
          </cell>
          <cell r="L150">
            <v>133.13</v>
          </cell>
          <cell r="M150">
            <v>21.400135206189439</v>
          </cell>
          <cell r="N150">
            <v>0.92</v>
          </cell>
          <cell r="O150">
            <v>1.87</v>
          </cell>
          <cell r="P150">
            <v>0.95</v>
          </cell>
          <cell r="Q150">
            <v>35</v>
          </cell>
          <cell r="R150">
            <v>8792.0489296636079</v>
          </cell>
          <cell r="T150">
            <v>144.70652173913044</v>
          </cell>
          <cell r="V150" t="str">
            <v>Assume WC = 21.4%. Gas TS = 1.87 MM. GL meter = 1.15 MM. (GLCorrection = 0.197 MM).</v>
          </cell>
          <cell r="W150">
            <v>920</v>
          </cell>
          <cell r="X150">
            <v>950</v>
          </cell>
        </row>
        <row r="151">
          <cell r="B151">
            <v>42802</v>
          </cell>
          <cell r="C151" t="str">
            <v>A-21</v>
          </cell>
          <cell r="D151" t="str">
            <v>A-21:Zone3</v>
          </cell>
          <cell r="E151">
            <v>9</v>
          </cell>
          <cell r="F151">
            <v>100</v>
          </cell>
          <cell r="G151">
            <v>190</v>
          </cell>
          <cell r="H151">
            <v>120</v>
          </cell>
          <cell r="I151">
            <v>560</v>
          </cell>
          <cell r="J151">
            <v>104</v>
          </cell>
          <cell r="K151">
            <v>28</v>
          </cell>
          <cell r="L151">
            <v>132</v>
          </cell>
          <cell r="M151">
            <v>21.212121212121211</v>
          </cell>
          <cell r="N151">
            <v>0.82299999999999995</v>
          </cell>
          <cell r="O151">
            <v>1.86</v>
          </cell>
          <cell r="P151">
            <v>1.0369999999999999</v>
          </cell>
          <cell r="Q151">
            <v>35</v>
          </cell>
          <cell r="R151">
            <v>7913.4615384615381</v>
          </cell>
          <cell r="T151">
            <v>160.38882138517619</v>
          </cell>
          <cell r="V151" t="str">
            <v xml:space="preserve">still use WC Jan </v>
          </cell>
          <cell r="W151">
            <v>823</v>
          </cell>
          <cell r="X151">
            <v>1037</v>
          </cell>
        </row>
        <row r="152">
          <cell r="B152">
            <v>42850</v>
          </cell>
          <cell r="C152" t="str">
            <v>A-21</v>
          </cell>
          <cell r="D152" t="str">
            <v>A-21:Zone3</v>
          </cell>
          <cell r="E152">
            <v>21</v>
          </cell>
          <cell r="F152">
            <v>100</v>
          </cell>
          <cell r="G152">
            <v>199</v>
          </cell>
          <cell r="H152">
            <v>124</v>
          </cell>
          <cell r="I152">
            <v>561</v>
          </cell>
          <cell r="J152">
            <v>85.4</v>
          </cell>
          <cell r="K152">
            <v>22.7</v>
          </cell>
          <cell r="L152">
            <v>108.1</v>
          </cell>
          <cell r="M152">
            <v>20.999074930619795</v>
          </cell>
          <cell r="N152">
            <v>0.81</v>
          </cell>
          <cell r="O152">
            <v>1.88</v>
          </cell>
          <cell r="P152">
            <v>1.07</v>
          </cell>
          <cell r="Q152">
            <v>35.200000000000003</v>
          </cell>
          <cell r="R152">
            <v>9484.7775175644019</v>
          </cell>
          <cell r="T152">
            <v>133.45679012345678</v>
          </cell>
          <cell r="V152" t="str">
            <v>GL meter 1.2 MM</v>
          </cell>
          <cell r="W152">
            <v>810</v>
          </cell>
          <cell r="X152">
            <v>1070</v>
          </cell>
        </row>
        <row r="153">
          <cell r="B153">
            <v>42866</v>
          </cell>
          <cell r="C153" t="str">
            <v>A-21</v>
          </cell>
          <cell r="D153" t="str">
            <v>A-21:Zone3</v>
          </cell>
          <cell r="E153">
            <v>17</v>
          </cell>
          <cell r="F153">
            <v>100</v>
          </cell>
          <cell r="G153">
            <v>234</v>
          </cell>
          <cell r="H153">
            <v>119</v>
          </cell>
          <cell r="I153">
            <v>548</v>
          </cell>
          <cell r="J153">
            <v>88.37</v>
          </cell>
          <cell r="K153">
            <v>23.49</v>
          </cell>
          <cell r="L153">
            <v>111.86</v>
          </cell>
          <cell r="M153">
            <v>20.999463615233328</v>
          </cell>
          <cell r="N153">
            <v>0.75</v>
          </cell>
          <cell r="O153">
            <v>1.84</v>
          </cell>
          <cell r="P153">
            <v>1.0900000000000001</v>
          </cell>
          <cell r="Q153">
            <v>35.5</v>
          </cell>
          <cell r="R153">
            <v>8487.0431141790195</v>
          </cell>
          <cell r="T153">
            <v>149.16</v>
          </cell>
          <cell r="V153" t="str">
            <v>GL meter 1.28 MM, WC 21% use Jan</v>
          </cell>
          <cell r="W153">
            <v>750</v>
          </cell>
          <cell r="X153">
            <v>1090</v>
          </cell>
        </row>
        <row r="154">
          <cell r="B154">
            <v>42885</v>
          </cell>
          <cell r="C154" t="str">
            <v>A-21</v>
          </cell>
          <cell r="D154" t="str">
            <v>A-21:Zone3</v>
          </cell>
          <cell r="E154">
            <v>26</v>
          </cell>
          <cell r="F154">
            <v>100</v>
          </cell>
          <cell r="G154">
            <v>197</v>
          </cell>
          <cell r="H154">
            <v>130</v>
          </cell>
          <cell r="I154">
            <v>526</v>
          </cell>
          <cell r="J154">
            <v>101.3</v>
          </cell>
          <cell r="K154">
            <v>26.94</v>
          </cell>
          <cell r="L154">
            <v>128.24</v>
          </cell>
          <cell r="M154">
            <v>21.007485963817842</v>
          </cell>
          <cell r="N154">
            <v>1.0900000000000001</v>
          </cell>
          <cell r="O154">
            <v>2.09</v>
          </cell>
          <cell r="P154">
            <v>1</v>
          </cell>
          <cell r="Q154">
            <v>35</v>
          </cell>
          <cell r="R154">
            <v>10760.118460019743</v>
          </cell>
          <cell r="T154">
            <v>117.6788990825688</v>
          </cell>
          <cell r="V154" t="str">
            <v>GL meter 1.2 MM, WC still 21%, fluid increase could be due to lower THP</v>
          </cell>
          <cell r="W154">
            <v>1090</v>
          </cell>
          <cell r="X154">
            <v>1000</v>
          </cell>
        </row>
        <row r="155">
          <cell r="B155">
            <v>42918</v>
          </cell>
          <cell r="C155" t="str">
            <v>A-21</v>
          </cell>
          <cell r="D155" t="str">
            <v>A-21:Zone3</v>
          </cell>
          <cell r="E155">
            <v>22</v>
          </cell>
          <cell r="F155">
            <v>100</v>
          </cell>
          <cell r="G155">
            <v>191</v>
          </cell>
          <cell r="H155">
            <v>120</v>
          </cell>
          <cell r="I155">
            <v>780</v>
          </cell>
          <cell r="J155">
            <v>92.01</v>
          </cell>
          <cell r="K155">
            <v>30.67</v>
          </cell>
          <cell r="L155">
            <v>122.68</v>
          </cell>
          <cell r="M155">
            <v>25</v>
          </cell>
          <cell r="N155">
            <v>0.63</v>
          </cell>
          <cell r="O155">
            <v>2.66</v>
          </cell>
          <cell r="P155">
            <v>2.0299999999999998</v>
          </cell>
          <cell r="R155">
            <v>6847.0818389305514</v>
          </cell>
          <cell r="T155">
            <v>194.73015873015873</v>
          </cell>
          <cell r="V155" t="str">
            <v>BSW 96%v/v (sample 15 June 2017)</v>
          </cell>
          <cell r="W155">
            <v>630</v>
          </cell>
          <cell r="X155">
            <v>2029.9999999999998</v>
          </cell>
        </row>
        <row r="156">
          <cell r="B156">
            <v>42940</v>
          </cell>
          <cell r="C156" t="str">
            <v>A-21</v>
          </cell>
          <cell r="D156" t="str">
            <v>A-21:Zone3</v>
          </cell>
          <cell r="E156">
            <v>22</v>
          </cell>
          <cell r="F156">
            <v>100</v>
          </cell>
          <cell r="G156">
            <v>182</v>
          </cell>
          <cell r="H156">
            <v>102</v>
          </cell>
          <cell r="I156">
            <v>777</v>
          </cell>
          <cell r="J156">
            <v>79.959999999999994</v>
          </cell>
          <cell r="K156">
            <v>26.65</v>
          </cell>
          <cell r="L156">
            <v>106.61</v>
          </cell>
          <cell r="M156">
            <v>24.997655004220992</v>
          </cell>
          <cell r="N156">
            <v>0.68</v>
          </cell>
          <cell r="O156">
            <v>2.54</v>
          </cell>
          <cell r="P156">
            <v>1.87</v>
          </cell>
          <cell r="Q156">
            <v>38</v>
          </cell>
          <cell r="R156">
            <v>8504.252126063031</v>
          </cell>
          <cell r="T156">
            <v>156.77941176470588</v>
          </cell>
          <cell r="V156" t="str">
            <v>GL meter 2 MM, use WC 25%</v>
          </cell>
          <cell r="W156">
            <v>680</v>
          </cell>
          <cell r="X156">
            <v>1870</v>
          </cell>
        </row>
        <row r="157">
          <cell r="B157">
            <v>42966</v>
          </cell>
          <cell r="C157" t="str">
            <v>A-21</v>
          </cell>
          <cell r="D157" t="str">
            <v>A-21:Zone3</v>
          </cell>
          <cell r="E157">
            <v>22</v>
          </cell>
          <cell r="F157">
            <v>100</v>
          </cell>
          <cell r="G157">
            <v>192</v>
          </cell>
          <cell r="H157">
            <v>123</v>
          </cell>
          <cell r="I157">
            <v>527</v>
          </cell>
          <cell r="J157">
            <v>92.2</v>
          </cell>
          <cell r="K157">
            <v>30.73</v>
          </cell>
          <cell r="L157">
            <v>122.93</v>
          </cell>
          <cell r="M157">
            <v>24.997966322297241</v>
          </cell>
          <cell r="N157">
            <v>7.0000000000000007E-2</v>
          </cell>
          <cell r="O157">
            <v>1.9</v>
          </cell>
          <cell r="P157">
            <v>1.82</v>
          </cell>
          <cell r="Q157">
            <v>34</v>
          </cell>
          <cell r="R157">
            <v>759.21908893709326</v>
          </cell>
          <cell r="T157">
            <v>1756.2857142857142</v>
          </cell>
          <cell r="V157" t="str">
            <v>GL meter 1.07 MM, GL opt to get GL meter 1 MM, first time to use GOR 800, got oil 12 bopd, be careful ul TSLL lower CP</v>
          </cell>
          <cell r="W157">
            <v>70</v>
          </cell>
          <cell r="X157">
            <v>1820</v>
          </cell>
        </row>
        <row r="158">
          <cell r="B158">
            <v>42993</v>
          </cell>
          <cell r="C158" t="str">
            <v>A-21</v>
          </cell>
          <cell r="D158" t="str">
            <v>A-21:Zone3</v>
          </cell>
          <cell r="E158">
            <v>23</v>
          </cell>
          <cell r="F158">
            <v>100</v>
          </cell>
          <cell r="G158">
            <v>191</v>
          </cell>
          <cell r="I158">
            <v>597</v>
          </cell>
          <cell r="J158">
            <v>77.25</v>
          </cell>
          <cell r="K158">
            <v>25.8</v>
          </cell>
          <cell r="L158">
            <v>103.05</v>
          </cell>
          <cell r="M158">
            <v>25.036390101892284</v>
          </cell>
          <cell r="N158">
            <v>6.2E-2</v>
          </cell>
          <cell r="O158">
            <v>2.08</v>
          </cell>
          <cell r="P158">
            <v>2.02</v>
          </cell>
          <cell r="R158">
            <v>802.58899676375404</v>
          </cell>
          <cell r="T158">
            <v>1662.0967741935483</v>
          </cell>
          <cell r="V158" t="str">
            <v>GL meter 1.6 MM, increased due to TSLL</v>
          </cell>
          <cell r="W158">
            <v>62</v>
          </cell>
          <cell r="X158">
            <v>2020</v>
          </cell>
        </row>
        <row r="159">
          <cell r="B159">
            <v>42999</v>
          </cell>
          <cell r="C159" t="str">
            <v>A-21</v>
          </cell>
          <cell r="D159" t="str">
            <v>A-21:Zone3</v>
          </cell>
          <cell r="E159">
            <v>16</v>
          </cell>
          <cell r="F159">
            <v>100</v>
          </cell>
          <cell r="G159">
            <v>201</v>
          </cell>
          <cell r="I159">
            <v>655</v>
          </cell>
          <cell r="J159">
            <v>75.39</v>
          </cell>
          <cell r="K159">
            <v>25.1</v>
          </cell>
          <cell r="L159">
            <v>100.49</v>
          </cell>
          <cell r="M159">
            <v>24.977609712409194</v>
          </cell>
          <cell r="N159">
            <v>0.06</v>
          </cell>
          <cell r="O159">
            <v>2.3199999999999998</v>
          </cell>
          <cell r="P159">
            <v>2.2599999999999998</v>
          </cell>
          <cell r="R159">
            <v>795.86152009550335</v>
          </cell>
          <cell r="T159">
            <v>1675.3333333333333</v>
          </cell>
          <cell r="V159" t="str">
            <v>GL meter 1.8 MM, need to slightly reduce GL</v>
          </cell>
          <cell r="W159">
            <v>60</v>
          </cell>
          <cell r="X159">
            <v>2260</v>
          </cell>
        </row>
        <row r="160">
          <cell r="B160">
            <v>43059</v>
          </cell>
          <cell r="C160" t="str">
            <v>A-21</v>
          </cell>
          <cell r="D160" t="str">
            <v>A-21:Zone3</v>
          </cell>
          <cell r="E160">
            <v>47</v>
          </cell>
          <cell r="F160">
            <v>100</v>
          </cell>
          <cell r="G160">
            <v>194</v>
          </cell>
          <cell r="H160">
            <v>124</v>
          </cell>
          <cell r="I160">
            <v>559</v>
          </cell>
          <cell r="J160">
            <v>83.85</v>
          </cell>
          <cell r="K160">
            <v>27.95</v>
          </cell>
          <cell r="L160">
            <v>111.8</v>
          </cell>
          <cell r="M160">
            <v>25</v>
          </cell>
          <cell r="N160">
            <v>7.0000000000000007E-2</v>
          </cell>
          <cell r="O160">
            <v>2.2400000000000002</v>
          </cell>
          <cell r="P160">
            <v>2.1800000000000002</v>
          </cell>
          <cell r="Q160">
            <v>37</v>
          </cell>
          <cell r="R160">
            <v>834.82409063804414</v>
          </cell>
          <cell r="T160">
            <v>1597.1428571428571</v>
          </cell>
          <cell r="V160" t="str">
            <v>GL meter 1.7 MM (increase from 1 MM optimum due to TSLL)</v>
          </cell>
          <cell r="W160">
            <v>70</v>
          </cell>
          <cell r="X160">
            <v>2180</v>
          </cell>
        </row>
        <row r="161">
          <cell r="B161">
            <v>43084</v>
          </cell>
          <cell r="C161" t="str">
            <v>A-21</v>
          </cell>
          <cell r="D161" t="str">
            <v>A-21:Zone3</v>
          </cell>
          <cell r="E161">
            <v>36</v>
          </cell>
          <cell r="F161">
            <v>100</v>
          </cell>
          <cell r="G161">
            <v>184</v>
          </cell>
          <cell r="H161">
            <v>119</v>
          </cell>
          <cell r="I161">
            <v>610</v>
          </cell>
          <cell r="J161">
            <v>142.822</v>
          </cell>
          <cell r="K161">
            <v>47.6</v>
          </cell>
          <cell r="L161">
            <v>190.422</v>
          </cell>
          <cell r="M161">
            <v>24.997111678272468</v>
          </cell>
          <cell r="N161">
            <v>0.114</v>
          </cell>
          <cell r="O161">
            <v>2.7</v>
          </cell>
          <cell r="P161">
            <v>2.59</v>
          </cell>
          <cell r="R161">
            <v>798.19635630365065</v>
          </cell>
          <cell r="T161">
            <v>1670.4359649122807</v>
          </cell>
          <cell r="V161" t="str">
            <v>After bleed off CP due to no GL rate, GL meter 1.8 MM, updated wc 19.6%, still use wc 25%</v>
          </cell>
          <cell r="W161">
            <v>114</v>
          </cell>
          <cell r="X161">
            <v>2590</v>
          </cell>
        </row>
        <row r="162">
          <cell r="B162">
            <v>43102</v>
          </cell>
          <cell r="C162" t="str">
            <v>A-21</v>
          </cell>
          <cell r="D162" t="str">
            <v>A-21:Zone3</v>
          </cell>
          <cell r="E162">
            <v>18</v>
          </cell>
          <cell r="F162">
            <v>100</v>
          </cell>
          <cell r="G162">
            <v>188</v>
          </cell>
          <cell r="H162">
            <v>112</v>
          </cell>
          <cell r="I162">
            <v>624</v>
          </cell>
          <cell r="J162">
            <v>97.44</v>
          </cell>
          <cell r="K162">
            <v>32.5</v>
          </cell>
          <cell r="L162">
            <v>129.94</v>
          </cell>
          <cell r="M162">
            <v>25.01154378944128</v>
          </cell>
          <cell r="N162">
            <v>7.8E-2</v>
          </cell>
          <cell r="O162">
            <v>2.48</v>
          </cell>
          <cell r="P162">
            <v>2.4</v>
          </cell>
          <cell r="R162">
            <v>800.49261083743841</v>
          </cell>
          <cell r="T162">
            <v>1665.8974358974358</v>
          </cell>
          <cell r="V162" t="str">
            <v>Welltest 2 Leg (Water and Oil 1 inch), no flow at Water leg, all to oil meter, setting level Water 30%, Oil 25%</v>
          </cell>
          <cell r="W162">
            <v>78</v>
          </cell>
          <cell r="X162">
            <v>2400</v>
          </cell>
        </row>
        <row r="163">
          <cell r="B163">
            <v>43114</v>
          </cell>
          <cell r="C163" t="str">
            <v>A-21</v>
          </cell>
          <cell r="D163" t="str">
            <v>A-21:Zone3</v>
          </cell>
          <cell r="E163">
            <v>17</v>
          </cell>
          <cell r="F163">
            <v>100</v>
          </cell>
          <cell r="G163">
            <v>199</v>
          </cell>
          <cell r="H163">
            <v>89</v>
          </cell>
          <cell r="I163">
            <v>610</v>
          </cell>
          <cell r="J163">
            <v>76.998000000000005</v>
          </cell>
          <cell r="K163">
            <v>25.7</v>
          </cell>
          <cell r="L163">
            <v>102.69799999999999</v>
          </cell>
          <cell r="M163">
            <v>25.024830084324915</v>
          </cell>
          <cell r="N163">
            <v>6.2E-2</v>
          </cell>
          <cell r="O163">
            <v>2.2999999999999998</v>
          </cell>
          <cell r="P163">
            <v>2.2400000000000002</v>
          </cell>
          <cell r="R163">
            <v>805.21571988882829</v>
          </cell>
          <cell r="T163">
            <v>1655.8064516129032</v>
          </cell>
          <cell r="V163" t="str">
            <v>GL meter 1.8 MM, Use 2 leg Water and Oil Leg 3"</v>
          </cell>
          <cell r="W163">
            <v>62</v>
          </cell>
          <cell r="X163">
            <v>2240</v>
          </cell>
        </row>
        <row r="164">
          <cell r="B164">
            <v>43151</v>
          </cell>
          <cell r="C164" t="str">
            <v>A-21</v>
          </cell>
          <cell r="D164" t="str">
            <v>A-21:Zone3</v>
          </cell>
          <cell r="E164">
            <v>23</v>
          </cell>
          <cell r="F164">
            <v>100</v>
          </cell>
          <cell r="G164">
            <v>232</v>
          </cell>
          <cell r="H164">
            <v>96</v>
          </cell>
          <cell r="I164">
            <v>640</v>
          </cell>
          <cell r="J164">
            <v>99.6</v>
          </cell>
          <cell r="K164">
            <v>24.9</v>
          </cell>
          <cell r="L164">
            <v>124.5</v>
          </cell>
          <cell r="M164">
            <v>20</v>
          </cell>
          <cell r="N164">
            <v>0.08</v>
          </cell>
          <cell r="O164">
            <v>2.5299999999999998</v>
          </cell>
          <cell r="P164">
            <v>2.4500000000000002</v>
          </cell>
          <cell r="R164">
            <v>803.21285140562247</v>
          </cell>
          <cell r="T164">
            <v>1556.25</v>
          </cell>
          <cell r="V164" t="str">
            <v>GL meter 2.2 MM, WC update Feb, THP increase due to Arang full flowing</v>
          </cell>
          <cell r="W164">
            <v>80</v>
          </cell>
          <cell r="X164">
            <v>2450</v>
          </cell>
        </row>
        <row r="165">
          <cell r="B165">
            <v>43270</v>
          </cell>
          <cell r="C165" t="str">
            <v>A-21</v>
          </cell>
          <cell r="D165" t="str">
            <v>A-21:Zone3</v>
          </cell>
          <cell r="E165">
            <v>20.5</v>
          </cell>
          <cell r="F165">
            <v>100</v>
          </cell>
          <cell r="G165">
            <v>205</v>
          </cell>
          <cell r="H165">
            <v>105</v>
          </cell>
          <cell r="I165">
            <v>775</v>
          </cell>
          <cell r="J165">
            <v>85.6</v>
          </cell>
          <cell r="K165">
            <v>21.4</v>
          </cell>
          <cell r="L165">
            <v>107</v>
          </cell>
          <cell r="M165">
            <v>20</v>
          </cell>
          <cell r="N165">
            <v>6.8000000000000005E-2</v>
          </cell>
          <cell r="O165">
            <v>2.74</v>
          </cell>
          <cell r="P165">
            <v>2.67</v>
          </cell>
          <cell r="R165">
            <v>794.39252336448601</v>
          </cell>
          <cell r="T165">
            <v>1575.7352941176471</v>
          </cell>
          <cell r="V165" t="str">
            <v>GL meter 2.3 MM</v>
          </cell>
          <cell r="W165">
            <v>68</v>
          </cell>
          <cell r="X165">
            <v>2670</v>
          </cell>
        </row>
        <row r="166">
          <cell r="B166">
            <v>43292</v>
          </cell>
          <cell r="C166" t="str">
            <v>A-21</v>
          </cell>
          <cell r="D166" t="str">
            <v>A-21:Zone3</v>
          </cell>
          <cell r="E166">
            <v>40</v>
          </cell>
          <cell r="F166">
            <v>100</v>
          </cell>
          <cell r="G166">
            <v>182</v>
          </cell>
          <cell r="H166">
            <v>94</v>
          </cell>
          <cell r="I166">
            <v>863</v>
          </cell>
          <cell r="J166">
            <v>95.2</v>
          </cell>
          <cell r="K166">
            <v>23.8</v>
          </cell>
          <cell r="L166">
            <v>119</v>
          </cell>
          <cell r="M166">
            <v>20</v>
          </cell>
          <cell r="N166">
            <v>7.5999999999999998E-2</v>
          </cell>
          <cell r="O166">
            <v>2.79</v>
          </cell>
          <cell r="P166">
            <v>2.71</v>
          </cell>
          <cell r="R166">
            <v>798.31932773109247</v>
          </cell>
          <cell r="T166">
            <v>1565.7894736842106</v>
          </cell>
          <cell r="V166" t="str">
            <v>GL meter 2.4 MM, welltest for combine test w/ A-10</v>
          </cell>
          <cell r="W166">
            <v>76</v>
          </cell>
          <cell r="X166">
            <v>2710</v>
          </cell>
        </row>
        <row r="167">
          <cell r="B167">
            <v>43323</v>
          </cell>
          <cell r="C167" t="str">
            <v>A-21</v>
          </cell>
          <cell r="D167" t="str">
            <v>A-21:Zone3</v>
          </cell>
          <cell r="E167">
            <v>24</v>
          </cell>
          <cell r="F167">
            <v>100</v>
          </cell>
          <cell r="G167">
            <v>183</v>
          </cell>
          <cell r="H167">
            <v>90</v>
          </cell>
          <cell r="I167">
            <v>781</v>
          </cell>
          <cell r="J167">
            <v>96.5</v>
          </cell>
          <cell r="K167">
            <v>24.1</v>
          </cell>
          <cell r="L167">
            <v>120.6</v>
          </cell>
          <cell r="M167">
            <v>19.983416252072967</v>
          </cell>
          <cell r="N167">
            <v>7.6999999999999999E-2</v>
          </cell>
          <cell r="O167">
            <v>2.62</v>
          </cell>
          <cell r="P167">
            <v>2.54</v>
          </cell>
          <cell r="R167">
            <v>797.92746113989642</v>
          </cell>
          <cell r="T167">
            <v>1567.5324675324675</v>
          </cell>
          <cell r="V167" t="str">
            <v>GL meter 2.2 MM</v>
          </cell>
          <cell r="W167">
            <v>77</v>
          </cell>
          <cell r="X167">
            <v>2540</v>
          </cell>
        </row>
        <row r="168">
          <cell r="B168">
            <v>43367</v>
          </cell>
          <cell r="C168" t="str">
            <v>A-21</v>
          </cell>
          <cell r="D168" t="str">
            <v>A-21:Zone3</v>
          </cell>
          <cell r="E168">
            <v>19</v>
          </cell>
          <cell r="F168">
            <v>100</v>
          </cell>
          <cell r="G168">
            <v>199</v>
          </cell>
          <cell r="H168">
            <v>103</v>
          </cell>
          <cell r="I168">
            <v>806</v>
          </cell>
          <cell r="J168">
            <v>96.4</v>
          </cell>
          <cell r="K168">
            <v>24.1</v>
          </cell>
          <cell r="L168">
            <v>120.5</v>
          </cell>
          <cell r="M168">
            <v>20</v>
          </cell>
          <cell r="N168">
            <v>7.6999999999999999E-2</v>
          </cell>
          <cell r="O168">
            <v>2.73</v>
          </cell>
          <cell r="P168">
            <v>2.66</v>
          </cell>
          <cell r="R168">
            <v>798.75518672199166</v>
          </cell>
          <cell r="T168">
            <v>1564.9350649350649</v>
          </cell>
          <cell r="V168" t="str">
            <v>GL meter 2.3 MM, current Qg T/S &gt;&gt; GL injct, continue monitoring, will trial natural flow</v>
          </cell>
          <cell r="W168">
            <v>77</v>
          </cell>
          <cell r="X168">
            <v>2660</v>
          </cell>
        </row>
        <row r="169">
          <cell r="B169">
            <v>43372</v>
          </cell>
          <cell r="C169" t="str">
            <v>A-21</v>
          </cell>
          <cell r="D169" t="str">
            <v>A-21:Zone3</v>
          </cell>
          <cell r="E169">
            <v>46</v>
          </cell>
          <cell r="F169">
            <v>100</v>
          </cell>
          <cell r="G169">
            <v>184</v>
          </cell>
          <cell r="H169">
            <v>103</v>
          </cell>
          <cell r="I169">
            <v>322</v>
          </cell>
          <cell r="J169">
            <v>40</v>
          </cell>
          <cell r="K169">
            <v>10</v>
          </cell>
          <cell r="L169">
            <v>50</v>
          </cell>
          <cell r="M169">
            <v>20</v>
          </cell>
          <cell r="N169">
            <v>0.48</v>
          </cell>
          <cell r="O169">
            <v>0.48</v>
          </cell>
          <cell r="P169">
            <v>0</v>
          </cell>
          <cell r="Q169">
            <v>0</v>
          </cell>
          <cell r="R169">
            <v>12000</v>
          </cell>
          <cell r="T169">
            <v>104.18541666666667</v>
          </cell>
          <cell r="V169" t="str">
            <v>Trial Natural Flow, gas 0.5 MM, consider to change GOR</v>
          </cell>
          <cell r="W169">
            <v>480</v>
          </cell>
          <cell r="X169">
            <v>0</v>
          </cell>
        </row>
        <row r="170">
          <cell r="B170">
            <v>43375</v>
          </cell>
          <cell r="C170" t="str">
            <v>A-21</v>
          </cell>
          <cell r="D170" t="str">
            <v>A-21:Zone3</v>
          </cell>
          <cell r="E170">
            <v>24</v>
          </cell>
          <cell r="F170">
            <v>100</v>
          </cell>
          <cell r="G170">
            <v>195</v>
          </cell>
          <cell r="H170">
            <v>111</v>
          </cell>
          <cell r="I170">
            <v>654</v>
          </cell>
          <cell r="J170">
            <v>131</v>
          </cell>
          <cell r="K170">
            <v>32.799999999999997</v>
          </cell>
          <cell r="L170">
            <v>163.80000000000001</v>
          </cell>
          <cell r="M170">
            <v>20.024420024420024</v>
          </cell>
          <cell r="N170">
            <v>0.39</v>
          </cell>
          <cell r="O170">
            <v>2.29</v>
          </cell>
          <cell r="P170">
            <v>1.9</v>
          </cell>
          <cell r="R170">
            <v>2977.0992366412215</v>
          </cell>
          <cell r="T170">
            <v>420</v>
          </cell>
          <cell r="V170" t="str">
            <v>GL meter 1.9 MM, GL opt by reducing gas lift but CHP enough to maintain above TSLL, gas asso 0.4 MM = Qg T/S - GL meter</v>
          </cell>
          <cell r="W170">
            <v>390</v>
          </cell>
          <cell r="X170">
            <v>1900</v>
          </cell>
        </row>
        <row r="171">
          <cell r="B171">
            <v>43387</v>
          </cell>
          <cell r="C171" t="str">
            <v>A-21</v>
          </cell>
          <cell r="D171" t="str">
            <v>A-21:Zone3</v>
          </cell>
          <cell r="E171">
            <v>23</v>
          </cell>
          <cell r="F171">
            <v>100</v>
          </cell>
          <cell r="G171">
            <v>182</v>
          </cell>
          <cell r="H171">
            <v>106</v>
          </cell>
          <cell r="I171">
            <v>607</v>
          </cell>
          <cell r="J171">
            <v>82.9</v>
          </cell>
          <cell r="K171">
            <v>20.7</v>
          </cell>
          <cell r="L171">
            <v>103.6</v>
          </cell>
          <cell r="M171">
            <v>19.980694980694981</v>
          </cell>
          <cell r="N171">
            <v>0.6</v>
          </cell>
          <cell r="O171">
            <v>2.21</v>
          </cell>
          <cell r="P171">
            <v>1.6</v>
          </cell>
          <cell r="Q171">
            <v>1</v>
          </cell>
          <cell r="R171">
            <v>7237.6357056694815</v>
          </cell>
          <cell r="T171">
            <v>172.66666666666666</v>
          </cell>
          <cell r="V171" t="str">
            <v>GL meter 1.6 MM, adjust GL by manual valve (GL meter lower than Qg T/S, aso gas 0.6 MM), GOR 7300, close to test natural 0.5 MM</v>
          </cell>
          <cell r="W171">
            <v>600</v>
          </cell>
          <cell r="X171">
            <v>1600</v>
          </cell>
        </row>
        <row r="172">
          <cell r="B172">
            <v>43448</v>
          </cell>
          <cell r="C172" t="str">
            <v>A-21</v>
          </cell>
          <cell r="D172" t="str">
            <v>A-21:Zone3</v>
          </cell>
          <cell r="E172">
            <v>24</v>
          </cell>
          <cell r="F172">
            <v>100</v>
          </cell>
          <cell r="G172">
            <v>228</v>
          </cell>
          <cell r="H172">
            <v>97</v>
          </cell>
          <cell r="I172">
            <v>773</v>
          </cell>
          <cell r="J172">
            <v>84.2</v>
          </cell>
          <cell r="K172">
            <v>21.1</v>
          </cell>
          <cell r="L172">
            <v>105.3</v>
          </cell>
          <cell r="M172">
            <v>20.03798670465337</v>
          </cell>
          <cell r="N172">
            <v>0.41</v>
          </cell>
          <cell r="O172">
            <v>2.67</v>
          </cell>
          <cell r="P172">
            <v>2.2599999999999998</v>
          </cell>
          <cell r="R172">
            <v>4869.3586698337294</v>
          </cell>
          <cell r="T172">
            <v>256.78048780487802</v>
          </cell>
          <cell r="V172" t="str">
            <v>GL meter 2.2 MM  (Qg T/S &gt;&gt;GL), use as gas asso Qg T/S-GL meter</v>
          </cell>
          <cell r="W172">
            <v>410</v>
          </cell>
          <cell r="X172">
            <v>2260</v>
          </cell>
        </row>
        <row r="173">
          <cell r="B173">
            <v>43488</v>
          </cell>
          <cell r="C173" t="str">
            <v>A-21</v>
          </cell>
          <cell r="D173" t="str">
            <v>A-21:Zone3</v>
          </cell>
          <cell r="E173">
            <v>23</v>
          </cell>
          <cell r="F173">
            <v>100</v>
          </cell>
          <cell r="G173">
            <v>213</v>
          </cell>
          <cell r="H173">
            <v>90</v>
          </cell>
          <cell r="I173">
            <v>850</v>
          </cell>
          <cell r="J173">
            <v>94.1</v>
          </cell>
          <cell r="K173">
            <v>23.5</v>
          </cell>
          <cell r="L173">
            <v>117.6</v>
          </cell>
          <cell r="M173">
            <v>19.982993197278912</v>
          </cell>
          <cell r="N173">
            <v>7.4999999999999997E-2</v>
          </cell>
          <cell r="O173">
            <v>3.58</v>
          </cell>
          <cell r="P173">
            <v>3.5</v>
          </cell>
          <cell r="R173">
            <v>797.02444208289057</v>
          </cell>
          <cell r="T173">
            <v>1568.4</v>
          </cell>
          <cell r="V173" t="str">
            <v>GL meter 2.45 MM, combine test with A-05 (Qg 3.6 MM, 87 bfpd)</v>
          </cell>
          <cell r="W173">
            <v>75</v>
          </cell>
          <cell r="X173">
            <v>3500</v>
          </cell>
        </row>
        <row r="174">
          <cell r="B174">
            <v>43511</v>
          </cell>
          <cell r="C174" t="str">
            <v>A-21</v>
          </cell>
          <cell r="D174" t="str">
            <v>A-21:Zone3</v>
          </cell>
          <cell r="E174">
            <v>25</v>
          </cell>
          <cell r="F174">
            <v>100</v>
          </cell>
          <cell r="G174">
            <v>195</v>
          </cell>
          <cell r="H174">
            <v>91</v>
          </cell>
          <cell r="I174">
            <v>864</v>
          </cell>
          <cell r="J174">
            <v>86.2</v>
          </cell>
          <cell r="K174">
            <v>21.5</v>
          </cell>
          <cell r="L174">
            <v>107.7</v>
          </cell>
          <cell r="M174">
            <v>19.962859795728878</v>
          </cell>
          <cell r="N174">
            <v>6.9000000000000006E-2</v>
          </cell>
          <cell r="O174">
            <v>2.58</v>
          </cell>
          <cell r="P174">
            <v>2.5099999999999998</v>
          </cell>
          <cell r="R174">
            <v>800.46403712296978</v>
          </cell>
          <cell r="T174">
            <v>1560.8695652173913</v>
          </cell>
          <cell r="V174" t="str">
            <v>Well Test result masih combine dengan A-05</v>
          </cell>
          <cell r="W174">
            <v>69</v>
          </cell>
          <cell r="X174">
            <v>2510</v>
          </cell>
        </row>
        <row r="175">
          <cell r="B175">
            <v>43518</v>
          </cell>
          <cell r="C175" t="str">
            <v>A-21</v>
          </cell>
          <cell r="D175" t="str">
            <v>A-21:Zone3</v>
          </cell>
          <cell r="E175">
            <v>18</v>
          </cell>
          <cell r="F175">
            <v>100</v>
          </cell>
          <cell r="G175">
            <v>181</v>
          </cell>
          <cell r="H175">
            <v>93</v>
          </cell>
          <cell r="I175">
            <v>864</v>
          </cell>
          <cell r="J175">
            <v>79.8</v>
          </cell>
          <cell r="K175">
            <v>20</v>
          </cell>
          <cell r="L175">
            <v>99.8</v>
          </cell>
          <cell r="M175">
            <v>20.040080160320642</v>
          </cell>
          <cell r="N175">
            <v>6.4000000000000001E-2</v>
          </cell>
          <cell r="O175">
            <v>2.83</v>
          </cell>
          <cell r="P175">
            <v>2.77</v>
          </cell>
          <cell r="R175">
            <v>802.00501253132836</v>
          </cell>
          <cell r="T175">
            <v>1559.375</v>
          </cell>
          <cell r="V175" t="str">
            <v>WC 20% GL:2.59 MM (Gas Inj Meter)</v>
          </cell>
          <cell r="W175">
            <v>64</v>
          </cell>
          <cell r="X175">
            <v>2770</v>
          </cell>
        </row>
        <row r="176">
          <cell r="B176">
            <v>43519</v>
          </cell>
          <cell r="C176" t="str">
            <v>A-21</v>
          </cell>
          <cell r="D176" t="str">
            <v>A-21:Zone3</v>
          </cell>
          <cell r="E176">
            <v>28</v>
          </cell>
          <cell r="F176">
            <v>100</v>
          </cell>
          <cell r="G176">
            <v>181</v>
          </cell>
          <cell r="H176">
            <v>93</v>
          </cell>
          <cell r="I176">
            <v>340</v>
          </cell>
          <cell r="J176">
            <v>14</v>
          </cell>
          <cell r="K176">
            <v>3.5</v>
          </cell>
          <cell r="L176">
            <v>17.5</v>
          </cell>
          <cell r="M176">
            <v>20</v>
          </cell>
          <cell r="N176">
            <v>0.85</v>
          </cell>
          <cell r="O176">
            <v>0.85</v>
          </cell>
          <cell r="P176">
            <v>0</v>
          </cell>
          <cell r="R176">
            <v>60714.285714285717</v>
          </cell>
          <cell r="T176">
            <v>20.588235294117649</v>
          </cell>
          <cell r="V176" t="str">
            <v>WC 20% NF</v>
          </cell>
          <cell r="W176">
            <v>850</v>
          </cell>
          <cell r="X176">
            <v>0</v>
          </cell>
        </row>
        <row r="177">
          <cell r="B177">
            <v>43545</v>
          </cell>
          <cell r="C177" t="str">
            <v>A-21</v>
          </cell>
          <cell r="D177" t="str">
            <v>A-21:Zone3</v>
          </cell>
          <cell r="E177">
            <v>24</v>
          </cell>
          <cell r="F177">
            <v>100</v>
          </cell>
          <cell r="G177">
            <v>199</v>
          </cell>
          <cell r="H177">
            <v>111</v>
          </cell>
          <cell r="I177">
            <v>358</v>
          </cell>
          <cell r="J177">
            <v>167</v>
          </cell>
          <cell r="K177">
            <v>41.8</v>
          </cell>
          <cell r="L177">
            <v>208.8</v>
          </cell>
          <cell r="M177">
            <v>20.019157088122604</v>
          </cell>
          <cell r="N177">
            <v>1.27</v>
          </cell>
          <cell r="O177">
            <v>1.27</v>
          </cell>
          <cell r="P177">
            <v>0</v>
          </cell>
          <cell r="Q177">
            <v>0</v>
          </cell>
          <cell r="R177">
            <v>7604.7904191616763</v>
          </cell>
          <cell r="T177">
            <v>164.40944881889763</v>
          </cell>
          <cell r="V177" t="str">
            <v>Combine with A-05, NF without gas lift, gas aso 1.27 MM and liq 208 bbl..? Note: flow after shut in almost  a month, before add perf for base line</v>
          </cell>
          <cell r="W177">
            <v>1270</v>
          </cell>
          <cell r="X177">
            <v>0</v>
          </cell>
        </row>
        <row r="178">
          <cell r="B178">
            <v>43546</v>
          </cell>
          <cell r="C178" t="str">
            <v>A-21</v>
          </cell>
          <cell r="D178" t="str">
            <v>A-21:Zone3</v>
          </cell>
          <cell r="E178">
            <v>24</v>
          </cell>
          <cell r="F178">
            <v>100</v>
          </cell>
          <cell r="G178">
            <v>200</v>
          </cell>
          <cell r="H178">
            <v>106</v>
          </cell>
          <cell r="I178">
            <v>679</v>
          </cell>
          <cell r="J178">
            <v>169.8</v>
          </cell>
          <cell r="K178">
            <v>42.5</v>
          </cell>
          <cell r="L178">
            <v>212.3</v>
          </cell>
          <cell r="M178">
            <v>20.018841262364578</v>
          </cell>
          <cell r="N178">
            <v>0.87</v>
          </cell>
          <cell r="O178">
            <v>2.65</v>
          </cell>
          <cell r="P178">
            <v>1.78</v>
          </cell>
          <cell r="R178">
            <v>5123.6749116607771</v>
          </cell>
          <cell r="T178">
            <v>244.02298850574712</v>
          </cell>
          <cell r="V178" t="str">
            <v>GL meter 1.78 MM (Qg T/S&gt;&gt;GL), after NF, Combine with A-05, start use manual calculation Qg - GL for asso since NF still record gas asso 0.4-0.8 MM, after long shut in waiting logging PNX and add perf</v>
          </cell>
          <cell r="W178">
            <v>870</v>
          </cell>
          <cell r="X178">
            <v>1780</v>
          </cell>
        </row>
        <row r="179">
          <cell r="B179">
            <v>43554</v>
          </cell>
          <cell r="C179" t="str">
            <v>A-21</v>
          </cell>
          <cell r="D179" t="str">
            <v>A-21:Zone3</v>
          </cell>
          <cell r="E179">
            <v>12</v>
          </cell>
          <cell r="F179">
            <v>100</v>
          </cell>
          <cell r="G179">
            <v>202</v>
          </cell>
          <cell r="H179">
            <v>115</v>
          </cell>
          <cell r="I179">
            <v>0</v>
          </cell>
          <cell r="J179">
            <v>242</v>
          </cell>
          <cell r="K179">
            <v>5</v>
          </cell>
          <cell r="L179">
            <v>247</v>
          </cell>
          <cell r="M179">
            <v>2.0242914979757085</v>
          </cell>
          <cell r="N179">
            <v>1.46</v>
          </cell>
          <cell r="O179">
            <v>1.46</v>
          </cell>
          <cell r="P179">
            <v>0</v>
          </cell>
          <cell r="Q179">
            <v>0</v>
          </cell>
          <cell r="R179">
            <v>6033.0578512396696</v>
          </cell>
          <cell r="T179">
            <v>169.17808219178082</v>
          </cell>
          <cell r="V179" t="str">
            <v>NF test after Perf#4, combine A-05, WC taken 1 hr after reflow 2%, CHP has been bleed off</v>
          </cell>
          <cell r="W179">
            <v>1460</v>
          </cell>
          <cell r="X179">
            <v>0</v>
          </cell>
        </row>
        <row r="180">
          <cell r="B180">
            <v>43555</v>
          </cell>
          <cell r="C180" t="str">
            <v>A-21</v>
          </cell>
          <cell r="D180" t="str">
            <v>A-21:Zone3</v>
          </cell>
          <cell r="E180">
            <v>12</v>
          </cell>
          <cell r="F180">
            <v>100</v>
          </cell>
          <cell r="G180">
            <v>183</v>
          </cell>
          <cell r="H180">
            <v>119</v>
          </cell>
          <cell r="I180">
            <v>0</v>
          </cell>
          <cell r="J180">
            <v>221</v>
          </cell>
          <cell r="K180">
            <v>5</v>
          </cell>
          <cell r="L180">
            <v>226</v>
          </cell>
          <cell r="M180">
            <v>2.2123893805309733</v>
          </cell>
          <cell r="N180">
            <v>1.59</v>
          </cell>
          <cell r="O180">
            <v>1.59</v>
          </cell>
          <cell r="P180">
            <v>0</v>
          </cell>
          <cell r="Q180">
            <v>0</v>
          </cell>
          <cell r="R180">
            <v>7194.570135746606</v>
          </cell>
          <cell r="T180">
            <v>142.13836477987422</v>
          </cell>
          <cell r="V180" t="str">
            <v>NF test after Perf#5 Zone-3A, combine A-05</v>
          </cell>
          <cell r="W180">
            <v>1590</v>
          </cell>
          <cell r="X180">
            <v>0</v>
          </cell>
        </row>
        <row r="181">
          <cell r="B181">
            <v>43556</v>
          </cell>
          <cell r="C181" t="str">
            <v>A-21</v>
          </cell>
          <cell r="D181" t="str">
            <v>A-21:Zone3</v>
          </cell>
          <cell r="E181">
            <v>12</v>
          </cell>
          <cell r="F181">
            <v>100</v>
          </cell>
          <cell r="G181">
            <v>197</v>
          </cell>
          <cell r="H181">
            <v>119</v>
          </cell>
          <cell r="I181">
            <v>1</v>
          </cell>
          <cell r="J181">
            <v>168</v>
          </cell>
          <cell r="K181">
            <v>3</v>
          </cell>
          <cell r="L181">
            <v>171</v>
          </cell>
          <cell r="M181">
            <v>1.7543859649122806</v>
          </cell>
          <cell r="N181">
            <v>1.43</v>
          </cell>
          <cell r="O181">
            <v>1.43</v>
          </cell>
          <cell r="P181">
            <v>0</v>
          </cell>
          <cell r="Q181">
            <v>0</v>
          </cell>
          <cell r="R181">
            <v>8511.9047619047615</v>
          </cell>
          <cell r="T181">
            <v>119.58041958041959</v>
          </cell>
          <cell r="V181" t="str">
            <v>NF test after Perf#6 Zone-3A, combine with A-05, WC use 2% taken after add perf#4</v>
          </cell>
          <cell r="W181">
            <v>1430</v>
          </cell>
          <cell r="X181">
            <v>0</v>
          </cell>
          <cell r="Z181">
            <v>-1.8000000000000114</v>
          </cell>
        </row>
        <row r="182">
          <cell r="B182">
            <v>43560</v>
          </cell>
          <cell r="C182" t="str">
            <v>A-21</v>
          </cell>
          <cell r="D182" t="str">
            <v>A-21:Zone3</v>
          </cell>
          <cell r="E182">
            <v>10</v>
          </cell>
          <cell r="F182">
            <v>100</v>
          </cell>
          <cell r="G182">
            <v>200</v>
          </cell>
          <cell r="H182">
            <v>168</v>
          </cell>
          <cell r="I182">
            <v>0</v>
          </cell>
          <cell r="J182">
            <v>259</v>
          </cell>
          <cell r="K182">
            <v>29</v>
          </cell>
          <cell r="L182">
            <v>288</v>
          </cell>
          <cell r="M182">
            <v>10.069444444444445</v>
          </cell>
          <cell r="N182">
            <v>4.62</v>
          </cell>
          <cell r="O182">
            <v>4.62</v>
          </cell>
          <cell r="P182">
            <v>0</v>
          </cell>
          <cell r="Q182">
            <v>0</v>
          </cell>
          <cell r="R182">
            <v>17837.837837837837</v>
          </cell>
          <cell r="T182">
            <v>62.337662337662337</v>
          </cell>
          <cell r="V182" t="str">
            <v>Flow test 10 hrs after Perf#2</v>
          </cell>
          <cell r="W182">
            <v>4620</v>
          </cell>
          <cell r="X182">
            <v>0</v>
          </cell>
        </row>
        <row r="183">
          <cell r="B183">
            <v>43561</v>
          </cell>
          <cell r="C183" t="str">
            <v>A-21</v>
          </cell>
          <cell r="D183" t="str">
            <v>A-21:Zone3</v>
          </cell>
          <cell r="E183">
            <v>10</v>
          </cell>
          <cell r="F183">
            <v>100</v>
          </cell>
          <cell r="G183">
            <v>195</v>
          </cell>
          <cell r="H183">
            <v>171</v>
          </cell>
          <cell r="I183">
            <v>0</v>
          </cell>
          <cell r="J183">
            <v>222</v>
          </cell>
          <cell r="K183">
            <v>25</v>
          </cell>
          <cell r="L183">
            <v>247</v>
          </cell>
          <cell r="M183">
            <v>10.121457489878543</v>
          </cell>
          <cell r="N183">
            <v>4.45</v>
          </cell>
          <cell r="O183">
            <v>4.45</v>
          </cell>
          <cell r="P183">
            <v>0</v>
          </cell>
          <cell r="Q183">
            <v>0</v>
          </cell>
          <cell r="R183">
            <v>20045.045045045044</v>
          </cell>
          <cell r="T183">
            <v>55.50561797752809</v>
          </cell>
          <cell r="V183" t="str">
            <v>Flow test 10 hrs after Perf#3 GBM, combine A-05</v>
          </cell>
          <cell r="W183">
            <v>4450</v>
          </cell>
          <cell r="X183">
            <v>0</v>
          </cell>
          <cell r="Z183">
            <v>54</v>
          </cell>
        </row>
        <row r="184">
          <cell r="B184">
            <v>43561</v>
          </cell>
          <cell r="C184" t="str">
            <v>A-21</v>
          </cell>
          <cell r="D184" t="str">
            <v>A-21:Zone3</v>
          </cell>
          <cell r="E184">
            <v>7</v>
          </cell>
          <cell r="F184">
            <v>100</v>
          </cell>
          <cell r="G184">
            <v>177</v>
          </cell>
          <cell r="H184">
            <v>171</v>
          </cell>
          <cell r="I184">
            <v>0</v>
          </cell>
          <cell r="J184">
            <v>189.2</v>
          </cell>
          <cell r="K184">
            <v>25.8</v>
          </cell>
          <cell r="L184">
            <v>215</v>
          </cell>
          <cell r="M184">
            <v>12</v>
          </cell>
          <cell r="N184">
            <v>3.87</v>
          </cell>
          <cell r="O184">
            <v>3.87</v>
          </cell>
          <cell r="P184">
            <v>0</v>
          </cell>
          <cell r="Q184">
            <v>0</v>
          </cell>
          <cell r="R184">
            <v>20454.545454545456</v>
          </cell>
          <cell r="T184">
            <v>55.555555555555557</v>
          </cell>
          <cell r="V184" t="str">
            <v>Single test 7 hrs A-21 (S/I A-05) during low demand Duyong test ESD, WC use 12% (twice sampling)</v>
          </cell>
          <cell r="W184">
            <v>3870</v>
          </cell>
          <cell r="X184">
            <v>0</v>
          </cell>
        </row>
        <row r="185">
          <cell r="B185">
            <v>43562</v>
          </cell>
          <cell r="C185" t="str">
            <v>A-21</v>
          </cell>
          <cell r="D185" t="str">
            <v>A-21:Zone3</v>
          </cell>
          <cell r="E185">
            <v>12</v>
          </cell>
          <cell r="F185">
            <v>100</v>
          </cell>
          <cell r="G185">
            <v>202</v>
          </cell>
          <cell r="H185">
            <v>174</v>
          </cell>
          <cell r="I185">
            <v>0</v>
          </cell>
          <cell r="J185">
            <v>168.1</v>
          </cell>
          <cell r="K185">
            <v>22.9</v>
          </cell>
          <cell r="L185">
            <v>191</v>
          </cell>
          <cell r="M185">
            <v>11.989528795811518</v>
          </cell>
          <cell r="N185">
            <v>3.34</v>
          </cell>
          <cell r="O185">
            <v>3.34</v>
          </cell>
          <cell r="P185">
            <v>0</v>
          </cell>
          <cell r="Q185">
            <v>0</v>
          </cell>
          <cell r="R185">
            <v>19869.125520523499</v>
          </cell>
          <cell r="T185">
            <v>57.185628742514972</v>
          </cell>
          <cell r="V185" t="str">
            <v>Flow test after S/I rig down Eline, Combine test A-05 (Qg 5.7, Ql 68), NF</v>
          </cell>
          <cell r="W185">
            <v>3340</v>
          </cell>
          <cell r="X185">
            <v>0</v>
          </cell>
        </row>
        <row r="186">
          <cell r="B186">
            <v>43563</v>
          </cell>
          <cell r="C186" t="str">
            <v>A-21</v>
          </cell>
          <cell r="D186" t="str">
            <v>A-21:Zone3</v>
          </cell>
          <cell r="E186">
            <v>24</v>
          </cell>
          <cell r="F186">
            <v>100</v>
          </cell>
          <cell r="G186">
            <v>204</v>
          </cell>
          <cell r="H186">
            <v>171</v>
          </cell>
          <cell r="I186">
            <v>0</v>
          </cell>
          <cell r="J186">
            <v>158.4</v>
          </cell>
          <cell r="K186">
            <v>21.6</v>
          </cell>
          <cell r="L186">
            <v>180</v>
          </cell>
          <cell r="M186">
            <v>12</v>
          </cell>
          <cell r="N186">
            <v>3.1</v>
          </cell>
          <cell r="O186">
            <v>3.1</v>
          </cell>
          <cell r="P186">
            <v>0</v>
          </cell>
          <cell r="Q186">
            <v>0</v>
          </cell>
          <cell r="R186">
            <v>19570.707070707071</v>
          </cell>
          <cell r="T186">
            <v>58.064516129032256</v>
          </cell>
          <cell r="V186" t="str">
            <v>Flow test after 2 days flow after completing add perf GBM</v>
          </cell>
          <cell r="W186">
            <v>3100</v>
          </cell>
          <cell r="X186">
            <v>0</v>
          </cell>
        </row>
        <row r="187">
          <cell r="B187">
            <v>43565</v>
          </cell>
          <cell r="C187" t="str">
            <v>A-21</v>
          </cell>
          <cell r="D187" t="str">
            <v>A-21:Zone3</v>
          </cell>
          <cell r="E187">
            <v>5</v>
          </cell>
          <cell r="F187">
            <v>100</v>
          </cell>
          <cell r="G187">
            <v>201</v>
          </cell>
          <cell r="H187">
            <v>171</v>
          </cell>
          <cell r="I187">
            <v>0</v>
          </cell>
          <cell r="J187">
            <v>140.80000000000001</v>
          </cell>
          <cell r="K187">
            <v>19.2</v>
          </cell>
          <cell r="L187">
            <v>160</v>
          </cell>
          <cell r="M187">
            <v>12</v>
          </cell>
          <cell r="N187">
            <v>3</v>
          </cell>
          <cell r="O187">
            <v>3</v>
          </cell>
          <cell r="P187">
            <v>0</v>
          </cell>
          <cell r="Q187">
            <v>0</v>
          </cell>
          <cell r="R187">
            <v>21306.81818181818</v>
          </cell>
          <cell r="T187">
            <v>53.333333333333336</v>
          </cell>
          <cell r="V187" t="str">
            <v>Flow test after 4 days flow, combine A-05 (Qg 5.6 MM, 74 bfpd, results after single test)</v>
          </cell>
          <cell r="W187">
            <v>3000</v>
          </cell>
          <cell r="X187">
            <v>0</v>
          </cell>
        </row>
        <row r="188">
          <cell r="B188">
            <v>43565</v>
          </cell>
          <cell r="C188" t="str">
            <v>A-21</v>
          </cell>
          <cell r="D188" t="str">
            <v>A-21:Zone3</v>
          </cell>
          <cell r="E188">
            <v>7</v>
          </cell>
          <cell r="F188">
            <v>100</v>
          </cell>
          <cell r="G188">
            <v>202</v>
          </cell>
          <cell r="H188">
            <v>169</v>
          </cell>
          <cell r="I188">
            <v>0</v>
          </cell>
          <cell r="J188">
            <v>145.19999999999999</v>
          </cell>
          <cell r="K188">
            <v>19.8</v>
          </cell>
          <cell r="L188">
            <v>165</v>
          </cell>
          <cell r="M188">
            <v>12</v>
          </cell>
          <cell r="N188">
            <v>2.7</v>
          </cell>
          <cell r="O188">
            <v>2.7</v>
          </cell>
          <cell r="P188">
            <v>0</v>
          </cell>
          <cell r="Q188">
            <v>0</v>
          </cell>
          <cell r="R188">
            <v>18595.041322314049</v>
          </cell>
          <cell r="T188">
            <v>61.111111111111114</v>
          </cell>
          <cell r="V188" t="str">
            <v>Single test 7 hrs (S/I A-05)</v>
          </cell>
          <cell r="W188">
            <v>2700</v>
          </cell>
          <cell r="X188">
            <v>0</v>
          </cell>
        </row>
        <row r="189">
          <cell r="B189">
            <v>43566</v>
          </cell>
          <cell r="C189" t="str">
            <v>A-21</v>
          </cell>
          <cell r="D189" t="str">
            <v>A-21:Zone3</v>
          </cell>
          <cell r="E189">
            <v>12</v>
          </cell>
          <cell r="F189">
            <v>100</v>
          </cell>
          <cell r="G189">
            <v>210</v>
          </cell>
          <cell r="H189">
            <v>171</v>
          </cell>
          <cell r="I189">
            <v>0</v>
          </cell>
          <cell r="J189">
            <v>141.69999999999999</v>
          </cell>
          <cell r="K189">
            <v>19.3</v>
          </cell>
          <cell r="L189">
            <v>161</v>
          </cell>
          <cell r="M189">
            <v>11.987577639751553</v>
          </cell>
          <cell r="N189">
            <v>2.7</v>
          </cell>
          <cell r="O189">
            <v>2.7</v>
          </cell>
          <cell r="P189">
            <v>0</v>
          </cell>
          <cell r="Q189">
            <v>0</v>
          </cell>
          <cell r="R189">
            <v>19054.340155257585</v>
          </cell>
          <cell r="T189">
            <v>59.629629629629626</v>
          </cell>
          <cell r="V189" t="str">
            <v>Flow test after 5 days flow</v>
          </cell>
          <cell r="W189">
            <v>2700</v>
          </cell>
          <cell r="X189">
            <v>0</v>
          </cell>
        </row>
        <row r="190">
          <cell r="B190">
            <v>43572</v>
          </cell>
          <cell r="C190" t="str">
            <v>A-21</v>
          </cell>
          <cell r="D190" t="str">
            <v>A-21:Zone3</v>
          </cell>
          <cell r="E190">
            <v>12</v>
          </cell>
          <cell r="F190">
            <v>100</v>
          </cell>
          <cell r="G190">
            <v>209</v>
          </cell>
          <cell r="H190">
            <v>164</v>
          </cell>
          <cell r="I190">
            <v>0</v>
          </cell>
          <cell r="J190">
            <v>124.1</v>
          </cell>
          <cell r="K190">
            <v>16.899999999999999</v>
          </cell>
          <cell r="L190">
            <v>141</v>
          </cell>
          <cell r="M190">
            <v>11.98581560283688</v>
          </cell>
          <cell r="N190">
            <v>2.3199999999999998</v>
          </cell>
          <cell r="O190">
            <v>2.3199999999999998</v>
          </cell>
          <cell r="P190">
            <v>0</v>
          </cell>
          <cell r="Q190">
            <v>0</v>
          </cell>
          <cell r="R190">
            <v>18694.601128122482</v>
          </cell>
          <cell r="T190">
            <v>60.775862068965516</v>
          </cell>
          <cell r="V190" t="str">
            <v>NF, single test (A-05 S/I)</v>
          </cell>
          <cell r="W190">
            <v>2320</v>
          </cell>
          <cell r="X190">
            <v>0</v>
          </cell>
        </row>
        <row r="191">
          <cell r="B191">
            <v>43578</v>
          </cell>
          <cell r="C191" t="str">
            <v>A-21</v>
          </cell>
          <cell r="D191" t="str">
            <v>A-21:Zone3</v>
          </cell>
          <cell r="E191">
            <v>24</v>
          </cell>
          <cell r="F191">
            <v>100</v>
          </cell>
          <cell r="G191">
            <v>213</v>
          </cell>
          <cell r="H191">
            <v>153</v>
          </cell>
          <cell r="I191">
            <v>0</v>
          </cell>
          <cell r="J191">
            <v>108.2</v>
          </cell>
          <cell r="K191">
            <v>14.8</v>
          </cell>
          <cell r="L191">
            <v>123</v>
          </cell>
          <cell r="M191">
            <v>12.032520325203253</v>
          </cell>
          <cell r="N191">
            <v>2.1</v>
          </cell>
          <cell r="O191">
            <v>2.1</v>
          </cell>
          <cell r="P191">
            <v>0</v>
          </cell>
          <cell r="Q191">
            <v>0</v>
          </cell>
          <cell r="R191">
            <v>19408.502772643253</v>
          </cell>
          <cell r="T191">
            <v>58.571428571428569</v>
          </cell>
          <cell r="V191" t="str">
            <v>NF, single test (A-05 S/I)</v>
          </cell>
          <cell r="W191">
            <v>2100</v>
          </cell>
          <cell r="X191">
            <v>0</v>
          </cell>
        </row>
        <row r="192">
          <cell r="B192">
            <v>43589</v>
          </cell>
          <cell r="C192" t="str">
            <v>A-21</v>
          </cell>
          <cell r="D192" t="str">
            <v>A-21:Zone3</v>
          </cell>
          <cell r="E192">
            <v>12</v>
          </cell>
          <cell r="F192">
            <v>100</v>
          </cell>
          <cell r="G192">
            <v>202</v>
          </cell>
          <cell r="H192">
            <v>154</v>
          </cell>
          <cell r="I192">
            <v>0</v>
          </cell>
          <cell r="J192">
            <v>89</v>
          </cell>
          <cell r="K192">
            <v>12.1</v>
          </cell>
          <cell r="L192">
            <v>101.1</v>
          </cell>
          <cell r="M192">
            <v>11.968348170128586</v>
          </cell>
          <cell r="N192">
            <v>1.7</v>
          </cell>
          <cell r="O192">
            <v>1.7</v>
          </cell>
          <cell r="P192">
            <v>0</v>
          </cell>
          <cell r="Q192">
            <v>0</v>
          </cell>
          <cell r="R192">
            <v>19101.123595505618</v>
          </cell>
          <cell r="T192">
            <v>59.470588235294116</v>
          </cell>
          <cell r="V192" t="str">
            <v>NF, Combine with A-05</v>
          </cell>
          <cell r="W192">
            <v>1700</v>
          </cell>
          <cell r="X192">
            <v>0</v>
          </cell>
        </row>
        <row r="193">
          <cell r="B193">
            <v>43601</v>
          </cell>
          <cell r="C193" t="str">
            <v>A-21</v>
          </cell>
          <cell r="D193" t="str">
            <v>A-21:Zone3</v>
          </cell>
          <cell r="E193">
            <v>24</v>
          </cell>
          <cell r="F193">
            <v>100</v>
          </cell>
          <cell r="G193">
            <v>190</v>
          </cell>
          <cell r="I193">
            <v>250</v>
          </cell>
          <cell r="J193">
            <v>105.4</v>
          </cell>
          <cell r="K193">
            <v>2.2000000000000002</v>
          </cell>
          <cell r="L193">
            <v>107.6</v>
          </cell>
          <cell r="M193">
            <v>2.0446096654275094</v>
          </cell>
          <cell r="N193">
            <v>1.65</v>
          </cell>
          <cell r="O193">
            <v>1.65</v>
          </cell>
          <cell r="P193">
            <v>0</v>
          </cell>
          <cell r="Q193">
            <v>0</v>
          </cell>
          <cell r="R193">
            <v>15654.648956356736</v>
          </cell>
          <cell r="T193">
            <v>65.212121212121218</v>
          </cell>
          <cell r="V193" t="str">
            <v>NF, combine A-05, prior to S/I for add perf GS and GBM</v>
          </cell>
          <cell r="W193">
            <v>1650</v>
          </cell>
          <cell r="X193">
            <v>0</v>
          </cell>
        </row>
        <row r="194">
          <cell r="B194">
            <v>43609</v>
          </cell>
          <cell r="C194" t="str">
            <v>A-21</v>
          </cell>
          <cell r="D194" t="str">
            <v>A-21:Zone3</v>
          </cell>
          <cell r="E194">
            <v>13</v>
          </cell>
          <cell r="F194">
            <v>100</v>
          </cell>
          <cell r="G194">
            <v>183</v>
          </cell>
          <cell r="H194">
            <v>95</v>
          </cell>
          <cell r="I194">
            <v>388</v>
          </cell>
          <cell r="J194">
            <v>0</v>
          </cell>
          <cell r="K194">
            <v>0</v>
          </cell>
          <cell r="L194">
            <v>0</v>
          </cell>
          <cell r="M194">
            <v>0</v>
          </cell>
          <cell r="N194">
            <v>0.22</v>
          </cell>
          <cell r="O194">
            <v>0.22</v>
          </cell>
          <cell r="P194">
            <v>0</v>
          </cell>
          <cell r="Q194">
            <v>0</v>
          </cell>
          <cell r="R194">
            <v>0</v>
          </cell>
          <cell r="T194">
            <v>0</v>
          </cell>
          <cell r="V194" t="str">
            <v>after perf GBM3</v>
          </cell>
          <cell r="W194">
            <v>220</v>
          </cell>
          <cell r="X194">
            <v>0</v>
          </cell>
        </row>
        <row r="195">
          <cell r="B195">
            <v>43613</v>
          </cell>
          <cell r="C195" t="str">
            <v>A-21</v>
          </cell>
          <cell r="D195" t="str">
            <v>A-21:Zone3</v>
          </cell>
          <cell r="E195">
            <v>6</v>
          </cell>
          <cell r="F195">
            <v>100</v>
          </cell>
          <cell r="G195">
            <v>202</v>
          </cell>
          <cell r="H195">
            <v>125</v>
          </cell>
          <cell r="I195">
            <v>802</v>
          </cell>
          <cell r="J195">
            <v>54</v>
          </cell>
          <cell r="K195">
            <v>304</v>
          </cell>
          <cell r="L195">
            <v>358</v>
          </cell>
          <cell r="M195">
            <v>84.916201117318437</v>
          </cell>
          <cell r="N195">
            <v>0.28999999999999998</v>
          </cell>
          <cell r="O195">
            <v>1.61</v>
          </cell>
          <cell r="P195">
            <v>1.32</v>
          </cell>
          <cell r="R195">
            <v>5370.3703703703704</v>
          </cell>
          <cell r="T195">
            <v>1234.4827586206898</v>
          </cell>
          <cell r="V195" t="str">
            <v>after perf GS-2, initial test - GL, WC  85%</v>
          </cell>
          <cell r="W195">
            <v>290</v>
          </cell>
          <cell r="X195">
            <v>1320</v>
          </cell>
        </row>
        <row r="196">
          <cell r="B196">
            <v>43614</v>
          </cell>
          <cell r="C196" t="str">
            <v>A-21</v>
          </cell>
          <cell r="D196" t="str">
            <v>A-21:Zone3</v>
          </cell>
          <cell r="E196">
            <v>10</v>
          </cell>
          <cell r="F196">
            <v>100</v>
          </cell>
          <cell r="G196">
            <v>197</v>
          </cell>
          <cell r="H196">
            <v>102</v>
          </cell>
          <cell r="I196">
            <v>773</v>
          </cell>
          <cell r="J196">
            <v>20</v>
          </cell>
          <cell r="K196">
            <v>113</v>
          </cell>
          <cell r="L196">
            <v>133</v>
          </cell>
          <cell r="M196">
            <v>84.962406015037601</v>
          </cell>
          <cell r="N196">
            <v>0.11</v>
          </cell>
          <cell r="O196">
            <v>1.46</v>
          </cell>
          <cell r="P196">
            <v>1.35</v>
          </cell>
          <cell r="R196">
            <v>5500</v>
          </cell>
          <cell r="T196">
            <v>1209.090909090909</v>
          </cell>
          <cell r="V196" t="str">
            <v>retest after R/D E-Line - GL</v>
          </cell>
          <cell r="W196">
            <v>110</v>
          </cell>
          <cell r="X196">
            <v>1350</v>
          </cell>
          <cell r="Z196">
            <v>-85.4</v>
          </cell>
        </row>
        <row r="197">
          <cell r="B197">
            <v>43615</v>
          </cell>
          <cell r="C197" t="str">
            <v>A-21</v>
          </cell>
          <cell r="D197" t="str">
            <v>A-21:Zone3</v>
          </cell>
          <cell r="E197">
            <v>15</v>
          </cell>
          <cell r="F197">
            <v>100</v>
          </cell>
          <cell r="G197">
            <v>200</v>
          </cell>
          <cell r="H197">
            <v>119</v>
          </cell>
          <cell r="I197">
            <v>813</v>
          </cell>
          <cell r="J197">
            <v>45</v>
          </cell>
          <cell r="K197">
            <v>239</v>
          </cell>
          <cell r="L197">
            <v>284</v>
          </cell>
          <cell r="M197">
            <v>84.154929577464785</v>
          </cell>
          <cell r="N197">
            <v>0.25</v>
          </cell>
          <cell r="O197">
            <v>1.71</v>
          </cell>
          <cell r="P197">
            <v>1.46</v>
          </cell>
          <cell r="R197">
            <v>5555.5555555555557</v>
          </cell>
          <cell r="T197">
            <v>1136</v>
          </cell>
          <cell r="V197" t="str">
            <v xml:space="preserve">increased GL rate_x000D_
</v>
          </cell>
          <cell r="W197">
            <v>250</v>
          </cell>
          <cell r="X197">
            <v>1460</v>
          </cell>
        </row>
        <row r="198">
          <cell r="B198">
            <v>43616</v>
          </cell>
          <cell r="C198" t="str">
            <v>A-21</v>
          </cell>
          <cell r="D198" t="str">
            <v>A-21:Zone3</v>
          </cell>
          <cell r="E198">
            <v>18</v>
          </cell>
          <cell r="F198">
            <v>100</v>
          </cell>
          <cell r="G198">
            <v>202</v>
          </cell>
          <cell r="H198">
            <v>130</v>
          </cell>
          <cell r="I198">
            <v>849</v>
          </cell>
          <cell r="J198">
            <v>87</v>
          </cell>
          <cell r="K198">
            <v>293</v>
          </cell>
          <cell r="L198">
            <v>380</v>
          </cell>
          <cell r="M198">
            <v>77.10526315789474</v>
          </cell>
          <cell r="N198">
            <v>0.47</v>
          </cell>
          <cell r="O198">
            <v>1.88</v>
          </cell>
          <cell r="P198">
            <v>1.41</v>
          </cell>
          <cell r="R198">
            <v>5402.2988505747126</v>
          </cell>
          <cell r="T198">
            <v>808.51063829787233</v>
          </cell>
          <cell r="V198" t="str">
            <v>GL, combine with A-05, WC 77%</v>
          </cell>
          <cell r="W198">
            <v>470</v>
          </cell>
          <cell r="X198">
            <v>1410</v>
          </cell>
        </row>
        <row r="199">
          <cell r="B199">
            <v>43617</v>
          </cell>
          <cell r="C199" t="str">
            <v>A-21</v>
          </cell>
          <cell r="D199" t="str">
            <v>A-21:Zone3</v>
          </cell>
          <cell r="E199">
            <v>24</v>
          </cell>
          <cell r="F199">
            <v>100</v>
          </cell>
          <cell r="G199">
            <v>198</v>
          </cell>
          <cell r="H199">
            <v>136</v>
          </cell>
          <cell r="I199">
            <v>851</v>
          </cell>
          <cell r="J199">
            <v>101</v>
          </cell>
          <cell r="K199">
            <v>337</v>
          </cell>
          <cell r="L199">
            <v>438</v>
          </cell>
          <cell r="M199">
            <v>76.94063926940639</v>
          </cell>
          <cell r="N199">
            <v>0.54</v>
          </cell>
          <cell r="O199">
            <v>1.96</v>
          </cell>
          <cell r="P199">
            <v>1.42</v>
          </cell>
          <cell r="R199">
            <v>5346.5346534653463</v>
          </cell>
          <cell r="T199">
            <v>811.11111111111109</v>
          </cell>
          <cell r="V199" t="str">
            <v>GL, combine with A-05, WC 77%</v>
          </cell>
          <cell r="W199">
            <v>540</v>
          </cell>
          <cell r="X199">
            <v>1420</v>
          </cell>
        </row>
        <row r="200">
          <cell r="B200">
            <v>43618</v>
          </cell>
          <cell r="C200" t="str">
            <v>A-21</v>
          </cell>
          <cell r="D200" t="str">
            <v>A-21:Zone3</v>
          </cell>
          <cell r="E200">
            <v>24</v>
          </cell>
          <cell r="F200">
            <v>100</v>
          </cell>
          <cell r="G200">
            <v>194</v>
          </cell>
          <cell r="H200">
            <v>139</v>
          </cell>
          <cell r="I200">
            <v>848</v>
          </cell>
          <cell r="J200">
            <v>65</v>
          </cell>
          <cell r="K200">
            <v>402</v>
          </cell>
          <cell r="L200">
            <v>467</v>
          </cell>
          <cell r="M200">
            <v>86.081370449678801</v>
          </cell>
          <cell r="N200">
            <v>0.35</v>
          </cell>
          <cell r="O200">
            <v>1.98</v>
          </cell>
          <cell r="P200">
            <v>1.63</v>
          </cell>
          <cell r="R200">
            <v>5384.6153846153848</v>
          </cell>
          <cell r="T200">
            <v>1334.2857142857142</v>
          </cell>
          <cell r="V200" t="str">
            <v>GL, combine with A-05, WC 86%</v>
          </cell>
          <cell r="W200">
            <v>350</v>
          </cell>
          <cell r="X200">
            <v>1630</v>
          </cell>
        </row>
        <row r="201">
          <cell r="B201">
            <v>43619</v>
          </cell>
          <cell r="C201" t="str">
            <v>A-21</v>
          </cell>
          <cell r="D201" t="str">
            <v>A-21:Zone3</v>
          </cell>
          <cell r="E201">
            <v>24</v>
          </cell>
          <cell r="F201">
            <v>100</v>
          </cell>
          <cell r="G201">
            <v>195</v>
          </cell>
          <cell r="H201">
            <v>143</v>
          </cell>
          <cell r="I201">
            <v>824</v>
          </cell>
          <cell r="J201">
            <v>66</v>
          </cell>
          <cell r="K201">
            <v>405</v>
          </cell>
          <cell r="L201">
            <v>471</v>
          </cell>
          <cell r="M201">
            <v>85.98726114649682</v>
          </cell>
          <cell r="N201">
            <v>0.36</v>
          </cell>
          <cell r="O201">
            <v>1.87</v>
          </cell>
          <cell r="P201">
            <v>1.51</v>
          </cell>
          <cell r="R201">
            <v>5454.545454545455</v>
          </cell>
          <cell r="T201">
            <v>1308.3333333333333</v>
          </cell>
          <cell r="V201" t="str">
            <v>GL, combine with A-05, WC 86%</v>
          </cell>
          <cell r="W201">
            <v>360</v>
          </cell>
          <cell r="X201">
            <v>1510</v>
          </cell>
        </row>
        <row r="202">
          <cell r="B202">
            <v>43622</v>
          </cell>
          <cell r="C202" t="str">
            <v>A-21</v>
          </cell>
          <cell r="D202" t="str">
            <v>A-21:Zone3</v>
          </cell>
          <cell r="E202">
            <v>11</v>
          </cell>
          <cell r="F202">
            <v>100</v>
          </cell>
          <cell r="G202">
            <v>202</v>
          </cell>
          <cell r="H202">
            <v>146</v>
          </cell>
          <cell r="I202">
            <v>825</v>
          </cell>
          <cell r="J202">
            <v>67</v>
          </cell>
          <cell r="K202">
            <v>409</v>
          </cell>
          <cell r="L202">
            <v>476</v>
          </cell>
          <cell r="M202">
            <v>85.924369747899163</v>
          </cell>
          <cell r="N202">
            <v>0.09</v>
          </cell>
          <cell r="O202">
            <v>1.89</v>
          </cell>
          <cell r="P202">
            <v>1.8</v>
          </cell>
          <cell r="R202">
            <v>1343.2835820895523</v>
          </cell>
          <cell r="T202">
            <v>5288.8888888888887</v>
          </cell>
          <cell r="W202">
            <v>90</v>
          </cell>
          <cell r="X202">
            <v>1800</v>
          </cell>
        </row>
        <row r="203">
          <cell r="B203">
            <v>43632</v>
          </cell>
          <cell r="C203" t="str">
            <v>A-21</v>
          </cell>
          <cell r="D203" t="str">
            <v>A-21:Zone3</v>
          </cell>
          <cell r="E203">
            <v>14</v>
          </cell>
          <cell r="F203">
            <v>100</v>
          </cell>
          <cell r="G203">
            <v>197</v>
          </cell>
          <cell r="H203">
            <v>151</v>
          </cell>
          <cell r="I203">
            <v>828</v>
          </cell>
          <cell r="J203">
            <v>100.6</v>
          </cell>
          <cell r="K203">
            <v>428.89</v>
          </cell>
          <cell r="L203">
            <v>529.49</v>
          </cell>
          <cell r="M203">
            <v>81.000585469036238</v>
          </cell>
          <cell r="N203">
            <v>0.55000000000000004</v>
          </cell>
          <cell r="O203">
            <v>3.0529999999999999</v>
          </cell>
          <cell r="P203">
            <v>2.508</v>
          </cell>
          <cell r="R203">
            <v>5467.1968190854868</v>
          </cell>
          <cell r="T203">
            <v>962.70909090909095</v>
          </cell>
          <cell r="V203" t="str">
            <v>After reduce with A-05, Last sample WC 9 June 2019, GL meter 1.9 MM (Qg T/S&gt;&gt;GL), for now still use GOR 5300</v>
          </cell>
          <cell r="W203">
            <v>550</v>
          </cell>
          <cell r="X203">
            <v>2508</v>
          </cell>
        </row>
        <row r="204">
          <cell r="B204">
            <v>43642</v>
          </cell>
          <cell r="C204" t="str">
            <v>A-21</v>
          </cell>
          <cell r="D204" t="str">
            <v>A-21:Zone3</v>
          </cell>
          <cell r="E204">
            <v>12</v>
          </cell>
          <cell r="F204">
            <v>100</v>
          </cell>
          <cell r="H204">
            <v>165</v>
          </cell>
          <cell r="J204">
            <v>110.2</v>
          </cell>
          <cell r="K204">
            <v>469.8</v>
          </cell>
          <cell r="L204">
            <v>580</v>
          </cell>
          <cell r="M204">
            <v>81</v>
          </cell>
          <cell r="N204">
            <v>0.58399999999999996</v>
          </cell>
          <cell r="O204">
            <v>1.92</v>
          </cell>
          <cell r="P204">
            <v>1.34</v>
          </cell>
          <cell r="R204">
            <v>5299.4555353901997</v>
          </cell>
          <cell r="T204">
            <v>993.15068493150682</v>
          </cell>
          <cell r="W204">
            <v>584</v>
          </cell>
          <cell r="X204">
            <v>1340</v>
          </cell>
        </row>
        <row r="205">
          <cell r="B205">
            <v>43660</v>
          </cell>
          <cell r="C205" t="str">
            <v>A-21</v>
          </cell>
          <cell r="D205" t="str">
            <v>A-21:Zone3</v>
          </cell>
          <cell r="E205">
            <v>17</v>
          </cell>
          <cell r="F205">
            <v>100</v>
          </cell>
          <cell r="G205">
            <v>198</v>
          </cell>
          <cell r="H205">
            <v>165</v>
          </cell>
          <cell r="I205">
            <v>827</v>
          </cell>
          <cell r="J205">
            <v>142.1</v>
          </cell>
          <cell r="K205">
            <v>605.9</v>
          </cell>
          <cell r="L205">
            <v>748</v>
          </cell>
          <cell r="M205">
            <v>81.002673796791441</v>
          </cell>
          <cell r="N205">
            <v>0.11</v>
          </cell>
          <cell r="O205">
            <v>1.46</v>
          </cell>
          <cell r="P205">
            <v>1.35</v>
          </cell>
          <cell r="R205">
            <v>774.1027445460943</v>
          </cell>
          <cell r="T205">
            <v>6800</v>
          </cell>
          <cell r="V205" t="str">
            <v>GL meter 1.6 MM (Qg T/S&lt;&lt;GL), combine A-05</v>
          </cell>
          <cell r="W205">
            <v>110</v>
          </cell>
          <cell r="X205">
            <v>1350</v>
          </cell>
        </row>
        <row r="206">
          <cell r="B206">
            <v>43701</v>
          </cell>
          <cell r="C206" t="str">
            <v>A-21</v>
          </cell>
          <cell r="D206" t="str">
            <v>A-21:Zone3</v>
          </cell>
          <cell r="E206">
            <v>12</v>
          </cell>
          <cell r="F206">
            <v>100</v>
          </cell>
          <cell r="G206">
            <v>183</v>
          </cell>
          <cell r="H206">
            <v>168</v>
          </cell>
          <cell r="I206">
            <v>827</v>
          </cell>
          <cell r="J206">
            <v>79.2</v>
          </cell>
          <cell r="K206">
            <v>712.6</v>
          </cell>
          <cell r="L206">
            <v>791.8</v>
          </cell>
          <cell r="M206">
            <v>89.997474109623639</v>
          </cell>
          <cell r="N206">
            <v>6.3299999999999995E-2</v>
          </cell>
          <cell r="O206">
            <v>1.42</v>
          </cell>
          <cell r="P206">
            <v>1.36</v>
          </cell>
          <cell r="R206">
            <v>799.24242424242425</v>
          </cell>
          <cell r="T206">
            <v>12508.6887835703</v>
          </cell>
          <cell r="V206" t="str">
            <v>GL meter 1.8 MM (Qg T/S&lt;&lt;GL). combine test A-05 5.68 MMscf 61.20 BFD (20 Aug 2019), WC 93% Aug, but still use 90%</v>
          </cell>
          <cell r="W206">
            <v>63.3</v>
          </cell>
          <cell r="X206">
            <v>1360</v>
          </cell>
        </row>
        <row r="207">
          <cell r="B207">
            <v>43710</v>
          </cell>
          <cell r="C207" t="str">
            <v>A-21</v>
          </cell>
          <cell r="D207" t="str">
            <v>A-21:Zone3</v>
          </cell>
          <cell r="E207">
            <v>12</v>
          </cell>
          <cell r="F207">
            <v>100</v>
          </cell>
          <cell r="G207">
            <v>183</v>
          </cell>
          <cell r="H207">
            <v>124</v>
          </cell>
          <cell r="I207">
            <v>860</v>
          </cell>
          <cell r="J207">
            <v>30.6</v>
          </cell>
          <cell r="K207">
            <v>275.60000000000002</v>
          </cell>
          <cell r="L207">
            <v>306.2</v>
          </cell>
          <cell r="M207">
            <v>90.006531678641409</v>
          </cell>
          <cell r="N207">
            <v>2.4500000000000001E-2</v>
          </cell>
          <cell r="O207">
            <v>1.68</v>
          </cell>
          <cell r="P207">
            <v>1.66</v>
          </cell>
          <cell r="R207">
            <v>800.65359477124184</v>
          </cell>
          <cell r="T207">
            <v>12489.795918367347</v>
          </cell>
          <cell r="V207" t="str">
            <v>GL meter 1.5 MM, single test A-21 (A-05 SDV Prod has been installed), after total S/D</v>
          </cell>
          <cell r="W207">
            <v>24.5</v>
          </cell>
          <cell r="X207">
            <v>1660</v>
          </cell>
        </row>
        <row r="208">
          <cell r="B208">
            <v>43731</v>
          </cell>
          <cell r="C208" t="str">
            <v>A-21</v>
          </cell>
          <cell r="D208" t="str">
            <v>A-21:Zone3</v>
          </cell>
          <cell r="E208">
            <v>24</v>
          </cell>
          <cell r="F208">
            <v>100</v>
          </cell>
          <cell r="G208">
            <v>198</v>
          </cell>
          <cell r="H208">
            <v>173</v>
          </cell>
          <cell r="I208">
            <v>957</v>
          </cell>
          <cell r="J208">
            <v>71.5</v>
          </cell>
          <cell r="K208">
            <v>643.5</v>
          </cell>
          <cell r="L208">
            <v>715</v>
          </cell>
          <cell r="M208">
            <v>90</v>
          </cell>
          <cell r="N208">
            <v>5.7200000000000001E-2</v>
          </cell>
          <cell r="O208">
            <v>1.6</v>
          </cell>
          <cell r="P208">
            <v>1.54</v>
          </cell>
          <cell r="R208">
            <v>800</v>
          </cell>
          <cell r="T208">
            <v>12500</v>
          </cell>
          <cell r="V208" t="str">
            <v>GL meter 2 MM (Qg T/S&lt;&lt;GL), higher THT and fluid</v>
          </cell>
          <cell r="W208">
            <v>57.2</v>
          </cell>
          <cell r="X208">
            <v>1540</v>
          </cell>
        </row>
        <row r="209">
          <cell r="B209">
            <v>43786</v>
          </cell>
          <cell r="C209" t="str">
            <v>A-21</v>
          </cell>
          <cell r="D209" t="str">
            <v>A-21:Zone3</v>
          </cell>
          <cell r="E209">
            <v>17</v>
          </cell>
          <cell r="F209">
            <v>100</v>
          </cell>
          <cell r="G209">
            <v>198</v>
          </cell>
          <cell r="H209">
            <v>161</v>
          </cell>
          <cell r="I209">
            <v>986</v>
          </cell>
          <cell r="J209">
            <v>101.3</v>
          </cell>
          <cell r="K209">
            <v>573.79999999999995</v>
          </cell>
          <cell r="L209">
            <v>675.1</v>
          </cell>
          <cell r="M209">
            <v>84.994815582876612</v>
          </cell>
          <cell r="N209">
            <v>8.1000000000000003E-2</v>
          </cell>
          <cell r="O209">
            <v>1.39</v>
          </cell>
          <cell r="P209">
            <v>1.31</v>
          </cell>
          <cell r="R209">
            <v>799.60513326752221</v>
          </cell>
          <cell r="T209">
            <v>8333.3333333333339</v>
          </cell>
          <cell r="V209" t="str">
            <v>GL 1.5 MM, WC 75% but still use 85% until confirm next month</v>
          </cell>
          <cell r="W209">
            <v>81</v>
          </cell>
          <cell r="X209">
            <v>1310</v>
          </cell>
        </row>
        <row r="210">
          <cell r="B210">
            <v>43789</v>
          </cell>
          <cell r="C210" t="str">
            <v>A-21</v>
          </cell>
          <cell r="D210" t="str">
            <v>A-21:Zone3</v>
          </cell>
          <cell r="E210">
            <v>13</v>
          </cell>
          <cell r="F210">
            <v>100</v>
          </cell>
          <cell r="G210">
            <v>190</v>
          </cell>
          <cell r="H210">
            <v>159</v>
          </cell>
          <cell r="I210">
            <v>1094</v>
          </cell>
          <cell r="J210">
            <v>144.5</v>
          </cell>
          <cell r="K210">
            <v>818.6</v>
          </cell>
          <cell r="L210">
            <v>963.1</v>
          </cell>
          <cell r="M210">
            <v>84.996365901775519</v>
          </cell>
          <cell r="N210">
            <v>0.11559999999999999</v>
          </cell>
          <cell r="O210">
            <v>1.74</v>
          </cell>
          <cell r="P210">
            <v>1.62</v>
          </cell>
          <cell r="R210">
            <v>800</v>
          </cell>
          <cell r="T210">
            <v>8331.3148788927338</v>
          </cell>
          <cell r="V210" t="str">
            <v>GL 2.4 MM (optimization), WC 75%, update 14 Nov, but still use 75% until confirm next month</v>
          </cell>
          <cell r="W210">
            <v>115.6</v>
          </cell>
          <cell r="X210">
            <v>1620</v>
          </cell>
        </row>
        <row r="211">
          <cell r="B211">
            <v>43806</v>
          </cell>
          <cell r="C211" t="str">
            <v>A-21</v>
          </cell>
          <cell r="D211" t="str">
            <v>A-21:Zone3</v>
          </cell>
          <cell r="E211">
            <v>25</v>
          </cell>
          <cell r="F211">
            <v>100</v>
          </cell>
          <cell r="G211">
            <v>207</v>
          </cell>
          <cell r="H211">
            <v>103</v>
          </cell>
          <cell r="I211">
            <v>1004</v>
          </cell>
          <cell r="J211">
            <v>106.9</v>
          </cell>
          <cell r="K211">
            <v>605.70000000000005</v>
          </cell>
          <cell r="L211">
            <v>712.6</v>
          </cell>
          <cell r="M211">
            <v>84.998596688184108</v>
          </cell>
          <cell r="N211">
            <v>8.5500000000000007E-2</v>
          </cell>
          <cell r="O211">
            <v>1.46</v>
          </cell>
          <cell r="P211">
            <v>1.37</v>
          </cell>
          <cell r="R211">
            <v>799.81290926099155</v>
          </cell>
          <cell r="T211">
            <v>8334.5029239766081</v>
          </cell>
          <cell r="V211" t="str">
            <v>GL meter 1.9 MM,  WC 79% but still use 85%</v>
          </cell>
          <cell r="W211">
            <v>85.5</v>
          </cell>
          <cell r="X211">
            <v>1370</v>
          </cell>
        </row>
        <row r="212">
          <cell r="B212">
            <v>43824</v>
          </cell>
          <cell r="C212" t="str">
            <v>A-21</v>
          </cell>
          <cell r="D212" t="str">
            <v>A-21:Zone3</v>
          </cell>
          <cell r="E212">
            <v>17</v>
          </cell>
          <cell r="F212">
            <v>100</v>
          </cell>
          <cell r="G212">
            <v>202</v>
          </cell>
          <cell r="H212">
            <v>178</v>
          </cell>
          <cell r="I212">
            <v>1035</v>
          </cell>
          <cell r="J212">
            <v>108</v>
          </cell>
          <cell r="K212">
            <v>1437</v>
          </cell>
          <cell r="L212">
            <v>1545</v>
          </cell>
          <cell r="M212">
            <v>93.009708737864074</v>
          </cell>
          <cell r="N212">
            <v>0.12</v>
          </cell>
          <cell r="O212">
            <v>2.54</v>
          </cell>
          <cell r="P212">
            <v>2.42</v>
          </cell>
          <cell r="R212">
            <v>1111.1111111111111</v>
          </cell>
          <cell r="T212">
            <v>12875</v>
          </cell>
          <cell r="V212" t="str">
            <v>GL ~2.4 mmscfd, GL rate&gt;&gt;gas rate TS, use water cut 93%.</v>
          </cell>
          <cell r="W212">
            <v>120</v>
          </cell>
          <cell r="X212">
            <v>2420</v>
          </cell>
        </row>
        <row r="213">
          <cell r="B213">
            <v>43899</v>
          </cell>
          <cell r="C213" t="str">
            <v>A-21</v>
          </cell>
          <cell r="D213" t="str">
            <v>A-21:Zone3</v>
          </cell>
          <cell r="E213">
            <v>23</v>
          </cell>
          <cell r="F213">
            <v>100</v>
          </cell>
          <cell r="G213">
            <v>208</v>
          </cell>
          <cell r="H213">
            <v>192</v>
          </cell>
          <cell r="I213">
            <v>1036</v>
          </cell>
          <cell r="J213">
            <v>136.1</v>
          </cell>
          <cell r="K213">
            <v>1224.9000000000001</v>
          </cell>
          <cell r="L213">
            <v>1361</v>
          </cell>
          <cell r="M213">
            <v>90</v>
          </cell>
          <cell r="N213">
            <v>0.1089</v>
          </cell>
          <cell r="O213">
            <v>2.0299999999999998</v>
          </cell>
          <cell r="P213">
            <v>1.92</v>
          </cell>
          <cell r="R213">
            <v>800.14695077149156</v>
          </cell>
          <cell r="T213">
            <v>12497.704315886134</v>
          </cell>
          <cell r="V213" t="str">
            <v>GL ~3 MMSCFD, GL rate &gt;&gt; Gas rate TS</v>
          </cell>
          <cell r="W213">
            <v>108.89999999999999</v>
          </cell>
          <cell r="X213">
            <v>1920</v>
          </cell>
        </row>
        <row r="214">
          <cell r="B214">
            <v>43932</v>
          </cell>
          <cell r="C214" t="str">
            <v>A-21</v>
          </cell>
          <cell r="D214" t="str">
            <v>A-21:Zone3</v>
          </cell>
          <cell r="E214">
            <v>19</v>
          </cell>
          <cell r="F214">
            <v>100</v>
          </cell>
          <cell r="G214">
            <v>194</v>
          </cell>
          <cell r="H214">
            <v>188</v>
          </cell>
          <cell r="I214">
            <v>982</v>
          </cell>
          <cell r="J214">
            <v>125.6</v>
          </cell>
          <cell r="K214">
            <v>1130.4000000000001</v>
          </cell>
          <cell r="L214">
            <v>1256</v>
          </cell>
          <cell r="M214">
            <v>90</v>
          </cell>
          <cell r="N214">
            <v>0.10050000000000001</v>
          </cell>
          <cell r="O214">
            <v>1.74</v>
          </cell>
          <cell r="P214">
            <v>1.64</v>
          </cell>
          <cell r="R214">
            <v>800.15923566878985</v>
          </cell>
          <cell r="T214">
            <v>12497.512437810945</v>
          </cell>
          <cell r="V214" t="str">
            <v>GL meter 2 MM (Qg T/S&lt;&lt;GL meter)</v>
          </cell>
          <cell r="W214">
            <v>100.5</v>
          </cell>
          <cell r="X214">
            <v>1640</v>
          </cell>
        </row>
        <row r="215">
          <cell r="B215">
            <v>43946</v>
          </cell>
          <cell r="C215" t="str">
            <v>A-21</v>
          </cell>
          <cell r="D215" t="str">
            <v>A-21:Zone3</v>
          </cell>
          <cell r="E215">
            <v>13</v>
          </cell>
          <cell r="F215">
            <v>100</v>
          </cell>
          <cell r="G215">
            <v>189</v>
          </cell>
          <cell r="H215">
            <v>190</v>
          </cell>
          <cell r="I215">
            <v>1001</v>
          </cell>
          <cell r="J215">
            <v>69</v>
          </cell>
          <cell r="K215">
            <v>1316</v>
          </cell>
          <cell r="L215">
            <v>1385</v>
          </cell>
          <cell r="M215">
            <v>95.018050541516246</v>
          </cell>
          <cell r="N215">
            <v>5.5E-2</v>
          </cell>
          <cell r="O215">
            <v>1.865</v>
          </cell>
          <cell r="P215">
            <v>1.8089999999999999</v>
          </cell>
          <cell r="R215">
            <v>797.10144927536237</v>
          </cell>
          <cell r="T215">
            <v>25181.81818181818</v>
          </cell>
          <cell r="V215" t="str">
            <v>GL meter 1.8 MMSCFD (Qg T/S &lt;&lt; GL meter), WC~95% (April 23rd)</v>
          </cell>
          <cell r="W215">
            <v>55</v>
          </cell>
          <cell r="X215">
            <v>1809</v>
          </cell>
        </row>
        <row r="216">
          <cell r="B216">
            <v>43974</v>
          </cell>
          <cell r="C216" t="str">
            <v>A-21</v>
          </cell>
          <cell r="D216" t="str">
            <v>A-21:Zone3</v>
          </cell>
          <cell r="E216">
            <v>41</v>
          </cell>
          <cell r="F216">
            <v>100</v>
          </cell>
          <cell r="G216">
            <v>189</v>
          </cell>
          <cell r="H216">
            <v>194</v>
          </cell>
          <cell r="I216">
            <v>1029</v>
          </cell>
          <cell r="J216">
            <v>70</v>
          </cell>
          <cell r="K216">
            <v>1326</v>
          </cell>
          <cell r="L216">
            <v>1396</v>
          </cell>
          <cell r="M216">
            <v>94.985673352435526</v>
          </cell>
          <cell r="N216">
            <v>5.6000000000000001E-2</v>
          </cell>
          <cell r="O216">
            <v>1.9890000000000001</v>
          </cell>
          <cell r="P216">
            <v>1.9330000000000001</v>
          </cell>
          <cell r="R216">
            <v>800</v>
          </cell>
          <cell r="T216">
            <v>24928.571428571428</v>
          </cell>
          <cell r="V216" t="str">
            <v>GL meter 2.2 MM (Qg T/S&lt;&lt;GL meter), use WC~95% may 05</v>
          </cell>
          <cell r="W216">
            <v>56</v>
          </cell>
          <cell r="X216">
            <v>1933</v>
          </cell>
        </row>
        <row r="217">
          <cell r="B217">
            <v>44006</v>
          </cell>
          <cell r="C217" t="str">
            <v>A-21</v>
          </cell>
          <cell r="D217" t="str">
            <v>A-21:Zone3</v>
          </cell>
          <cell r="E217">
            <v>20</v>
          </cell>
          <cell r="F217">
            <v>100</v>
          </cell>
          <cell r="G217">
            <v>191</v>
          </cell>
          <cell r="H217">
            <v>186</v>
          </cell>
          <cell r="I217">
            <v>955</v>
          </cell>
          <cell r="J217">
            <v>56</v>
          </cell>
          <cell r="K217">
            <v>1073</v>
          </cell>
          <cell r="L217">
            <v>1129</v>
          </cell>
          <cell r="M217">
            <v>95.03985828166519</v>
          </cell>
          <cell r="N217">
            <v>4.4999999999999998E-2</v>
          </cell>
          <cell r="O217">
            <v>1.589</v>
          </cell>
          <cell r="P217">
            <v>1.544</v>
          </cell>
          <cell r="Q217">
            <v>38</v>
          </cell>
          <cell r="R217">
            <v>803.57142857142856</v>
          </cell>
          <cell r="T217">
            <v>25088.888888888891</v>
          </cell>
          <cell r="V217" t="str">
            <v>GL meter 1.936 MMscfd (Qg TS &lt;&lt; GL meter), WC 9% (June 8), GOR 800 scf/bbl,</v>
          </cell>
          <cell r="W217">
            <v>45</v>
          </cell>
          <cell r="X217">
            <v>1544</v>
          </cell>
        </row>
        <row r="218">
          <cell r="B218">
            <v>44032</v>
          </cell>
          <cell r="C218" t="str">
            <v>A-21</v>
          </cell>
          <cell r="D218" t="str">
            <v>A-21:Zone3</v>
          </cell>
          <cell r="E218">
            <v>23</v>
          </cell>
          <cell r="F218">
            <v>100</v>
          </cell>
          <cell r="G218">
            <v>197</v>
          </cell>
          <cell r="H218">
            <v>194</v>
          </cell>
          <cell r="I218">
            <v>1129</v>
          </cell>
          <cell r="J218">
            <v>12</v>
          </cell>
          <cell r="K218">
            <v>1440</v>
          </cell>
          <cell r="L218">
            <v>1452</v>
          </cell>
          <cell r="M218">
            <v>99.173553719008268</v>
          </cell>
          <cell r="N218">
            <v>0.01</v>
          </cell>
          <cell r="O218">
            <v>2.52</v>
          </cell>
          <cell r="P218">
            <v>2.5299999999999998</v>
          </cell>
          <cell r="R218">
            <v>833.33333333333337</v>
          </cell>
          <cell r="T218">
            <v>145200</v>
          </cell>
          <cell r="V218" t="str">
            <v>QL too high, need re-test_x000D_
GL meter 2.68 MM (Qg TS&lt;&lt;GL meter), WC 99% 7 Jul 20</v>
          </cell>
          <cell r="W218">
            <v>10</v>
          </cell>
          <cell r="X218">
            <v>2530</v>
          </cell>
        </row>
        <row r="219">
          <cell r="B219">
            <v>44043</v>
          </cell>
          <cell r="C219" t="str">
            <v>A-21</v>
          </cell>
          <cell r="D219" t="str">
            <v>A-21:Zone3</v>
          </cell>
          <cell r="E219">
            <v>18</v>
          </cell>
          <cell r="F219">
            <v>100</v>
          </cell>
          <cell r="G219">
            <v>203</v>
          </cell>
          <cell r="H219">
            <v>186</v>
          </cell>
          <cell r="I219">
            <v>1033</v>
          </cell>
          <cell r="J219">
            <v>13</v>
          </cell>
          <cell r="K219">
            <v>1299</v>
          </cell>
          <cell r="L219">
            <v>1312</v>
          </cell>
          <cell r="M219">
            <v>99.009146341463421</v>
          </cell>
          <cell r="N219">
            <v>0.01</v>
          </cell>
          <cell r="O219">
            <v>2.286</v>
          </cell>
          <cell r="P219">
            <v>2.2759999999999998</v>
          </cell>
          <cell r="R219">
            <v>769.23076923076928</v>
          </cell>
          <cell r="T219">
            <v>131200</v>
          </cell>
          <cell r="V219" t="str">
            <v xml:space="preserve">GL,~2.36 MMSCFD (GL meter &gt;&gt; Qgas TS), use WC 99% (July 7). </v>
          </cell>
          <cell r="W219">
            <v>10</v>
          </cell>
          <cell r="X219">
            <v>2276</v>
          </cell>
        </row>
        <row r="220">
          <cell r="B220">
            <v>44099</v>
          </cell>
          <cell r="C220" t="str">
            <v>A-21</v>
          </cell>
          <cell r="D220" t="str">
            <v>A-21:Zone3</v>
          </cell>
          <cell r="E220">
            <v>25</v>
          </cell>
          <cell r="F220">
            <v>100</v>
          </cell>
          <cell r="G220">
            <v>209</v>
          </cell>
          <cell r="H220">
            <v>188</v>
          </cell>
          <cell r="I220">
            <v>1025</v>
          </cell>
          <cell r="J220">
            <v>17</v>
          </cell>
          <cell r="K220">
            <v>1145</v>
          </cell>
          <cell r="L220">
            <v>1162</v>
          </cell>
          <cell r="M220">
            <v>98.537005163511182</v>
          </cell>
          <cell r="N220">
            <v>1.4E-2</v>
          </cell>
          <cell r="O220">
            <v>2.1259999999999999</v>
          </cell>
          <cell r="P220">
            <v>2.1120000000000001</v>
          </cell>
          <cell r="Q220">
            <v>1542</v>
          </cell>
          <cell r="R220">
            <v>823.52941176470586</v>
          </cell>
          <cell r="T220">
            <v>83000</v>
          </cell>
          <cell r="V220" t="str">
            <v>GL~2.334 MMSCFD (GL Meter &gt;&gt; Qg TS), WC 98%, GOR 800</v>
          </cell>
          <cell r="W220">
            <v>14</v>
          </cell>
          <cell r="X220">
            <v>2112</v>
          </cell>
        </row>
        <row r="221">
          <cell r="B221">
            <v>44158</v>
          </cell>
          <cell r="C221" t="str">
            <v>A-21</v>
          </cell>
          <cell r="D221" t="str">
            <v>A-21:Zone3</v>
          </cell>
          <cell r="E221">
            <v>21</v>
          </cell>
          <cell r="F221">
            <v>100</v>
          </cell>
          <cell r="G221">
            <v>216</v>
          </cell>
          <cell r="H221">
            <v>177</v>
          </cell>
          <cell r="I221">
            <v>1156</v>
          </cell>
          <cell r="J221">
            <v>24</v>
          </cell>
          <cell r="K221">
            <v>1182</v>
          </cell>
          <cell r="L221">
            <v>1206</v>
          </cell>
          <cell r="M221">
            <v>98.009950248756212</v>
          </cell>
          <cell r="N221">
            <v>1.9E-2</v>
          </cell>
          <cell r="O221">
            <v>2.351</v>
          </cell>
          <cell r="P221">
            <v>2.331</v>
          </cell>
          <cell r="Q221">
            <v>70</v>
          </cell>
          <cell r="R221">
            <v>791.66666666666663</v>
          </cell>
          <cell r="T221">
            <v>63473.684210526313</v>
          </cell>
          <cell r="V221" t="str">
            <v>GL 3.31 MM (GL meter &gt;&gt; Qg TS), WC~98% (Sep 4)</v>
          </cell>
          <cell r="W221">
            <v>19</v>
          </cell>
          <cell r="X221">
            <v>2331</v>
          </cell>
        </row>
        <row r="222">
          <cell r="B222">
            <v>44202</v>
          </cell>
          <cell r="C222" t="str">
            <v>A-21</v>
          </cell>
          <cell r="D222" t="str">
            <v>A-21:Zone3</v>
          </cell>
          <cell r="E222">
            <v>12</v>
          </cell>
          <cell r="F222">
            <v>100</v>
          </cell>
          <cell r="G222">
            <v>208</v>
          </cell>
          <cell r="H222">
            <v>152</v>
          </cell>
          <cell r="I222">
            <v>1236</v>
          </cell>
          <cell r="J222">
            <v>113</v>
          </cell>
          <cell r="K222">
            <v>554</v>
          </cell>
          <cell r="L222">
            <v>667</v>
          </cell>
          <cell r="M222">
            <v>83.058470764617695</v>
          </cell>
          <cell r="N222">
            <v>0.09</v>
          </cell>
          <cell r="O222">
            <v>1.5</v>
          </cell>
          <cell r="P222">
            <v>1.41</v>
          </cell>
          <cell r="R222">
            <v>796.46017699115043</v>
          </cell>
          <cell r="T222">
            <v>7411.1111111111113</v>
          </cell>
          <cell r="V222" t="str">
            <v>GL meter 2.3 MM (Qg T/S&lt;&lt;GL meter), use leg 1 and 3 inch liquid same around ~650 bfpd (liquid drop compare prev), WC updated 83%</v>
          </cell>
          <cell r="W222">
            <v>90</v>
          </cell>
          <cell r="X222">
            <v>1410</v>
          </cell>
        </row>
        <row r="223">
          <cell r="B223">
            <v>44203</v>
          </cell>
          <cell r="C223" t="str">
            <v>A-21</v>
          </cell>
          <cell r="D223" t="str">
            <v>A-21:Zone3</v>
          </cell>
          <cell r="E223">
            <v>12</v>
          </cell>
          <cell r="F223">
            <v>100</v>
          </cell>
          <cell r="G223">
            <v>211</v>
          </cell>
          <cell r="H223">
            <v>157</v>
          </cell>
          <cell r="I223">
            <v>1437</v>
          </cell>
          <cell r="J223">
            <v>152</v>
          </cell>
          <cell r="K223">
            <v>754</v>
          </cell>
          <cell r="L223">
            <v>906</v>
          </cell>
          <cell r="M223">
            <v>83.222958057395147</v>
          </cell>
          <cell r="N223">
            <v>0.12</v>
          </cell>
          <cell r="O223">
            <v>1.91</v>
          </cell>
          <cell r="P223">
            <v>1.79</v>
          </cell>
          <cell r="R223">
            <v>789.47368421052636</v>
          </cell>
          <cell r="T223">
            <v>7475</v>
          </cell>
          <cell r="V223" t="str">
            <v>GL meter 2.7 MM (Qg T/S&lt;&lt;GL meter), did GL opt to target Qg T/S 2.5 MM but CHP has equal to GL header full open choke</v>
          </cell>
          <cell r="W223">
            <v>120</v>
          </cell>
          <cell r="X223">
            <v>1790</v>
          </cell>
        </row>
        <row r="224">
          <cell r="B224">
            <v>44211</v>
          </cell>
          <cell r="C224" t="str">
            <v>A-21</v>
          </cell>
          <cell r="D224" t="str">
            <v>A-21:Zone3</v>
          </cell>
          <cell r="E224">
            <v>21.5</v>
          </cell>
          <cell r="F224">
            <v>100</v>
          </cell>
          <cell r="G224">
            <v>211</v>
          </cell>
          <cell r="H224">
            <v>169</v>
          </cell>
          <cell r="I224">
            <v>1395</v>
          </cell>
          <cell r="J224">
            <v>170</v>
          </cell>
          <cell r="K224">
            <v>832</v>
          </cell>
          <cell r="L224">
            <v>1002</v>
          </cell>
          <cell r="M224">
            <v>83.033932135728548</v>
          </cell>
          <cell r="N224">
            <v>0.13600000000000001</v>
          </cell>
          <cell r="O224">
            <v>1.9279999999999999</v>
          </cell>
          <cell r="P224">
            <v>1.792</v>
          </cell>
          <cell r="Q224">
            <v>100</v>
          </cell>
          <cell r="R224">
            <v>800</v>
          </cell>
          <cell r="T224">
            <v>7367.6470588235297</v>
          </cell>
          <cell r="V224" t="str">
            <v>GL meter 2.7 MM (Qg TS &lt;&lt; GL), Max GL rate, CHP equal to GL header</v>
          </cell>
          <cell r="W224">
            <v>136</v>
          </cell>
          <cell r="X224">
            <v>1792</v>
          </cell>
        </row>
        <row r="225">
          <cell r="B225">
            <v>44226</v>
          </cell>
          <cell r="C225" t="str">
            <v>A-21</v>
          </cell>
          <cell r="D225" t="str">
            <v>A-21:Zone3</v>
          </cell>
          <cell r="E225">
            <v>22</v>
          </cell>
          <cell r="F225">
            <v>100</v>
          </cell>
          <cell r="G225">
            <v>219</v>
          </cell>
          <cell r="H225">
            <v>165</v>
          </cell>
          <cell r="I225">
            <v>1444</v>
          </cell>
          <cell r="J225">
            <v>165</v>
          </cell>
          <cell r="K225">
            <v>803</v>
          </cell>
          <cell r="L225">
            <v>968</v>
          </cell>
          <cell r="M225">
            <v>82.954545454545453</v>
          </cell>
          <cell r="N225">
            <v>0.13200000000000001</v>
          </cell>
          <cell r="O225">
            <v>2.0449999999999999</v>
          </cell>
          <cell r="P225">
            <v>1.913</v>
          </cell>
          <cell r="Q225">
            <v>100</v>
          </cell>
          <cell r="R225">
            <v>800</v>
          </cell>
          <cell r="T225">
            <v>7333.333333333333</v>
          </cell>
          <cell r="V225" t="str">
            <v>GL meter 2.77 MM (Qg TS &lt;&lt; GL), Max GL rate, CHP equal to GL header</v>
          </cell>
          <cell r="W225">
            <v>132</v>
          </cell>
          <cell r="X225">
            <v>1913</v>
          </cell>
        </row>
        <row r="226">
          <cell r="B226">
            <v>44243</v>
          </cell>
          <cell r="C226" t="str">
            <v>A-21</v>
          </cell>
          <cell r="D226" t="str">
            <v>A-21:Zone3</v>
          </cell>
          <cell r="E226">
            <v>22</v>
          </cell>
          <cell r="F226">
            <v>100</v>
          </cell>
          <cell r="G226">
            <v>217</v>
          </cell>
          <cell r="H226">
            <v>175</v>
          </cell>
          <cell r="I226">
            <v>1501</v>
          </cell>
          <cell r="J226">
            <v>101</v>
          </cell>
          <cell r="K226">
            <v>463</v>
          </cell>
          <cell r="L226">
            <v>564</v>
          </cell>
          <cell r="M226">
            <v>82.092198581560282</v>
          </cell>
          <cell r="N226">
            <v>0.08</v>
          </cell>
          <cell r="O226">
            <v>2.2000000000000002</v>
          </cell>
          <cell r="P226">
            <v>2.12</v>
          </cell>
          <cell r="R226">
            <v>792.0792079207921</v>
          </cell>
          <cell r="T226">
            <v>7062.5</v>
          </cell>
          <cell r="V226" t="str">
            <v>GL meter 2.8 MM (Qg T/S&lt;&lt;GL meter), Tot liq drop suspect due to T/S problem LCV 1476A</v>
          </cell>
          <cell r="W226">
            <v>80</v>
          </cell>
          <cell r="X226">
            <v>2120</v>
          </cell>
        </row>
        <row r="227">
          <cell r="B227">
            <v>44260</v>
          </cell>
          <cell r="C227" t="str">
            <v>A-21</v>
          </cell>
          <cell r="D227" t="str">
            <v>A-21:Zone3</v>
          </cell>
          <cell r="E227">
            <v>12</v>
          </cell>
          <cell r="F227">
            <v>100</v>
          </cell>
          <cell r="G227">
            <v>227</v>
          </cell>
          <cell r="H227">
            <v>180</v>
          </cell>
          <cell r="I227">
            <v>1321</v>
          </cell>
          <cell r="J227">
            <v>28</v>
          </cell>
          <cell r="K227">
            <v>1373</v>
          </cell>
          <cell r="L227">
            <v>1401</v>
          </cell>
          <cell r="M227">
            <v>98.001427551748748</v>
          </cell>
          <cell r="N227">
            <v>0.02</v>
          </cell>
          <cell r="O227">
            <v>2.7</v>
          </cell>
          <cell r="P227">
            <v>2.68</v>
          </cell>
          <cell r="R227">
            <v>714.28571428571433</v>
          </cell>
          <cell r="T227">
            <v>70050</v>
          </cell>
          <cell r="V227" t="str">
            <v>GL meter 3.6 MM (Qg T/S&lt;&lt;GL meter), tot liq improved after LCV T/S OK (oil leg 3"), WC not updated use 98% (range 83-99%)</v>
          </cell>
          <cell r="W227">
            <v>20</v>
          </cell>
          <cell r="X227">
            <v>2680</v>
          </cell>
        </row>
        <row r="228">
          <cell r="B228">
            <v>44269</v>
          </cell>
          <cell r="C228" t="str">
            <v>A-21</v>
          </cell>
          <cell r="D228" t="str">
            <v>A-21:Zone3</v>
          </cell>
          <cell r="E228">
            <v>13</v>
          </cell>
          <cell r="F228">
            <v>100</v>
          </cell>
          <cell r="G228">
            <v>237</v>
          </cell>
          <cell r="H228">
            <v>180</v>
          </cell>
          <cell r="I228">
            <v>1525</v>
          </cell>
          <cell r="J228">
            <v>30</v>
          </cell>
          <cell r="K228">
            <v>1465</v>
          </cell>
          <cell r="L228">
            <v>1495</v>
          </cell>
          <cell r="M228">
            <v>97.993311036789294</v>
          </cell>
          <cell r="N228">
            <v>2.4E-2</v>
          </cell>
          <cell r="O228">
            <v>3.169</v>
          </cell>
          <cell r="P228">
            <v>3.145</v>
          </cell>
          <cell r="Q228">
            <v>70</v>
          </cell>
          <cell r="R228">
            <v>800</v>
          </cell>
          <cell r="T228">
            <v>62291.666666666664</v>
          </cell>
          <cell r="V228" t="str">
            <v xml:space="preserve">GL meter 3.94 MMSCFD (Qg T/S &lt;&lt; GL meter), WC update 98% (Mar 15), GOR 800, test to monitor A-12 water injection GBM near A-21 </v>
          </cell>
          <cell r="W228">
            <v>24</v>
          </cell>
          <cell r="X228">
            <v>3145</v>
          </cell>
        </row>
        <row r="229">
          <cell r="B229">
            <v>44288</v>
          </cell>
          <cell r="C229" t="str">
            <v>A-21</v>
          </cell>
          <cell r="D229" t="str">
            <v>A-21:Zone3</v>
          </cell>
          <cell r="E229">
            <v>18</v>
          </cell>
          <cell r="F229">
            <v>100</v>
          </cell>
          <cell r="G229">
            <v>219</v>
          </cell>
          <cell r="H229">
            <v>189</v>
          </cell>
          <cell r="I229">
            <v>1487</v>
          </cell>
          <cell r="J229">
            <v>95</v>
          </cell>
          <cell r="K229">
            <v>1487</v>
          </cell>
          <cell r="L229">
            <v>1582</v>
          </cell>
          <cell r="M229">
            <v>93.994943109987361</v>
          </cell>
          <cell r="N229">
            <v>0.08</v>
          </cell>
          <cell r="O229">
            <v>3.145</v>
          </cell>
          <cell r="P229">
            <v>3.06</v>
          </cell>
          <cell r="Q229">
            <v>70</v>
          </cell>
          <cell r="R229">
            <v>842.10526315789468</v>
          </cell>
          <cell r="T229">
            <v>19775</v>
          </cell>
          <cell r="V229" t="str">
            <v>GL meter 3.88 MMSCFD (Qg T/S &lt;&lt; GL meter), latest update WC 94%</v>
          </cell>
          <cell r="W229">
            <v>80</v>
          </cell>
          <cell r="X229">
            <v>3060</v>
          </cell>
        </row>
        <row r="230">
          <cell r="B230">
            <v>44633</v>
          </cell>
          <cell r="C230" t="str">
            <v>A-21</v>
          </cell>
          <cell r="D230" t="str">
            <v>A-21:Zone3</v>
          </cell>
          <cell r="E230">
            <v>18</v>
          </cell>
          <cell r="F230">
            <v>100</v>
          </cell>
          <cell r="G230">
            <v>261</v>
          </cell>
          <cell r="H230">
            <v>178</v>
          </cell>
          <cell r="I230">
            <v>1408</v>
          </cell>
          <cell r="J230">
            <v>39.299999999999997</v>
          </cell>
          <cell r="K230">
            <v>615.70000000000005</v>
          </cell>
          <cell r="L230">
            <v>655</v>
          </cell>
          <cell r="M230">
            <v>94</v>
          </cell>
          <cell r="N230">
            <v>3.3000000000000002E-2</v>
          </cell>
          <cell r="O230">
            <v>2.6</v>
          </cell>
          <cell r="P230">
            <v>2.5670000000000002</v>
          </cell>
          <cell r="R230">
            <v>839.69465648854964</v>
          </cell>
          <cell r="T230">
            <v>19848.484848484848</v>
          </cell>
          <cell r="V230" t="str">
            <v>GL meter 5.1 MM (over-range)&gt;&gt; gas TS, use 1" Leg 655 bfpd average, sometive meter drop, not alloc waiting next test</v>
          </cell>
          <cell r="W230">
            <v>33</v>
          </cell>
          <cell r="X230">
            <v>2567</v>
          </cell>
        </row>
        <row r="231">
          <cell r="B231">
            <v>44647</v>
          </cell>
          <cell r="C231" t="str">
            <v>A-21</v>
          </cell>
          <cell r="D231" t="str">
            <v>A-21:Zone3</v>
          </cell>
          <cell r="E231">
            <v>14</v>
          </cell>
          <cell r="F231">
            <v>100</v>
          </cell>
          <cell r="G231">
            <v>265</v>
          </cell>
          <cell r="H231">
            <v>185</v>
          </cell>
          <cell r="I231">
            <v>1389</v>
          </cell>
          <cell r="J231">
            <v>74.5</v>
          </cell>
          <cell r="K231">
            <v>1166.5</v>
          </cell>
          <cell r="L231">
            <v>1241</v>
          </cell>
          <cell r="M231">
            <v>93.996776792908946</v>
          </cell>
          <cell r="N231">
            <v>6.2600000000000003E-2</v>
          </cell>
          <cell r="O231">
            <v>2.46</v>
          </cell>
          <cell r="P231">
            <v>2.3969999999999998</v>
          </cell>
          <cell r="R231">
            <v>840.26845637583892</v>
          </cell>
          <cell r="T231">
            <v>19824.281150159746</v>
          </cell>
          <cell r="V231" t="str">
            <v>GL meter 5.1 MM (over range)&gt;&gt; gas TS 2.46 MMSCFD, use 3" leg after fixed</v>
          </cell>
          <cell r="W231">
            <v>62.6</v>
          </cell>
          <cell r="X231">
            <v>2397</v>
          </cell>
        </row>
        <row r="232">
          <cell r="B232">
            <v>44674</v>
          </cell>
          <cell r="C232" t="str">
            <v>A-21</v>
          </cell>
          <cell r="D232" t="str">
            <v>A-21:Zone3</v>
          </cell>
          <cell r="E232">
            <v>21</v>
          </cell>
          <cell r="F232">
            <v>100</v>
          </cell>
          <cell r="G232">
            <v>256</v>
          </cell>
          <cell r="H232">
            <v>176</v>
          </cell>
          <cell r="I232">
            <v>1435</v>
          </cell>
          <cell r="J232">
            <v>55</v>
          </cell>
          <cell r="K232">
            <v>869</v>
          </cell>
          <cell r="L232">
            <v>924</v>
          </cell>
          <cell r="M232">
            <v>94.047619047619051</v>
          </cell>
          <cell r="N232">
            <v>4.3999999999999997E-2</v>
          </cell>
          <cell r="O232">
            <v>1.9139999999999999</v>
          </cell>
          <cell r="P232">
            <v>1.869</v>
          </cell>
          <cell r="Q232">
            <v>70</v>
          </cell>
          <cell r="R232">
            <v>800</v>
          </cell>
          <cell r="T232">
            <v>21000</v>
          </cell>
          <cell r="V232" t="str">
            <v xml:space="preserve">GL meter error, WC use 98% </v>
          </cell>
          <cell r="W232">
            <v>44</v>
          </cell>
          <cell r="X232">
            <v>1869</v>
          </cell>
        </row>
        <row r="233">
          <cell r="B233">
            <v>44710</v>
          </cell>
          <cell r="C233" t="str">
            <v>A-21</v>
          </cell>
          <cell r="D233" t="str">
            <v>A-21:Zone3</v>
          </cell>
          <cell r="E233">
            <v>18</v>
          </cell>
          <cell r="F233">
            <v>100</v>
          </cell>
          <cell r="G233">
            <v>225</v>
          </cell>
          <cell r="H233">
            <v>180</v>
          </cell>
          <cell r="I233">
            <v>1264</v>
          </cell>
          <cell r="J233">
            <v>52.08</v>
          </cell>
          <cell r="K233">
            <v>815.92</v>
          </cell>
          <cell r="L233">
            <v>868</v>
          </cell>
          <cell r="M233">
            <v>94</v>
          </cell>
          <cell r="N233">
            <v>4.2700000000000002E-2</v>
          </cell>
          <cell r="O233">
            <v>1.87</v>
          </cell>
          <cell r="P233">
            <v>1.8280000000000001</v>
          </cell>
          <cell r="R233">
            <v>819.89247311827955</v>
          </cell>
          <cell r="T233">
            <v>20327.868852459018</v>
          </cell>
          <cell r="V233" t="str">
            <v>GL meter error, use WC 94%</v>
          </cell>
          <cell r="W233">
            <v>42.7</v>
          </cell>
          <cell r="X233">
            <v>1828</v>
          </cell>
        </row>
        <row r="234">
          <cell r="B234">
            <v>44752</v>
          </cell>
          <cell r="C234" t="str">
            <v>A-21</v>
          </cell>
          <cell r="D234" t="str">
            <v>A-21:Zone3</v>
          </cell>
          <cell r="E234">
            <v>23</v>
          </cell>
          <cell r="F234">
            <v>100</v>
          </cell>
          <cell r="G234">
            <v>208</v>
          </cell>
          <cell r="H234">
            <v>181</v>
          </cell>
          <cell r="I234">
            <v>1271</v>
          </cell>
          <cell r="J234">
            <v>59.64</v>
          </cell>
          <cell r="K234">
            <v>934.36</v>
          </cell>
          <cell r="L234">
            <v>994</v>
          </cell>
          <cell r="M234">
            <v>94</v>
          </cell>
          <cell r="N234">
            <v>4.8899999999999999E-2</v>
          </cell>
          <cell r="O234">
            <v>1.67</v>
          </cell>
          <cell r="P234">
            <v>1.621</v>
          </cell>
          <cell r="R234">
            <v>819.91951710261571</v>
          </cell>
          <cell r="T234">
            <v>20327.198364008182</v>
          </cell>
          <cell r="V234" t="str">
            <v>GL meter 5.09 MMSCFD&gt;&gt; gas TS, Rate by manual totalizer since PHD freeze</v>
          </cell>
          <cell r="W234">
            <v>48.9</v>
          </cell>
          <cell r="X234">
            <v>1621</v>
          </cell>
        </row>
        <row r="235">
          <cell r="B235">
            <v>44757</v>
          </cell>
          <cell r="C235" t="str">
            <v>A-21</v>
          </cell>
          <cell r="D235" t="str">
            <v>A-21:Zone3</v>
          </cell>
          <cell r="E235">
            <v>18</v>
          </cell>
          <cell r="F235">
            <v>100</v>
          </cell>
          <cell r="G235">
            <v>210</v>
          </cell>
          <cell r="H235">
            <v>180</v>
          </cell>
          <cell r="I235">
            <v>1292</v>
          </cell>
          <cell r="J235">
            <v>63.7</v>
          </cell>
          <cell r="K235">
            <v>998.3</v>
          </cell>
          <cell r="L235">
            <v>1062</v>
          </cell>
          <cell r="M235">
            <v>94.001883239171377</v>
          </cell>
          <cell r="N235">
            <v>5.1999999999999998E-2</v>
          </cell>
          <cell r="O235">
            <v>1.68</v>
          </cell>
          <cell r="P235">
            <v>1.6279999999999999</v>
          </cell>
          <cell r="R235">
            <v>816.32653061224494</v>
          </cell>
          <cell r="T235">
            <v>20423.076923076922</v>
          </cell>
          <cell r="V235" t="str">
            <v>GL meter 5.1 MMSCFD&gt;&gt; gas TS, no sampling</v>
          </cell>
          <cell r="W235">
            <v>52</v>
          </cell>
          <cell r="X235">
            <v>1628</v>
          </cell>
        </row>
        <row r="236">
          <cell r="B236">
            <v>44769</v>
          </cell>
          <cell r="C236" t="str">
            <v>A-21</v>
          </cell>
          <cell r="D236" t="str">
            <v>A-21:Zone3</v>
          </cell>
          <cell r="E236">
            <v>13</v>
          </cell>
          <cell r="F236">
            <v>100</v>
          </cell>
          <cell r="G236">
            <v>203</v>
          </cell>
          <cell r="H236">
            <v>182</v>
          </cell>
          <cell r="I236">
            <v>1281</v>
          </cell>
          <cell r="J236">
            <v>50</v>
          </cell>
          <cell r="K236">
            <v>950</v>
          </cell>
          <cell r="L236">
            <v>1000</v>
          </cell>
          <cell r="M236">
            <v>95</v>
          </cell>
          <cell r="N236">
            <v>0.04</v>
          </cell>
          <cell r="O236">
            <v>1.647</v>
          </cell>
          <cell r="P236">
            <v>1.607</v>
          </cell>
          <cell r="R236">
            <v>800</v>
          </cell>
          <cell r="T236">
            <v>25000</v>
          </cell>
          <cell r="V236" t="str">
            <v>GL meter over range, WC~100% (July 2022, monthly sampling)</v>
          </cell>
          <cell r="W236">
            <v>40</v>
          </cell>
          <cell r="X236">
            <v>1607</v>
          </cell>
        </row>
        <row r="238">
          <cell r="B238">
            <v>44799</v>
          </cell>
          <cell r="C238">
            <v>30</v>
          </cell>
        </row>
        <row r="239">
          <cell r="B239">
            <v>44829</v>
          </cell>
        </row>
        <row r="240">
          <cell r="B240">
            <v>44859</v>
          </cell>
          <cell r="U240">
            <v>6</v>
          </cell>
        </row>
        <row r="241">
          <cell r="B241">
            <v>44889</v>
          </cell>
        </row>
        <row r="242">
          <cell r="B242">
            <v>44919</v>
          </cell>
        </row>
        <row r="243">
          <cell r="B243">
            <v>44949</v>
          </cell>
        </row>
        <row r="244">
          <cell r="B244">
            <v>44979</v>
          </cell>
        </row>
        <row r="245">
          <cell r="B245">
            <v>45009</v>
          </cell>
        </row>
        <row r="248">
          <cell r="K248" t="str">
            <v>Tot liq</v>
          </cell>
          <cell r="L248">
            <v>1582</v>
          </cell>
          <cell r="M248">
            <v>94</v>
          </cell>
          <cell r="N248" t="str">
            <v>WC</v>
          </cell>
          <cell r="O248" t="str">
            <v>Gas T/S-GL</v>
          </cell>
        </row>
        <row r="249">
          <cell r="K249" t="str">
            <v>water</v>
          </cell>
          <cell r="L249">
            <v>1487.08</v>
          </cell>
          <cell r="M249">
            <v>3.14</v>
          </cell>
          <cell r="N249" t="str">
            <v>Tot Qg</v>
          </cell>
          <cell r="O249">
            <v>-0.73999999999999977</v>
          </cell>
        </row>
        <row r="250">
          <cell r="K250" t="str">
            <v>oil</v>
          </cell>
          <cell r="L250">
            <v>94.920000000000073</v>
          </cell>
          <cell r="M250">
            <v>7.5936000000000059E-2</v>
          </cell>
          <cell r="N250" t="str">
            <v>Asso</v>
          </cell>
          <cell r="O250">
            <v>800</v>
          </cell>
        </row>
        <row r="251">
          <cell r="M251">
            <v>3.0640640000000001</v>
          </cell>
          <cell r="N251" t="str">
            <v>GL</v>
          </cell>
        </row>
        <row r="252">
          <cell r="M252">
            <v>3.88</v>
          </cell>
          <cell r="N252" t="str">
            <v>GL meter</v>
          </cell>
        </row>
        <row r="253">
          <cell r="Q253">
            <v>1402</v>
          </cell>
        </row>
        <row r="254">
          <cell r="Q254">
            <v>366</v>
          </cell>
        </row>
        <row r="255">
          <cell r="B255" t="str">
            <v xml:space="preserve">Orifice </v>
          </cell>
          <cell r="C255" t="str">
            <v>5/16</v>
          </cell>
          <cell r="D255">
            <v>4</v>
          </cell>
          <cell r="Q255">
            <v>1036</v>
          </cell>
        </row>
      </sheetData>
      <sheetData sheetId="25">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WGR2</v>
          </cell>
          <cell r="Z25" t="str">
            <v>CGR</v>
          </cell>
        </row>
        <row r="26">
          <cell r="B26">
            <v>40465</v>
          </cell>
          <cell r="C26" t="str">
            <v>A-22</v>
          </cell>
          <cell r="D26" t="str">
            <v>A-22:Zone3</v>
          </cell>
          <cell r="E26">
            <v>6</v>
          </cell>
          <cell r="F26">
            <v>100</v>
          </cell>
          <cell r="G26">
            <v>392</v>
          </cell>
          <cell r="H26">
            <v>140</v>
          </cell>
          <cell r="I26">
            <v>0</v>
          </cell>
          <cell r="J26">
            <v>24</v>
          </cell>
          <cell r="K26">
            <v>96</v>
          </cell>
          <cell r="L26">
            <v>120</v>
          </cell>
          <cell r="M26">
            <v>80</v>
          </cell>
          <cell r="N26">
            <v>2.2000000000000002</v>
          </cell>
          <cell r="O26">
            <v>2.2000000000000002</v>
          </cell>
          <cell r="R26">
            <v>91666.666666666672</v>
          </cell>
          <cell r="S26">
            <v>43.636363636363633</v>
          </cell>
          <cell r="T26">
            <v>54.545454545454547</v>
          </cell>
          <cell r="V26" t="str">
            <v>Wtr (sal ~ 40,700 ppm, pH = 6.86), Oil (0.7992 SG % AOU = 45.6 at 15 deg C) Initial Prod</v>
          </cell>
          <cell r="W26">
            <v>2200</v>
          </cell>
          <cell r="X26">
            <v>0</v>
          </cell>
          <cell r="Y26">
            <v>43.636363636363633</v>
          </cell>
          <cell r="Z26">
            <v>10.909090909090908</v>
          </cell>
        </row>
        <row r="27">
          <cell r="B27">
            <v>40466</v>
          </cell>
          <cell r="C27" t="str">
            <v>A-22</v>
          </cell>
          <cell r="D27" t="str">
            <v>A-22:Zone3</v>
          </cell>
          <cell r="E27">
            <v>7</v>
          </cell>
          <cell r="F27">
            <v>100</v>
          </cell>
          <cell r="G27">
            <v>392</v>
          </cell>
          <cell r="H27">
            <v>147</v>
          </cell>
          <cell r="I27">
            <v>0</v>
          </cell>
          <cell r="J27">
            <v>0</v>
          </cell>
          <cell r="K27">
            <v>97</v>
          </cell>
          <cell r="L27">
            <v>97</v>
          </cell>
          <cell r="M27">
            <v>100</v>
          </cell>
          <cell r="N27">
            <v>2.1</v>
          </cell>
          <cell r="O27">
            <v>2.1</v>
          </cell>
          <cell r="R27">
            <v>0</v>
          </cell>
          <cell r="S27">
            <v>46.19047619047619</v>
          </cell>
          <cell r="T27">
            <v>46.19047619047619</v>
          </cell>
          <cell r="V27" t="str">
            <v>Wtr (sal ~ 23,500 ppm, pH=6.61), Oil (0.7544 SG and 56.1 API</v>
          </cell>
          <cell r="W27">
            <v>2100</v>
          </cell>
          <cell r="X27">
            <v>0</v>
          </cell>
          <cell r="Y27">
            <v>46.19047619047619</v>
          </cell>
          <cell r="Z27">
            <v>0</v>
          </cell>
        </row>
        <row r="28">
          <cell r="B28">
            <v>40467</v>
          </cell>
          <cell r="C28" t="str">
            <v>A-22</v>
          </cell>
          <cell r="D28" t="str">
            <v>A-22:Zone3</v>
          </cell>
          <cell r="E28">
            <v>8</v>
          </cell>
          <cell r="F28">
            <v>100</v>
          </cell>
          <cell r="G28">
            <v>392</v>
          </cell>
          <cell r="H28">
            <v>151</v>
          </cell>
          <cell r="I28">
            <v>0</v>
          </cell>
          <cell r="J28">
            <v>20</v>
          </cell>
          <cell r="K28">
            <v>105</v>
          </cell>
          <cell r="L28">
            <v>125</v>
          </cell>
          <cell r="M28">
            <v>84</v>
          </cell>
          <cell r="N28">
            <v>1.93</v>
          </cell>
          <cell r="O28">
            <v>1.93</v>
          </cell>
          <cell r="R28">
            <v>96500</v>
          </cell>
          <cell r="S28">
            <v>54.404145077720209</v>
          </cell>
          <cell r="T28">
            <v>64.766839378238345</v>
          </cell>
          <cell r="V28" t="str">
            <v>Wtr (sal ~ 5,900 ppm, pH=6.38), Oil (0.7503 SG and 57.1 API</v>
          </cell>
          <cell r="W28">
            <v>1930</v>
          </cell>
          <cell r="X28">
            <v>0</v>
          </cell>
          <cell r="Y28">
            <v>54.404145077720209</v>
          </cell>
          <cell r="Z28">
            <v>10.362694300518134</v>
          </cell>
        </row>
        <row r="29">
          <cell r="B29">
            <v>40468</v>
          </cell>
          <cell r="C29" t="str">
            <v>A-22</v>
          </cell>
          <cell r="D29" t="str">
            <v>A-22:Zone3</v>
          </cell>
          <cell r="E29">
            <v>9</v>
          </cell>
          <cell r="F29">
            <v>100</v>
          </cell>
          <cell r="G29">
            <v>392</v>
          </cell>
          <cell r="H29">
            <v>150</v>
          </cell>
          <cell r="I29">
            <v>0</v>
          </cell>
          <cell r="J29">
            <v>0</v>
          </cell>
          <cell r="K29">
            <v>94</v>
          </cell>
          <cell r="L29">
            <v>94</v>
          </cell>
          <cell r="M29">
            <v>100</v>
          </cell>
          <cell r="N29">
            <v>2.02</v>
          </cell>
          <cell r="O29">
            <v>2.02</v>
          </cell>
          <cell r="R29">
            <v>0</v>
          </cell>
          <cell r="S29">
            <v>46.534653465346537</v>
          </cell>
          <cell r="T29">
            <v>46.534653465346537</v>
          </cell>
          <cell r="V29" t="str">
            <v>Wtr (sal ~ 7.100 ppm, pH=5.98), Oil (0.7707 SG and 52.1 API</v>
          </cell>
          <cell r="W29">
            <v>2020</v>
          </cell>
          <cell r="X29">
            <v>0</v>
          </cell>
          <cell r="Y29">
            <v>46.534653465346537</v>
          </cell>
          <cell r="Z29">
            <v>0</v>
          </cell>
        </row>
        <row r="30">
          <cell r="B30">
            <v>40483</v>
          </cell>
          <cell r="C30" t="str">
            <v>A-22</v>
          </cell>
          <cell r="D30" t="str">
            <v>A-22:Zone3</v>
          </cell>
          <cell r="E30">
            <v>5</v>
          </cell>
          <cell r="F30">
            <v>50</v>
          </cell>
          <cell r="G30">
            <v>392</v>
          </cell>
          <cell r="H30">
            <v>205</v>
          </cell>
          <cell r="I30">
            <v>0</v>
          </cell>
          <cell r="J30">
            <v>384</v>
          </cell>
          <cell r="K30">
            <v>139</v>
          </cell>
          <cell r="L30">
            <v>523</v>
          </cell>
          <cell r="M30">
            <v>26.577437858508603</v>
          </cell>
          <cell r="N30">
            <v>20.91</v>
          </cell>
          <cell r="O30">
            <v>20.91</v>
          </cell>
          <cell r="R30">
            <v>54453.125</v>
          </cell>
          <cell r="S30">
            <v>6.6475370636059301</v>
          </cell>
          <cell r="T30">
            <v>25.01195600191296</v>
          </cell>
          <cell r="V30" t="str">
            <v>after ADD PERF  and short test</v>
          </cell>
          <cell r="W30">
            <v>20910</v>
          </cell>
          <cell r="X30">
            <v>0</v>
          </cell>
          <cell r="Y30">
            <v>6.6475370636059301</v>
          </cell>
          <cell r="Z30">
            <v>18.364418938307029</v>
          </cell>
        </row>
        <row r="31">
          <cell r="B31">
            <v>40491</v>
          </cell>
          <cell r="C31" t="str">
            <v>A-22</v>
          </cell>
          <cell r="D31" t="str">
            <v>A-22:Zone3</v>
          </cell>
          <cell r="E31">
            <v>7</v>
          </cell>
          <cell r="F31">
            <v>100</v>
          </cell>
          <cell r="G31">
            <v>392</v>
          </cell>
          <cell r="H31">
            <v>214</v>
          </cell>
          <cell r="J31">
            <v>278</v>
          </cell>
          <cell r="K31">
            <v>131</v>
          </cell>
          <cell r="L31">
            <v>409</v>
          </cell>
          <cell r="M31">
            <v>32.029339853300733</v>
          </cell>
          <cell r="N31">
            <v>20.62</v>
          </cell>
          <cell r="O31">
            <v>20.62</v>
          </cell>
          <cell r="R31">
            <v>74172.661870503594</v>
          </cell>
          <cell r="S31">
            <v>6.3530552861299707</v>
          </cell>
          <cell r="T31">
            <v>19.835111542192045</v>
          </cell>
          <cell r="V31" t="str">
            <v>FDC close to LDM</v>
          </cell>
          <cell r="W31">
            <v>20620</v>
          </cell>
          <cell r="X31">
            <v>0</v>
          </cell>
          <cell r="Y31">
            <v>6.3530552861299707</v>
          </cell>
          <cell r="Z31">
            <v>13.482056256062075</v>
          </cell>
        </row>
        <row r="32">
          <cell r="B32">
            <v>40494</v>
          </cell>
          <cell r="C32" t="str">
            <v>A-22</v>
          </cell>
          <cell r="D32" t="str">
            <v>A-22:Zone3</v>
          </cell>
          <cell r="E32">
            <v>9</v>
          </cell>
          <cell r="F32">
            <v>100</v>
          </cell>
          <cell r="G32">
            <v>392</v>
          </cell>
          <cell r="H32">
            <v>212</v>
          </cell>
          <cell r="I32">
            <v>0</v>
          </cell>
          <cell r="J32">
            <v>271</v>
          </cell>
          <cell r="K32">
            <v>122</v>
          </cell>
          <cell r="L32">
            <v>393</v>
          </cell>
          <cell r="M32">
            <v>31.043256997455472</v>
          </cell>
          <cell r="N32">
            <v>19.940000000000001</v>
          </cell>
          <cell r="O32">
            <v>19.940000000000001</v>
          </cell>
          <cell r="R32">
            <v>73579.335793357939</v>
          </cell>
          <cell r="S32">
            <v>6.1183550651955869</v>
          </cell>
          <cell r="T32">
            <v>19.709127382146438</v>
          </cell>
          <cell r="V32" t="str">
            <v>PDC close to LDM</v>
          </cell>
          <cell r="W32">
            <v>19940</v>
          </cell>
          <cell r="X32">
            <v>0</v>
          </cell>
          <cell r="Y32">
            <v>6.118355065195586</v>
          </cell>
          <cell r="Z32">
            <v>13.590772316950853</v>
          </cell>
        </row>
        <row r="33">
          <cell r="B33">
            <v>40496</v>
          </cell>
          <cell r="C33" t="str">
            <v>A-22</v>
          </cell>
          <cell r="D33" t="str">
            <v>A-22:Zone3</v>
          </cell>
          <cell r="E33">
            <v>6</v>
          </cell>
          <cell r="F33">
            <v>100</v>
          </cell>
          <cell r="G33">
            <v>392</v>
          </cell>
          <cell r="H33">
            <v>214</v>
          </cell>
          <cell r="I33">
            <v>0</v>
          </cell>
          <cell r="J33">
            <v>274</v>
          </cell>
          <cell r="K33">
            <v>121</v>
          </cell>
          <cell r="L33">
            <v>395</v>
          </cell>
          <cell r="M33">
            <v>30.632911392405063</v>
          </cell>
          <cell r="N33">
            <v>19.920000000000002</v>
          </cell>
          <cell r="O33">
            <v>19.920000000000002</v>
          </cell>
          <cell r="R33">
            <v>72700.729927007298</v>
          </cell>
          <cell r="S33">
            <v>6.0742971887550201</v>
          </cell>
          <cell r="T33">
            <v>19.829317269076306</v>
          </cell>
          <cell r="W33">
            <v>19920</v>
          </cell>
          <cell r="X33">
            <v>0</v>
          </cell>
          <cell r="Y33">
            <v>6.0742971887550192</v>
          </cell>
          <cell r="Z33">
            <v>13.755020080321284</v>
          </cell>
        </row>
        <row r="34">
          <cell r="B34">
            <v>40522</v>
          </cell>
          <cell r="C34" t="str">
            <v>A-22</v>
          </cell>
          <cell r="D34" t="str">
            <v>A-22:Zone3</v>
          </cell>
          <cell r="E34">
            <v>21</v>
          </cell>
          <cell r="F34">
            <v>99</v>
          </cell>
          <cell r="G34">
            <v>408</v>
          </cell>
          <cell r="H34">
            <v>205</v>
          </cell>
          <cell r="I34">
            <v>-7</v>
          </cell>
          <cell r="J34">
            <v>275</v>
          </cell>
          <cell r="K34">
            <v>123</v>
          </cell>
          <cell r="L34">
            <v>398</v>
          </cell>
          <cell r="M34">
            <v>30.904522613065328</v>
          </cell>
          <cell r="N34">
            <v>18.32</v>
          </cell>
          <cell r="O34">
            <v>18.32</v>
          </cell>
          <cell r="P34">
            <v>0</v>
          </cell>
          <cell r="R34">
            <v>66618.181818181823</v>
          </cell>
          <cell r="S34">
            <v>6.7139737991266379</v>
          </cell>
          <cell r="T34">
            <v>21.724890829694324</v>
          </cell>
          <cell r="W34">
            <v>18320</v>
          </cell>
          <cell r="X34">
            <v>0</v>
          </cell>
          <cell r="Y34">
            <v>6.7139737991266371</v>
          </cell>
          <cell r="Z34">
            <v>15.010917030567686</v>
          </cell>
        </row>
        <row r="35">
          <cell r="B35">
            <v>40526</v>
          </cell>
          <cell r="C35" t="str">
            <v>A-22</v>
          </cell>
          <cell r="D35" t="str">
            <v>A-22:Zone3</v>
          </cell>
          <cell r="E35">
            <v>7</v>
          </cell>
          <cell r="F35">
            <v>100</v>
          </cell>
          <cell r="G35">
            <v>408</v>
          </cell>
          <cell r="H35">
            <v>211</v>
          </cell>
          <cell r="I35">
            <v>0</v>
          </cell>
          <cell r="J35">
            <v>176</v>
          </cell>
          <cell r="K35">
            <v>130</v>
          </cell>
          <cell r="L35">
            <v>306</v>
          </cell>
          <cell r="M35">
            <v>42.483660130718953</v>
          </cell>
          <cell r="N35">
            <v>18.37</v>
          </cell>
          <cell r="O35">
            <v>18.37</v>
          </cell>
          <cell r="R35">
            <v>104375</v>
          </cell>
          <cell r="S35">
            <v>7.0767555797495918</v>
          </cell>
          <cell r="T35">
            <v>16.657593903102885</v>
          </cell>
          <cell r="V35" t="str">
            <v>FDC closed to LDM</v>
          </cell>
          <cell r="W35">
            <v>18370</v>
          </cell>
          <cell r="X35">
            <v>0</v>
          </cell>
          <cell r="Y35">
            <v>7.0767555797495909</v>
          </cell>
          <cell r="Z35">
            <v>9.5808383233532926</v>
          </cell>
        </row>
        <row r="36">
          <cell r="B36">
            <v>40533</v>
          </cell>
          <cell r="C36" t="str">
            <v>A-22</v>
          </cell>
          <cell r="D36" t="str">
            <v>A-22:Zone3</v>
          </cell>
          <cell r="E36">
            <v>4</v>
          </cell>
          <cell r="F36">
            <v>100</v>
          </cell>
          <cell r="G36">
            <v>481</v>
          </cell>
          <cell r="H36">
            <v>200</v>
          </cell>
          <cell r="I36">
            <v>-7</v>
          </cell>
          <cell r="J36">
            <v>244.9</v>
          </cell>
          <cell r="K36">
            <v>123.5</v>
          </cell>
          <cell r="L36">
            <v>368.4</v>
          </cell>
          <cell r="M36">
            <v>33.523344191096633</v>
          </cell>
          <cell r="N36">
            <v>17.82</v>
          </cell>
          <cell r="O36">
            <v>17.82</v>
          </cell>
          <cell r="P36">
            <v>0</v>
          </cell>
          <cell r="R36">
            <v>72764.393630053077</v>
          </cell>
          <cell r="S36">
            <v>6.9304152637485972</v>
          </cell>
          <cell r="T36">
            <v>20.673400673400675</v>
          </cell>
          <cell r="V36" t="str">
            <v>with 100 % choke for MPTl</v>
          </cell>
          <cell r="W36">
            <v>17820</v>
          </cell>
          <cell r="X36">
            <v>0</v>
          </cell>
          <cell r="Y36">
            <v>6.9304152637485972</v>
          </cell>
          <cell r="Z36">
            <v>13.742985409652077</v>
          </cell>
        </row>
        <row r="37">
          <cell r="B37">
            <v>40567</v>
          </cell>
          <cell r="C37" t="str">
            <v>A-22</v>
          </cell>
          <cell r="D37" t="str">
            <v>A-22:Zone3</v>
          </cell>
          <cell r="E37">
            <v>16</v>
          </cell>
          <cell r="F37">
            <v>100</v>
          </cell>
          <cell r="G37">
            <v>378</v>
          </cell>
          <cell r="H37">
            <v>204</v>
          </cell>
          <cell r="I37">
            <v>-7</v>
          </cell>
          <cell r="J37">
            <v>169.3</v>
          </cell>
          <cell r="K37">
            <v>100.3</v>
          </cell>
          <cell r="L37">
            <v>269.60000000000002</v>
          </cell>
          <cell r="M37">
            <v>37.203264094955493</v>
          </cell>
          <cell r="N37">
            <v>17.59</v>
          </cell>
          <cell r="O37">
            <v>17.59</v>
          </cell>
          <cell r="P37">
            <v>0</v>
          </cell>
          <cell r="R37">
            <v>103898.4051978736</v>
          </cell>
          <cell r="S37">
            <v>5.7021034678794766</v>
          </cell>
          <cell r="T37">
            <v>15.326890278567367</v>
          </cell>
          <cell r="V37" t="str">
            <v>close to LDM</v>
          </cell>
          <cell r="W37">
            <v>17590</v>
          </cell>
          <cell r="X37">
            <v>0</v>
          </cell>
          <cell r="Y37">
            <v>5.7021034678794766</v>
          </cell>
          <cell r="Z37">
            <v>9.6247868106878922</v>
          </cell>
        </row>
        <row r="38">
          <cell r="B38">
            <v>40575</v>
          </cell>
          <cell r="C38" t="str">
            <v>A-22</v>
          </cell>
          <cell r="D38" t="str">
            <v>A-22:Zone3</v>
          </cell>
          <cell r="E38">
            <v>16</v>
          </cell>
          <cell r="F38">
            <v>100</v>
          </cell>
          <cell r="G38">
            <v>378</v>
          </cell>
          <cell r="H38">
            <v>204</v>
          </cell>
          <cell r="I38">
            <v>-7</v>
          </cell>
          <cell r="J38">
            <v>169.3</v>
          </cell>
          <cell r="K38">
            <v>0</v>
          </cell>
          <cell r="L38">
            <v>169.3</v>
          </cell>
          <cell r="M38">
            <v>0</v>
          </cell>
          <cell r="N38">
            <v>17.59</v>
          </cell>
          <cell r="O38">
            <v>17.59</v>
          </cell>
          <cell r="P38">
            <v>0</v>
          </cell>
          <cell r="R38">
            <v>103898.4051978736</v>
          </cell>
          <cell r="S38">
            <v>0</v>
          </cell>
          <cell r="T38">
            <v>9.6247868106878904</v>
          </cell>
          <cell r="V38" t="str">
            <v>ALOC (-100 BW) 24 Jan 11</v>
          </cell>
          <cell r="W38">
            <v>17590</v>
          </cell>
          <cell r="X38">
            <v>0</v>
          </cell>
          <cell r="Y38">
            <v>0</v>
          </cell>
          <cell r="Z38">
            <v>9.6247868106878922</v>
          </cell>
        </row>
        <row r="39">
          <cell r="B39">
            <v>40580</v>
          </cell>
          <cell r="C39" t="str">
            <v>A-22</v>
          </cell>
          <cell r="D39" t="str">
            <v>A-22:Zone3</v>
          </cell>
          <cell r="E39">
            <v>5</v>
          </cell>
          <cell r="F39">
            <v>100</v>
          </cell>
          <cell r="G39">
            <v>381</v>
          </cell>
          <cell r="H39">
            <v>206</v>
          </cell>
          <cell r="I39">
            <v>-7</v>
          </cell>
          <cell r="J39">
            <v>157.6</v>
          </cell>
          <cell r="K39">
            <v>0</v>
          </cell>
          <cell r="L39">
            <v>157.6</v>
          </cell>
          <cell r="M39">
            <v>0</v>
          </cell>
          <cell r="N39">
            <v>16.93</v>
          </cell>
          <cell r="O39">
            <v>16.93</v>
          </cell>
          <cell r="P39">
            <v>0</v>
          </cell>
          <cell r="R39">
            <v>107423.85786802031</v>
          </cell>
          <cell r="S39">
            <v>0</v>
          </cell>
          <cell r="T39">
            <v>9.3089190785587714</v>
          </cell>
          <cell r="W39">
            <v>16930</v>
          </cell>
          <cell r="X39">
            <v>0</v>
          </cell>
          <cell r="Y39">
            <v>0</v>
          </cell>
          <cell r="Z39">
            <v>9.3089190785587714</v>
          </cell>
        </row>
        <row r="40">
          <cell r="B40">
            <v>40583</v>
          </cell>
          <cell r="C40" t="str">
            <v>A-22</v>
          </cell>
          <cell r="D40" t="str">
            <v>A-22:Zone3</v>
          </cell>
          <cell r="E40">
            <v>9</v>
          </cell>
          <cell r="F40">
            <v>100</v>
          </cell>
          <cell r="G40">
            <v>376</v>
          </cell>
          <cell r="H40">
            <v>213</v>
          </cell>
          <cell r="I40">
            <v>-6</v>
          </cell>
          <cell r="J40">
            <v>190.5</v>
          </cell>
          <cell r="K40">
            <v>21</v>
          </cell>
          <cell r="L40">
            <v>211.5</v>
          </cell>
          <cell r="M40">
            <v>9.9290780141843964</v>
          </cell>
          <cell r="N40">
            <v>16.79</v>
          </cell>
          <cell r="O40">
            <v>16.79</v>
          </cell>
          <cell r="P40">
            <v>0</v>
          </cell>
          <cell r="R40">
            <v>88136.482939632551</v>
          </cell>
          <cell r="S40">
            <v>1.2507444907683145</v>
          </cell>
          <cell r="T40">
            <v>12.596783799880882</v>
          </cell>
          <cell r="W40">
            <v>16790</v>
          </cell>
          <cell r="X40">
            <v>0</v>
          </cell>
          <cell r="Y40">
            <v>1.2507444907683145</v>
          </cell>
          <cell r="Z40">
            <v>11.346039309112568</v>
          </cell>
        </row>
        <row r="41">
          <cell r="B41">
            <v>40712</v>
          </cell>
          <cell r="C41" t="str">
            <v>A-22</v>
          </cell>
          <cell r="D41" t="str">
            <v>A-22:Zone3</v>
          </cell>
          <cell r="E41">
            <v>9</v>
          </cell>
          <cell r="F41">
            <v>100</v>
          </cell>
          <cell r="G41">
            <v>375</v>
          </cell>
          <cell r="H41">
            <v>211</v>
          </cell>
          <cell r="I41">
            <v>0</v>
          </cell>
          <cell r="J41">
            <v>133.5</v>
          </cell>
          <cell r="K41">
            <v>123.2</v>
          </cell>
          <cell r="L41">
            <v>256.7</v>
          </cell>
          <cell r="M41">
            <v>47.993767043241135</v>
          </cell>
          <cell r="N41">
            <v>13.51</v>
          </cell>
          <cell r="O41">
            <v>13.51</v>
          </cell>
          <cell r="P41">
            <v>0</v>
          </cell>
          <cell r="R41">
            <v>101198.50187265918</v>
          </cell>
          <cell r="S41">
            <v>9.119170984455959</v>
          </cell>
          <cell r="T41">
            <v>19.000740192450039</v>
          </cell>
          <cell r="W41">
            <v>13510</v>
          </cell>
          <cell r="X41">
            <v>0</v>
          </cell>
          <cell r="Y41">
            <v>9.119170984455959</v>
          </cell>
          <cell r="Z41">
            <v>9.8815692079940778</v>
          </cell>
        </row>
        <row r="42">
          <cell r="B42">
            <v>40748</v>
          </cell>
          <cell r="C42" t="str">
            <v>A-22</v>
          </cell>
          <cell r="D42" t="str">
            <v>A-22:Zone3</v>
          </cell>
          <cell r="E42">
            <v>15</v>
          </cell>
          <cell r="F42">
            <v>100</v>
          </cell>
          <cell r="G42">
            <v>392</v>
          </cell>
          <cell r="H42">
            <v>216</v>
          </cell>
          <cell r="I42">
            <v>0</v>
          </cell>
          <cell r="J42">
            <v>125</v>
          </cell>
          <cell r="K42">
            <v>123.6</v>
          </cell>
          <cell r="L42">
            <v>248.6</v>
          </cell>
          <cell r="M42">
            <v>49.718423169750601</v>
          </cell>
          <cell r="N42">
            <v>13.14</v>
          </cell>
          <cell r="O42">
            <v>13.14</v>
          </cell>
          <cell r="P42">
            <v>0</v>
          </cell>
          <cell r="R42">
            <v>105120</v>
          </cell>
          <cell r="S42">
            <v>9.4063926940639266</v>
          </cell>
          <cell r="T42">
            <v>18.919330289193304</v>
          </cell>
          <cell r="V42" t="str">
            <v>waiting for LDM</v>
          </cell>
          <cell r="W42">
            <v>13140</v>
          </cell>
          <cell r="X42">
            <v>0</v>
          </cell>
          <cell r="Y42">
            <v>9.4063926940639266</v>
          </cell>
          <cell r="Z42">
            <v>9.512937595129376</v>
          </cell>
        </row>
        <row r="43">
          <cell r="B43">
            <v>40754</v>
          </cell>
          <cell r="C43" t="str">
            <v>A-22</v>
          </cell>
          <cell r="D43" t="str">
            <v>A-22:Zone3</v>
          </cell>
          <cell r="E43">
            <v>20</v>
          </cell>
          <cell r="F43">
            <v>100</v>
          </cell>
          <cell r="G43">
            <v>338</v>
          </cell>
          <cell r="H43">
            <v>207</v>
          </cell>
          <cell r="I43">
            <v>0</v>
          </cell>
          <cell r="J43">
            <v>137.69999999999999</v>
          </cell>
          <cell r="K43">
            <v>99.1</v>
          </cell>
          <cell r="L43">
            <v>236.8</v>
          </cell>
          <cell r="M43">
            <v>41.849662162162161</v>
          </cell>
          <cell r="N43">
            <v>13.78</v>
          </cell>
          <cell r="O43">
            <v>13.78</v>
          </cell>
          <cell r="P43">
            <v>0</v>
          </cell>
          <cell r="R43">
            <v>100072.62164124909</v>
          </cell>
          <cell r="S43">
            <v>7.1915820029027575</v>
          </cell>
          <cell r="T43">
            <v>17.184325108853411</v>
          </cell>
          <cell r="W43">
            <v>13780</v>
          </cell>
          <cell r="X43">
            <v>0</v>
          </cell>
          <cell r="Y43">
            <v>7.1915820029027575</v>
          </cell>
          <cell r="Z43">
            <v>9.9927431059506535</v>
          </cell>
        </row>
        <row r="44">
          <cell r="B44">
            <v>40870</v>
          </cell>
          <cell r="C44" t="str">
            <v>A-22</v>
          </cell>
          <cell r="D44" t="str">
            <v>A-22:Zone3</v>
          </cell>
          <cell r="E44">
            <v>24</v>
          </cell>
          <cell r="F44">
            <v>99</v>
          </cell>
          <cell r="G44">
            <v>330</v>
          </cell>
          <cell r="H44">
            <v>210</v>
          </cell>
          <cell r="I44">
            <v>0</v>
          </cell>
          <cell r="J44">
            <v>115.5</v>
          </cell>
          <cell r="K44">
            <v>102.2</v>
          </cell>
          <cell r="L44">
            <v>217.7</v>
          </cell>
          <cell r="M44">
            <v>46.945337620578776</v>
          </cell>
          <cell r="N44">
            <v>11.21</v>
          </cell>
          <cell r="O44">
            <v>11.21</v>
          </cell>
          <cell r="P44">
            <v>0</v>
          </cell>
          <cell r="R44">
            <v>97056.27705627706</v>
          </cell>
          <cell r="S44">
            <v>9.1168599464763602</v>
          </cell>
          <cell r="T44">
            <v>19.420160570918821</v>
          </cell>
          <cell r="W44">
            <v>11210</v>
          </cell>
          <cell r="X44">
            <v>0</v>
          </cell>
          <cell r="Y44">
            <v>9.1168599464763602</v>
          </cell>
          <cell r="Z44">
            <v>10.303300624442461</v>
          </cell>
        </row>
        <row r="45">
          <cell r="B45">
            <v>40894</v>
          </cell>
          <cell r="C45" t="str">
            <v>A-22</v>
          </cell>
          <cell r="D45" t="str">
            <v>A-22:Zone3</v>
          </cell>
          <cell r="E45">
            <v>24</v>
          </cell>
          <cell r="F45">
            <v>100</v>
          </cell>
          <cell r="G45">
            <v>349</v>
          </cell>
          <cell r="H45">
            <v>203</v>
          </cell>
          <cell r="I45">
            <v>0</v>
          </cell>
          <cell r="J45">
            <v>112</v>
          </cell>
          <cell r="K45">
            <v>126.4</v>
          </cell>
          <cell r="L45">
            <v>238.4</v>
          </cell>
          <cell r="M45">
            <v>53.020134228187921</v>
          </cell>
          <cell r="N45">
            <v>11.3</v>
          </cell>
          <cell r="O45">
            <v>11.3</v>
          </cell>
          <cell r="P45">
            <v>0</v>
          </cell>
          <cell r="R45">
            <v>100892.85714285714</v>
          </cell>
          <cell r="S45">
            <v>11.185840707964601</v>
          </cell>
          <cell r="T45">
            <v>21.097345132743364</v>
          </cell>
          <cell r="W45">
            <v>11300</v>
          </cell>
          <cell r="X45">
            <v>0</v>
          </cell>
          <cell r="Y45">
            <v>11.185840707964601</v>
          </cell>
          <cell r="Z45">
            <v>9.9115044247787605</v>
          </cell>
        </row>
        <row r="46">
          <cell r="B46">
            <v>40960</v>
          </cell>
          <cell r="C46" t="str">
            <v>A-22</v>
          </cell>
          <cell r="D46" t="str">
            <v>A-22:Zone3</v>
          </cell>
          <cell r="E46">
            <v>11</v>
          </cell>
          <cell r="F46">
            <v>100</v>
          </cell>
          <cell r="G46">
            <v>336</v>
          </cell>
          <cell r="H46">
            <v>214</v>
          </cell>
          <cell r="I46">
            <v>0</v>
          </cell>
          <cell r="J46">
            <v>106.4</v>
          </cell>
          <cell r="K46">
            <v>100.7</v>
          </cell>
          <cell r="L46">
            <v>207.1</v>
          </cell>
          <cell r="M46">
            <v>48.623853211009177</v>
          </cell>
          <cell r="N46">
            <v>10.48</v>
          </cell>
          <cell r="O46">
            <v>10.48</v>
          </cell>
          <cell r="P46">
            <v>0</v>
          </cell>
          <cell r="R46">
            <v>98496.240601503756</v>
          </cell>
          <cell r="S46">
            <v>9.6087786259541978</v>
          </cell>
          <cell r="T46">
            <v>19.761450381679388</v>
          </cell>
          <cell r="V46" t="str">
            <v xml:space="preserve"> Waiting for LDM</v>
          </cell>
          <cell r="W46">
            <v>10480</v>
          </cell>
          <cell r="X46">
            <v>0</v>
          </cell>
          <cell r="Y46">
            <v>9.6087786259541978</v>
          </cell>
          <cell r="Z46">
            <v>10.152671755725191</v>
          </cell>
        </row>
        <row r="47">
          <cell r="B47">
            <v>40993</v>
          </cell>
          <cell r="C47" t="str">
            <v>A-22</v>
          </cell>
          <cell r="D47" t="str">
            <v>A-22:Zone3</v>
          </cell>
          <cell r="E47">
            <v>6</v>
          </cell>
          <cell r="F47">
            <v>99</v>
          </cell>
          <cell r="G47">
            <v>300</v>
          </cell>
          <cell r="H47">
            <v>207</v>
          </cell>
          <cell r="I47">
            <v>-1</v>
          </cell>
          <cell r="J47">
            <v>95.4</v>
          </cell>
          <cell r="K47">
            <v>103</v>
          </cell>
          <cell r="L47">
            <v>198.4</v>
          </cell>
          <cell r="M47">
            <v>51.91532258064516</v>
          </cell>
          <cell r="N47">
            <v>10.61</v>
          </cell>
          <cell r="O47">
            <v>10.61</v>
          </cell>
          <cell r="P47">
            <v>0</v>
          </cell>
          <cell r="R47">
            <v>111215.93291404612</v>
          </cell>
          <cell r="S47">
            <v>9.7078228086710645</v>
          </cell>
          <cell r="T47">
            <v>18.69934024505184</v>
          </cell>
          <cell r="V47" t="str">
            <v xml:space="preserve"> Waiting for LDM</v>
          </cell>
          <cell r="W47">
            <v>10610</v>
          </cell>
          <cell r="X47">
            <v>0</v>
          </cell>
          <cell r="Y47">
            <v>9.7078228086710663</v>
          </cell>
          <cell r="Z47">
            <v>8.9915174363807733</v>
          </cell>
        </row>
        <row r="48">
          <cell r="B48">
            <v>40999</v>
          </cell>
          <cell r="C48" t="str">
            <v>A-22</v>
          </cell>
          <cell r="D48" t="str">
            <v>A-22:Zone3</v>
          </cell>
          <cell r="E48">
            <v>11</v>
          </cell>
          <cell r="F48">
            <v>99</v>
          </cell>
          <cell r="G48">
            <v>269</v>
          </cell>
          <cell r="H48">
            <v>208</v>
          </cell>
          <cell r="I48">
            <v>-2</v>
          </cell>
          <cell r="J48">
            <v>81</v>
          </cell>
          <cell r="K48">
            <v>102</v>
          </cell>
          <cell r="L48">
            <v>183</v>
          </cell>
          <cell r="M48">
            <v>55.73770491803279</v>
          </cell>
          <cell r="N48">
            <v>10.75</v>
          </cell>
          <cell r="O48">
            <v>10.75</v>
          </cell>
          <cell r="P48">
            <v>0</v>
          </cell>
          <cell r="R48">
            <v>132716.04938271604</v>
          </cell>
          <cell r="S48">
            <v>9.4883720930232567</v>
          </cell>
          <cell r="T48">
            <v>17.023255813953487</v>
          </cell>
          <cell r="W48">
            <v>10750</v>
          </cell>
          <cell r="X48">
            <v>0</v>
          </cell>
          <cell r="Y48">
            <v>9.4883720930232567</v>
          </cell>
          <cell r="Z48">
            <v>7.5348837209302326</v>
          </cell>
        </row>
        <row r="49">
          <cell r="B49">
            <v>41021</v>
          </cell>
          <cell r="C49" t="str">
            <v>A-22</v>
          </cell>
          <cell r="D49" t="str">
            <v>A-22:Zone3</v>
          </cell>
          <cell r="E49">
            <v>5</v>
          </cell>
          <cell r="F49">
            <v>100</v>
          </cell>
          <cell r="G49">
            <v>271</v>
          </cell>
          <cell r="H49">
            <v>206</v>
          </cell>
          <cell r="I49">
            <v>-2</v>
          </cell>
          <cell r="J49">
            <v>76.3</v>
          </cell>
          <cell r="K49">
            <v>127.5</v>
          </cell>
          <cell r="L49">
            <v>203.8</v>
          </cell>
          <cell r="M49">
            <v>62.561334641805693</v>
          </cell>
          <cell r="N49">
            <v>10.65</v>
          </cell>
          <cell r="O49">
            <v>10.65</v>
          </cell>
          <cell r="P49">
            <v>0</v>
          </cell>
          <cell r="R49">
            <v>139580.60288335517</v>
          </cell>
          <cell r="S49">
            <v>11.971830985915492</v>
          </cell>
          <cell r="T49">
            <v>19.136150234741784</v>
          </cell>
          <cell r="W49">
            <v>10650</v>
          </cell>
          <cell r="X49">
            <v>0</v>
          </cell>
          <cell r="Y49">
            <v>11.971830985915492</v>
          </cell>
          <cell r="Z49">
            <v>7.164319248826291</v>
          </cell>
        </row>
        <row r="50">
          <cell r="B50">
            <v>41028</v>
          </cell>
          <cell r="C50" t="str">
            <v>A-22</v>
          </cell>
          <cell r="D50" t="str">
            <v>A-22:Zone3</v>
          </cell>
          <cell r="E50">
            <v>5</v>
          </cell>
          <cell r="F50">
            <v>100</v>
          </cell>
          <cell r="G50">
            <v>259</v>
          </cell>
          <cell r="H50">
            <v>207</v>
          </cell>
          <cell r="I50">
            <v>-1</v>
          </cell>
          <cell r="J50">
            <v>72.2</v>
          </cell>
          <cell r="K50">
            <v>117.2</v>
          </cell>
          <cell r="L50">
            <v>189.4</v>
          </cell>
          <cell r="M50">
            <v>61.87961985216473</v>
          </cell>
          <cell r="N50">
            <v>10.63</v>
          </cell>
          <cell r="O50">
            <v>10.63</v>
          </cell>
          <cell r="P50">
            <v>0</v>
          </cell>
          <cell r="R50">
            <v>147229.91689750692</v>
          </cell>
          <cell r="S50">
            <v>11.025399811853246</v>
          </cell>
          <cell r="T50">
            <v>17.81749764816557</v>
          </cell>
          <cell r="W50">
            <v>10630</v>
          </cell>
          <cell r="X50">
            <v>0</v>
          </cell>
          <cell r="Y50">
            <v>11.025399811853244</v>
          </cell>
          <cell r="Z50">
            <v>6.7920978363123234</v>
          </cell>
        </row>
        <row r="51">
          <cell r="B51">
            <v>41032</v>
          </cell>
          <cell r="C51" t="str">
            <v>A-22</v>
          </cell>
          <cell r="D51" t="str">
            <v>A-22:Zone3</v>
          </cell>
          <cell r="E51">
            <v>8</v>
          </cell>
          <cell r="F51">
            <v>100</v>
          </cell>
          <cell r="G51">
            <v>260</v>
          </cell>
          <cell r="H51">
            <v>206</v>
          </cell>
          <cell r="I51">
            <v>0</v>
          </cell>
          <cell r="J51">
            <v>76</v>
          </cell>
          <cell r="K51">
            <v>122</v>
          </cell>
          <cell r="L51">
            <v>198</v>
          </cell>
          <cell r="M51">
            <v>61.616161616161619</v>
          </cell>
          <cell r="N51">
            <v>10.63</v>
          </cell>
          <cell r="O51">
            <v>10.63</v>
          </cell>
          <cell r="P51">
            <v>0</v>
          </cell>
          <cell r="R51">
            <v>139868.42105263157</v>
          </cell>
          <cell r="S51">
            <v>11.47695202257761</v>
          </cell>
          <cell r="T51">
            <v>18.626528692380056</v>
          </cell>
          <cell r="V51" t="str">
            <v>Water no LDM data</v>
          </cell>
          <cell r="W51">
            <v>10630</v>
          </cell>
          <cell r="X51">
            <v>0</v>
          </cell>
          <cell r="Y51">
            <v>11.47695202257761</v>
          </cell>
          <cell r="Z51">
            <v>7.1495766698024452</v>
          </cell>
        </row>
        <row r="52">
          <cell r="B52">
            <v>41052</v>
          </cell>
          <cell r="C52" t="str">
            <v>A-22</v>
          </cell>
          <cell r="D52" t="str">
            <v>A-22:Zone3</v>
          </cell>
          <cell r="E52">
            <v>20</v>
          </cell>
          <cell r="F52">
            <v>100</v>
          </cell>
          <cell r="G52">
            <v>281</v>
          </cell>
          <cell r="H52">
            <v>207</v>
          </cell>
          <cell r="I52">
            <v>0</v>
          </cell>
          <cell r="J52">
            <v>66</v>
          </cell>
          <cell r="K52">
            <v>120</v>
          </cell>
          <cell r="L52">
            <v>186</v>
          </cell>
          <cell r="M52">
            <v>64.516129032258064</v>
          </cell>
          <cell r="N52">
            <v>9.43</v>
          </cell>
          <cell r="O52">
            <v>9.43</v>
          </cell>
          <cell r="P52">
            <v>0</v>
          </cell>
          <cell r="R52">
            <v>142878.78787878787</v>
          </cell>
          <cell r="S52">
            <v>12.725344644750795</v>
          </cell>
          <cell r="T52">
            <v>19.724284199363733</v>
          </cell>
          <cell r="V52" t="str">
            <v>Water no LDM data</v>
          </cell>
          <cell r="W52">
            <v>9430</v>
          </cell>
          <cell r="X52">
            <v>0</v>
          </cell>
          <cell r="Y52">
            <v>12.725344644750797</v>
          </cell>
          <cell r="Z52">
            <v>6.9989395546129378</v>
          </cell>
        </row>
        <row r="53">
          <cell r="B53">
            <v>41063</v>
          </cell>
          <cell r="C53" t="str">
            <v>A-22</v>
          </cell>
          <cell r="D53" t="str">
            <v>A-22:Zone3</v>
          </cell>
          <cell r="E53">
            <v>8</v>
          </cell>
          <cell r="F53">
            <v>100</v>
          </cell>
          <cell r="G53">
            <v>274</v>
          </cell>
          <cell r="H53">
            <v>209</v>
          </cell>
          <cell r="I53">
            <v>0</v>
          </cell>
          <cell r="J53">
            <v>60</v>
          </cell>
          <cell r="K53">
            <v>124</v>
          </cell>
          <cell r="L53">
            <v>184</v>
          </cell>
          <cell r="M53">
            <v>67.391304347826093</v>
          </cell>
          <cell r="N53">
            <v>9.18</v>
          </cell>
          <cell r="O53">
            <v>9.18</v>
          </cell>
          <cell r="P53">
            <v>0</v>
          </cell>
          <cell r="R53">
            <v>153000</v>
          </cell>
          <cell r="S53">
            <v>13.507625272331154</v>
          </cell>
          <cell r="T53">
            <v>20.043572984749456</v>
          </cell>
          <cell r="V53" t="str">
            <v>Water no LDM data</v>
          </cell>
          <cell r="W53">
            <v>9180</v>
          </cell>
          <cell r="X53">
            <v>0</v>
          </cell>
          <cell r="Y53">
            <v>13.507625272331156</v>
          </cell>
          <cell r="Z53">
            <v>6.5359477124183005</v>
          </cell>
        </row>
        <row r="54">
          <cell r="B54">
            <v>41085</v>
          </cell>
          <cell r="C54" t="str">
            <v>A-22</v>
          </cell>
          <cell r="D54" t="str">
            <v>A-22:Zone3</v>
          </cell>
          <cell r="E54">
            <v>11</v>
          </cell>
          <cell r="F54">
            <v>100</v>
          </cell>
          <cell r="G54">
            <v>268</v>
          </cell>
          <cell r="H54">
            <v>207</v>
          </cell>
          <cell r="I54">
            <v>0</v>
          </cell>
          <cell r="J54">
            <v>52</v>
          </cell>
          <cell r="K54">
            <v>125</v>
          </cell>
          <cell r="L54">
            <v>177</v>
          </cell>
          <cell r="M54">
            <v>70.621468926553675</v>
          </cell>
          <cell r="N54">
            <v>8.51</v>
          </cell>
          <cell r="O54">
            <v>8.51</v>
          </cell>
          <cell r="P54">
            <v>0</v>
          </cell>
          <cell r="R54">
            <v>163653.84615384616</v>
          </cell>
          <cell r="S54">
            <v>14.688601645123384</v>
          </cell>
          <cell r="T54">
            <v>20.799059929494714</v>
          </cell>
          <cell r="W54">
            <v>8510</v>
          </cell>
          <cell r="X54">
            <v>0</v>
          </cell>
          <cell r="Y54">
            <v>14.688601645123384</v>
          </cell>
          <cell r="Z54">
            <v>6.1104582843713278</v>
          </cell>
        </row>
        <row r="55">
          <cell r="B55">
            <v>41090</v>
          </cell>
          <cell r="C55" t="str">
            <v>A-22</v>
          </cell>
          <cell r="D55" t="str">
            <v>A-22:Zone3</v>
          </cell>
          <cell r="E55">
            <v>10</v>
          </cell>
          <cell r="F55">
            <v>100</v>
          </cell>
          <cell r="G55">
            <v>267</v>
          </cell>
          <cell r="H55">
            <v>201</v>
          </cell>
          <cell r="I55">
            <v>0</v>
          </cell>
          <cell r="J55">
            <v>55</v>
          </cell>
          <cell r="K55">
            <v>125</v>
          </cell>
          <cell r="L55">
            <v>180</v>
          </cell>
          <cell r="M55">
            <v>69.444444444444443</v>
          </cell>
          <cell r="N55">
            <v>8.34</v>
          </cell>
          <cell r="O55">
            <v>8.34</v>
          </cell>
          <cell r="P55">
            <v>0</v>
          </cell>
          <cell r="R55">
            <v>151636.36363636365</v>
          </cell>
          <cell r="S55">
            <v>14.988009592326138</v>
          </cell>
          <cell r="T55">
            <v>21.582733812949641</v>
          </cell>
          <cell r="W55">
            <v>8340</v>
          </cell>
          <cell r="X55">
            <v>0</v>
          </cell>
          <cell r="Y55">
            <v>14.98800959232614</v>
          </cell>
          <cell r="Z55">
            <v>6.5947242206235011</v>
          </cell>
        </row>
        <row r="56">
          <cell r="B56">
            <v>41106</v>
          </cell>
          <cell r="C56" t="str">
            <v>A-22</v>
          </cell>
          <cell r="D56" t="str">
            <v>A-22:Zone3</v>
          </cell>
          <cell r="E56">
            <v>18</v>
          </cell>
          <cell r="F56">
            <v>100</v>
          </cell>
          <cell r="G56">
            <v>261</v>
          </cell>
          <cell r="H56">
            <v>206</v>
          </cell>
          <cell r="I56">
            <v>0</v>
          </cell>
          <cell r="J56">
            <v>41</v>
          </cell>
          <cell r="K56">
            <v>119</v>
          </cell>
          <cell r="L56">
            <v>160</v>
          </cell>
          <cell r="M56">
            <v>74.375</v>
          </cell>
          <cell r="N56">
            <v>8.2200000000000006</v>
          </cell>
          <cell r="O56">
            <v>8.2200000000000006</v>
          </cell>
          <cell r="P56">
            <v>0</v>
          </cell>
          <cell r="R56">
            <v>200487.80487804877</v>
          </cell>
          <cell r="S56">
            <v>14.476885644768856</v>
          </cell>
          <cell r="T56">
            <v>19.464720194647203</v>
          </cell>
          <cell r="W56">
            <v>8220</v>
          </cell>
          <cell r="X56">
            <v>0</v>
          </cell>
          <cell r="Y56">
            <v>14.476885644768855</v>
          </cell>
          <cell r="Z56">
            <v>4.987834549878345</v>
          </cell>
        </row>
        <row r="57">
          <cell r="B57">
            <v>41115</v>
          </cell>
          <cell r="C57" t="str">
            <v>A-22</v>
          </cell>
          <cell r="D57" t="str">
            <v>A-22:Zone3</v>
          </cell>
          <cell r="E57">
            <v>24</v>
          </cell>
          <cell r="F57">
            <v>100</v>
          </cell>
          <cell r="G57">
            <v>263</v>
          </cell>
          <cell r="H57">
            <v>201</v>
          </cell>
          <cell r="I57">
            <v>0</v>
          </cell>
          <cell r="J57">
            <v>59</v>
          </cell>
          <cell r="K57">
            <v>116</v>
          </cell>
          <cell r="L57">
            <v>175</v>
          </cell>
          <cell r="M57">
            <v>66.285714285714292</v>
          </cell>
          <cell r="N57">
            <v>8.1300000000000008</v>
          </cell>
          <cell r="O57">
            <v>8.1300000000000008</v>
          </cell>
          <cell r="P57">
            <v>0</v>
          </cell>
          <cell r="R57">
            <v>137796.61016949153</v>
          </cell>
          <cell r="S57">
            <v>14.268142681426815</v>
          </cell>
          <cell r="T57">
            <v>21.52521525215252</v>
          </cell>
          <cell r="W57">
            <v>8130.0000000000009</v>
          </cell>
          <cell r="X57">
            <v>0</v>
          </cell>
          <cell r="Y57">
            <v>14.268142681426813</v>
          </cell>
          <cell r="Z57">
            <v>7.2570725707257067</v>
          </cell>
        </row>
        <row r="58">
          <cell r="B58">
            <v>41168</v>
          </cell>
          <cell r="C58" t="str">
            <v>A-22</v>
          </cell>
          <cell r="D58" t="str">
            <v>A-22:Zone3</v>
          </cell>
          <cell r="E58">
            <v>8</v>
          </cell>
          <cell r="F58">
            <v>100</v>
          </cell>
          <cell r="G58">
            <v>249</v>
          </cell>
          <cell r="H58">
            <v>206</v>
          </cell>
          <cell r="I58">
            <v>0</v>
          </cell>
          <cell r="J58">
            <v>44</v>
          </cell>
          <cell r="K58">
            <v>173</v>
          </cell>
          <cell r="L58">
            <v>217</v>
          </cell>
          <cell r="M58">
            <v>79.723502304147459</v>
          </cell>
          <cell r="N58">
            <v>8</v>
          </cell>
          <cell r="O58">
            <v>8</v>
          </cell>
          <cell r="P58">
            <v>0</v>
          </cell>
          <cell r="R58">
            <v>181818.18181818182</v>
          </cell>
          <cell r="S58">
            <v>21.625</v>
          </cell>
          <cell r="T58">
            <v>27.125</v>
          </cell>
          <cell r="W58">
            <v>8000</v>
          </cell>
          <cell r="X58">
            <v>0</v>
          </cell>
          <cell r="Y58">
            <v>21.625</v>
          </cell>
          <cell r="Z58">
            <v>5.5</v>
          </cell>
        </row>
        <row r="59">
          <cell r="B59">
            <v>41209</v>
          </cell>
          <cell r="C59" t="str">
            <v>A-22</v>
          </cell>
          <cell r="D59" t="str">
            <v>A-22:Zone3</v>
          </cell>
          <cell r="E59">
            <v>6</v>
          </cell>
          <cell r="F59">
            <v>100</v>
          </cell>
          <cell r="G59">
            <v>249</v>
          </cell>
          <cell r="H59">
            <v>206</v>
          </cell>
          <cell r="I59">
            <v>0</v>
          </cell>
          <cell r="J59">
            <v>11.1</v>
          </cell>
          <cell r="K59">
            <v>121</v>
          </cell>
          <cell r="L59">
            <v>132.1</v>
          </cell>
          <cell r="M59">
            <v>91.597274791824375</v>
          </cell>
          <cell r="N59">
            <v>6.58</v>
          </cell>
          <cell r="O59">
            <v>6.58</v>
          </cell>
          <cell r="P59">
            <v>0</v>
          </cell>
          <cell r="R59">
            <v>592792.79279279278</v>
          </cell>
          <cell r="S59">
            <v>18.389057750759878</v>
          </cell>
          <cell r="T59">
            <v>20.075987841945288</v>
          </cell>
          <cell r="V59" t="str">
            <v>TBD Combi Baseline</v>
          </cell>
          <cell r="W59">
            <v>6580</v>
          </cell>
          <cell r="X59">
            <v>0</v>
          </cell>
          <cell r="Y59">
            <v>18.389057750759878</v>
          </cell>
          <cell r="Z59">
            <v>1.6869300911854102</v>
          </cell>
        </row>
        <row r="60">
          <cell r="B60">
            <v>41212</v>
          </cell>
          <cell r="C60" t="str">
            <v>A-22</v>
          </cell>
          <cell r="D60" t="str">
            <v>A-22:Zone3</v>
          </cell>
          <cell r="E60">
            <v>24</v>
          </cell>
          <cell r="F60">
            <v>100</v>
          </cell>
          <cell r="G60">
            <v>245</v>
          </cell>
          <cell r="H60">
            <v>202</v>
          </cell>
          <cell r="I60">
            <v>0</v>
          </cell>
          <cell r="J60">
            <v>8.3000000000000007</v>
          </cell>
          <cell r="K60">
            <v>120</v>
          </cell>
          <cell r="L60">
            <v>128.30000000000001</v>
          </cell>
          <cell r="M60">
            <v>93.530787217459078</v>
          </cell>
          <cell r="N60">
            <v>6.72</v>
          </cell>
          <cell r="O60">
            <v>6.72</v>
          </cell>
          <cell r="P60">
            <v>0</v>
          </cell>
          <cell r="R60">
            <v>809638.55421686743</v>
          </cell>
          <cell r="S60">
            <v>17.857142857142858</v>
          </cell>
          <cell r="T60">
            <v>19.092261904761905</v>
          </cell>
          <cell r="V60" t="str">
            <v>Longer TBD Combi</v>
          </cell>
          <cell r="W60">
            <v>6720</v>
          </cell>
          <cell r="X60">
            <v>0</v>
          </cell>
          <cell r="Y60">
            <v>17.857142857142858</v>
          </cell>
          <cell r="Z60">
            <v>1.2351190476190477</v>
          </cell>
        </row>
        <row r="61">
          <cell r="B61">
            <v>41218</v>
          </cell>
          <cell r="C61" t="str">
            <v>A-22</v>
          </cell>
          <cell r="D61" t="str">
            <v>A-22:Zone3</v>
          </cell>
          <cell r="E61">
            <v>20</v>
          </cell>
          <cell r="F61">
            <v>100</v>
          </cell>
          <cell r="G61">
            <v>245</v>
          </cell>
          <cell r="H61">
            <v>202</v>
          </cell>
          <cell r="I61">
            <v>0</v>
          </cell>
          <cell r="J61">
            <v>11</v>
          </cell>
          <cell r="K61">
            <v>120</v>
          </cell>
          <cell r="L61">
            <v>131</v>
          </cell>
          <cell r="M61">
            <v>91.603053435114504</v>
          </cell>
          <cell r="N61">
            <v>7</v>
          </cell>
          <cell r="O61">
            <v>7</v>
          </cell>
          <cell r="P61">
            <v>0</v>
          </cell>
          <cell r="R61">
            <v>636363.63636363635</v>
          </cell>
          <cell r="S61">
            <v>17.142857142857142</v>
          </cell>
          <cell r="T61">
            <v>18.714285714285715</v>
          </cell>
          <cell r="W61">
            <v>7000</v>
          </cell>
          <cell r="X61">
            <v>0</v>
          </cell>
          <cell r="Y61">
            <v>17.142857142857142</v>
          </cell>
          <cell r="Z61">
            <v>1.5714285714285714</v>
          </cell>
        </row>
        <row r="62">
          <cell r="B62">
            <v>41255</v>
          </cell>
          <cell r="C62" t="str">
            <v>A-22</v>
          </cell>
          <cell r="D62" t="str">
            <v>A-22:Zone3</v>
          </cell>
          <cell r="E62">
            <v>23</v>
          </cell>
          <cell r="F62">
            <v>100</v>
          </cell>
          <cell r="G62">
            <v>241</v>
          </cell>
          <cell r="H62">
            <v>193</v>
          </cell>
          <cell r="I62">
            <v>0</v>
          </cell>
          <cell r="J62">
            <v>14</v>
          </cell>
          <cell r="K62">
            <v>122</v>
          </cell>
          <cell r="L62">
            <v>136</v>
          </cell>
          <cell r="M62">
            <v>89.705882352941174</v>
          </cell>
          <cell r="N62">
            <v>6.8</v>
          </cell>
          <cell r="O62">
            <v>6.8</v>
          </cell>
          <cell r="P62">
            <v>0</v>
          </cell>
          <cell r="R62">
            <v>485714.28571428574</v>
          </cell>
          <cell r="S62">
            <v>17.941176470588236</v>
          </cell>
          <cell r="T62">
            <v>20</v>
          </cell>
          <cell r="W62">
            <v>6800</v>
          </cell>
          <cell r="X62">
            <v>0</v>
          </cell>
          <cell r="Y62">
            <v>17.941176470588236</v>
          </cell>
          <cell r="Z62">
            <v>2.0588235294117649</v>
          </cell>
        </row>
        <row r="63">
          <cell r="B63">
            <v>41393</v>
          </cell>
          <cell r="C63" t="str">
            <v>A-22</v>
          </cell>
          <cell r="D63" t="str">
            <v>A-22:Zone3</v>
          </cell>
          <cell r="E63">
            <v>24</v>
          </cell>
          <cell r="F63">
            <v>100</v>
          </cell>
          <cell r="G63">
            <v>235</v>
          </cell>
          <cell r="H63">
            <v>201</v>
          </cell>
          <cell r="I63">
            <v>4</v>
          </cell>
          <cell r="J63">
            <v>47</v>
          </cell>
          <cell r="K63">
            <v>0</v>
          </cell>
          <cell r="L63">
            <v>47</v>
          </cell>
          <cell r="M63">
            <v>0</v>
          </cell>
          <cell r="N63">
            <v>5.76</v>
          </cell>
          <cell r="O63">
            <v>5.76</v>
          </cell>
          <cell r="P63">
            <v>0</v>
          </cell>
          <cell r="R63">
            <v>122553.19148936171</v>
          </cell>
          <cell r="S63">
            <v>0</v>
          </cell>
          <cell r="T63">
            <v>8.1597222222222214</v>
          </cell>
          <cell r="W63">
            <v>5760</v>
          </cell>
          <cell r="X63">
            <v>0</v>
          </cell>
          <cell r="Y63">
            <v>0</v>
          </cell>
          <cell r="Z63">
            <v>8.1597222222222232</v>
          </cell>
        </row>
        <row r="64">
          <cell r="B64">
            <v>41479</v>
          </cell>
          <cell r="C64" t="str">
            <v>A-22</v>
          </cell>
          <cell r="D64" t="str">
            <v>A-22:Zone3</v>
          </cell>
          <cell r="E64">
            <v>7</v>
          </cell>
          <cell r="F64">
            <v>100</v>
          </cell>
          <cell r="G64">
            <v>207</v>
          </cell>
          <cell r="H64">
            <v>201</v>
          </cell>
          <cell r="I64">
            <v>4</v>
          </cell>
          <cell r="J64">
            <v>26</v>
          </cell>
          <cell r="K64">
            <v>34</v>
          </cell>
          <cell r="L64">
            <v>60</v>
          </cell>
          <cell r="M64">
            <v>56.666666666666664</v>
          </cell>
          <cell r="N64">
            <v>6.2</v>
          </cell>
          <cell r="O64">
            <v>6.2</v>
          </cell>
          <cell r="P64">
            <v>0</v>
          </cell>
          <cell r="R64">
            <v>238461.53846153847</v>
          </cell>
          <cell r="S64">
            <v>5.4838709677419351</v>
          </cell>
          <cell r="T64">
            <v>9.67741935483871</v>
          </cell>
          <cell r="V64" t="str">
            <v xml:space="preserve">Post lowering HP pressure. </v>
          </cell>
          <cell r="W64">
            <v>6200</v>
          </cell>
          <cell r="X64">
            <v>0</v>
          </cell>
          <cell r="Y64">
            <v>5.4838709677419351</v>
          </cell>
          <cell r="Z64">
            <v>4.193548387096774</v>
          </cell>
        </row>
        <row r="65">
          <cell r="B65">
            <v>41507</v>
          </cell>
          <cell r="C65" t="str">
            <v>A-22</v>
          </cell>
          <cell r="D65" t="str">
            <v>A-22:Zone3</v>
          </cell>
          <cell r="E65">
            <v>11</v>
          </cell>
          <cell r="F65">
            <v>100</v>
          </cell>
          <cell r="G65">
            <v>170</v>
          </cell>
          <cell r="H65">
            <v>190</v>
          </cell>
          <cell r="I65">
            <v>5</v>
          </cell>
          <cell r="J65">
            <v>40</v>
          </cell>
          <cell r="K65">
            <v>5</v>
          </cell>
          <cell r="L65">
            <v>45</v>
          </cell>
          <cell r="M65">
            <v>11.111111111111111</v>
          </cell>
          <cell r="N65">
            <v>6</v>
          </cell>
          <cell r="O65">
            <v>6</v>
          </cell>
          <cell r="P65">
            <v>0</v>
          </cell>
          <cell r="R65">
            <v>150000</v>
          </cell>
          <cell r="S65">
            <v>0.83333333333333337</v>
          </cell>
          <cell r="T65">
            <v>7.5</v>
          </cell>
          <cell r="W65">
            <v>6000</v>
          </cell>
          <cell r="X65">
            <v>0</v>
          </cell>
          <cell r="Y65">
            <v>0.83333333333333337</v>
          </cell>
          <cell r="Z65">
            <v>6.666666666666667</v>
          </cell>
        </row>
        <row r="66">
          <cell r="B66">
            <v>41645</v>
          </cell>
          <cell r="C66" t="str">
            <v>A-22</v>
          </cell>
          <cell r="D66" t="str">
            <v>A-22:Zone3</v>
          </cell>
          <cell r="E66">
            <v>20</v>
          </cell>
          <cell r="F66">
            <v>100</v>
          </cell>
          <cell r="G66">
            <v>218</v>
          </cell>
          <cell r="H66">
            <v>178</v>
          </cell>
          <cell r="I66">
            <v>3</v>
          </cell>
          <cell r="J66">
            <v>82</v>
          </cell>
          <cell r="K66">
            <v>0</v>
          </cell>
          <cell r="L66">
            <v>82</v>
          </cell>
          <cell r="M66">
            <v>0</v>
          </cell>
          <cell r="N66">
            <v>5.47</v>
          </cell>
          <cell r="O66">
            <v>5.47</v>
          </cell>
          <cell r="P66">
            <v>0</v>
          </cell>
          <cell r="R66">
            <v>66707.317073170736</v>
          </cell>
          <cell r="S66">
            <v>0</v>
          </cell>
          <cell r="T66">
            <v>14.990859232175502</v>
          </cell>
          <cell r="V66" t="str">
            <v>Post SDV leak repair on 3 Jan 2014</v>
          </cell>
          <cell r="W66">
            <v>5470</v>
          </cell>
          <cell r="X66">
            <v>0</v>
          </cell>
          <cell r="Y66">
            <v>0</v>
          </cell>
          <cell r="Z66">
            <v>14.990859232175504</v>
          </cell>
        </row>
        <row r="67">
          <cell r="B67">
            <v>41686</v>
          </cell>
          <cell r="C67" t="str">
            <v>A-22</v>
          </cell>
          <cell r="D67" t="str">
            <v>A-22:Zone3</v>
          </cell>
          <cell r="E67">
            <v>6</v>
          </cell>
          <cell r="F67">
            <v>100</v>
          </cell>
          <cell r="G67">
            <v>209</v>
          </cell>
          <cell r="H67">
            <v>191</v>
          </cell>
          <cell r="I67">
            <v>3</v>
          </cell>
          <cell r="J67">
            <v>80</v>
          </cell>
          <cell r="K67">
            <v>0</v>
          </cell>
          <cell r="L67">
            <v>80</v>
          </cell>
          <cell r="M67">
            <v>0</v>
          </cell>
          <cell r="N67">
            <v>5.2</v>
          </cell>
          <cell r="O67">
            <v>5.2</v>
          </cell>
          <cell r="P67">
            <v>0</v>
          </cell>
          <cell r="R67">
            <v>65000</v>
          </cell>
          <cell r="S67">
            <v>0</v>
          </cell>
          <cell r="T67">
            <v>15.384615384615385</v>
          </cell>
          <cell r="W67">
            <v>5200</v>
          </cell>
          <cell r="X67">
            <v>0</v>
          </cell>
          <cell r="Y67">
            <v>0</v>
          </cell>
          <cell r="Z67">
            <v>15.384615384615383</v>
          </cell>
        </row>
        <row r="68">
          <cell r="B68">
            <v>41727</v>
          </cell>
          <cell r="C68" t="str">
            <v>A-22</v>
          </cell>
          <cell r="D68" t="str">
            <v>A-22:Zone3</v>
          </cell>
          <cell r="E68">
            <v>23</v>
          </cell>
          <cell r="F68">
            <v>100</v>
          </cell>
          <cell r="G68">
            <v>257</v>
          </cell>
          <cell r="H68">
            <v>203</v>
          </cell>
          <cell r="I68">
            <v>5</v>
          </cell>
          <cell r="J68">
            <v>37</v>
          </cell>
          <cell r="K68">
            <v>0</v>
          </cell>
          <cell r="L68">
            <v>37</v>
          </cell>
          <cell r="M68">
            <v>0</v>
          </cell>
          <cell r="N68">
            <v>4.7</v>
          </cell>
          <cell r="O68">
            <v>4.7</v>
          </cell>
          <cell r="P68">
            <v>0</v>
          </cell>
          <cell r="R68">
            <v>127027.02702702703</v>
          </cell>
          <cell r="S68">
            <v>0</v>
          </cell>
          <cell r="T68">
            <v>7.8723404255319149</v>
          </cell>
          <cell r="V68" t="str">
            <v>No sand/sediment at water outlet sample</v>
          </cell>
          <cell r="W68">
            <v>4700</v>
          </cell>
          <cell r="X68">
            <v>0</v>
          </cell>
          <cell r="Y68">
            <v>0</v>
          </cell>
          <cell r="Z68">
            <v>7.8723404255319149</v>
          </cell>
        </row>
        <row r="69">
          <cell r="B69">
            <v>41740</v>
          </cell>
          <cell r="C69" t="str">
            <v>A-22</v>
          </cell>
          <cell r="D69" t="str">
            <v>A-22:Zone3</v>
          </cell>
          <cell r="E69">
            <v>15</v>
          </cell>
          <cell r="F69">
            <v>100</v>
          </cell>
          <cell r="G69">
            <v>274</v>
          </cell>
          <cell r="H69">
            <v>205</v>
          </cell>
          <cell r="I69">
            <v>6</v>
          </cell>
          <cell r="J69">
            <v>61.65</v>
          </cell>
          <cell r="K69">
            <v>91.37</v>
          </cell>
          <cell r="L69">
            <v>153.02000000000001</v>
          </cell>
          <cell r="M69">
            <v>59.711148869428833</v>
          </cell>
          <cell r="N69">
            <v>4.63</v>
          </cell>
          <cell r="O69">
            <v>4.63</v>
          </cell>
          <cell r="P69">
            <v>0</v>
          </cell>
          <cell r="R69">
            <v>75101.378751013792</v>
          </cell>
          <cell r="S69">
            <v>19.734341252699785</v>
          </cell>
          <cell r="T69">
            <v>33.049676025917925</v>
          </cell>
          <cell r="W69">
            <v>4630</v>
          </cell>
          <cell r="X69">
            <v>0</v>
          </cell>
          <cell r="Y69">
            <v>19.734341252699785</v>
          </cell>
          <cell r="Z69">
            <v>13.315334773218142</v>
          </cell>
        </row>
        <row r="70">
          <cell r="B70">
            <v>41777</v>
          </cell>
          <cell r="C70" t="str">
            <v>A-22</v>
          </cell>
          <cell r="D70" t="str">
            <v>A-22:Zone3</v>
          </cell>
          <cell r="E70">
            <v>24</v>
          </cell>
          <cell r="F70">
            <v>100</v>
          </cell>
          <cell r="G70">
            <v>174</v>
          </cell>
          <cell r="H70">
            <v>131</v>
          </cell>
          <cell r="I70">
            <v>10</v>
          </cell>
          <cell r="J70">
            <v>56</v>
          </cell>
          <cell r="K70">
            <v>0</v>
          </cell>
          <cell r="L70">
            <v>56</v>
          </cell>
          <cell r="M70">
            <v>0</v>
          </cell>
          <cell r="N70">
            <v>4.8</v>
          </cell>
          <cell r="O70">
            <v>4.8</v>
          </cell>
          <cell r="P70">
            <v>0</v>
          </cell>
          <cell r="R70">
            <v>85714.28571428571</v>
          </cell>
          <cell r="S70">
            <v>0</v>
          </cell>
          <cell r="T70">
            <v>11.666666666666666</v>
          </cell>
          <cell r="W70">
            <v>4800</v>
          </cell>
          <cell r="X70">
            <v>0</v>
          </cell>
          <cell r="Y70">
            <v>0</v>
          </cell>
          <cell r="Z70">
            <v>11.666666666666668</v>
          </cell>
        </row>
        <row r="71">
          <cell r="B71">
            <v>41788</v>
          </cell>
          <cell r="C71" t="str">
            <v>A-22</v>
          </cell>
          <cell r="D71" t="str">
            <v>A-22:Zone3</v>
          </cell>
          <cell r="E71">
            <v>18</v>
          </cell>
          <cell r="F71">
            <v>100</v>
          </cell>
          <cell r="G71">
            <v>229</v>
          </cell>
          <cell r="H71">
            <v>172</v>
          </cell>
          <cell r="I71">
            <v>10</v>
          </cell>
          <cell r="J71">
            <v>24.67</v>
          </cell>
          <cell r="K71">
            <v>19.350000000000001</v>
          </cell>
          <cell r="L71">
            <v>44.02</v>
          </cell>
          <cell r="M71">
            <v>43.957292139936392</v>
          </cell>
          <cell r="N71">
            <v>4.49</v>
          </cell>
          <cell r="O71">
            <v>4.49</v>
          </cell>
          <cell r="P71">
            <v>0</v>
          </cell>
          <cell r="R71">
            <v>182002.43210376977</v>
          </cell>
          <cell r="S71">
            <v>4.3095768374164809</v>
          </cell>
          <cell r="T71">
            <v>9.8040089086859687</v>
          </cell>
          <cell r="W71">
            <v>4490</v>
          </cell>
          <cell r="X71">
            <v>0</v>
          </cell>
          <cell r="Y71">
            <v>4.3095768374164809</v>
          </cell>
          <cell r="Z71">
            <v>5.4944320712694878</v>
          </cell>
        </row>
        <row r="72">
          <cell r="B72">
            <v>41801</v>
          </cell>
          <cell r="C72" t="str">
            <v>A-22</v>
          </cell>
          <cell r="D72" t="str">
            <v>A-22:Zone3</v>
          </cell>
          <cell r="E72">
            <v>17</v>
          </cell>
          <cell r="F72">
            <v>100</v>
          </cell>
          <cell r="G72">
            <v>242</v>
          </cell>
          <cell r="H72">
            <v>182</v>
          </cell>
          <cell r="I72">
            <v>5</v>
          </cell>
          <cell r="J72">
            <v>49.54</v>
          </cell>
          <cell r="K72">
            <v>1.1599999999999999</v>
          </cell>
          <cell r="L72">
            <v>50.7</v>
          </cell>
          <cell r="M72">
            <v>2.2879684418145958</v>
          </cell>
          <cell r="N72">
            <v>4.46</v>
          </cell>
          <cell r="O72">
            <v>4.46</v>
          </cell>
          <cell r="P72">
            <v>0</v>
          </cell>
          <cell r="R72">
            <v>90028.259991925719</v>
          </cell>
          <cell r="S72">
            <v>0.26008968609865468</v>
          </cell>
          <cell r="T72">
            <v>11.367713004484305</v>
          </cell>
          <cell r="W72">
            <v>4460</v>
          </cell>
          <cell r="X72">
            <v>0</v>
          </cell>
          <cell r="Y72">
            <v>0.26008968609865468</v>
          </cell>
          <cell r="Z72">
            <v>11.107623318385651</v>
          </cell>
        </row>
        <row r="73">
          <cell r="B73">
            <v>41838</v>
          </cell>
          <cell r="C73" t="str">
            <v>A-22</v>
          </cell>
          <cell r="D73" t="str">
            <v>A-22:Zone3</v>
          </cell>
          <cell r="E73">
            <v>12.5</v>
          </cell>
          <cell r="F73">
            <v>100</v>
          </cell>
          <cell r="G73">
            <v>232</v>
          </cell>
          <cell r="H73">
            <v>195</v>
          </cell>
          <cell r="I73">
            <v>5</v>
          </cell>
          <cell r="J73">
            <v>42.4</v>
          </cell>
          <cell r="K73">
            <v>0</v>
          </cell>
          <cell r="L73">
            <v>42.4</v>
          </cell>
          <cell r="M73">
            <v>0</v>
          </cell>
          <cell r="N73">
            <v>4.13</v>
          </cell>
          <cell r="O73">
            <v>4.13</v>
          </cell>
          <cell r="P73">
            <v>0</v>
          </cell>
          <cell r="R73">
            <v>97405.660377358494</v>
          </cell>
          <cell r="S73">
            <v>0</v>
          </cell>
          <cell r="T73">
            <v>10.26634382566586</v>
          </cell>
          <cell r="W73">
            <v>4130</v>
          </cell>
          <cell r="X73">
            <v>0</v>
          </cell>
          <cell r="Y73">
            <v>0</v>
          </cell>
          <cell r="Z73">
            <v>10.26634382566586</v>
          </cell>
        </row>
        <row r="74">
          <cell r="B74">
            <v>41846</v>
          </cell>
          <cell r="C74" t="str">
            <v>A-22</v>
          </cell>
          <cell r="D74" t="str">
            <v>A-22:Zone3</v>
          </cell>
          <cell r="E74">
            <v>24</v>
          </cell>
          <cell r="F74">
            <v>100</v>
          </cell>
          <cell r="G74">
            <v>235</v>
          </cell>
          <cell r="H74">
            <v>197</v>
          </cell>
          <cell r="I74">
            <v>7</v>
          </cell>
          <cell r="J74">
            <v>58</v>
          </cell>
          <cell r="K74">
            <v>0</v>
          </cell>
          <cell r="L74">
            <v>58</v>
          </cell>
          <cell r="M74">
            <v>0</v>
          </cell>
          <cell r="N74">
            <v>4.01</v>
          </cell>
          <cell r="O74">
            <v>4.01</v>
          </cell>
          <cell r="P74">
            <v>0</v>
          </cell>
          <cell r="R74">
            <v>69137.931034482754</v>
          </cell>
          <cell r="S74">
            <v>0</v>
          </cell>
          <cell r="T74">
            <v>14.463840399002494</v>
          </cell>
          <cell r="W74">
            <v>4010</v>
          </cell>
          <cell r="X74">
            <v>0</v>
          </cell>
          <cell r="Y74">
            <v>0</v>
          </cell>
          <cell r="Z74">
            <v>14.463840399002494</v>
          </cell>
        </row>
        <row r="75">
          <cell r="B75">
            <v>41899</v>
          </cell>
          <cell r="C75" t="str">
            <v>A-22</v>
          </cell>
          <cell r="D75" t="str">
            <v>A-22:Zone3</v>
          </cell>
          <cell r="E75">
            <v>21</v>
          </cell>
          <cell r="F75">
            <v>100</v>
          </cell>
          <cell r="G75">
            <v>211</v>
          </cell>
          <cell r="H75">
            <v>201</v>
          </cell>
          <cell r="I75">
            <v>8</v>
          </cell>
          <cell r="J75">
            <v>34</v>
          </cell>
          <cell r="K75">
            <v>0</v>
          </cell>
          <cell r="L75">
            <v>34</v>
          </cell>
          <cell r="M75">
            <v>0</v>
          </cell>
          <cell r="N75">
            <v>4.09</v>
          </cell>
          <cell r="O75">
            <v>4.09</v>
          </cell>
          <cell r="P75">
            <v>0</v>
          </cell>
          <cell r="R75">
            <v>120294.11764705883</v>
          </cell>
          <cell r="S75">
            <v>0</v>
          </cell>
          <cell r="T75">
            <v>8.3129584352078236</v>
          </cell>
          <cell r="W75">
            <v>4090</v>
          </cell>
          <cell r="X75">
            <v>0</v>
          </cell>
          <cell r="Y75">
            <v>0</v>
          </cell>
          <cell r="Z75">
            <v>8.3129584352078236</v>
          </cell>
        </row>
        <row r="76">
          <cell r="B76">
            <v>41911</v>
          </cell>
          <cell r="C76" t="str">
            <v>A-22</v>
          </cell>
          <cell r="D76" t="str">
            <v>A-22:Zone3</v>
          </cell>
          <cell r="E76">
            <v>16</v>
          </cell>
          <cell r="F76">
            <v>100</v>
          </cell>
          <cell r="G76">
            <v>166</v>
          </cell>
          <cell r="H76">
            <v>172</v>
          </cell>
          <cell r="I76">
            <v>7</v>
          </cell>
          <cell r="J76">
            <v>36</v>
          </cell>
          <cell r="K76">
            <v>7</v>
          </cell>
          <cell r="L76">
            <v>43</v>
          </cell>
          <cell r="M76">
            <v>16.279069767441861</v>
          </cell>
          <cell r="N76">
            <v>3.9</v>
          </cell>
          <cell r="O76">
            <v>3.9</v>
          </cell>
          <cell r="P76">
            <v>0</v>
          </cell>
          <cell r="R76">
            <v>108333.33333333333</v>
          </cell>
          <cell r="S76">
            <v>1.7948717948717949</v>
          </cell>
          <cell r="T76">
            <v>11.025641025641026</v>
          </cell>
          <cell r="W76">
            <v>3900</v>
          </cell>
          <cell r="X76">
            <v>0</v>
          </cell>
          <cell r="Y76">
            <v>1.7948717948717949</v>
          </cell>
          <cell r="Z76">
            <v>9.2307692307692317</v>
          </cell>
        </row>
        <row r="77">
          <cell r="B77">
            <v>41923</v>
          </cell>
          <cell r="C77" t="str">
            <v>A-22</v>
          </cell>
          <cell r="D77" t="str">
            <v>A-22:Zone3</v>
          </cell>
          <cell r="E77">
            <v>24</v>
          </cell>
          <cell r="F77">
            <v>100</v>
          </cell>
          <cell r="G77">
            <v>267</v>
          </cell>
          <cell r="H77">
            <v>199</v>
          </cell>
          <cell r="I77">
            <v>7</v>
          </cell>
          <cell r="J77">
            <v>39</v>
          </cell>
          <cell r="K77">
            <v>9</v>
          </cell>
          <cell r="L77">
            <v>48</v>
          </cell>
          <cell r="M77">
            <v>18.75</v>
          </cell>
          <cell r="N77">
            <v>3.77</v>
          </cell>
          <cell r="O77">
            <v>3.77</v>
          </cell>
          <cell r="P77">
            <v>0</v>
          </cell>
          <cell r="R77">
            <v>96666.666666666672</v>
          </cell>
          <cell r="S77">
            <v>2.3872679045092839</v>
          </cell>
          <cell r="T77">
            <v>12.73209549071618</v>
          </cell>
          <cell r="W77">
            <v>3770</v>
          </cell>
          <cell r="X77">
            <v>0</v>
          </cell>
          <cell r="Y77">
            <v>2.3872679045092839</v>
          </cell>
          <cell r="Z77">
            <v>10.344827586206897</v>
          </cell>
        </row>
        <row r="78">
          <cell r="B78">
            <v>41941</v>
          </cell>
          <cell r="C78" t="str">
            <v>A-22</v>
          </cell>
          <cell r="D78" t="str">
            <v>A-22:Zone3</v>
          </cell>
          <cell r="E78">
            <v>11</v>
          </cell>
          <cell r="F78">
            <v>100</v>
          </cell>
          <cell r="G78">
            <v>202</v>
          </cell>
          <cell r="H78">
            <v>179</v>
          </cell>
          <cell r="I78">
            <v>8</v>
          </cell>
          <cell r="J78">
            <v>52.4</v>
          </cell>
          <cell r="K78">
            <v>0</v>
          </cell>
          <cell r="L78">
            <v>52.4</v>
          </cell>
          <cell r="M78">
            <v>0</v>
          </cell>
          <cell r="N78">
            <v>3.9</v>
          </cell>
          <cell r="O78">
            <v>3.9</v>
          </cell>
          <cell r="P78">
            <v>0</v>
          </cell>
          <cell r="R78">
            <v>74427.48091603053</v>
          </cell>
          <cell r="S78">
            <v>0</v>
          </cell>
          <cell r="T78">
            <v>13.435897435897436</v>
          </cell>
          <cell r="W78">
            <v>3900</v>
          </cell>
          <cell r="X78">
            <v>0</v>
          </cell>
          <cell r="Y78">
            <v>0</v>
          </cell>
          <cell r="Z78">
            <v>13.435897435897436</v>
          </cell>
        </row>
        <row r="79">
          <cell r="B79">
            <v>41968</v>
          </cell>
          <cell r="C79" t="str">
            <v>A-22</v>
          </cell>
          <cell r="D79" t="str">
            <v>A-22:Zone3</v>
          </cell>
          <cell r="E79">
            <v>25</v>
          </cell>
          <cell r="F79">
            <v>100</v>
          </cell>
          <cell r="G79">
            <v>227</v>
          </cell>
          <cell r="H79">
            <v>191</v>
          </cell>
          <cell r="I79">
            <v>10</v>
          </cell>
          <cell r="J79">
            <v>33</v>
          </cell>
          <cell r="K79">
            <v>9</v>
          </cell>
          <cell r="L79">
            <v>42</v>
          </cell>
          <cell r="M79">
            <v>21.428571428571427</v>
          </cell>
          <cell r="N79">
            <v>3.84</v>
          </cell>
          <cell r="O79">
            <v>3.84</v>
          </cell>
          <cell r="P79">
            <v>0</v>
          </cell>
          <cell r="R79">
            <v>116363.63636363637</v>
          </cell>
          <cell r="S79">
            <v>2.34375</v>
          </cell>
          <cell r="T79">
            <v>10.9375</v>
          </cell>
          <cell r="W79">
            <v>3840</v>
          </cell>
          <cell r="X79">
            <v>0</v>
          </cell>
          <cell r="Y79">
            <v>2.34375</v>
          </cell>
          <cell r="Z79">
            <v>8.59375</v>
          </cell>
        </row>
        <row r="80">
          <cell r="B80">
            <v>41982</v>
          </cell>
          <cell r="C80" t="str">
            <v>A-22</v>
          </cell>
          <cell r="D80" t="str">
            <v>A-22:Zone3</v>
          </cell>
          <cell r="E80">
            <v>23</v>
          </cell>
          <cell r="F80">
            <v>100</v>
          </cell>
          <cell r="G80">
            <v>193</v>
          </cell>
          <cell r="H80">
            <v>188</v>
          </cell>
          <cell r="I80">
            <v>9</v>
          </cell>
          <cell r="J80">
            <v>51</v>
          </cell>
          <cell r="K80">
            <v>0</v>
          </cell>
          <cell r="L80">
            <v>51</v>
          </cell>
          <cell r="M80">
            <v>0</v>
          </cell>
          <cell r="N80">
            <v>3.88</v>
          </cell>
          <cell r="O80">
            <v>3.88</v>
          </cell>
          <cell r="P80">
            <v>0</v>
          </cell>
          <cell r="R80">
            <v>76078.431372549021</v>
          </cell>
          <cell r="S80">
            <v>0</v>
          </cell>
          <cell r="T80">
            <v>13.144329896907216</v>
          </cell>
          <cell r="W80">
            <v>3880</v>
          </cell>
          <cell r="X80">
            <v>0</v>
          </cell>
          <cell r="Y80">
            <v>0</v>
          </cell>
          <cell r="Z80">
            <v>13.144329896907216</v>
          </cell>
        </row>
        <row r="81">
          <cell r="B81">
            <v>41993</v>
          </cell>
          <cell r="C81" t="str">
            <v>A-22</v>
          </cell>
          <cell r="D81" t="str">
            <v>A-22:Zone3</v>
          </cell>
          <cell r="E81">
            <v>17</v>
          </cell>
          <cell r="F81">
            <v>100</v>
          </cell>
          <cell r="G81">
            <v>189</v>
          </cell>
          <cell r="H81">
            <v>188</v>
          </cell>
          <cell r="I81">
            <v>10</v>
          </cell>
          <cell r="J81">
            <v>45.24</v>
          </cell>
          <cell r="K81">
            <v>0</v>
          </cell>
          <cell r="L81">
            <v>45.24</v>
          </cell>
          <cell r="M81">
            <v>0</v>
          </cell>
          <cell r="N81">
            <v>3.71</v>
          </cell>
          <cell r="O81">
            <v>3.71</v>
          </cell>
          <cell r="P81">
            <v>0</v>
          </cell>
          <cell r="R81">
            <v>82007.073386383738</v>
          </cell>
          <cell r="S81">
            <v>0</v>
          </cell>
          <cell r="T81">
            <v>12.194070080862534</v>
          </cell>
          <cell r="W81">
            <v>3710</v>
          </cell>
          <cell r="X81">
            <v>0</v>
          </cell>
          <cell r="Y81">
            <v>0</v>
          </cell>
          <cell r="Z81">
            <v>12.194070080862534</v>
          </cell>
        </row>
        <row r="82">
          <cell r="B82">
            <v>42039</v>
          </cell>
          <cell r="C82" t="str">
            <v>A-22</v>
          </cell>
          <cell r="D82" t="str">
            <v>A-22:Zone3</v>
          </cell>
          <cell r="E82">
            <v>22</v>
          </cell>
          <cell r="F82">
            <v>100</v>
          </cell>
          <cell r="G82">
            <v>219</v>
          </cell>
          <cell r="H82">
            <v>186</v>
          </cell>
          <cell r="I82">
            <v>12</v>
          </cell>
          <cell r="J82">
            <v>66</v>
          </cell>
          <cell r="K82">
            <v>0</v>
          </cell>
          <cell r="L82">
            <v>66</v>
          </cell>
          <cell r="M82">
            <v>0</v>
          </cell>
          <cell r="N82">
            <v>3.48</v>
          </cell>
          <cell r="O82">
            <v>3.48</v>
          </cell>
          <cell r="P82">
            <v>0</v>
          </cell>
          <cell r="R82">
            <v>52727.272727272728</v>
          </cell>
          <cell r="S82">
            <v>0</v>
          </cell>
          <cell r="T82">
            <v>18.96551724137931</v>
          </cell>
          <cell r="V82" t="str">
            <v>Assume WC 0%</v>
          </cell>
          <cell r="W82">
            <v>3480</v>
          </cell>
          <cell r="X82">
            <v>0</v>
          </cell>
          <cell r="Y82">
            <v>0</v>
          </cell>
          <cell r="Z82">
            <v>18.96551724137931</v>
          </cell>
        </row>
        <row r="83">
          <cell r="B83">
            <v>42066</v>
          </cell>
          <cell r="C83" t="str">
            <v>A-22</v>
          </cell>
          <cell r="D83" t="str">
            <v>A-22:Zone3</v>
          </cell>
          <cell r="E83">
            <v>22</v>
          </cell>
          <cell r="F83">
            <v>100</v>
          </cell>
          <cell r="G83">
            <v>195</v>
          </cell>
          <cell r="H83">
            <v>191</v>
          </cell>
          <cell r="I83">
            <v>12</v>
          </cell>
          <cell r="J83">
            <v>23.14</v>
          </cell>
          <cell r="K83">
            <v>15.43</v>
          </cell>
          <cell r="L83">
            <v>38.57</v>
          </cell>
          <cell r="M83">
            <v>40.005185377236195</v>
          </cell>
          <cell r="N83">
            <v>3.57</v>
          </cell>
          <cell r="O83">
            <v>3.57</v>
          </cell>
          <cell r="P83">
            <v>0</v>
          </cell>
          <cell r="R83">
            <v>154278.30596369921</v>
          </cell>
          <cell r="S83">
            <v>4.322128851540616</v>
          </cell>
          <cell r="T83">
            <v>10.803921568627452</v>
          </cell>
          <cell r="V83" t="str">
            <v>Lab WC 40% (4 Mar 2015)</v>
          </cell>
          <cell r="W83">
            <v>3570</v>
          </cell>
          <cell r="X83">
            <v>0</v>
          </cell>
          <cell r="Y83">
            <v>4.322128851540616</v>
          </cell>
          <cell r="Z83">
            <v>6.4817927170868348</v>
          </cell>
        </row>
        <row r="84">
          <cell r="B84">
            <v>42177</v>
          </cell>
          <cell r="C84" t="str">
            <v>A-22</v>
          </cell>
          <cell r="D84" t="str">
            <v>A-22:Zone3</v>
          </cell>
          <cell r="E84">
            <v>100</v>
          </cell>
          <cell r="F84">
            <v>100</v>
          </cell>
          <cell r="G84">
            <v>257</v>
          </cell>
          <cell r="H84">
            <v>192</v>
          </cell>
          <cell r="I84">
            <v>18</v>
          </cell>
          <cell r="J84">
            <v>28.95</v>
          </cell>
          <cell r="K84">
            <v>19.3</v>
          </cell>
          <cell r="L84">
            <v>48.25</v>
          </cell>
          <cell r="M84">
            <v>40</v>
          </cell>
          <cell r="N84">
            <v>2.76</v>
          </cell>
          <cell r="O84">
            <v>2.76</v>
          </cell>
          <cell r="P84">
            <v>0</v>
          </cell>
          <cell r="R84">
            <v>95336.787564766841</v>
          </cell>
          <cell r="S84">
            <v>6.9927536231884062</v>
          </cell>
          <cell r="T84">
            <v>17.481884057971016</v>
          </cell>
          <cell r="V84" t="str">
            <v>Assume WC 40%</v>
          </cell>
          <cell r="W84">
            <v>2760</v>
          </cell>
          <cell r="X84">
            <v>0</v>
          </cell>
          <cell r="Y84">
            <v>6.9927536231884062</v>
          </cell>
          <cell r="Z84">
            <v>10.489130434782609</v>
          </cell>
        </row>
        <row r="85">
          <cell r="B85">
            <v>42195</v>
          </cell>
          <cell r="C85" t="str">
            <v>A-22</v>
          </cell>
          <cell r="D85" t="str">
            <v>A-22:Zone3</v>
          </cell>
          <cell r="E85">
            <v>4</v>
          </cell>
          <cell r="F85">
            <v>100</v>
          </cell>
          <cell r="G85">
            <v>235</v>
          </cell>
          <cell r="H85">
            <v>194</v>
          </cell>
          <cell r="I85">
            <v>15</v>
          </cell>
          <cell r="J85">
            <v>26.46</v>
          </cell>
          <cell r="K85">
            <v>0.67</v>
          </cell>
          <cell r="L85">
            <v>27.13</v>
          </cell>
          <cell r="M85">
            <v>2.4695908588278659</v>
          </cell>
          <cell r="N85">
            <v>2.88</v>
          </cell>
          <cell r="O85">
            <v>2.88</v>
          </cell>
          <cell r="P85">
            <v>0</v>
          </cell>
          <cell r="R85">
            <v>108843.53741496599</v>
          </cell>
          <cell r="S85">
            <v>0.2326388888888889</v>
          </cell>
          <cell r="T85">
            <v>9.4201388888888893</v>
          </cell>
          <cell r="V85" t="str">
            <v>Assume WC 2.5% (6 May 2015)</v>
          </cell>
          <cell r="W85">
            <v>2880</v>
          </cell>
          <cell r="X85">
            <v>0</v>
          </cell>
          <cell r="Y85">
            <v>0.23263888888888892</v>
          </cell>
          <cell r="Z85">
            <v>9.1875</v>
          </cell>
        </row>
        <row r="86">
          <cell r="B86">
            <v>42227</v>
          </cell>
          <cell r="C86" t="str">
            <v>A-22</v>
          </cell>
          <cell r="D86" t="str">
            <v>A-22:Zone3</v>
          </cell>
          <cell r="E86">
            <v>13</v>
          </cell>
          <cell r="F86">
            <v>100</v>
          </cell>
          <cell r="G86">
            <v>212</v>
          </cell>
          <cell r="H86">
            <v>196</v>
          </cell>
          <cell r="I86">
            <v>20</v>
          </cell>
          <cell r="J86">
            <v>29.06</v>
          </cell>
          <cell r="K86">
            <v>0.745</v>
          </cell>
          <cell r="L86">
            <v>29.805</v>
          </cell>
          <cell r="M86">
            <v>2.4995806072806577</v>
          </cell>
          <cell r="N86">
            <v>2.73</v>
          </cell>
          <cell r="O86">
            <v>2.73</v>
          </cell>
          <cell r="P86">
            <v>0</v>
          </cell>
          <cell r="R86">
            <v>93943.565037852721</v>
          </cell>
          <cell r="S86">
            <v>0.27289377289377287</v>
          </cell>
          <cell r="T86">
            <v>10.917582417582418</v>
          </cell>
          <cell r="V86" t="str">
            <v>Assume WC 2.5%</v>
          </cell>
          <cell r="W86">
            <v>2730</v>
          </cell>
          <cell r="X86">
            <v>0</v>
          </cell>
          <cell r="Y86">
            <v>0.27289377289377287</v>
          </cell>
          <cell r="Z86">
            <v>10.644688644688644</v>
          </cell>
        </row>
        <row r="87">
          <cell r="B87">
            <v>42234</v>
          </cell>
          <cell r="C87" t="str">
            <v>A-22</v>
          </cell>
          <cell r="D87" t="str">
            <v>A-22:Zone3</v>
          </cell>
          <cell r="E87">
            <v>18</v>
          </cell>
          <cell r="F87">
            <v>100</v>
          </cell>
          <cell r="G87">
            <v>215</v>
          </cell>
          <cell r="H87">
            <v>196</v>
          </cell>
          <cell r="I87">
            <v>19</v>
          </cell>
          <cell r="J87">
            <v>39</v>
          </cell>
          <cell r="K87">
            <v>1</v>
          </cell>
          <cell r="L87">
            <v>40</v>
          </cell>
          <cell r="M87">
            <v>2.5</v>
          </cell>
          <cell r="N87">
            <v>2.8</v>
          </cell>
          <cell r="O87">
            <v>2.8</v>
          </cell>
          <cell r="P87">
            <v>0</v>
          </cell>
          <cell r="R87">
            <v>71794.871794871797</v>
          </cell>
          <cell r="S87">
            <v>0.35714285714285715</v>
          </cell>
          <cell r="T87">
            <v>14.285714285714286</v>
          </cell>
          <cell r="V87" t="str">
            <v>Assume WC 2.5%</v>
          </cell>
          <cell r="W87">
            <v>2800</v>
          </cell>
          <cell r="X87">
            <v>0</v>
          </cell>
          <cell r="Y87">
            <v>0.35714285714285715</v>
          </cell>
          <cell r="Z87">
            <v>13.928571428571429</v>
          </cell>
        </row>
        <row r="88">
          <cell r="B88">
            <v>42258</v>
          </cell>
          <cell r="C88" t="str">
            <v>A-22</v>
          </cell>
          <cell r="D88" t="str">
            <v>A-22:Zone3</v>
          </cell>
          <cell r="E88">
            <v>23</v>
          </cell>
          <cell r="F88">
            <v>100</v>
          </cell>
          <cell r="G88">
            <v>204</v>
          </cell>
          <cell r="H88">
            <v>198</v>
          </cell>
          <cell r="I88">
            <v>19</v>
          </cell>
          <cell r="J88">
            <v>30</v>
          </cell>
          <cell r="K88">
            <v>0.76900000000000002</v>
          </cell>
          <cell r="L88">
            <v>30.768999999999998</v>
          </cell>
          <cell r="M88">
            <v>2.4992687445155837</v>
          </cell>
          <cell r="N88">
            <v>2.91</v>
          </cell>
          <cell r="O88">
            <v>2.91</v>
          </cell>
          <cell r="P88">
            <v>0</v>
          </cell>
          <cell r="R88">
            <v>97000</v>
          </cell>
          <cell r="S88">
            <v>0.26426116838487973</v>
          </cell>
          <cell r="T88">
            <v>10.573539518900343</v>
          </cell>
          <cell r="V88" t="str">
            <v>Check WC. Assume WC 2.5%.</v>
          </cell>
          <cell r="W88">
            <v>2910</v>
          </cell>
          <cell r="X88">
            <v>0</v>
          </cell>
          <cell r="Y88">
            <v>0.26426116838487973</v>
          </cell>
          <cell r="Z88">
            <v>10.309278350515463</v>
          </cell>
        </row>
        <row r="89">
          <cell r="B89">
            <v>42291</v>
          </cell>
          <cell r="C89" t="str">
            <v>A-22</v>
          </cell>
          <cell r="D89" t="str">
            <v>A-22:Zone3</v>
          </cell>
          <cell r="E89">
            <v>21</v>
          </cell>
          <cell r="F89">
            <v>100</v>
          </cell>
          <cell r="G89">
            <v>211</v>
          </cell>
          <cell r="H89">
            <v>202</v>
          </cell>
          <cell r="I89">
            <v>19</v>
          </cell>
          <cell r="J89">
            <v>25.303000000000001</v>
          </cell>
          <cell r="K89">
            <v>25.303000000000001</v>
          </cell>
          <cell r="L89">
            <v>50.606000000000002</v>
          </cell>
          <cell r="M89">
            <v>50</v>
          </cell>
          <cell r="N89">
            <v>2.84</v>
          </cell>
          <cell r="O89">
            <v>2.84</v>
          </cell>
          <cell r="P89">
            <v>0</v>
          </cell>
          <cell r="Q89">
            <v>0</v>
          </cell>
          <cell r="R89">
            <v>112239.65537683279</v>
          </cell>
          <cell r="S89">
            <v>8.9095070422535212</v>
          </cell>
          <cell r="T89">
            <v>17.819014084507042</v>
          </cell>
          <cell r="V89" t="str">
            <v>Assume WC 50%</v>
          </cell>
          <cell r="W89">
            <v>2840</v>
          </cell>
          <cell r="X89">
            <v>0</v>
          </cell>
          <cell r="Y89">
            <v>8.9095070422535212</v>
          </cell>
          <cell r="Z89">
            <v>8.9095070422535212</v>
          </cell>
        </row>
        <row r="90">
          <cell r="B90">
            <v>42316</v>
          </cell>
          <cell r="C90" t="str">
            <v>A-22</v>
          </cell>
          <cell r="D90" t="str">
            <v>A-22:Zone3</v>
          </cell>
          <cell r="E90">
            <v>23</v>
          </cell>
          <cell r="F90">
            <v>100</v>
          </cell>
          <cell r="G90">
            <v>209</v>
          </cell>
          <cell r="H90">
            <v>191</v>
          </cell>
          <cell r="I90">
            <v>22</v>
          </cell>
          <cell r="J90">
            <v>19.89</v>
          </cell>
          <cell r="K90">
            <v>19.89</v>
          </cell>
          <cell r="L90">
            <v>39.78</v>
          </cell>
          <cell r="M90">
            <v>50</v>
          </cell>
          <cell r="N90">
            <v>2.72</v>
          </cell>
          <cell r="O90">
            <v>2.72</v>
          </cell>
          <cell r="P90">
            <v>0</v>
          </cell>
          <cell r="Q90">
            <v>0</v>
          </cell>
          <cell r="R90">
            <v>136752.13675213675</v>
          </cell>
          <cell r="S90">
            <v>7.3125</v>
          </cell>
          <cell r="T90">
            <v>14.625</v>
          </cell>
          <cell r="V90" t="str">
            <v>Assume WC 50%</v>
          </cell>
          <cell r="W90">
            <v>2720</v>
          </cell>
          <cell r="X90">
            <v>0</v>
          </cell>
          <cell r="Y90">
            <v>7.3125</v>
          </cell>
          <cell r="Z90">
            <v>7.3125</v>
          </cell>
        </row>
        <row r="91">
          <cell r="B91">
            <v>42336</v>
          </cell>
          <cell r="C91" t="str">
            <v>A-22</v>
          </cell>
          <cell r="D91" t="str">
            <v>A-22:Zone3</v>
          </cell>
          <cell r="E91">
            <v>23</v>
          </cell>
          <cell r="F91">
            <v>100</v>
          </cell>
          <cell r="G91">
            <v>211</v>
          </cell>
          <cell r="H91">
            <v>196</v>
          </cell>
          <cell r="I91">
            <v>22</v>
          </cell>
          <cell r="J91">
            <v>20.69</v>
          </cell>
          <cell r="K91">
            <v>19.895</v>
          </cell>
          <cell r="L91">
            <v>40.585000000000001</v>
          </cell>
          <cell r="M91">
            <v>49.020574103732905</v>
          </cell>
          <cell r="N91">
            <v>2.73</v>
          </cell>
          <cell r="O91">
            <v>2.73</v>
          </cell>
          <cell r="P91">
            <v>0</v>
          </cell>
          <cell r="Q91">
            <v>0</v>
          </cell>
          <cell r="R91">
            <v>131947.80086998551</v>
          </cell>
          <cell r="S91">
            <v>7.2875457875457874</v>
          </cell>
          <cell r="T91">
            <v>14.864468864468865</v>
          </cell>
          <cell r="V91" t="str">
            <v>Lab WC 49.02% (6 Dec 2015)</v>
          </cell>
          <cell r="W91">
            <v>2730</v>
          </cell>
          <cell r="X91">
            <v>0</v>
          </cell>
          <cell r="Y91">
            <v>7.2875457875457874</v>
          </cell>
          <cell r="Z91">
            <v>7.5787545787545794</v>
          </cell>
        </row>
        <row r="92">
          <cell r="B92">
            <v>42356</v>
          </cell>
          <cell r="C92" t="str">
            <v>A-22</v>
          </cell>
          <cell r="D92" t="str">
            <v>A-22:Zone3</v>
          </cell>
          <cell r="E92">
            <v>23</v>
          </cell>
          <cell r="F92">
            <v>100</v>
          </cell>
          <cell r="G92">
            <v>215</v>
          </cell>
          <cell r="H92">
            <v>186</v>
          </cell>
          <cell r="I92">
            <v>23</v>
          </cell>
          <cell r="J92">
            <v>29.32</v>
          </cell>
          <cell r="K92">
            <v>28.193000000000001</v>
          </cell>
          <cell r="L92">
            <v>57.512999999999998</v>
          </cell>
          <cell r="M92">
            <v>49.020221515135709</v>
          </cell>
          <cell r="N92">
            <v>2.5</v>
          </cell>
          <cell r="O92">
            <v>2.5</v>
          </cell>
          <cell r="P92">
            <v>0</v>
          </cell>
          <cell r="Q92">
            <v>0</v>
          </cell>
          <cell r="R92">
            <v>85266.030013642565</v>
          </cell>
          <cell r="T92">
            <v>23.2</v>
          </cell>
          <cell r="V92" t="str">
            <v>Lab WC 49.02% (6 Dec 2015)</v>
          </cell>
          <cell r="W92">
            <v>2500</v>
          </cell>
          <cell r="X92">
            <v>0</v>
          </cell>
          <cell r="Y92">
            <v>11.277200000000001</v>
          </cell>
          <cell r="Z92">
            <v>11.728</v>
          </cell>
        </row>
        <row r="93">
          <cell r="B93">
            <v>42373</v>
          </cell>
          <cell r="C93" t="str">
            <v>A-22</v>
          </cell>
          <cell r="D93" t="str">
            <v>A-22:Zone3</v>
          </cell>
          <cell r="E93">
            <v>22.5</v>
          </cell>
          <cell r="F93">
            <v>100</v>
          </cell>
          <cell r="G93">
            <v>213</v>
          </cell>
          <cell r="H93">
            <v>195</v>
          </cell>
          <cell r="I93">
            <v>21</v>
          </cell>
          <cell r="J93">
            <v>25.81</v>
          </cell>
          <cell r="K93">
            <v>24.821999999999999</v>
          </cell>
          <cell r="L93">
            <v>50.631999999999998</v>
          </cell>
          <cell r="M93">
            <v>49.024332437983887</v>
          </cell>
          <cell r="N93">
            <v>2.61</v>
          </cell>
          <cell r="O93">
            <v>2.61</v>
          </cell>
          <cell r="P93">
            <v>0</v>
          </cell>
          <cell r="Q93">
            <v>0</v>
          </cell>
          <cell r="R93">
            <v>101123.59550561798</v>
          </cell>
          <cell r="T93">
            <v>22.035632183908046</v>
          </cell>
          <cell r="V93" t="str">
            <v>Assume Lab WC 49.02% (6 Dec 2015)</v>
          </cell>
          <cell r="W93">
            <v>2610</v>
          </cell>
          <cell r="X93">
            <v>0</v>
          </cell>
          <cell r="Y93">
            <v>9.5103448275862075</v>
          </cell>
          <cell r="Z93">
            <v>9.8888888888888893</v>
          </cell>
        </row>
        <row r="94">
          <cell r="B94">
            <v>42406</v>
          </cell>
          <cell r="C94" t="str">
            <v>A-22</v>
          </cell>
          <cell r="D94" t="str">
            <v>A-22:Zone3</v>
          </cell>
          <cell r="E94">
            <v>24</v>
          </cell>
          <cell r="F94">
            <v>100</v>
          </cell>
          <cell r="G94">
            <v>193</v>
          </cell>
          <cell r="H94">
            <v>184</v>
          </cell>
          <cell r="I94">
            <v>22</v>
          </cell>
          <cell r="J94">
            <v>27.31</v>
          </cell>
          <cell r="K94">
            <v>26.257999999999999</v>
          </cell>
          <cell r="L94">
            <v>53.567999999999998</v>
          </cell>
          <cell r="M94">
            <v>49.018070489844682</v>
          </cell>
          <cell r="N94">
            <v>2.58</v>
          </cell>
          <cell r="O94">
            <v>2.58</v>
          </cell>
          <cell r="P94">
            <v>0</v>
          </cell>
          <cell r="Q94">
            <v>0</v>
          </cell>
          <cell r="R94">
            <v>94470.889783961917</v>
          </cell>
          <cell r="S94">
            <v>10.177519379844961</v>
          </cell>
          <cell r="T94">
            <v>20.775193798449614</v>
          </cell>
          <cell r="V94" t="str">
            <v>Assume Lab WC 49.02% (6 Dec 2015)</v>
          </cell>
          <cell r="W94">
            <v>2580</v>
          </cell>
          <cell r="X94">
            <v>0</v>
          </cell>
          <cell r="Y94">
            <v>10.177519379844961</v>
          </cell>
          <cell r="Z94">
            <v>10.585271317829456</v>
          </cell>
        </row>
        <row r="95">
          <cell r="B95">
            <v>42420</v>
          </cell>
          <cell r="C95" t="str">
            <v>A-22</v>
          </cell>
          <cell r="D95" t="str">
            <v>A-22:Zone3</v>
          </cell>
          <cell r="E95">
            <v>27</v>
          </cell>
          <cell r="F95">
            <v>100</v>
          </cell>
          <cell r="G95">
            <v>193</v>
          </cell>
          <cell r="H95">
            <v>186</v>
          </cell>
          <cell r="I95">
            <v>22</v>
          </cell>
          <cell r="J95">
            <v>25.38</v>
          </cell>
          <cell r="K95">
            <v>10.875</v>
          </cell>
          <cell r="L95">
            <v>36.255000000000003</v>
          </cell>
          <cell r="M95">
            <v>29.995862639635913</v>
          </cell>
          <cell r="N95">
            <v>3.13</v>
          </cell>
          <cell r="O95">
            <v>3.13</v>
          </cell>
          <cell r="P95">
            <v>0</v>
          </cell>
          <cell r="Q95">
            <v>0</v>
          </cell>
          <cell r="R95">
            <v>123325.45311268716</v>
          </cell>
          <cell r="S95">
            <v>3.4744408945686902</v>
          </cell>
          <cell r="T95">
            <v>11.583067092651758</v>
          </cell>
          <cell r="V95" t="str">
            <v>Combine test A-22 &amp; A-05. Lab WC 30% (21 Feb 2016)</v>
          </cell>
          <cell r="W95">
            <v>3130</v>
          </cell>
          <cell r="X95">
            <v>0</v>
          </cell>
          <cell r="Y95">
            <v>3.4744408945686902</v>
          </cell>
          <cell r="Z95">
            <v>8.1086261980830674</v>
          </cell>
        </row>
        <row r="96">
          <cell r="B96">
            <v>42432</v>
          </cell>
          <cell r="C96" t="str">
            <v>A-22</v>
          </cell>
          <cell r="D96" t="str">
            <v>A-22:Zone3</v>
          </cell>
          <cell r="E96">
            <v>17</v>
          </cell>
          <cell r="F96">
            <v>100</v>
          </cell>
          <cell r="G96">
            <v>193</v>
          </cell>
          <cell r="H96">
            <v>189</v>
          </cell>
          <cell r="I96">
            <v>23</v>
          </cell>
          <cell r="J96">
            <v>29.45</v>
          </cell>
          <cell r="K96">
            <v>12.62</v>
          </cell>
          <cell r="L96">
            <v>42.07</v>
          </cell>
          <cell r="M96">
            <v>29.997623009270264</v>
          </cell>
          <cell r="N96">
            <v>2.82</v>
          </cell>
          <cell r="O96">
            <v>2.82</v>
          </cell>
          <cell r="P96">
            <v>0</v>
          </cell>
          <cell r="Q96">
            <v>0</v>
          </cell>
          <cell r="R96">
            <v>95755.517826825133</v>
          </cell>
          <cell r="S96">
            <v>4.4751773049645394</v>
          </cell>
          <cell r="T96">
            <v>14.918439716312056</v>
          </cell>
          <cell r="V96" t="str">
            <v>Combine test A-22 &amp; A-05. Lab WC 30% (21 Feb 2016)</v>
          </cell>
          <cell r="W96">
            <v>2820</v>
          </cell>
          <cell r="X96">
            <v>0</v>
          </cell>
          <cell r="Y96">
            <v>4.4751773049645394</v>
          </cell>
          <cell r="Z96">
            <v>10.443262411347519</v>
          </cell>
        </row>
        <row r="97">
          <cell r="B97">
            <v>42445</v>
          </cell>
          <cell r="C97" t="str">
            <v>A-22</v>
          </cell>
          <cell r="D97" t="str">
            <v>A-22:Zone3</v>
          </cell>
          <cell r="E97">
            <v>16</v>
          </cell>
          <cell r="F97">
            <v>100</v>
          </cell>
          <cell r="G97">
            <v>152</v>
          </cell>
          <cell r="H97">
            <v>192</v>
          </cell>
          <cell r="I97">
            <v>22</v>
          </cell>
          <cell r="J97">
            <v>16.87</v>
          </cell>
          <cell r="K97">
            <v>21.472000000000001</v>
          </cell>
          <cell r="L97">
            <v>38.341999999999999</v>
          </cell>
          <cell r="M97">
            <v>56.001251890876844</v>
          </cell>
          <cell r="N97">
            <v>2.85</v>
          </cell>
          <cell r="O97">
            <v>2.85</v>
          </cell>
          <cell r="P97">
            <v>0</v>
          </cell>
          <cell r="Q97">
            <v>0</v>
          </cell>
          <cell r="R97">
            <v>168938.94487255483</v>
          </cell>
          <cell r="S97">
            <v>7.5340350877192979</v>
          </cell>
          <cell r="T97">
            <v>13.452631578947368</v>
          </cell>
          <cell r="V97" t="str">
            <v>Lab WC 56% (17 Mar 2016)</v>
          </cell>
          <cell r="W97">
            <v>2850</v>
          </cell>
          <cell r="X97">
            <v>0</v>
          </cell>
          <cell r="Y97">
            <v>7.5340350877192988</v>
          </cell>
          <cell r="Z97">
            <v>5.9192982456140353</v>
          </cell>
        </row>
        <row r="98">
          <cell r="B98">
            <v>42463</v>
          </cell>
          <cell r="C98" t="str">
            <v>A-22</v>
          </cell>
          <cell r="D98" t="str">
            <v>A-22:Zone3</v>
          </cell>
          <cell r="E98">
            <v>31</v>
          </cell>
          <cell r="F98">
            <v>100</v>
          </cell>
          <cell r="G98">
            <v>166</v>
          </cell>
          <cell r="H98">
            <v>193</v>
          </cell>
          <cell r="I98">
            <v>23</v>
          </cell>
          <cell r="J98">
            <v>13.53</v>
          </cell>
          <cell r="K98">
            <v>17.222000000000001</v>
          </cell>
          <cell r="L98">
            <v>30.751999999999999</v>
          </cell>
          <cell r="M98">
            <v>56.002861602497397</v>
          </cell>
          <cell r="N98">
            <v>2.69</v>
          </cell>
          <cell r="O98">
            <v>2.69</v>
          </cell>
          <cell r="P98">
            <v>0</v>
          </cell>
          <cell r="Q98">
            <v>0</v>
          </cell>
          <cell r="R98">
            <v>198817.44271988174</v>
          </cell>
          <cell r="S98">
            <v>6.4022304832713752</v>
          </cell>
          <cell r="T98">
            <v>11.431226765799256</v>
          </cell>
          <cell r="V98" t="str">
            <v>Assume WC 56%</v>
          </cell>
          <cell r="W98">
            <v>2690</v>
          </cell>
          <cell r="X98">
            <v>0</v>
          </cell>
          <cell r="Y98">
            <v>6.4022304832713761</v>
          </cell>
          <cell r="Z98">
            <v>5.029739776951673</v>
          </cell>
        </row>
        <row r="99">
          <cell r="B99">
            <v>42480</v>
          </cell>
          <cell r="C99" t="str">
            <v>A-22</v>
          </cell>
          <cell r="D99" t="str">
            <v>A-22:Zone3</v>
          </cell>
          <cell r="E99">
            <v>26</v>
          </cell>
          <cell r="F99">
            <v>100</v>
          </cell>
          <cell r="G99">
            <v>169</v>
          </cell>
          <cell r="H99">
            <v>194</v>
          </cell>
          <cell r="I99">
            <v>23</v>
          </cell>
          <cell r="J99">
            <v>13.37</v>
          </cell>
          <cell r="K99">
            <v>16.344000000000001</v>
          </cell>
          <cell r="L99">
            <v>29.713999999999999</v>
          </cell>
          <cell r="M99">
            <v>55.004375042067714</v>
          </cell>
          <cell r="N99">
            <v>2.58</v>
          </cell>
          <cell r="O99">
            <v>2.58</v>
          </cell>
          <cell r="P99">
            <v>0</v>
          </cell>
          <cell r="Q99">
            <v>0</v>
          </cell>
          <cell r="R99">
            <v>192969.33433059088</v>
          </cell>
          <cell r="T99">
            <v>11.517054263565891</v>
          </cell>
          <cell r="V99" t="str">
            <v>Assume WC 56%. Multiple well test A-05 and A-22</v>
          </cell>
          <cell r="W99">
            <v>2580</v>
          </cell>
          <cell r="X99">
            <v>0</v>
          </cell>
          <cell r="Y99">
            <v>6.3348837209302324</v>
          </cell>
          <cell r="Z99">
            <v>5.1821705426356584</v>
          </cell>
        </row>
        <row r="100">
          <cell r="B100">
            <v>42503</v>
          </cell>
          <cell r="C100" t="str">
            <v>A-22</v>
          </cell>
          <cell r="D100" t="str">
            <v>A-22:Zone3</v>
          </cell>
          <cell r="E100">
            <v>25</v>
          </cell>
          <cell r="F100">
            <v>100</v>
          </cell>
          <cell r="G100">
            <v>164</v>
          </cell>
          <cell r="H100">
            <v>194</v>
          </cell>
          <cell r="I100">
            <v>24</v>
          </cell>
          <cell r="J100">
            <v>31.06</v>
          </cell>
          <cell r="K100">
            <v>10.353999999999999</v>
          </cell>
          <cell r="L100">
            <v>41.414000000000001</v>
          </cell>
          <cell r="M100">
            <v>25.001207321195732</v>
          </cell>
          <cell r="N100">
            <v>2.6</v>
          </cell>
          <cell r="O100">
            <v>2.6</v>
          </cell>
          <cell r="P100">
            <v>0</v>
          </cell>
          <cell r="Q100">
            <v>0</v>
          </cell>
          <cell r="R100">
            <v>83708.950418544759</v>
          </cell>
          <cell r="S100">
            <v>3.9823076923076921</v>
          </cell>
          <cell r="T100">
            <v>15.926923076923076</v>
          </cell>
          <cell r="V100" t="str">
            <v>Lab WC 25% (13 May 16)</v>
          </cell>
          <cell r="W100">
            <v>2600</v>
          </cell>
          <cell r="X100">
            <v>0</v>
          </cell>
          <cell r="Y100">
            <v>3.9823076923076917</v>
          </cell>
          <cell r="Z100">
            <v>11.946153846153845</v>
          </cell>
        </row>
        <row r="101">
          <cell r="B101">
            <v>42515</v>
          </cell>
          <cell r="C101" t="str">
            <v>A-22</v>
          </cell>
          <cell r="D101" t="str">
            <v>A-22:Zone3</v>
          </cell>
          <cell r="E101">
            <v>24</v>
          </cell>
          <cell r="F101">
            <v>100</v>
          </cell>
          <cell r="G101">
            <v>208</v>
          </cell>
          <cell r="H101">
            <v>196</v>
          </cell>
          <cell r="I101">
            <v>22</v>
          </cell>
          <cell r="J101">
            <v>37.450000000000003</v>
          </cell>
          <cell r="K101">
            <v>12.483000000000001</v>
          </cell>
          <cell r="L101">
            <v>49.933</v>
          </cell>
          <cell r="M101">
            <v>24.999499329100995</v>
          </cell>
          <cell r="N101">
            <v>2.52</v>
          </cell>
          <cell r="O101">
            <v>2.52</v>
          </cell>
          <cell r="P101">
            <v>0</v>
          </cell>
          <cell r="Q101">
            <v>0</v>
          </cell>
          <cell r="R101">
            <v>67289.719626168226</v>
          </cell>
          <cell r="S101">
            <v>4.9535714285714283</v>
          </cell>
          <cell r="T101">
            <v>7.9087301587301591</v>
          </cell>
          <cell r="V101" t="str">
            <v>Assume WC 25%</v>
          </cell>
          <cell r="W101">
            <v>2520</v>
          </cell>
          <cell r="X101">
            <v>0</v>
          </cell>
          <cell r="Y101">
            <v>4.9535714285714292</v>
          </cell>
          <cell r="Z101">
            <v>14.861111111111112</v>
          </cell>
        </row>
        <row r="102">
          <cell r="B102">
            <v>42536</v>
          </cell>
          <cell r="C102" t="str">
            <v>A-22</v>
          </cell>
          <cell r="D102" t="str">
            <v>A-22:Zone3</v>
          </cell>
          <cell r="E102">
            <v>22</v>
          </cell>
          <cell r="F102">
            <v>100</v>
          </cell>
          <cell r="G102">
            <v>206</v>
          </cell>
          <cell r="H102">
            <v>197</v>
          </cell>
          <cell r="I102">
            <v>23</v>
          </cell>
          <cell r="J102">
            <v>33.130000000000003</v>
          </cell>
          <cell r="K102">
            <v>11.042999999999999</v>
          </cell>
          <cell r="L102">
            <v>44.173000000000002</v>
          </cell>
          <cell r="M102">
            <v>24.999434043420187</v>
          </cell>
          <cell r="N102">
            <v>2.71</v>
          </cell>
          <cell r="O102">
            <v>2.71</v>
          </cell>
          <cell r="P102">
            <v>0</v>
          </cell>
          <cell r="Q102">
            <v>0</v>
          </cell>
          <cell r="R102">
            <v>81798.973739812864</v>
          </cell>
          <cell r="S102">
            <v>4.0749077490774912</v>
          </cell>
          <cell r="T102">
            <v>16.298892988929889</v>
          </cell>
          <cell r="V102" t="str">
            <v>Assume WC 25%</v>
          </cell>
          <cell r="W102">
            <v>2710</v>
          </cell>
          <cell r="X102">
            <v>0</v>
          </cell>
          <cell r="Y102">
            <v>4.0749077490774903</v>
          </cell>
          <cell r="Z102">
            <v>12.22509225092251</v>
          </cell>
        </row>
        <row r="103">
          <cell r="B103">
            <v>42566</v>
          </cell>
          <cell r="C103" t="str">
            <v>A-22</v>
          </cell>
          <cell r="D103" t="str">
            <v>A-22:Zone3</v>
          </cell>
          <cell r="E103">
            <v>24</v>
          </cell>
          <cell r="F103">
            <v>100</v>
          </cell>
          <cell r="G103">
            <v>182</v>
          </cell>
          <cell r="H103">
            <v>195</v>
          </cell>
          <cell r="I103">
            <v>25</v>
          </cell>
          <cell r="J103">
            <v>31.09</v>
          </cell>
          <cell r="K103">
            <v>10.364000000000001</v>
          </cell>
          <cell r="L103">
            <v>41.454000000000001</v>
          </cell>
          <cell r="M103">
            <v>25.001206156221354</v>
          </cell>
          <cell r="N103">
            <v>2.4700000000000002</v>
          </cell>
          <cell r="O103">
            <v>2.4700000000000002</v>
          </cell>
          <cell r="P103">
            <v>0</v>
          </cell>
          <cell r="R103">
            <v>79446.767449340623</v>
          </cell>
          <cell r="S103">
            <v>4.1959514170040482</v>
          </cell>
          <cell r="T103">
            <v>16.801619433198379</v>
          </cell>
          <cell r="V103" t="str">
            <v>Assume WC 25%</v>
          </cell>
          <cell r="W103">
            <v>2470</v>
          </cell>
          <cell r="X103">
            <v>0</v>
          </cell>
          <cell r="Y103">
            <v>4.1959514170040482</v>
          </cell>
          <cell r="Z103">
            <v>12.587044534412954</v>
          </cell>
        </row>
        <row r="104">
          <cell r="B104">
            <v>42581</v>
          </cell>
          <cell r="C104" t="str">
            <v>A-22</v>
          </cell>
          <cell r="D104" t="str">
            <v>A-22:Zone3</v>
          </cell>
          <cell r="E104">
            <v>24</v>
          </cell>
          <cell r="F104">
            <v>100</v>
          </cell>
          <cell r="G104">
            <v>200</v>
          </cell>
          <cell r="H104">
            <v>192</v>
          </cell>
          <cell r="I104">
            <v>24</v>
          </cell>
          <cell r="J104">
            <v>29.67</v>
          </cell>
          <cell r="K104">
            <v>9.89</v>
          </cell>
          <cell r="L104">
            <v>39.56</v>
          </cell>
          <cell r="M104">
            <v>25</v>
          </cell>
          <cell r="N104">
            <v>2.56</v>
          </cell>
          <cell r="O104">
            <v>2.56</v>
          </cell>
          <cell r="P104">
            <v>0</v>
          </cell>
          <cell r="Q104">
            <v>0</v>
          </cell>
          <cell r="R104">
            <v>86282.440175261203</v>
          </cell>
          <cell r="S104">
            <v>3.86328125</v>
          </cell>
          <cell r="T104">
            <v>15.453125</v>
          </cell>
          <cell r="V104" t="str">
            <v>Assume WC 25%</v>
          </cell>
          <cell r="W104">
            <v>2560</v>
          </cell>
          <cell r="X104">
            <v>0</v>
          </cell>
          <cell r="Y104">
            <v>3.86328125</v>
          </cell>
          <cell r="Z104">
            <v>11.58984375</v>
          </cell>
        </row>
        <row r="105">
          <cell r="B105">
            <v>42611</v>
          </cell>
          <cell r="C105" t="str">
            <v>A-22</v>
          </cell>
          <cell r="D105" t="str">
            <v>A-22:Zone3</v>
          </cell>
          <cell r="E105">
            <v>21</v>
          </cell>
          <cell r="F105">
            <v>100</v>
          </cell>
          <cell r="G105">
            <v>198.81</v>
          </cell>
          <cell r="I105">
            <v>24.84</v>
          </cell>
          <cell r="J105">
            <v>15.18</v>
          </cell>
          <cell r="K105">
            <v>6.5069999999999997</v>
          </cell>
          <cell r="L105">
            <v>21.687000000000001</v>
          </cell>
          <cell r="M105">
            <v>30.004149951583898</v>
          </cell>
          <cell r="N105">
            <v>1.46</v>
          </cell>
          <cell r="O105">
            <v>1.46</v>
          </cell>
          <cell r="P105">
            <v>0</v>
          </cell>
          <cell r="Q105">
            <v>0</v>
          </cell>
          <cell r="R105">
            <v>96179.18313570488</v>
          </cell>
          <cell r="S105">
            <v>4.4568493150684931</v>
          </cell>
          <cell r="T105">
            <v>14.854109589041096</v>
          </cell>
          <cell r="V105" t="str">
            <v>Assume WC 30%. Post unload to VS.</v>
          </cell>
          <cell r="W105">
            <v>1460</v>
          </cell>
          <cell r="X105">
            <v>0</v>
          </cell>
          <cell r="Y105">
            <v>4.4568493150684931</v>
          </cell>
          <cell r="Z105">
            <v>10.397260273972602</v>
          </cell>
        </row>
        <row r="106">
          <cell r="B106">
            <v>42630</v>
          </cell>
          <cell r="C106" t="str">
            <v>A-22</v>
          </cell>
          <cell r="D106" t="str">
            <v>A-22:Zone3</v>
          </cell>
          <cell r="E106">
            <v>27</v>
          </cell>
          <cell r="F106">
            <v>100</v>
          </cell>
          <cell r="G106">
            <v>195</v>
          </cell>
          <cell r="H106">
            <v>185</v>
          </cell>
          <cell r="I106">
            <v>25</v>
          </cell>
          <cell r="J106">
            <v>35.11</v>
          </cell>
          <cell r="K106">
            <v>15.05</v>
          </cell>
          <cell r="L106">
            <v>50.16</v>
          </cell>
          <cell r="M106">
            <v>30.003987240829346</v>
          </cell>
          <cell r="N106">
            <v>2.1</v>
          </cell>
          <cell r="O106">
            <v>2.1</v>
          </cell>
          <cell r="P106">
            <v>0</v>
          </cell>
          <cell r="Q106">
            <v>0</v>
          </cell>
          <cell r="R106">
            <v>59812.019367701512</v>
          </cell>
          <cell r="S106">
            <v>7.166666666666667</v>
          </cell>
          <cell r="T106">
            <v>23.885714285714286</v>
          </cell>
          <cell r="V106" t="str">
            <v>Assume WC 30%</v>
          </cell>
          <cell r="W106">
            <v>2100</v>
          </cell>
          <cell r="X106">
            <v>0</v>
          </cell>
          <cell r="Y106">
            <v>7.166666666666667</v>
          </cell>
          <cell r="Z106">
            <v>16.719047619047618</v>
          </cell>
        </row>
        <row r="107">
          <cell r="B107">
            <v>42647</v>
          </cell>
          <cell r="C107" t="str">
            <v>A-22</v>
          </cell>
          <cell r="D107" t="str">
            <v>A-22:Zone3</v>
          </cell>
          <cell r="E107">
            <v>23</v>
          </cell>
          <cell r="F107">
            <v>100</v>
          </cell>
          <cell r="G107">
            <v>233</v>
          </cell>
          <cell r="H107">
            <v>176</v>
          </cell>
          <cell r="I107">
            <v>26</v>
          </cell>
          <cell r="J107">
            <v>7.83</v>
          </cell>
          <cell r="K107">
            <v>3.3559999999999999</v>
          </cell>
          <cell r="L107">
            <v>11.186</v>
          </cell>
          <cell r="M107">
            <v>30.001787949222241</v>
          </cell>
          <cell r="N107">
            <v>1.49</v>
          </cell>
          <cell r="O107">
            <v>1.49</v>
          </cell>
          <cell r="P107">
            <v>0</v>
          </cell>
          <cell r="Q107">
            <v>0</v>
          </cell>
          <cell r="R107">
            <v>190293.74201787994</v>
          </cell>
          <cell r="T107">
            <v>7.5073825503355707</v>
          </cell>
          <cell r="V107" t="str">
            <v>Assume WC 30%</v>
          </cell>
          <cell r="W107">
            <v>1490</v>
          </cell>
          <cell r="X107">
            <v>0</v>
          </cell>
          <cell r="Y107">
            <v>2.2523489932885905</v>
          </cell>
          <cell r="Z107">
            <v>5.2550335570469802</v>
          </cell>
        </row>
        <row r="108">
          <cell r="B108">
            <v>42678</v>
          </cell>
          <cell r="C108" t="str">
            <v>A-22</v>
          </cell>
          <cell r="D108" t="str">
            <v>A-22:Zone3</v>
          </cell>
          <cell r="E108">
            <v>22</v>
          </cell>
          <cell r="F108">
            <v>100</v>
          </cell>
          <cell r="G108">
            <v>205</v>
          </cell>
          <cell r="H108">
            <v>123</v>
          </cell>
          <cell r="I108">
            <v>27</v>
          </cell>
          <cell r="J108">
            <v>6.1</v>
          </cell>
          <cell r="K108">
            <v>8.6460000000000008</v>
          </cell>
          <cell r="L108">
            <v>14.746</v>
          </cell>
          <cell r="M108">
            <v>58.632849586328497</v>
          </cell>
          <cell r="N108">
            <v>4.0000000000000001E-3</v>
          </cell>
          <cell r="O108">
            <v>4.0000000000000001E-3</v>
          </cell>
          <cell r="P108">
            <v>0</v>
          </cell>
          <cell r="Q108">
            <v>0</v>
          </cell>
          <cell r="R108">
            <v>655.73770491803282</v>
          </cell>
          <cell r="S108">
            <v>2161.5</v>
          </cell>
          <cell r="T108">
            <v>3687.5</v>
          </cell>
          <cell r="V108" t="str">
            <v xml:space="preserve">WC 58.62%. Gas TS = 0 MM. </v>
          </cell>
          <cell r="W108">
            <v>4</v>
          </cell>
          <cell r="X108">
            <v>0</v>
          </cell>
          <cell r="Y108">
            <v>2161.5</v>
          </cell>
          <cell r="Z108">
            <v>1524.9999999999998</v>
          </cell>
        </row>
        <row r="109">
          <cell r="B109">
            <v>42693</v>
          </cell>
          <cell r="C109" t="str">
            <v>A-22</v>
          </cell>
          <cell r="D109" t="str">
            <v>A-22:Zone3</v>
          </cell>
          <cell r="E109">
            <v>53</v>
          </cell>
          <cell r="F109">
            <v>100</v>
          </cell>
          <cell r="G109">
            <v>185</v>
          </cell>
          <cell r="H109">
            <v>175</v>
          </cell>
          <cell r="I109">
            <v>26</v>
          </cell>
          <cell r="J109">
            <v>18.440000000000001</v>
          </cell>
          <cell r="K109">
            <v>26.128</v>
          </cell>
          <cell r="L109">
            <v>44.567999999999998</v>
          </cell>
          <cell r="M109">
            <v>58.625022437623407</v>
          </cell>
          <cell r="N109">
            <v>1.72</v>
          </cell>
          <cell r="O109">
            <v>1.72</v>
          </cell>
          <cell r="P109">
            <v>0</v>
          </cell>
          <cell r="Q109">
            <v>0</v>
          </cell>
          <cell r="R109">
            <v>93275.488069414321</v>
          </cell>
          <cell r="S109">
            <v>15.190697674418605</v>
          </cell>
          <cell r="T109">
            <v>25.911627906976744</v>
          </cell>
          <cell r="V109" t="str">
            <v xml:space="preserve">Assume WC 58.62%. unload to VS on 17 Nov. </v>
          </cell>
          <cell r="W109">
            <v>1720</v>
          </cell>
          <cell r="X109">
            <v>0</v>
          </cell>
          <cell r="Y109">
            <v>15.190697674418605</v>
          </cell>
          <cell r="Z109">
            <v>10.720930232558141</v>
          </cell>
        </row>
        <row r="110">
          <cell r="B110">
            <v>42736</v>
          </cell>
          <cell r="C110" t="str">
            <v>A-22</v>
          </cell>
          <cell r="D110" t="str">
            <v>A-22:Zone3</v>
          </cell>
          <cell r="E110">
            <v>24</v>
          </cell>
          <cell r="F110">
            <v>100</v>
          </cell>
          <cell r="G110">
            <v>161</v>
          </cell>
          <cell r="H110">
            <v>130</v>
          </cell>
          <cell r="I110">
            <v>27</v>
          </cell>
          <cell r="J110">
            <v>4.1900000000000004</v>
          </cell>
          <cell r="K110">
            <v>14.592000000000001</v>
          </cell>
          <cell r="L110">
            <v>18.782</v>
          </cell>
          <cell r="M110">
            <v>77.691406665956762</v>
          </cell>
          <cell r="N110">
            <v>0.75</v>
          </cell>
          <cell r="O110">
            <v>0.75</v>
          </cell>
          <cell r="P110">
            <v>0</v>
          </cell>
          <cell r="Q110">
            <v>0</v>
          </cell>
          <cell r="R110">
            <v>178997.61336515512</v>
          </cell>
          <cell r="S110">
            <v>19.456</v>
          </cell>
          <cell r="T110">
            <v>25.042666666666666</v>
          </cell>
          <cell r="V110" t="str">
            <v>WC 77.7%. Gas TS = 0.75 MM.</v>
          </cell>
          <cell r="W110">
            <v>750</v>
          </cell>
          <cell r="X110">
            <v>0</v>
          </cell>
          <cell r="Y110">
            <v>19.456</v>
          </cell>
          <cell r="Z110">
            <v>5.5866666666666669</v>
          </cell>
        </row>
        <row r="111">
          <cell r="B111">
            <v>42771</v>
          </cell>
          <cell r="C111" t="str">
            <v>A-22</v>
          </cell>
          <cell r="D111" t="str">
            <v>A-22:Zone3</v>
          </cell>
          <cell r="E111">
            <v>24.5</v>
          </cell>
          <cell r="F111">
            <v>100</v>
          </cell>
          <cell r="G111">
            <v>204</v>
          </cell>
          <cell r="H111">
            <v>118</v>
          </cell>
          <cell r="I111">
            <v>27</v>
          </cell>
          <cell r="J111">
            <v>5</v>
          </cell>
          <cell r="K111">
            <v>17.417000000000002</v>
          </cell>
          <cell r="L111">
            <v>22.417000000000002</v>
          </cell>
          <cell r="M111">
            <v>77.69549895168845</v>
          </cell>
          <cell r="N111">
            <v>0.77</v>
          </cell>
          <cell r="O111">
            <v>0.77</v>
          </cell>
          <cell r="P111">
            <v>0</v>
          </cell>
          <cell r="Q111">
            <v>0</v>
          </cell>
          <cell r="R111">
            <v>154000</v>
          </cell>
          <cell r="T111">
            <v>29.112987012987013</v>
          </cell>
          <cell r="V111" t="str">
            <v>Assume WC 77.7%.</v>
          </cell>
          <cell r="W111">
            <v>770</v>
          </cell>
          <cell r="X111">
            <v>0</v>
          </cell>
          <cell r="Y111">
            <v>22.619480519480522</v>
          </cell>
          <cell r="Z111">
            <v>6.4935064935064934</v>
          </cell>
        </row>
        <row r="112">
          <cell r="B112">
            <v>42803</v>
          </cell>
          <cell r="C112" t="str">
            <v>A-22</v>
          </cell>
          <cell r="D112" t="str">
            <v>A-22:Zone3</v>
          </cell>
          <cell r="E112">
            <v>23</v>
          </cell>
          <cell r="F112">
            <v>100</v>
          </cell>
          <cell r="G112">
            <v>191</v>
          </cell>
          <cell r="H112">
            <v>125</v>
          </cell>
          <cell r="I112">
            <v>29</v>
          </cell>
          <cell r="J112">
            <v>0.54</v>
          </cell>
          <cell r="K112">
            <v>15.33</v>
          </cell>
          <cell r="L112">
            <v>15.87</v>
          </cell>
          <cell r="M112">
            <v>96.597353497164463</v>
          </cell>
          <cell r="N112">
            <v>0.74</v>
          </cell>
          <cell r="O112">
            <v>0.74</v>
          </cell>
          <cell r="R112">
            <v>1370370.3703703703</v>
          </cell>
          <cell r="T112">
            <v>21.445945945945947</v>
          </cell>
          <cell r="V112" t="str">
            <v>WC 96.6% updated Mar</v>
          </cell>
          <cell r="W112">
            <v>740</v>
          </cell>
          <cell r="X112">
            <v>0</v>
          </cell>
          <cell r="Y112">
            <v>20.716216216216218</v>
          </cell>
          <cell r="Z112">
            <v>0.72972972972972983</v>
          </cell>
        </row>
        <row r="113">
          <cell r="B113">
            <v>42856</v>
          </cell>
          <cell r="C113" t="str">
            <v>A-22</v>
          </cell>
          <cell r="D113" t="str">
            <v>A-22:Zone3</v>
          </cell>
          <cell r="E113">
            <v>13</v>
          </cell>
          <cell r="F113">
            <v>100</v>
          </cell>
          <cell r="G113">
            <v>192</v>
          </cell>
          <cell r="H113">
            <v>126</v>
          </cell>
          <cell r="I113">
            <v>29</v>
          </cell>
          <cell r="J113">
            <v>0.08</v>
          </cell>
          <cell r="K113">
            <v>2.54</v>
          </cell>
          <cell r="L113">
            <v>2.62</v>
          </cell>
          <cell r="M113">
            <v>96.946564885496187</v>
          </cell>
          <cell r="N113">
            <v>0.85</v>
          </cell>
          <cell r="O113">
            <v>0.85</v>
          </cell>
          <cell r="P113">
            <v>0</v>
          </cell>
          <cell r="Q113">
            <v>0</v>
          </cell>
          <cell r="R113">
            <v>10625000</v>
          </cell>
          <cell r="T113">
            <v>3.0823529411764707</v>
          </cell>
          <cell r="V113" t="str">
            <v>still use WC Mar</v>
          </cell>
          <cell r="W113">
            <v>850</v>
          </cell>
          <cell r="X113">
            <v>0</v>
          </cell>
          <cell r="Y113">
            <v>2.9882352941176471</v>
          </cell>
          <cell r="Z113">
            <v>9.4117647058823528E-2</v>
          </cell>
        </row>
        <row r="114">
          <cell r="B114">
            <v>42864</v>
          </cell>
          <cell r="C114" t="str">
            <v>A-22</v>
          </cell>
          <cell r="D114" t="str">
            <v>A-22:Zone3</v>
          </cell>
          <cell r="E114">
            <v>11</v>
          </cell>
          <cell r="F114">
            <v>100</v>
          </cell>
          <cell r="G114">
            <v>238</v>
          </cell>
          <cell r="H114">
            <v>119</v>
          </cell>
          <cell r="I114">
            <v>30</v>
          </cell>
          <cell r="J114">
            <v>0.35</v>
          </cell>
          <cell r="K114">
            <v>11.45</v>
          </cell>
          <cell r="L114">
            <v>11.8</v>
          </cell>
          <cell r="M114">
            <v>97.033898305084747</v>
          </cell>
          <cell r="N114">
            <v>0.79</v>
          </cell>
          <cell r="O114">
            <v>0.79</v>
          </cell>
          <cell r="P114">
            <v>0</v>
          </cell>
          <cell r="Q114">
            <v>0</v>
          </cell>
          <cell r="R114">
            <v>2257142.8571428573</v>
          </cell>
          <cell r="T114">
            <v>14.949367088607595</v>
          </cell>
          <cell r="V114" t="str">
            <v>After ITM tend to loaded up, THT dropped from 125 to 98 degF, unload to VS at May 5, THT increased to 172 degF only in a day then drop to around 130 degF. Latest check WC 0%, condensate 100%</v>
          </cell>
          <cell r="W114">
            <v>790</v>
          </cell>
          <cell r="X114">
            <v>0</v>
          </cell>
          <cell r="Y114">
            <v>14.493670886075948</v>
          </cell>
          <cell r="Z114">
            <v>0.44303797468354428</v>
          </cell>
        </row>
        <row r="115">
          <cell r="B115">
            <v>42888</v>
          </cell>
          <cell r="C115" t="str">
            <v>A-22</v>
          </cell>
          <cell r="D115" t="str">
            <v>A-22:Zone3</v>
          </cell>
          <cell r="E115">
            <v>21</v>
          </cell>
          <cell r="F115">
            <v>100</v>
          </cell>
          <cell r="G115">
            <v>195</v>
          </cell>
          <cell r="H115">
            <v>119</v>
          </cell>
          <cell r="I115">
            <v>30</v>
          </cell>
          <cell r="J115">
            <v>0.09</v>
          </cell>
          <cell r="K115">
            <v>2.94</v>
          </cell>
          <cell r="L115">
            <v>3.03</v>
          </cell>
          <cell r="M115">
            <v>97.029702970297024</v>
          </cell>
          <cell r="N115">
            <v>1.1100000000000001</v>
          </cell>
          <cell r="O115">
            <v>1.1100000000000001</v>
          </cell>
          <cell r="P115">
            <v>0</v>
          </cell>
          <cell r="Q115">
            <v>0</v>
          </cell>
          <cell r="R115">
            <v>12333333.333333334</v>
          </cell>
          <cell r="T115">
            <v>2.7297297297297298</v>
          </cell>
          <cell r="V115" t="str">
            <v>WC still use 97%</v>
          </cell>
          <cell r="W115">
            <v>1110</v>
          </cell>
          <cell r="X115">
            <v>0</v>
          </cell>
          <cell r="Y115">
            <v>2.6486486486486482</v>
          </cell>
          <cell r="Z115">
            <v>8.1081081081081072E-2</v>
          </cell>
        </row>
        <row r="116">
          <cell r="B116">
            <v>42919</v>
          </cell>
          <cell r="C116" t="str">
            <v>A-22</v>
          </cell>
          <cell r="D116" t="str">
            <v>A-22:Zone3</v>
          </cell>
          <cell r="E116">
            <v>18</v>
          </cell>
          <cell r="F116">
            <v>100</v>
          </cell>
          <cell r="G116">
            <v>192</v>
          </cell>
          <cell r="H116">
            <v>123</v>
          </cell>
          <cell r="I116">
            <v>30</v>
          </cell>
          <cell r="J116">
            <v>0</v>
          </cell>
          <cell r="K116">
            <v>0</v>
          </cell>
          <cell r="L116">
            <v>0</v>
          </cell>
          <cell r="M116">
            <v>0</v>
          </cell>
          <cell r="N116">
            <v>0.92</v>
          </cell>
          <cell r="O116">
            <v>0.92</v>
          </cell>
          <cell r="P116">
            <v>0</v>
          </cell>
          <cell r="Q116">
            <v>0</v>
          </cell>
          <cell r="R116">
            <v>0</v>
          </cell>
          <cell r="T116">
            <v>0</v>
          </cell>
          <cell r="V116" t="str">
            <v>Tend to loaded up, VS still out of service</v>
          </cell>
          <cell r="W116">
            <v>920</v>
          </cell>
          <cell r="X116">
            <v>0</v>
          </cell>
          <cell r="Y116">
            <v>0</v>
          </cell>
          <cell r="Z116">
            <v>0</v>
          </cell>
        </row>
        <row r="117">
          <cell r="B117">
            <v>42941</v>
          </cell>
          <cell r="C117" t="str">
            <v>A-22</v>
          </cell>
          <cell r="D117" t="str">
            <v>A-22:Zone3</v>
          </cell>
          <cell r="E117">
            <v>23</v>
          </cell>
          <cell r="F117">
            <v>100</v>
          </cell>
          <cell r="G117">
            <v>184</v>
          </cell>
          <cell r="H117">
            <v>117</v>
          </cell>
          <cell r="I117">
            <v>31</v>
          </cell>
          <cell r="J117">
            <v>0.03</v>
          </cell>
          <cell r="K117">
            <v>0.97</v>
          </cell>
          <cell r="L117">
            <v>1</v>
          </cell>
          <cell r="M117">
            <v>97</v>
          </cell>
          <cell r="N117">
            <v>0.92</v>
          </cell>
          <cell r="O117">
            <v>0.92</v>
          </cell>
          <cell r="P117">
            <v>0</v>
          </cell>
          <cell r="Q117">
            <v>0</v>
          </cell>
          <cell r="R117">
            <v>30666666.666666668</v>
          </cell>
          <cell r="T117">
            <v>1.0869565217391304</v>
          </cell>
          <cell r="W117">
            <v>920</v>
          </cell>
          <cell r="X117">
            <v>0</v>
          </cell>
          <cell r="Y117">
            <v>1.0543478260869565</v>
          </cell>
          <cell r="Z117">
            <v>3.2608695652173912E-2</v>
          </cell>
        </row>
        <row r="118">
          <cell r="B118">
            <v>43088</v>
          </cell>
          <cell r="C118" t="str">
            <v>A-22</v>
          </cell>
          <cell r="D118" t="str">
            <v>A-22:Zone3</v>
          </cell>
          <cell r="E118">
            <v>11</v>
          </cell>
          <cell r="F118">
            <v>100</v>
          </cell>
          <cell r="G118">
            <v>186</v>
          </cell>
          <cell r="H118">
            <v>165</v>
          </cell>
          <cell r="I118">
            <v>34</v>
          </cell>
          <cell r="J118">
            <v>29.1</v>
          </cell>
          <cell r="K118">
            <v>36.6</v>
          </cell>
          <cell r="L118">
            <v>65.7</v>
          </cell>
          <cell r="M118">
            <v>55.707762557077622</v>
          </cell>
          <cell r="N118">
            <v>2.36</v>
          </cell>
          <cell r="O118">
            <v>2.36</v>
          </cell>
          <cell r="P118">
            <v>0</v>
          </cell>
          <cell r="Q118">
            <v>0</v>
          </cell>
          <cell r="R118">
            <v>81099.656357388318</v>
          </cell>
          <cell r="T118">
            <v>27.838983050847457</v>
          </cell>
          <cell r="V118" t="str">
            <v>After WHPA S/D Dec 13, THT increase from 120 to 165 degF, update BSW 20 Dec 55.7%</v>
          </cell>
          <cell r="W118">
            <v>2360</v>
          </cell>
          <cell r="X118">
            <v>0</v>
          </cell>
          <cell r="Y118">
            <v>15.508474576271189</v>
          </cell>
          <cell r="Z118">
            <v>12.330508474576272</v>
          </cell>
        </row>
        <row r="119">
          <cell r="B119">
            <v>43123</v>
          </cell>
          <cell r="C119" t="str">
            <v>A-22</v>
          </cell>
          <cell r="D119" t="str">
            <v>A-22:Zone3</v>
          </cell>
          <cell r="E119">
            <v>25</v>
          </cell>
          <cell r="F119">
            <v>100</v>
          </cell>
          <cell r="G119">
            <v>210</v>
          </cell>
          <cell r="H119">
            <v>158</v>
          </cell>
          <cell r="J119">
            <v>18.100000000000001</v>
          </cell>
          <cell r="K119">
            <v>22.1</v>
          </cell>
          <cell r="L119">
            <v>40.200000000000003</v>
          </cell>
          <cell r="M119">
            <v>54.975124378109456</v>
          </cell>
          <cell r="N119">
            <v>1.84</v>
          </cell>
          <cell r="O119">
            <v>1.84</v>
          </cell>
          <cell r="P119">
            <v>0</v>
          </cell>
          <cell r="Q119">
            <v>0</v>
          </cell>
          <cell r="R119">
            <v>101657.45856353591</v>
          </cell>
          <cell r="T119">
            <v>21.885869565217391</v>
          </cell>
          <cell r="V119" t="str">
            <v>tends to loaded up</v>
          </cell>
          <cell r="W119">
            <v>1840</v>
          </cell>
          <cell r="X119">
            <v>0</v>
          </cell>
          <cell r="Y119">
            <v>12.010869565217391</v>
          </cell>
          <cell r="Z119">
            <v>9.8369565217391308</v>
          </cell>
        </row>
        <row r="120">
          <cell r="B120">
            <v>43154</v>
          </cell>
          <cell r="C120" t="str">
            <v>A-22</v>
          </cell>
          <cell r="D120" t="str">
            <v>A-22:Zone3</v>
          </cell>
          <cell r="E120">
            <v>17</v>
          </cell>
          <cell r="F120">
            <v>100</v>
          </cell>
          <cell r="G120">
            <v>222</v>
          </cell>
          <cell r="H120">
            <v>93</v>
          </cell>
          <cell r="J120">
            <v>0.8</v>
          </cell>
          <cell r="K120">
            <v>1</v>
          </cell>
          <cell r="L120">
            <v>1.8</v>
          </cell>
          <cell r="M120">
            <v>55.555555555555557</v>
          </cell>
          <cell r="N120">
            <v>0.75</v>
          </cell>
          <cell r="O120">
            <v>0.75</v>
          </cell>
          <cell r="P120">
            <v>0</v>
          </cell>
          <cell r="Q120">
            <v>0</v>
          </cell>
          <cell r="R120">
            <v>937500</v>
          </cell>
          <cell r="T120">
            <v>2.3066666666666666</v>
          </cell>
          <cell r="V120" t="str">
            <v>tends to loaded up, need PBU</v>
          </cell>
          <cell r="W120">
            <v>750</v>
          </cell>
          <cell r="X120">
            <v>0</v>
          </cell>
          <cell r="Y120">
            <v>1.3333333333333333</v>
          </cell>
          <cell r="Z120">
            <v>1.0666666666666667</v>
          </cell>
        </row>
        <row r="121">
          <cell r="B121">
            <v>43247</v>
          </cell>
          <cell r="C121" t="str">
            <v>A-22</v>
          </cell>
          <cell r="D121" t="str">
            <v>A-22:Zone3</v>
          </cell>
          <cell r="E121">
            <v>23.3</v>
          </cell>
          <cell r="F121">
            <v>100</v>
          </cell>
          <cell r="G121">
            <v>178</v>
          </cell>
          <cell r="H121">
            <v>103</v>
          </cell>
          <cell r="I121">
            <v>29</v>
          </cell>
          <cell r="J121">
            <v>3.6</v>
          </cell>
          <cell r="K121">
            <v>4.4000000000000004</v>
          </cell>
          <cell r="L121">
            <v>8</v>
          </cell>
          <cell r="M121">
            <v>55</v>
          </cell>
          <cell r="N121">
            <v>0.84</v>
          </cell>
          <cell r="O121">
            <v>0.84</v>
          </cell>
          <cell r="P121">
            <v>0</v>
          </cell>
          <cell r="Q121">
            <v>0</v>
          </cell>
          <cell r="R121">
            <v>233333.33333333334</v>
          </cell>
          <cell r="T121">
            <v>9.5238095238095237</v>
          </cell>
          <cell r="V121" t="str">
            <v>Need PBU ASAP</v>
          </cell>
          <cell r="W121">
            <v>840</v>
          </cell>
          <cell r="X121">
            <v>0</v>
          </cell>
          <cell r="Y121">
            <v>5.238095238095239</v>
          </cell>
          <cell r="Z121">
            <v>4.2857142857142856</v>
          </cell>
        </row>
        <row r="122">
          <cell r="B122">
            <v>43250</v>
          </cell>
          <cell r="C122" t="str">
            <v>A-22</v>
          </cell>
          <cell r="D122" t="str">
            <v>A-22:Zone3</v>
          </cell>
          <cell r="E122">
            <v>14</v>
          </cell>
          <cell r="F122">
            <v>100</v>
          </cell>
          <cell r="G122">
            <v>207</v>
          </cell>
          <cell r="H122">
            <v>152</v>
          </cell>
          <cell r="I122">
            <v>29</v>
          </cell>
          <cell r="J122">
            <v>44.3</v>
          </cell>
          <cell r="K122">
            <v>54.14</v>
          </cell>
          <cell r="L122">
            <v>98.44</v>
          </cell>
          <cell r="M122">
            <v>54.997968305566843</v>
          </cell>
          <cell r="N122">
            <v>2.6</v>
          </cell>
          <cell r="O122">
            <v>2.6</v>
          </cell>
          <cell r="P122">
            <v>0</v>
          </cell>
          <cell r="Q122">
            <v>0</v>
          </cell>
          <cell r="R122">
            <v>58690.744920993231</v>
          </cell>
          <cell r="T122">
            <v>37.861538461538458</v>
          </cell>
          <cell r="V122" t="str">
            <v>11 hrs after PBU, gas and liquid still continue decline, need continue welltest</v>
          </cell>
          <cell r="W122">
            <v>2600</v>
          </cell>
          <cell r="X122">
            <v>0</v>
          </cell>
          <cell r="Y122">
            <v>20.823076923076922</v>
          </cell>
          <cell r="Z122">
            <v>17.038461538461537</v>
          </cell>
        </row>
        <row r="123">
          <cell r="B123">
            <v>43252</v>
          </cell>
          <cell r="C123" t="str">
            <v>A-22</v>
          </cell>
          <cell r="D123" t="str">
            <v>A-22:Zone3</v>
          </cell>
          <cell r="E123">
            <v>30</v>
          </cell>
          <cell r="F123">
            <v>100</v>
          </cell>
          <cell r="G123">
            <v>210</v>
          </cell>
          <cell r="H123">
            <v>104</v>
          </cell>
          <cell r="I123">
            <v>30</v>
          </cell>
          <cell r="J123">
            <v>0</v>
          </cell>
          <cell r="K123">
            <v>0</v>
          </cell>
          <cell r="L123">
            <v>0</v>
          </cell>
          <cell r="M123">
            <v>0</v>
          </cell>
          <cell r="N123">
            <v>0.95</v>
          </cell>
          <cell r="O123">
            <v>0.95</v>
          </cell>
          <cell r="P123">
            <v>0</v>
          </cell>
          <cell r="Q123">
            <v>0</v>
          </cell>
          <cell r="R123">
            <v>0</v>
          </cell>
          <cell r="T123">
            <v>0</v>
          </cell>
          <cell r="V123" t="str">
            <v>Suspected loaded up due increasing SRS pressure to ~250 psig after GIC run May 31</v>
          </cell>
          <cell r="W123">
            <v>950</v>
          </cell>
          <cell r="X123">
            <v>0</v>
          </cell>
          <cell r="Y123">
            <v>0</v>
          </cell>
          <cell r="Z123">
            <v>0</v>
          </cell>
        </row>
        <row r="124">
          <cell r="B124">
            <v>43258</v>
          </cell>
          <cell r="C124" t="str">
            <v>A-22</v>
          </cell>
          <cell r="D124" t="str">
            <v>A-22:Zone3</v>
          </cell>
          <cell r="E124">
            <v>39.299999999999997</v>
          </cell>
          <cell r="F124">
            <v>100</v>
          </cell>
          <cell r="G124">
            <v>213</v>
          </cell>
          <cell r="H124">
            <v>112</v>
          </cell>
          <cell r="I124">
            <v>30</v>
          </cell>
          <cell r="J124">
            <v>1.91</v>
          </cell>
          <cell r="K124">
            <v>0</v>
          </cell>
          <cell r="L124">
            <v>1.91</v>
          </cell>
          <cell r="M124">
            <v>0</v>
          </cell>
          <cell r="N124">
            <v>0.98</v>
          </cell>
          <cell r="O124">
            <v>0.98</v>
          </cell>
          <cell r="P124">
            <v>0</v>
          </cell>
          <cell r="Q124">
            <v>0</v>
          </cell>
          <cell r="R124">
            <v>513089.00523560209</v>
          </cell>
          <cell r="T124">
            <v>1.9489795918367347</v>
          </cell>
          <cell r="V124" t="str">
            <v>Sample taken by Pak Fahmi. 100% Condensat</v>
          </cell>
          <cell r="W124">
            <v>980</v>
          </cell>
          <cell r="X124">
            <v>0</v>
          </cell>
          <cell r="Y124">
            <v>0</v>
          </cell>
          <cell r="Z124">
            <v>1.9489795918367347</v>
          </cell>
        </row>
        <row r="125">
          <cell r="B125">
            <v>43271</v>
          </cell>
          <cell r="C125" t="str">
            <v>A-22</v>
          </cell>
          <cell r="D125" t="str">
            <v>A-22:Zone3</v>
          </cell>
          <cell r="E125">
            <v>39</v>
          </cell>
          <cell r="F125">
            <v>100</v>
          </cell>
          <cell r="G125">
            <v>191</v>
          </cell>
          <cell r="H125">
            <v>105</v>
          </cell>
          <cell r="I125">
            <v>32</v>
          </cell>
          <cell r="J125">
            <v>0</v>
          </cell>
          <cell r="K125">
            <v>0</v>
          </cell>
          <cell r="L125">
            <v>0</v>
          </cell>
          <cell r="M125">
            <v>0</v>
          </cell>
          <cell r="N125">
            <v>0.84</v>
          </cell>
          <cell r="O125">
            <v>0.84</v>
          </cell>
          <cell r="P125">
            <v>0</v>
          </cell>
          <cell r="Q125">
            <v>0</v>
          </cell>
          <cell r="R125">
            <v>0</v>
          </cell>
          <cell r="T125">
            <v>0</v>
          </cell>
          <cell r="V125" t="str">
            <v>No liquid, need PBU</v>
          </cell>
          <cell r="W125">
            <v>840</v>
          </cell>
          <cell r="X125">
            <v>0</v>
          </cell>
          <cell r="Y125">
            <v>0</v>
          </cell>
          <cell r="Z125">
            <v>0</v>
          </cell>
        </row>
        <row r="126">
          <cell r="B126">
            <v>43291</v>
          </cell>
          <cell r="C126" t="str">
            <v>A-22</v>
          </cell>
          <cell r="D126" t="str">
            <v>A-22:Zone3</v>
          </cell>
          <cell r="E126">
            <v>18</v>
          </cell>
          <cell r="F126">
            <v>100</v>
          </cell>
          <cell r="G126">
            <v>194</v>
          </cell>
          <cell r="H126">
            <v>104</v>
          </cell>
          <cell r="I126">
            <v>36</v>
          </cell>
          <cell r="J126">
            <v>4.84</v>
          </cell>
          <cell r="K126">
            <v>5.91</v>
          </cell>
          <cell r="L126">
            <v>10.75</v>
          </cell>
          <cell r="M126">
            <v>54.97674418604651</v>
          </cell>
          <cell r="N126">
            <v>0.86</v>
          </cell>
          <cell r="O126">
            <v>0.86</v>
          </cell>
          <cell r="P126">
            <v>0</v>
          </cell>
          <cell r="Q126">
            <v>0</v>
          </cell>
          <cell r="R126">
            <v>177685.95041322315</v>
          </cell>
          <cell r="T126">
            <v>12.5</v>
          </cell>
          <cell r="V126" t="str">
            <v>After 12 hrs welltest, gas and liquid show up, gas gradually decrease, before combine test with A-10</v>
          </cell>
          <cell r="W126">
            <v>860</v>
          </cell>
          <cell r="X126">
            <v>0</v>
          </cell>
          <cell r="Y126">
            <v>6.8720930232558146</v>
          </cell>
          <cell r="Z126">
            <v>5.6279069767441863</v>
          </cell>
        </row>
        <row r="127">
          <cell r="B127">
            <v>43342</v>
          </cell>
          <cell r="C127" t="str">
            <v>A-22</v>
          </cell>
          <cell r="D127" t="str">
            <v>A-22:Zone3</v>
          </cell>
          <cell r="E127">
            <v>69</v>
          </cell>
          <cell r="F127">
            <v>100</v>
          </cell>
          <cell r="G127">
            <v>189</v>
          </cell>
          <cell r="H127">
            <v>171</v>
          </cell>
          <cell r="I127">
            <v>40</v>
          </cell>
          <cell r="J127">
            <v>74</v>
          </cell>
          <cell r="K127">
            <v>0</v>
          </cell>
          <cell r="L127">
            <v>74</v>
          </cell>
          <cell r="M127">
            <v>0</v>
          </cell>
          <cell r="N127">
            <v>2.1</v>
          </cell>
          <cell r="O127">
            <v>2.1</v>
          </cell>
          <cell r="P127">
            <v>0</v>
          </cell>
          <cell r="Q127">
            <v>0</v>
          </cell>
          <cell r="R127">
            <v>28378.37837837838</v>
          </cell>
          <cell r="T127">
            <v>35.238095238095241</v>
          </cell>
          <cell r="V127" t="str">
            <v>After PBU 3 days, confirm sample is condensate SG 0.73</v>
          </cell>
          <cell r="W127">
            <v>2100</v>
          </cell>
          <cell r="X127">
            <v>0</v>
          </cell>
          <cell r="Y127">
            <v>0</v>
          </cell>
          <cell r="Z127">
            <v>35.238095238095234</v>
          </cell>
        </row>
        <row r="128">
          <cell r="B128">
            <v>43365</v>
          </cell>
          <cell r="C128" t="str">
            <v>A-22</v>
          </cell>
          <cell r="D128" t="str">
            <v>A-22:Zone3</v>
          </cell>
          <cell r="E128">
            <v>21</v>
          </cell>
          <cell r="F128">
            <v>100</v>
          </cell>
          <cell r="G128">
            <v>229</v>
          </cell>
          <cell r="H128">
            <v>151</v>
          </cell>
          <cell r="I128">
            <v>39</v>
          </cell>
          <cell r="J128">
            <v>17.100000000000001</v>
          </cell>
          <cell r="K128">
            <v>0</v>
          </cell>
          <cell r="L128">
            <v>17.100000000000001</v>
          </cell>
          <cell r="M128">
            <v>0</v>
          </cell>
          <cell r="N128">
            <v>1.52</v>
          </cell>
          <cell r="O128">
            <v>1.52</v>
          </cell>
          <cell r="P128">
            <v>0</v>
          </cell>
          <cell r="Q128">
            <v>0</v>
          </cell>
          <cell r="R128">
            <v>88888.888888888891</v>
          </cell>
          <cell r="T128">
            <v>11.25</v>
          </cell>
          <cell r="V128" t="str">
            <v>Sample is condensate from analysis Lab FPSO (SG 0.73)</v>
          </cell>
          <cell r="W128">
            <v>1520</v>
          </cell>
          <cell r="X128">
            <v>0</v>
          </cell>
          <cell r="Y128">
            <v>0</v>
          </cell>
          <cell r="Z128">
            <v>11.25</v>
          </cell>
        </row>
        <row r="129">
          <cell r="B129">
            <v>43380</v>
          </cell>
          <cell r="C129" t="str">
            <v>A-22</v>
          </cell>
          <cell r="D129" t="str">
            <v>A-22:Zone3</v>
          </cell>
          <cell r="E129">
            <v>21</v>
          </cell>
          <cell r="F129">
            <v>100</v>
          </cell>
          <cell r="G129">
            <v>184</v>
          </cell>
          <cell r="H129">
            <v>154</v>
          </cell>
          <cell r="I129">
            <v>38</v>
          </cell>
          <cell r="J129">
            <v>78</v>
          </cell>
          <cell r="K129">
            <v>0</v>
          </cell>
          <cell r="L129">
            <v>78</v>
          </cell>
          <cell r="M129">
            <v>0</v>
          </cell>
          <cell r="N129">
            <v>2.1</v>
          </cell>
          <cell r="O129">
            <v>2.1</v>
          </cell>
          <cell r="P129">
            <v>0</v>
          </cell>
          <cell r="Q129">
            <v>0</v>
          </cell>
          <cell r="R129">
            <v>26923.076923076922</v>
          </cell>
          <cell r="T129">
            <v>37.142857142857146</v>
          </cell>
          <cell r="V129" t="str">
            <v>Reflow after PBU 3 days, WC 0% full condensate</v>
          </cell>
          <cell r="W129">
            <v>2100</v>
          </cell>
          <cell r="X129">
            <v>0</v>
          </cell>
          <cell r="Y129">
            <v>0</v>
          </cell>
          <cell r="Z129">
            <v>37.142857142857139</v>
          </cell>
        </row>
        <row r="130">
          <cell r="B130">
            <v>43388</v>
          </cell>
          <cell r="C130" t="str">
            <v>A-22</v>
          </cell>
          <cell r="D130" t="str">
            <v>A-22:Zone3</v>
          </cell>
          <cell r="E130">
            <v>26</v>
          </cell>
          <cell r="F130">
            <v>100</v>
          </cell>
          <cell r="G130">
            <v>183</v>
          </cell>
          <cell r="H130">
            <v>100</v>
          </cell>
          <cell r="I130">
            <v>38</v>
          </cell>
          <cell r="J130">
            <v>0</v>
          </cell>
          <cell r="K130">
            <v>0</v>
          </cell>
          <cell r="L130">
            <v>0</v>
          </cell>
          <cell r="M130">
            <v>0</v>
          </cell>
          <cell r="N130">
            <v>0.9</v>
          </cell>
          <cell r="O130">
            <v>0.9</v>
          </cell>
          <cell r="P130">
            <v>0</v>
          </cell>
          <cell r="Q130">
            <v>0</v>
          </cell>
          <cell r="R130">
            <v>0</v>
          </cell>
          <cell r="T130">
            <v>0</v>
          </cell>
          <cell r="V130" t="str">
            <v>No liquid after flow 8 days psot PBU but still has gas 0.9 MM, plan to PBU again</v>
          </cell>
          <cell r="W130">
            <v>900</v>
          </cell>
          <cell r="X130">
            <v>0</v>
          </cell>
          <cell r="Y130">
            <v>0</v>
          </cell>
          <cell r="Z130">
            <v>0</v>
          </cell>
        </row>
        <row r="131">
          <cell r="B131">
            <v>43403</v>
          </cell>
          <cell r="C131" t="str">
            <v>A-22</v>
          </cell>
          <cell r="D131" t="str">
            <v>A-22:Zone3</v>
          </cell>
          <cell r="E131">
            <v>5</v>
          </cell>
          <cell r="F131">
            <v>100</v>
          </cell>
          <cell r="G131">
            <v>200</v>
          </cell>
          <cell r="H131">
            <v>95</v>
          </cell>
          <cell r="I131">
            <v>38</v>
          </cell>
          <cell r="J131">
            <v>0</v>
          </cell>
          <cell r="K131">
            <v>0</v>
          </cell>
          <cell r="L131">
            <v>0</v>
          </cell>
          <cell r="M131">
            <v>0</v>
          </cell>
          <cell r="N131">
            <v>1</v>
          </cell>
          <cell r="O131">
            <v>1</v>
          </cell>
          <cell r="P131">
            <v>0</v>
          </cell>
          <cell r="Q131">
            <v>0</v>
          </cell>
          <cell r="R131">
            <v>0</v>
          </cell>
          <cell r="T131">
            <v>0</v>
          </cell>
          <cell r="V131" t="str">
            <v>Confirm no liquid, gas 1 MMscfd</v>
          </cell>
          <cell r="W131">
            <v>1000</v>
          </cell>
          <cell r="X131">
            <v>0</v>
          </cell>
          <cell r="Y131">
            <v>0</v>
          </cell>
          <cell r="Z131">
            <v>0</v>
          </cell>
        </row>
        <row r="132">
          <cell r="B132">
            <v>43406</v>
          </cell>
          <cell r="C132" t="str">
            <v>A-22</v>
          </cell>
          <cell r="D132" t="str">
            <v>A-22:Zone3</v>
          </cell>
          <cell r="E132">
            <v>27</v>
          </cell>
          <cell r="F132">
            <v>100</v>
          </cell>
          <cell r="G132">
            <v>187</v>
          </cell>
          <cell r="H132">
            <v>154</v>
          </cell>
          <cell r="I132">
            <v>39</v>
          </cell>
          <cell r="J132">
            <v>38</v>
          </cell>
          <cell r="K132">
            <v>0</v>
          </cell>
          <cell r="L132">
            <v>38</v>
          </cell>
          <cell r="M132">
            <v>0</v>
          </cell>
          <cell r="N132">
            <v>2.2000000000000002</v>
          </cell>
          <cell r="O132">
            <v>2.2000000000000002</v>
          </cell>
          <cell r="P132">
            <v>0</v>
          </cell>
          <cell r="Q132">
            <v>0</v>
          </cell>
          <cell r="R132">
            <v>57894.73684210526</v>
          </cell>
          <cell r="T132">
            <v>17.272727272727273</v>
          </cell>
          <cell r="V132" t="str">
            <v>low THP</v>
          </cell>
          <cell r="W132">
            <v>2200</v>
          </cell>
          <cell r="X132">
            <v>0</v>
          </cell>
          <cell r="Y132">
            <v>0</v>
          </cell>
          <cell r="Z132">
            <v>17.27272727272727</v>
          </cell>
        </row>
        <row r="133">
          <cell r="B133">
            <v>43420</v>
          </cell>
          <cell r="C133" t="str">
            <v>A-22</v>
          </cell>
          <cell r="D133" t="str">
            <v>A-22:Zone3</v>
          </cell>
          <cell r="E133">
            <v>44</v>
          </cell>
          <cell r="F133">
            <v>100</v>
          </cell>
          <cell r="G133">
            <v>217</v>
          </cell>
          <cell r="H133">
            <v>99</v>
          </cell>
          <cell r="I133">
            <v>39</v>
          </cell>
          <cell r="J133">
            <v>16</v>
          </cell>
          <cell r="K133">
            <v>0</v>
          </cell>
          <cell r="L133">
            <v>16</v>
          </cell>
          <cell r="M133">
            <v>0</v>
          </cell>
          <cell r="N133">
            <v>0.99</v>
          </cell>
          <cell r="O133">
            <v>0.99</v>
          </cell>
          <cell r="P133">
            <v>0</v>
          </cell>
          <cell r="Q133">
            <v>0</v>
          </cell>
          <cell r="R133">
            <v>61875</v>
          </cell>
          <cell r="T133">
            <v>16.161616161616163</v>
          </cell>
          <cell r="V133" t="str">
            <v>purely condensate</v>
          </cell>
          <cell r="W133">
            <v>990</v>
          </cell>
          <cell r="X133">
            <v>0</v>
          </cell>
          <cell r="Y133">
            <v>0</v>
          </cell>
          <cell r="Z133">
            <v>16.161616161616163</v>
          </cell>
        </row>
        <row r="134">
          <cell r="B134">
            <v>43455</v>
          </cell>
          <cell r="C134" t="str">
            <v>A-22</v>
          </cell>
          <cell r="D134" t="str">
            <v>A-22:Zone3</v>
          </cell>
          <cell r="E134">
            <v>24</v>
          </cell>
          <cell r="F134">
            <v>100</v>
          </cell>
          <cell r="G134">
            <v>221</v>
          </cell>
          <cell r="H134">
            <v>96</v>
          </cell>
          <cell r="I134">
            <v>39.82</v>
          </cell>
          <cell r="J134">
            <v>4.6900000000000004</v>
          </cell>
          <cell r="K134">
            <v>0</v>
          </cell>
          <cell r="L134">
            <v>4.6900000000000004</v>
          </cell>
          <cell r="M134">
            <v>0</v>
          </cell>
          <cell r="N134">
            <v>1.01</v>
          </cell>
          <cell r="O134">
            <v>1.01</v>
          </cell>
          <cell r="P134">
            <v>0</v>
          </cell>
          <cell r="Q134">
            <v>0</v>
          </cell>
          <cell r="R134">
            <v>215351.81236673775</v>
          </cell>
          <cell r="T134">
            <v>4.6435643564356432</v>
          </cell>
          <cell r="W134">
            <v>1010</v>
          </cell>
          <cell r="X134">
            <v>0</v>
          </cell>
          <cell r="Y134">
            <v>0</v>
          </cell>
          <cell r="Z134">
            <v>4.6435643564356441</v>
          </cell>
        </row>
        <row r="135">
          <cell r="B135">
            <v>43471</v>
          </cell>
          <cell r="C135" t="str">
            <v>A-22</v>
          </cell>
          <cell r="D135" t="str">
            <v>A-22:Zone3</v>
          </cell>
          <cell r="E135">
            <v>38.299999999999997</v>
          </cell>
          <cell r="F135">
            <v>100</v>
          </cell>
          <cell r="G135">
            <v>202</v>
          </cell>
          <cell r="H135">
            <v>98</v>
          </cell>
          <cell r="I135">
            <v>40</v>
          </cell>
          <cell r="J135">
            <v>0</v>
          </cell>
          <cell r="K135">
            <v>0</v>
          </cell>
          <cell r="L135">
            <v>0</v>
          </cell>
          <cell r="M135">
            <v>0</v>
          </cell>
          <cell r="N135">
            <v>1</v>
          </cell>
          <cell r="O135">
            <v>1</v>
          </cell>
          <cell r="P135">
            <v>0</v>
          </cell>
          <cell r="Q135">
            <v>0</v>
          </cell>
          <cell r="R135">
            <v>0</v>
          </cell>
          <cell r="T135">
            <v>0</v>
          </cell>
          <cell r="V135" t="str">
            <v>no liquid</v>
          </cell>
          <cell r="W135">
            <v>1000</v>
          </cell>
          <cell r="X135">
            <v>0</v>
          </cell>
          <cell r="Y135">
            <v>0</v>
          </cell>
          <cell r="Z135">
            <v>0</v>
          </cell>
        </row>
        <row r="136">
          <cell r="B136">
            <v>43517</v>
          </cell>
          <cell r="C136" t="str">
            <v>A-22</v>
          </cell>
          <cell r="D136" t="str">
            <v>A-22:Zone3</v>
          </cell>
          <cell r="E136">
            <v>19</v>
          </cell>
          <cell r="F136">
            <v>100</v>
          </cell>
          <cell r="G136">
            <v>186</v>
          </cell>
          <cell r="H136">
            <v>101</v>
          </cell>
          <cell r="I136">
            <v>42</v>
          </cell>
          <cell r="J136">
            <v>8</v>
          </cell>
          <cell r="K136">
            <v>0</v>
          </cell>
          <cell r="L136">
            <v>8</v>
          </cell>
          <cell r="M136">
            <v>0</v>
          </cell>
          <cell r="N136">
            <v>0.7</v>
          </cell>
          <cell r="O136">
            <v>0.7</v>
          </cell>
          <cell r="P136">
            <v>0</v>
          </cell>
          <cell r="R136">
            <v>87500</v>
          </cell>
          <cell r="T136">
            <v>11.428571428571429</v>
          </cell>
          <cell r="V136" t="str">
            <v>WC 0% NF</v>
          </cell>
          <cell r="W136">
            <v>700</v>
          </cell>
          <cell r="X136">
            <v>0</v>
          </cell>
          <cell r="Y136">
            <v>0</v>
          </cell>
          <cell r="Z136">
            <v>11.428571428571429</v>
          </cell>
        </row>
        <row r="137">
          <cell r="B137">
            <v>43535</v>
          </cell>
          <cell r="C137" t="str">
            <v>A-22</v>
          </cell>
          <cell r="D137" t="str">
            <v>A-22:Zone3</v>
          </cell>
          <cell r="E137">
            <v>24</v>
          </cell>
          <cell r="F137">
            <v>100</v>
          </cell>
          <cell r="G137">
            <v>199</v>
          </cell>
          <cell r="H137">
            <v>161</v>
          </cell>
          <cell r="I137">
            <v>42</v>
          </cell>
          <cell r="J137">
            <v>4.3</v>
          </cell>
          <cell r="K137">
            <v>82.3</v>
          </cell>
          <cell r="L137">
            <v>86.6</v>
          </cell>
          <cell r="M137">
            <v>95.03464203233257</v>
          </cell>
          <cell r="N137">
            <v>2.04</v>
          </cell>
          <cell r="O137">
            <v>2.04</v>
          </cell>
          <cell r="P137">
            <v>0</v>
          </cell>
          <cell r="Q137">
            <v>0</v>
          </cell>
          <cell r="R137">
            <v>474418.60465116281</v>
          </cell>
          <cell r="T137">
            <v>42.450980392156865</v>
          </cell>
          <cell r="V137" t="str">
            <v>After tub clearance and shut in 4 days, combine test A22 and A-05 with 1" oil flow meter</v>
          </cell>
          <cell r="W137">
            <v>2040</v>
          </cell>
          <cell r="X137">
            <v>0</v>
          </cell>
          <cell r="Y137">
            <v>40.343137254901961</v>
          </cell>
          <cell r="Z137">
            <v>2.107843137254902</v>
          </cell>
        </row>
        <row r="138">
          <cell r="B138">
            <v>43540</v>
          </cell>
          <cell r="C138" t="str">
            <v>A-22</v>
          </cell>
          <cell r="D138" t="str">
            <v>A-22:Zone3</v>
          </cell>
          <cell r="E138">
            <v>24</v>
          </cell>
          <cell r="F138">
            <v>100</v>
          </cell>
          <cell r="G138">
            <v>195</v>
          </cell>
          <cell r="H138">
            <v>158</v>
          </cell>
          <cell r="J138">
            <v>3.9</v>
          </cell>
          <cell r="K138">
            <v>73.900000000000006</v>
          </cell>
          <cell r="L138">
            <v>77.8</v>
          </cell>
          <cell r="M138">
            <v>94.987146529562978</v>
          </cell>
          <cell r="N138">
            <v>2.63</v>
          </cell>
          <cell r="O138">
            <v>2.63</v>
          </cell>
          <cell r="P138">
            <v>0</v>
          </cell>
          <cell r="Q138">
            <v>0</v>
          </cell>
          <cell r="R138">
            <v>674358.97435897437</v>
          </cell>
          <cell r="T138">
            <v>29.581749049429657</v>
          </cell>
          <cell r="V138" t="str">
            <v>After shut in 3 days for log PNX, Combine well test Well A-05</v>
          </cell>
          <cell r="W138">
            <v>2630</v>
          </cell>
          <cell r="X138">
            <v>0</v>
          </cell>
          <cell r="Y138">
            <v>28.098859315589358</v>
          </cell>
          <cell r="Z138">
            <v>1.4828897338403042</v>
          </cell>
        </row>
        <row r="139">
          <cell r="B139">
            <v>43541</v>
          </cell>
          <cell r="C139" t="str">
            <v>A-22</v>
          </cell>
          <cell r="D139" t="str">
            <v>A-22:Zone3</v>
          </cell>
          <cell r="E139">
            <v>18</v>
          </cell>
          <cell r="F139">
            <v>100</v>
          </cell>
          <cell r="G139">
            <v>192</v>
          </cell>
          <cell r="H139">
            <v>159</v>
          </cell>
          <cell r="J139">
            <v>3.9</v>
          </cell>
          <cell r="K139">
            <v>73.2</v>
          </cell>
          <cell r="L139">
            <v>77.099999999999994</v>
          </cell>
          <cell r="M139">
            <v>94.94163424124514</v>
          </cell>
          <cell r="N139">
            <v>2</v>
          </cell>
          <cell r="O139">
            <v>2</v>
          </cell>
          <cell r="P139">
            <v>0</v>
          </cell>
          <cell r="Q139">
            <v>0</v>
          </cell>
          <cell r="R139">
            <v>512820.51282051281</v>
          </cell>
          <cell r="T139">
            <v>38.5</v>
          </cell>
          <cell r="V139" t="str">
            <v>After flow 1 day, gas decline liquid still stable</v>
          </cell>
          <cell r="W139">
            <v>2000</v>
          </cell>
          <cell r="X139">
            <v>0</v>
          </cell>
          <cell r="Y139">
            <v>36.6</v>
          </cell>
          <cell r="Z139">
            <v>1.95</v>
          </cell>
        </row>
        <row r="140">
          <cell r="B140">
            <v>43588</v>
          </cell>
          <cell r="C140" t="str">
            <v>A-22</v>
          </cell>
          <cell r="D140" t="str">
            <v>A-22:Zone3</v>
          </cell>
          <cell r="E140">
            <v>12</v>
          </cell>
          <cell r="F140">
            <v>100</v>
          </cell>
          <cell r="G140">
            <v>203</v>
          </cell>
          <cell r="H140">
            <v>154</v>
          </cell>
          <cell r="I140">
            <v>44</v>
          </cell>
          <cell r="J140">
            <v>1.4</v>
          </cell>
          <cell r="K140">
            <v>26.1</v>
          </cell>
          <cell r="L140">
            <v>27.5</v>
          </cell>
          <cell r="M140">
            <v>94.909090909090907</v>
          </cell>
          <cell r="N140">
            <v>1.7</v>
          </cell>
          <cell r="O140">
            <v>1.7</v>
          </cell>
          <cell r="P140">
            <v>0</v>
          </cell>
          <cell r="Q140">
            <v>0</v>
          </cell>
          <cell r="R140">
            <v>1214285.7142857143</v>
          </cell>
          <cell r="T140">
            <v>16.176470588235293</v>
          </cell>
          <cell r="V140" t="str">
            <v>NF, Combine with A-05.</v>
          </cell>
          <cell r="W140">
            <v>1700</v>
          </cell>
          <cell r="X140">
            <v>0</v>
          </cell>
          <cell r="Y140">
            <v>15.352941176470589</v>
          </cell>
          <cell r="Z140">
            <v>0.82352941176470584</v>
          </cell>
        </row>
        <row r="141">
          <cell r="B141">
            <v>43606</v>
          </cell>
          <cell r="C141" t="str">
            <v>A-22</v>
          </cell>
          <cell r="D141" t="str">
            <v>A-22:Zone3</v>
          </cell>
          <cell r="E141">
            <v>24</v>
          </cell>
          <cell r="F141">
            <v>100</v>
          </cell>
          <cell r="G141">
            <v>176</v>
          </cell>
          <cell r="H141">
            <v>98</v>
          </cell>
          <cell r="I141">
            <v>44</v>
          </cell>
          <cell r="J141">
            <v>0.2</v>
          </cell>
          <cell r="K141">
            <v>4.3</v>
          </cell>
          <cell r="L141">
            <v>4.5</v>
          </cell>
          <cell r="M141">
            <v>95.555555555555557</v>
          </cell>
          <cell r="N141">
            <v>0.55000000000000004</v>
          </cell>
          <cell r="O141">
            <v>0.55000000000000004</v>
          </cell>
          <cell r="P141">
            <v>0</v>
          </cell>
          <cell r="Q141">
            <v>0</v>
          </cell>
          <cell r="R141">
            <v>2750000</v>
          </cell>
          <cell r="T141">
            <v>8.1818181818181817</v>
          </cell>
          <cell r="V141" t="str">
            <v>NF, combine A-05</v>
          </cell>
          <cell r="W141">
            <v>550</v>
          </cell>
          <cell r="X141">
            <v>0</v>
          </cell>
          <cell r="Y141">
            <v>7.8181818181818175</v>
          </cell>
          <cell r="Z141">
            <v>0.36363636363636365</v>
          </cell>
        </row>
        <row r="142">
          <cell r="B142">
            <v>43654</v>
          </cell>
          <cell r="C142" t="str">
            <v>A-22</v>
          </cell>
          <cell r="D142" t="str">
            <v>A-22:Zone3</v>
          </cell>
          <cell r="E142">
            <v>12</v>
          </cell>
          <cell r="F142">
            <v>100</v>
          </cell>
          <cell r="G142">
            <v>211</v>
          </cell>
          <cell r="H142">
            <v>192</v>
          </cell>
          <cell r="I142">
            <v>47</v>
          </cell>
          <cell r="J142">
            <v>6</v>
          </cell>
          <cell r="K142">
            <v>641</v>
          </cell>
          <cell r="L142">
            <v>647</v>
          </cell>
          <cell r="M142">
            <v>99.072642967542507</v>
          </cell>
          <cell r="N142">
            <v>10.32</v>
          </cell>
          <cell r="O142">
            <v>10.32</v>
          </cell>
          <cell r="P142">
            <v>0</v>
          </cell>
          <cell r="Q142">
            <v>0</v>
          </cell>
          <cell r="R142">
            <v>1720000</v>
          </cell>
          <cell r="T142">
            <v>62.693798449612402</v>
          </cell>
          <cell r="V142" t="str">
            <v>Test flow after Cement Packer to add perf GBM only (GS-2 postponed) due to initial rate ~10 MM as decided by Mngmnt. 1st test flow SITP 220# well not flow (6Jul), 2nd test flow SITP 630# well kick off Brine (7Jul).</v>
          </cell>
          <cell r="W142">
            <v>10320</v>
          </cell>
          <cell r="X142">
            <v>0</v>
          </cell>
          <cell r="Y142">
            <v>62.11240310077519</v>
          </cell>
          <cell r="Z142">
            <v>0.58139534883720934</v>
          </cell>
        </row>
        <row r="143">
          <cell r="B143">
            <v>43655</v>
          </cell>
          <cell r="C143" t="str">
            <v>A-22</v>
          </cell>
          <cell r="D143" t="str">
            <v>A-22:Zone3</v>
          </cell>
          <cell r="E143">
            <v>24</v>
          </cell>
          <cell r="F143">
            <v>100</v>
          </cell>
          <cell r="G143">
            <v>223</v>
          </cell>
          <cell r="H143">
            <v>198</v>
          </cell>
          <cell r="I143">
            <v>47</v>
          </cell>
          <cell r="J143">
            <v>5.8</v>
          </cell>
          <cell r="K143">
            <v>575</v>
          </cell>
          <cell r="L143">
            <v>580.79999999999995</v>
          </cell>
          <cell r="M143">
            <v>99.001377410468322</v>
          </cell>
          <cell r="N143">
            <v>10</v>
          </cell>
          <cell r="O143">
            <v>10</v>
          </cell>
          <cell r="P143">
            <v>0</v>
          </cell>
          <cell r="Q143">
            <v>0</v>
          </cell>
          <cell r="R143">
            <v>1724137.9310344828</v>
          </cell>
          <cell r="T143">
            <v>58.1</v>
          </cell>
          <cell r="V143" t="str">
            <v>NF, After 1 day flowing</v>
          </cell>
          <cell r="W143">
            <v>10000</v>
          </cell>
          <cell r="X143">
            <v>0</v>
          </cell>
          <cell r="Y143">
            <v>57.5</v>
          </cell>
          <cell r="Z143">
            <v>0.57999999999999996</v>
          </cell>
        </row>
        <row r="144">
          <cell r="B144">
            <v>43656</v>
          </cell>
          <cell r="C144" t="str">
            <v>A-22</v>
          </cell>
          <cell r="D144" t="str">
            <v>A-22:Zone3</v>
          </cell>
          <cell r="E144">
            <v>24</v>
          </cell>
          <cell r="F144">
            <v>100</v>
          </cell>
          <cell r="G144">
            <v>214</v>
          </cell>
          <cell r="H144">
            <v>198</v>
          </cell>
          <cell r="I144">
            <v>47</v>
          </cell>
          <cell r="J144">
            <v>5.8</v>
          </cell>
          <cell r="K144">
            <v>578</v>
          </cell>
          <cell r="L144">
            <v>583.79999999999995</v>
          </cell>
          <cell r="M144">
            <v>99.006509078451529</v>
          </cell>
          <cell r="N144">
            <v>9.9</v>
          </cell>
          <cell r="O144">
            <v>9.9</v>
          </cell>
          <cell r="P144">
            <v>0</v>
          </cell>
          <cell r="Q144">
            <v>0</v>
          </cell>
          <cell r="R144">
            <v>1706896.551724138</v>
          </cell>
          <cell r="T144">
            <v>58.98989898989899</v>
          </cell>
          <cell r="V144" t="str">
            <v>NF, After 2 days welltest</v>
          </cell>
          <cell r="W144">
            <v>9900</v>
          </cell>
          <cell r="X144">
            <v>0</v>
          </cell>
          <cell r="Y144">
            <v>58.383838383838381</v>
          </cell>
          <cell r="Z144">
            <v>0.58585858585858586</v>
          </cell>
        </row>
        <row r="145">
          <cell r="B145">
            <v>43658</v>
          </cell>
          <cell r="C145" t="str">
            <v>A-22</v>
          </cell>
          <cell r="D145" t="str">
            <v>A-22:Zone3</v>
          </cell>
          <cell r="E145">
            <v>14</v>
          </cell>
          <cell r="F145">
            <v>100</v>
          </cell>
          <cell r="G145">
            <v>223</v>
          </cell>
          <cell r="H145">
            <v>203</v>
          </cell>
          <cell r="I145">
            <v>47</v>
          </cell>
          <cell r="J145">
            <v>6</v>
          </cell>
          <cell r="K145">
            <v>574</v>
          </cell>
          <cell r="L145">
            <v>580</v>
          </cell>
          <cell r="M145">
            <v>98.965517241379317</v>
          </cell>
          <cell r="N145">
            <v>9.1</v>
          </cell>
          <cell r="O145">
            <v>9.1</v>
          </cell>
          <cell r="P145">
            <v>0</v>
          </cell>
          <cell r="Q145">
            <v>0</v>
          </cell>
          <cell r="R145">
            <v>1516666.6666666667</v>
          </cell>
          <cell r="T145">
            <v>63.736263736263737</v>
          </cell>
          <cell r="V145" t="str">
            <v>Combine well A-05 and well A-22 Well Test</v>
          </cell>
          <cell r="W145">
            <v>9100</v>
          </cell>
          <cell r="X145">
            <v>0</v>
          </cell>
          <cell r="Y145">
            <v>63.07692307692308</v>
          </cell>
          <cell r="Z145">
            <v>0.65934065934065933</v>
          </cell>
        </row>
        <row r="146">
          <cell r="B146">
            <v>43661</v>
          </cell>
          <cell r="C146" t="str">
            <v>A-22</v>
          </cell>
          <cell r="D146" t="str">
            <v>A-22:Zone3</v>
          </cell>
          <cell r="E146">
            <v>12</v>
          </cell>
          <cell r="F146">
            <v>100</v>
          </cell>
          <cell r="G146">
            <v>208</v>
          </cell>
          <cell r="H146">
            <v>198</v>
          </cell>
          <cell r="I146">
            <v>48</v>
          </cell>
          <cell r="J146">
            <v>6</v>
          </cell>
          <cell r="K146">
            <v>580</v>
          </cell>
          <cell r="L146">
            <v>586</v>
          </cell>
          <cell r="M146">
            <v>98.976109215017061</v>
          </cell>
          <cell r="N146">
            <v>8.5</v>
          </cell>
          <cell r="O146">
            <v>8.5</v>
          </cell>
          <cell r="P146">
            <v>0</v>
          </cell>
          <cell r="Q146">
            <v>0</v>
          </cell>
          <cell r="R146">
            <v>1416666.6666666667</v>
          </cell>
          <cell r="T146">
            <v>68.941176470588232</v>
          </cell>
          <cell r="V146" t="str">
            <v>Combine test A-05 (60 bfpd, 5.8 MM)</v>
          </cell>
          <cell r="W146">
            <v>8500</v>
          </cell>
          <cell r="X146">
            <v>0</v>
          </cell>
          <cell r="Y146">
            <v>68.235294117647058</v>
          </cell>
          <cell r="Z146">
            <v>0.70588235294117652</v>
          </cell>
        </row>
        <row r="147">
          <cell r="B147">
            <v>43662</v>
          </cell>
          <cell r="C147" t="str">
            <v>A-22</v>
          </cell>
          <cell r="D147" t="str">
            <v>A-22:Zone3</v>
          </cell>
          <cell r="E147">
            <v>24</v>
          </cell>
          <cell r="F147">
            <v>100</v>
          </cell>
          <cell r="G147">
            <v>207</v>
          </cell>
          <cell r="H147">
            <v>197</v>
          </cell>
          <cell r="I147">
            <v>48</v>
          </cell>
          <cell r="J147">
            <v>6</v>
          </cell>
          <cell r="K147">
            <v>584</v>
          </cell>
          <cell r="L147">
            <v>590</v>
          </cell>
          <cell r="M147">
            <v>98.983050847457633</v>
          </cell>
          <cell r="N147">
            <v>8.3000000000000007</v>
          </cell>
          <cell r="O147">
            <v>8.3000000000000007</v>
          </cell>
          <cell r="P147">
            <v>0</v>
          </cell>
          <cell r="Q147">
            <v>0</v>
          </cell>
          <cell r="R147">
            <v>1383333.3333333333</v>
          </cell>
          <cell r="T147">
            <v>71.084337349397586</v>
          </cell>
          <cell r="V147" t="str">
            <v>continue welltest commingle with A-05 (TBD)</v>
          </cell>
          <cell r="W147">
            <v>8300</v>
          </cell>
          <cell r="X147">
            <v>0</v>
          </cell>
          <cell r="Y147">
            <v>70.361445783132524</v>
          </cell>
          <cell r="Z147">
            <v>0.72289156626506013</v>
          </cell>
        </row>
        <row r="148">
          <cell r="B148">
            <v>43663</v>
          </cell>
          <cell r="C148" t="str">
            <v>A-22</v>
          </cell>
          <cell r="D148" t="str">
            <v>A-22:Zone3</v>
          </cell>
          <cell r="E148">
            <v>2</v>
          </cell>
          <cell r="F148">
            <v>100</v>
          </cell>
          <cell r="G148">
            <v>195</v>
          </cell>
          <cell r="H148">
            <v>198</v>
          </cell>
          <cell r="I148">
            <v>47</v>
          </cell>
          <cell r="J148">
            <v>5</v>
          </cell>
          <cell r="K148">
            <v>516</v>
          </cell>
          <cell r="L148">
            <v>521</v>
          </cell>
          <cell r="M148">
            <v>99.04030710172745</v>
          </cell>
          <cell r="N148">
            <v>8.3000000000000007</v>
          </cell>
          <cell r="O148">
            <v>8.3000000000000007</v>
          </cell>
          <cell r="P148">
            <v>0</v>
          </cell>
          <cell r="Q148">
            <v>0</v>
          </cell>
          <cell r="R148">
            <v>1660000</v>
          </cell>
          <cell r="T148">
            <v>62.7710843373494</v>
          </cell>
          <cell r="V148" t="str">
            <v>single test A-22 (A-05 S/I during HT S/D)</v>
          </cell>
          <cell r="W148">
            <v>8300</v>
          </cell>
          <cell r="X148">
            <v>0</v>
          </cell>
          <cell r="Y148">
            <v>62.168674698795172</v>
          </cell>
          <cell r="Z148">
            <v>0.60240963855421681</v>
          </cell>
        </row>
        <row r="149">
          <cell r="B149">
            <v>43664</v>
          </cell>
          <cell r="C149" t="str">
            <v>A-22</v>
          </cell>
          <cell r="D149" t="str">
            <v>A-22:Zone3</v>
          </cell>
          <cell r="E149">
            <v>18</v>
          </cell>
          <cell r="F149">
            <v>100</v>
          </cell>
          <cell r="G149">
            <v>211</v>
          </cell>
          <cell r="H149">
            <v>198</v>
          </cell>
          <cell r="I149">
            <v>48</v>
          </cell>
          <cell r="J149">
            <v>6</v>
          </cell>
          <cell r="K149">
            <v>592</v>
          </cell>
          <cell r="L149">
            <v>598</v>
          </cell>
          <cell r="M149">
            <v>98.996655518394647</v>
          </cell>
          <cell r="N149">
            <v>8.1999999999999993</v>
          </cell>
          <cell r="O149">
            <v>8.1999999999999993</v>
          </cell>
          <cell r="P149">
            <v>0</v>
          </cell>
          <cell r="Q149">
            <v>0</v>
          </cell>
          <cell r="R149">
            <v>1366666.6666666667</v>
          </cell>
          <cell r="T149">
            <v>74.146341463414629</v>
          </cell>
          <cell r="V149" t="str">
            <v>continue welltest commingle with A-05 (TBD)</v>
          </cell>
          <cell r="W149">
            <v>8200</v>
          </cell>
          <cell r="X149">
            <v>0</v>
          </cell>
          <cell r="Y149">
            <v>72.195121951219519</v>
          </cell>
          <cell r="Z149">
            <v>0.73170731707317083</v>
          </cell>
        </row>
        <row r="150">
          <cell r="B150">
            <v>43665</v>
          </cell>
          <cell r="C150" t="str">
            <v>A-22</v>
          </cell>
          <cell r="D150" t="str">
            <v>A-22:Zone3</v>
          </cell>
          <cell r="E150">
            <v>12</v>
          </cell>
          <cell r="F150">
            <v>100</v>
          </cell>
          <cell r="G150">
            <v>208</v>
          </cell>
          <cell r="H150">
            <v>199</v>
          </cell>
          <cell r="I150">
            <v>48</v>
          </cell>
          <cell r="J150">
            <v>6</v>
          </cell>
          <cell r="K150">
            <v>592</v>
          </cell>
          <cell r="L150">
            <v>598</v>
          </cell>
          <cell r="M150">
            <v>98.996655518394647</v>
          </cell>
          <cell r="N150">
            <v>8.1999999999999993</v>
          </cell>
          <cell r="O150">
            <v>8.1999999999999993</v>
          </cell>
          <cell r="P150">
            <v>0</v>
          </cell>
          <cell r="Q150">
            <v>0</v>
          </cell>
          <cell r="R150">
            <v>1366666.6666666667</v>
          </cell>
          <cell r="T150">
            <v>72.926829268292678</v>
          </cell>
          <cell r="V150" t="str">
            <v>continue welltest commingle with A-05 (TBD)</v>
          </cell>
          <cell r="W150">
            <v>8200</v>
          </cell>
          <cell r="X150">
            <v>0</v>
          </cell>
          <cell r="Y150">
            <v>72.195121951219519</v>
          </cell>
          <cell r="Z150">
            <v>0.73170731707317083</v>
          </cell>
        </row>
        <row r="151">
          <cell r="B151">
            <v>43666</v>
          </cell>
          <cell r="C151" t="str">
            <v>A-22</v>
          </cell>
          <cell r="D151" t="str">
            <v>A-22:Zone3</v>
          </cell>
          <cell r="E151">
            <v>24</v>
          </cell>
          <cell r="F151">
            <v>100</v>
          </cell>
          <cell r="G151">
            <v>199</v>
          </cell>
          <cell r="H151">
            <v>202</v>
          </cell>
          <cell r="I151">
            <v>48</v>
          </cell>
          <cell r="J151">
            <v>6</v>
          </cell>
          <cell r="K151">
            <v>589</v>
          </cell>
          <cell r="L151">
            <v>595</v>
          </cell>
          <cell r="M151">
            <v>98.991596638655466</v>
          </cell>
          <cell r="N151">
            <v>8.3000000000000007</v>
          </cell>
          <cell r="O151">
            <v>8.3000000000000007</v>
          </cell>
          <cell r="P151">
            <v>0</v>
          </cell>
          <cell r="Q151">
            <v>0</v>
          </cell>
          <cell r="R151">
            <v>1383333.3333333333</v>
          </cell>
          <cell r="T151">
            <v>71.686746987951807</v>
          </cell>
          <cell r="V151" t="str">
            <v>continue welltest commingle with A-05 (TBD)</v>
          </cell>
          <cell r="W151">
            <v>8300</v>
          </cell>
          <cell r="X151">
            <v>0</v>
          </cell>
          <cell r="Y151">
            <v>70.963855421686745</v>
          </cell>
          <cell r="Z151">
            <v>0.72289156626506013</v>
          </cell>
        </row>
        <row r="152">
          <cell r="B152">
            <v>43667</v>
          </cell>
          <cell r="C152" t="str">
            <v>A-22</v>
          </cell>
          <cell r="D152" t="str">
            <v>A-22:Zone3</v>
          </cell>
          <cell r="E152">
            <v>15</v>
          </cell>
          <cell r="F152">
            <v>100</v>
          </cell>
          <cell r="G152">
            <v>206</v>
          </cell>
          <cell r="H152">
            <v>205</v>
          </cell>
          <cell r="I152">
            <v>48</v>
          </cell>
          <cell r="J152">
            <v>72</v>
          </cell>
          <cell r="K152">
            <v>525</v>
          </cell>
          <cell r="L152">
            <v>597</v>
          </cell>
          <cell r="M152">
            <v>87.939698492462313</v>
          </cell>
          <cell r="N152">
            <v>8.3000000000000007</v>
          </cell>
          <cell r="O152">
            <v>8.3000000000000007</v>
          </cell>
          <cell r="P152">
            <v>0</v>
          </cell>
          <cell r="Q152">
            <v>0</v>
          </cell>
          <cell r="R152">
            <v>115277.77777777778</v>
          </cell>
          <cell r="T152">
            <v>71.92771084337349</v>
          </cell>
          <cell r="V152" t="str">
            <v>NF, comingle with A-05, WC update 88%</v>
          </cell>
          <cell r="W152">
            <v>8300</v>
          </cell>
          <cell r="X152">
            <v>0</v>
          </cell>
          <cell r="Y152">
            <v>63.253012048192765</v>
          </cell>
          <cell r="Z152">
            <v>8.6746987951807224</v>
          </cell>
        </row>
        <row r="153">
          <cell r="B153">
            <v>43668</v>
          </cell>
          <cell r="C153" t="str">
            <v>A-22</v>
          </cell>
          <cell r="D153" t="str">
            <v>A-22:Zone3</v>
          </cell>
          <cell r="E153">
            <v>12</v>
          </cell>
          <cell r="F153">
            <v>100</v>
          </cell>
          <cell r="G153">
            <v>204</v>
          </cell>
          <cell r="H153">
            <v>203</v>
          </cell>
          <cell r="I153">
            <v>49</v>
          </cell>
          <cell r="J153">
            <v>74</v>
          </cell>
          <cell r="K153">
            <v>541</v>
          </cell>
          <cell r="L153">
            <v>615</v>
          </cell>
          <cell r="M153">
            <v>87.967479674796749</v>
          </cell>
          <cell r="N153">
            <v>8.1</v>
          </cell>
          <cell r="O153">
            <v>8.1</v>
          </cell>
          <cell r="P153">
            <v>0</v>
          </cell>
          <cell r="Q153">
            <v>0</v>
          </cell>
          <cell r="R153">
            <v>109459.45945945945</v>
          </cell>
          <cell r="T153">
            <v>75.925925925925924</v>
          </cell>
          <cell r="V153" t="str">
            <v>Natural Flow, commingle with A-05 (TBD), WC 88%</v>
          </cell>
          <cell r="W153">
            <v>8100</v>
          </cell>
          <cell r="X153">
            <v>0</v>
          </cell>
          <cell r="Y153">
            <v>66.790123456790127</v>
          </cell>
          <cell r="Z153">
            <v>9.1358024691358022</v>
          </cell>
        </row>
        <row r="154">
          <cell r="B154">
            <v>43669</v>
          </cell>
          <cell r="C154" t="str">
            <v>A-22</v>
          </cell>
          <cell r="D154" t="str">
            <v>A-22:Zone3</v>
          </cell>
          <cell r="E154">
            <v>6</v>
          </cell>
          <cell r="F154">
            <v>100</v>
          </cell>
          <cell r="G154">
            <v>206</v>
          </cell>
          <cell r="H154">
            <v>204</v>
          </cell>
          <cell r="I154">
            <v>49</v>
          </cell>
          <cell r="J154">
            <v>74.52</v>
          </cell>
          <cell r="K154">
            <v>546.48</v>
          </cell>
          <cell r="L154">
            <v>621</v>
          </cell>
          <cell r="M154">
            <v>88</v>
          </cell>
          <cell r="N154">
            <v>8</v>
          </cell>
          <cell r="O154">
            <v>8</v>
          </cell>
          <cell r="P154">
            <v>0</v>
          </cell>
          <cell r="Q154">
            <v>0</v>
          </cell>
          <cell r="R154">
            <v>107353.73054213634</v>
          </cell>
          <cell r="T154">
            <v>77.625</v>
          </cell>
          <cell r="V154" t="str">
            <v>NF, WC decrease to 88%, combine A-05 (5.88 MM, 48 bfpd)</v>
          </cell>
          <cell r="W154">
            <v>8000</v>
          </cell>
          <cell r="X154">
            <v>0</v>
          </cell>
          <cell r="Y154">
            <v>68.31</v>
          </cell>
          <cell r="Z154">
            <v>9.3149999999999995</v>
          </cell>
        </row>
        <row r="155">
          <cell r="B155">
            <v>43671</v>
          </cell>
          <cell r="C155" t="str">
            <v>A-22</v>
          </cell>
          <cell r="D155" t="str">
            <v>A-22:Zone3</v>
          </cell>
          <cell r="E155">
            <v>8</v>
          </cell>
          <cell r="F155">
            <v>100</v>
          </cell>
          <cell r="G155">
            <v>199</v>
          </cell>
          <cell r="H155">
            <v>200</v>
          </cell>
          <cell r="I155">
            <v>48</v>
          </cell>
          <cell r="J155">
            <v>72</v>
          </cell>
          <cell r="K155">
            <v>531</v>
          </cell>
          <cell r="L155">
            <v>603</v>
          </cell>
          <cell r="M155">
            <v>88.059701492537314</v>
          </cell>
          <cell r="N155">
            <v>8</v>
          </cell>
          <cell r="O155">
            <v>8</v>
          </cell>
          <cell r="P155">
            <v>0</v>
          </cell>
          <cell r="Q155">
            <v>0</v>
          </cell>
          <cell r="R155">
            <v>111111.11111111111</v>
          </cell>
          <cell r="T155">
            <v>75.375</v>
          </cell>
          <cell r="V155" t="str">
            <v>NF, Last WC Sample on 21 July 2019, after reducing with A-05 well test July 24,2019 (64.55 bfpd &amp; 5.55 MM)</v>
          </cell>
          <cell r="W155">
            <v>8000</v>
          </cell>
          <cell r="X155">
            <v>0</v>
          </cell>
          <cell r="Y155">
            <v>66.375</v>
          </cell>
          <cell r="Z155">
            <v>9</v>
          </cell>
        </row>
        <row r="156">
          <cell r="B156">
            <v>43673</v>
          </cell>
          <cell r="C156" t="str">
            <v>A-22</v>
          </cell>
          <cell r="D156" t="str">
            <v>A-22:Zone3</v>
          </cell>
          <cell r="E156">
            <v>19</v>
          </cell>
          <cell r="F156">
            <v>100</v>
          </cell>
          <cell r="G156">
            <v>200</v>
          </cell>
          <cell r="H156">
            <v>203</v>
          </cell>
          <cell r="I156">
            <v>49</v>
          </cell>
          <cell r="J156">
            <v>68.47</v>
          </cell>
          <cell r="K156">
            <v>502.13</v>
          </cell>
          <cell r="L156">
            <v>570.6</v>
          </cell>
          <cell r="M156">
            <v>88.000350508236949</v>
          </cell>
          <cell r="N156">
            <v>7.96</v>
          </cell>
          <cell r="O156">
            <v>7.96</v>
          </cell>
          <cell r="P156">
            <v>0</v>
          </cell>
          <cell r="R156">
            <v>116255.29428946984</v>
          </cell>
          <cell r="T156">
            <v>71.683417085427138</v>
          </cell>
          <cell r="V156" t="str">
            <v>NF, WC 88%, combine A-05 (5.77 MM, 56,39 bfpd)</v>
          </cell>
          <cell r="W156">
            <v>7960</v>
          </cell>
          <cell r="X156">
            <v>0</v>
          </cell>
          <cell r="Y156">
            <v>63.081658291457288</v>
          </cell>
          <cell r="Z156">
            <v>8.6017587939698483</v>
          </cell>
        </row>
        <row r="157">
          <cell r="B157">
            <v>43676</v>
          </cell>
          <cell r="C157" t="str">
            <v>A-22</v>
          </cell>
          <cell r="D157" t="str">
            <v>A-22:Zone3</v>
          </cell>
          <cell r="E157">
            <v>12</v>
          </cell>
          <cell r="F157">
            <v>100</v>
          </cell>
          <cell r="G157">
            <v>212</v>
          </cell>
          <cell r="H157">
            <v>200</v>
          </cell>
          <cell r="I157">
            <v>49</v>
          </cell>
          <cell r="J157">
            <v>71</v>
          </cell>
          <cell r="K157">
            <v>521</v>
          </cell>
          <cell r="L157">
            <v>592</v>
          </cell>
          <cell r="M157">
            <v>88.006756756756758</v>
          </cell>
          <cell r="N157">
            <v>7.97</v>
          </cell>
          <cell r="O157">
            <v>7.97</v>
          </cell>
          <cell r="P157">
            <v>0</v>
          </cell>
          <cell r="R157">
            <v>112253.52112676056</v>
          </cell>
          <cell r="T157">
            <v>74.27854454203262</v>
          </cell>
          <cell r="V157" t="str">
            <v>NF, WC 88%, combine A-05 (5.77 MM, 56 bfpd)</v>
          </cell>
          <cell r="W157">
            <v>7970</v>
          </cell>
          <cell r="X157">
            <v>0</v>
          </cell>
          <cell r="Y157">
            <v>65.370138017565878</v>
          </cell>
          <cell r="Z157">
            <v>8.9084065244667503</v>
          </cell>
        </row>
        <row r="158">
          <cell r="B158">
            <v>43677</v>
          </cell>
          <cell r="C158" t="str">
            <v>A-22</v>
          </cell>
          <cell r="D158" t="str">
            <v>A-22:Zone3</v>
          </cell>
          <cell r="E158">
            <v>15</v>
          </cell>
          <cell r="F158">
            <v>100</v>
          </cell>
          <cell r="G158">
            <v>210</v>
          </cell>
          <cell r="H158">
            <v>198</v>
          </cell>
          <cell r="I158">
            <v>48</v>
          </cell>
          <cell r="J158">
            <v>0</v>
          </cell>
          <cell r="K158">
            <v>609</v>
          </cell>
          <cell r="L158">
            <v>609</v>
          </cell>
          <cell r="M158">
            <v>100</v>
          </cell>
          <cell r="N158">
            <v>7.78</v>
          </cell>
          <cell r="O158">
            <v>7.78</v>
          </cell>
          <cell r="P158">
            <v>0</v>
          </cell>
          <cell r="R158">
            <v>0</v>
          </cell>
          <cell r="T158">
            <v>78.277634961439588</v>
          </cell>
          <cell r="V158" t="str">
            <v>NF, WC 100% 31 July 2019, combine A-05 (5.69 MM, 29 bfpd)</v>
          </cell>
          <cell r="W158">
            <v>7780</v>
          </cell>
          <cell r="X158">
            <v>0</v>
          </cell>
          <cell r="Y158">
            <v>78.277634961439588</v>
          </cell>
          <cell r="Z158">
            <v>0</v>
          </cell>
        </row>
        <row r="159">
          <cell r="B159">
            <v>43679</v>
          </cell>
          <cell r="C159" t="str">
            <v>A-22</v>
          </cell>
          <cell r="D159" t="str">
            <v>A-22:Zone3</v>
          </cell>
          <cell r="E159">
            <v>14</v>
          </cell>
          <cell r="F159">
            <v>100</v>
          </cell>
          <cell r="G159">
            <v>209</v>
          </cell>
          <cell r="H159">
            <v>201</v>
          </cell>
          <cell r="I159">
            <v>49</v>
          </cell>
          <cell r="J159">
            <v>0</v>
          </cell>
          <cell r="K159">
            <v>611</v>
          </cell>
          <cell r="L159">
            <v>611</v>
          </cell>
          <cell r="M159">
            <v>100</v>
          </cell>
          <cell r="N159">
            <v>7.59</v>
          </cell>
          <cell r="O159">
            <v>7.59</v>
          </cell>
          <cell r="P159">
            <v>0</v>
          </cell>
          <cell r="R159">
            <v>0</v>
          </cell>
          <cell r="T159">
            <v>80.500658761528328</v>
          </cell>
          <cell r="V159" t="str">
            <v>NF, WC 100% 31 July 2019, combine A-05 (5.69 MM, 47 bfpd)</v>
          </cell>
          <cell r="W159">
            <v>7590</v>
          </cell>
          <cell r="X159">
            <v>0</v>
          </cell>
          <cell r="Y159">
            <v>80.500658761528328</v>
          </cell>
          <cell r="Z159">
            <v>0</v>
          </cell>
        </row>
        <row r="160">
          <cell r="B160">
            <v>43680</v>
          </cell>
          <cell r="C160" t="str">
            <v>A-22</v>
          </cell>
          <cell r="D160" t="str">
            <v>A-22:Zone3</v>
          </cell>
          <cell r="E160">
            <v>20</v>
          </cell>
          <cell r="F160">
            <v>100</v>
          </cell>
          <cell r="G160">
            <v>208</v>
          </cell>
          <cell r="H160">
            <v>202</v>
          </cell>
          <cell r="I160">
            <v>49</v>
          </cell>
          <cell r="J160">
            <v>0</v>
          </cell>
          <cell r="K160">
            <v>612</v>
          </cell>
          <cell r="L160">
            <v>612</v>
          </cell>
          <cell r="M160">
            <v>100</v>
          </cell>
          <cell r="N160">
            <v>7.51</v>
          </cell>
          <cell r="O160">
            <v>7.51</v>
          </cell>
          <cell r="P160">
            <v>0</v>
          </cell>
          <cell r="R160">
            <v>0</v>
          </cell>
          <cell r="T160">
            <v>81.491344873502001</v>
          </cell>
          <cell r="V160" t="str">
            <v>NF, WC 100% 31 July 2019, combine A-05 (5.69 MM, 47 bfpd)</v>
          </cell>
          <cell r="W160">
            <v>7510</v>
          </cell>
          <cell r="X160">
            <v>0</v>
          </cell>
          <cell r="Y160">
            <v>81.491344873502001</v>
          </cell>
          <cell r="Z160">
            <v>0</v>
          </cell>
        </row>
        <row r="161">
          <cell r="B161">
            <v>43682</v>
          </cell>
          <cell r="C161" t="str">
            <v>A-22</v>
          </cell>
          <cell r="D161" t="str">
            <v>A-22:Zone3</v>
          </cell>
          <cell r="E161">
            <v>14</v>
          </cell>
          <cell r="F161">
            <v>100</v>
          </cell>
          <cell r="G161">
            <v>211</v>
          </cell>
          <cell r="H161">
            <v>199</v>
          </cell>
          <cell r="I161">
            <v>48</v>
          </cell>
          <cell r="J161">
            <v>0</v>
          </cell>
          <cell r="K161">
            <v>634</v>
          </cell>
          <cell r="L161">
            <v>634</v>
          </cell>
          <cell r="M161">
            <v>100</v>
          </cell>
          <cell r="N161">
            <v>7.31</v>
          </cell>
          <cell r="O161">
            <v>7.31</v>
          </cell>
          <cell r="P161">
            <v>0</v>
          </cell>
          <cell r="R161">
            <v>0</v>
          </cell>
          <cell r="T161">
            <v>86.730506155950749</v>
          </cell>
          <cell r="V161" t="str">
            <v>NF, WC 100% 31 July 2019, combine A-05 (5.69 MM, 47 bfpd)</v>
          </cell>
          <cell r="W161">
            <v>7310</v>
          </cell>
          <cell r="X161">
            <v>0</v>
          </cell>
          <cell r="Y161">
            <v>86.730506155950764</v>
          </cell>
          <cell r="Z161">
            <v>0</v>
          </cell>
        </row>
        <row r="162">
          <cell r="B162">
            <v>43685</v>
          </cell>
          <cell r="C162" t="str">
            <v>A-22</v>
          </cell>
          <cell r="D162" t="str">
            <v>A-22:Zone3</v>
          </cell>
          <cell r="E162">
            <v>14</v>
          </cell>
          <cell r="F162">
            <v>100</v>
          </cell>
          <cell r="G162">
            <v>198</v>
          </cell>
          <cell r="H162">
            <v>199</v>
          </cell>
          <cell r="I162">
            <v>48</v>
          </cell>
          <cell r="J162">
            <v>0</v>
          </cell>
          <cell r="K162">
            <v>611</v>
          </cell>
          <cell r="L162">
            <v>611</v>
          </cell>
          <cell r="M162">
            <v>100</v>
          </cell>
          <cell r="N162">
            <v>7.37</v>
          </cell>
          <cell r="O162">
            <v>7.37</v>
          </cell>
          <cell r="P162">
            <v>0</v>
          </cell>
          <cell r="R162">
            <v>0</v>
          </cell>
          <cell r="T162">
            <v>82.903663500678419</v>
          </cell>
          <cell r="W162">
            <v>7370</v>
          </cell>
          <cell r="X162">
            <v>0</v>
          </cell>
          <cell r="Y162">
            <v>82.903663500678419</v>
          </cell>
          <cell r="Z162">
            <v>0</v>
          </cell>
        </row>
        <row r="163">
          <cell r="B163">
            <v>43688</v>
          </cell>
          <cell r="C163" t="str">
            <v>A-22</v>
          </cell>
          <cell r="D163" t="str">
            <v>A-22:Zone3</v>
          </cell>
          <cell r="E163">
            <v>18</v>
          </cell>
          <cell r="F163">
            <v>100</v>
          </cell>
          <cell r="G163">
            <v>206</v>
          </cell>
          <cell r="H163">
            <v>202</v>
          </cell>
          <cell r="I163">
            <v>48</v>
          </cell>
          <cell r="J163">
            <v>0</v>
          </cell>
          <cell r="K163">
            <v>625</v>
          </cell>
          <cell r="L163">
            <v>625</v>
          </cell>
          <cell r="M163">
            <v>100</v>
          </cell>
          <cell r="N163">
            <v>7.1</v>
          </cell>
          <cell r="O163">
            <v>7.1</v>
          </cell>
          <cell r="P163">
            <v>0</v>
          </cell>
          <cell r="R163">
            <v>0</v>
          </cell>
          <cell r="T163">
            <v>88.028169014084511</v>
          </cell>
          <cell r="V163" t="str">
            <v>NF, WC 100%</v>
          </cell>
          <cell r="W163">
            <v>7100</v>
          </cell>
          <cell r="X163">
            <v>0</v>
          </cell>
          <cell r="Y163">
            <v>88.028169014084511</v>
          </cell>
          <cell r="Z163">
            <v>0</v>
          </cell>
        </row>
        <row r="164">
          <cell r="B164">
            <v>43699</v>
          </cell>
          <cell r="C164" t="str">
            <v>A-22</v>
          </cell>
          <cell r="D164" t="str">
            <v>A-22:Zone3</v>
          </cell>
          <cell r="E164">
            <v>13</v>
          </cell>
          <cell r="F164">
            <v>100</v>
          </cell>
          <cell r="G164">
            <v>210</v>
          </cell>
          <cell r="H164">
            <v>207</v>
          </cell>
          <cell r="I164">
            <v>48</v>
          </cell>
          <cell r="J164">
            <v>0</v>
          </cell>
          <cell r="K164">
            <v>725.8</v>
          </cell>
          <cell r="L164">
            <v>725.8</v>
          </cell>
          <cell r="M164">
            <v>100</v>
          </cell>
          <cell r="N164">
            <v>6.6</v>
          </cell>
          <cell r="O164">
            <v>6.6</v>
          </cell>
          <cell r="P164">
            <v>0</v>
          </cell>
          <cell r="Q164">
            <v>0</v>
          </cell>
          <cell r="R164">
            <v>0</v>
          </cell>
          <cell r="T164">
            <v>109.96969696969697</v>
          </cell>
          <cell r="V164" t="str">
            <v>NF, WC 100% 22 Aug 2019, combine A-05 (5.68 MM, 61.2 bfpd)</v>
          </cell>
          <cell r="W164">
            <v>6600</v>
          </cell>
          <cell r="X164">
            <v>0</v>
          </cell>
          <cell r="Y164">
            <v>109.96969696969697</v>
          </cell>
          <cell r="Z164">
            <v>0</v>
          </cell>
        </row>
        <row r="165">
          <cell r="B165">
            <v>43702</v>
          </cell>
          <cell r="C165" t="str">
            <v>A-22</v>
          </cell>
          <cell r="D165" t="str">
            <v>A-22:Zone3</v>
          </cell>
          <cell r="E165">
            <v>12</v>
          </cell>
          <cell r="F165">
            <v>100</v>
          </cell>
          <cell r="H165">
            <v>208</v>
          </cell>
          <cell r="I165">
            <v>48</v>
          </cell>
          <cell r="J165">
            <v>0</v>
          </cell>
          <cell r="K165">
            <v>727.8</v>
          </cell>
          <cell r="L165">
            <v>727.8</v>
          </cell>
          <cell r="M165">
            <v>100</v>
          </cell>
          <cell r="N165">
            <v>6.58</v>
          </cell>
          <cell r="O165">
            <v>6.58</v>
          </cell>
          <cell r="P165">
            <v>0</v>
          </cell>
          <cell r="R165">
            <v>0</v>
          </cell>
          <cell r="T165">
            <v>110.60790273556231</v>
          </cell>
          <cell r="V165" t="str">
            <v>NF, combine A-05 5.68 MM 61 BFD (20 aug 19)</v>
          </cell>
          <cell r="W165">
            <v>6580</v>
          </cell>
          <cell r="X165">
            <v>0</v>
          </cell>
          <cell r="Y165">
            <v>110.60790273556231</v>
          </cell>
          <cell r="Z165">
            <v>0</v>
          </cell>
        </row>
        <row r="166">
          <cell r="B166">
            <v>43711</v>
          </cell>
          <cell r="C166" t="str">
            <v>A-22</v>
          </cell>
          <cell r="D166" t="str">
            <v>A-22:Zone3</v>
          </cell>
          <cell r="E166">
            <v>12</v>
          </cell>
          <cell r="F166">
            <v>100</v>
          </cell>
          <cell r="G166">
            <v>215</v>
          </cell>
          <cell r="H166">
            <v>206</v>
          </cell>
          <cell r="I166">
            <v>48</v>
          </cell>
          <cell r="J166">
            <v>0</v>
          </cell>
          <cell r="K166">
            <v>719.82</v>
          </cell>
          <cell r="L166">
            <v>719.82</v>
          </cell>
          <cell r="M166">
            <v>100</v>
          </cell>
          <cell r="N166">
            <v>6.34</v>
          </cell>
          <cell r="O166">
            <v>6.34</v>
          </cell>
          <cell r="P166">
            <v>0</v>
          </cell>
          <cell r="Q166">
            <v>0</v>
          </cell>
          <cell r="R166">
            <v>0</v>
          </cell>
          <cell r="T166">
            <v>113.53627760252365</v>
          </cell>
          <cell r="V166" t="str">
            <v>NF, Single Test  (A-05 shut in), WC 100% (22 August 2019), DP2</v>
          </cell>
          <cell r="W166">
            <v>6340</v>
          </cell>
          <cell r="X166">
            <v>0</v>
          </cell>
          <cell r="Y166">
            <v>113.53627760252367</v>
          </cell>
          <cell r="Z166">
            <v>0</v>
          </cell>
        </row>
        <row r="167">
          <cell r="B167">
            <v>43715</v>
          </cell>
          <cell r="C167" t="str">
            <v>A-22</v>
          </cell>
          <cell r="D167" t="str">
            <v>A-22:Zone3</v>
          </cell>
          <cell r="E167">
            <v>12</v>
          </cell>
          <cell r="F167">
            <v>100</v>
          </cell>
          <cell r="G167">
            <v>214</v>
          </cell>
          <cell r="H167">
            <v>207</v>
          </cell>
          <cell r="I167">
            <v>48</v>
          </cell>
          <cell r="J167">
            <v>0</v>
          </cell>
          <cell r="K167">
            <v>699.5</v>
          </cell>
          <cell r="L167">
            <v>699.5</v>
          </cell>
          <cell r="M167">
            <v>100</v>
          </cell>
          <cell r="N167">
            <v>6.04</v>
          </cell>
          <cell r="O167">
            <v>6.04</v>
          </cell>
          <cell r="P167">
            <v>0</v>
          </cell>
          <cell r="R167">
            <v>0</v>
          </cell>
          <cell r="T167">
            <v>115.8112582781457</v>
          </cell>
          <cell r="V167" t="str">
            <v>NF, Single Test  (A-05 shut in), WC 100% (22 August 2019), DP1</v>
          </cell>
          <cell r="W167">
            <v>6040</v>
          </cell>
          <cell r="X167">
            <v>0</v>
          </cell>
          <cell r="Y167">
            <v>115.8112582781457</v>
          </cell>
          <cell r="Z167">
            <v>0</v>
          </cell>
        </row>
        <row r="168">
          <cell r="B168">
            <v>43716</v>
          </cell>
          <cell r="C168" t="str">
            <v>A-22</v>
          </cell>
          <cell r="D168" t="str">
            <v>A-22:Zone3</v>
          </cell>
          <cell r="E168">
            <v>13</v>
          </cell>
          <cell r="F168">
            <v>100</v>
          </cell>
          <cell r="G168">
            <v>215</v>
          </cell>
          <cell r="H168">
            <v>207</v>
          </cell>
          <cell r="I168">
            <v>48</v>
          </cell>
          <cell r="J168">
            <v>0</v>
          </cell>
          <cell r="K168">
            <v>714.3</v>
          </cell>
          <cell r="L168">
            <v>714.3</v>
          </cell>
          <cell r="M168">
            <v>100</v>
          </cell>
          <cell r="N168">
            <v>6.18</v>
          </cell>
          <cell r="O168">
            <v>6.18</v>
          </cell>
          <cell r="P168">
            <v>0</v>
          </cell>
          <cell r="R168">
            <v>0</v>
          </cell>
          <cell r="T168">
            <v>115.58252427184466</v>
          </cell>
          <cell r="V168" t="str">
            <v>NF, use DP-2 gas</v>
          </cell>
          <cell r="W168">
            <v>6180</v>
          </cell>
          <cell r="X168">
            <v>0</v>
          </cell>
          <cell r="Y168">
            <v>115.58252427184466</v>
          </cell>
          <cell r="Z168">
            <v>0</v>
          </cell>
        </row>
        <row r="169">
          <cell r="B169">
            <v>43725</v>
          </cell>
          <cell r="C169" t="str">
            <v>A-22</v>
          </cell>
          <cell r="D169" t="str">
            <v>A-22:Zone3</v>
          </cell>
          <cell r="E169">
            <v>21</v>
          </cell>
          <cell r="F169">
            <v>100</v>
          </cell>
          <cell r="G169">
            <v>211</v>
          </cell>
          <cell r="H169">
            <v>208</v>
          </cell>
          <cell r="I169">
            <v>47</v>
          </cell>
          <cell r="J169">
            <v>0</v>
          </cell>
          <cell r="K169">
            <v>714.69</v>
          </cell>
          <cell r="L169">
            <v>714.69</v>
          </cell>
          <cell r="M169">
            <v>100</v>
          </cell>
          <cell r="N169">
            <v>6.45</v>
          </cell>
          <cell r="O169">
            <v>6.45</v>
          </cell>
          <cell r="P169">
            <v>0</v>
          </cell>
          <cell r="Q169">
            <v>0</v>
          </cell>
          <cell r="R169">
            <v>0</v>
          </cell>
          <cell r="T169">
            <v>110.80465116279069</v>
          </cell>
          <cell r="V169" t="str">
            <v>NF, WC 100% sampling 12 Sep</v>
          </cell>
          <cell r="W169">
            <v>6450</v>
          </cell>
          <cell r="X169">
            <v>0</v>
          </cell>
          <cell r="Y169">
            <v>110.80465116279071</v>
          </cell>
          <cell r="Z169">
            <v>0</v>
          </cell>
        </row>
        <row r="170">
          <cell r="B170">
            <v>43747</v>
          </cell>
          <cell r="C170" t="str">
            <v>A-22</v>
          </cell>
          <cell r="D170" t="str">
            <v>A-22:Zone3</v>
          </cell>
          <cell r="E170">
            <v>7.3</v>
          </cell>
          <cell r="F170">
            <v>100</v>
          </cell>
          <cell r="G170">
            <v>227</v>
          </cell>
          <cell r="H170">
            <v>221</v>
          </cell>
          <cell r="I170">
            <v>49</v>
          </cell>
          <cell r="J170">
            <v>0</v>
          </cell>
          <cell r="K170">
            <v>1101</v>
          </cell>
          <cell r="L170">
            <v>1101</v>
          </cell>
          <cell r="M170">
            <v>100</v>
          </cell>
          <cell r="N170">
            <v>6.46</v>
          </cell>
          <cell r="O170">
            <v>6.46</v>
          </cell>
          <cell r="P170">
            <v>0</v>
          </cell>
          <cell r="R170">
            <v>0</v>
          </cell>
          <cell r="T170">
            <v>170.43343653250773</v>
          </cell>
          <cell r="V170" t="str">
            <v>NF, WC 100%</v>
          </cell>
          <cell r="W170">
            <v>6460</v>
          </cell>
          <cell r="X170">
            <v>0</v>
          </cell>
          <cell r="Y170">
            <v>170.43343653250773</v>
          </cell>
          <cell r="Z170">
            <v>0</v>
          </cell>
        </row>
        <row r="171">
          <cell r="B171">
            <v>43752</v>
          </cell>
          <cell r="C171" t="str">
            <v>A-22</v>
          </cell>
          <cell r="D171" t="str">
            <v>A-22:Zone3</v>
          </cell>
          <cell r="E171">
            <v>24</v>
          </cell>
          <cell r="F171">
            <v>100</v>
          </cell>
          <cell r="G171">
            <v>215</v>
          </cell>
          <cell r="H171">
            <v>221</v>
          </cell>
          <cell r="I171">
            <v>49</v>
          </cell>
          <cell r="J171">
            <v>0</v>
          </cell>
          <cell r="K171">
            <v>1359</v>
          </cell>
          <cell r="L171">
            <v>1359</v>
          </cell>
          <cell r="M171">
            <v>100</v>
          </cell>
          <cell r="N171">
            <v>6.45</v>
          </cell>
          <cell r="O171">
            <v>6.45</v>
          </cell>
          <cell r="P171">
            <v>0</v>
          </cell>
          <cell r="R171">
            <v>0</v>
          </cell>
          <cell r="T171">
            <v>210.69767441860466</v>
          </cell>
          <cell r="V171" t="str">
            <v>NF, WC 100%.</v>
          </cell>
          <cell r="W171">
            <v>6450</v>
          </cell>
          <cell r="X171">
            <v>0</v>
          </cell>
          <cell r="Y171">
            <v>210.69767441860463</v>
          </cell>
          <cell r="Z171">
            <v>0</v>
          </cell>
        </row>
        <row r="172">
          <cell r="B172">
            <v>43773</v>
          </cell>
          <cell r="C172" t="str">
            <v>A-22</v>
          </cell>
          <cell r="D172" t="str">
            <v>A-22:Zone3</v>
          </cell>
          <cell r="E172">
            <v>9</v>
          </cell>
          <cell r="F172">
            <v>100</v>
          </cell>
          <cell r="G172">
            <v>210</v>
          </cell>
          <cell r="H172">
            <v>216</v>
          </cell>
          <cell r="I172">
            <v>44</v>
          </cell>
          <cell r="J172">
            <v>0</v>
          </cell>
          <cell r="K172">
            <v>1355</v>
          </cell>
          <cell r="L172">
            <v>1355</v>
          </cell>
          <cell r="M172">
            <v>100</v>
          </cell>
          <cell r="N172">
            <v>5.86</v>
          </cell>
          <cell r="O172">
            <v>5.86</v>
          </cell>
          <cell r="P172">
            <v>0</v>
          </cell>
          <cell r="R172">
            <v>0</v>
          </cell>
          <cell r="T172">
            <v>231.22866894197952</v>
          </cell>
          <cell r="V172" t="str">
            <v>NF, WC 100%</v>
          </cell>
          <cell r="W172">
            <v>5860</v>
          </cell>
          <cell r="X172">
            <v>0</v>
          </cell>
          <cell r="Y172">
            <v>231.22866894197952</v>
          </cell>
          <cell r="Z172">
            <v>0</v>
          </cell>
        </row>
        <row r="173">
          <cell r="B173">
            <v>43785</v>
          </cell>
          <cell r="C173" t="str">
            <v>A-22</v>
          </cell>
          <cell r="D173" t="str">
            <v>A-22:Zone3</v>
          </cell>
          <cell r="E173">
            <v>29</v>
          </cell>
          <cell r="F173">
            <v>100</v>
          </cell>
          <cell r="G173">
            <v>207</v>
          </cell>
          <cell r="H173">
            <v>219</v>
          </cell>
          <cell r="I173">
            <v>44</v>
          </cell>
          <cell r="J173">
            <v>0</v>
          </cell>
          <cell r="K173">
            <v>1403</v>
          </cell>
          <cell r="L173">
            <v>1403</v>
          </cell>
          <cell r="M173">
            <v>100</v>
          </cell>
          <cell r="N173">
            <v>5.27</v>
          </cell>
          <cell r="O173">
            <v>5.27</v>
          </cell>
          <cell r="P173">
            <v>0</v>
          </cell>
          <cell r="R173">
            <v>0</v>
          </cell>
          <cell r="T173">
            <v>266.2239089184061</v>
          </cell>
          <cell r="V173" t="str">
            <v>NF, WC 100%, GBM</v>
          </cell>
          <cell r="W173">
            <v>5270</v>
          </cell>
          <cell r="X173">
            <v>0</v>
          </cell>
          <cell r="Y173">
            <v>266.2239089184061</v>
          </cell>
          <cell r="Z173">
            <v>0</v>
          </cell>
        </row>
        <row r="174">
          <cell r="B174">
            <v>43789</v>
          </cell>
          <cell r="C174" t="str">
            <v>A-22</v>
          </cell>
          <cell r="D174" t="str">
            <v>A-22:Zone3</v>
          </cell>
          <cell r="E174">
            <v>22</v>
          </cell>
          <cell r="F174">
            <v>100</v>
          </cell>
          <cell r="G174">
            <v>194</v>
          </cell>
          <cell r="H174">
            <v>218</v>
          </cell>
          <cell r="I174">
            <v>44</v>
          </cell>
          <cell r="J174">
            <v>0</v>
          </cell>
          <cell r="K174">
            <v>1380</v>
          </cell>
          <cell r="L174">
            <v>1380</v>
          </cell>
          <cell r="M174">
            <v>100</v>
          </cell>
          <cell r="N174">
            <v>5</v>
          </cell>
          <cell r="O174">
            <v>5</v>
          </cell>
          <cell r="P174">
            <v>0</v>
          </cell>
          <cell r="R174">
            <v>0</v>
          </cell>
          <cell r="T174">
            <v>276</v>
          </cell>
          <cell r="V174" t="str">
            <v>NF, WC 100%, GBM</v>
          </cell>
          <cell r="W174">
            <v>5000</v>
          </cell>
          <cell r="X174">
            <v>0</v>
          </cell>
          <cell r="Y174">
            <v>276</v>
          </cell>
          <cell r="Z174">
            <v>0</v>
          </cell>
        </row>
        <row r="175">
          <cell r="B175">
            <v>43797</v>
          </cell>
          <cell r="C175" t="str">
            <v>A-22</v>
          </cell>
          <cell r="D175" t="str">
            <v>A-22:Zone3</v>
          </cell>
          <cell r="E175">
            <v>8</v>
          </cell>
          <cell r="F175">
            <v>100</v>
          </cell>
          <cell r="G175">
            <v>199</v>
          </cell>
          <cell r="H175">
            <v>217</v>
          </cell>
          <cell r="I175">
            <v>44</v>
          </cell>
          <cell r="J175">
            <v>0</v>
          </cell>
          <cell r="K175">
            <v>1463</v>
          </cell>
          <cell r="L175">
            <v>1463</v>
          </cell>
          <cell r="M175">
            <v>100</v>
          </cell>
          <cell r="N175">
            <v>4.42</v>
          </cell>
          <cell r="O175">
            <v>4.42</v>
          </cell>
          <cell r="P175">
            <v>0</v>
          </cell>
          <cell r="R175">
            <v>0</v>
          </cell>
          <cell r="T175">
            <v>330.99547511312215</v>
          </cell>
          <cell r="V175" t="str">
            <v>NF, WC 100%, GBM</v>
          </cell>
          <cell r="W175">
            <v>4420</v>
          </cell>
          <cell r="X175">
            <v>0</v>
          </cell>
          <cell r="Y175">
            <v>330.99547511312215</v>
          </cell>
          <cell r="Z175">
            <v>0</v>
          </cell>
        </row>
        <row r="176">
          <cell r="B176">
            <v>43801</v>
          </cell>
          <cell r="C176" t="str">
            <v>A-22</v>
          </cell>
          <cell r="D176" t="str">
            <v>A-22:Zone3</v>
          </cell>
          <cell r="E176">
            <v>22</v>
          </cell>
          <cell r="F176">
            <v>100</v>
          </cell>
          <cell r="G176">
            <v>207</v>
          </cell>
          <cell r="H176">
            <v>213</v>
          </cell>
          <cell r="I176">
            <v>45</v>
          </cell>
          <cell r="J176">
            <v>0</v>
          </cell>
          <cell r="K176">
            <v>1431.15</v>
          </cell>
          <cell r="L176">
            <v>1431.15</v>
          </cell>
          <cell r="M176">
            <v>100</v>
          </cell>
          <cell r="N176">
            <v>4.29</v>
          </cell>
          <cell r="O176">
            <v>4.29</v>
          </cell>
          <cell r="P176">
            <v>0</v>
          </cell>
          <cell r="Q176">
            <v>0</v>
          </cell>
          <cell r="R176">
            <v>0</v>
          </cell>
          <cell r="T176">
            <v>333.60139860139861</v>
          </cell>
          <cell r="V176" t="str">
            <v>NF, stable</v>
          </cell>
          <cell r="W176">
            <v>4290</v>
          </cell>
          <cell r="X176">
            <v>0</v>
          </cell>
          <cell r="Y176">
            <v>333.60139860139861</v>
          </cell>
          <cell r="Z176">
            <v>0</v>
          </cell>
        </row>
        <row r="177">
          <cell r="B177">
            <v>43816</v>
          </cell>
          <cell r="C177" t="str">
            <v>A-22</v>
          </cell>
          <cell r="D177" t="str">
            <v>A-22:Zone3</v>
          </cell>
          <cell r="E177">
            <v>25</v>
          </cell>
          <cell r="F177">
            <v>100</v>
          </cell>
          <cell r="G177">
            <v>205</v>
          </cell>
          <cell r="H177">
            <v>218</v>
          </cell>
          <cell r="I177">
            <v>45</v>
          </cell>
          <cell r="J177">
            <v>0</v>
          </cell>
          <cell r="K177">
            <v>1396</v>
          </cell>
          <cell r="L177">
            <v>1396</v>
          </cell>
          <cell r="M177">
            <v>100</v>
          </cell>
          <cell r="N177">
            <v>4.29</v>
          </cell>
          <cell r="O177">
            <v>4.29</v>
          </cell>
          <cell r="P177">
            <v>0</v>
          </cell>
          <cell r="Q177">
            <v>0</v>
          </cell>
          <cell r="R177">
            <v>0</v>
          </cell>
          <cell r="T177">
            <v>325.4079254079254</v>
          </cell>
          <cell r="V177" t="str">
            <v>NF, WC 100%</v>
          </cell>
          <cell r="W177">
            <v>4290</v>
          </cell>
          <cell r="X177">
            <v>0</v>
          </cell>
          <cell r="Y177">
            <v>325.4079254079254</v>
          </cell>
          <cell r="Z177">
            <v>0</v>
          </cell>
        </row>
        <row r="178">
          <cell r="B178">
            <v>43820</v>
          </cell>
          <cell r="C178" t="str">
            <v>A-22</v>
          </cell>
          <cell r="D178" t="str">
            <v>A-22:Zone3</v>
          </cell>
          <cell r="E178">
            <v>19</v>
          </cell>
          <cell r="F178">
            <v>100</v>
          </cell>
          <cell r="G178">
            <v>213</v>
          </cell>
          <cell r="H178">
            <v>213</v>
          </cell>
          <cell r="I178">
            <v>45</v>
          </cell>
          <cell r="J178">
            <v>0</v>
          </cell>
          <cell r="K178">
            <v>1562</v>
          </cell>
          <cell r="L178">
            <v>1562</v>
          </cell>
          <cell r="M178">
            <v>100</v>
          </cell>
          <cell r="N178">
            <v>3.93</v>
          </cell>
          <cell r="O178">
            <v>3.93</v>
          </cell>
          <cell r="P178">
            <v>0</v>
          </cell>
          <cell r="Q178">
            <v>0</v>
          </cell>
          <cell r="R178">
            <v>0</v>
          </cell>
          <cell r="T178">
            <v>397.45547073791346</v>
          </cell>
          <cell r="V178" t="str">
            <v>NF, back online after WHPA total shut down due to preparation rig move out.</v>
          </cell>
          <cell r="W178">
            <v>3930</v>
          </cell>
          <cell r="X178">
            <v>0</v>
          </cell>
          <cell r="Y178">
            <v>397.45547073791346</v>
          </cell>
          <cell r="Z178">
            <v>0</v>
          </cell>
        </row>
        <row r="179">
          <cell r="B179">
            <v>43828</v>
          </cell>
          <cell r="C179" t="str">
            <v>A-22</v>
          </cell>
          <cell r="D179" t="str">
            <v>A-22:Zone3</v>
          </cell>
          <cell r="E179">
            <v>12</v>
          </cell>
          <cell r="F179">
            <v>100</v>
          </cell>
          <cell r="G179">
            <v>214</v>
          </cell>
          <cell r="H179">
            <v>219</v>
          </cell>
          <cell r="I179">
            <v>45</v>
          </cell>
          <cell r="J179">
            <v>0</v>
          </cell>
          <cell r="K179">
            <v>1455</v>
          </cell>
          <cell r="L179">
            <v>1455</v>
          </cell>
          <cell r="M179">
            <v>100</v>
          </cell>
          <cell r="N179">
            <v>4.1100000000000003</v>
          </cell>
          <cell r="O179">
            <v>4.1100000000000003</v>
          </cell>
          <cell r="P179">
            <v>0</v>
          </cell>
          <cell r="Q179">
            <v>0</v>
          </cell>
          <cell r="R179">
            <v>0</v>
          </cell>
          <cell r="T179">
            <v>354.01459854014598</v>
          </cell>
          <cell r="V179" t="str">
            <v>A-22, NF, WC 100%</v>
          </cell>
          <cell r="W179">
            <v>4110</v>
          </cell>
          <cell r="X179">
            <v>0</v>
          </cell>
          <cell r="Y179">
            <v>354.01459854014598</v>
          </cell>
          <cell r="Z179">
            <v>0</v>
          </cell>
        </row>
        <row r="180">
          <cell r="B180">
            <v>43837</v>
          </cell>
          <cell r="C180" t="str">
            <v>A-22</v>
          </cell>
          <cell r="D180" t="str">
            <v>A-22:Zone3</v>
          </cell>
          <cell r="E180">
            <v>15</v>
          </cell>
          <cell r="F180">
            <v>100</v>
          </cell>
          <cell r="G180">
            <v>211</v>
          </cell>
          <cell r="H180">
            <v>214</v>
          </cell>
          <cell r="I180">
            <v>46</v>
          </cell>
          <cell r="J180">
            <v>0</v>
          </cell>
          <cell r="K180">
            <v>1398</v>
          </cell>
          <cell r="L180">
            <v>1398</v>
          </cell>
          <cell r="M180">
            <v>100</v>
          </cell>
          <cell r="N180">
            <v>4.0999999999999996</v>
          </cell>
          <cell r="O180">
            <v>4.0999999999999996</v>
          </cell>
          <cell r="P180">
            <v>0</v>
          </cell>
          <cell r="Q180">
            <v>0</v>
          </cell>
          <cell r="R180">
            <v>0</v>
          </cell>
          <cell r="T180">
            <v>340.97560975609758</v>
          </cell>
          <cell r="V180" t="str">
            <v>NF, using oil leg 3 ", before add perf GS-2</v>
          </cell>
          <cell r="W180">
            <v>4100</v>
          </cell>
          <cell r="X180">
            <v>0</v>
          </cell>
          <cell r="Y180">
            <v>340.97560975609758</v>
          </cell>
          <cell r="Z180">
            <v>0</v>
          </cell>
        </row>
        <row r="181">
          <cell r="B181">
            <v>43846</v>
          </cell>
          <cell r="C181" t="str">
            <v>A-22</v>
          </cell>
          <cell r="D181" t="str">
            <v>A-22:Zone3</v>
          </cell>
          <cell r="E181">
            <v>7</v>
          </cell>
          <cell r="F181">
            <v>100</v>
          </cell>
          <cell r="G181">
            <v>219</v>
          </cell>
          <cell r="H181">
            <v>191</v>
          </cell>
          <cell r="I181">
            <v>46</v>
          </cell>
          <cell r="J181">
            <v>464</v>
          </cell>
          <cell r="K181">
            <v>695</v>
          </cell>
          <cell r="L181">
            <v>1159</v>
          </cell>
          <cell r="M181">
            <v>59.965487489214837</v>
          </cell>
          <cell r="N181">
            <v>7.54</v>
          </cell>
          <cell r="O181">
            <v>7.54</v>
          </cell>
          <cell r="P181">
            <v>0</v>
          </cell>
          <cell r="Q181">
            <v>0</v>
          </cell>
          <cell r="R181">
            <v>16250</v>
          </cell>
          <cell r="T181">
            <v>153.71352785145888</v>
          </cell>
          <cell r="V181" t="str">
            <v>Initial test after add perf GS-2, SITP  1425#</v>
          </cell>
          <cell r="W181">
            <v>7540</v>
          </cell>
          <cell r="X181">
            <v>0</v>
          </cell>
          <cell r="Y181">
            <v>92.175066312997345</v>
          </cell>
          <cell r="Z181">
            <v>61.53846153846154</v>
          </cell>
        </row>
        <row r="182">
          <cell r="B182">
            <v>43847</v>
          </cell>
          <cell r="C182" t="str">
            <v>A-22</v>
          </cell>
          <cell r="D182" t="str">
            <v>A-22:Zone3</v>
          </cell>
          <cell r="E182">
            <v>24</v>
          </cell>
          <cell r="F182">
            <v>100</v>
          </cell>
          <cell r="G182">
            <v>219</v>
          </cell>
          <cell r="H182">
            <v>198</v>
          </cell>
          <cell r="I182">
            <v>46</v>
          </cell>
          <cell r="J182">
            <v>34</v>
          </cell>
          <cell r="K182">
            <v>1092</v>
          </cell>
          <cell r="L182">
            <v>1126</v>
          </cell>
          <cell r="M182">
            <v>96.980461811722918</v>
          </cell>
          <cell r="N182">
            <v>7.13</v>
          </cell>
          <cell r="O182">
            <v>7.13</v>
          </cell>
          <cell r="P182">
            <v>0</v>
          </cell>
          <cell r="Q182">
            <v>0</v>
          </cell>
          <cell r="R182">
            <v>209705.88235294117</v>
          </cell>
          <cell r="T182">
            <v>157.92426367461431</v>
          </cell>
          <cell r="V182" t="str">
            <v>NF, WC increased to 97%</v>
          </cell>
          <cell r="W182">
            <v>7130</v>
          </cell>
          <cell r="X182">
            <v>0</v>
          </cell>
          <cell r="Y182">
            <v>153.15568022440394</v>
          </cell>
          <cell r="Z182">
            <v>4.7685834502103788</v>
          </cell>
        </row>
        <row r="183">
          <cell r="B183">
            <v>43848</v>
          </cell>
          <cell r="C183" t="str">
            <v>A-22</v>
          </cell>
          <cell r="D183" t="str">
            <v>A-22:Zone3</v>
          </cell>
          <cell r="E183">
            <v>24</v>
          </cell>
          <cell r="F183">
            <v>100</v>
          </cell>
          <cell r="G183">
            <v>214</v>
          </cell>
          <cell r="H183">
            <v>205</v>
          </cell>
          <cell r="I183">
            <v>46</v>
          </cell>
          <cell r="J183">
            <v>35</v>
          </cell>
          <cell r="K183">
            <v>1123</v>
          </cell>
          <cell r="L183">
            <v>1158</v>
          </cell>
          <cell r="M183">
            <v>96.977547495682217</v>
          </cell>
          <cell r="N183">
            <v>6.72</v>
          </cell>
          <cell r="O183">
            <v>6.72</v>
          </cell>
          <cell r="P183">
            <v>0</v>
          </cell>
          <cell r="Q183">
            <v>0</v>
          </cell>
          <cell r="R183">
            <v>192000</v>
          </cell>
          <cell r="T183">
            <v>172.32142857142858</v>
          </cell>
          <cell r="V183" t="str">
            <v>NF</v>
          </cell>
          <cell r="W183">
            <v>6720</v>
          </cell>
          <cell r="X183">
            <v>0</v>
          </cell>
          <cell r="Y183">
            <v>167.11309523809524</v>
          </cell>
          <cell r="Z183">
            <v>5.2083333333333339</v>
          </cell>
        </row>
        <row r="184">
          <cell r="B184">
            <v>43852</v>
          </cell>
          <cell r="C184" t="str">
            <v>A-22</v>
          </cell>
          <cell r="D184" t="str">
            <v>A-22:Zone3</v>
          </cell>
          <cell r="E184">
            <v>14</v>
          </cell>
          <cell r="F184">
            <v>100</v>
          </cell>
          <cell r="G184">
            <v>211</v>
          </cell>
          <cell r="H184">
            <v>210</v>
          </cell>
          <cell r="I184">
            <v>46</v>
          </cell>
          <cell r="J184">
            <v>35</v>
          </cell>
          <cell r="K184">
            <v>1132</v>
          </cell>
          <cell r="L184">
            <v>1167</v>
          </cell>
          <cell r="M184">
            <v>97.000856898029141</v>
          </cell>
          <cell r="N184">
            <v>6.42</v>
          </cell>
          <cell r="O184">
            <v>6.42</v>
          </cell>
          <cell r="P184">
            <v>0</v>
          </cell>
          <cell r="Q184">
            <v>0</v>
          </cell>
          <cell r="R184">
            <v>183428.57142857142</v>
          </cell>
          <cell r="T184">
            <v>181.77570093457945</v>
          </cell>
          <cell r="V184" t="str">
            <v>NF</v>
          </cell>
          <cell r="W184">
            <v>6420</v>
          </cell>
          <cell r="X184">
            <v>0</v>
          </cell>
          <cell r="Y184">
            <v>176.3239875389408</v>
          </cell>
          <cell r="Z184">
            <v>5.4517133956386292</v>
          </cell>
        </row>
        <row r="185">
          <cell r="B185">
            <v>43855</v>
          </cell>
          <cell r="C185" t="str">
            <v>A-22</v>
          </cell>
          <cell r="D185" t="str">
            <v>A-22:Zone3</v>
          </cell>
          <cell r="E185">
            <v>10</v>
          </cell>
          <cell r="F185">
            <v>100</v>
          </cell>
          <cell r="G185">
            <v>210</v>
          </cell>
          <cell r="H185">
            <v>216</v>
          </cell>
          <cell r="I185">
            <v>47</v>
          </cell>
          <cell r="J185">
            <v>12</v>
          </cell>
          <cell r="K185">
            <v>1201</v>
          </cell>
          <cell r="L185">
            <v>1213</v>
          </cell>
          <cell r="M185">
            <v>99.01071723000824</v>
          </cell>
          <cell r="N185">
            <v>6.15</v>
          </cell>
          <cell r="O185">
            <v>6.15</v>
          </cell>
          <cell r="P185">
            <v>0</v>
          </cell>
          <cell r="Q185">
            <v>0</v>
          </cell>
          <cell r="R185">
            <v>512500</v>
          </cell>
          <cell r="T185">
            <v>197.39837398373984</v>
          </cell>
          <cell r="V185" t="str">
            <v>NF, WC increased to 99%</v>
          </cell>
          <cell r="W185">
            <v>6150</v>
          </cell>
          <cell r="X185">
            <v>0</v>
          </cell>
          <cell r="Y185">
            <v>195.28455284552845</v>
          </cell>
          <cell r="Z185">
            <v>1.9512195121951219</v>
          </cell>
        </row>
        <row r="186">
          <cell r="B186">
            <v>43860</v>
          </cell>
          <cell r="C186" t="str">
            <v>A-22</v>
          </cell>
          <cell r="D186" t="str">
            <v>A-22:Zone3</v>
          </cell>
          <cell r="E186">
            <v>7</v>
          </cell>
          <cell r="F186">
            <v>100</v>
          </cell>
          <cell r="G186">
            <v>217</v>
          </cell>
          <cell r="H186">
            <v>213</v>
          </cell>
          <cell r="I186">
            <v>47</v>
          </cell>
          <cell r="J186">
            <v>12</v>
          </cell>
          <cell r="K186">
            <v>1232</v>
          </cell>
          <cell r="L186">
            <v>1244</v>
          </cell>
          <cell r="M186">
            <v>99.035369774919616</v>
          </cell>
          <cell r="N186">
            <v>5.86</v>
          </cell>
          <cell r="O186">
            <v>5.86</v>
          </cell>
          <cell r="P186">
            <v>0</v>
          </cell>
          <cell r="Q186">
            <v>0</v>
          </cell>
          <cell r="R186">
            <v>488333.33333333331</v>
          </cell>
          <cell r="T186">
            <v>212.28668941979521</v>
          </cell>
          <cell r="V186" t="str">
            <v>NF</v>
          </cell>
          <cell r="W186">
            <v>5860</v>
          </cell>
          <cell r="X186">
            <v>0</v>
          </cell>
          <cell r="Y186">
            <v>210.23890784982933</v>
          </cell>
          <cell r="Z186">
            <v>2.0477815699658701</v>
          </cell>
        </row>
        <row r="187">
          <cell r="B187">
            <v>43868</v>
          </cell>
          <cell r="C187" t="str">
            <v>A-22</v>
          </cell>
          <cell r="D187" t="str">
            <v>A-22:Zone3</v>
          </cell>
          <cell r="E187">
            <v>7</v>
          </cell>
          <cell r="F187">
            <v>100</v>
          </cell>
          <cell r="G187">
            <v>213</v>
          </cell>
          <cell r="H187">
            <v>212</v>
          </cell>
          <cell r="I187">
            <v>1304</v>
          </cell>
          <cell r="J187">
            <v>13</v>
          </cell>
          <cell r="K187">
            <v>1291</v>
          </cell>
          <cell r="L187">
            <v>1304</v>
          </cell>
          <cell r="M187">
            <v>99.00306748466258</v>
          </cell>
          <cell r="N187">
            <v>5.34</v>
          </cell>
          <cell r="O187">
            <v>5.34</v>
          </cell>
          <cell r="P187">
            <v>0</v>
          </cell>
          <cell r="Q187">
            <v>0</v>
          </cell>
          <cell r="R187">
            <v>410769.23076923075</v>
          </cell>
          <cell r="T187">
            <v>244.19475655430711</v>
          </cell>
          <cell r="V187" t="str">
            <v>NF, flow test, WC 99%</v>
          </cell>
          <cell r="W187">
            <v>5340</v>
          </cell>
          <cell r="X187">
            <v>0</v>
          </cell>
          <cell r="Y187">
            <v>241.76029962546818</v>
          </cell>
          <cell r="Z187">
            <v>2.4344569288389515</v>
          </cell>
        </row>
        <row r="188">
          <cell r="B188">
            <v>43881</v>
          </cell>
          <cell r="C188" t="str">
            <v>A-22</v>
          </cell>
          <cell r="D188" t="str">
            <v>A-22:Zone3</v>
          </cell>
          <cell r="E188">
            <v>20</v>
          </cell>
          <cell r="F188">
            <v>100</v>
          </cell>
          <cell r="G188">
            <v>214</v>
          </cell>
          <cell r="H188">
            <v>213</v>
          </cell>
          <cell r="I188">
            <v>45</v>
          </cell>
          <cell r="J188">
            <v>14</v>
          </cell>
          <cell r="K188">
            <v>1400</v>
          </cell>
          <cell r="L188">
            <v>1414</v>
          </cell>
          <cell r="M188">
            <v>99.009900990099013</v>
          </cell>
          <cell r="N188">
            <v>4.43</v>
          </cell>
          <cell r="O188">
            <v>4.43</v>
          </cell>
          <cell r="P188">
            <v>0</v>
          </cell>
          <cell r="Q188">
            <v>0</v>
          </cell>
          <cell r="R188">
            <v>316428.57142857142</v>
          </cell>
          <cell r="T188">
            <v>319.18735891647856</v>
          </cell>
          <cell r="V188" t="str">
            <v>NF</v>
          </cell>
          <cell r="W188">
            <v>4430</v>
          </cell>
          <cell r="X188">
            <v>0</v>
          </cell>
          <cell r="Y188">
            <v>316.02708803611739</v>
          </cell>
          <cell r="Z188">
            <v>3.1602708803611739</v>
          </cell>
        </row>
        <row r="189">
          <cell r="B189">
            <v>43886</v>
          </cell>
          <cell r="C189" t="str">
            <v>A-22</v>
          </cell>
          <cell r="D189" t="str">
            <v>A-22:Zone3</v>
          </cell>
          <cell r="E189">
            <v>22</v>
          </cell>
          <cell r="F189">
            <v>100</v>
          </cell>
          <cell r="G189">
            <v>215</v>
          </cell>
          <cell r="H189">
            <v>210</v>
          </cell>
          <cell r="I189">
            <v>46</v>
          </cell>
          <cell r="J189">
            <v>14</v>
          </cell>
          <cell r="K189">
            <v>1399</v>
          </cell>
          <cell r="L189">
            <v>1413</v>
          </cell>
          <cell r="M189">
            <v>99.009200283085633</v>
          </cell>
          <cell r="N189">
            <v>4.12</v>
          </cell>
          <cell r="O189">
            <v>4.12</v>
          </cell>
          <cell r="P189">
            <v>0</v>
          </cell>
          <cell r="Q189">
            <v>0</v>
          </cell>
          <cell r="R189">
            <v>294285.71428571426</v>
          </cell>
          <cell r="T189">
            <v>342.96116504854371</v>
          </cell>
          <cell r="V189" t="str">
            <v>NF</v>
          </cell>
          <cell r="W189">
            <v>4120</v>
          </cell>
          <cell r="X189">
            <v>0</v>
          </cell>
          <cell r="Y189">
            <v>339.56310679611647</v>
          </cell>
          <cell r="Z189">
            <v>3.3980582524271843</v>
          </cell>
        </row>
        <row r="190">
          <cell r="B190">
            <v>43892</v>
          </cell>
          <cell r="C190" t="str">
            <v>A-22</v>
          </cell>
          <cell r="D190" t="str">
            <v>A-22:Zone3</v>
          </cell>
          <cell r="E190">
            <v>13</v>
          </cell>
          <cell r="F190">
            <v>100</v>
          </cell>
          <cell r="G190">
            <v>214</v>
          </cell>
          <cell r="H190">
            <v>216</v>
          </cell>
          <cell r="J190">
            <v>0</v>
          </cell>
          <cell r="K190">
            <v>1453</v>
          </cell>
          <cell r="L190">
            <v>1453</v>
          </cell>
          <cell r="M190">
            <v>100</v>
          </cell>
          <cell r="N190">
            <v>3.65</v>
          </cell>
          <cell r="O190">
            <v>3.65</v>
          </cell>
          <cell r="P190">
            <v>0</v>
          </cell>
          <cell r="Q190">
            <v>0</v>
          </cell>
          <cell r="R190">
            <v>0</v>
          </cell>
          <cell r="T190">
            <v>398.08219178082192</v>
          </cell>
          <cell r="W190">
            <v>3650</v>
          </cell>
          <cell r="X190">
            <v>0</v>
          </cell>
          <cell r="Y190">
            <v>398.08219178082192</v>
          </cell>
          <cell r="Z190">
            <v>0</v>
          </cell>
        </row>
        <row r="191">
          <cell r="B191">
            <v>43892</v>
          </cell>
          <cell r="C191" t="str">
            <v>A-22</v>
          </cell>
          <cell r="D191" t="str">
            <v>A-22:Zone3</v>
          </cell>
          <cell r="E191">
            <v>6</v>
          </cell>
          <cell r="F191">
            <v>100</v>
          </cell>
          <cell r="G191">
            <v>212</v>
          </cell>
          <cell r="H191">
            <v>218</v>
          </cell>
          <cell r="I191">
            <v>46</v>
          </cell>
          <cell r="J191">
            <v>14</v>
          </cell>
          <cell r="K191">
            <v>1392</v>
          </cell>
          <cell r="L191">
            <v>1406</v>
          </cell>
          <cell r="M191">
            <v>99.004267425320052</v>
          </cell>
          <cell r="N191">
            <v>3.66</v>
          </cell>
          <cell r="O191">
            <v>3.66</v>
          </cell>
          <cell r="P191">
            <v>0</v>
          </cell>
          <cell r="Q191">
            <v>0</v>
          </cell>
          <cell r="R191">
            <v>261428.57142857142</v>
          </cell>
          <cell r="T191">
            <v>384.15300546448088</v>
          </cell>
          <cell r="V191" t="str">
            <v>NF</v>
          </cell>
          <cell r="W191">
            <v>3660</v>
          </cell>
          <cell r="X191">
            <v>0</v>
          </cell>
          <cell r="Y191">
            <v>380.32786885245901</v>
          </cell>
          <cell r="Z191">
            <v>3.8251366120218577</v>
          </cell>
        </row>
        <row r="192">
          <cell r="B192">
            <v>43906</v>
          </cell>
          <cell r="C192" t="str">
            <v>A-22</v>
          </cell>
          <cell r="D192" t="str">
            <v>A-22:Zone3</v>
          </cell>
          <cell r="E192">
            <v>24</v>
          </cell>
          <cell r="F192">
            <v>100</v>
          </cell>
          <cell r="G192">
            <v>205</v>
          </cell>
          <cell r="H192">
            <v>218</v>
          </cell>
          <cell r="I192">
            <v>44</v>
          </cell>
          <cell r="J192">
            <v>0</v>
          </cell>
          <cell r="K192">
            <v>1465</v>
          </cell>
          <cell r="L192">
            <v>1465</v>
          </cell>
          <cell r="M192">
            <v>100</v>
          </cell>
          <cell r="N192">
            <v>3.36</v>
          </cell>
          <cell r="O192">
            <v>3.36</v>
          </cell>
          <cell r="P192">
            <v>0</v>
          </cell>
          <cell r="Q192">
            <v>0</v>
          </cell>
          <cell r="R192">
            <v>0</v>
          </cell>
          <cell r="T192">
            <v>436.01190476190476</v>
          </cell>
          <cell r="V192" t="str">
            <v>NF, flow test, WC 100% (march 15th)</v>
          </cell>
          <cell r="W192">
            <v>3360</v>
          </cell>
          <cell r="X192">
            <v>0</v>
          </cell>
          <cell r="Y192">
            <v>436.01190476190476</v>
          </cell>
          <cell r="Z192">
            <v>0</v>
          </cell>
        </row>
        <row r="193">
          <cell r="B193">
            <v>43907</v>
          </cell>
          <cell r="C193" t="str">
            <v>A-22</v>
          </cell>
          <cell r="D193" t="str">
            <v>A-22:Zone3</v>
          </cell>
          <cell r="E193">
            <v>24</v>
          </cell>
          <cell r="F193">
            <v>100</v>
          </cell>
          <cell r="G193">
            <v>204</v>
          </cell>
          <cell r="H193">
            <v>218</v>
          </cell>
          <cell r="I193">
            <v>44</v>
          </cell>
          <cell r="J193">
            <v>0</v>
          </cell>
          <cell r="K193">
            <v>1483</v>
          </cell>
          <cell r="L193">
            <v>1483</v>
          </cell>
          <cell r="M193">
            <v>100</v>
          </cell>
          <cell r="N193">
            <v>3.35</v>
          </cell>
          <cell r="O193">
            <v>3.35</v>
          </cell>
          <cell r="P193">
            <v>0</v>
          </cell>
          <cell r="Q193">
            <v>0</v>
          </cell>
          <cell r="R193">
            <v>0</v>
          </cell>
          <cell r="T193">
            <v>442.68656716417911</v>
          </cell>
          <cell r="W193">
            <v>3350</v>
          </cell>
          <cell r="X193">
            <v>0</v>
          </cell>
          <cell r="Y193">
            <v>442.68656716417911</v>
          </cell>
          <cell r="Z193">
            <v>0</v>
          </cell>
        </row>
        <row r="194">
          <cell r="B194">
            <v>43928</v>
          </cell>
          <cell r="C194" t="str">
            <v>A-22</v>
          </cell>
          <cell r="D194" t="str">
            <v>A-22:Zone3</v>
          </cell>
          <cell r="E194">
            <v>8</v>
          </cell>
          <cell r="F194">
            <v>100</v>
          </cell>
          <cell r="G194">
            <v>207</v>
          </cell>
          <cell r="H194">
            <v>220</v>
          </cell>
          <cell r="I194">
            <v>43</v>
          </cell>
          <cell r="J194">
            <v>0</v>
          </cell>
          <cell r="K194">
            <v>1385</v>
          </cell>
          <cell r="L194">
            <v>1385</v>
          </cell>
          <cell r="M194">
            <v>100</v>
          </cell>
          <cell r="N194">
            <v>2.74</v>
          </cell>
          <cell r="O194">
            <v>2.74</v>
          </cell>
          <cell r="P194">
            <v>0</v>
          </cell>
          <cell r="Q194">
            <v>0</v>
          </cell>
          <cell r="R194">
            <v>0</v>
          </cell>
          <cell r="T194">
            <v>505.47445255474452</v>
          </cell>
          <cell r="V194" t="str">
            <v>NF</v>
          </cell>
          <cell r="W194">
            <v>2740</v>
          </cell>
          <cell r="X194">
            <v>0</v>
          </cell>
          <cell r="Y194">
            <v>505.47445255474446</v>
          </cell>
          <cell r="Z194">
            <v>0</v>
          </cell>
        </row>
        <row r="195">
          <cell r="B195">
            <v>43934</v>
          </cell>
          <cell r="C195" t="str">
            <v>A-22</v>
          </cell>
          <cell r="D195" t="str">
            <v>A-22:Zone3</v>
          </cell>
          <cell r="E195">
            <v>20</v>
          </cell>
          <cell r="F195">
            <v>100</v>
          </cell>
          <cell r="G195">
            <v>203</v>
          </cell>
          <cell r="H195">
            <v>220</v>
          </cell>
          <cell r="J195">
            <v>0</v>
          </cell>
          <cell r="K195">
            <v>1425</v>
          </cell>
          <cell r="L195">
            <v>1425</v>
          </cell>
          <cell r="M195">
            <v>100</v>
          </cell>
          <cell r="N195">
            <v>2.71</v>
          </cell>
          <cell r="O195">
            <v>2.71</v>
          </cell>
          <cell r="P195">
            <v>0</v>
          </cell>
          <cell r="Q195">
            <v>0</v>
          </cell>
          <cell r="R195">
            <v>0</v>
          </cell>
          <cell r="T195">
            <v>525.83025830258305</v>
          </cell>
          <cell r="V195" t="str">
            <v>NF</v>
          </cell>
          <cell r="W195">
            <v>2710</v>
          </cell>
          <cell r="X195">
            <v>0</v>
          </cell>
          <cell r="Y195">
            <v>525.83025830258305</v>
          </cell>
          <cell r="Z195">
            <v>0</v>
          </cell>
        </row>
        <row r="196">
          <cell r="B196">
            <v>43940</v>
          </cell>
          <cell r="C196" t="str">
            <v>A-22</v>
          </cell>
          <cell r="D196" t="str">
            <v>A-22:Zone3</v>
          </cell>
          <cell r="E196">
            <v>8.5</v>
          </cell>
          <cell r="F196">
            <v>100</v>
          </cell>
          <cell r="G196">
            <v>194</v>
          </cell>
          <cell r="H196">
            <v>218</v>
          </cell>
          <cell r="J196">
            <v>0</v>
          </cell>
          <cell r="K196">
            <v>1204</v>
          </cell>
          <cell r="L196">
            <v>1204</v>
          </cell>
          <cell r="M196">
            <v>100</v>
          </cell>
          <cell r="N196">
            <v>1.82</v>
          </cell>
          <cell r="O196">
            <v>1.82</v>
          </cell>
          <cell r="P196">
            <v>0</v>
          </cell>
          <cell r="Q196">
            <v>0</v>
          </cell>
          <cell r="R196">
            <v>0</v>
          </cell>
          <cell r="T196">
            <v>661.53846153846155</v>
          </cell>
          <cell r="V196" t="str">
            <v>NF</v>
          </cell>
          <cell r="W196">
            <v>1820</v>
          </cell>
          <cell r="X196">
            <v>0</v>
          </cell>
          <cell r="Y196">
            <v>661.53846153846155</v>
          </cell>
          <cell r="Z196">
            <v>0</v>
          </cell>
        </row>
        <row r="197">
          <cell r="B197">
            <v>43948</v>
          </cell>
          <cell r="C197" t="str">
            <v>A-22</v>
          </cell>
          <cell r="D197" t="str">
            <v>A-22:Zone3</v>
          </cell>
          <cell r="E197">
            <v>12</v>
          </cell>
          <cell r="F197">
            <v>100</v>
          </cell>
          <cell r="G197">
            <v>191</v>
          </cell>
          <cell r="H197">
            <v>215</v>
          </cell>
          <cell r="I197">
            <v>42</v>
          </cell>
          <cell r="J197">
            <v>0</v>
          </cell>
          <cell r="K197">
            <v>1200</v>
          </cell>
          <cell r="L197">
            <v>1200</v>
          </cell>
          <cell r="M197">
            <v>100</v>
          </cell>
          <cell r="N197">
            <v>1.69</v>
          </cell>
          <cell r="O197">
            <v>1.69</v>
          </cell>
          <cell r="P197">
            <v>0</v>
          </cell>
          <cell r="Q197">
            <v>0</v>
          </cell>
          <cell r="R197">
            <v>0</v>
          </cell>
          <cell r="T197">
            <v>710.05917159763317</v>
          </cell>
          <cell r="V197" t="str">
            <v>NF</v>
          </cell>
          <cell r="W197">
            <v>1690</v>
          </cell>
          <cell r="X197">
            <v>0</v>
          </cell>
          <cell r="Y197">
            <v>710.05917159763317</v>
          </cell>
          <cell r="Z197">
            <v>0</v>
          </cell>
        </row>
        <row r="198">
          <cell r="B198">
            <v>43961</v>
          </cell>
          <cell r="C198" t="str">
            <v>A-22</v>
          </cell>
          <cell r="D198" t="str">
            <v>A-22:Zone3</v>
          </cell>
          <cell r="E198">
            <v>19</v>
          </cell>
          <cell r="F198">
            <v>100</v>
          </cell>
          <cell r="G198">
            <v>193</v>
          </cell>
          <cell r="H198">
            <v>213</v>
          </cell>
          <cell r="I198">
            <v>42</v>
          </cell>
          <cell r="J198">
            <v>0</v>
          </cell>
          <cell r="K198">
            <v>1068</v>
          </cell>
          <cell r="L198">
            <v>1068</v>
          </cell>
          <cell r="M198">
            <v>100</v>
          </cell>
          <cell r="N198">
            <v>1.5</v>
          </cell>
          <cell r="O198">
            <v>1.5</v>
          </cell>
          <cell r="P198">
            <v>0</v>
          </cell>
          <cell r="Q198">
            <v>0</v>
          </cell>
          <cell r="R198">
            <v>0</v>
          </cell>
          <cell r="T198">
            <v>712</v>
          </cell>
          <cell r="V198" t="str">
            <v>NF, WC~90% at May 04, but still use 100% as previously</v>
          </cell>
          <cell r="W198">
            <v>1500</v>
          </cell>
          <cell r="X198">
            <v>0</v>
          </cell>
          <cell r="Y198">
            <v>712</v>
          </cell>
          <cell r="Z198">
            <v>0</v>
          </cell>
        </row>
        <row r="199">
          <cell r="B199">
            <v>43971</v>
          </cell>
          <cell r="C199" t="str">
            <v>A-22</v>
          </cell>
          <cell r="D199" t="str">
            <v>A-22:Zone3</v>
          </cell>
          <cell r="E199">
            <v>18</v>
          </cell>
          <cell r="F199">
            <v>100</v>
          </cell>
          <cell r="G199">
            <v>192</v>
          </cell>
          <cell r="H199">
            <v>213</v>
          </cell>
          <cell r="I199">
            <v>42</v>
          </cell>
          <cell r="J199">
            <v>0</v>
          </cell>
          <cell r="K199">
            <v>1054</v>
          </cell>
          <cell r="L199">
            <v>1054</v>
          </cell>
          <cell r="M199">
            <v>100</v>
          </cell>
          <cell r="N199">
            <v>1.47</v>
          </cell>
          <cell r="O199">
            <v>1.47</v>
          </cell>
          <cell r="P199">
            <v>0</v>
          </cell>
          <cell r="Q199">
            <v>0</v>
          </cell>
          <cell r="R199">
            <v>0</v>
          </cell>
          <cell r="T199">
            <v>717.00680272108843</v>
          </cell>
          <cell r="V199" t="str">
            <v>NF, use 100% WC</v>
          </cell>
          <cell r="W199">
            <v>1470</v>
          </cell>
          <cell r="X199">
            <v>0</v>
          </cell>
          <cell r="Y199">
            <v>717.00680272108843</v>
          </cell>
          <cell r="Z199">
            <v>0</v>
          </cell>
        </row>
        <row r="200">
          <cell r="B200">
            <v>43986</v>
          </cell>
          <cell r="C200" t="str">
            <v>A-22</v>
          </cell>
          <cell r="D200" t="str">
            <v>A-22:Zone3</v>
          </cell>
          <cell r="E200">
            <v>23</v>
          </cell>
          <cell r="F200">
            <v>100</v>
          </cell>
          <cell r="G200">
            <v>196</v>
          </cell>
          <cell r="H200">
            <v>213</v>
          </cell>
          <cell r="I200">
            <v>42</v>
          </cell>
          <cell r="J200">
            <v>0</v>
          </cell>
          <cell r="K200">
            <v>1033</v>
          </cell>
          <cell r="L200">
            <v>1033</v>
          </cell>
          <cell r="M200">
            <v>100</v>
          </cell>
          <cell r="N200">
            <v>1.45</v>
          </cell>
          <cell r="O200">
            <v>1.45</v>
          </cell>
          <cell r="P200">
            <v>0</v>
          </cell>
          <cell r="R200">
            <v>0</v>
          </cell>
          <cell r="T200">
            <v>712.41379310344826</v>
          </cell>
          <cell r="V200" t="str">
            <v>NF, use WC 100%</v>
          </cell>
          <cell r="W200">
            <v>1450</v>
          </cell>
          <cell r="X200">
            <v>0</v>
          </cell>
          <cell r="Y200">
            <v>712.41379310344826</v>
          </cell>
          <cell r="Z200">
            <v>0</v>
          </cell>
        </row>
        <row r="201">
          <cell r="B201">
            <v>44005</v>
          </cell>
          <cell r="C201" t="str">
            <v>A-22</v>
          </cell>
          <cell r="D201" t="str">
            <v>A-22:Zone3</v>
          </cell>
          <cell r="E201">
            <v>21</v>
          </cell>
          <cell r="F201">
            <v>100</v>
          </cell>
          <cell r="G201">
            <v>194</v>
          </cell>
          <cell r="H201">
            <v>215</v>
          </cell>
          <cell r="I201">
            <v>42</v>
          </cell>
          <cell r="J201">
            <v>0</v>
          </cell>
          <cell r="K201">
            <v>1306</v>
          </cell>
          <cell r="L201">
            <v>1306</v>
          </cell>
          <cell r="M201">
            <v>100</v>
          </cell>
          <cell r="N201">
            <v>1.98</v>
          </cell>
          <cell r="O201">
            <v>1.98</v>
          </cell>
          <cell r="P201">
            <v>0</v>
          </cell>
          <cell r="R201">
            <v>0</v>
          </cell>
          <cell r="T201">
            <v>659.59595959595958</v>
          </cell>
          <cell r="V201" t="str">
            <v>NF, use WC 100%</v>
          </cell>
          <cell r="W201">
            <v>1980</v>
          </cell>
          <cell r="X201">
            <v>0</v>
          </cell>
          <cell r="Y201">
            <v>659.59595959595958</v>
          </cell>
          <cell r="Z201">
            <v>0</v>
          </cell>
        </row>
        <row r="202">
          <cell r="B202">
            <v>44021</v>
          </cell>
          <cell r="C202" t="str">
            <v>A-22</v>
          </cell>
          <cell r="D202" t="str">
            <v>A-22:Zone3</v>
          </cell>
          <cell r="E202">
            <v>23</v>
          </cell>
          <cell r="F202">
            <v>100</v>
          </cell>
          <cell r="G202">
            <v>187</v>
          </cell>
          <cell r="H202">
            <v>212</v>
          </cell>
          <cell r="I202">
            <v>42</v>
          </cell>
          <cell r="J202">
            <v>0</v>
          </cell>
          <cell r="K202">
            <v>1400</v>
          </cell>
          <cell r="L202">
            <v>1400</v>
          </cell>
          <cell r="M202">
            <v>100</v>
          </cell>
          <cell r="N202">
            <v>1.94</v>
          </cell>
          <cell r="O202">
            <v>1.94</v>
          </cell>
          <cell r="P202">
            <v>0</v>
          </cell>
          <cell r="R202">
            <v>0</v>
          </cell>
          <cell r="T202">
            <v>721.64948453608247</v>
          </cell>
          <cell r="V202" t="str">
            <v>NF, WC 100%</v>
          </cell>
          <cell r="W202">
            <v>1940</v>
          </cell>
          <cell r="X202">
            <v>0</v>
          </cell>
          <cell r="Y202">
            <v>721.64948453608247</v>
          </cell>
          <cell r="Z202">
            <v>0</v>
          </cell>
        </row>
        <row r="203">
          <cell r="B203">
            <v>44044</v>
          </cell>
          <cell r="C203" t="str">
            <v>A-22</v>
          </cell>
          <cell r="D203" t="str">
            <v>A-22:Zone3</v>
          </cell>
          <cell r="E203">
            <v>17</v>
          </cell>
          <cell r="F203">
            <v>100</v>
          </cell>
          <cell r="G203">
            <v>203</v>
          </cell>
          <cell r="H203">
            <v>210</v>
          </cell>
          <cell r="I203">
            <v>42</v>
          </cell>
          <cell r="J203">
            <v>0</v>
          </cell>
          <cell r="K203">
            <v>1182</v>
          </cell>
          <cell r="L203">
            <v>1182</v>
          </cell>
          <cell r="M203">
            <v>100</v>
          </cell>
          <cell r="N203">
            <v>1.78</v>
          </cell>
          <cell r="O203">
            <v>1.78</v>
          </cell>
          <cell r="P203">
            <v>0</v>
          </cell>
          <cell r="R203">
            <v>0</v>
          </cell>
          <cell r="T203">
            <v>664.04494382022472</v>
          </cell>
          <cell r="V203" t="str">
            <v>NF, WC 100%</v>
          </cell>
          <cell r="W203">
            <v>1780</v>
          </cell>
          <cell r="X203">
            <v>0</v>
          </cell>
          <cell r="Y203">
            <v>664.04494382022472</v>
          </cell>
          <cell r="Z203">
            <v>0</v>
          </cell>
        </row>
        <row r="204">
          <cell r="B204">
            <v>44096</v>
          </cell>
          <cell r="C204" t="str">
            <v>A-22</v>
          </cell>
          <cell r="D204" t="str">
            <v>A-22:Zone3</v>
          </cell>
          <cell r="E204">
            <v>15</v>
          </cell>
          <cell r="F204">
            <v>100</v>
          </cell>
          <cell r="G204">
            <v>222</v>
          </cell>
          <cell r="H204">
            <v>219</v>
          </cell>
          <cell r="I204">
            <v>43</v>
          </cell>
          <cell r="J204">
            <v>0</v>
          </cell>
          <cell r="K204">
            <v>1148</v>
          </cell>
          <cell r="L204">
            <v>1148</v>
          </cell>
          <cell r="M204">
            <v>100</v>
          </cell>
          <cell r="N204">
            <v>1.4</v>
          </cell>
          <cell r="O204">
            <v>1.4</v>
          </cell>
          <cell r="P204">
            <v>0</v>
          </cell>
          <cell r="R204">
            <v>0</v>
          </cell>
          <cell r="T204">
            <v>820</v>
          </cell>
          <cell r="V204" t="str">
            <v>NF, WC 100%</v>
          </cell>
          <cell r="W204">
            <v>1400</v>
          </cell>
          <cell r="X204">
            <v>0</v>
          </cell>
          <cell r="Y204">
            <v>820</v>
          </cell>
          <cell r="Z204">
            <v>0</v>
          </cell>
        </row>
        <row r="205">
          <cell r="B205">
            <v>44114</v>
          </cell>
          <cell r="C205" t="str">
            <v>A-22</v>
          </cell>
          <cell r="D205" t="str">
            <v>A-22:Zone3</v>
          </cell>
          <cell r="E205">
            <v>23</v>
          </cell>
          <cell r="F205">
            <v>100</v>
          </cell>
          <cell r="G205">
            <v>220</v>
          </cell>
          <cell r="H205">
            <v>206</v>
          </cell>
          <cell r="I205">
            <v>44</v>
          </cell>
          <cell r="J205">
            <v>0</v>
          </cell>
          <cell r="K205">
            <v>971</v>
          </cell>
          <cell r="L205">
            <v>971</v>
          </cell>
          <cell r="M205">
            <v>100</v>
          </cell>
          <cell r="N205">
            <v>1.56</v>
          </cell>
          <cell r="O205">
            <v>1.56</v>
          </cell>
          <cell r="P205">
            <v>0</v>
          </cell>
          <cell r="R205">
            <v>0</v>
          </cell>
          <cell r="T205">
            <v>622.43589743589746</v>
          </cell>
          <cell r="V205" t="str">
            <v>NF, WC~91% (Sep 6)</v>
          </cell>
          <cell r="W205">
            <v>1560</v>
          </cell>
          <cell r="X205">
            <v>0</v>
          </cell>
          <cell r="Y205">
            <v>622.43589743589746</v>
          </cell>
          <cell r="Z205">
            <v>0</v>
          </cell>
        </row>
        <row r="206">
          <cell r="B206">
            <v>44132</v>
          </cell>
          <cell r="C206" t="str">
            <v>A-22</v>
          </cell>
          <cell r="D206" t="str">
            <v>A-22:Zone3</v>
          </cell>
          <cell r="E206">
            <v>24</v>
          </cell>
          <cell r="F206">
            <v>100</v>
          </cell>
          <cell r="G206">
            <v>208</v>
          </cell>
          <cell r="H206">
            <v>202</v>
          </cell>
          <cell r="I206">
            <v>44</v>
          </cell>
          <cell r="J206">
            <v>9</v>
          </cell>
          <cell r="K206">
            <v>861</v>
          </cell>
          <cell r="L206">
            <v>870</v>
          </cell>
          <cell r="M206">
            <v>98.965517241379317</v>
          </cell>
          <cell r="N206">
            <v>0.97</v>
          </cell>
          <cell r="O206">
            <v>0.97</v>
          </cell>
          <cell r="P206">
            <v>0</v>
          </cell>
          <cell r="R206">
            <v>107777.77777777778</v>
          </cell>
          <cell r="T206">
            <v>896.90721649484533</v>
          </cell>
          <cell r="V206" t="str">
            <v>NF, WC 99%</v>
          </cell>
          <cell r="W206">
            <v>970</v>
          </cell>
          <cell r="X206">
            <v>0</v>
          </cell>
          <cell r="Y206">
            <v>887.62886597938143</v>
          </cell>
          <cell r="Z206">
            <v>9.2783505154639183</v>
          </cell>
        </row>
        <row r="207">
          <cell r="B207">
            <v>44152</v>
          </cell>
          <cell r="C207" t="str">
            <v>A-22</v>
          </cell>
          <cell r="D207" t="str">
            <v>A-22:Zone3</v>
          </cell>
          <cell r="E207">
            <v>20</v>
          </cell>
          <cell r="F207">
            <v>100</v>
          </cell>
          <cell r="G207">
            <v>197</v>
          </cell>
          <cell r="H207">
            <v>185</v>
          </cell>
          <cell r="I207">
            <v>44</v>
          </cell>
          <cell r="J207">
            <v>0</v>
          </cell>
          <cell r="K207">
            <v>1197</v>
          </cell>
          <cell r="L207">
            <v>1197</v>
          </cell>
          <cell r="M207">
            <v>100</v>
          </cell>
          <cell r="N207">
            <v>2.16</v>
          </cell>
          <cell r="O207">
            <v>2.16</v>
          </cell>
          <cell r="P207">
            <v>0</v>
          </cell>
          <cell r="R207">
            <v>0</v>
          </cell>
          <cell r="T207">
            <v>554.16666666666663</v>
          </cell>
          <cell r="V207" t="str">
            <v>NF, high water produce, post ITM??</v>
          </cell>
          <cell r="W207">
            <v>2160</v>
          </cell>
          <cell r="X207">
            <v>0</v>
          </cell>
          <cell r="Y207">
            <v>554.16666666666663</v>
          </cell>
          <cell r="Z207">
            <v>0</v>
          </cell>
        </row>
        <row r="208">
          <cell r="B208">
            <v>44183</v>
          </cell>
          <cell r="C208" t="str">
            <v>A-22</v>
          </cell>
          <cell r="D208" t="str">
            <v>A-22:Zone3</v>
          </cell>
          <cell r="E208">
            <v>12</v>
          </cell>
          <cell r="F208">
            <v>100</v>
          </cell>
          <cell r="G208">
            <v>220</v>
          </cell>
          <cell r="H208">
            <v>185</v>
          </cell>
          <cell r="I208">
            <v>45</v>
          </cell>
          <cell r="J208">
            <v>0</v>
          </cell>
          <cell r="K208">
            <v>505</v>
          </cell>
          <cell r="L208">
            <v>505</v>
          </cell>
          <cell r="M208">
            <v>100</v>
          </cell>
          <cell r="N208">
            <v>0.63</v>
          </cell>
          <cell r="O208">
            <v>0.63</v>
          </cell>
          <cell r="P208">
            <v>0</v>
          </cell>
          <cell r="R208">
            <v>0</v>
          </cell>
          <cell r="T208">
            <v>801.58730158730157</v>
          </cell>
          <cell r="V208" t="str">
            <v>NF, liq and gas decrease but still flow</v>
          </cell>
          <cell r="W208">
            <v>630</v>
          </cell>
          <cell r="X208">
            <v>0</v>
          </cell>
          <cell r="Y208">
            <v>801.58730158730157</v>
          </cell>
          <cell r="Z208">
            <v>0</v>
          </cell>
        </row>
        <row r="209">
          <cell r="B209">
            <v>44198</v>
          </cell>
          <cell r="C209" t="str">
            <v>A-22</v>
          </cell>
          <cell r="D209" t="str">
            <v>A-22:Zone3</v>
          </cell>
          <cell r="E209">
            <v>12</v>
          </cell>
          <cell r="F209">
            <v>100</v>
          </cell>
          <cell r="G209">
            <v>210</v>
          </cell>
          <cell r="H209">
            <v>187</v>
          </cell>
          <cell r="I209">
            <v>46</v>
          </cell>
          <cell r="J209">
            <v>7.05</v>
          </cell>
          <cell r="K209">
            <v>697</v>
          </cell>
          <cell r="L209">
            <v>704.05</v>
          </cell>
          <cell r="M209">
            <v>98.998650664015344</v>
          </cell>
          <cell r="N209">
            <v>0.84</v>
          </cell>
          <cell r="O209">
            <v>0.84</v>
          </cell>
          <cell r="P209">
            <v>0</v>
          </cell>
          <cell r="Q209">
            <v>0</v>
          </cell>
          <cell r="R209">
            <v>119148.93617021276</v>
          </cell>
          <cell r="T209">
            <v>839.28571428571433</v>
          </cell>
          <cell r="V209" t="str">
            <v>NF, low gas but still produce high liquid, confirm THT high, WC use 99%</v>
          </cell>
          <cell r="W209">
            <v>840</v>
          </cell>
          <cell r="X209">
            <v>0</v>
          </cell>
          <cell r="Y209">
            <v>829.76190476190482</v>
          </cell>
          <cell r="Z209">
            <v>8.3928571428571423</v>
          </cell>
        </row>
        <row r="210">
          <cell r="B210">
            <v>44204</v>
          </cell>
          <cell r="C210" t="str">
            <v>A-22</v>
          </cell>
          <cell r="D210" t="str">
            <v>A-22:Zone3</v>
          </cell>
          <cell r="E210">
            <v>12</v>
          </cell>
          <cell r="F210">
            <v>100</v>
          </cell>
          <cell r="G210">
            <v>213</v>
          </cell>
          <cell r="H210">
            <v>198</v>
          </cell>
          <cell r="I210">
            <v>46</v>
          </cell>
          <cell r="J210">
            <v>9</v>
          </cell>
          <cell r="K210">
            <v>888</v>
          </cell>
          <cell r="L210">
            <v>897</v>
          </cell>
          <cell r="M210">
            <v>98.996655518394647</v>
          </cell>
          <cell r="N210">
            <v>0.93</v>
          </cell>
          <cell r="O210">
            <v>0.93</v>
          </cell>
          <cell r="P210">
            <v>0</v>
          </cell>
          <cell r="Q210">
            <v>0</v>
          </cell>
          <cell r="R210">
            <v>103333.33333333333</v>
          </cell>
          <cell r="T210">
            <v>964.51612903225805</v>
          </cell>
          <cell r="V210" t="str">
            <v>NF, use 3 inch leg</v>
          </cell>
          <cell r="W210">
            <v>930</v>
          </cell>
          <cell r="X210">
            <v>0</v>
          </cell>
          <cell r="Y210">
            <v>954.83870967741927</v>
          </cell>
          <cell r="Z210">
            <v>9.67741935483871</v>
          </cell>
        </row>
        <row r="211">
          <cell r="B211">
            <v>44232</v>
          </cell>
          <cell r="C211" t="str">
            <v>A-22</v>
          </cell>
          <cell r="D211" t="str">
            <v>A-22:Zone3</v>
          </cell>
          <cell r="E211">
            <v>22</v>
          </cell>
          <cell r="F211">
            <v>100</v>
          </cell>
          <cell r="G211">
            <v>220</v>
          </cell>
          <cell r="H211">
            <v>193</v>
          </cell>
          <cell r="I211">
            <v>46</v>
          </cell>
          <cell r="J211">
            <v>12</v>
          </cell>
          <cell r="K211">
            <v>667</v>
          </cell>
          <cell r="L211">
            <v>679</v>
          </cell>
          <cell r="M211">
            <v>98.232695139911641</v>
          </cell>
          <cell r="N211">
            <v>0.81</v>
          </cell>
          <cell r="O211">
            <v>0.81</v>
          </cell>
          <cell r="P211">
            <v>0</v>
          </cell>
          <cell r="R211">
            <v>67500</v>
          </cell>
          <cell r="T211">
            <v>838.27160493827159</v>
          </cell>
          <cell r="V211" t="str">
            <v>NF, use 3 inch leg</v>
          </cell>
          <cell r="W211">
            <v>810</v>
          </cell>
          <cell r="X211">
            <v>0</v>
          </cell>
          <cell r="Y211">
            <v>823.4567901234567</v>
          </cell>
          <cell r="Z211">
            <v>14.814814814814813</v>
          </cell>
        </row>
        <row r="212">
          <cell r="B212">
            <v>44261</v>
          </cell>
          <cell r="C212" t="str">
            <v>A-22</v>
          </cell>
          <cell r="D212" t="str">
            <v>A-22:Zone3</v>
          </cell>
          <cell r="E212">
            <v>12</v>
          </cell>
          <cell r="F212">
            <v>100</v>
          </cell>
          <cell r="G212">
            <v>230</v>
          </cell>
          <cell r="H212">
            <v>174</v>
          </cell>
          <cell r="I212">
            <v>47</v>
          </cell>
          <cell r="J212">
            <v>27</v>
          </cell>
          <cell r="K212">
            <v>512</v>
          </cell>
          <cell r="L212">
            <v>539</v>
          </cell>
          <cell r="M212">
            <v>94.990723562152127</v>
          </cell>
          <cell r="N212">
            <v>0.5</v>
          </cell>
          <cell r="O212">
            <v>0.5</v>
          </cell>
          <cell r="P212">
            <v>0</v>
          </cell>
          <cell r="R212">
            <v>18518.518518518518</v>
          </cell>
          <cell r="T212">
            <v>1078</v>
          </cell>
          <cell r="V212" t="str">
            <v>NF, LCV T/S OK, has been tested for A-21, use 3" liquid and gas dropped, WC 95%</v>
          </cell>
          <cell r="W212">
            <v>500</v>
          </cell>
          <cell r="X212">
            <v>0</v>
          </cell>
          <cell r="Y212">
            <v>1024</v>
          </cell>
          <cell r="Z212">
            <v>54</v>
          </cell>
        </row>
        <row r="213">
          <cell r="B213">
            <v>44287</v>
          </cell>
          <cell r="C213" t="str">
            <v>A-22</v>
          </cell>
          <cell r="D213" t="str">
            <v>A-22:Zone3</v>
          </cell>
          <cell r="E213">
            <v>21</v>
          </cell>
          <cell r="F213">
            <v>100</v>
          </cell>
          <cell r="G213">
            <v>216</v>
          </cell>
          <cell r="H213">
            <v>183</v>
          </cell>
          <cell r="I213">
            <v>49</v>
          </cell>
          <cell r="J213">
            <v>16</v>
          </cell>
          <cell r="K213">
            <v>307</v>
          </cell>
          <cell r="L213">
            <v>323</v>
          </cell>
          <cell r="M213">
            <v>95.046439628482972</v>
          </cell>
          <cell r="N213">
            <v>0.66500000000000004</v>
          </cell>
          <cell r="O213">
            <v>0.66500000000000004</v>
          </cell>
          <cell r="P213">
            <v>0</v>
          </cell>
          <cell r="R213">
            <v>41562.5</v>
          </cell>
          <cell r="T213">
            <v>485.71428571428572</v>
          </cell>
          <cell r="V213" t="str">
            <v>NF, intermittently flow, WC 95%</v>
          </cell>
          <cell r="W213">
            <v>665</v>
          </cell>
          <cell r="X213">
            <v>0</v>
          </cell>
          <cell r="Y213">
            <v>461.65413533834584</v>
          </cell>
          <cell r="Z213">
            <v>24.060150375939848</v>
          </cell>
        </row>
        <row r="214">
          <cell r="B214">
            <v>44305</v>
          </cell>
          <cell r="C214" t="str">
            <v>A-22</v>
          </cell>
          <cell r="D214" t="str">
            <v>A-22:Zone3</v>
          </cell>
          <cell r="E214">
            <v>17</v>
          </cell>
          <cell r="F214">
            <v>100</v>
          </cell>
          <cell r="G214">
            <v>204</v>
          </cell>
          <cell r="H214">
            <v>182</v>
          </cell>
          <cell r="I214">
            <v>50</v>
          </cell>
          <cell r="J214">
            <v>56.85</v>
          </cell>
          <cell r="K214">
            <v>322.14999999999998</v>
          </cell>
          <cell r="L214">
            <v>379</v>
          </cell>
          <cell r="M214">
            <v>85</v>
          </cell>
          <cell r="N214">
            <v>0.54</v>
          </cell>
          <cell r="O214">
            <v>0.54</v>
          </cell>
          <cell r="P214">
            <v>0</v>
          </cell>
          <cell r="R214">
            <v>9498.6807387862791</v>
          </cell>
          <cell r="T214">
            <v>701.85185185185185</v>
          </cell>
          <cell r="V214" t="str">
            <v>NF, WC 85% (MAR 06)</v>
          </cell>
          <cell r="W214">
            <v>540</v>
          </cell>
          <cell r="X214">
            <v>0</v>
          </cell>
          <cell r="Y214">
            <v>596.57407407407402</v>
          </cell>
          <cell r="Z214">
            <v>105.27777777777777</v>
          </cell>
        </row>
        <row r="215">
          <cell r="B215">
            <v>44315</v>
          </cell>
          <cell r="C215" t="str">
            <v>A-22</v>
          </cell>
          <cell r="D215" t="str">
            <v>A-22:Zone3</v>
          </cell>
          <cell r="E215">
            <v>16</v>
          </cell>
          <cell r="F215">
            <v>100</v>
          </cell>
          <cell r="G215">
            <v>213</v>
          </cell>
          <cell r="H215">
            <v>111</v>
          </cell>
          <cell r="I215">
            <v>50</v>
          </cell>
          <cell r="J215">
            <v>0</v>
          </cell>
          <cell r="K215">
            <v>1</v>
          </cell>
          <cell r="L215">
            <v>1</v>
          </cell>
          <cell r="M215">
            <v>100</v>
          </cell>
          <cell r="N215">
            <v>0.18</v>
          </cell>
          <cell r="O215">
            <v>0.18</v>
          </cell>
          <cell r="P215">
            <v>0</v>
          </cell>
          <cell r="R215">
            <v>0</v>
          </cell>
          <cell r="T215">
            <v>5.5555555555555554</v>
          </cell>
          <cell r="V215" t="str">
            <v>NF, load up at Apr 29, PBU at Apr 30, BOL May 1.</v>
          </cell>
          <cell r="W215">
            <v>180</v>
          </cell>
          <cell r="X215">
            <v>0</v>
          </cell>
          <cell r="Y215">
            <v>5.5555555555555554</v>
          </cell>
          <cell r="Z215">
            <v>0</v>
          </cell>
        </row>
        <row r="216">
          <cell r="B216">
            <v>44317</v>
          </cell>
          <cell r="C216" t="str">
            <v>A-22</v>
          </cell>
          <cell r="D216" t="str">
            <v>A-22:Zone3</v>
          </cell>
          <cell r="E216">
            <v>18</v>
          </cell>
          <cell r="F216">
            <v>100</v>
          </cell>
          <cell r="G216">
            <v>224</v>
          </cell>
          <cell r="H216">
            <v>196</v>
          </cell>
          <cell r="I216">
            <v>49</v>
          </cell>
          <cell r="J216">
            <v>21</v>
          </cell>
          <cell r="K216">
            <v>676</v>
          </cell>
          <cell r="L216">
            <v>697</v>
          </cell>
          <cell r="M216">
            <v>96.987087517934</v>
          </cell>
          <cell r="N216">
            <v>1.9750000000000001</v>
          </cell>
          <cell r="O216">
            <v>1.9750000000000001</v>
          </cell>
          <cell r="P216">
            <v>0</v>
          </cell>
          <cell r="R216">
            <v>94047.619047619053</v>
          </cell>
          <cell r="T216">
            <v>352.91139240506328</v>
          </cell>
          <cell r="V216" t="str">
            <v xml:space="preserve">NF, post PBU a day (Apr 30), </v>
          </cell>
          <cell r="W216">
            <v>1975</v>
          </cell>
          <cell r="X216">
            <v>0</v>
          </cell>
          <cell r="Y216">
            <v>342.27848101265823</v>
          </cell>
          <cell r="Z216">
            <v>10.632911392405063</v>
          </cell>
        </row>
        <row r="217">
          <cell r="B217">
            <v>44325</v>
          </cell>
          <cell r="C217" t="str">
            <v>A-22</v>
          </cell>
          <cell r="D217" t="str">
            <v>A-22:Zone3</v>
          </cell>
          <cell r="E217">
            <v>17</v>
          </cell>
          <cell r="F217">
            <v>100</v>
          </cell>
          <cell r="G217">
            <v>209</v>
          </cell>
          <cell r="H217">
            <v>200</v>
          </cell>
          <cell r="I217">
            <v>50</v>
          </cell>
          <cell r="J217">
            <v>8</v>
          </cell>
          <cell r="K217">
            <v>634</v>
          </cell>
          <cell r="L217">
            <v>642</v>
          </cell>
          <cell r="M217">
            <v>98.753894080996886</v>
          </cell>
          <cell r="N217">
            <v>0.71399999999999997</v>
          </cell>
          <cell r="O217">
            <v>0.71399999999999997</v>
          </cell>
          <cell r="P217">
            <v>0</v>
          </cell>
          <cell r="R217">
            <v>89250</v>
          </cell>
          <cell r="T217">
            <v>899.15966386554624</v>
          </cell>
          <cell r="V217" t="str">
            <v>NF, lower gas rate, higher water production</v>
          </cell>
          <cell r="W217">
            <v>714</v>
          </cell>
          <cell r="X217">
            <v>0</v>
          </cell>
          <cell r="Y217">
            <v>887.95518207282919</v>
          </cell>
          <cell r="Z217">
            <v>11.204481792717088</v>
          </cell>
        </row>
        <row r="218">
          <cell r="B218">
            <v>44347</v>
          </cell>
          <cell r="C218" t="str">
            <v>A-22</v>
          </cell>
          <cell r="D218" t="str">
            <v>A-22:Zone3</v>
          </cell>
          <cell r="E218">
            <v>14</v>
          </cell>
          <cell r="F218">
            <v>100</v>
          </cell>
          <cell r="G218">
            <v>207</v>
          </cell>
          <cell r="H218">
            <v>204</v>
          </cell>
          <cell r="I218">
            <v>0</v>
          </cell>
          <cell r="J218">
            <v>9</v>
          </cell>
          <cell r="K218">
            <v>663</v>
          </cell>
          <cell r="L218">
            <v>672</v>
          </cell>
          <cell r="M218">
            <v>98.660714285714292</v>
          </cell>
          <cell r="N218">
            <v>0.877</v>
          </cell>
          <cell r="O218">
            <v>0.877</v>
          </cell>
          <cell r="P218">
            <v>0</v>
          </cell>
          <cell r="R218">
            <v>97444.444444444438</v>
          </cell>
          <cell r="T218">
            <v>766.24857468643097</v>
          </cell>
          <cell r="V218" t="str">
            <v>NF, low gas rate, higher water production</v>
          </cell>
          <cell r="W218">
            <v>877</v>
          </cell>
          <cell r="X218">
            <v>0</v>
          </cell>
          <cell r="Y218">
            <v>755.9863169897377</v>
          </cell>
          <cell r="Z218">
            <v>10.262257696693272</v>
          </cell>
        </row>
        <row r="219">
          <cell r="B219">
            <v>44371</v>
          </cell>
          <cell r="C219" t="str">
            <v>A-22</v>
          </cell>
          <cell r="D219" t="str">
            <v>A-22:Zone3</v>
          </cell>
          <cell r="E219">
            <v>24</v>
          </cell>
          <cell r="F219">
            <v>100</v>
          </cell>
          <cell r="G219">
            <v>238</v>
          </cell>
          <cell r="H219">
            <v>181</v>
          </cell>
          <cell r="I219">
            <v>0</v>
          </cell>
          <cell r="J219">
            <v>18.899999999999999</v>
          </cell>
          <cell r="K219">
            <v>358.2</v>
          </cell>
          <cell r="L219">
            <v>377.1</v>
          </cell>
          <cell r="M219">
            <v>94.988066825775661</v>
          </cell>
          <cell r="N219">
            <v>0.39</v>
          </cell>
          <cell r="O219">
            <v>0.39</v>
          </cell>
          <cell r="P219">
            <v>0</v>
          </cell>
          <cell r="R219">
            <v>20634.920634920636</v>
          </cell>
          <cell r="T219">
            <v>966.66666666666663</v>
          </cell>
          <cell r="V219" t="str">
            <v>NF</v>
          </cell>
          <cell r="W219">
            <v>390</v>
          </cell>
          <cell r="X219">
            <v>0</v>
          </cell>
          <cell r="Y219">
            <v>918.46153846153845</v>
          </cell>
          <cell r="Z219">
            <v>48.461538461538453</v>
          </cell>
        </row>
        <row r="220">
          <cell r="B220">
            <v>44381</v>
          </cell>
          <cell r="C220" t="str">
            <v>A-22</v>
          </cell>
          <cell r="D220" t="str">
            <v>A-22:Zone3</v>
          </cell>
          <cell r="E220">
            <v>15</v>
          </cell>
          <cell r="F220">
            <v>100</v>
          </cell>
          <cell r="G220">
            <v>215</v>
          </cell>
          <cell r="H220">
            <v>186</v>
          </cell>
          <cell r="I220">
            <v>0</v>
          </cell>
          <cell r="J220">
            <v>5</v>
          </cell>
          <cell r="K220">
            <v>366</v>
          </cell>
          <cell r="L220">
            <v>371</v>
          </cell>
          <cell r="M220">
            <v>98.652291105121293</v>
          </cell>
          <cell r="N220">
            <v>0.47599999999999998</v>
          </cell>
          <cell r="O220">
            <v>0.47599999999999998</v>
          </cell>
          <cell r="P220">
            <v>0</v>
          </cell>
          <cell r="R220">
            <v>95200</v>
          </cell>
          <cell r="T220">
            <v>779.41176470588232</v>
          </cell>
          <cell r="V220" t="str">
            <v>NF, no sampling</v>
          </cell>
          <cell r="W220">
            <v>476</v>
          </cell>
          <cell r="X220">
            <v>0</v>
          </cell>
          <cell r="Y220">
            <v>768.90756302521015</v>
          </cell>
          <cell r="Z220">
            <v>10.504201680672269</v>
          </cell>
        </row>
        <row r="221">
          <cell r="B221">
            <v>44397</v>
          </cell>
          <cell r="C221" t="str">
            <v>A-22</v>
          </cell>
          <cell r="D221" t="str">
            <v>A-22:Zone3</v>
          </cell>
          <cell r="E221">
            <v>22</v>
          </cell>
          <cell r="F221">
            <v>100</v>
          </cell>
          <cell r="G221">
            <v>213</v>
          </cell>
          <cell r="H221">
            <v>171</v>
          </cell>
          <cell r="I221">
            <v>0</v>
          </cell>
          <cell r="J221">
            <v>4</v>
          </cell>
          <cell r="K221">
            <v>277</v>
          </cell>
          <cell r="L221">
            <v>281</v>
          </cell>
          <cell r="M221">
            <v>98.57651245551601</v>
          </cell>
          <cell r="N221">
            <v>0.57799999999999996</v>
          </cell>
          <cell r="O221">
            <v>0.57799999999999996</v>
          </cell>
          <cell r="P221">
            <v>0</v>
          </cell>
          <cell r="R221">
            <v>144500</v>
          </cell>
          <cell r="T221">
            <v>484.42906574394465</v>
          </cell>
          <cell r="V221" t="str">
            <v>NF, no sampling</v>
          </cell>
          <cell r="W221">
            <v>578</v>
          </cell>
          <cell r="X221">
            <v>0</v>
          </cell>
          <cell r="Y221">
            <v>479.23875432525955</v>
          </cell>
          <cell r="Z221">
            <v>6.9204152249134951</v>
          </cell>
        </row>
        <row r="222">
          <cell r="B222">
            <v>44519</v>
          </cell>
          <cell r="C222" t="str">
            <v>A-22</v>
          </cell>
          <cell r="D222" t="str">
            <v>A-22:Zone3</v>
          </cell>
          <cell r="E222">
            <v>20</v>
          </cell>
          <cell r="F222">
            <v>100</v>
          </cell>
          <cell r="G222">
            <v>207</v>
          </cell>
          <cell r="H222">
            <v>154</v>
          </cell>
          <cell r="I222">
            <v>0</v>
          </cell>
          <cell r="J222">
            <v>2.4</v>
          </cell>
          <cell r="K222">
            <v>237.6</v>
          </cell>
          <cell r="L222">
            <v>240</v>
          </cell>
          <cell r="M222">
            <v>99</v>
          </cell>
          <cell r="N222">
            <v>0.3</v>
          </cell>
          <cell r="O222">
            <v>0.3</v>
          </cell>
          <cell r="R222">
            <v>125000</v>
          </cell>
          <cell r="T222">
            <v>800</v>
          </cell>
          <cell r="V222" t="str">
            <v>NF,watercut99%</v>
          </cell>
          <cell r="W222">
            <v>300</v>
          </cell>
          <cell r="X222">
            <v>0</v>
          </cell>
          <cell r="Y222">
            <v>792</v>
          </cell>
          <cell r="Z222">
            <v>8</v>
          </cell>
        </row>
        <row r="223">
          <cell r="B223">
            <v>44566</v>
          </cell>
          <cell r="C223" t="str">
            <v>A-22</v>
          </cell>
          <cell r="D223" t="str">
            <v>A-22:Zone3</v>
          </cell>
          <cell r="E223">
            <v>15</v>
          </cell>
          <cell r="F223">
            <v>100</v>
          </cell>
          <cell r="G223">
            <v>276</v>
          </cell>
          <cell r="H223">
            <v>129</v>
          </cell>
          <cell r="I223">
            <v>0</v>
          </cell>
          <cell r="J223">
            <v>2</v>
          </cell>
          <cell r="K223">
            <v>116</v>
          </cell>
          <cell r="L223">
            <v>118</v>
          </cell>
          <cell r="M223">
            <v>98.305084745762713</v>
          </cell>
          <cell r="N223">
            <v>0.21</v>
          </cell>
          <cell r="O223">
            <v>0.21</v>
          </cell>
          <cell r="R223">
            <v>105000</v>
          </cell>
          <cell r="T223">
            <v>561.90476190476193</v>
          </cell>
          <cell r="V223" t="str">
            <v>NF, continue test, no sampling</v>
          </cell>
          <cell r="W223">
            <v>210</v>
          </cell>
          <cell r="X223">
            <v>0</v>
          </cell>
          <cell r="Y223">
            <v>552.38095238095241</v>
          </cell>
          <cell r="Z223">
            <v>9.5238095238095237</v>
          </cell>
        </row>
        <row r="224">
          <cell r="B224">
            <v>44580</v>
          </cell>
          <cell r="C224" t="str">
            <v>A-22</v>
          </cell>
          <cell r="D224" t="str">
            <v>A-22:Zone3</v>
          </cell>
          <cell r="E224">
            <v>12</v>
          </cell>
          <cell r="F224">
            <v>100</v>
          </cell>
          <cell r="G224">
            <v>273</v>
          </cell>
          <cell r="H224">
            <v>142</v>
          </cell>
          <cell r="I224">
            <v>0</v>
          </cell>
          <cell r="J224">
            <v>4</v>
          </cell>
          <cell r="K224">
            <v>377</v>
          </cell>
          <cell r="L224">
            <v>381</v>
          </cell>
          <cell r="M224">
            <v>98.950131233595798</v>
          </cell>
          <cell r="N224">
            <v>0.9</v>
          </cell>
          <cell r="O224">
            <v>0.9</v>
          </cell>
          <cell r="R224">
            <v>225000</v>
          </cell>
          <cell r="T224">
            <v>423.33333333333331</v>
          </cell>
          <cell r="V224" t="str">
            <v>NF, after PBU 8D, update WC 99%, Choke bypass no SITP valid</v>
          </cell>
          <cell r="W224">
            <v>900</v>
          </cell>
          <cell r="X224">
            <v>0</v>
          </cell>
          <cell r="Y224">
            <v>418.88888888888886</v>
          </cell>
        </row>
        <row r="225">
          <cell r="B225">
            <v>44619</v>
          </cell>
          <cell r="C225" t="str">
            <v>A-22</v>
          </cell>
          <cell r="D225" t="str">
            <v>A-22:Zone3</v>
          </cell>
          <cell r="E225">
            <v>10</v>
          </cell>
          <cell r="F225">
            <v>100</v>
          </cell>
          <cell r="G225">
            <v>271</v>
          </cell>
          <cell r="H225">
            <v>201</v>
          </cell>
          <cell r="I225">
            <v>0</v>
          </cell>
          <cell r="J225">
            <v>0</v>
          </cell>
          <cell r="K225">
            <v>608</v>
          </cell>
          <cell r="L225">
            <v>608</v>
          </cell>
          <cell r="M225">
            <v>100</v>
          </cell>
          <cell r="N225">
            <v>4.0999999999999996</v>
          </cell>
          <cell r="O225">
            <v>4.0999999999999996</v>
          </cell>
          <cell r="R225">
            <v>0</v>
          </cell>
          <cell r="T225">
            <v>148.29268292682926</v>
          </cell>
          <cell r="V225" t="str">
            <v>NF, post add perf Zone-1, Flow test 10 hrs, SITP 1200</v>
          </cell>
          <cell r="W225">
            <v>4100</v>
          </cell>
          <cell r="X225">
            <v>0</v>
          </cell>
          <cell r="Y225">
            <v>148.29268292682929</v>
          </cell>
        </row>
        <row r="226">
          <cell r="B226">
            <v>44620</v>
          </cell>
          <cell r="C226" t="str">
            <v>A-22</v>
          </cell>
          <cell r="D226" t="str">
            <v>A-22:Zone3</v>
          </cell>
          <cell r="E226">
            <v>4</v>
          </cell>
          <cell r="F226">
            <v>100</v>
          </cell>
          <cell r="G226">
            <v>273</v>
          </cell>
          <cell r="H226">
            <v>192</v>
          </cell>
          <cell r="I226">
            <v>0</v>
          </cell>
          <cell r="J226">
            <v>245</v>
          </cell>
          <cell r="K226">
            <v>476</v>
          </cell>
          <cell r="L226">
            <v>721</v>
          </cell>
          <cell r="M226">
            <v>66.019417475728162</v>
          </cell>
          <cell r="N226">
            <v>3.5</v>
          </cell>
          <cell r="O226">
            <v>3.5</v>
          </cell>
          <cell r="R226">
            <v>14285.714285714286</v>
          </cell>
          <cell r="T226">
            <v>206</v>
          </cell>
          <cell r="V226" t="str">
            <v>NF, during FGS, WC 66%, No sand (after perf Zone-1), 1" Oil Leg flat (over range)</v>
          </cell>
          <cell r="W226">
            <v>3500</v>
          </cell>
          <cell r="X226">
            <v>0</v>
          </cell>
          <cell r="Y226">
            <v>136</v>
          </cell>
        </row>
        <row r="227">
          <cell r="B227">
            <v>44621</v>
          </cell>
          <cell r="C227" t="str">
            <v>A-22</v>
          </cell>
          <cell r="D227" t="str">
            <v>A-22:Zone3</v>
          </cell>
          <cell r="E227">
            <v>12</v>
          </cell>
          <cell r="F227">
            <v>100</v>
          </cell>
          <cell r="G227">
            <v>267</v>
          </cell>
          <cell r="H227">
            <v>168</v>
          </cell>
          <cell r="I227">
            <v>0</v>
          </cell>
          <cell r="J227">
            <v>245</v>
          </cell>
          <cell r="K227">
            <v>476</v>
          </cell>
          <cell r="L227">
            <v>721</v>
          </cell>
          <cell r="M227">
            <v>66.019417475728162</v>
          </cell>
          <cell r="N227">
            <v>3.1</v>
          </cell>
          <cell r="O227">
            <v>3.1</v>
          </cell>
          <cell r="R227">
            <v>12653.061224489797</v>
          </cell>
          <cell r="T227">
            <v>232.58064516129033</v>
          </cell>
          <cell r="V227" t="str">
            <v>NF, liquid not recorded since using 3" line TS, and currently 3" TS line meter is faulty</v>
          </cell>
          <cell r="W227">
            <v>3100</v>
          </cell>
          <cell r="X227">
            <v>0</v>
          </cell>
          <cell r="Y227">
            <v>153.54838709677418</v>
          </cell>
        </row>
        <row r="228">
          <cell r="B228">
            <v>44622</v>
          </cell>
          <cell r="C228" t="str">
            <v>A-22</v>
          </cell>
          <cell r="D228" t="str">
            <v>A-22:Zone3</v>
          </cell>
          <cell r="E228">
            <v>40</v>
          </cell>
          <cell r="F228">
            <v>100</v>
          </cell>
          <cell r="G228">
            <v>271</v>
          </cell>
          <cell r="H228">
            <v>217</v>
          </cell>
          <cell r="I228">
            <v>0</v>
          </cell>
          <cell r="J228">
            <v>29</v>
          </cell>
          <cell r="K228">
            <v>692</v>
          </cell>
          <cell r="L228">
            <v>721</v>
          </cell>
          <cell r="M228">
            <v>95.977808599167815</v>
          </cell>
          <cell r="N228">
            <v>2.6</v>
          </cell>
          <cell r="O228">
            <v>2.6</v>
          </cell>
          <cell r="R228">
            <v>89655.172413793101</v>
          </cell>
          <cell r="T228">
            <v>277.30769230769232</v>
          </cell>
          <cell r="V228" t="str">
            <v>NF, liquid not recorded since using 3" line TS, and currently 3" TS line meter is faulty, using 1" line is over range, couldn't handle</v>
          </cell>
          <cell r="W228">
            <v>2600</v>
          </cell>
          <cell r="X228">
            <v>0</v>
          </cell>
          <cell r="Y228">
            <v>266.15384615384613</v>
          </cell>
        </row>
        <row r="229">
          <cell r="B229">
            <v>44627</v>
          </cell>
          <cell r="C229" t="str">
            <v>A-22</v>
          </cell>
          <cell r="D229" t="str">
            <v>A-22:Zone3</v>
          </cell>
          <cell r="E229">
            <v>21.8</v>
          </cell>
          <cell r="F229">
            <v>100</v>
          </cell>
          <cell r="G229">
            <v>242</v>
          </cell>
          <cell r="H229">
            <v>226</v>
          </cell>
          <cell r="I229">
            <v>0</v>
          </cell>
          <cell r="J229">
            <v>26</v>
          </cell>
          <cell r="K229">
            <v>699</v>
          </cell>
          <cell r="L229">
            <v>725</v>
          </cell>
          <cell r="M229">
            <v>96.41379310344827</v>
          </cell>
          <cell r="N229">
            <v>2.4300000000000002</v>
          </cell>
          <cell r="O229">
            <v>2.4300000000000002</v>
          </cell>
          <cell r="R229">
            <v>93461.538461538468</v>
          </cell>
          <cell r="T229">
            <v>298.35390946502059</v>
          </cell>
          <cell r="V229" t="str">
            <v>NF, Zone-1</v>
          </cell>
          <cell r="W229">
            <v>2430</v>
          </cell>
          <cell r="X229">
            <v>0</v>
          </cell>
          <cell r="Y229">
            <v>287.65432098765433</v>
          </cell>
        </row>
        <row r="230">
          <cell r="B230">
            <v>44632</v>
          </cell>
          <cell r="C230" t="str">
            <v>A-22</v>
          </cell>
          <cell r="D230" t="str">
            <v>A-22:Zone3</v>
          </cell>
          <cell r="E230">
            <v>4</v>
          </cell>
          <cell r="F230">
            <v>100</v>
          </cell>
          <cell r="G230">
            <v>263</v>
          </cell>
          <cell r="H230">
            <v>213</v>
          </cell>
          <cell r="I230">
            <v>0</v>
          </cell>
          <cell r="J230">
            <v>22</v>
          </cell>
          <cell r="K230">
            <v>699</v>
          </cell>
          <cell r="L230">
            <v>721</v>
          </cell>
          <cell r="M230">
            <v>96.948682385575594</v>
          </cell>
          <cell r="N230">
            <v>2.02</v>
          </cell>
          <cell r="O230">
            <v>2.02</v>
          </cell>
          <cell r="R230">
            <v>91818.181818181823</v>
          </cell>
          <cell r="T230">
            <v>356.93069306930693</v>
          </cell>
          <cell r="V230" t="str">
            <v>NF, liquid not recorded since using 3" line TS, and currently 3" TS line meter is faulty, using 1" line is over range, couldn't handle</v>
          </cell>
          <cell r="W230">
            <v>2020</v>
          </cell>
          <cell r="X230">
            <v>0</v>
          </cell>
          <cell r="Y230">
            <v>346.03960396039605</v>
          </cell>
        </row>
        <row r="231">
          <cell r="B231">
            <v>44641</v>
          </cell>
          <cell r="C231" t="str">
            <v>A-22</v>
          </cell>
          <cell r="D231" t="str">
            <v>A-22:Zone3</v>
          </cell>
          <cell r="E231">
            <v>12</v>
          </cell>
          <cell r="F231">
            <v>100</v>
          </cell>
          <cell r="G231">
            <v>268</v>
          </cell>
          <cell r="H231">
            <v>218</v>
          </cell>
          <cell r="I231">
            <v>0</v>
          </cell>
          <cell r="J231">
            <v>39</v>
          </cell>
          <cell r="K231">
            <v>1256</v>
          </cell>
          <cell r="L231">
            <v>1295</v>
          </cell>
          <cell r="M231">
            <v>96.988416988416986</v>
          </cell>
          <cell r="N231">
            <v>1.4</v>
          </cell>
          <cell r="O231">
            <v>1.4</v>
          </cell>
          <cell r="P231">
            <v>0</v>
          </cell>
          <cell r="R231">
            <v>35897.435897435898</v>
          </cell>
          <cell r="T231">
            <v>925</v>
          </cell>
          <cell r="V231" t="str">
            <v>NF, liquid use 3" after fixed, assume still WC 97%</v>
          </cell>
          <cell r="W231">
            <v>1400</v>
          </cell>
          <cell r="X231">
            <v>0</v>
          </cell>
          <cell r="Y231">
            <v>897.14285714285722</v>
          </cell>
        </row>
        <row r="232">
          <cell r="B232">
            <v>44664</v>
          </cell>
          <cell r="C232" t="str">
            <v>A-22</v>
          </cell>
          <cell r="D232" t="str">
            <v>A-22:Zone3</v>
          </cell>
          <cell r="E232">
            <v>12</v>
          </cell>
          <cell r="F232">
            <v>100</v>
          </cell>
          <cell r="G232">
            <v>268</v>
          </cell>
          <cell r="H232">
            <v>214</v>
          </cell>
          <cell r="I232">
            <v>0</v>
          </cell>
          <cell r="J232">
            <v>33</v>
          </cell>
          <cell r="K232">
            <v>1052</v>
          </cell>
          <cell r="L232">
            <v>1085</v>
          </cell>
          <cell r="M232">
            <v>96.958525345622121</v>
          </cell>
          <cell r="N232">
            <v>1.0569999999999999</v>
          </cell>
          <cell r="O232">
            <v>1.0569999999999999</v>
          </cell>
          <cell r="P232">
            <v>0</v>
          </cell>
          <cell r="R232">
            <v>32030.303030303032</v>
          </cell>
          <cell r="T232">
            <v>1025.5439924314096</v>
          </cell>
          <cell r="V232" t="str">
            <v>NF, liquid use 3", assume WC 97%, need to update water cut of A-22</v>
          </cell>
          <cell r="W232">
            <v>1057</v>
          </cell>
          <cell r="X232">
            <v>0</v>
          </cell>
          <cell r="Y232">
            <v>995.26963103122046</v>
          </cell>
        </row>
        <row r="233">
          <cell r="B233">
            <v>44682</v>
          </cell>
          <cell r="C233" t="str">
            <v>A-22</v>
          </cell>
          <cell r="D233" t="str">
            <v>A-22:Zone3</v>
          </cell>
          <cell r="E233">
            <v>12</v>
          </cell>
          <cell r="F233">
            <v>100</v>
          </cell>
          <cell r="G233">
            <v>252</v>
          </cell>
          <cell r="H233">
            <v>212</v>
          </cell>
          <cell r="I233">
            <v>0</v>
          </cell>
          <cell r="J233">
            <v>32</v>
          </cell>
          <cell r="K233">
            <v>1027</v>
          </cell>
          <cell r="L233">
            <v>1059</v>
          </cell>
          <cell r="M233">
            <v>96.978281397544848</v>
          </cell>
          <cell r="N233">
            <v>0.995</v>
          </cell>
          <cell r="O233">
            <v>0.995</v>
          </cell>
          <cell r="P233">
            <v>0</v>
          </cell>
          <cell r="R233">
            <v>31093.75</v>
          </cell>
          <cell r="T233">
            <v>1064.321608040201</v>
          </cell>
          <cell r="V233" t="str">
            <v>NF, liquid use 3", assume WC 97%</v>
          </cell>
          <cell r="W233">
            <v>995</v>
          </cell>
          <cell r="X233">
            <v>0</v>
          </cell>
          <cell r="Y233">
            <v>1032.1608040201006</v>
          </cell>
        </row>
        <row r="234">
          <cell r="B234">
            <v>44683</v>
          </cell>
          <cell r="C234" t="str">
            <v>A-22</v>
          </cell>
          <cell r="D234" t="str">
            <v>A-22:Zone3</v>
          </cell>
          <cell r="E234">
            <v>24</v>
          </cell>
          <cell r="F234">
            <v>100</v>
          </cell>
          <cell r="G234">
            <v>249</v>
          </cell>
          <cell r="H234">
            <v>212</v>
          </cell>
          <cell r="I234">
            <v>0</v>
          </cell>
          <cell r="J234">
            <v>32</v>
          </cell>
          <cell r="K234">
            <v>1043</v>
          </cell>
          <cell r="L234">
            <v>1075</v>
          </cell>
          <cell r="M234">
            <v>97.023255813953483</v>
          </cell>
          <cell r="N234">
            <v>0.93</v>
          </cell>
          <cell r="O234">
            <v>0.93</v>
          </cell>
          <cell r="P234">
            <v>0</v>
          </cell>
          <cell r="R234">
            <v>29062.5</v>
          </cell>
          <cell r="T234">
            <v>1156.989247311828</v>
          </cell>
          <cell r="V234" t="str">
            <v>NF, use 3" TS oil leg, assume WC 97%</v>
          </cell>
          <cell r="W234">
            <v>930</v>
          </cell>
          <cell r="X234">
            <v>0</v>
          </cell>
          <cell r="Y234">
            <v>1121.505376344086</v>
          </cell>
        </row>
        <row r="235">
          <cell r="B235">
            <v>44711</v>
          </cell>
          <cell r="C235" t="str">
            <v>A-22</v>
          </cell>
          <cell r="D235" t="str">
            <v>A-22:Zone3</v>
          </cell>
          <cell r="E235">
            <v>20</v>
          </cell>
          <cell r="F235">
            <v>100</v>
          </cell>
          <cell r="G235">
            <v>226</v>
          </cell>
          <cell r="H235">
            <v>212</v>
          </cell>
          <cell r="I235">
            <v>0</v>
          </cell>
          <cell r="J235">
            <v>30.84</v>
          </cell>
          <cell r="K235">
            <v>997.16</v>
          </cell>
          <cell r="L235">
            <v>1028</v>
          </cell>
          <cell r="M235">
            <v>97</v>
          </cell>
          <cell r="N235">
            <v>0.87</v>
          </cell>
          <cell r="O235">
            <v>0.87</v>
          </cell>
          <cell r="P235">
            <v>0</v>
          </cell>
          <cell r="R235">
            <v>28210.116731517508</v>
          </cell>
          <cell r="T235">
            <v>1181.6091954022988</v>
          </cell>
          <cell r="V235" t="str">
            <v>NF, use 3" leg, assume WC 97%</v>
          </cell>
          <cell r="W235">
            <v>870</v>
          </cell>
          <cell r="X235">
            <v>0</v>
          </cell>
          <cell r="Y235">
            <v>1146.1609195402298</v>
          </cell>
        </row>
        <row r="236">
          <cell r="B236">
            <v>44753</v>
          </cell>
          <cell r="C236" t="str">
            <v>A-22</v>
          </cell>
          <cell r="D236" t="str">
            <v>A-22:Zone3</v>
          </cell>
          <cell r="E236">
            <v>12</v>
          </cell>
          <cell r="F236">
            <v>100</v>
          </cell>
          <cell r="G236">
            <v>205</v>
          </cell>
          <cell r="H236">
            <v>175</v>
          </cell>
          <cell r="I236">
            <v>0</v>
          </cell>
          <cell r="J236">
            <v>7</v>
          </cell>
          <cell r="K236">
            <v>664</v>
          </cell>
          <cell r="L236">
            <v>671</v>
          </cell>
          <cell r="M236">
            <v>98.956780923994032</v>
          </cell>
          <cell r="N236">
            <v>0.5</v>
          </cell>
          <cell r="O236">
            <v>0.5</v>
          </cell>
          <cell r="P236">
            <v>0</v>
          </cell>
          <cell r="R236">
            <v>71428.571428571435</v>
          </cell>
          <cell r="T236">
            <v>1342</v>
          </cell>
          <cell r="V236" t="str">
            <v>NF, WC 7 July 99%, THT unstable</v>
          </cell>
          <cell r="W236">
            <v>500</v>
          </cell>
          <cell r="X236">
            <v>0</v>
          </cell>
          <cell r="Y236">
            <v>1328</v>
          </cell>
        </row>
        <row r="238">
          <cell r="B238">
            <v>44783</v>
          </cell>
          <cell r="C238">
            <v>30</v>
          </cell>
        </row>
        <row r="239">
          <cell r="B239">
            <v>44813</v>
          </cell>
        </row>
        <row r="240">
          <cell r="B240">
            <v>44843</v>
          </cell>
          <cell r="N240">
            <v>2.6</v>
          </cell>
        </row>
        <row r="241">
          <cell r="B241">
            <v>44873</v>
          </cell>
        </row>
        <row r="242">
          <cell r="B242">
            <v>44903</v>
          </cell>
        </row>
        <row r="243">
          <cell r="B243">
            <v>44933</v>
          </cell>
        </row>
        <row r="244">
          <cell r="B244">
            <v>44963</v>
          </cell>
        </row>
        <row r="246">
          <cell r="K246" t="str">
            <v>Tot liq</v>
          </cell>
          <cell r="L246">
            <v>671</v>
          </cell>
          <cell r="M246">
            <v>99</v>
          </cell>
          <cell r="N246" t="str">
            <v>WC</v>
          </cell>
          <cell r="O246" t="str">
            <v>Gas T/S-GL</v>
          </cell>
        </row>
        <row r="247">
          <cell r="K247" t="str">
            <v>oil</v>
          </cell>
          <cell r="L247">
            <v>6.7100000000000364</v>
          </cell>
          <cell r="M247">
            <v>0.5</v>
          </cell>
          <cell r="N247" t="str">
            <v>Tot Qg</v>
          </cell>
          <cell r="O247">
            <v>0.5</v>
          </cell>
        </row>
        <row r="248">
          <cell r="K248" t="str">
            <v>water</v>
          </cell>
          <cell r="L248">
            <v>664.29</v>
          </cell>
          <cell r="M248">
            <v>0.5</v>
          </cell>
          <cell r="N248" t="str">
            <v>Asso</v>
          </cell>
          <cell r="O248">
            <v>74515.64828613968</v>
          </cell>
        </row>
        <row r="249">
          <cell r="M249">
            <v>0</v>
          </cell>
          <cell r="N249" t="str">
            <v>GL</v>
          </cell>
        </row>
        <row r="250">
          <cell r="M250">
            <v>0</v>
          </cell>
          <cell r="N250" t="str">
            <v>GL meter</v>
          </cell>
        </row>
      </sheetData>
      <sheetData sheetId="26">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41085</v>
          </cell>
          <cell r="C26" t="str">
            <v>A-23</v>
          </cell>
          <cell r="D26" t="str">
            <v>A-23:UPM</v>
          </cell>
          <cell r="E26">
            <v>12</v>
          </cell>
          <cell r="F26">
            <v>100</v>
          </cell>
          <cell r="G26">
            <v>244</v>
          </cell>
          <cell r="H26">
            <v>86</v>
          </cell>
          <cell r="I26">
            <v>1417</v>
          </cell>
          <cell r="J26">
            <v>0</v>
          </cell>
          <cell r="K26">
            <v>104</v>
          </cell>
          <cell r="L26">
            <v>104</v>
          </cell>
          <cell r="M26">
            <v>100</v>
          </cell>
          <cell r="N26">
            <v>0</v>
          </cell>
          <cell r="O26">
            <v>0</v>
          </cell>
          <cell r="P26">
            <v>0</v>
          </cell>
          <cell r="R26">
            <v>0</v>
          </cell>
          <cell r="T26">
            <v>0</v>
          </cell>
          <cell r="V26" t="str">
            <v>Confirmed no contribution</v>
          </cell>
          <cell r="W26">
            <v>0</v>
          </cell>
          <cell r="X26">
            <v>0</v>
          </cell>
        </row>
        <row r="27">
          <cell r="B27">
            <v>41107</v>
          </cell>
          <cell r="C27" t="str">
            <v>A-23</v>
          </cell>
          <cell r="D27" t="str">
            <v>A-23:UPM</v>
          </cell>
          <cell r="E27">
            <v>23</v>
          </cell>
          <cell r="F27">
            <v>100</v>
          </cell>
          <cell r="G27">
            <v>236</v>
          </cell>
          <cell r="H27">
            <v>84</v>
          </cell>
          <cell r="I27">
            <v>48</v>
          </cell>
          <cell r="J27">
            <v>1</v>
          </cell>
          <cell r="K27">
            <v>106</v>
          </cell>
          <cell r="L27">
            <v>107</v>
          </cell>
          <cell r="M27">
            <v>99.065420560747668</v>
          </cell>
          <cell r="N27">
            <v>0</v>
          </cell>
          <cell r="O27">
            <v>0</v>
          </cell>
          <cell r="P27">
            <v>0</v>
          </cell>
          <cell r="R27">
            <v>0</v>
          </cell>
          <cell r="T27">
            <v>0</v>
          </cell>
          <cell r="W27">
            <v>0</v>
          </cell>
          <cell r="X27">
            <v>0</v>
          </cell>
        </row>
        <row r="28">
          <cell r="B28">
            <v>41116</v>
          </cell>
          <cell r="C28" t="str">
            <v>A-23</v>
          </cell>
          <cell r="D28" t="str">
            <v>A-23:UPM</v>
          </cell>
          <cell r="E28">
            <v>18</v>
          </cell>
          <cell r="F28">
            <v>100</v>
          </cell>
          <cell r="G28">
            <v>237</v>
          </cell>
          <cell r="H28">
            <v>85</v>
          </cell>
          <cell r="I28">
            <v>9</v>
          </cell>
          <cell r="J28">
            <v>0</v>
          </cell>
          <cell r="K28">
            <v>100</v>
          </cell>
          <cell r="L28">
            <v>100</v>
          </cell>
          <cell r="M28">
            <v>100</v>
          </cell>
          <cell r="N28">
            <v>0</v>
          </cell>
          <cell r="O28">
            <v>0</v>
          </cell>
          <cell r="P28">
            <v>0</v>
          </cell>
          <cell r="R28">
            <v>0</v>
          </cell>
          <cell r="T28">
            <v>0</v>
          </cell>
          <cell r="V28" t="str">
            <v>Confirmed no HC contribution</v>
          </cell>
          <cell r="W28">
            <v>0</v>
          </cell>
          <cell r="X28">
            <v>0</v>
          </cell>
        </row>
        <row r="29">
          <cell r="B29">
            <v>41178</v>
          </cell>
          <cell r="C29" t="str">
            <v>A-23</v>
          </cell>
          <cell r="D29" t="str">
            <v>A-23:UPM</v>
          </cell>
          <cell r="E29">
            <v>6</v>
          </cell>
          <cell r="F29">
            <v>100</v>
          </cell>
          <cell r="G29">
            <v>218</v>
          </cell>
          <cell r="H29">
            <v>84</v>
          </cell>
          <cell r="I29">
            <v>9</v>
          </cell>
          <cell r="J29">
            <v>0</v>
          </cell>
          <cell r="K29">
            <v>103</v>
          </cell>
          <cell r="L29">
            <v>103</v>
          </cell>
          <cell r="M29">
            <v>100</v>
          </cell>
          <cell r="N29">
            <v>0</v>
          </cell>
          <cell r="O29">
            <v>0</v>
          </cell>
          <cell r="P29">
            <v>0</v>
          </cell>
          <cell r="R29">
            <v>0</v>
          </cell>
          <cell r="T29">
            <v>0</v>
          </cell>
          <cell r="V29" t="str">
            <v>Confirmed no HC contribution</v>
          </cell>
          <cell r="W29">
            <v>0</v>
          </cell>
          <cell r="X29">
            <v>0</v>
          </cell>
        </row>
        <row r="30">
          <cell r="B30">
            <v>41193</v>
          </cell>
          <cell r="C30" t="str">
            <v>A-23</v>
          </cell>
          <cell r="D30" t="str">
            <v>A-23:UPM</v>
          </cell>
          <cell r="E30">
            <v>10.5</v>
          </cell>
          <cell r="F30">
            <v>100</v>
          </cell>
          <cell r="G30">
            <v>240</v>
          </cell>
          <cell r="H30">
            <v>88</v>
          </cell>
          <cell r="I30">
            <v>9</v>
          </cell>
          <cell r="J30">
            <v>0</v>
          </cell>
          <cell r="K30">
            <v>111</v>
          </cell>
          <cell r="L30">
            <v>111</v>
          </cell>
          <cell r="M30">
            <v>100</v>
          </cell>
          <cell r="N30">
            <v>0.06</v>
          </cell>
          <cell r="O30">
            <v>0.06</v>
          </cell>
          <cell r="P30">
            <v>0</v>
          </cell>
          <cell r="R30">
            <v>0</v>
          </cell>
          <cell r="S30">
            <v>1850</v>
          </cell>
          <cell r="T30">
            <v>1850</v>
          </cell>
          <cell r="V30" t="str">
            <v>Confirmed no HC contribution</v>
          </cell>
          <cell r="W30">
            <v>60</v>
          </cell>
          <cell r="X30">
            <v>0</v>
          </cell>
        </row>
        <row r="31">
          <cell r="B31">
            <v>41209</v>
          </cell>
          <cell r="C31" t="str">
            <v>A-23</v>
          </cell>
          <cell r="D31" t="str">
            <v>A-23:UPM</v>
          </cell>
          <cell r="E31">
            <v>6</v>
          </cell>
          <cell r="F31">
            <v>100</v>
          </cell>
          <cell r="G31">
            <v>240</v>
          </cell>
          <cell r="H31">
            <v>88</v>
          </cell>
          <cell r="I31">
            <v>9</v>
          </cell>
          <cell r="J31">
            <v>5.56</v>
          </cell>
          <cell r="K31">
            <v>1.48</v>
          </cell>
          <cell r="L31">
            <v>7.04</v>
          </cell>
          <cell r="M31">
            <v>21.022727272727273</v>
          </cell>
          <cell r="N31">
            <v>0.16</v>
          </cell>
          <cell r="O31">
            <v>0.16</v>
          </cell>
          <cell r="P31">
            <v>0</v>
          </cell>
          <cell r="R31">
            <v>28776.978417266186</v>
          </cell>
          <cell r="S31">
            <v>9.25</v>
          </cell>
          <cell r="T31">
            <v>44</v>
          </cell>
          <cell r="V31" t="str">
            <v>TBD Combi - Sluggish</v>
          </cell>
          <cell r="W31">
            <v>160</v>
          </cell>
          <cell r="X31">
            <v>0</v>
          </cell>
        </row>
        <row r="32">
          <cell r="B32">
            <v>41477</v>
          </cell>
          <cell r="C32" t="str">
            <v>A-23</v>
          </cell>
          <cell r="D32" t="str">
            <v>A-23:UPM</v>
          </cell>
          <cell r="E32">
            <v>11</v>
          </cell>
          <cell r="F32">
            <v>100</v>
          </cell>
          <cell r="G32">
            <v>209</v>
          </cell>
          <cell r="H32">
            <v>86.7</v>
          </cell>
          <cell r="I32">
            <v>543.16</v>
          </cell>
          <cell r="J32">
            <v>2.64</v>
          </cell>
          <cell r="K32">
            <v>0</v>
          </cell>
          <cell r="L32">
            <v>2.64</v>
          </cell>
          <cell r="M32">
            <v>0</v>
          </cell>
          <cell r="N32">
            <v>0</v>
          </cell>
          <cell r="O32">
            <v>0</v>
          </cell>
          <cell r="P32">
            <v>0</v>
          </cell>
          <cell r="R32">
            <v>0</v>
          </cell>
          <cell r="T32">
            <v>0</v>
          </cell>
          <cell r="V32" t="str">
            <v xml:space="preserve">Not gas lifted. Post lowering HP. </v>
          </cell>
          <cell r="W32">
            <v>0</v>
          </cell>
          <cell r="X32">
            <v>0</v>
          </cell>
        </row>
        <row r="33">
          <cell r="B33">
            <v>41558</v>
          </cell>
          <cell r="C33" t="str">
            <v>A-23</v>
          </cell>
          <cell r="D33" t="str">
            <v>A-23:UPM</v>
          </cell>
          <cell r="E33">
            <v>5</v>
          </cell>
          <cell r="F33">
            <v>100</v>
          </cell>
          <cell r="G33">
            <v>194.72</v>
          </cell>
          <cell r="H33">
            <v>82.6</v>
          </cell>
          <cell r="I33">
            <v>609.30999999999995</v>
          </cell>
          <cell r="J33">
            <v>2.27</v>
          </cell>
          <cell r="K33">
            <v>0</v>
          </cell>
          <cell r="L33">
            <v>2.27</v>
          </cell>
          <cell r="M33">
            <v>0</v>
          </cell>
          <cell r="N33">
            <v>0.2</v>
          </cell>
          <cell r="O33">
            <v>0.2</v>
          </cell>
          <cell r="P33">
            <v>0</v>
          </cell>
          <cell r="R33">
            <v>88105.726872246698</v>
          </cell>
          <cell r="S33">
            <v>0</v>
          </cell>
          <cell r="T33">
            <v>11.35</v>
          </cell>
          <cell r="V33" t="str">
            <v xml:space="preserve">Pre SGS. Flow from SI. </v>
          </cell>
          <cell r="W33">
            <v>200</v>
          </cell>
          <cell r="X33">
            <v>0</v>
          </cell>
        </row>
        <row r="34">
          <cell r="B34">
            <v>41572</v>
          </cell>
          <cell r="C34" t="str">
            <v>A-23</v>
          </cell>
          <cell r="D34" t="str">
            <v>A-23:UPM</v>
          </cell>
          <cell r="E34">
            <v>24</v>
          </cell>
          <cell r="F34">
            <v>100</v>
          </cell>
          <cell r="G34">
            <v>218.6</v>
          </cell>
          <cell r="H34">
            <v>87.36</v>
          </cell>
          <cell r="I34">
            <v>719</v>
          </cell>
          <cell r="J34">
            <v>2.71</v>
          </cell>
          <cell r="K34">
            <v>0</v>
          </cell>
          <cell r="L34">
            <v>2.71</v>
          </cell>
          <cell r="M34">
            <v>0</v>
          </cell>
          <cell r="N34">
            <v>0.05</v>
          </cell>
          <cell r="O34">
            <v>0.05</v>
          </cell>
          <cell r="P34">
            <v>0</v>
          </cell>
          <cell r="R34">
            <v>18450.184501845019</v>
          </cell>
          <cell r="S34">
            <v>0</v>
          </cell>
          <cell r="T34">
            <v>54.2</v>
          </cell>
          <cell r="V34" t="str">
            <v xml:space="preserve">No GL. </v>
          </cell>
          <cell r="W34">
            <v>50</v>
          </cell>
          <cell r="X34">
            <v>0</v>
          </cell>
        </row>
        <row r="35">
          <cell r="B35">
            <v>41622</v>
          </cell>
          <cell r="C35" t="str">
            <v>A-23</v>
          </cell>
          <cell r="D35" t="str">
            <v>A-23:UPM</v>
          </cell>
          <cell r="E35">
            <v>23</v>
          </cell>
          <cell r="F35">
            <v>100</v>
          </cell>
          <cell r="G35">
            <v>170</v>
          </cell>
          <cell r="H35">
            <v>82.18</v>
          </cell>
          <cell r="I35">
            <v>824.14</v>
          </cell>
          <cell r="J35">
            <v>0</v>
          </cell>
          <cell r="K35">
            <v>0</v>
          </cell>
          <cell r="L35">
            <v>0</v>
          </cell>
          <cell r="M35">
            <v>0</v>
          </cell>
          <cell r="N35">
            <v>2.8E-3</v>
          </cell>
          <cell r="O35">
            <v>2.8E-3</v>
          </cell>
          <cell r="P35">
            <v>0</v>
          </cell>
          <cell r="R35">
            <v>0</v>
          </cell>
          <cell r="S35">
            <v>0</v>
          </cell>
          <cell r="T35">
            <v>0</v>
          </cell>
          <cell r="V35" t="str">
            <v>No GL</v>
          </cell>
          <cell r="W35">
            <v>2.8</v>
          </cell>
          <cell r="X35">
            <v>0</v>
          </cell>
        </row>
        <row r="36">
          <cell r="B36">
            <v>41708</v>
          </cell>
          <cell r="C36" t="str">
            <v>A-23</v>
          </cell>
          <cell r="D36" t="str">
            <v>A-23:UPM</v>
          </cell>
          <cell r="E36">
            <v>14.5</v>
          </cell>
          <cell r="F36">
            <v>100</v>
          </cell>
          <cell r="G36">
            <v>232</v>
          </cell>
          <cell r="H36">
            <v>81.599999999999994</v>
          </cell>
          <cell r="I36">
            <v>911</v>
          </cell>
          <cell r="J36">
            <v>2.62</v>
          </cell>
          <cell r="K36">
            <v>0</v>
          </cell>
          <cell r="L36">
            <v>2.62</v>
          </cell>
          <cell r="M36">
            <v>0</v>
          </cell>
          <cell r="N36">
            <v>0.18</v>
          </cell>
          <cell r="O36">
            <v>0.18</v>
          </cell>
          <cell r="P36">
            <v>0</v>
          </cell>
          <cell r="R36">
            <v>68702.290076335878</v>
          </cell>
          <cell r="S36">
            <v>0</v>
          </cell>
          <cell r="T36">
            <v>14.555555555555555</v>
          </cell>
          <cell r="V36" t="str">
            <v>No GL</v>
          </cell>
          <cell r="W36">
            <v>180</v>
          </cell>
          <cell r="X36">
            <v>0</v>
          </cell>
        </row>
        <row r="37">
          <cell r="B37">
            <v>41839</v>
          </cell>
          <cell r="C37" t="str">
            <v>A-23</v>
          </cell>
          <cell r="D37" t="str">
            <v>A-23:UPM</v>
          </cell>
          <cell r="E37">
            <v>10</v>
          </cell>
          <cell r="F37">
            <v>100</v>
          </cell>
          <cell r="G37">
            <v>234</v>
          </cell>
          <cell r="H37">
            <v>87</v>
          </cell>
          <cell r="I37">
            <v>1060</v>
          </cell>
          <cell r="J37">
            <v>3</v>
          </cell>
          <cell r="K37">
            <v>0</v>
          </cell>
          <cell r="L37">
            <v>3</v>
          </cell>
          <cell r="M37">
            <v>0</v>
          </cell>
          <cell r="N37">
            <v>0.13</v>
          </cell>
          <cell r="O37">
            <v>0.13</v>
          </cell>
          <cell r="P37">
            <v>0</v>
          </cell>
          <cell r="R37">
            <v>43333.333333333336</v>
          </cell>
          <cell r="S37">
            <v>0</v>
          </cell>
          <cell r="T37">
            <v>23.076923076923077</v>
          </cell>
          <cell r="V37" t="str">
            <v>No GL</v>
          </cell>
          <cell r="W37">
            <v>130</v>
          </cell>
          <cell r="X37">
            <v>0</v>
          </cell>
        </row>
        <row r="38">
          <cell r="B38">
            <v>41866</v>
          </cell>
          <cell r="C38" t="str">
            <v>A-23</v>
          </cell>
          <cell r="D38" t="str">
            <v>A-23:UPM</v>
          </cell>
          <cell r="E38">
            <v>16</v>
          </cell>
          <cell r="F38">
            <v>100</v>
          </cell>
          <cell r="G38">
            <v>196</v>
          </cell>
          <cell r="H38">
            <v>82.4</v>
          </cell>
          <cell r="I38">
            <v>1060</v>
          </cell>
          <cell r="J38">
            <v>2.56</v>
          </cell>
          <cell r="K38">
            <v>0</v>
          </cell>
          <cell r="L38">
            <v>2.56</v>
          </cell>
          <cell r="M38">
            <v>0</v>
          </cell>
          <cell r="N38">
            <v>0.14000000000000001</v>
          </cell>
          <cell r="O38">
            <v>0.14000000000000001</v>
          </cell>
          <cell r="P38">
            <v>0</v>
          </cell>
          <cell r="R38">
            <v>54687.5</v>
          </cell>
          <cell r="S38">
            <v>0</v>
          </cell>
          <cell r="T38">
            <v>18.285714285714285</v>
          </cell>
          <cell r="V38" t="str">
            <v>No GL</v>
          </cell>
          <cell r="W38">
            <v>140</v>
          </cell>
          <cell r="X38">
            <v>0</v>
          </cell>
        </row>
        <row r="39">
          <cell r="B39">
            <v>41897</v>
          </cell>
          <cell r="C39" t="str">
            <v>A-23</v>
          </cell>
          <cell r="D39" t="str">
            <v>A-23:UPM</v>
          </cell>
          <cell r="E39">
            <v>16</v>
          </cell>
          <cell r="F39">
            <v>100</v>
          </cell>
          <cell r="G39">
            <v>193.4</v>
          </cell>
          <cell r="H39">
            <v>82.4</v>
          </cell>
          <cell r="I39">
            <v>1060</v>
          </cell>
          <cell r="J39">
            <v>2.56</v>
          </cell>
          <cell r="K39">
            <v>0</v>
          </cell>
          <cell r="L39">
            <v>2.56</v>
          </cell>
          <cell r="M39">
            <v>0</v>
          </cell>
          <cell r="N39">
            <v>0.16</v>
          </cell>
          <cell r="O39">
            <v>0.16</v>
          </cell>
          <cell r="P39">
            <v>0</v>
          </cell>
          <cell r="R39">
            <v>62500</v>
          </cell>
          <cell r="S39">
            <v>0</v>
          </cell>
          <cell r="T39">
            <v>16</v>
          </cell>
          <cell r="V39" t="str">
            <v>No GL</v>
          </cell>
          <cell r="W39">
            <v>160</v>
          </cell>
          <cell r="X39">
            <v>0</v>
          </cell>
        </row>
        <row r="40">
          <cell r="B40">
            <v>41912</v>
          </cell>
          <cell r="C40" t="str">
            <v>A-23</v>
          </cell>
          <cell r="D40" t="str">
            <v>A-23:UPM</v>
          </cell>
          <cell r="E40">
            <v>16</v>
          </cell>
          <cell r="F40">
            <v>100</v>
          </cell>
          <cell r="G40">
            <v>208</v>
          </cell>
          <cell r="H40">
            <v>87.5</v>
          </cell>
          <cell r="I40">
            <v>1060</v>
          </cell>
          <cell r="J40">
            <v>0</v>
          </cell>
          <cell r="K40">
            <v>0</v>
          </cell>
          <cell r="L40">
            <v>0</v>
          </cell>
          <cell r="M40">
            <v>0</v>
          </cell>
          <cell r="N40">
            <v>9.7000000000000003E-2</v>
          </cell>
          <cell r="O40">
            <v>9.7000000000000003E-2</v>
          </cell>
          <cell r="P40">
            <v>0</v>
          </cell>
          <cell r="R40">
            <v>0</v>
          </cell>
          <cell r="S40">
            <v>0</v>
          </cell>
          <cell r="T40">
            <v>0</v>
          </cell>
          <cell r="V40" t="str">
            <v>No GL</v>
          </cell>
          <cell r="W40">
            <v>97</v>
          </cell>
          <cell r="X40">
            <v>0</v>
          </cell>
        </row>
        <row r="41">
          <cell r="B41">
            <v>41924</v>
          </cell>
          <cell r="C41" t="str">
            <v>A-23</v>
          </cell>
          <cell r="D41" t="str">
            <v>A-23:UPM</v>
          </cell>
          <cell r="E41">
            <v>24</v>
          </cell>
          <cell r="F41">
            <v>100</v>
          </cell>
          <cell r="G41">
            <v>253.3</v>
          </cell>
          <cell r="H41">
            <v>84.2</v>
          </cell>
          <cell r="I41">
            <v>1060</v>
          </cell>
          <cell r="J41">
            <v>6.08</v>
          </cell>
          <cell r="K41">
            <v>0</v>
          </cell>
          <cell r="L41">
            <v>6.08</v>
          </cell>
          <cell r="M41">
            <v>0</v>
          </cell>
          <cell r="N41">
            <v>0.10100000000000001</v>
          </cell>
          <cell r="O41">
            <v>0.10100000000000001</v>
          </cell>
          <cell r="P41">
            <v>0</v>
          </cell>
          <cell r="R41">
            <v>16611.842105263157</v>
          </cell>
          <cell r="S41">
            <v>0</v>
          </cell>
          <cell r="T41">
            <v>60.198019801980195</v>
          </cell>
          <cell r="V41" t="str">
            <v xml:space="preserve">No GL. </v>
          </cell>
          <cell r="W41">
            <v>101</v>
          </cell>
          <cell r="X41">
            <v>0</v>
          </cell>
        </row>
        <row r="42">
          <cell r="B42">
            <v>41942</v>
          </cell>
          <cell r="C42" t="str">
            <v>A-23</v>
          </cell>
          <cell r="D42" t="str">
            <v>A-23:UPM</v>
          </cell>
          <cell r="E42">
            <v>24</v>
          </cell>
          <cell r="F42">
            <v>100</v>
          </cell>
          <cell r="G42">
            <v>206.7</v>
          </cell>
          <cell r="H42">
            <v>86.8</v>
          </cell>
          <cell r="I42">
            <v>1060</v>
          </cell>
          <cell r="J42">
            <v>3.69</v>
          </cell>
          <cell r="K42">
            <v>0</v>
          </cell>
          <cell r="L42">
            <v>3.69</v>
          </cell>
          <cell r="M42">
            <v>0</v>
          </cell>
          <cell r="N42">
            <v>3.1E-2</v>
          </cell>
          <cell r="O42">
            <v>3.1E-2</v>
          </cell>
          <cell r="P42">
            <v>0</v>
          </cell>
          <cell r="R42">
            <v>8401.084010840108</v>
          </cell>
          <cell r="S42">
            <v>0</v>
          </cell>
          <cell r="T42">
            <v>119.03225806451613</v>
          </cell>
          <cell r="V42" t="str">
            <v>No GL</v>
          </cell>
          <cell r="W42">
            <v>31</v>
          </cell>
          <cell r="X42">
            <v>0</v>
          </cell>
        </row>
        <row r="43">
          <cell r="B43">
            <v>41983</v>
          </cell>
          <cell r="C43" t="str">
            <v>A-23</v>
          </cell>
          <cell r="D43" t="str">
            <v>A-23:UPM</v>
          </cell>
          <cell r="E43">
            <v>24</v>
          </cell>
          <cell r="F43">
            <v>100</v>
          </cell>
          <cell r="G43">
            <v>181.2</v>
          </cell>
          <cell r="H43">
            <v>79.349999999999994</v>
          </cell>
          <cell r="I43">
            <v>101</v>
          </cell>
          <cell r="J43">
            <v>5.74</v>
          </cell>
          <cell r="K43">
            <v>0</v>
          </cell>
          <cell r="L43">
            <v>5.74</v>
          </cell>
          <cell r="M43">
            <v>0</v>
          </cell>
          <cell r="N43">
            <v>1.2999999999999999E-2</v>
          </cell>
          <cell r="O43">
            <v>1.2999999999999999E-2</v>
          </cell>
          <cell r="P43">
            <v>0</v>
          </cell>
          <cell r="R43">
            <v>2264.8083623693378</v>
          </cell>
          <cell r="S43">
            <v>0</v>
          </cell>
          <cell r="T43">
            <v>441.53846153846155</v>
          </cell>
          <cell r="V43" t="str">
            <v>No GL</v>
          </cell>
          <cell r="W43">
            <v>13</v>
          </cell>
          <cell r="X43">
            <v>0</v>
          </cell>
        </row>
        <row r="44">
          <cell r="B44">
            <v>42008</v>
          </cell>
          <cell r="C44" t="str">
            <v>A-23</v>
          </cell>
          <cell r="D44" t="str">
            <v>A-23:UPM</v>
          </cell>
          <cell r="E44">
            <v>23</v>
          </cell>
          <cell r="F44">
            <v>100</v>
          </cell>
          <cell r="G44">
            <v>212</v>
          </cell>
          <cell r="H44">
            <v>80.25</v>
          </cell>
          <cell r="I44">
            <v>1060</v>
          </cell>
          <cell r="J44">
            <v>9.7799999999999994</v>
          </cell>
          <cell r="K44">
            <v>0</v>
          </cell>
          <cell r="L44">
            <v>9.7799999999999994</v>
          </cell>
          <cell r="M44">
            <v>0</v>
          </cell>
          <cell r="N44">
            <v>9.7800000000000005E-3</v>
          </cell>
          <cell r="O44">
            <v>9.7800000000000005E-3</v>
          </cell>
          <cell r="P44">
            <v>0</v>
          </cell>
          <cell r="R44">
            <v>1000</v>
          </cell>
          <cell r="S44">
            <v>0</v>
          </cell>
          <cell r="T44">
            <v>1000</v>
          </cell>
          <cell r="V44" t="str">
            <v>No GL</v>
          </cell>
          <cell r="W44">
            <v>9.7800000000000011</v>
          </cell>
          <cell r="X44">
            <v>0</v>
          </cell>
        </row>
        <row r="45">
          <cell r="B45">
            <v>42053</v>
          </cell>
          <cell r="C45" t="str">
            <v>A-23</v>
          </cell>
          <cell r="D45" t="str">
            <v>A-23:UPM</v>
          </cell>
          <cell r="E45">
            <v>23</v>
          </cell>
          <cell r="F45">
            <v>100</v>
          </cell>
          <cell r="G45">
            <v>195.8</v>
          </cell>
          <cell r="H45">
            <v>80.7</v>
          </cell>
          <cell r="I45">
            <v>1060</v>
          </cell>
          <cell r="J45">
            <v>3.74</v>
          </cell>
          <cell r="K45">
            <v>0</v>
          </cell>
          <cell r="L45">
            <v>3.74</v>
          </cell>
          <cell r="M45">
            <v>0</v>
          </cell>
          <cell r="N45">
            <v>4.0000000000000001E-3</v>
          </cell>
          <cell r="O45">
            <v>4.0000000000000001E-3</v>
          </cell>
          <cell r="P45">
            <v>0</v>
          </cell>
          <cell r="R45">
            <v>1069.5187165775401</v>
          </cell>
          <cell r="S45">
            <v>0</v>
          </cell>
          <cell r="T45">
            <v>935</v>
          </cell>
          <cell r="V45" t="str">
            <v xml:space="preserve">No GL. No liquid sample. </v>
          </cell>
          <cell r="W45">
            <v>4</v>
          </cell>
          <cell r="X45">
            <v>0</v>
          </cell>
        </row>
        <row r="46">
          <cell r="B46">
            <v>42067</v>
          </cell>
          <cell r="C46" t="str">
            <v>A-23</v>
          </cell>
          <cell r="D46" t="str">
            <v>A-23:UPM</v>
          </cell>
          <cell r="E46">
            <v>23</v>
          </cell>
          <cell r="F46">
            <v>100</v>
          </cell>
          <cell r="G46">
            <v>195.95</v>
          </cell>
          <cell r="H46">
            <v>82</v>
          </cell>
          <cell r="I46">
            <v>1060</v>
          </cell>
          <cell r="J46">
            <v>3.74</v>
          </cell>
          <cell r="K46">
            <v>0</v>
          </cell>
          <cell r="L46">
            <v>3.74</v>
          </cell>
          <cell r="M46">
            <v>0</v>
          </cell>
          <cell r="N46">
            <v>3.7399999999999998E-3</v>
          </cell>
          <cell r="O46">
            <v>3.7399999999999998E-3</v>
          </cell>
          <cell r="P46">
            <v>0</v>
          </cell>
          <cell r="R46">
            <v>1000</v>
          </cell>
          <cell r="S46">
            <v>0</v>
          </cell>
          <cell r="T46">
            <v>1000</v>
          </cell>
          <cell r="V46" t="str">
            <v xml:space="preserve">No GL. Sample show all oil. </v>
          </cell>
          <cell r="W46">
            <v>3.7399999999999998</v>
          </cell>
          <cell r="X46">
            <v>0</v>
          </cell>
        </row>
        <row r="47">
          <cell r="B47">
            <v>42178</v>
          </cell>
          <cell r="C47" t="str">
            <v>A-23</v>
          </cell>
          <cell r="D47" t="str">
            <v>A-23:UPM</v>
          </cell>
          <cell r="E47">
            <v>23</v>
          </cell>
          <cell r="F47">
            <v>100</v>
          </cell>
          <cell r="G47">
            <v>237.92</v>
          </cell>
          <cell r="H47">
            <v>88.02</v>
          </cell>
          <cell r="I47">
            <v>1060</v>
          </cell>
          <cell r="J47">
            <v>12.93</v>
          </cell>
          <cell r="K47">
            <v>0</v>
          </cell>
          <cell r="L47">
            <v>12.93</v>
          </cell>
          <cell r="M47">
            <v>0</v>
          </cell>
          <cell r="N47">
            <v>0.45400000000000001</v>
          </cell>
          <cell r="O47">
            <v>0.45400000000000001</v>
          </cell>
          <cell r="P47">
            <v>0</v>
          </cell>
          <cell r="R47">
            <v>35112.142304717709</v>
          </cell>
          <cell r="S47">
            <v>0</v>
          </cell>
          <cell r="T47">
            <v>28.480176211453745</v>
          </cell>
          <cell r="W47">
            <v>454</v>
          </cell>
          <cell r="X47">
            <v>0</v>
          </cell>
        </row>
        <row r="48">
          <cell r="B48">
            <v>42200</v>
          </cell>
          <cell r="C48" t="str">
            <v>A-23</v>
          </cell>
          <cell r="D48" t="str">
            <v>A-23:UPM</v>
          </cell>
          <cell r="E48">
            <v>23</v>
          </cell>
          <cell r="F48">
            <v>100</v>
          </cell>
          <cell r="G48">
            <v>204.02</v>
          </cell>
          <cell r="H48">
            <v>85.85</v>
          </cell>
          <cell r="I48">
            <v>1060</v>
          </cell>
          <cell r="J48">
            <v>5.47</v>
          </cell>
          <cell r="K48">
            <v>0</v>
          </cell>
          <cell r="L48">
            <v>5.47</v>
          </cell>
          <cell r="M48">
            <v>0</v>
          </cell>
          <cell r="N48">
            <v>0</v>
          </cell>
          <cell r="O48">
            <v>0</v>
          </cell>
          <cell r="P48">
            <v>0</v>
          </cell>
          <cell r="R48">
            <v>0</v>
          </cell>
          <cell r="T48">
            <v>0</v>
          </cell>
          <cell r="V48" t="str">
            <v>No sample</v>
          </cell>
          <cell r="W48">
            <v>0</v>
          </cell>
          <cell r="X48">
            <v>0</v>
          </cell>
        </row>
        <row r="49">
          <cell r="B49">
            <v>42227</v>
          </cell>
          <cell r="C49" t="str">
            <v>A-23</v>
          </cell>
          <cell r="D49" t="str">
            <v>A-23:UPM</v>
          </cell>
          <cell r="E49">
            <v>10</v>
          </cell>
          <cell r="F49">
            <v>100</v>
          </cell>
          <cell r="G49">
            <v>204.7</v>
          </cell>
          <cell r="H49">
            <v>85.5</v>
          </cell>
          <cell r="I49">
            <v>1060</v>
          </cell>
          <cell r="J49">
            <v>3.09</v>
          </cell>
          <cell r="K49">
            <v>0</v>
          </cell>
          <cell r="L49">
            <v>3.09</v>
          </cell>
          <cell r="M49">
            <v>0</v>
          </cell>
          <cell r="N49">
            <v>0</v>
          </cell>
          <cell r="O49">
            <v>0</v>
          </cell>
          <cell r="P49">
            <v>0</v>
          </cell>
          <cell r="R49">
            <v>0</v>
          </cell>
          <cell r="T49">
            <v>0</v>
          </cell>
          <cell r="V49" t="str">
            <v>No sample</v>
          </cell>
          <cell r="W49">
            <v>0</v>
          </cell>
          <cell r="X49">
            <v>0</v>
          </cell>
        </row>
        <row r="50">
          <cell r="B50">
            <v>42235</v>
          </cell>
          <cell r="C50" t="str">
            <v>A-23</v>
          </cell>
          <cell r="D50" t="str">
            <v>A-23:UPM</v>
          </cell>
          <cell r="E50">
            <v>8</v>
          </cell>
          <cell r="F50">
            <v>100</v>
          </cell>
          <cell r="G50">
            <v>228</v>
          </cell>
          <cell r="H50">
            <v>85.8</v>
          </cell>
          <cell r="I50">
            <v>1060</v>
          </cell>
          <cell r="J50">
            <v>5.62</v>
          </cell>
          <cell r="K50">
            <v>0</v>
          </cell>
          <cell r="L50">
            <v>5.62</v>
          </cell>
          <cell r="M50">
            <v>0</v>
          </cell>
          <cell r="N50">
            <v>0.03</v>
          </cell>
          <cell r="O50">
            <v>0.03</v>
          </cell>
          <cell r="P50">
            <v>0</v>
          </cell>
          <cell r="R50">
            <v>5338.0782918149462</v>
          </cell>
          <cell r="S50">
            <v>0</v>
          </cell>
          <cell r="T50">
            <v>187.33333333333334</v>
          </cell>
          <cell r="V50" t="str">
            <v>No sample. Unmanned</v>
          </cell>
          <cell r="W50">
            <v>30</v>
          </cell>
          <cell r="X50">
            <v>0</v>
          </cell>
        </row>
        <row r="51">
          <cell r="B51">
            <v>42279</v>
          </cell>
          <cell r="C51" t="str">
            <v>A-23</v>
          </cell>
          <cell r="D51" t="str">
            <v>A-23:UPM</v>
          </cell>
          <cell r="E51">
            <v>19</v>
          </cell>
          <cell r="F51">
            <v>100</v>
          </cell>
          <cell r="G51">
            <v>205</v>
          </cell>
          <cell r="H51">
            <v>84.6</v>
          </cell>
          <cell r="I51">
            <v>1060</v>
          </cell>
          <cell r="J51">
            <v>3.17</v>
          </cell>
          <cell r="K51">
            <v>0</v>
          </cell>
          <cell r="L51">
            <v>3.17</v>
          </cell>
          <cell r="M51">
            <v>0</v>
          </cell>
          <cell r="N51">
            <v>0.06</v>
          </cell>
          <cell r="O51">
            <v>0.06</v>
          </cell>
          <cell r="P51">
            <v>0</v>
          </cell>
          <cell r="Q51">
            <v>0</v>
          </cell>
          <cell r="R51">
            <v>18927.44479495268</v>
          </cell>
          <cell r="S51">
            <v>0</v>
          </cell>
          <cell r="T51">
            <v>52.833333333333336</v>
          </cell>
          <cell r="W51">
            <v>60</v>
          </cell>
          <cell r="X51">
            <v>0</v>
          </cell>
        </row>
        <row r="52">
          <cell r="B52">
            <v>42312</v>
          </cell>
          <cell r="C52" t="str">
            <v>A-23</v>
          </cell>
          <cell r="D52" t="str">
            <v>A-23:UPM</v>
          </cell>
          <cell r="E52">
            <v>22</v>
          </cell>
          <cell r="F52">
            <v>100</v>
          </cell>
          <cell r="G52">
            <v>204</v>
          </cell>
          <cell r="H52">
            <v>86</v>
          </cell>
          <cell r="I52">
            <v>540</v>
          </cell>
          <cell r="J52">
            <v>7.1</v>
          </cell>
          <cell r="K52">
            <v>0</v>
          </cell>
          <cell r="L52">
            <v>7.1</v>
          </cell>
          <cell r="M52">
            <v>0</v>
          </cell>
          <cell r="N52">
            <v>0.06</v>
          </cell>
          <cell r="O52">
            <v>0.69</v>
          </cell>
          <cell r="P52">
            <v>2.67</v>
          </cell>
          <cell r="R52">
            <v>8450.7042253521122</v>
          </cell>
          <cell r="S52">
            <v>0</v>
          </cell>
          <cell r="T52">
            <v>118.33333333333333</v>
          </cell>
          <cell r="V52" t="str">
            <v>No GL rate info.</v>
          </cell>
          <cell r="W52">
            <v>60</v>
          </cell>
          <cell r="X52">
            <v>2670</v>
          </cell>
        </row>
        <row r="53">
          <cell r="B53">
            <v>42353</v>
          </cell>
          <cell r="C53" t="str">
            <v>A-23</v>
          </cell>
          <cell r="D53" t="str">
            <v>A-23:UPM</v>
          </cell>
          <cell r="E53">
            <v>28</v>
          </cell>
          <cell r="F53">
            <v>100</v>
          </cell>
          <cell r="G53">
            <v>214</v>
          </cell>
          <cell r="H53">
            <v>93.97</v>
          </cell>
          <cell r="I53">
            <v>1532</v>
          </cell>
          <cell r="J53">
            <v>6.7</v>
          </cell>
          <cell r="K53">
            <v>0</v>
          </cell>
          <cell r="L53">
            <v>6.7</v>
          </cell>
          <cell r="M53">
            <v>0</v>
          </cell>
          <cell r="N53">
            <v>0.03</v>
          </cell>
          <cell r="O53">
            <v>1.1339999999999999</v>
          </cell>
          <cell r="P53">
            <v>1.1040000000000001</v>
          </cell>
          <cell r="Q53">
            <v>36</v>
          </cell>
          <cell r="R53">
            <v>4477.6119402985078</v>
          </cell>
          <cell r="S53">
            <v>0</v>
          </cell>
          <cell r="T53">
            <v>223.33333333333334</v>
          </cell>
          <cell r="V53" t="str">
            <v>Assume Lab WC 0% (11 Nov 2015)</v>
          </cell>
          <cell r="W53">
            <v>30</v>
          </cell>
          <cell r="X53">
            <v>1104</v>
          </cell>
        </row>
        <row r="54">
          <cell r="B54">
            <v>42389</v>
          </cell>
          <cell r="C54" t="str">
            <v>A-23</v>
          </cell>
          <cell r="D54" t="str">
            <v>A-23:UPM</v>
          </cell>
          <cell r="E54">
            <v>17</v>
          </cell>
          <cell r="F54">
            <v>100</v>
          </cell>
          <cell r="G54">
            <v>215.7</v>
          </cell>
          <cell r="H54">
            <v>124.9</v>
          </cell>
          <cell r="I54">
            <v>868</v>
          </cell>
          <cell r="J54">
            <v>6.71</v>
          </cell>
          <cell r="K54">
            <v>0</v>
          </cell>
          <cell r="L54">
            <v>6.71</v>
          </cell>
          <cell r="M54">
            <v>0</v>
          </cell>
          <cell r="N54">
            <v>1.4E-2</v>
          </cell>
          <cell r="O54">
            <v>1.4E-2</v>
          </cell>
          <cell r="P54">
            <v>0</v>
          </cell>
          <cell r="Q54">
            <v>0</v>
          </cell>
          <cell r="R54">
            <v>2086.4381520119223</v>
          </cell>
          <cell r="S54">
            <v>0</v>
          </cell>
          <cell r="T54">
            <v>479.28571428571428</v>
          </cell>
          <cell r="V54" t="str">
            <v>No GL, no SDV. Suspected tbg-csg leak. Flush production.</v>
          </cell>
          <cell r="W54">
            <v>14</v>
          </cell>
          <cell r="X54">
            <v>0</v>
          </cell>
        </row>
        <row r="55">
          <cell r="B55">
            <v>42405</v>
          </cell>
          <cell r="C55" t="str">
            <v>A-23</v>
          </cell>
          <cell r="D55" t="str">
            <v>A-23:UPM</v>
          </cell>
          <cell r="E55">
            <v>19</v>
          </cell>
          <cell r="F55">
            <v>100</v>
          </cell>
          <cell r="G55">
            <v>207.47</v>
          </cell>
          <cell r="H55">
            <v>124</v>
          </cell>
          <cell r="I55">
            <v>858.24</v>
          </cell>
          <cell r="J55">
            <v>17.36</v>
          </cell>
          <cell r="K55">
            <v>0</v>
          </cell>
          <cell r="L55">
            <v>17.36</v>
          </cell>
          <cell r="M55">
            <v>0</v>
          </cell>
          <cell r="N55">
            <v>0.42</v>
          </cell>
          <cell r="O55">
            <v>0.42</v>
          </cell>
          <cell r="P55">
            <v>0</v>
          </cell>
          <cell r="Q55">
            <v>0</v>
          </cell>
          <cell r="R55">
            <v>24193.548387096773</v>
          </cell>
          <cell r="S55">
            <v>0</v>
          </cell>
          <cell r="T55">
            <v>41.333333333333336</v>
          </cell>
          <cell r="V55" t="str">
            <v>No GL, no SDV. Suspected tbg-csg leak. Flush production.</v>
          </cell>
          <cell r="W55">
            <v>420</v>
          </cell>
          <cell r="X55">
            <v>0</v>
          </cell>
        </row>
        <row r="56">
          <cell r="B56">
            <v>42490</v>
          </cell>
          <cell r="C56" t="str">
            <v>A-23</v>
          </cell>
          <cell r="D56" t="str">
            <v>A-23:UPM</v>
          </cell>
          <cell r="E56">
            <v>21</v>
          </cell>
          <cell r="F56">
            <v>100</v>
          </cell>
          <cell r="G56">
            <v>280</v>
          </cell>
          <cell r="H56">
            <v>181.4</v>
          </cell>
          <cell r="I56">
            <v>1234.95</v>
          </cell>
          <cell r="J56">
            <v>1.32</v>
          </cell>
          <cell r="K56">
            <v>1.6870000000000001</v>
          </cell>
          <cell r="L56">
            <v>3.0070000000000001</v>
          </cell>
          <cell r="M56">
            <v>56.102427668772862</v>
          </cell>
          <cell r="N56">
            <v>0.22</v>
          </cell>
          <cell r="O56">
            <v>0.22</v>
          </cell>
          <cell r="P56">
            <v>0</v>
          </cell>
          <cell r="Q56">
            <v>0</v>
          </cell>
          <cell r="R56">
            <v>166666.66666666666</v>
          </cell>
          <cell r="S56">
            <v>7.668181818181818</v>
          </cell>
          <cell r="T56">
            <v>13.681818181818182</v>
          </cell>
          <cell r="V56" t="str">
            <v>No GL, no SDV. Suspected tbg-csg leak. Flush production.</v>
          </cell>
          <cell r="W56">
            <v>220</v>
          </cell>
          <cell r="X56">
            <v>0</v>
          </cell>
        </row>
        <row r="58">
          <cell r="B58">
            <v>42550</v>
          </cell>
          <cell r="C58">
            <v>60</v>
          </cell>
        </row>
        <row r="59">
          <cell r="B59">
            <v>42610</v>
          </cell>
        </row>
        <row r="60">
          <cell r="B60">
            <v>42670</v>
          </cell>
        </row>
        <row r="61">
          <cell r="B61">
            <v>42730</v>
          </cell>
        </row>
        <row r="62">
          <cell r="B62">
            <v>42790</v>
          </cell>
        </row>
        <row r="63">
          <cell r="B63">
            <v>42850</v>
          </cell>
        </row>
        <row r="64">
          <cell r="B64">
            <v>42910</v>
          </cell>
        </row>
      </sheetData>
      <sheetData sheetId="27">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40435</v>
          </cell>
          <cell r="C26" t="str">
            <v>A-24</v>
          </cell>
          <cell r="D26" t="str">
            <v>A-24:GBM</v>
          </cell>
          <cell r="E26">
            <v>6</v>
          </cell>
          <cell r="F26">
            <v>100</v>
          </cell>
          <cell r="G26">
            <v>388</v>
          </cell>
          <cell r="H26">
            <v>197</v>
          </cell>
          <cell r="I26">
            <v>1153</v>
          </cell>
          <cell r="J26">
            <v>90</v>
          </cell>
          <cell r="K26">
            <v>678</v>
          </cell>
          <cell r="L26">
            <v>768</v>
          </cell>
          <cell r="M26">
            <v>88.28125</v>
          </cell>
          <cell r="N26">
            <v>11.6</v>
          </cell>
          <cell r="O26">
            <v>11.6</v>
          </cell>
          <cell r="R26">
            <v>128888.88888888889</v>
          </cell>
          <cell r="S26">
            <v>58.448275862068968</v>
          </cell>
          <cell r="T26">
            <v>66.206896551724142</v>
          </cell>
          <cell r="V26" t="str">
            <v>Salinity (45,200 and 27,600 ppm) initial prod</v>
          </cell>
          <cell r="W26">
            <v>11600</v>
          </cell>
          <cell r="X26">
            <v>0</v>
          </cell>
        </row>
        <row r="27">
          <cell r="B27">
            <v>40438</v>
          </cell>
          <cell r="C27" t="str">
            <v>A-24</v>
          </cell>
          <cell r="D27" t="str">
            <v>A-24:GBM</v>
          </cell>
          <cell r="E27">
            <v>8</v>
          </cell>
          <cell r="F27">
            <v>100</v>
          </cell>
          <cell r="G27">
            <v>399</v>
          </cell>
          <cell r="H27">
            <v>212</v>
          </cell>
          <cell r="I27">
            <v>1289</v>
          </cell>
          <cell r="J27">
            <v>61</v>
          </cell>
          <cell r="K27">
            <v>1709</v>
          </cell>
          <cell r="L27">
            <v>1770</v>
          </cell>
          <cell r="M27">
            <v>96.55367231638418</v>
          </cell>
          <cell r="N27">
            <v>7.3</v>
          </cell>
          <cell r="O27">
            <v>7.3</v>
          </cell>
          <cell r="R27">
            <v>119672.13114754099</v>
          </cell>
          <cell r="S27">
            <v>234.10958904109589</v>
          </cell>
          <cell r="T27">
            <v>242.46575342465752</v>
          </cell>
          <cell r="W27">
            <v>7300</v>
          </cell>
          <cell r="X27">
            <v>0</v>
          </cell>
        </row>
        <row r="28">
          <cell r="B28">
            <v>40441</v>
          </cell>
          <cell r="C28" t="str">
            <v>A-24</v>
          </cell>
          <cell r="D28" t="str">
            <v>A-24:GBM</v>
          </cell>
          <cell r="E28">
            <v>5</v>
          </cell>
          <cell r="F28">
            <v>100</v>
          </cell>
          <cell r="G28">
            <v>397</v>
          </cell>
          <cell r="H28">
            <v>223</v>
          </cell>
          <cell r="I28">
            <v>552</v>
          </cell>
          <cell r="J28">
            <v>23</v>
          </cell>
          <cell r="K28">
            <v>1758</v>
          </cell>
          <cell r="L28">
            <v>1781</v>
          </cell>
          <cell r="M28">
            <v>98.708590679393595</v>
          </cell>
          <cell r="N28">
            <v>4.9000000000000004</v>
          </cell>
          <cell r="O28">
            <v>4.9000000000000004</v>
          </cell>
          <cell r="R28">
            <v>213043.47826086957</v>
          </cell>
          <cell r="S28">
            <v>358.77551020408163</v>
          </cell>
          <cell r="T28">
            <v>363.46938775510205</v>
          </cell>
          <cell r="V28" t="str">
            <v>3,373 ppm Salinity</v>
          </cell>
          <cell r="W28">
            <v>4900</v>
          </cell>
          <cell r="X28">
            <v>0</v>
          </cell>
        </row>
        <row r="29">
          <cell r="B29">
            <v>40444</v>
          </cell>
          <cell r="C29" t="str">
            <v>A-24</v>
          </cell>
          <cell r="D29" t="str">
            <v>A-24:GBM</v>
          </cell>
          <cell r="E29">
            <v>10</v>
          </cell>
          <cell r="F29">
            <v>100</v>
          </cell>
          <cell r="G29">
            <v>396</v>
          </cell>
          <cell r="H29">
            <v>218</v>
          </cell>
          <cell r="I29">
            <v>4</v>
          </cell>
          <cell r="J29">
            <v>24</v>
          </cell>
          <cell r="K29">
            <v>1667</v>
          </cell>
          <cell r="L29">
            <v>1691</v>
          </cell>
          <cell r="M29">
            <v>98.580721466587818</v>
          </cell>
          <cell r="N29">
            <v>4.0999999999999996</v>
          </cell>
          <cell r="O29">
            <v>4.0999999999999996</v>
          </cell>
          <cell r="R29">
            <v>170833.33333333334</v>
          </cell>
          <cell r="S29">
            <v>406.58536585365852</v>
          </cell>
          <cell r="T29">
            <v>412.4390243902439</v>
          </cell>
          <cell r="V29" t="str">
            <v>3,241 ppm salinity</v>
          </cell>
          <cell r="W29">
            <v>4100</v>
          </cell>
          <cell r="X29">
            <v>0</v>
          </cell>
        </row>
        <row r="30">
          <cell r="B30">
            <v>40446</v>
          </cell>
          <cell r="C30" t="str">
            <v>A-24</v>
          </cell>
          <cell r="D30" t="str">
            <v>A-24:GBM</v>
          </cell>
          <cell r="E30">
            <v>9</v>
          </cell>
          <cell r="F30">
            <v>100</v>
          </cell>
          <cell r="G30">
            <v>396</v>
          </cell>
          <cell r="H30">
            <v>221</v>
          </cell>
          <cell r="I30">
            <v>5</v>
          </cell>
          <cell r="J30">
            <v>15</v>
          </cell>
          <cell r="K30">
            <v>1617</v>
          </cell>
          <cell r="L30">
            <v>1632</v>
          </cell>
          <cell r="M30">
            <v>99.080882352941174</v>
          </cell>
          <cell r="N30">
            <v>4.2300000000000004</v>
          </cell>
          <cell r="O30">
            <v>4.2300000000000004</v>
          </cell>
          <cell r="R30">
            <v>282000</v>
          </cell>
          <cell r="S30">
            <v>382.26950354609932</v>
          </cell>
          <cell r="T30">
            <v>385.81560283687941</v>
          </cell>
          <cell r="V30" t="str">
            <v>2,751 ppm</v>
          </cell>
          <cell r="W30">
            <v>4230</v>
          </cell>
          <cell r="X30">
            <v>0</v>
          </cell>
        </row>
        <row r="31">
          <cell r="B31">
            <v>40447</v>
          </cell>
          <cell r="C31" t="str">
            <v>A-24</v>
          </cell>
          <cell r="D31" t="str">
            <v>A-24:GBM</v>
          </cell>
          <cell r="E31">
            <v>19</v>
          </cell>
          <cell r="F31">
            <v>100</v>
          </cell>
          <cell r="G31">
            <v>397</v>
          </cell>
          <cell r="H31">
            <v>222</v>
          </cell>
          <cell r="I31">
            <v>5</v>
          </cell>
          <cell r="J31">
            <v>21</v>
          </cell>
          <cell r="K31">
            <v>1622</v>
          </cell>
          <cell r="L31">
            <v>1643</v>
          </cell>
          <cell r="M31">
            <v>98.721850273889231</v>
          </cell>
          <cell r="N31">
            <v>4.37</v>
          </cell>
          <cell r="O31">
            <v>4.37</v>
          </cell>
          <cell r="R31">
            <v>208095.23809523811</v>
          </cell>
          <cell r="S31">
            <v>371.16704805491992</v>
          </cell>
          <cell r="T31">
            <v>375.97254004576661</v>
          </cell>
          <cell r="V31" t="str">
            <v>2,426 ppm</v>
          </cell>
          <cell r="W31">
            <v>4370</v>
          </cell>
          <cell r="X31">
            <v>0</v>
          </cell>
        </row>
        <row r="32">
          <cell r="B32">
            <v>40448</v>
          </cell>
          <cell r="C32" t="str">
            <v>A-24</v>
          </cell>
          <cell r="D32" t="str">
            <v>A-24:GBM</v>
          </cell>
          <cell r="E32">
            <v>6</v>
          </cell>
          <cell r="F32">
            <v>100</v>
          </cell>
          <cell r="G32">
            <v>396</v>
          </cell>
          <cell r="H32">
            <v>219</v>
          </cell>
          <cell r="I32">
            <v>5</v>
          </cell>
          <cell r="J32">
            <v>18</v>
          </cell>
          <cell r="K32">
            <v>1603</v>
          </cell>
          <cell r="L32">
            <v>1621</v>
          </cell>
          <cell r="M32">
            <v>98.889574336829114</v>
          </cell>
          <cell r="N32">
            <v>4.4000000000000004</v>
          </cell>
          <cell r="O32">
            <v>4.4000000000000004</v>
          </cell>
          <cell r="R32">
            <v>244444.44444444444</v>
          </cell>
          <cell r="S32">
            <v>364.31818181818181</v>
          </cell>
          <cell r="T32">
            <v>368.40909090909093</v>
          </cell>
          <cell r="W32">
            <v>4400</v>
          </cell>
          <cell r="X32">
            <v>0</v>
          </cell>
        </row>
        <row r="33">
          <cell r="B33">
            <v>40449</v>
          </cell>
          <cell r="C33" t="str">
            <v>A-24</v>
          </cell>
          <cell r="D33" t="str">
            <v>A-24:GBM</v>
          </cell>
          <cell r="E33">
            <v>8</v>
          </cell>
          <cell r="F33">
            <v>100</v>
          </cell>
          <cell r="G33">
            <v>396</v>
          </cell>
          <cell r="H33">
            <v>214</v>
          </cell>
          <cell r="I33">
            <v>5</v>
          </cell>
          <cell r="J33">
            <v>28</v>
          </cell>
          <cell r="K33">
            <v>1587</v>
          </cell>
          <cell r="L33">
            <v>1615</v>
          </cell>
          <cell r="M33">
            <v>98.266253869969034</v>
          </cell>
          <cell r="N33">
            <v>4.49</v>
          </cell>
          <cell r="O33">
            <v>4.49</v>
          </cell>
          <cell r="R33">
            <v>160357.14285714287</v>
          </cell>
          <cell r="S33">
            <v>353.45211581291761</v>
          </cell>
          <cell r="T33">
            <v>359.68819599109133</v>
          </cell>
          <cell r="W33">
            <v>4490</v>
          </cell>
          <cell r="X33">
            <v>0</v>
          </cell>
        </row>
        <row r="34">
          <cell r="B34">
            <v>40451</v>
          </cell>
          <cell r="C34" t="str">
            <v>A-24</v>
          </cell>
          <cell r="D34" t="str">
            <v>A-24:GBM</v>
          </cell>
          <cell r="E34">
            <v>10</v>
          </cell>
          <cell r="F34">
            <v>100</v>
          </cell>
          <cell r="G34">
            <v>396</v>
          </cell>
          <cell r="H34">
            <v>209</v>
          </cell>
          <cell r="I34">
            <v>2</v>
          </cell>
          <cell r="J34">
            <v>30</v>
          </cell>
          <cell r="K34">
            <v>1582</v>
          </cell>
          <cell r="L34">
            <v>1612</v>
          </cell>
          <cell r="M34">
            <v>98.138957816377172</v>
          </cell>
          <cell r="N34">
            <v>4.25</v>
          </cell>
          <cell r="O34">
            <v>4.25</v>
          </cell>
          <cell r="P34">
            <v>0</v>
          </cell>
          <cell r="R34">
            <v>141666.66666666666</v>
          </cell>
          <cell r="S34">
            <v>372.23529411764707</v>
          </cell>
          <cell r="T34">
            <v>379.29411764705884</v>
          </cell>
          <cell r="W34">
            <v>4250</v>
          </cell>
          <cell r="X34">
            <v>0</v>
          </cell>
        </row>
        <row r="35">
          <cell r="B35">
            <v>40460</v>
          </cell>
          <cell r="C35" t="str">
            <v>A-24</v>
          </cell>
          <cell r="D35" t="str">
            <v>A-24:GBM</v>
          </cell>
          <cell r="E35">
            <v>8</v>
          </cell>
          <cell r="F35">
            <v>100</v>
          </cell>
          <cell r="G35">
            <v>396</v>
          </cell>
          <cell r="H35">
            <v>216</v>
          </cell>
          <cell r="I35">
            <v>4</v>
          </cell>
          <cell r="J35">
            <v>20</v>
          </cell>
          <cell r="K35">
            <v>1356</v>
          </cell>
          <cell r="L35">
            <v>1376</v>
          </cell>
          <cell r="M35">
            <v>98.54651162790698</v>
          </cell>
          <cell r="N35">
            <v>3.82</v>
          </cell>
          <cell r="O35">
            <v>3.82</v>
          </cell>
          <cell r="P35">
            <v>0</v>
          </cell>
          <cell r="R35">
            <v>191000</v>
          </cell>
          <cell r="S35">
            <v>354.9738219895288</v>
          </cell>
          <cell r="T35">
            <v>360.20942408376965</v>
          </cell>
          <cell r="W35">
            <v>3820</v>
          </cell>
          <cell r="X35">
            <v>0</v>
          </cell>
        </row>
        <row r="36">
          <cell r="B36">
            <v>40485</v>
          </cell>
          <cell r="C36" t="str">
            <v>A-24</v>
          </cell>
          <cell r="D36" t="str">
            <v>A-24:GBM</v>
          </cell>
          <cell r="E36">
            <v>4</v>
          </cell>
          <cell r="F36">
            <v>100</v>
          </cell>
          <cell r="G36">
            <v>395</v>
          </cell>
          <cell r="H36">
            <v>216</v>
          </cell>
          <cell r="I36">
            <v>3</v>
          </cell>
          <cell r="J36">
            <v>21</v>
          </cell>
          <cell r="K36">
            <v>1493</v>
          </cell>
          <cell r="L36">
            <v>1514</v>
          </cell>
          <cell r="M36">
            <v>98.612945838837518</v>
          </cell>
          <cell r="N36">
            <v>3.08</v>
          </cell>
          <cell r="O36">
            <v>3.08</v>
          </cell>
          <cell r="R36">
            <v>146666.66666666666</v>
          </cell>
          <cell r="S36">
            <v>484.74025974025972</v>
          </cell>
          <cell r="T36">
            <v>491.55844155844159</v>
          </cell>
          <cell r="W36">
            <v>3080</v>
          </cell>
          <cell r="X36">
            <v>0</v>
          </cell>
        </row>
        <row r="37">
          <cell r="B37">
            <v>40492</v>
          </cell>
          <cell r="C37" t="str">
            <v>A-24</v>
          </cell>
          <cell r="D37" t="str">
            <v>A-24:GBM</v>
          </cell>
          <cell r="E37">
            <v>20</v>
          </cell>
          <cell r="F37">
            <v>100</v>
          </cell>
          <cell r="G37">
            <v>375</v>
          </cell>
          <cell r="H37">
            <v>91</v>
          </cell>
          <cell r="I37">
            <v>0</v>
          </cell>
          <cell r="J37">
            <v>10</v>
          </cell>
          <cell r="K37">
            <v>104</v>
          </cell>
          <cell r="L37">
            <v>114</v>
          </cell>
          <cell r="M37">
            <v>91.228070175438603</v>
          </cell>
          <cell r="N37">
            <v>0</v>
          </cell>
          <cell r="O37">
            <v>0</v>
          </cell>
          <cell r="R37">
            <v>0</v>
          </cell>
          <cell r="T37">
            <v>0</v>
          </cell>
          <cell r="V37" t="str">
            <v>Load up (LDM ~ DCS)</v>
          </cell>
          <cell r="W37">
            <v>0</v>
          </cell>
          <cell r="X37">
            <v>0</v>
          </cell>
        </row>
        <row r="38">
          <cell r="B38">
            <v>40526</v>
          </cell>
          <cell r="C38" t="str">
            <v>A-24</v>
          </cell>
          <cell r="D38" t="str">
            <v>A-24:GBM</v>
          </cell>
          <cell r="E38">
            <v>12</v>
          </cell>
          <cell r="F38">
            <v>100</v>
          </cell>
          <cell r="G38">
            <v>390</v>
          </cell>
          <cell r="H38">
            <v>222</v>
          </cell>
          <cell r="I38">
            <v>0</v>
          </cell>
          <cell r="J38">
            <v>0</v>
          </cell>
          <cell r="K38">
            <v>1326</v>
          </cell>
          <cell r="L38">
            <v>1326</v>
          </cell>
          <cell r="M38">
            <v>100</v>
          </cell>
          <cell r="N38">
            <v>4.2</v>
          </cell>
          <cell r="O38">
            <v>4.2</v>
          </cell>
          <cell r="R38">
            <v>0</v>
          </cell>
          <cell r="S38">
            <v>315.71428571428572</v>
          </cell>
          <cell r="T38">
            <v>315.71428571428572</v>
          </cell>
          <cell r="V38" t="str">
            <v>close to LDM</v>
          </cell>
          <cell r="W38">
            <v>4200</v>
          </cell>
          <cell r="X38">
            <v>0</v>
          </cell>
        </row>
        <row r="39">
          <cell r="B39">
            <v>40563</v>
          </cell>
          <cell r="C39" t="str">
            <v>A-24</v>
          </cell>
          <cell r="D39" t="str">
            <v>A-24:GBM</v>
          </cell>
          <cell r="E39">
            <v>7</v>
          </cell>
          <cell r="F39">
            <v>100</v>
          </cell>
          <cell r="G39">
            <v>402</v>
          </cell>
          <cell r="H39">
            <v>200</v>
          </cell>
          <cell r="I39">
            <v>4</v>
          </cell>
          <cell r="J39">
            <v>0</v>
          </cell>
          <cell r="K39">
            <v>104</v>
          </cell>
          <cell r="L39">
            <v>104</v>
          </cell>
          <cell r="M39">
            <v>100</v>
          </cell>
          <cell r="N39">
            <v>3.1</v>
          </cell>
          <cell r="O39">
            <v>3.1</v>
          </cell>
          <cell r="P39">
            <v>0</v>
          </cell>
          <cell r="R39">
            <v>0</v>
          </cell>
          <cell r="S39">
            <v>33.548387096774192</v>
          </cell>
          <cell r="T39">
            <v>33.548387096774192</v>
          </cell>
          <cell r="W39">
            <v>3100</v>
          </cell>
          <cell r="X39">
            <v>0</v>
          </cell>
        </row>
        <row r="40">
          <cell r="B40">
            <v>40566</v>
          </cell>
          <cell r="C40" t="str">
            <v>A-24</v>
          </cell>
          <cell r="D40" t="str">
            <v>A-24:GBM</v>
          </cell>
          <cell r="E40">
            <v>18</v>
          </cell>
          <cell r="F40">
            <v>100</v>
          </cell>
          <cell r="G40">
            <v>366</v>
          </cell>
          <cell r="H40">
            <v>123</v>
          </cell>
          <cell r="I40">
            <v>0</v>
          </cell>
          <cell r="J40">
            <v>0</v>
          </cell>
          <cell r="K40">
            <v>138</v>
          </cell>
          <cell r="L40">
            <v>138</v>
          </cell>
          <cell r="M40">
            <v>100</v>
          </cell>
          <cell r="N40">
            <v>3.03</v>
          </cell>
          <cell r="O40">
            <v>3.03</v>
          </cell>
          <cell r="P40">
            <v>0</v>
          </cell>
          <cell r="R40">
            <v>0</v>
          </cell>
          <cell r="S40">
            <v>45.544554455445542</v>
          </cell>
          <cell r="T40">
            <v>45.544554455445542</v>
          </cell>
          <cell r="V40" t="str">
            <v>LDM</v>
          </cell>
          <cell r="W40">
            <v>3030</v>
          </cell>
          <cell r="X40">
            <v>0</v>
          </cell>
        </row>
        <row r="41">
          <cell r="B41">
            <v>40575</v>
          </cell>
          <cell r="C41" t="str">
            <v>A-24</v>
          </cell>
          <cell r="D41" t="str">
            <v>A-24:GBM</v>
          </cell>
          <cell r="E41">
            <v>13</v>
          </cell>
          <cell r="F41">
            <v>100</v>
          </cell>
          <cell r="G41">
            <v>372</v>
          </cell>
          <cell r="H41">
            <v>143</v>
          </cell>
          <cell r="I41">
            <v>-3</v>
          </cell>
          <cell r="J41">
            <v>44</v>
          </cell>
          <cell r="K41">
            <v>183</v>
          </cell>
          <cell r="L41">
            <v>227</v>
          </cell>
          <cell r="M41">
            <v>80.616740088105729</v>
          </cell>
          <cell r="N41">
            <v>0.91</v>
          </cell>
          <cell r="O41">
            <v>0.91</v>
          </cell>
          <cell r="P41">
            <v>0</v>
          </cell>
          <cell r="R41">
            <v>20681.81818181818</v>
          </cell>
          <cell r="S41">
            <v>201.09890109890111</v>
          </cell>
          <cell r="T41">
            <v>249.45054945054946</v>
          </cell>
          <cell r="V41" t="str">
            <v>ALOC (-100 BW)  6 Feb 11</v>
          </cell>
          <cell r="W41">
            <v>910</v>
          </cell>
          <cell r="X41">
            <v>0</v>
          </cell>
        </row>
        <row r="42">
          <cell r="B42">
            <v>41086</v>
          </cell>
          <cell r="C42" t="str">
            <v>A-24</v>
          </cell>
          <cell r="D42" t="str">
            <v>A-24:GBM</v>
          </cell>
          <cell r="E42">
            <v>8</v>
          </cell>
          <cell r="F42">
            <v>100</v>
          </cell>
          <cell r="G42">
            <v>259</v>
          </cell>
          <cell r="H42">
            <v>86</v>
          </cell>
          <cell r="I42">
            <v>25</v>
          </cell>
          <cell r="J42">
            <v>0</v>
          </cell>
          <cell r="K42">
            <v>107</v>
          </cell>
          <cell r="L42">
            <v>107</v>
          </cell>
          <cell r="M42">
            <v>100</v>
          </cell>
          <cell r="N42">
            <v>0</v>
          </cell>
          <cell r="O42">
            <v>0</v>
          </cell>
          <cell r="P42">
            <v>0</v>
          </cell>
          <cell r="R42">
            <v>0</v>
          </cell>
          <cell r="T42">
            <v>0</v>
          </cell>
          <cell r="V42" t="str">
            <v>Confirmed no contribution</v>
          </cell>
          <cell r="W42">
            <v>0</v>
          </cell>
          <cell r="X42">
            <v>0</v>
          </cell>
        </row>
        <row r="43">
          <cell r="B43">
            <v>41091</v>
          </cell>
          <cell r="C43" t="str">
            <v>A-24</v>
          </cell>
          <cell r="D43" t="str">
            <v>A-24:GBM</v>
          </cell>
          <cell r="E43">
            <v>10</v>
          </cell>
          <cell r="F43">
            <v>100</v>
          </cell>
          <cell r="G43">
            <v>260</v>
          </cell>
          <cell r="H43">
            <v>86</v>
          </cell>
          <cell r="I43">
            <v>25</v>
          </cell>
          <cell r="J43">
            <v>0</v>
          </cell>
          <cell r="K43">
            <v>106</v>
          </cell>
          <cell r="L43">
            <v>106</v>
          </cell>
          <cell r="M43">
            <v>100</v>
          </cell>
          <cell r="N43">
            <v>0</v>
          </cell>
          <cell r="O43">
            <v>0</v>
          </cell>
          <cell r="P43">
            <v>0</v>
          </cell>
          <cell r="R43">
            <v>0</v>
          </cell>
          <cell r="T43">
            <v>0</v>
          </cell>
          <cell r="V43" t="str">
            <v>Confirmed no HC contribution</v>
          </cell>
          <cell r="W43">
            <v>0</v>
          </cell>
          <cell r="X43">
            <v>0</v>
          </cell>
        </row>
        <row r="44">
          <cell r="B44">
            <v>41108</v>
          </cell>
          <cell r="C44" t="str">
            <v>A-24</v>
          </cell>
          <cell r="D44" t="str">
            <v>A-24:GBM</v>
          </cell>
          <cell r="E44">
            <v>23</v>
          </cell>
          <cell r="F44">
            <v>100</v>
          </cell>
          <cell r="G44">
            <v>256</v>
          </cell>
          <cell r="H44">
            <v>83</v>
          </cell>
          <cell r="I44">
            <v>26</v>
          </cell>
          <cell r="J44">
            <v>0</v>
          </cell>
          <cell r="K44">
            <v>89</v>
          </cell>
          <cell r="L44">
            <v>89</v>
          </cell>
          <cell r="M44">
            <v>100</v>
          </cell>
          <cell r="N44">
            <v>0</v>
          </cell>
          <cell r="O44">
            <v>0</v>
          </cell>
          <cell r="P44">
            <v>0</v>
          </cell>
          <cell r="R44">
            <v>0</v>
          </cell>
          <cell r="T44">
            <v>0</v>
          </cell>
          <cell r="V44" t="str">
            <v>Confirmed no HC contribution</v>
          </cell>
          <cell r="W44">
            <v>0</v>
          </cell>
          <cell r="X44">
            <v>0</v>
          </cell>
        </row>
        <row r="45">
          <cell r="B45">
            <v>41117</v>
          </cell>
          <cell r="C45" t="str">
            <v>A-24</v>
          </cell>
          <cell r="D45" t="str">
            <v>A-24:GBM</v>
          </cell>
          <cell r="E45">
            <v>24</v>
          </cell>
          <cell r="F45">
            <v>100</v>
          </cell>
          <cell r="G45">
            <v>250</v>
          </cell>
          <cell r="H45">
            <v>84</v>
          </cell>
          <cell r="I45">
            <v>26</v>
          </cell>
          <cell r="J45">
            <v>0</v>
          </cell>
          <cell r="K45">
            <v>101</v>
          </cell>
          <cell r="L45">
            <v>101</v>
          </cell>
          <cell r="M45">
            <v>100</v>
          </cell>
          <cell r="N45">
            <v>0</v>
          </cell>
          <cell r="O45">
            <v>0</v>
          </cell>
          <cell r="P45">
            <v>0</v>
          </cell>
          <cell r="R45">
            <v>0</v>
          </cell>
          <cell r="T45">
            <v>0</v>
          </cell>
          <cell r="V45" t="str">
            <v>Confirmed no HC contribution</v>
          </cell>
          <cell r="W45">
            <v>0</v>
          </cell>
          <cell r="X45">
            <v>0</v>
          </cell>
        </row>
        <row r="46">
          <cell r="B46">
            <v>41146</v>
          </cell>
          <cell r="C46" t="str">
            <v>A-24</v>
          </cell>
          <cell r="D46" t="str">
            <v>A-24:GBM</v>
          </cell>
          <cell r="E46">
            <v>31</v>
          </cell>
          <cell r="F46">
            <v>100</v>
          </cell>
          <cell r="G46">
            <v>284</v>
          </cell>
          <cell r="H46">
            <v>169</v>
          </cell>
          <cell r="I46">
            <v>1210</v>
          </cell>
          <cell r="J46">
            <v>54</v>
          </cell>
          <cell r="K46">
            <v>919</v>
          </cell>
          <cell r="L46">
            <v>973</v>
          </cell>
          <cell r="M46">
            <v>94.450154162384379</v>
          </cell>
          <cell r="N46">
            <v>0</v>
          </cell>
          <cell r="O46">
            <v>1.9</v>
          </cell>
          <cell r="P46">
            <v>2</v>
          </cell>
          <cell r="R46">
            <v>0</v>
          </cell>
          <cell r="T46">
            <v>0</v>
          </cell>
          <cell r="W46">
            <v>0</v>
          </cell>
          <cell r="X46">
            <v>2000</v>
          </cell>
        </row>
        <row r="47">
          <cell r="B47">
            <v>41182</v>
          </cell>
          <cell r="C47" t="str">
            <v>A-24</v>
          </cell>
          <cell r="D47" t="str">
            <v>A-24:GBM</v>
          </cell>
          <cell r="E47">
            <v>31</v>
          </cell>
          <cell r="F47">
            <v>100</v>
          </cell>
          <cell r="G47">
            <v>259</v>
          </cell>
          <cell r="H47">
            <v>185</v>
          </cell>
          <cell r="I47">
            <v>1506</v>
          </cell>
          <cell r="J47">
            <v>0</v>
          </cell>
          <cell r="K47">
            <v>1127</v>
          </cell>
          <cell r="L47">
            <v>1127</v>
          </cell>
          <cell r="M47">
            <v>100</v>
          </cell>
          <cell r="N47">
            <v>0.2</v>
          </cell>
          <cell r="O47">
            <v>2.6</v>
          </cell>
          <cell r="P47">
            <v>2.4</v>
          </cell>
          <cell r="R47">
            <v>0</v>
          </cell>
          <cell r="S47">
            <v>5635</v>
          </cell>
          <cell r="T47">
            <v>5635</v>
          </cell>
          <cell r="V47" t="str">
            <v>No Oil</v>
          </cell>
          <cell r="W47">
            <v>200</v>
          </cell>
          <cell r="X47">
            <v>2400</v>
          </cell>
        </row>
        <row r="48">
          <cell r="B48">
            <v>41202</v>
          </cell>
          <cell r="C48" t="str">
            <v>A-24</v>
          </cell>
          <cell r="D48" t="str">
            <v>A-24:GBM</v>
          </cell>
          <cell r="E48">
            <v>14</v>
          </cell>
          <cell r="F48">
            <v>100</v>
          </cell>
          <cell r="G48">
            <v>279</v>
          </cell>
          <cell r="H48">
            <v>181</v>
          </cell>
          <cell r="I48">
            <v>1509</v>
          </cell>
          <cell r="J48">
            <v>1</v>
          </cell>
          <cell r="K48">
            <v>1049</v>
          </cell>
          <cell r="L48">
            <v>1050</v>
          </cell>
          <cell r="M48">
            <v>99.904761904761898</v>
          </cell>
          <cell r="N48">
            <v>0.1</v>
          </cell>
          <cell r="O48">
            <v>2.5</v>
          </cell>
          <cell r="P48">
            <v>2.4</v>
          </cell>
          <cell r="R48">
            <v>100000</v>
          </cell>
          <cell r="S48">
            <v>10490</v>
          </cell>
          <cell r="T48">
            <v>10500</v>
          </cell>
          <cell r="V48" t="str">
            <v>low oil</v>
          </cell>
          <cell r="W48">
            <v>100</v>
          </cell>
          <cell r="X48">
            <v>2400</v>
          </cell>
        </row>
        <row r="49">
          <cell r="B49">
            <v>41209</v>
          </cell>
          <cell r="C49" t="str">
            <v>A-24</v>
          </cell>
          <cell r="D49" t="str">
            <v>A-24:GBM</v>
          </cell>
          <cell r="E49">
            <v>6</v>
          </cell>
          <cell r="F49">
            <v>100</v>
          </cell>
          <cell r="G49">
            <v>279</v>
          </cell>
          <cell r="H49">
            <v>181</v>
          </cell>
          <cell r="I49">
            <v>1509</v>
          </cell>
          <cell r="J49">
            <v>1.86</v>
          </cell>
          <cell r="K49">
            <v>914.28</v>
          </cell>
          <cell r="L49">
            <v>916.14</v>
          </cell>
          <cell r="M49">
            <v>99.796974261575741</v>
          </cell>
          <cell r="N49">
            <v>0.3</v>
          </cell>
          <cell r="O49">
            <v>2.7</v>
          </cell>
          <cell r="P49">
            <v>2.4</v>
          </cell>
          <cell r="R49">
            <v>161290.32258064515</v>
          </cell>
          <cell r="S49">
            <v>3047.6</v>
          </cell>
          <cell r="T49">
            <v>3053.8</v>
          </cell>
          <cell r="V49" t="str">
            <v>TBD Combi</v>
          </cell>
          <cell r="W49">
            <v>300</v>
          </cell>
          <cell r="X49">
            <v>2400</v>
          </cell>
        </row>
        <row r="50">
          <cell r="B50">
            <v>41334</v>
          </cell>
          <cell r="C50" t="str">
            <v>A-24</v>
          </cell>
          <cell r="D50" t="str">
            <v>A-24:GBM</v>
          </cell>
          <cell r="E50">
            <v>23</v>
          </cell>
          <cell r="F50">
            <v>100</v>
          </cell>
          <cell r="G50">
            <v>256</v>
          </cell>
          <cell r="H50">
            <v>83</v>
          </cell>
          <cell r="I50">
            <v>26</v>
          </cell>
          <cell r="J50">
            <v>0</v>
          </cell>
          <cell r="K50">
            <v>89</v>
          </cell>
          <cell r="L50">
            <v>89</v>
          </cell>
          <cell r="M50">
            <v>100</v>
          </cell>
          <cell r="N50">
            <v>0</v>
          </cell>
          <cell r="O50">
            <v>1.44</v>
          </cell>
          <cell r="P50">
            <v>1.44</v>
          </cell>
          <cell r="R50">
            <v>0</v>
          </cell>
          <cell r="T50">
            <v>0</v>
          </cell>
          <cell r="V50" t="str">
            <v xml:space="preserve">For allocation. Taken similar to test 18 July. Low THT. </v>
          </cell>
          <cell r="W50">
            <v>0</v>
          </cell>
          <cell r="X50">
            <v>1440</v>
          </cell>
        </row>
        <row r="51">
          <cell r="B51">
            <v>41424</v>
          </cell>
          <cell r="C51" t="str">
            <v>A-24</v>
          </cell>
          <cell r="D51" t="str">
            <v>A-24:GBM</v>
          </cell>
          <cell r="E51">
            <v>23</v>
          </cell>
          <cell r="F51">
            <v>100</v>
          </cell>
          <cell r="G51">
            <v>235</v>
          </cell>
          <cell r="H51">
            <v>145</v>
          </cell>
          <cell r="I51">
            <v>1477</v>
          </cell>
          <cell r="J51">
            <v>0</v>
          </cell>
          <cell r="K51">
            <v>1002</v>
          </cell>
          <cell r="L51">
            <v>1002</v>
          </cell>
          <cell r="M51">
            <v>100</v>
          </cell>
          <cell r="N51">
            <v>0</v>
          </cell>
          <cell r="O51">
            <v>2.4</v>
          </cell>
          <cell r="P51">
            <v>2.4</v>
          </cell>
          <cell r="R51">
            <v>0</v>
          </cell>
          <cell r="T51">
            <v>0</v>
          </cell>
          <cell r="V51" t="str">
            <v>Very High WC</v>
          </cell>
          <cell r="W51">
            <v>0</v>
          </cell>
          <cell r="X51">
            <v>2400</v>
          </cell>
        </row>
        <row r="53">
          <cell r="B53" t="e">
            <v>#REF!</v>
          </cell>
          <cell r="C53">
            <v>60</v>
          </cell>
        </row>
        <row r="54">
          <cell r="B54" t="e">
            <v>#REF!</v>
          </cell>
        </row>
        <row r="55">
          <cell r="B55" t="e">
            <v>#REF!</v>
          </cell>
        </row>
        <row r="56">
          <cell r="B56" t="e">
            <v>#REF!</v>
          </cell>
        </row>
        <row r="57">
          <cell r="B57" t="e">
            <v>#REF!</v>
          </cell>
        </row>
        <row r="58">
          <cell r="B58" t="e">
            <v>#REF!</v>
          </cell>
        </row>
        <row r="59">
          <cell r="B59" t="e">
            <v>#REF!</v>
          </cell>
        </row>
      </sheetData>
      <sheetData sheetId="28"/>
      <sheetData sheetId="29">
        <row r="21">
          <cell r="V21" t="str">
            <v>Gain GBM-2 11 bopd</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41335</v>
          </cell>
          <cell r="C26" t="str">
            <v>A-25ST1</v>
          </cell>
          <cell r="D26" t="str">
            <v>A-25ST1:Zone3</v>
          </cell>
          <cell r="E26">
            <v>24</v>
          </cell>
          <cell r="F26">
            <v>100</v>
          </cell>
          <cell r="G26">
            <v>229</v>
          </cell>
          <cell r="H26">
            <v>147</v>
          </cell>
          <cell r="I26">
            <v>308</v>
          </cell>
          <cell r="J26">
            <v>7</v>
          </cell>
          <cell r="K26">
            <v>643</v>
          </cell>
          <cell r="L26">
            <v>650</v>
          </cell>
          <cell r="M26">
            <v>98.92307692307692</v>
          </cell>
          <cell r="N26">
            <v>1</v>
          </cell>
          <cell r="O26">
            <v>1</v>
          </cell>
          <cell r="P26">
            <v>0</v>
          </cell>
          <cell r="R26">
            <v>142857.14285714287</v>
          </cell>
          <cell r="S26">
            <v>643</v>
          </cell>
          <cell r="T26">
            <v>650</v>
          </cell>
          <cell r="V26" t="str">
            <v>Initial kick off on March 1. Manual sampling BSW 90%</v>
          </cell>
          <cell r="W26">
            <v>1000</v>
          </cell>
          <cell r="X26">
            <v>0</v>
          </cell>
        </row>
        <row r="27">
          <cell r="B27">
            <v>41345</v>
          </cell>
          <cell r="C27" t="str">
            <v>A-25ST1</v>
          </cell>
          <cell r="D27" t="str">
            <v>A-25ST1:Zone3</v>
          </cell>
          <cell r="E27">
            <v>12</v>
          </cell>
          <cell r="F27">
            <v>100</v>
          </cell>
          <cell r="G27">
            <v>228</v>
          </cell>
          <cell r="H27">
            <v>164</v>
          </cell>
          <cell r="I27">
            <v>453</v>
          </cell>
          <cell r="J27">
            <v>42</v>
          </cell>
          <cell r="K27">
            <v>348</v>
          </cell>
          <cell r="L27">
            <v>390</v>
          </cell>
          <cell r="M27">
            <v>89.230769230769226</v>
          </cell>
          <cell r="N27">
            <v>1.7</v>
          </cell>
          <cell r="O27">
            <v>1.7</v>
          </cell>
          <cell r="P27">
            <v>0</v>
          </cell>
          <cell r="R27">
            <v>40476.190476190473</v>
          </cell>
          <cell r="S27">
            <v>204.70588235294119</v>
          </cell>
          <cell r="T27">
            <v>229.41176470588235</v>
          </cell>
          <cell r="V27" t="str">
            <v xml:space="preserve">Good result after troubleshot by instrument. </v>
          </cell>
          <cell r="W27">
            <v>1700</v>
          </cell>
          <cell r="X27">
            <v>0</v>
          </cell>
        </row>
        <row r="28">
          <cell r="B28">
            <v>41349</v>
          </cell>
          <cell r="C28" t="str">
            <v>A-25ST1</v>
          </cell>
          <cell r="D28" t="str">
            <v>A-25ST1:Zone3</v>
          </cell>
          <cell r="E28">
            <v>6</v>
          </cell>
          <cell r="F28">
            <v>100</v>
          </cell>
          <cell r="G28">
            <v>204</v>
          </cell>
          <cell r="H28">
            <v>107</v>
          </cell>
          <cell r="I28">
            <v>0</v>
          </cell>
          <cell r="J28">
            <v>7</v>
          </cell>
          <cell r="K28">
            <v>0</v>
          </cell>
          <cell r="L28">
            <v>7</v>
          </cell>
          <cell r="M28">
            <v>0</v>
          </cell>
          <cell r="N28">
            <v>0.2</v>
          </cell>
          <cell r="O28">
            <v>0.2</v>
          </cell>
          <cell r="P28">
            <v>0</v>
          </cell>
          <cell r="R28">
            <v>28571.428571428572</v>
          </cell>
          <cell r="S28">
            <v>0</v>
          </cell>
          <cell r="T28">
            <v>35</v>
          </cell>
          <cell r="V28" t="str">
            <v xml:space="preserve">Low production post rig move out. Rate estimated from unload to VS. </v>
          </cell>
          <cell r="W28">
            <v>200</v>
          </cell>
          <cell r="X28">
            <v>0</v>
          </cell>
        </row>
        <row r="29">
          <cell r="B29">
            <v>41355</v>
          </cell>
          <cell r="C29" t="str">
            <v>A-25ST1</v>
          </cell>
          <cell r="D29" t="str">
            <v>A-25ST1:Zone3</v>
          </cell>
          <cell r="E29">
            <v>12</v>
          </cell>
          <cell r="F29">
            <v>100</v>
          </cell>
          <cell r="G29">
            <v>261</v>
          </cell>
          <cell r="H29">
            <v>114</v>
          </cell>
          <cell r="I29">
            <v>1</v>
          </cell>
          <cell r="J29">
            <v>11</v>
          </cell>
          <cell r="K29">
            <v>61</v>
          </cell>
          <cell r="L29">
            <v>72</v>
          </cell>
          <cell r="M29">
            <v>84.722222222222229</v>
          </cell>
          <cell r="N29">
            <v>0.4</v>
          </cell>
          <cell r="O29">
            <v>0.4</v>
          </cell>
          <cell r="P29">
            <v>0</v>
          </cell>
          <cell r="R29">
            <v>36363.63636363636</v>
          </cell>
          <cell r="S29">
            <v>152.5</v>
          </cell>
          <cell r="T29">
            <v>180</v>
          </cell>
          <cell r="V29" t="str">
            <v xml:space="preserve">Low production post rig move out.  </v>
          </cell>
          <cell r="W29">
            <v>400</v>
          </cell>
          <cell r="X29">
            <v>0</v>
          </cell>
        </row>
        <row r="30">
          <cell r="B30">
            <v>41792</v>
          </cell>
          <cell r="C30" t="str">
            <v>A-25ST1</v>
          </cell>
          <cell r="D30" t="str">
            <v>A-25ST1:Zone3</v>
          </cell>
          <cell r="E30">
            <v>12</v>
          </cell>
          <cell r="F30">
            <v>100</v>
          </cell>
          <cell r="G30">
            <v>271</v>
          </cell>
          <cell r="H30">
            <v>89</v>
          </cell>
          <cell r="I30">
            <v>7</v>
          </cell>
          <cell r="J30">
            <v>0</v>
          </cell>
          <cell r="K30">
            <v>0</v>
          </cell>
          <cell r="L30">
            <v>0</v>
          </cell>
          <cell r="M30">
            <v>0</v>
          </cell>
          <cell r="N30">
            <v>0</v>
          </cell>
          <cell r="O30">
            <v>0</v>
          </cell>
          <cell r="P30">
            <v>0</v>
          </cell>
          <cell r="R30">
            <v>0</v>
          </cell>
          <cell r="T30">
            <v>0</v>
          </cell>
          <cell r="W30">
            <v>0</v>
          </cell>
          <cell r="X30">
            <v>0</v>
          </cell>
        </row>
        <row r="31">
          <cell r="B31">
            <v>41918</v>
          </cell>
          <cell r="C31" t="str">
            <v>A-25ST1</v>
          </cell>
          <cell r="D31" t="str">
            <v>A-25ST1:Zone3</v>
          </cell>
          <cell r="E31">
            <v>7</v>
          </cell>
          <cell r="F31">
            <v>100</v>
          </cell>
          <cell r="G31">
            <v>269</v>
          </cell>
          <cell r="H31">
            <v>89</v>
          </cell>
          <cell r="I31">
            <v>7</v>
          </cell>
          <cell r="J31">
            <v>19.23</v>
          </cell>
          <cell r="K31">
            <v>0</v>
          </cell>
          <cell r="L31">
            <v>19.23</v>
          </cell>
          <cell r="M31">
            <v>0</v>
          </cell>
          <cell r="N31">
            <v>0.27200000000000002</v>
          </cell>
          <cell r="O31">
            <v>0.27200000000000002</v>
          </cell>
          <cell r="P31">
            <v>0</v>
          </cell>
          <cell r="R31">
            <v>14144.565782631305</v>
          </cell>
          <cell r="S31">
            <v>0</v>
          </cell>
          <cell r="T31">
            <v>70.69852941176471</v>
          </cell>
          <cell r="V31" t="str">
            <v>Test with SITHP 2500 psi. Flow only 7 hours.</v>
          </cell>
          <cell r="W31">
            <v>272</v>
          </cell>
          <cell r="X31">
            <v>0</v>
          </cell>
        </row>
        <row r="32">
          <cell r="B32">
            <v>41919</v>
          </cell>
          <cell r="C32" t="str">
            <v>A-25ST1</v>
          </cell>
          <cell r="D32" t="str">
            <v>A-25ST1:Zone3</v>
          </cell>
          <cell r="E32">
            <v>7</v>
          </cell>
          <cell r="F32">
            <v>100</v>
          </cell>
          <cell r="G32">
            <v>224</v>
          </cell>
          <cell r="H32">
            <v>87</v>
          </cell>
          <cell r="I32">
            <v>7</v>
          </cell>
          <cell r="J32">
            <v>0</v>
          </cell>
          <cell r="K32">
            <v>0</v>
          </cell>
          <cell r="L32">
            <v>0</v>
          </cell>
          <cell r="M32">
            <v>0</v>
          </cell>
          <cell r="N32">
            <v>0</v>
          </cell>
          <cell r="O32">
            <v>0</v>
          </cell>
          <cell r="P32">
            <v>0</v>
          </cell>
          <cell r="R32">
            <v>0</v>
          </cell>
          <cell r="T32">
            <v>0</v>
          </cell>
          <cell r="V32" t="str">
            <v xml:space="preserve">Open but no flow. </v>
          </cell>
          <cell r="W32">
            <v>0</v>
          </cell>
          <cell r="X32">
            <v>0</v>
          </cell>
        </row>
        <row r="33">
          <cell r="B33">
            <v>42374</v>
          </cell>
          <cell r="C33" t="str">
            <v>A-25ST1</v>
          </cell>
          <cell r="D33" t="str">
            <v>A-25ST1:Zone3</v>
          </cell>
          <cell r="E33">
            <v>23</v>
          </cell>
          <cell r="F33">
            <v>100</v>
          </cell>
          <cell r="G33">
            <v>213</v>
          </cell>
          <cell r="H33">
            <v>107</v>
          </cell>
          <cell r="I33">
            <v>1018</v>
          </cell>
          <cell r="J33">
            <v>0</v>
          </cell>
          <cell r="K33">
            <v>353.9</v>
          </cell>
          <cell r="L33">
            <v>353.9</v>
          </cell>
          <cell r="M33">
            <v>100</v>
          </cell>
          <cell r="N33">
            <v>0</v>
          </cell>
          <cell r="O33">
            <v>2.2999999999999998</v>
          </cell>
          <cell r="P33">
            <v>2.2999999999999998</v>
          </cell>
          <cell r="R33">
            <v>0</v>
          </cell>
          <cell r="T33">
            <v>0</v>
          </cell>
          <cell r="V33" t="str">
            <v>Almost all water</v>
          </cell>
          <cell r="W33">
            <v>0</v>
          </cell>
          <cell r="X33">
            <v>2300</v>
          </cell>
        </row>
        <row r="34">
          <cell r="B34">
            <v>42391</v>
          </cell>
          <cell r="C34" t="str">
            <v>A-25ST1</v>
          </cell>
          <cell r="D34" t="str">
            <v>A-25ST1:Zone3</v>
          </cell>
          <cell r="E34">
            <v>23</v>
          </cell>
          <cell r="F34">
            <v>100</v>
          </cell>
          <cell r="G34">
            <v>219</v>
          </cell>
          <cell r="H34">
            <v>99</v>
          </cell>
          <cell r="I34">
            <v>986</v>
          </cell>
          <cell r="J34">
            <v>9.0399999999999991</v>
          </cell>
          <cell r="K34">
            <v>264.97000000000003</v>
          </cell>
          <cell r="L34">
            <v>274.01</v>
          </cell>
          <cell r="M34">
            <v>96.700850333929424</v>
          </cell>
          <cell r="N34">
            <v>7.0000000000000001E-3</v>
          </cell>
          <cell r="O34">
            <v>1.794</v>
          </cell>
          <cell r="P34">
            <v>1.7869999999999999</v>
          </cell>
          <cell r="R34">
            <v>774.33628318584067</v>
          </cell>
          <cell r="T34">
            <v>39144.285714285717</v>
          </cell>
          <cell r="V34" t="str">
            <v>Lab WC 96.7% (6 Jan 2016).</v>
          </cell>
          <cell r="W34">
            <v>7</v>
          </cell>
          <cell r="X34">
            <v>1787</v>
          </cell>
        </row>
        <row r="35">
          <cell r="B35">
            <v>42409</v>
          </cell>
          <cell r="C35" t="str">
            <v>A-25ST1</v>
          </cell>
          <cell r="D35" t="str">
            <v>A-25ST1:Zone3</v>
          </cell>
          <cell r="E35">
            <v>26</v>
          </cell>
          <cell r="F35">
            <v>100</v>
          </cell>
          <cell r="G35">
            <v>195</v>
          </cell>
          <cell r="H35">
            <v>95</v>
          </cell>
          <cell r="I35">
            <v>1041</v>
          </cell>
          <cell r="J35">
            <v>16.05</v>
          </cell>
          <cell r="K35">
            <v>317.70999999999998</v>
          </cell>
          <cell r="L35">
            <v>333.76</v>
          </cell>
          <cell r="M35">
            <v>95.191155321188873</v>
          </cell>
          <cell r="N35">
            <v>1.2999999999999999E-2</v>
          </cell>
          <cell r="O35">
            <v>2.0089999999999999</v>
          </cell>
          <cell r="P35">
            <v>1.9970000000000001</v>
          </cell>
          <cell r="Q35">
            <v>40</v>
          </cell>
          <cell r="R35">
            <v>809.96884735202491</v>
          </cell>
          <cell r="T35">
            <v>25692.307692307691</v>
          </cell>
          <cell r="V35" t="str">
            <v>Lab WC 95.19% (7 Feb 2016)</v>
          </cell>
          <cell r="W35">
            <v>13</v>
          </cell>
          <cell r="X35">
            <v>1997</v>
          </cell>
        </row>
        <row r="36">
          <cell r="B36">
            <v>42421</v>
          </cell>
          <cell r="C36" t="str">
            <v>A-25ST1</v>
          </cell>
          <cell r="D36" t="str">
            <v>A-25ST1:Zone3</v>
          </cell>
          <cell r="E36">
            <v>22</v>
          </cell>
          <cell r="F36">
            <v>100</v>
          </cell>
          <cell r="G36">
            <v>194</v>
          </cell>
          <cell r="H36">
            <v>97</v>
          </cell>
          <cell r="I36">
            <v>924</v>
          </cell>
          <cell r="J36">
            <v>10.73</v>
          </cell>
          <cell r="K36">
            <v>212.3</v>
          </cell>
          <cell r="L36">
            <v>223.03</v>
          </cell>
          <cell r="M36">
            <v>95.188988028516349</v>
          </cell>
          <cell r="N36">
            <v>0.01</v>
          </cell>
          <cell r="O36">
            <v>2.2599999999999998</v>
          </cell>
          <cell r="P36">
            <v>2.2490000000000001</v>
          </cell>
          <cell r="Q36">
            <v>40</v>
          </cell>
          <cell r="R36">
            <v>931.96644920782853</v>
          </cell>
          <cell r="S36">
            <v>21230</v>
          </cell>
          <cell r="T36">
            <v>22303</v>
          </cell>
          <cell r="V36" t="str">
            <v>Lab WC 95.19% (7 Feb 2016)</v>
          </cell>
          <cell r="W36">
            <v>10</v>
          </cell>
          <cell r="X36">
            <v>2249</v>
          </cell>
        </row>
        <row r="37">
          <cell r="B37">
            <v>42433</v>
          </cell>
          <cell r="C37" t="str">
            <v>A-25ST1</v>
          </cell>
          <cell r="D37" t="str">
            <v>A-25ST1:Zone3</v>
          </cell>
          <cell r="E37">
            <v>18</v>
          </cell>
          <cell r="F37">
            <v>100</v>
          </cell>
          <cell r="G37">
            <v>194</v>
          </cell>
          <cell r="H37">
            <v>93</v>
          </cell>
          <cell r="I37">
            <v>905</v>
          </cell>
          <cell r="J37">
            <v>11.38</v>
          </cell>
          <cell r="K37">
            <v>225.13</v>
          </cell>
          <cell r="L37">
            <v>236.51</v>
          </cell>
          <cell r="M37">
            <v>95.188364128366672</v>
          </cell>
          <cell r="N37">
            <v>8.9999999999999993E-3</v>
          </cell>
          <cell r="O37">
            <v>1.756</v>
          </cell>
          <cell r="P37">
            <v>1.7470000000000001</v>
          </cell>
          <cell r="R37">
            <v>790.86115992970122</v>
          </cell>
          <cell r="S37">
            <v>25014.444444444445</v>
          </cell>
          <cell r="T37">
            <v>26277.777777777777</v>
          </cell>
          <cell r="V37" t="str">
            <v>Lab WC 95.19% (7 Feb 2016)</v>
          </cell>
          <cell r="W37">
            <v>9</v>
          </cell>
          <cell r="X37">
            <v>1747</v>
          </cell>
        </row>
        <row r="38">
          <cell r="B38">
            <v>42446</v>
          </cell>
          <cell r="C38" t="str">
            <v>A-25ST1</v>
          </cell>
          <cell r="D38" t="str">
            <v>A-25ST1:Zone3</v>
          </cell>
          <cell r="E38">
            <v>23</v>
          </cell>
          <cell r="F38">
            <v>100</v>
          </cell>
          <cell r="G38">
            <v>152</v>
          </cell>
          <cell r="H38">
            <v>96</v>
          </cell>
          <cell r="I38">
            <v>918</v>
          </cell>
          <cell r="J38">
            <v>9.43</v>
          </cell>
          <cell r="K38">
            <v>186.62</v>
          </cell>
          <cell r="L38">
            <v>196.05</v>
          </cell>
          <cell r="M38">
            <v>95.190002550369798</v>
          </cell>
          <cell r="N38">
            <v>8.0000000000000002E-3</v>
          </cell>
          <cell r="O38">
            <v>1.724</v>
          </cell>
          <cell r="P38">
            <v>1.716</v>
          </cell>
          <cell r="R38">
            <v>848.35630965005305</v>
          </cell>
          <cell r="S38">
            <v>23327.5</v>
          </cell>
          <cell r="T38">
            <v>24506.25</v>
          </cell>
          <cell r="V38" t="str">
            <v>Assume Lab WC 95.19% (7 Feb 2016)</v>
          </cell>
          <cell r="W38">
            <v>8</v>
          </cell>
          <cell r="X38">
            <v>1716</v>
          </cell>
        </row>
        <row r="39">
          <cell r="B39">
            <v>42448</v>
          </cell>
          <cell r="C39" t="str">
            <v>A-25ST1</v>
          </cell>
          <cell r="D39" t="str">
            <v>A-25ST1:Zone3</v>
          </cell>
          <cell r="E39">
            <v>12</v>
          </cell>
          <cell r="F39">
            <v>100</v>
          </cell>
          <cell r="G39">
            <v>153</v>
          </cell>
          <cell r="H39">
            <v>97</v>
          </cell>
          <cell r="I39">
            <v>952</v>
          </cell>
          <cell r="J39">
            <v>9.89</v>
          </cell>
          <cell r="K39">
            <v>195.75</v>
          </cell>
          <cell r="L39">
            <v>205.64</v>
          </cell>
          <cell r="M39">
            <v>95.190624392141601</v>
          </cell>
          <cell r="N39">
            <v>8.0000000000000002E-3</v>
          </cell>
          <cell r="O39">
            <v>1.8280000000000001</v>
          </cell>
          <cell r="P39">
            <v>1.82</v>
          </cell>
          <cell r="Q39">
            <v>40</v>
          </cell>
          <cell r="R39">
            <v>808.8978766430738</v>
          </cell>
          <cell r="S39">
            <v>24468.75</v>
          </cell>
          <cell r="T39">
            <v>25705</v>
          </cell>
          <cell r="V39" t="str">
            <v>Assume Lab WC 95.19% (7 Feb 2016)</v>
          </cell>
          <cell r="W39">
            <v>8</v>
          </cell>
          <cell r="X39">
            <v>1820</v>
          </cell>
        </row>
        <row r="40">
          <cell r="B40">
            <v>42516</v>
          </cell>
          <cell r="C40" t="str">
            <v>A-25ST1</v>
          </cell>
          <cell r="D40" t="str">
            <v>A-25ST1:Zone3</v>
          </cell>
          <cell r="E40">
            <v>22</v>
          </cell>
          <cell r="F40">
            <v>100</v>
          </cell>
          <cell r="G40">
            <v>177</v>
          </cell>
          <cell r="H40">
            <v>98</v>
          </cell>
          <cell r="I40">
            <v>760</v>
          </cell>
          <cell r="J40">
            <v>3.12</v>
          </cell>
          <cell r="K40">
            <v>61.72</v>
          </cell>
          <cell r="L40">
            <v>64.84</v>
          </cell>
          <cell r="M40">
            <v>95.188155459592849</v>
          </cell>
          <cell r="N40">
            <v>2E-3</v>
          </cell>
          <cell r="O40">
            <v>1.137</v>
          </cell>
          <cell r="P40">
            <v>1.135</v>
          </cell>
          <cell r="R40">
            <v>641.02564102564099</v>
          </cell>
          <cell r="S40">
            <v>30860</v>
          </cell>
          <cell r="T40">
            <v>32420</v>
          </cell>
          <cell r="V40" t="str">
            <v>Assume WC 95,19%. GL rate = 1.58 MM.</v>
          </cell>
          <cell r="W40">
            <v>2</v>
          </cell>
          <cell r="X40">
            <v>1135</v>
          </cell>
        </row>
        <row r="41">
          <cell r="B41">
            <v>42532</v>
          </cell>
          <cell r="C41" t="str">
            <v>A-25ST1</v>
          </cell>
          <cell r="D41" t="str">
            <v>A-25ST1:Zone3</v>
          </cell>
          <cell r="E41">
            <v>18</v>
          </cell>
          <cell r="F41">
            <v>100</v>
          </cell>
          <cell r="G41">
            <v>163</v>
          </cell>
          <cell r="H41">
            <v>97</v>
          </cell>
          <cell r="I41">
            <v>730</v>
          </cell>
          <cell r="J41">
            <v>5.3</v>
          </cell>
          <cell r="K41">
            <v>57.75</v>
          </cell>
          <cell r="L41">
            <v>63.05</v>
          </cell>
          <cell r="M41">
            <v>91.593973037272008</v>
          </cell>
          <cell r="N41">
            <v>4.0000000000000001E-3</v>
          </cell>
          <cell r="O41">
            <v>0.77</v>
          </cell>
          <cell r="P41">
            <v>0.76500000000000001</v>
          </cell>
          <cell r="R41">
            <v>754.71698113207549</v>
          </cell>
          <cell r="S41">
            <v>14437.5</v>
          </cell>
          <cell r="T41">
            <v>15762.5</v>
          </cell>
          <cell r="V41" t="str">
            <v>Assume WC 95.19%. GL meter = 1.1 MM.</v>
          </cell>
          <cell r="W41">
            <v>4</v>
          </cell>
          <cell r="X41">
            <v>765</v>
          </cell>
        </row>
        <row r="42">
          <cell r="B42">
            <v>42567</v>
          </cell>
          <cell r="C42" t="str">
            <v>A-25ST1</v>
          </cell>
          <cell r="D42" t="str">
            <v>A-25ST1:Zone3</v>
          </cell>
          <cell r="E42">
            <v>24</v>
          </cell>
          <cell r="F42">
            <v>100</v>
          </cell>
          <cell r="G42">
            <v>175</v>
          </cell>
          <cell r="H42">
            <v>101</v>
          </cell>
          <cell r="I42">
            <v>736</v>
          </cell>
          <cell r="J42">
            <v>4.55</v>
          </cell>
          <cell r="K42">
            <v>49.65</v>
          </cell>
          <cell r="L42">
            <v>54.2</v>
          </cell>
          <cell r="M42">
            <v>91.605166051660518</v>
          </cell>
          <cell r="N42">
            <v>4.0000000000000001E-3</v>
          </cell>
          <cell r="O42">
            <v>1.1020000000000001</v>
          </cell>
          <cell r="P42">
            <v>1.1060000000000001</v>
          </cell>
          <cell r="R42">
            <v>879.12087912087907</v>
          </cell>
          <cell r="S42">
            <v>12412.5</v>
          </cell>
          <cell r="T42">
            <v>13550</v>
          </cell>
          <cell r="V42" t="str">
            <v>Assume WC 91.6%. GL rate = 1.51 MM.</v>
          </cell>
          <cell r="W42">
            <v>4</v>
          </cell>
          <cell r="X42">
            <v>1106</v>
          </cell>
        </row>
        <row r="43">
          <cell r="B43">
            <v>42632</v>
          </cell>
          <cell r="C43" t="str">
            <v>A-25ST1</v>
          </cell>
          <cell r="D43" t="str">
            <v>A-25ST1:Zone3</v>
          </cell>
          <cell r="E43">
            <v>17</v>
          </cell>
          <cell r="F43">
            <v>100</v>
          </cell>
          <cell r="G43">
            <v>198</v>
          </cell>
          <cell r="H43">
            <v>97</v>
          </cell>
          <cell r="I43">
            <v>771</v>
          </cell>
          <cell r="J43">
            <v>6.04</v>
          </cell>
          <cell r="K43">
            <v>40.81</v>
          </cell>
          <cell r="L43">
            <v>46.85</v>
          </cell>
          <cell r="M43">
            <v>87.107790821771616</v>
          </cell>
          <cell r="N43">
            <v>2E-3</v>
          </cell>
          <cell r="O43">
            <v>1.242</v>
          </cell>
          <cell r="P43">
            <v>1.24</v>
          </cell>
          <cell r="R43">
            <v>331.12582781456956</v>
          </cell>
          <cell r="S43">
            <v>20405</v>
          </cell>
          <cell r="T43">
            <v>23425</v>
          </cell>
          <cell r="V43" t="str">
            <v xml:space="preserve">Lab WC 87.1% (15 Sep 2016). GL meter = 1.75 MM. Gas TS = 1.24 MM. </v>
          </cell>
          <cell r="W43">
            <v>2</v>
          </cell>
          <cell r="X43">
            <v>1240</v>
          </cell>
        </row>
        <row r="44">
          <cell r="B44">
            <v>42679</v>
          </cell>
          <cell r="C44" t="str">
            <v>A-25ST1</v>
          </cell>
          <cell r="D44" t="str">
            <v>A-25ST1:Zone3</v>
          </cell>
          <cell r="E44">
            <v>23</v>
          </cell>
          <cell r="F44">
            <v>100</v>
          </cell>
          <cell r="G44">
            <v>193</v>
          </cell>
          <cell r="H44">
            <v>98</v>
          </cell>
          <cell r="I44">
            <v>881</v>
          </cell>
          <cell r="J44">
            <v>27.39</v>
          </cell>
          <cell r="K44">
            <v>38.799999999999997</v>
          </cell>
          <cell r="L44">
            <v>66.19</v>
          </cell>
          <cell r="M44">
            <v>58.619126756307601</v>
          </cell>
          <cell r="N44">
            <v>1.0999999999999999E-2</v>
          </cell>
          <cell r="O44">
            <v>1.1240000000000001</v>
          </cell>
          <cell r="P44">
            <v>1.1100000000000001</v>
          </cell>
          <cell r="R44">
            <v>401.60642570281124</v>
          </cell>
          <cell r="S44">
            <v>3527.2727272727275</v>
          </cell>
          <cell r="T44">
            <v>6018.181818181818</v>
          </cell>
          <cell r="V44" t="str">
            <v xml:space="preserve">WC = 58.62%. GL meter=1.11 MM. Gas TS = 0 MM. </v>
          </cell>
          <cell r="W44">
            <v>11</v>
          </cell>
          <cell r="X44">
            <v>1110</v>
          </cell>
        </row>
        <row r="45">
          <cell r="B45">
            <v>42693</v>
          </cell>
          <cell r="C45" t="str">
            <v>A-25ST1</v>
          </cell>
          <cell r="D45" t="str">
            <v>A-25ST1:Zone3</v>
          </cell>
          <cell r="E45">
            <v>24</v>
          </cell>
          <cell r="F45">
            <v>100</v>
          </cell>
          <cell r="G45">
            <v>182</v>
          </cell>
          <cell r="H45">
            <v>97</v>
          </cell>
          <cell r="I45">
            <v>898</v>
          </cell>
          <cell r="J45">
            <v>23.14</v>
          </cell>
          <cell r="K45">
            <v>26.37</v>
          </cell>
          <cell r="L45">
            <v>49.51</v>
          </cell>
          <cell r="M45">
            <v>53.261967279337505</v>
          </cell>
          <cell r="N45">
            <v>8.9999999999999993E-3</v>
          </cell>
          <cell r="O45">
            <v>1.919</v>
          </cell>
          <cell r="P45">
            <v>1.91</v>
          </cell>
          <cell r="R45">
            <v>388.93690579083835</v>
          </cell>
          <cell r="S45">
            <v>2930</v>
          </cell>
          <cell r="T45">
            <v>5501.1111111111113</v>
          </cell>
          <cell r="V45" t="str">
            <v xml:space="preserve">WC = 53.26%. GL meter = 1.9 MM. Gas TS = 1.47 MM. </v>
          </cell>
          <cell r="W45">
            <v>9</v>
          </cell>
          <cell r="X45">
            <v>1910</v>
          </cell>
        </row>
        <row r="46">
          <cell r="B46">
            <v>42737</v>
          </cell>
          <cell r="C46" t="str">
            <v>A-25ST1</v>
          </cell>
          <cell r="D46" t="str">
            <v>A-25ST1:Zone3</v>
          </cell>
          <cell r="E46">
            <v>16</v>
          </cell>
          <cell r="F46">
            <v>100</v>
          </cell>
          <cell r="G46">
            <v>156</v>
          </cell>
          <cell r="H46">
            <v>96</v>
          </cell>
          <cell r="I46">
            <v>911</v>
          </cell>
          <cell r="J46">
            <v>22.7</v>
          </cell>
          <cell r="K46">
            <v>25.87</v>
          </cell>
          <cell r="L46">
            <v>48.57</v>
          </cell>
          <cell r="M46">
            <v>53.26333127444925</v>
          </cell>
          <cell r="N46">
            <v>8.9999999999999993E-3</v>
          </cell>
          <cell r="O46">
            <v>1.385</v>
          </cell>
          <cell r="P46">
            <v>1.3759999999999999</v>
          </cell>
          <cell r="R46">
            <v>396.47577092511011</v>
          </cell>
          <cell r="S46">
            <v>2874.4444444444443</v>
          </cell>
          <cell r="T46">
            <v>5396.666666666667</v>
          </cell>
          <cell r="V46" t="str">
            <v>Assume WC 87%. GL meter = 1.93 MM. Gas TS = 1.38 MM.</v>
          </cell>
          <cell r="W46">
            <v>9</v>
          </cell>
          <cell r="X46">
            <v>1376</v>
          </cell>
        </row>
        <row r="47">
          <cell r="B47">
            <v>42787</v>
          </cell>
          <cell r="C47" t="str">
            <v>A-25ST1</v>
          </cell>
          <cell r="D47" t="str">
            <v>A-25ST1:Zone3</v>
          </cell>
          <cell r="E47">
            <v>29</v>
          </cell>
          <cell r="F47">
            <v>100</v>
          </cell>
          <cell r="G47">
            <v>209</v>
          </cell>
          <cell r="H47">
            <v>97</v>
          </cell>
          <cell r="I47">
            <v>1196</v>
          </cell>
          <cell r="J47">
            <v>8.11</v>
          </cell>
          <cell r="K47">
            <v>59.5</v>
          </cell>
          <cell r="L47">
            <v>67.61</v>
          </cell>
          <cell r="M47">
            <v>88.004733027658631</v>
          </cell>
          <cell r="N47">
            <v>3.0000000000000001E-3</v>
          </cell>
          <cell r="O47">
            <v>2.8780000000000001</v>
          </cell>
          <cell r="P47">
            <v>2.8730000000000002</v>
          </cell>
          <cell r="R47">
            <v>369.91368680641182</v>
          </cell>
          <cell r="S47">
            <v>19833.333333333332</v>
          </cell>
          <cell r="T47">
            <v>22536.666666666668</v>
          </cell>
          <cell r="V47" t="str">
            <v>Assume WC 88%. Gas TS = 2.878 MM. GL meter = 3.9 MM.</v>
          </cell>
          <cell r="W47">
            <v>3</v>
          </cell>
          <cell r="X47">
            <v>2873</v>
          </cell>
        </row>
        <row r="48">
          <cell r="B48">
            <v>42804</v>
          </cell>
          <cell r="C48" t="str">
            <v>A-25ST1</v>
          </cell>
          <cell r="D48" t="str">
            <v>A-25ST1:Zone3</v>
          </cell>
          <cell r="E48">
            <v>5</v>
          </cell>
          <cell r="F48">
            <v>100</v>
          </cell>
          <cell r="G48">
            <v>188</v>
          </cell>
          <cell r="H48">
            <v>96</v>
          </cell>
          <cell r="I48">
            <v>1165</v>
          </cell>
          <cell r="J48">
            <v>3.86</v>
          </cell>
          <cell r="K48">
            <v>60.5</v>
          </cell>
          <cell r="L48">
            <v>64.36</v>
          </cell>
          <cell r="M48">
            <v>94.002486016159111</v>
          </cell>
          <cell r="N48">
            <v>1.5E-3</v>
          </cell>
          <cell r="O48">
            <v>2.657</v>
          </cell>
          <cell r="P48">
            <v>2.6560000000000001</v>
          </cell>
          <cell r="R48">
            <v>388.60103626943004</v>
          </cell>
          <cell r="T48">
            <v>42913.333333333336</v>
          </cell>
          <cell r="V48" t="str">
            <v>WC 94% updated Mar</v>
          </cell>
          <cell r="W48">
            <v>1.5</v>
          </cell>
          <cell r="X48">
            <v>2656</v>
          </cell>
        </row>
        <row r="49">
          <cell r="B49">
            <v>42891</v>
          </cell>
          <cell r="C49" t="str">
            <v>A-25ST1</v>
          </cell>
          <cell r="D49" t="str">
            <v>A-25ST1:Zone3</v>
          </cell>
          <cell r="E49">
            <v>15</v>
          </cell>
          <cell r="F49">
            <v>100</v>
          </cell>
          <cell r="G49">
            <v>207</v>
          </cell>
          <cell r="H49">
            <v>97</v>
          </cell>
          <cell r="I49">
            <v>803</v>
          </cell>
          <cell r="J49">
            <v>2.76</v>
          </cell>
          <cell r="K49">
            <v>43.3</v>
          </cell>
          <cell r="L49">
            <v>46.06</v>
          </cell>
          <cell r="M49">
            <v>94.007815892314369</v>
          </cell>
          <cell r="N49">
            <v>1.1000000000000001E-3</v>
          </cell>
          <cell r="O49">
            <v>1.54</v>
          </cell>
          <cell r="P49">
            <v>1.54</v>
          </cell>
          <cell r="R49">
            <v>398.55072463768118</v>
          </cell>
          <cell r="T49">
            <v>41872.727272727272</v>
          </cell>
          <cell r="V49" t="str">
            <v>GL meter 2.27 MM</v>
          </cell>
          <cell r="W49">
            <v>1.1000000000000001</v>
          </cell>
          <cell r="X49">
            <v>1540</v>
          </cell>
        </row>
        <row r="50">
          <cell r="B50">
            <v>42907</v>
          </cell>
          <cell r="C50" t="str">
            <v>A-25ST1</v>
          </cell>
          <cell r="D50" t="str">
            <v>A-25ST1:Zone3</v>
          </cell>
          <cell r="E50">
            <v>22</v>
          </cell>
          <cell r="F50">
            <v>100</v>
          </cell>
          <cell r="G50">
            <v>197</v>
          </cell>
          <cell r="H50">
            <v>94</v>
          </cell>
          <cell r="I50">
            <v>804</v>
          </cell>
          <cell r="J50">
            <v>20.7</v>
          </cell>
          <cell r="K50">
            <v>19.86</v>
          </cell>
          <cell r="L50">
            <v>40.56</v>
          </cell>
          <cell r="M50">
            <v>48.964497041420117</v>
          </cell>
          <cell r="N50">
            <v>8.0000000000000002E-3</v>
          </cell>
          <cell r="O50">
            <v>1.514</v>
          </cell>
          <cell r="P50">
            <v>1.506</v>
          </cell>
          <cell r="R50">
            <v>386.47342995169083</v>
          </cell>
          <cell r="T50">
            <v>5070</v>
          </cell>
          <cell r="V50" t="str">
            <v>WC = 48.97% (17 May 2017)</v>
          </cell>
          <cell r="W50">
            <v>8</v>
          </cell>
          <cell r="X50">
            <v>1506</v>
          </cell>
        </row>
        <row r="51">
          <cell r="B51">
            <v>42938</v>
          </cell>
          <cell r="C51" t="str">
            <v>A-25ST1</v>
          </cell>
          <cell r="D51" t="str">
            <v>A-25ST1:Zone3</v>
          </cell>
          <cell r="E51">
            <v>23</v>
          </cell>
          <cell r="F51">
            <v>100</v>
          </cell>
          <cell r="G51">
            <v>187</v>
          </cell>
          <cell r="H51">
            <v>92.75</v>
          </cell>
          <cell r="I51">
            <v>750</v>
          </cell>
          <cell r="J51">
            <v>14.11</v>
          </cell>
          <cell r="K51">
            <v>13.02</v>
          </cell>
          <cell r="L51">
            <v>27.13</v>
          </cell>
          <cell r="M51">
            <v>47.991153704386285</v>
          </cell>
          <cell r="N51">
            <v>0.01</v>
          </cell>
          <cell r="O51">
            <v>1.19</v>
          </cell>
          <cell r="P51">
            <v>1.18</v>
          </cell>
          <cell r="R51">
            <v>708.71722182849044</v>
          </cell>
          <cell r="T51">
            <v>2713</v>
          </cell>
          <cell r="V51" t="str">
            <v>GL meter 1.3 MM, use WC 48%, need more GL</v>
          </cell>
          <cell r="W51">
            <v>10</v>
          </cell>
          <cell r="X51">
            <v>1180</v>
          </cell>
        </row>
        <row r="52">
          <cell r="B52">
            <v>42961</v>
          </cell>
          <cell r="C52" t="str">
            <v>A-25ST1</v>
          </cell>
          <cell r="D52" t="str">
            <v>A-25ST1:Zone3</v>
          </cell>
          <cell r="E52">
            <v>18</v>
          </cell>
          <cell r="F52">
            <v>100</v>
          </cell>
          <cell r="G52">
            <v>193</v>
          </cell>
          <cell r="H52">
            <v>93</v>
          </cell>
          <cell r="I52">
            <v>994.37</v>
          </cell>
          <cell r="J52">
            <v>6.86</v>
          </cell>
          <cell r="K52">
            <v>6.34</v>
          </cell>
          <cell r="L52">
            <v>13.2</v>
          </cell>
          <cell r="M52">
            <v>48.030303030303031</v>
          </cell>
          <cell r="N52">
            <v>3.0000000000000001E-3</v>
          </cell>
          <cell r="O52">
            <v>1.23</v>
          </cell>
          <cell r="P52">
            <v>1.23</v>
          </cell>
          <cell r="Q52">
            <v>42</v>
          </cell>
          <cell r="R52">
            <v>437.31778425655978</v>
          </cell>
          <cell r="T52">
            <v>4400</v>
          </cell>
          <cell r="V52" t="str">
            <v>GL meter 1.34 MM, need to incerase GL, BSW Well A-25 = 48.97% (Sampled on 17 May 2017)</v>
          </cell>
          <cell r="W52">
            <v>3</v>
          </cell>
          <cell r="X52">
            <v>1230</v>
          </cell>
        </row>
        <row r="53">
          <cell r="B53">
            <v>42967</v>
          </cell>
          <cell r="C53" t="str">
            <v>A-25ST1</v>
          </cell>
          <cell r="D53" t="str">
            <v>A-25ST1:Zone3</v>
          </cell>
          <cell r="E53">
            <v>19.3</v>
          </cell>
          <cell r="F53">
            <v>100</v>
          </cell>
          <cell r="G53">
            <v>194.97</v>
          </cell>
          <cell r="H53">
            <v>97.3</v>
          </cell>
          <cell r="I53">
            <v>1272</v>
          </cell>
          <cell r="J53">
            <v>23.25</v>
          </cell>
          <cell r="K53">
            <v>21.56</v>
          </cell>
          <cell r="L53">
            <v>44.81</v>
          </cell>
          <cell r="M53">
            <v>48.114260209774606</v>
          </cell>
          <cell r="N53">
            <v>8.9999999999999993E-3</v>
          </cell>
          <cell r="O53">
            <v>1.72</v>
          </cell>
          <cell r="P53">
            <v>1.71</v>
          </cell>
          <cell r="R53">
            <v>387.09677419354841</v>
          </cell>
          <cell r="T53">
            <v>4990</v>
          </cell>
          <cell r="V53" t="str">
            <v>Increase GL to 2 MMscfd, prod increase, plan to increase again to 2.5 MM</v>
          </cell>
          <cell r="W53">
            <v>9</v>
          </cell>
          <cell r="X53">
            <v>1710</v>
          </cell>
        </row>
        <row r="54">
          <cell r="B54">
            <v>43006</v>
          </cell>
          <cell r="C54" t="str">
            <v>A-25ST1</v>
          </cell>
          <cell r="D54" t="str">
            <v>A-25ST1:Zone3</v>
          </cell>
          <cell r="E54">
            <v>13</v>
          </cell>
          <cell r="F54">
            <v>100</v>
          </cell>
          <cell r="G54">
            <v>217</v>
          </cell>
          <cell r="H54">
            <v>94</v>
          </cell>
          <cell r="I54">
            <v>1253.9000000000001</v>
          </cell>
          <cell r="J54">
            <v>18.091000000000001</v>
          </cell>
          <cell r="K54">
            <v>16.7</v>
          </cell>
          <cell r="L54">
            <v>34.790999999999997</v>
          </cell>
          <cell r="M54">
            <v>48.00091977810353</v>
          </cell>
          <cell r="N54">
            <v>0.01</v>
          </cell>
          <cell r="O54">
            <v>3.08</v>
          </cell>
          <cell r="P54">
            <v>3.07</v>
          </cell>
          <cell r="R54">
            <v>552.761041401802</v>
          </cell>
          <cell r="T54">
            <v>3479.02</v>
          </cell>
          <cell r="V54" t="str">
            <v>GL meter 4 MM</v>
          </cell>
          <cell r="W54">
            <v>10</v>
          </cell>
          <cell r="X54">
            <v>3070</v>
          </cell>
        </row>
        <row r="55">
          <cell r="B55">
            <v>43087</v>
          </cell>
          <cell r="C55" t="str">
            <v>A-25ST1</v>
          </cell>
          <cell r="D55" t="str">
            <v>A-25ST1:Zone3</v>
          </cell>
          <cell r="E55">
            <v>22</v>
          </cell>
          <cell r="F55">
            <v>100</v>
          </cell>
          <cell r="G55">
            <v>185</v>
          </cell>
          <cell r="H55">
            <v>85</v>
          </cell>
          <cell r="I55">
            <v>1414</v>
          </cell>
          <cell r="J55">
            <v>2.1</v>
          </cell>
          <cell r="K55">
            <v>24.2</v>
          </cell>
          <cell r="L55">
            <v>26.3</v>
          </cell>
          <cell r="M55">
            <v>92.01520912547528</v>
          </cell>
          <cell r="N55">
            <v>0</v>
          </cell>
          <cell r="O55">
            <v>4.83</v>
          </cell>
          <cell r="P55">
            <v>4.83</v>
          </cell>
          <cell r="R55">
            <v>0</v>
          </cell>
          <cell r="T55">
            <v>0</v>
          </cell>
          <cell r="V55" t="str">
            <v>GL meter 5 MM</v>
          </cell>
          <cell r="W55">
            <v>0</v>
          </cell>
          <cell r="X55">
            <v>4830</v>
          </cell>
        </row>
        <row r="56">
          <cell r="B56">
            <v>43089</v>
          </cell>
          <cell r="C56" t="str">
            <v>A-25ST1</v>
          </cell>
          <cell r="D56" t="str">
            <v>A-25ST1:Zone3</v>
          </cell>
          <cell r="E56">
            <v>17</v>
          </cell>
          <cell r="F56">
            <v>100</v>
          </cell>
          <cell r="G56">
            <v>185</v>
          </cell>
          <cell r="H56">
            <v>80</v>
          </cell>
          <cell r="I56">
            <v>732</v>
          </cell>
          <cell r="J56">
            <v>0.7</v>
          </cell>
          <cell r="K56">
            <v>8</v>
          </cell>
          <cell r="L56">
            <v>8.6999999999999993</v>
          </cell>
          <cell r="M56">
            <v>91.954022988505741</v>
          </cell>
          <cell r="N56">
            <v>0</v>
          </cell>
          <cell r="O56">
            <v>1.73</v>
          </cell>
          <cell r="P56">
            <v>1.73</v>
          </cell>
          <cell r="R56">
            <v>0</v>
          </cell>
          <cell r="T56">
            <v>0</v>
          </cell>
          <cell r="V56" t="str">
            <v>GL meter 2 MM, after adjusting</v>
          </cell>
          <cell r="W56">
            <v>0</v>
          </cell>
          <cell r="X56">
            <v>1730</v>
          </cell>
        </row>
        <row r="57">
          <cell r="B57">
            <v>43126</v>
          </cell>
          <cell r="C57" t="str">
            <v>A-25ST1</v>
          </cell>
          <cell r="D57" t="str">
            <v>A-25ST1:Zone3</v>
          </cell>
          <cell r="E57">
            <v>16</v>
          </cell>
          <cell r="F57">
            <v>100</v>
          </cell>
          <cell r="G57">
            <v>210</v>
          </cell>
          <cell r="H57">
            <v>85</v>
          </cell>
          <cell r="I57">
            <v>731</v>
          </cell>
          <cell r="J57">
            <v>0.7</v>
          </cell>
          <cell r="K57">
            <v>8.1</v>
          </cell>
          <cell r="L57">
            <v>8.8000000000000007</v>
          </cell>
          <cell r="M57">
            <v>92.045454545454547</v>
          </cell>
          <cell r="N57">
            <v>0</v>
          </cell>
          <cell r="O57">
            <v>1.29</v>
          </cell>
          <cell r="P57">
            <v>1.29</v>
          </cell>
          <cell r="R57">
            <v>0</v>
          </cell>
          <cell r="T57">
            <v>0</v>
          </cell>
          <cell r="V57" t="str">
            <v>GL meter 1.5 MM, need evaluation, stop gas lift to reduce SRS pressure or els</v>
          </cell>
          <cell r="W57">
            <v>0</v>
          </cell>
          <cell r="X57">
            <v>1290</v>
          </cell>
        </row>
        <row r="58">
          <cell r="B58">
            <v>43234</v>
          </cell>
          <cell r="C58" t="str">
            <v>A-25ST1</v>
          </cell>
          <cell r="D58" t="str">
            <v>A-25ST1:Zone3</v>
          </cell>
          <cell r="E58">
            <v>23</v>
          </cell>
          <cell r="F58">
            <v>100</v>
          </cell>
          <cell r="G58">
            <v>210</v>
          </cell>
          <cell r="H58">
            <v>85</v>
          </cell>
          <cell r="I58">
            <v>803</v>
          </cell>
          <cell r="J58">
            <v>2.78</v>
          </cell>
          <cell r="K58">
            <v>32</v>
          </cell>
          <cell r="L58">
            <v>34.78</v>
          </cell>
          <cell r="M58">
            <v>92.00690051753881</v>
          </cell>
          <cell r="N58">
            <v>1E-3</v>
          </cell>
          <cell r="O58">
            <v>1.69</v>
          </cell>
          <cell r="P58">
            <v>1.69</v>
          </cell>
          <cell r="R58">
            <v>359.71223021582733</v>
          </cell>
          <cell r="T58">
            <v>34790</v>
          </cell>
          <cell r="V58" t="str">
            <v>GL meter 2 MM, got fluid from prev no liq</v>
          </cell>
          <cell r="W58">
            <v>1</v>
          </cell>
          <cell r="X58">
            <v>1690</v>
          </cell>
        </row>
        <row r="59">
          <cell r="B59">
            <v>43243</v>
          </cell>
          <cell r="C59" t="str">
            <v>A-25ST1</v>
          </cell>
          <cell r="D59" t="str">
            <v>A-25ST1:Zone3</v>
          </cell>
          <cell r="E59">
            <v>15</v>
          </cell>
          <cell r="F59">
            <v>100</v>
          </cell>
          <cell r="G59">
            <v>195</v>
          </cell>
          <cell r="H59">
            <v>83</v>
          </cell>
          <cell r="I59">
            <v>780</v>
          </cell>
          <cell r="J59">
            <v>1.05</v>
          </cell>
          <cell r="K59">
            <v>12.05</v>
          </cell>
          <cell r="L59">
            <v>13.1</v>
          </cell>
          <cell r="M59">
            <v>91.984732824427482</v>
          </cell>
          <cell r="N59">
            <v>4.0000000000000002E-4</v>
          </cell>
          <cell r="O59">
            <v>1.68</v>
          </cell>
          <cell r="P59">
            <v>1.68</v>
          </cell>
          <cell r="R59">
            <v>380.95238095238096</v>
          </cell>
          <cell r="T59">
            <v>32750</v>
          </cell>
          <cell r="V59" t="str">
            <v>GL meter 1.7 MM, low liquid</v>
          </cell>
          <cell r="W59">
            <v>0.4</v>
          </cell>
          <cell r="X59">
            <v>1680</v>
          </cell>
        </row>
        <row r="60">
          <cell r="B60">
            <v>43244</v>
          </cell>
          <cell r="C60" t="str">
            <v>A-25ST1</v>
          </cell>
          <cell r="D60" t="str">
            <v>A-25ST1:Zone3</v>
          </cell>
          <cell r="E60">
            <v>21</v>
          </cell>
          <cell r="F60">
            <v>100</v>
          </cell>
          <cell r="G60">
            <v>218</v>
          </cell>
          <cell r="H60">
            <v>88</v>
          </cell>
          <cell r="I60">
            <v>1162</v>
          </cell>
          <cell r="J60">
            <v>4.18</v>
          </cell>
          <cell r="K60">
            <v>48.05</v>
          </cell>
          <cell r="L60">
            <v>52.23</v>
          </cell>
          <cell r="M60">
            <v>91.996936626459885</v>
          </cell>
          <cell r="N60">
            <v>2E-3</v>
          </cell>
          <cell r="O60">
            <v>3</v>
          </cell>
          <cell r="P60">
            <v>3</v>
          </cell>
          <cell r="R60">
            <v>478.46889952153111</v>
          </cell>
          <cell r="T60">
            <v>26110</v>
          </cell>
          <cell r="V60" t="str">
            <v>GL meter 3.8 MM, increase GL got additional fluid</v>
          </cell>
          <cell r="W60">
            <v>2</v>
          </cell>
          <cell r="X60">
            <v>3000</v>
          </cell>
        </row>
        <row r="61">
          <cell r="B61">
            <v>43267</v>
          </cell>
          <cell r="C61" t="str">
            <v>A-25ST1</v>
          </cell>
          <cell r="D61" t="str">
            <v>A-25ST1:Zone3</v>
          </cell>
          <cell r="E61">
            <v>24</v>
          </cell>
          <cell r="F61">
            <v>100</v>
          </cell>
          <cell r="G61">
            <v>171</v>
          </cell>
          <cell r="H61">
            <v>78</v>
          </cell>
          <cell r="I61">
            <v>1061</v>
          </cell>
          <cell r="J61">
            <v>0.4</v>
          </cell>
          <cell r="K61">
            <v>4.5999999999999996</v>
          </cell>
          <cell r="L61">
            <v>5</v>
          </cell>
          <cell r="M61">
            <v>92</v>
          </cell>
          <cell r="N61">
            <v>2.0000000000000001E-4</v>
          </cell>
          <cell r="O61">
            <v>1.45</v>
          </cell>
          <cell r="P61">
            <v>1.45</v>
          </cell>
          <cell r="R61">
            <v>500</v>
          </cell>
          <cell r="T61">
            <v>25000</v>
          </cell>
          <cell r="V61" t="str">
            <v>GL meter 2.1 MM</v>
          </cell>
          <cell r="W61">
            <v>0.2</v>
          </cell>
          <cell r="X61">
            <v>1450</v>
          </cell>
        </row>
        <row r="62">
          <cell r="B62">
            <v>43274</v>
          </cell>
          <cell r="C62" t="str">
            <v>A-25ST1</v>
          </cell>
          <cell r="D62" t="str">
            <v>A-25ST1:Zone3</v>
          </cell>
          <cell r="E62">
            <v>10</v>
          </cell>
          <cell r="F62">
            <v>100</v>
          </cell>
          <cell r="G62">
            <v>180</v>
          </cell>
          <cell r="H62">
            <v>73</v>
          </cell>
          <cell r="I62">
            <v>1353</v>
          </cell>
          <cell r="J62">
            <v>0.7</v>
          </cell>
          <cell r="K62">
            <v>8.3000000000000007</v>
          </cell>
          <cell r="L62">
            <v>9</v>
          </cell>
          <cell r="M62">
            <v>92.222222222222229</v>
          </cell>
          <cell r="N62">
            <v>2.9999999999999997E-4</v>
          </cell>
          <cell r="O62">
            <v>2.92</v>
          </cell>
          <cell r="P62">
            <v>2.92</v>
          </cell>
          <cell r="R62">
            <v>428.57142857142856</v>
          </cell>
          <cell r="T62">
            <v>30000</v>
          </cell>
          <cell r="V62" t="str">
            <v>GL meter 4 MM (GL opt, increase GL to 4 MM but no improvement from prev works), need re-test</v>
          </cell>
          <cell r="W62">
            <v>0.3</v>
          </cell>
          <cell r="X62">
            <v>2920</v>
          </cell>
        </row>
        <row r="63">
          <cell r="B63">
            <v>43285</v>
          </cell>
          <cell r="C63" t="str">
            <v>A-25ST1</v>
          </cell>
          <cell r="D63" t="str">
            <v>A-25ST1:Zone3</v>
          </cell>
          <cell r="E63">
            <v>14</v>
          </cell>
          <cell r="F63">
            <v>100</v>
          </cell>
          <cell r="G63">
            <v>200</v>
          </cell>
          <cell r="H63">
            <v>75</v>
          </cell>
          <cell r="I63">
            <v>1159</v>
          </cell>
          <cell r="J63">
            <v>0.12</v>
          </cell>
          <cell r="K63">
            <v>1.41</v>
          </cell>
          <cell r="L63">
            <v>1.53</v>
          </cell>
          <cell r="M63">
            <v>92.156862745098039</v>
          </cell>
          <cell r="N63">
            <v>5.0000000000000002E-5</v>
          </cell>
          <cell r="O63">
            <v>2.6</v>
          </cell>
          <cell r="P63">
            <v>2.6</v>
          </cell>
          <cell r="R63">
            <v>416.66666666666669</v>
          </cell>
          <cell r="T63">
            <v>30600</v>
          </cell>
          <cell r="V63" t="str">
            <v>GL meter 3.2 MM, no liquid, Ptro GLV#2 1295#, will try increase CP or GL rate</v>
          </cell>
          <cell r="W63">
            <v>0.05</v>
          </cell>
          <cell r="X63">
            <v>2600</v>
          </cell>
        </row>
        <row r="64">
          <cell r="B64">
            <v>43286</v>
          </cell>
          <cell r="C64" t="str">
            <v>A-25ST1</v>
          </cell>
          <cell r="D64" t="str">
            <v>A-25ST1:Zone3</v>
          </cell>
          <cell r="E64">
            <v>24</v>
          </cell>
          <cell r="F64">
            <v>100</v>
          </cell>
          <cell r="G64">
            <v>195</v>
          </cell>
          <cell r="H64">
            <v>75</v>
          </cell>
          <cell r="I64">
            <v>1269</v>
          </cell>
          <cell r="J64">
            <v>0</v>
          </cell>
          <cell r="K64">
            <v>0</v>
          </cell>
          <cell r="L64">
            <v>0</v>
          </cell>
          <cell r="M64">
            <v>0</v>
          </cell>
          <cell r="N64">
            <v>0</v>
          </cell>
          <cell r="O64">
            <v>3.31</v>
          </cell>
          <cell r="P64">
            <v>3.31</v>
          </cell>
          <cell r="R64">
            <v>0</v>
          </cell>
          <cell r="T64">
            <v>0</v>
          </cell>
          <cell r="V64" t="str">
            <v>GL meter 4.4 MM, still no liquid, CHP increased after increasing GL</v>
          </cell>
          <cell r="W64">
            <v>0</v>
          </cell>
          <cell r="X64">
            <v>3310</v>
          </cell>
        </row>
        <row r="65">
          <cell r="B65">
            <v>43288</v>
          </cell>
          <cell r="C65" t="str">
            <v>A-25ST1</v>
          </cell>
          <cell r="D65" t="str">
            <v>A-25ST1:Zone3</v>
          </cell>
          <cell r="E65">
            <v>25</v>
          </cell>
          <cell r="F65">
            <v>100</v>
          </cell>
          <cell r="G65">
            <v>201.78</v>
          </cell>
          <cell r="H65">
            <v>76.27</v>
          </cell>
          <cell r="I65">
            <v>998.62</v>
          </cell>
          <cell r="J65">
            <v>0</v>
          </cell>
          <cell r="K65">
            <v>0</v>
          </cell>
          <cell r="L65">
            <v>0</v>
          </cell>
          <cell r="M65">
            <v>0</v>
          </cell>
          <cell r="N65">
            <v>0</v>
          </cell>
          <cell r="O65">
            <v>1.91</v>
          </cell>
          <cell r="P65">
            <v>1.91</v>
          </cell>
          <cell r="R65">
            <v>0</v>
          </cell>
          <cell r="T65">
            <v>0</v>
          </cell>
          <cell r="V65" t="str">
            <v>GL meter 2 MM, still no liquid</v>
          </cell>
          <cell r="W65">
            <v>0</v>
          </cell>
          <cell r="X65">
            <v>1910</v>
          </cell>
        </row>
        <row r="66">
          <cell r="B66">
            <v>43317</v>
          </cell>
          <cell r="C66" t="str">
            <v>A-25ST1</v>
          </cell>
          <cell r="D66" t="str">
            <v>A-25ST1:Zone3</v>
          </cell>
          <cell r="E66">
            <v>28</v>
          </cell>
          <cell r="F66">
            <v>100</v>
          </cell>
          <cell r="G66">
            <v>175</v>
          </cell>
          <cell r="H66">
            <v>79.5</v>
          </cell>
          <cell r="I66">
            <v>1106</v>
          </cell>
          <cell r="J66">
            <v>0.2</v>
          </cell>
          <cell r="K66">
            <v>9.1999999999999993</v>
          </cell>
          <cell r="L66">
            <v>9.4</v>
          </cell>
          <cell r="M66">
            <v>97.872340425531917</v>
          </cell>
          <cell r="N66">
            <v>1E-4</v>
          </cell>
          <cell r="O66">
            <v>1.63</v>
          </cell>
          <cell r="P66">
            <v>1.63</v>
          </cell>
          <cell r="R66">
            <v>500</v>
          </cell>
          <cell r="T66">
            <v>94300</v>
          </cell>
          <cell r="V66" t="str">
            <v>GL meter 1.7 MM</v>
          </cell>
          <cell r="W66">
            <v>0.1</v>
          </cell>
          <cell r="X66">
            <v>1630</v>
          </cell>
        </row>
        <row r="67">
          <cell r="B67">
            <v>43357</v>
          </cell>
          <cell r="C67" t="str">
            <v>A-25ST1</v>
          </cell>
          <cell r="D67" t="str">
            <v>A-25ST1:Zone3</v>
          </cell>
          <cell r="E67">
            <v>47.5</v>
          </cell>
          <cell r="F67">
            <v>17</v>
          </cell>
          <cell r="G67">
            <v>271</v>
          </cell>
          <cell r="H67">
            <v>80.5</v>
          </cell>
          <cell r="I67">
            <v>1181</v>
          </cell>
          <cell r="J67">
            <v>0.7</v>
          </cell>
          <cell r="K67">
            <v>22.1</v>
          </cell>
          <cell r="L67">
            <v>22.8</v>
          </cell>
          <cell r="M67">
            <v>96.929824561403507</v>
          </cell>
          <cell r="N67">
            <v>2.9999999999999997E-4</v>
          </cell>
          <cell r="O67">
            <v>1.93</v>
          </cell>
          <cell r="P67">
            <v>1.93</v>
          </cell>
          <cell r="R67">
            <v>428.57142857142856</v>
          </cell>
          <cell r="T67">
            <v>76000</v>
          </cell>
          <cell r="V67" t="str">
            <v>GL meter 2.3 MM, manual BSw 95%</v>
          </cell>
          <cell r="W67">
            <v>0.3</v>
          </cell>
          <cell r="X67">
            <v>1930</v>
          </cell>
        </row>
        <row r="68">
          <cell r="B68">
            <v>43395</v>
          </cell>
          <cell r="C68" t="str">
            <v>A-25ST1</v>
          </cell>
          <cell r="D68" t="str">
            <v>A-25ST1:Zone3</v>
          </cell>
          <cell r="E68">
            <v>22</v>
          </cell>
          <cell r="F68">
            <v>100</v>
          </cell>
          <cell r="G68">
            <v>173.84</v>
          </cell>
          <cell r="H68">
            <v>86.2</v>
          </cell>
          <cell r="I68">
            <v>981.77</v>
          </cell>
          <cell r="J68">
            <v>0.1</v>
          </cell>
          <cell r="K68">
            <v>2.7</v>
          </cell>
          <cell r="L68">
            <v>2.8</v>
          </cell>
          <cell r="M68">
            <v>96.428571428571431</v>
          </cell>
          <cell r="N68">
            <v>0.78</v>
          </cell>
          <cell r="O68">
            <v>0.78</v>
          </cell>
          <cell r="P68">
            <v>0</v>
          </cell>
          <cell r="Q68">
            <v>0</v>
          </cell>
          <cell r="R68">
            <v>7800000</v>
          </cell>
          <cell r="T68">
            <v>3.6282051282051282</v>
          </cell>
          <cell r="V68" t="str">
            <v>GL line had been dismantled for A-14 (Natural flow), need to validate by bleed off T/S gas meter prior to welltest A-25</v>
          </cell>
          <cell r="W68">
            <v>780</v>
          </cell>
          <cell r="X68">
            <v>0</v>
          </cell>
        </row>
        <row r="69">
          <cell r="B69">
            <v>43409</v>
          </cell>
          <cell r="C69" t="str">
            <v>A-25ST1</v>
          </cell>
          <cell r="D69" t="str">
            <v>A-25ST1:Zone3</v>
          </cell>
          <cell r="E69">
            <v>50</v>
          </cell>
          <cell r="F69">
            <v>100</v>
          </cell>
          <cell r="G69">
            <v>194.96</v>
          </cell>
          <cell r="H69">
            <v>82.35</v>
          </cell>
          <cell r="I69">
            <v>876.37</v>
          </cell>
          <cell r="J69">
            <v>0.1</v>
          </cell>
          <cell r="K69">
            <v>3.6</v>
          </cell>
          <cell r="L69">
            <v>3.7</v>
          </cell>
          <cell r="M69">
            <v>97.297297297297291</v>
          </cell>
          <cell r="N69">
            <v>5.0000000000000002E-5</v>
          </cell>
          <cell r="O69">
            <v>5.0000000000000002E-5</v>
          </cell>
          <cell r="P69">
            <v>0</v>
          </cell>
          <cell r="Q69">
            <v>0</v>
          </cell>
          <cell r="R69">
            <v>500</v>
          </cell>
          <cell r="T69">
            <v>75000</v>
          </cell>
          <cell r="V69" t="str">
            <v>Natural flow, no sample liquid, Qg at T/S 0.78 MM but neglect, need to bleed off for validation</v>
          </cell>
          <cell r="W69">
            <v>0.05</v>
          </cell>
          <cell r="X69">
            <v>0</v>
          </cell>
        </row>
        <row r="70">
          <cell r="B70">
            <v>43422</v>
          </cell>
          <cell r="C70" t="str">
            <v>A-25ST1</v>
          </cell>
          <cell r="D70" t="str">
            <v>A-25ST1:Zone3</v>
          </cell>
          <cell r="E70">
            <v>19</v>
          </cell>
          <cell r="F70">
            <v>100</v>
          </cell>
          <cell r="G70">
            <v>214</v>
          </cell>
          <cell r="H70">
            <v>83</v>
          </cell>
          <cell r="I70">
            <v>107</v>
          </cell>
          <cell r="J70">
            <v>8</v>
          </cell>
          <cell r="K70">
            <v>0</v>
          </cell>
          <cell r="L70">
            <v>8</v>
          </cell>
          <cell r="M70">
            <v>0</v>
          </cell>
          <cell r="N70">
            <v>0</v>
          </cell>
          <cell r="O70">
            <v>0</v>
          </cell>
          <cell r="P70">
            <v>0</v>
          </cell>
          <cell r="Q70">
            <v>0</v>
          </cell>
          <cell r="R70">
            <v>0</v>
          </cell>
          <cell r="T70">
            <v>0</v>
          </cell>
          <cell r="V70" t="str">
            <v>Natural Flow, manual sampling 0%, DP Gas T/S zero, T/S gas meter show 0.87 MM but false since DP gas zero</v>
          </cell>
          <cell r="W70">
            <v>0</v>
          </cell>
          <cell r="X70">
            <v>0</v>
          </cell>
        </row>
        <row r="71">
          <cell r="B71">
            <v>43622</v>
          </cell>
          <cell r="C71" t="str">
            <v>A-25ST1</v>
          </cell>
          <cell r="D71" t="str">
            <v>A-25ST1:Zone3</v>
          </cell>
          <cell r="E71">
            <v>8</v>
          </cell>
          <cell r="F71">
            <v>100</v>
          </cell>
          <cell r="G71">
            <v>203</v>
          </cell>
          <cell r="H71">
            <v>113</v>
          </cell>
          <cell r="I71">
            <v>603</v>
          </cell>
          <cell r="J71">
            <v>0</v>
          </cell>
          <cell r="K71">
            <v>159</v>
          </cell>
          <cell r="L71">
            <v>159</v>
          </cell>
          <cell r="M71">
            <v>100</v>
          </cell>
          <cell r="N71">
            <v>0.3</v>
          </cell>
          <cell r="O71">
            <v>0.3</v>
          </cell>
          <cell r="P71">
            <v>0</v>
          </cell>
          <cell r="R71">
            <v>0</v>
          </cell>
          <cell r="T71">
            <v>530</v>
          </cell>
          <cell r="V71" t="str">
            <v>after perf GS-1 &amp; GS-2, Combine A-05, Natural Flow</v>
          </cell>
          <cell r="W71">
            <v>300</v>
          </cell>
          <cell r="X71">
            <v>0</v>
          </cell>
          <cell r="Y71">
            <v>-0.1</v>
          </cell>
          <cell r="Z71">
            <v>0.29994999999999999</v>
          </cell>
        </row>
        <row r="72">
          <cell r="B72">
            <v>43624</v>
          </cell>
          <cell r="C72" t="str">
            <v>A-25ST1</v>
          </cell>
          <cell r="D72" t="str">
            <v>A-25ST1:Zone3</v>
          </cell>
          <cell r="E72">
            <v>24</v>
          </cell>
          <cell r="F72">
            <v>100</v>
          </cell>
          <cell r="G72">
            <v>203</v>
          </cell>
          <cell r="H72">
            <v>115</v>
          </cell>
          <cell r="I72">
            <v>601</v>
          </cell>
          <cell r="J72">
            <v>40</v>
          </cell>
          <cell r="K72">
            <v>138</v>
          </cell>
          <cell r="L72">
            <v>178</v>
          </cell>
          <cell r="M72">
            <v>77.528089887640448</v>
          </cell>
          <cell r="N72">
            <v>0.32</v>
          </cell>
          <cell r="O72">
            <v>0.32</v>
          </cell>
          <cell r="P72">
            <v>0</v>
          </cell>
          <cell r="R72">
            <v>8000</v>
          </cell>
          <cell r="T72">
            <v>556.25</v>
          </cell>
          <cell r="V72" t="str">
            <v>Flow Test 24 hrs, NF, WC 77.5%, no sand detected</v>
          </cell>
          <cell r="W72">
            <v>320</v>
          </cell>
          <cell r="X72">
            <v>0</v>
          </cell>
        </row>
        <row r="73">
          <cell r="B73">
            <v>43626</v>
          </cell>
          <cell r="C73" t="str">
            <v>A-25ST1</v>
          </cell>
          <cell r="D73" t="str">
            <v>A-25ST1:Zone3</v>
          </cell>
          <cell r="E73">
            <v>18</v>
          </cell>
          <cell r="F73">
            <v>100</v>
          </cell>
          <cell r="G73">
            <v>199</v>
          </cell>
          <cell r="H73">
            <v>98</v>
          </cell>
          <cell r="I73">
            <v>882</v>
          </cell>
          <cell r="J73">
            <v>10</v>
          </cell>
          <cell r="K73">
            <v>10</v>
          </cell>
          <cell r="L73">
            <v>20</v>
          </cell>
          <cell r="M73">
            <v>50</v>
          </cell>
          <cell r="N73">
            <v>0.26</v>
          </cell>
          <cell r="O73">
            <v>0.26</v>
          </cell>
          <cell r="P73">
            <v>0</v>
          </cell>
          <cell r="R73">
            <v>26000</v>
          </cell>
          <cell r="T73">
            <v>76.92307692307692</v>
          </cell>
          <cell r="V73" t="str">
            <v>Flow test 3 days, Natural Flow, WC fluctuate (50% WC), no sand detected</v>
          </cell>
          <cell r="W73">
            <v>260</v>
          </cell>
          <cell r="X73">
            <v>0</v>
          </cell>
        </row>
        <row r="74">
          <cell r="B74">
            <v>43627</v>
          </cell>
          <cell r="C74" t="str">
            <v>A-25ST1</v>
          </cell>
          <cell r="D74" t="str">
            <v>A-25ST1:Zone3</v>
          </cell>
          <cell r="E74">
            <v>35</v>
          </cell>
          <cell r="F74">
            <v>100</v>
          </cell>
          <cell r="G74">
            <v>199.78</v>
          </cell>
          <cell r="H74">
            <v>88.84</v>
          </cell>
          <cell r="I74">
            <v>521.14</v>
          </cell>
          <cell r="J74">
            <v>0</v>
          </cell>
          <cell r="K74">
            <v>3.31</v>
          </cell>
          <cell r="L74">
            <v>3.31</v>
          </cell>
          <cell r="M74">
            <v>100</v>
          </cell>
          <cell r="N74">
            <v>0.4</v>
          </cell>
          <cell r="O74">
            <v>0.4</v>
          </cell>
          <cell r="P74">
            <v>0</v>
          </cell>
          <cell r="R74">
            <v>0</v>
          </cell>
          <cell r="T74">
            <v>8.2750000000000004</v>
          </cell>
          <cell r="V74" t="str">
            <v>multiple well test with A-05, after reduce with A-05, last sample WC 10 june 2019</v>
          </cell>
          <cell r="W74">
            <v>400</v>
          </cell>
          <cell r="X74">
            <v>0</v>
          </cell>
        </row>
        <row r="75">
          <cell r="B75">
            <v>43628</v>
          </cell>
          <cell r="C75" t="str">
            <v>A-25ST1</v>
          </cell>
          <cell r="D75" t="str">
            <v>A-25ST1:Zone3</v>
          </cell>
          <cell r="E75">
            <v>24</v>
          </cell>
          <cell r="F75">
            <v>100</v>
          </cell>
          <cell r="G75">
            <v>199</v>
          </cell>
          <cell r="H75">
            <v>89</v>
          </cell>
          <cell r="I75">
            <v>510</v>
          </cell>
          <cell r="J75">
            <v>0.4</v>
          </cell>
          <cell r="K75">
            <v>11.6</v>
          </cell>
          <cell r="L75">
            <v>12</v>
          </cell>
          <cell r="M75">
            <v>96.666666666666671</v>
          </cell>
          <cell r="N75">
            <v>0.2</v>
          </cell>
          <cell r="O75">
            <v>0.2</v>
          </cell>
          <cell r="P75">
            <v>0</v>
          </cell>
          <cell r="R75">
            <v>500000</v>
          </cell>
          <cell r="T75">
            <v>60</v>
          </cell>
          <cell r="V75" t="str">
            <v>Flow test 5 days, Natural Flow, no sand detected, bleed off CP at June 11th.</v>
          </cell>
          <cell r="W75">
            <v>200</v>
          </cell>
          <cell r="X75">
            <v>0</v>
          </cell>
        </row>
        <row r="76">
          <cell r="B76">
            <v>43633</v>
          </cell>
          <cell r="C76" t="str">
            <v>A-25ST1</v>
          </cell>
          <cell r="D76" t="str">
            <v>A-25ST1:Zone3</v>
          </cell>
          <cell r="E76">
            <v>21</v>
          </cell>
          <cell r="F76">
            <v>100</v>
          </cell>
          <cell r="G76">
            <v>198.12</v>
          </cell>
          <cell r="H76">
            <v>86</v>
          </cell>
          <cell r="I76">
            <v>716.46</v>
          </cell>
          <cell r="J76">
            <v>0</v>
          </cell>
          <cell r="K76">
            <v>0</v>
          </cell>
          <cell r="L76">
            <v>0</v>
          </cell>
          <cell r="M76">
            <v>0</v>
          </cell>
          <cell r="N76">
            <v>0.18</v>
          </cell>
          <cell r="O76">
            <v>0.18</v>
          </cell>
          <cell r="P76">
            <v>0</v>
          </cell>
          <cell r="R76">
            <v>0</v>
          </cell>
          <cell r="T76">
            <v>0</v>
          </cell>
          <cell r="V76" t="str">
            <v>NF</v>
          </cell>
          <cell r="W76">
            <v>180</v>
          </cell>
          <cell r="X76">
            <v>0</v>
          </cell>
        </row>
        <row r="77">
          <cell r="B77">
            <v>43642</v>
          </cell>
          <cell r="C77" t="str">
            <v>A-25ST1</v>
          </cell>
          <cell r="D77" t="str">
            <v>A-25ST1:Zone3</v>
          </cell>
          <cell r="E77">
            <v>12</v>
          </cell>
          <cell r="F77">
            <v>100</v>
          </cell>
          <cell r="G77">
            <v>191.26</v>
          </cell>
          <cell r="H77">
            <v>86.67</v>
          </cell>
          <cell r="I77">
            <v>867</v>
          </cell>
          <cell r="J77">
            <v>0</v>
          </cell>
          <cell r="K77">
            <v>0</v>
          </cell>
          <cell r="L77">
            <v>0</v>
          </cell>
          <cell r="M77">
            <v>0</v>
          </cell>
          <cell r="N77">
            <v>0.14000000000000001</v>
          </cell>
          <cell r="O77">
            <v>0.14000000000000001</v>
          </cell>
          <cell r="P77">
            <v>0</v>
          </cell>
          <cell r="R77">
            <v>0</v>
          </cell>
          <cell r="T77">
            <v>0</v>
          </cell>
          <cell r="V77" t="str">
            <v>NF</v>
          </cell>
          <cell r="W77">
            <v>140</v>
          </cell>
          <cell r="X77">
            <v>0</v>
          </cell>
        </row>
        <row r="78">
          <cell r="B78">
            <v>43647</v>
          </cell>
          <cell r="C78" t="str">
            <v>A-25ST1</v>
          </cell>
          <cell r="D78" t="str">
            <v>A-25ST1:Zone3</v>
          </cell>
          <cell r="E78">
            <v>24</v>
          </cell>
          <cell r="F78">
            <v>100</v>
          </cell>
          <cell r="G78">
            <v>202</v>
          </cell>
          <cell r="H78">
            <v>86</v>
          </cell>
          <cell r="I78">
            <v>128</v>
          </cell>
          <cell r="J78">
            <v>3.88</v>
          </cell>
          <cell r="K78">
            <v>0.12</v>
          </cell>
          <cell r="L78">
            <v>4</v>
          </cell>
          <cell r="M78">
            <v>3</v>
          </cell>
          <cell r="N78">
            <v>0.09</v>
          </cell>
          <cell r="O78">
            <v>0.09</v>
          </cell>
          <cell r="P78">
            <v>0</v>
          </cell>
          <cell r="R78">
            <v>23195.876288659794</v>
          </cell>
          <cell r="T78">
            <v>44.444444444444443</v>
          </cell>
          <cell r="V78" t="str">
            <v>NF, after reduce  with A-05 base line 72 bfpd 5.73 MM, welltest prior to gas lifting</v>
          </cell>
          <cell r="W78">
            <v>90</v>
          </cell>
          <cell r="X78">
            <v>0</v>
          </cell>
        </row>
        <row r="79">
          <cell r="B79">
            <v>43648</v>
          </cell>
          <cell r="C79" t="str">
            <v>A-25ST1</v>
          </cell>
          <cell r="D79" t="str">
            <v>A-25ST1:Zone3</v>
          </cell>
          <cell r="E79">
            <v>6</v>
          </cell>
          <cell r="F79">
            <v>100</v>
          </cell>
          <cell r="G79">
            <v>204</v>
          </cell>
          <cell r="H79">
            <v>133</v>
          </cell>
          <cell r="I79">
            <v>1205</v>
          </cell>
          <cell r="J79">
            <v>7</v>
          </cell>
          <cell r="K79">
            <v>739</v>
          </cell>
          <cell r="L79">
            <v>746</v>
          </cell>
          <cell r="M79">
            <v>99.061662198391417</v>
          </cell>
          <cell r="N79">
            <v>3.0000000000000001E-3</v>
          </cell>
          <cell r="O79">
            <v>3.4380000000000002</v>
          </cell>
          <cell r="P79">
            <v>3.4350000000000001</v>
          </cell>
          <cell r="R79">
            <v>428.57142857142856</v>
          </cell>
          <cell r="T79">
            <v>248666.66666666666</v>
          </cell>
          <cell r="V79" t="str">
            <v>GL meter error/freeze 3.65 MM, inject GL via Chiksan, kick off at 1100 and 1350 psig, use GOR 400, WC 99-100%. To confirm gas asso, will stop GL for test flow natural</v>
          </cell>
          <cell r="W79">
            <v>3</v>
          </cell>
          <cell r="X79">
            <v>3435</v>
          </cell>
        </row>
        <row r="80">
          <cell r="B80">
            <v>43649</v>
          </cell>
          <cell r="C80" t="str">
            <v>A-25ST1</v>
          </cell>
          <cell r="D80" t="str">
            <v>A-25ST1:Zone3</v>
          </cell>
          <cell r="E80">
            <v>24</v>
          </cell>
          <cell r="F80">
            <v>100</v>
          </cell>
          <cell r="G80">
            <v>204</v>
          </cell>
          <cell r="H80">
            <v>129</v>
          </cell>
          <cell r="I80">
            <v>1200</v>
          </cell>
          <cell r="J80">
            <v>6</v>
          </cell>
          <cell r="K80">
            <v>571</v>
          </cell>
          <cell r="L80">
            <v>577</v>
          </cell>
          <cell r="M80">
            <v>98.960138648180248</v>
          </cell>
          <cell r="N80">
            <v>2E-3</v>
          </cell>
          <cell r="O80">
            <v>3.4860000000000002</v>
          </cell>
          <cell r="P80">
            <v>3.484</v>
          </cell>
          <cell r="Q80">
            <v>100</v>
          </cell>
          <cell r="R80">
            <v>333.33333333333331</v>
          </cell>
          <cell r="T80">
            <v>288500</v>
          </cell>
          <cell r="V80" t="str">
            <v>GL meter error, Manual GL full open via Chiksan</v>
          </cell>
          <cell r="W80">
            <v>2</v>
          </cell>
          <cell r="X80">
            <v>3484</v>
          </cell>
        </row>
        <row r="81">
          <cell r="B81">
            <v>43657</v>
          </cell>
          <cell r="C81" t="str">
            <v>A-25ST1</v>
          </cell>
          <cell r="D81" t="str">
            <v>A-25ST1:Zone3</v>
          </cell>
          <cell r="E81">
            <v>24.3</v>
          </cell>
          <cell r="F81">
            <v>100</v>
          </cell>
          <cell r="G81">
            <v>202</v>
          </cell>
          <cell r="H81">
            <v>120</v>
          </cell>
          <cell r="I81">
            <v>0</v>
          </cell>
          <cell r="J81">
            <v>0</v>
          </cell>
          <cell r="K81">
            <v>0</v>
          </cell>
          <cell r="L81">
            <v>0</v>
          </cell>
          <cell r="M81">
            <v>0</v>
          </cell>
          <cell r="N81">
            <v>0</v>
          </cell>
          <cell r="O81">
            <v>0</v>
          </cell>
          <cell r="P81">
            <v>0</v>
          </cell>
          <cell r="Q81">
            <v>0</v>
          </cell>
          <cell r="R81">
            <v>0</v>
          </cell>
          <cell r="T81">
            <v>0</v>
          </cell>
          <cell r="V81" t="str">
            <v>NF w/o GL, combine A-05</v>
          </cell>
          <cell r="W81">
            <v>0</v>
          </cell>
          <cell r="X81">
            <v>0</v>
          </cell>
        </row>
        <row r="82">
          <cell r="B82">
            <v>43658</v>
          </cell>
          <cell r="C82" t="str">
            <v>A-25ST1</v>
          </cell>
          <cell r="D82" t="str">
            <v>A-25ST1:Zone3</v>
          </cell>
          <cell r="E82">
            <v>8</v>
          </cell>
          <cell r="F82">
            <v>100</v>
          </cell>
          <cell r="G82">
            <v>208</v>
          </cell>
          <cell r="H82">
            <v>119</v>
          </cell>
          <cell r="I82">
            <v>1129</v>
          </cell>
          <cell r="J82">
            <v>4</v>
          </cell>
          <cell r="K82">
            <v>395</v>
          </cell>
          <cell r="L82">
            <v>399</v>
          </cell>
          <cell r="M82">
            <v>98.997493734335833</v>
          </cell>
          <cell r="N82">
            <v>1.6000000000000001E-3</v>
          </cell>
          <cell r="O82">
            <v>3.52</v>
          </cell>
          <cell r="P82">
            <v>3.52</v>
          </cell>
          <cell r="R82">
            <v>400</v>
          </cell>
          <cell r="T82">
            <v>249375</v>
          </cell>
          <cell r="V82" t="str">
            <v>GL meter 4 MM (Qg T/S&lt;&lt;GL), combine A-05, after install GL meter from A-14</v>
          </cell>
          <cell r="W82">
            <v>1.6</v>
          </cell>
          <cell r="X82">
            <v>3520</v>
          </cell>
        </row>
        <row r="83">
          <cell r="B83">
            <v>43665</v>
          </cell>
          <cell r="C83" t="str">
            <v>A-25ST1</v>
          </cell>
          <cell r="D83" t="str">
            <v>A-25ST1:Zone3</v>
          </cell>
          <cell r="E83">
            <v>6</v>
          </cell>
          <cell r="F83">
            <v>100</v>
          </cell>
          <cell r="G83">
            <v>198</v>
          </cell>
          <cell r="H83">
            <v>112</v>
          </cell>
          <cell r="I83">
            <v>1051</v>
          </cell>
          <cell r="J83">
            <v>2.6</v>
          </cell>
          <cell r="K83">
            <v>252.5</v>
          </cell>
          <cell r="L83">
            <v>255.1</v>
          </cell>
          <cell r="M83">
            <v>98.980791846334768</v>
          </cell>
          <cell r="N83">
            <v>1E-3</v>
          </cell>
          <cell r="O83">
            <v>3.4</v>
          </cell>
          <cell r="P83">
            <v>3.4</v>
          </cell>
          <cell r="R83">
            <v>384.61538461538464</v>
          </cell>
          <cell r="T83">
            <v>255000</v>
          </cell>
          <cell r="V83" t="str">
            <v>GL meter 4 MM (Qg T/S&lt;&lt;GL), GL via Chiksan, combine with Well A-05</v>
          </cell>
          <cell r="W83">
            <v>1</v>
          </cell>
          <cell r="X83">
            <v>3400</v>
          </cell>
        </row>
        <row r="84">
          <cell r="B84">
            <v>43667</v>
          </cell>
          <cell r="C84" t="str">
            <v>A-25ST1</v>
          </cell>
          <cell r="D84" t="str">
            <v>A-25ST1:Zone3</v>
          </cell>
          <cell r="E84">
            <v>12</v>
          </cell>
          <cell r="F84">
            <v>100</v>
          </cell>
          <cell r="G84">
            <v>197</v>
          </cell>
          <cell r="H84">
            <v>102</v>
          </cell>
          <cell r="I84">
            <v>61</v>
          </cell>
          <cell r="J84">
            <v>29.1</v>
          </cell>
          <cell r="K84">
            <v>0.9</v>
          </cell>
          <cell r="L84">
            <v>30</v>
          </cell>
          <cell r="M84">
            <v>3</v>
          </cell>
          <cell r="N84">
            <v>0.3</v>
          </cell>
          <cell r="O84">
            <v>0.3</v>
          </cell>
          <cell r="P84">
            <v>0</v>
          </cell>
          <cell r="Q84">
            <v>0</v>
          </cell>
          <cell r="R84">
            <v>10309.278350515464</v>
          </cell>
          <cell r="T84">
            <v>100</v>
          </cell>
          <cell r="V84" t="str">
            <v>NF, stop GL via Chiksan, WC 3% if sampling in natural flow (condensate and water)</v>
          </cell>
          <cell r="W84">
            <v>300</v>
          </cell>
          <cell r="X84">
            <v>0</v>
          </cell>
        </row>
        <row r="85">
          <cell r="B85">
            <v>43671</v>
          </cell>
          <cell r="C85" t="str">
            <v>A-25ST1</v>
          </cell>
          <cell r="D85" t="str">
            <v>A-25ST1:Zone3</v>
          </cell>
          <cell r="E85">
            <v>8</v>
          </cell>
          <cell r="F85">
            <v>100</v>
          </cell>
          <cell r="G85">
            <v>176</v>
          </cell>
          <cell r="H85">
            <v>97</v>
          </cell>
          <cell r="I85">
            <v>943</v>
          </cell>
          <cell r="J85">
            <v>3</v>
          </cell>
          <cell r="K85">
            <v>0</v>
          </cell>
          <cell r="L85">
            <v>3</v>
          </cell>
          <cell r="M85">
            <v>0</v>
          </cell>
          <cell r="N85">
            <v>0.52</v>
          </cell>
          <cell r="O85">
            <v>0.52</v>
          </cell>
          <cell r="P85">
            <v>0</v>
          </cell>
          <cell r="Q85">
            <v>0</v>
          </cell>
          <cell r="R85">
            <v>173333.33333333334</v>
          </cell>
          <cell r="T85">
            <v>5.7692307692307692</v>
          </cell>
          <cell r="V85" t="str">
            <v>NF, test flow after add perf GBM-2, WC 0% (condensate), combine A-05 (5.55 MM)</v>
          </cell>
          <cell r="W85">
            <v>520</v>
          </cell>
          <cell r="X85">
            <v>0</v>
          </cell>
        </row>
        <row r="86">
          <cell r="B86">
            <v>43672</v>
          </cell>
          <cell r="C86" t="str">
            <v>A-25ST1</v>
          </cell>
          <cell r="D86" t="str">
            <v>A-25ST1:Zone3</v>
          </cell>
          <cell r="E86">
            <v>12</v>
          </cell>
          <cell r="F86">
            <v>100</v>
          </cell>
          <cell r="G86">
            <v>183</v>
          </cell>
          <cell r="H86">
            <v>146</v>
          </cell>
          <cell r="I86">
            <v>1105</v>
          </cell>
          <cell r="J86">
            <v>16.100000000000001</v>
          </cell>
          <cell r="K86">
            <v>789.9</v>
          </cell>
          <cell r="L86">
            <v>806</v>
          </cell>
          <cell r="M86">
            <v>98.002481389578165</v>
          </cell>
          <cell r="N86">
            <v>6.4000000000000003E-3</v>
          </cell>
          <cell r="O86">
            <v>3.72</v>
          </cell>
          <cell r="P86">
            <v>3.71</v>
          </cell>
          <cell r="R86">
            <v>397.51552795031057</v>
          </cell>
          <cell r="T86">
            <v>125937.5</v>
          </cell>
          <cell r="V86" t="str">
            <v>Post add perf GBM-2, Gas Lift, WC update 94%, GL &gt;&gt; TS Gas, Baseline A-05 (5.77 mmscfd, 56 bfpd)</v>
          </cell>
          <cell r="W86">
            <v>6.4</v>
          </cell>
          <cell r="X86">
            <v>3710</v>
          </cell>
          <cell r="Y86">
            <v>13.500000000000002</v>
          </cell>
          <cell r="Z86">
            <v>5.4000000000000003E-3</v>
          </cell>
        </row>
        <row r="87">
          <cell r="B87">
            <v>43672</v>
          </cell>
          <cell r="C87" t="str">
            <v>A-25ST1</v>
          </cell>
          <cell r="D87" t="str">
            <v>A-25ST1:Zone3</v>
          </cell>
          <cell r="E87">
            <v>17.5</v>
          </cell>
          <cell r="F87">
            <v>100</v>
          </cell>
          <cell r="G87">
            <v>184</v>
          </cell>
          <cell r="H87">
            <v>145.31</v>
          </cell>
          <cell r="I87">
            <v>1095.21</v>
          </cell>
          <cell r="J87">
            <v>24</v>
          </cell>
          <cell r="K87">
            <v>770</v>
          </cell>
          <cell r="L87">
            <v>794</v>
          </cell>
          <cell r="M87">
            <v>96.977329974811084</v>
          </cell>
          <cell r="N87">
            <v>0.01</v>
          </cell>
          <cell r="O87">
            <v>3.7029999999999998</v>
          </cell>
          <cell r="P87">
            <v>3.6930000000000001</v>
          </cell>
          <cell r="R87">
            <v>416.66666666666669</v>
          </cell>
          <cell r="T87">
            <v>79400</v>
          </cell>
          <cell r="V87" t="str">
            <v>Post add GBM-2, GL 4 MM, WC update 97%, GL &gt;&gt; TS Gas, Baseline A-05 (5.77 mmscfd, 56 bfpd)</v>
          </cell>
          <cell r="W87">
            <v>10</v>
          </cell>
          <cell r="X87">
            <v>3693</v>
          </cell>
        </row>
        <row r="88">
          <cell r="B88">
            <v>43675</v>
          </cell>
          <cell r="C88" t="str">
            <v>A-25ST1</v>
          </cell>
          <cell r="D88" t="str">
            <v>A-25ST1:Zone3</v>
          </cell>
          <cell r="E88">
            <v>12.33</v>
          </cell>
          <cell r="F88">
            <v>100</v>
          </cell>
          <cell r="G88">
            <v>191.55</v>
          </cell>
          <cell r="H88">
            <v>147.86000000000001</v>
          </cell>
          <cell r="I88">
            <v>1096.03</v>
          </cell>
          <cell r="J88">
            <v>19</v>
          </cell>
          <cell r="K88">
            <v>753</v>
          </cell>
          <cell r="L88">
            <v>772</v>
          </cell>
          <cell r="M88">
            <v>97.538860103626945</v>
          </cell>
          <cell r="N88">
            <v>7.6E-3</v>
          </cell>
          <cell r="O88">
            <v>3.92</v>
          </cell>
          <cell r="P88">
            <v>3.9123999999999999</v>
          </cell>
          <cell r="R88">
            <v>400</v>
          </cell>
          <cell r="T88">
            <v>101578.94736842105</v>
          </cell>
          <cell r="V88" t="str">
            <v>GL 4 MM via Chiksan after add perf GBM-2, WC 98%, combine A-05 (5.77 MM, 56,39 bfpd)</v>
          </cell>
          <cell r="W88">
            <v>7.6</v>
          </cell>
          <cell r="X88">
            <v>3912.4</v>
          </cell>
        </row>
        <row r="89">
          <cell r="B89">
            <v>43683</v>
          </cell>
          <cell r="C89" t="str">
            <v>A-25ST1</v>
          </cell>
          <cell r="D89" t="str">
            <v>A-25ST1:Zone3</v>
          </cell>
          <cell r="E89">
            <v>12</v>
          </cell>
          <cell r="F89">
            <v>100</v>
          </cell>
          <cell r="G89">
            <v>194</v>
          </cell>
          <cell r="H89">
            <v>91</v>
          </cell>
          <cell r="I89">
            <v>1028</v>
          </cell>
          <cell r="J89">
            <v>31</v>
          </cell>
          <cell r="K89">
            <v>0</v>
          </cell>
          <cell r="L89">
            <v>31</v>
          </cell>
          <cell r="M89">
            <v>0</v>
          </cell>
          <cell r="N89">
            <v>0.37</v>
          </cell>
          <cell r="O89">
            <v>0.37</v>
          </cell>
          <cell r="P89">
            <v>0</v>
          </cell>
          <cell r="R89">
            <v>11935.483870967742</v>
          </cell>
          <cell r="T89">
            <v>83.78378378378379</v>
          </cell>
          <cell r="V89" t="str">
            <v>NF, water cut 0% (August 1st), post add perf GBM-2 (A-05: 5.69 mmscfd, 47 bfpd)</v>
          </cell>
          <cell r="W89">
            <v>370</v>
          </cell>
          <cell r="X89">
            <v>0</v>
          </cell>
        </row>
        <row r="90">
          <cell r="B90">
            <v>43716</v>
          </cell>
          <cell r="C90" t="str">
            <v>A-25ST1</v>
          </cell>
          <cell r="D90" t="str">
            <v>A-25ST1:Zone3</v>
          </cell>
          <cell r="E90">
            <v>15</v>
          </cell>
          <cell r="F90">
            <v>100</v>
          </cell>
          <cell r="G90">
            <v>203</v>
          </cell>
          <cell r="H90">
            <v>87</v>
          </cell>
          <cell r="I90">
            <v>1306</v>
          </cell>
          <cell r="J90">
            <v>0</v>
          </cell>
          <cell r="K90">
            <v>0</v>
          </cell>
          <cell r="L90">
            <v>0</v>
          </cell>
          <cell r="M90">
            <v>0</v>
          </cell>
          <cell r="N90">
            <v>0.1</v>
          </cell>
          <cell r="O90">
            <v>0.1</v>
          </cell>
          <cell r="P90">
            <v>0</v>
          </cell>
          <cell r="Q90">
            <v>0</v>
          </cell>
          <cell r="R90">
            <v>0</v>
          </cell>
          <cell r="T90">
            <v>0</v>
          </cell>
          <cell r="V90" t="str">
            <v>NF, GL Chiksan has been dismantled</v>
          </cell>
          <cell r="W90">
            <v>100</v>
          </cell>
          <cell r="X90">
            <v>0</v>
          </cell>
        </row>
        <row r="91">
          <cell r="B91">
            <v>43745</v>
          </cell>
          <cell r="C91" t="str">
            <v>A-25ST1</v>
          </cell>
          <cell r="D91" t="str">
            <v>A-25ST1:Zone3</v>
          </cell>
          <cell r="E91">
            <v>25</v>
          </cell>
          <cell r="F91">
            <v>100</v>
          </cell>
          <cell r="G91">
            <v>198</v>
          </cell>
          <cell r="H91">
            <v>89</v>
          </cell>
          <cell r="I91">
            <v>201</v>
          </cell>
          <cell r="J91">
            <v>8.6</v>
          </cell>
          <cell r="K91">
            <v>0</v>
          </cell>
          <cell r="L91">
            <v>8.6</v>
          </cell>
          <cell r="M91">
            <v>0</v>
          </cell>
          <cell r="N91">
            <v>0.03</v>
          </cell>
          <cell r="O91">
            <v>0.03</v>
          </cell>
          <cell r="P91">
            <v>0</v>
          </cell>
          <cell r="Q91">
            <v>0</v>
          </cell>
          <cell r="R91">
            <v>3488.3720930232557</v>
          </cell>
          <cell r="T91">
            <v>286.66666666666669</v>
          </cell>
          <cell r="V91" t="str">
            <v>NF, loaded up, GL (chiksan) has been dismantled)</v>
          </cell>
          <cell r="W91">
            <v>30</v>
          </cell>
          <cell r="X91">
            <v>0</v>
          </cell>
        </row>
        <row r="92">
          <cell r="B92">
            <v>43807</v>
          </cell>
          <cell r="C92" t="str">
            <v>A-25ST1</v>
          </cell>
          <cell r="D92" t="str">
            <v>A-25ST1:Zone3</v>
          </cell>
          <cell r="E92">
            <v>20</v>
          </cell>
          <cell r="F92">
            <v>100</v>
          </cell>
          <cell r="G92">
            <v>210</v>
          </cell>
          <cell r="H92">
            <v>81</v>
          </cell>
          <cell r="I92">
            <v>1231</v>
          </cell>
          <cell r="J92">
            <v>0.1</v>
          </cell>
          <cell r="K92">
            <v>5.9</v>
          </cell>
          <cell r="L92">
            <v>6</v>
          </cell>
          <cell r="M92">
            <v>98.333333333333329</v>
          </cell>
          <cell r="N92">
            <v>0.02</v>
          </cell>
          <cell r="O92">
            <v>0.02</v>
          </cell>
          <cell r="P92">
            <v>0</v>
          </cell>
          <cell r="Q92">
            <v>0</v>
          </cell>
          <cell r="R92">
            <v>200000</v>
          </cell>
          <cell r="T92">
            <v>303</v>
          </cell>
          <cell r="V92" t="str">
            <v>NF, loaded up no gas and liquid, plan to shut in</v>
          </cell>
          <cell r="W92">
            <v>20</v>
          </cell>
          <cell r="X92">
            <v>0</v>
          </cell>
        </row>
        <row r="93">
          <cell r="B93">
            <v>44168</v>
          </cell>
          <cell r="C93" t="str">
            <v>A-25ST1</v>
          </cell>
          <cell r="D93" t="str">
            <v>A-25ST1:Zone3</v>
          </cell>
          <cell r="E93">
            <v>23</v>
          </cell>
          <cell r="F93">
            <v>100</v>
          </cell>
          <cell r="G93">
            <v>217</v>
          </cell>
          <cell r="H93">
            <v>85</v>
          </cell>
          <cell r="I93">
            <v>524</v>
          </cell>
          <cell r="J93">
            <v>16</v>
          </cell>
          <cell r="K93">
            <v>0</v>
          </cell>
          <cell r="L93">
            <v>16</v>
          </cell>
          <cell r="M93">
            <v>0</v>
          </cell>
          <cell r="N93">
            <v>3.2000000000000001E-2</v>
          </cell>
          <cell r="O93">
            <v>3.2000000000000001E-2</v>
          </cell>
          <cell r="R93">
            <v>2000</v>
          </cell>
          <cell r="T93">
            <v>500</v>
          </cell>
          <cell r="V93" t="str">
            <v xml:space="preserve">NF, </v>
          </cell>
          <cell r="W93">
            <v>32</v>
          </cell>
          <cell r="X93">
            <v>0</v>
          </cell>
        </row>
        <row r="95">
          <cell r="B95">
            <v>44228</v>
          </cell>
          <cell r="C95">
            <v>60</v>
          </cell>
        </row>
        <row r="96">
          <cell r="B96">
            <v>44288</v>
          </cell>
        </row>
        <row r="97">
          <cell r="B97">
            <v>44348</v>
          </cell>
          <cell r="S97">
            <v>431.25</v>
          </cell>
        </row>
        <row r="98">
          <cell r="B98">
            <v>44408</v>
          </cell>
        </row>
        <row r="99">
          <cell r="B99">
            <v>44468</v>
          </cell>
          <cell r="S99">
            <v>-59</v>
          </cell>
        </row>
        <row r="100">
          <cell r="B100">
            <v>44528</v>
          </cell>
        </row>
        <row r="101">
          <cell r="B101">
            <v>44588</v>
          </cell>
        </row>
      </sheetData>
      <sheetData sheetId="30">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41348</v>
          </cell>
          <cell r="C26" t="str">
            <v>A-26</v>
          </cell>
          <cell r="D26" t="str">
            <v>A-26:Zone3</v>
          </cell>
          <cell r="E26">
            <v>6</v>
          </cell>
          <cell r="F26">
            <v>100</v>
          </cell>
          <cell r="G26">
            <v>226</v>
          </cell>
          <cell r="H26">
            <v>163</v>
          </cell>
          <cell r="I26">
            <v>17</v>
          </cell>
          <cell r="J26">
            <v>202.13</v>
          </cell>
          <cell r="K26">
            <v>168.59</v>
          </cell>
          <cell r="L26">
            <v>370.72</v>
          </cell>
          <cell r="M26">
            <v>45.476370306430731</v>
          </cell>
          <cell r="N26">
            <v>8.09</v>
          </cell>
          <cell r="O26">
            <v>8.09</v>
          </cell>
          <cell r="P26">
            <v>0</v>
          </cell>
          <cell r="R26">
            <v>40023.747093454709</v>
          </cell>
          <cell r="S26">
            <v>20.839307787391842</v>
          </cell>
          <cell r="T26">
            <v>45.824474660074166</v>
          </cell>
          <cell r="V26" t="str">
            <v>Initial kick off on 14 Mar 2013. 100% choke on 15 Mar. Manual BSW 45%.</v>
          </cell>
          <cell r="W26">
            <v>8090</v>
          </cell>
          <cell r="X26">
            <v>0</v>
          </cell>
          <cell r="Y26">
            <v>20.839307787391842</v>
          </cell>
          <cell r="Z26">
            <v>24.985166872682324</v>
          </cell>
        </row>
        <row r="27">
          <cell r="B27">
            <v>41349</v>
          </cell>
          <cell r="C27" t="str">
            <v>A-26</v>
          </cell>
          <cell r="D27" t="str">
            <v>A-26:Zone3</v>
          </cell>
          <cell r="E27">
            <v>10.6</v>
          </cell>
          <cell r="F27">
            <v>100</v>
          </cell>
          <cell r="G27">
            <v>221</v>
          </cell>
          <cell r="H27">
            <v>165.3</v>
          </cell>
          <cell r="I27">
            <v>19</v>
          </cell>
          <cell r="J27">
            <v>168.38</v>
          </cell>
          <cell r="K27">
            <v>155.03</v>
          </cell>
          <cell r="L27">
            <v>323.41000000000003</v>
          </cell>
          <cell r="M27">
            <v>47.936056398998176</v>
          </cell>
          <cell r="N27">
            <v>8.17</v>
          </cell>
          <cell r="O27">
            <v>8.17</v>
          </cell>
          <cell r="P27">
            <v>0</v>
          </cell>
          <cell r="R27">
            <v>48521.202042997982</v>
          </cell>
          <cell r="S27">
            <v>18.975520195838435</v>
          </cell>
          <cell r="T27">
            <v>39.585067319461444</v>
          </cell>
          <cell r="W27">
            <v>8170</v>
          </cell>
          <cell r="X27">
            <v>0</v>
          </cell>
          <cell r="Y27">
            <v>18.975520195838435</v>
          </cell>
          <cell r="Z27">
            <v>20.60954712362301</v>
          </cell>
        </row>
        <row r="28">
          <cell r="B28">
            <v>41350</v>
          </cell>
          <cell r="C28" t="str">
            <v>A-26</v>
          </cell>
          <cell r="D28" t="str">
            <v>A-26:Zone3</v>
          </cell>
          <cell r="E28">
            <v>12.25</v>
          </cell>
          <cell r="F28">
            <v>100</v>
          </cell>
          <cell r="G28">
            <v>243</v>
          </cell>
          <cell r="H28">
            <v>171</v>
          </cell>
          <cell r="I28">
            <v>178</v>
          </cell>
          <cell r="J28">
            <v>210.29</v>
          </cell>
          <cell r="K28">
            <v>185.99</v>
          </cell>
          <cell r="L28">
            <v>396.28</v>
          </cell>
          <cell r="M28">
            <v>46.933986070455234</v>
          </cell>
          <cell r="N28">
            <v>7.87</v>
          </cell>
          <cell r="O28">
            <v>7.87</v>
          </cell>
          <cell r="P28">
            <v>0</v>
          </cell>
          <cell r="R28">
            <v>37424.509011365255</v>
          </cell>
          <cell r="S28">
            <v>23.632782719186785</v>
          </cell>
          <cell r="T28">
            <v>50.353240152477767</v>
          </cell>
          <cell r="W28">
            <v>7870</v>
          </cell>
          <cell r="X28">
            <v>0</v>
          </cell>
          <cell r="Y28">
            <v>23.632782719186785</v>
          </cell>
          <cell r="Z28">
            <v>26.720457433290978</v>
          </cell>
        </row>
        <row r="29">
          <cell r="B29">
            <v>41354</v>
          </cell>
          <cell r="C29" t="str">
            <v>A-26</v>
          </cell>
          <cell r="D29" t="str">
            <v>A-26:Zone3</v>
          </cell>
          <cell r="E29">
            <v>24</v>
          </cell>
          <cell r="F29">
            <v>100</v>
          </cell>
          <cell r="G29">
            <v>265</v>
          </cell>
          <cell r="H29">
            <v>164</v>
          </cell>
          <cell r="I29">
            <v>32</v>
          </cell>
          <cell r="J29">
            <v>135</v>
          </cell>
          <cell r="K29">
            <v>152</v>
          </cell>
          <cell r="L29">
            <v>287</v>
          </cell>
          <cell r="M29">
            <v>52.961672473867594</v>
          </cell>
          <cell r="N29">
            <v>7.86</v>
          </cell>
          <cell r="O29">
            <v>7.86</v>
          </cell>
          <cell r="P29">
            <v>0</v>
          </cell>
          <cell r="R29">
            <v>58222.222222222219</v>
          </cell>
          <cell r="S29">
            <v>19.338422391857506</v>
          </cell>
          <cell r="T29">
            <v>36.513994910941477</v>
          </cell>
          <cell r="V29" t="str">
            <v xml:space="preserve">Manual BSW flowline 53%. BSW oil outlet 0%. </v>
          </cell>
          <cell r="W29">
            <v>7860</v>
          </cell>
          <cell r="X29">
            <v>0</v>
          </cell>
          <cell r="Y29">
            <v>19.338422391857506</v>
          </cell>
          <cell r="Z29">
            <v>17.175572519083968</v>
          </cell>
        </row>
        <row r="30">
          <cell r="B30">
            <v>41365</v>
          </cell>
          <cell r="C30" t="str">
            <v>A-26</v>
          </cell>
          <cell r="D30" t="str">
            <v>A-26:Zone3</v>
          </cell>
          <cell r="E30">
            <v>15</v>
          </cell>
          <cell r="F30">
            <v>100</v>
          </cell>
          <cell r="G30">
            <v>234</v>
          </cell>
          <cell r="H30">
            <v>162</v>
          </cell>
          <cell r="I30">
            <v>-14</v>
          </cell>
          <cell r="J30">
            <v>94</v>
          </cell>
          <cell r="K30">
            <v>127</v>
          </cell>
          <cell r="L30">
            <v>221</v>
          </cell>
          <cell r="M30">
            <v>57.466063348416291</v>
          </cell>
          <cell r="N30">
            <v>7.19</v>
          </cell>
          <cell r="O30">
            <v>7.19</v>
          </cell>
          <cell r="P30">
            <v>0</v>
          </cell>
          <cell r="R30">
            <v>76489.361702127659</v>
          </cell>
          <cell r="S30">
            <v>17.663421418636997</v>
          </cell>
          <cell r="T30">
            <v>30.737134909596662</v>
          </cell>
          <cell r="V30" t="str">
            <v xml:space="preserve">Manual BSW 40%. </v>
          </cell>
          <cell r="W30">
            <v>7190</v>
          </cell>
          <cell r="X30">
            <v>0</v>
          </cell>
          <cell r="Y30">
            <v>17.663421418636993</v>
          </cell>
          <cell r="Z30">
            <v>13.073713490959666</v>
          </cell>
        </row>
        <row r="31">
          <cell r="B31">
            <v>41368</v>
          </cell>
          <cell r="C31" t="str">
            <v>A-26</v>
          </cell>
          <cell r="D31" t="str">
            <v>A-26:Zone3</v>
          </cell>
          <cell r="E31">
            <v>23</v>
          </cell>
          <cell r="F31">
            <v>100</v>
          </cell>
          <cell r="G31">
            <v>228</v>
          </cell>
          <cell r="H31">
            <v>167</v>
          </cell>
          <cell r="I31">
            <v>-1</v>
          </cell>
          <cell r="J31">
            <v>16</v>
          </cell>
          <cell r="K31">
            <v>105.76</v>
          </cell>
          <cell r="L31">
            <v>121.76</v>
          </cell>
          <cell r="M31">
            <v>86.859395532194483</v>
          </cell>
          <cell r="N31">
            <v>7.13</v>
          </cell>
          <cell r="O31">
            <v>7.13</v>
          </cell>
          <cell r="P31">
            <v>0</v>
          </cell>
          <cell r="R31">
            <v>445625</v>
          </cell>
          <cell r="S31">
            <v>14.833099579242637</v>
          </cell>
          <cell r="T31">
            <v>17.077138849929874</v>
          </cell>
          <cell r="V31" t="str">
            <v>No BSW</v>
          </cell>
          <cell r="W31">
            <v>7130</v>
          </cell>
          <cell r="X31">
            <v>0</v>
          </cell>
          <cell r="Y31">
            <v>14.833099579242639</v>
          </cell>
          <cell r="Z31">
            <v>2.244039270687237</v>
          </cell>
        </row>
        <row r="32">
          <cell r="B32">
            <v>41389</v>
          </cell>
          <cell r="C32" t="str">
            <v>A-26</v>
          </cell>
          <cell r="D32" t="str">
            <v>A-26:Zone3</v>
          </cell>
          <cell r="E32">
            <v>23</v>
          </cell>
          <cell r="F32">
            <v>100</v>
          </cell>
          <cell r="G32">
            <v>239.7</v>
          </cell>
          <cell r="H32">
            <v>158.80000000000001</v>
          </cell>
          <cell r="I32">
            <v>-7</v>
          </cell>
          <cell r="J32">
            <v>0</v>
          </cell>
          <cell r="K32">
            <v>77.61</v>
          </cell>
          <cell r="L32">
            <v>77.61</v>
          </cell>
          <cell r="M32">
            <v>100</v>
          </cell>
          <cell r="N32">
            <v>6.17</v>
          </cell>
          <cell r="O32">
            <v>6.17</v>
          </cell>
          <cell r="P32">
            <v>0</v>
          </cell>
          <cell r="R32">
            <v>0</v>
          </cell>
          <cell r="S32">
            <v>12.578606158833063</v>
          </cell>
          <cell r="T32">
            <v>12.578606158833063</v>
          </cell>
          <cell r="W32">
            <v>6170</v>
          </cell>
          <cell r="X32">
            <v>0</v>
          </cell>
          <cell r="Y32">
            <v>12.578606158833063</v>
          </cell>
          <cell r="Z32">
            <v>0</v>
          </cell>
        </row>
        <row r="33">
          <cell r="B33">
            <v>41414</v>
          </cell>
          <cell r="C33" t="str">
            <v>A-26</v>
          </cell>
          <cell r="D33" t="str">
            <v>A-26:Zone3</v>
          </cell>
          <cell r="E33">
            <v>17</v>
          </cell>
          <cell r="F33">
            <v>100</v>
          </cell>
          <cell r="G33">
            <v>234</v>
          </cell>
          <cell r="H33">
            <v>164</v>
          </cell>
          <cell r="I33">
            <v>-4</v>
          </cell>
          <cell r="J33">
            <v>0</v>
          </cell>
          <cell r="K33">
            <v>74.510000000000005</v>
          </cell>
          <cell r="L33">
            <v>74.510000000000005</v>
          </cell>
          <cell r="M33">
            <v>100</v>
          </cell>
          <cell r="N33">
            <v>5.64</v>
          </cell>
          <cell r="O33">
            <v>5.64</v>
          </cell>
          <cell r="P33">
            <v>0</v>
          </cell>
          <cell r="R33">
            <v>0</v>
          </cell>
          <cell r="S33">
            <v>13.210992907801419</v>
          </cell>
          <cell r="T33">
            <v>13.210992907801419</v>
          </cell>
          <cell r="W33">
            <v>5640</v>
          </cell>
          <cell r="X33">
            <v>0</v>
          </cell>
          <cell r="Y33">
            <v>13.210992907801421</v>
          </cell>
          <cell r="Z33">
            <v>0</v>
          </cell>
        </row>
        <row r="34">
          <cell r="B34">
            <v>41459</v>
          </cell>
          <cell r="C34" t="str">
            <v>A-26</v>
          </cell>
          <cell r="D34" t="str">
            <v>A-26:Zone3</v>
          </cell>
          <cell r="E34">
            <v>8</v>
          </cell>
          <cell r="F34">
            <v>100</v>
          </cell>
          <cell r="G34">
            <v>203</v>
          </cell>
          <cell r="H34">
            <v>159</v>
          </cell>
          <cell r="I34">
            <v>-3</v>
          </cell>
          <cell r="J34">
            <v>87.64</v>
          </cell>
          <cell r="K34">
            <v>84.48</v>
          </cell>
          <cell r="L34">
            <v>172.12</v>
          </cell>
          <cell r="M34">
            <v>49.082035788984427</v>
          </cell>
          <cell r="N34">
            <v>4.84</v>
          </cell>
          <cell r="O34">
            <v>4.84</v>
          </cell>
          <cell r="P34">
            <v>0</v>
          </cell>
          <cell r="R34">
            <v>55225.924235508901</v>
          </cell>
          <cell r="S34">
            <v>17.454545454545453</v>
          </cell>
          <cell r="T34">
            <v>35.561983471074377</v>
          </cell>
          <cell r="V34" t="str">
            <v>Post lowering back pressure</v>
          </cell>
          <cell r="W34">
            <v>4840</v>
          </cell>
          <cell r="X34">
            <v>0</v>
          </cell>
          <cell r="Y34">
            <v>17.454545454545457</v>
          </cell>
          <cell r="Z34">
            <v>18.107438016528928</v>
          </cell>
        </row>
        <row r="35">
          <cell r="B35">
            <v>41478</v>
          </cell>
          <cell r="C35" t="str">
            <v>A-26</v>
          </cell>
          <cell r="D35" t="str">
            <v>A-26:Zone3</v>
          </cell>
          <cell r="E35">
            <v>5</v>
          </cell>
          <cell r="F35">
            <v>100</v>
          </cell>
          <cell r="G35">
            <v>206</v>
          </cell>
          <cell r="H35">
            <v>162</v>
          </cell>
          <cell r="I35">
            <v>-9</v>
          </cell>
          <cell r="J35">
            <v>201</v>
          </cell>
          <cell r="K35">
            <v>22</v>
          </cell>
          <cell r="L35">
            <v>223</v>
          </cell>
          <cell r="M35">
            <v>9.8654708520179373</v>
          </cell>
          <cell r="N35">
            <v>4.2</v>
          </cell>
          <cell r="O35">
            <v>4.2</v>
          </cell>
          <cell r="P35">
            <v>0</v>
          </cell>
          <cell r="R35">
            <v>20895.5223880597</v>
          </cell>
          <cell r="S35">
            <v>5.2380952380952381</v>
          </cell>
          <cell r="T35">
            <v>53.095238095238095</v>
          </cell>
          <cell r="V35" t="str">
            <v>Post lowering HP pressure</v>
          </cell>
          <cell r="W35">
            <v>4200</v>
          </cell>
          <cell r="X35">
            <v>0</v>
          </cell>
          <cell r="Y35">
            <v>5.2380952380952381</v>
          </cell>
          <cell r="Z35">
            <v>47.857142857142854</v>
          </cell>
        </row>
        <row r="36">
          <cell r="B36">
            <v>41508</v>
          </cell>
          <cell r="C36" t="str">
            <v>A-26</v>
          </cell>
          <cell r="D36" t="str">
            <v>A-26:Zone3</v>
          </cell>
          <cell r="E36">
            <v>12</v>
          </cell>
          <cell r="F36">
            <v>100</v>
          </cell>
          <cell r="G36">
            <v>163</v>
          </cell>
          <cell r="H36">
            <v>147</v>
          </cell>
          <cell r="I36">
            <v>-3</v>
          </cell>
          <cell r="J36">
            <v>94</v>
          </cell>
          <cell r="K36">
            <v>61.72</v>
          </cell>
          <cell r="L36">
            <v>155.72</v>
          </cell>
          <cell r="M36">
            <v>39.635242743385561</v>
          </cell>
          <cell r="N36">
            <v>4.3899999999999997</v>
          </cell>
          <cell r="O36">
            <v>4.3899999999999997</v>
          </cell>
          <cell r="P36">
            <v>0</v>
          </cell>
          <cell r="R36">
            <v>46702.127659574471</v>
          </cell>
          <cell r="S36">
            <v>14.059225512528474</v>
          </cell>
          <cell r="T36">
            <v>35.47152619589977</v>
          </cell>
          <cell r="W36">
            <v>4390</v>
          </cell>
          <cell r="X36">
            <v>0</v>
          </cell>
          <cell r="Y36">
            <v>14.059225512528474</v>
          </cell>
          <cell r="Z36">
            <v>21.412300683371299</v>
          </cell>
        </row>
        <row r="37">
          <cell r="B37">
            <v>41517</v>
          </cell>
          <cell r="C37" t="str">
            <v>A-26</v>
          </cell>
          <cell r="D37" t="str">
            <v>A-26:Zone3</v>
          </cell>
          <cell r="E37">
            <v>12</v>
          </cell>
          <cell r="F37">
            <v>100</v>
          </cell>
          <cell r="G37">
            <v>194</v>
          </cell>
          <cell r="H37">
            <v>153</v>
          </cell>
          <cell r="I37">
            <v>-2</v>
          </cell>
          <cell r="J37">
            <v>70.959999999999994</v>
          </cell>
          <cell r="K37">
            <v>67.56</v>
          </cell>
          <cell r="L37">
            <v>138.52000000000001</v>
          </cell>
          <cell r="M37">
            <v>48.772740398498414</v>
          </cell>
          <cell r="N37">
            <v>4.2300000000000004</v>
          </cell>
          <cell r="O37">
            <v>4.2300000000000004</v>
          </cell>
          <cell r="P37">
            <v>0</v>
          </cell>
          <cell r="R37">
            <v>59611.048478015786</v>
          </cell>
          <cell r="S37">
            <v>15.971631205673759</v>
          </cell>
          <cell r="T37">
            <v>32.747044917257682</v>
          </cell>
          <cell r="W37">
            <v>4230</v>
          </cell>
          <cell r="X37">
            <v>0</v>
          </cell>
          <cell r="Y37">
            <v>15.971631205673757</v>
          </cell>
          <cell r="Z37">
            <v>16.775413711583923</v>
          </cell>
        </row>
        <row r="38">
          <cell r="B38">
            <v>41533</v>
          </cell>
          <cell r="C38" t="str">
            <v>A-26</v>
          </cell>
          <cell r="D38" t="str">
            <v>A-26:Zone3</v>
          </cell>
          <cell r="E38">
            <v>14</v>
          </cell>
          <cell r="F38">
            <v>100</v>
          </cell>
          <cell r="G38">
            <v>187</v>
          </cell>
          <cell r="H38">
            <v>154</v>
          </cell>
          <cell r="I38">
            <v>-3</v>
          </cell>
          <cell r="J38">
            <v>74</v>
          </cell>
          <cell r="K38">
            <v>68</v>
          </cell>
          <cell r="L38">
            <v>142</v>
          </cell>
          <cell r="M38">
            <v>47.887323943661968</v>
          </cell>
          <cell r="N38">
            <v>4.2</v>
          </cell>
          <cell r="O38">
            <v>4.2</v>
          </cell>
          <cell r="P38">
            <v>0</v>
          </cell>
          <cell r="R38">
            <v>56756.75675675676</v>
          </cell>
          <cell r="S38">
            <v>16.19047619047619</v>
          </cell>
          <cell r="T38">
            <v>33.80952380952381</v>
          </cell>
          <cell r="W38">
            <v>4200</v>
          </cell>
          <cell r="X38">
            <v>0</v>
          </cell>
          <cell r="Y38">
            <v>16.19047619047619</v>
          </cell>
          <cell r="Z38">
            <v>17.619047619047617</v>
          </cell>
        </row>
        <row r="39">
          <cell r="B39">
            <v>41570</v>
          </cell>
          <cell r="C39" t="str">
            <v>A-26</v>
          </cell>
          <cell r="D39" t="str">
            <v>A-26:Zone3</v>
          </cell>
          <cell r="E39">
            <v>23</v>
          </cell>
          <cell r="F39">
            <v>100</v>
          </cell>
          <cell r="G39">
            <v>99</v>
          </cell>
          <cell r="H39">
            <v>165</v>
          </cell>
          <cell r="I39">
            <v>-3</v>
          </cell>
          <cell r="J39">
            <v>86.28</v>
          </cell>
          <cell r="K39">
            <v>68.37</v>
          </cell>
          <cell r="L39">
            <v>154.65</v>
          </cell>
          <cell r="M39">
            <v>44.209505334626577</v>
          </cell>
          <cell r="N39">
            <v>4.34</v>
          </cell>
          <cell r="O39">
            <v>4.34</v>
          </cell>
          <cell r="P39">
            <v>0</v>
          </cell>
          <cell r="R39">
            <v>50301.344459898006</v>
          </cell>
          <cell r="S39">
            <v>15.753456221198157</v>
          </cell>
          <cell r="T39">
            <v>35.633640552995395</v>
          </cell>
          <cell r="W39">
            <v>4340</v>
          </cell>
          <cell r="X39">
            <v>0</v>
          </cell>
          <cell r="Y39">
            <v>15.753456221198158</v>
          </cell>
          <cell r="Z39">
            <v>19.880184331797235</v>
          </cell>
        </row>
        <row r="40">
          <cell r="B40">
            <v>41590</v>
          </cell>
          <cell r="C40" t="str">
            <v>A-26</v>
          </cell>
          <cell r="D40" t="str">
            <v>A-26:Zone3</v>
          </cell>
          <cell r="E40">
            <v>13.5</v>
          </cell>
          <cell r="F40">
            <v>100</v>
          </cell>
          <cell r="G40">
            <v>174</v>
          </cell>
          <cell r="H40">
            <v>159</v>
          </cell>
          <cell r="I40">
            <v>-1</v>
          </cell>
          <cell r="J40">
            <v>92</v>
          </cell>
          <cell r="K40">
            <v>60</v>
          </cell>
          <cell r="L40">
            <v>152</v>
          </cell>
          <cell r="M40">
            <v>39.473684210526315</v>
          </cell>
          <cell r="N40">
            <v>4.3</v>
          </cell>
          <cell r="O40">
            <v>4.3</v>
          </cell>
          <cell r="P40">
            <v>0</v>
          </cell>
          <cell r="R40">
            <v>46739.130434782608</v>
          </cell>
          <cell r="S40">
            <v>13.953488372093023</v>
          </cell>
          <cell r="T40">
            <v>35.348837209302324</v>
          </cell>
          <cell r="W40">
            <v>4300</v>
          </cell>
          <cell r="X40">
            <v>0</v>
          </cell>
          <cell r="Y40">
            <v>13.953488372093023</v>
          </cell>
          <cell r="Z40">
            <v>21.395348837209305</v>
          </cell>
        </row>
        <row r="41">
          <cell r="B41">
            <v>41624</v>
          </cell>
          <cell r="C41" t="str">
            <v>A-26</v>
          </cell>
          <cell r="D41" t="str">
            <v>A-26:Zone3</v>
          </cell>
          <cell r="E41">
            <v>23</v>
          </cell>
          <cell r="F41">
            <v>100</v>
          </cell>
          <cell r="G41">
            <v>163</v>
          </cell>
          <cell r="H41">
            <v>157</v>
          </cell>
          <cell r="I41">
            <v>-1</v>
          </cell>
          <cell r="J41">
            <v>83</v>
          </cell>
          <cell r="K41">
            <v>55</v>
          </cell>
          <cell r="L41">
            <v>138</v>
          </cell>
          <cell r="M41">
            <v>39.855072463768117</v>
          </cell>
          <cell r="N41">
            <v>4</v>
          </cell>
          <cell r="O41">
            <v>4</v>
          </cell>
          <cell r="P41">
            <v>0</v>
          </cell>
          <cell r="R41">
            <v>48192.77108433735</v>
          </cell>
          <cell r="S41">
            <v>13.75</v>
          </cell>
          <cell r="T41">
            <v>34.5</v>
          </cell>
          <cell r="W41">
            <v>4000</v>
          </cell>
          <cell r="X41">
            <v>0</v>
          </cell>
          <cell r="Y41">
            <v>13.75</v>
          </cell>
          <cell r="Z41">
            <v>20.75</v>
          </cell>
        </row>
        <row r="42">
          <cell r="B42">
            <v>41678</v>
          </cell>
          <cell r="C42" t="str">
            <v>A-26</v>
          </cell>
          <cell r="D42" t="str">
            <v>A-26:Zone3</v>
          </cell>
          <cell r="E42">
            <v>4</v>
          </cell>
          <cell r="F42">
            <v>99</v>
          </cell>
          <cell r="G42">
            <v>171</v>
          </cell>
          <cell r="H42">
            <v>151</v>
          </cell>
          <cell r="I42">
            <v>25</v>
          </cell>
          <cell r="J42">
            <v>93.5</v>
          </cell>
          <cell r="K42">
            <v>48.75</v>
          </cell>
          <cell r="L42">
            <v>142.25</v>
          </cell>
          <cell r="M42">
            <v>34.270650263620389</v>
          </cell>
          <cell r="N42">
            <v>3.98</v>
          </cell>
          <cell r="O42">
            <v>3.98</v>
          </cell>
          <cell r="P42">
            <v>0</v>
          </cell>
          <cell r="R42">
            <v>42566.844919786097</v>
          </cell>
          <cell r="S42">
            <v>12.248743718592964</v>
          </cell>
          <cell r="T42">
            <v>35.741206030150757</v>
          </cell>
          <cell r="V42" t="str">
            <v>Post Re-Perf interval #11</v>
          </cell>
          <cell r="W42">
            <v>3980</v>
          </cell>
          <cell r="X42">
            <v>0</v>
          </cell>
          <cell r="Y42">
            <v>12.248743718592966</v>
          </cell>
          <cell r="Z42">
            <v>23.492462311557787</v>
          </cell>
        </row>
        <row r="43">
          <cell r="B43">
            <v>41682</v>
          </cell>
          <cell r="C43" t="str">
            <v>A-26</v>
          </cell>
          <cell r="D43" t="str">
            <v>A-26:Zone3</v>
          </cell>
          <cell r="E43">
            <v>0</v>
          </cell>
          <cell r="F43">
            <v>99</v>
          </cell>
          <cell r="G43">
            <v>219</v>
          </cell>
          <cell r="H43">
            <v>148</v>
          </cell>
          <cell r="I43">
            <v>-5</v>
          </cell>
          <cell r="J43">
            <v>86</v>
          </cell>
          <cell r="K43">
            <v>66</v>
          </cell>
          <cell r="L43">
            <v>152</v>
          </cell>
          <cell r="M43">
            <v>43.421052631578945</v>
          </cell>
          <cell r="N43">
            <v>3.76</v>
          </cell>
          <cell r="O43">
            <v>3.76</v>
          </cell>
          <cell r="R43">
            <v>43720.930232558138</v>
          </cell>
          <cell r="S43">
            <v>17.553191489361701</v>
          </cell>
          <cell r="T43">
            <v>40.425531914893618</v>
          </cell>
          <cell r="V43" t="str">
            <v>Post Re=perf interval #9</v>
          </cell>
          <cell r="W43">
            <v>3760</v>
          </cell>
          <cell r="X43">
            <v>0</v>
          </cell>
          <cell r="Y43">
            <v>17.553191489361701</v>
          </cell>
          <cell r="Z43">
            <v>22.872340425531917</v>
          </cell>
        </row>
        <row r="44">
          <cell r="B44">
            <v>41684</v>
          </cell>
          <cell r="C44" t="str">
            <v>A-26</v>
          </cell>
          <cell r="D44" t="str">
            <v>A-26:Zone3</v>
          </cell>
          <cell r="E44">
            <v>12</v>
          </cell>
          <cell r="F44">
            <v>100</v>
          </cell>
          <cell r="G44">
            <v>242</v>
          </cell>
          <cell r="H44">
            <v>137</v>
          </cell>
          <cell r="I44">
            <v>-5</v>
          </cell>
          <cell r="J44">
            <v>103</v>
          </cell>
          <cell r="K44">
            <v>64</v>
          </cell>
          <cell r="L44">
            <v>167</v>
          </cell>
          <cell r="M44">
            <v>38.32335329341317</v>
          </cell>
          <cell r="N44">
            <v>3.6</v>
          </cell>
          <cell r="O44">
            <v>3.6</v>
          </cell>
          <cell r="P44">
            <v>0</v>
          </cell>
          <cell r="R44">
            <v>34951.456310679612</v>
          </cell>
          <cell r="S44">
            <v>17.777777777777779</v>
          </cell>
          <cell r="T44">
            <v>46.388888888888886</v>
          </cell>
          <cell r="V44" t="str">
            <v>Post re-perf interval #8A</v>
          </cell>
          <cell r="W44">
            <v>3600</v>
          </cell>
          <cell r="X44">
            <v>0</v>
          </cell>
          <cell r="Y44">
            <v>17.777777777777779</v>
          </cell>
          <cell r="Z44">
            <v>28.611111111111111</v>
          </cell>
        </row>
        <row r="45">
          <cell r="B45">
            <v>41685</v>
          </cell>
          <cell r="C45" t="str">
            <v>A-26</v>
          </cell>
          <cell r="D45" t="str">
            <v>A-26:Zone3</v>
          </cell>
          <cell r="E45">
            <v>9</v>
          </cell>
          <cell r="F45">
            <v>100</v>
          </cell>
          <cell r="G45">
            <v>223</v>
          </cell>
          <cell r="H45">
            <v>137</v>
          </cell>
          <cell r="I45">
            <v>-5</v>
          </cell>
          <cell r="J45">
            <v>214</v>
          </cell>
          <cell r="K45">
            <v>25.1</v>
          </cell>
          <cell r="L45">
            <v>239.1</v>
          </cell>
          <cell r="M45">
            <v>10.497699707235466</v>
          </cell>
          <cell r="N45">
            <v>4.4000000000000004</v>
          </cell>
          <cell r="O45">
            <v>4.4000000000000004</v>
          </cell>
          <cell r="P45">
            <v>0</v>
          </cell>
          <cell r="R45">
            <v>20560.747663551403</v>
          </cell>
          <cell r="S45">
            <v>5.7045454545454541</v>
          </cell>
          <cell r="T45">
            <v>54.340909090909093</v>
          </cell>
          <cell r="V45" t="str">
            <v>Post Re-Perf inteval #8B</v>
          </cell>
          <cell r="W45">
            <v>4400</v>
          </cell>
          <cell r="X45">
            <v>0</v>
          </cell>
          <cell r="Y45">
            <v>5.7045454545454541</v>
          </cell>
          <cell r="Z45">
            <v>48.636363636363633</v>
          </cell>
        </row>
        <row r="46">
          <cell r="B46">
            <v>41686</v>
          </cell>
          <cell r="C46" t="str">
            <v>A-26</v>
          </cell>
          <cell r="D46" t="str">
            <v>A-26:Zone3</v>
          </cell>
          <cell r="E46">
            <v>15</v>
          </cell>
          <cell r="F46">
            <v>100</v>
          </cell>
          <cell r="G46">
            <v>211</v>
          </cell>
          <cell r="H46">
            <v>142</v>
          </cell>
          <cell r="I46">
            <v>-6</v>
          </cell>
          <cell r="J46">
            <v>172</v>
          </cell>
          <cell r="K46">
            <v>38.159999999999997</v>
          </cell>
          <cell r="L46">
            <v>210.16</v>
          </cell>
          <cell r="M46">
            <v>18.157594213932242</v>
          </cell>
          <cell r="N46">
            <v>4.3</v>
          </cell>
          <cell r="O46">
            <v>4.3</v>
          </cell>
          <cell r="P46">
            <v>0</v>
          </cell>
          <cell r="R46">
            <v>25000</v>
          </cell>
          <cell r="S46">
            <v>8.8744186046511633</v>
          </cell>
          <cell r="T46">
            <v>48.874418604651162</v>
          </cell>
          <cell r="V46" t="str">
            <v>Post Re-Perf interval#7</v>
          </cell>
          <cell r="W46">
            <v>4300</v>
          </cell>
          <cell r="X46">
            <v>0</v>
          </cell>
          <cell r="Y46">
            <v>8.8744186046511615</v>
          </cell>
          <cell r="Z46">
            <v>40</v>
          </cell>
        </row>
        <row r="47">
          <cell r="B47">
            <v>41688</v>
          </cell>
          <cell r="C47" t="str">
            <v>A-26</v>
          </cell>
          <cell r="D47" t="str">
            <v>A-26:Zone3</v>
          </cell>
          <cell r="E47">
            <v>5.5</v>
          </cell>
          <cell r="F47">
            <v>100</v>
          </cell>
          <cell r="G47">
            <v>243</v>
          </cell>
          <cell r="H47">
            <v>161</v>
          </cell>
          <cell r="I47">
            <v>0</v>
          </cell>
          <cell r="J47">
            <v>125</v>
          </cell>
          <cell r="K47">
            <v>81</v>
          </cell>
          <cell r="L47">
            <v>206</v>
          </cell>
          <cell r="M47">
            <v>39.320388349514566</v>
          </cell>
          <cell r="N47">
            <v>4.45</v>
          </cell>
          <cell r="O47">
            <v>4.45</v>
          </cell>
          <cell r="P47">
            <v>0</v>
          </cell>
          <cell r="R47">
            <v>35600</v>
          </cell>
          <cell r="S47">
            <v>18.202247191011235</v>
          </cell>
          <cell r="T47">
            <v>46.292134831460672</v>
          </cell>
          <cell r="V47" t="str">
            <v>Post Re-perf interval#5</v>
          </cell>
          <cell r="W47">
            <v>4450</v>
          </cell>
          <cell r="X47">
            <v>0</v>
          </cell>
          <cell r="Y47">
            <v>18.202247191011235</v>
          </cell>
          <cell r="Z47">
            <v>28.089887640449437</v>
          </cell>
        </row>
        <row r="48">
          <cell r="B48">
            <v>41689</v>
          </cell>
          <cell r="C48" t="str">
            <v>A-26</v>
          </cell>
          <cell r="D48" t="str">
            <v>A-26:Zone3</v>
          </cell>
          <cell r="E48">
            <v>8</v>
          </cell>
          <cell r="F48">
            <v>99</v>
          </cell>
          <cell r="G48">
            <v>240</v>
          </cell>
          <cell r="H48">
            <v>158</v>
          </cell>
          <cell r="I48">
            <v>0</v>
          </cell>
          <cell r="J48">
            <v>116</v>
          </cell>
          <cell r="K48">
            <v>65</v>
          </cell>
          <cell r="L48">
            <v>181</v>
          </cell>
          <cell r="M48">
            <v>35.911602209944753</v>
          </cell>
          <cell r="N48">
            <v>4.3099999999999996</v>
          </cell>
          <cell r="O48">
            <v>4.3099999999999996</v>
          </cell>
          <cell r="P48">
            <v>0</v>
          </cell>
          <cell r="R48">
            <v>37155.172413793101</v>
          </cell>
          <cell r="S48">
            <v>15.081206496519721</v>
          </cell>
          <cell r="T48">
            <v>41.995359628770302</v>
          </cell>
          <cell r="V48" t="str">
            <v>Post Re-perf interval#4</v>
          </cell>
          <cell r="W48">
            <v>4310</v>
          </cell>
          <cell r="X48">
            <v>0</v>
          </cell>
          <cell r="Y48">
            <v>15.081206496519723</v>
          </cell>
          <cell r="Z48">
            <v>26.914153132250583</v>
          </cell>
        </row>
        <row r="49">
          <cell r="B49">
            <v>41690</v>
          </cell>
          <cell r="C49" t="str">
            <v>A-26</v>
          </cell>
          <cell r="D49" t="str">
            <v>A-26:Zone3</v>
          </cell>
          <cell r="E49">
            <v>10.75</v>
          </cell>
          <cell r="F49">
            <v>100</v>
          </cell>
          <cell r="G49">
            <v>227</v>
          </cell>
          <cell r="H49">
            <v>155</v>
          </cell>
          <cell r="I49">
            <v>0</v>
          </cell>
          <cell r="J49">
            <v>122</v>
          </cell>
          <cell r="K49">
            <v>84</v>
          </cell>
          <cell r="L49">
            <v>206</v>
          </cell>
          <cell r="M49">
            <v>40.776699029126213</v>
          </cell>
          <cell r="N49">
            <v>4.3</v>
          </cell>
          <cell r="O49">
            <v>4.3</v>
          </cell>
          <cell r="P49">
            <v>0</v>
          </cell>
          <cell r="R49">
            <v>35245.901639344265</v>
          </cell>
          <cell r="S49">
            <v>19.534883720930232</v>
          </cell>
          <cell r="T49">
            <v>47.906976744186046</v>
          </cell>
          <cell r="V49" t="str">
            <v>Post Re-perf interval#3</v>
          </cell>
          <cell r="W49">
            <v>4300</v>
          </cell>
          <cell r="X49">
            <v>0</v>
          </cell>
          <cell r="Y49">
            <v>19.534883720930232</v>
          </cell>
          <cell r="Z49">
            <v>28.372093023255815</v>
          </cell>
        </row>
        <row r="50">
          <cell r="B50">
            <v>41691</v>
          </cell>
          <cell r="C50" t="str">
            <v>A-26</v>
          </cell>
          <cell r="D50" t="str">
            <v>A-26:Zone3</v>
          </cell>
          <cell r="E50">
            <v>12</v>
          </cell>
          <cell r="F50">
            <v>100</v>
          </cell>
          <cell r="G50">
            <v>226</v>
          </cell>
          <cell r="H50">
            <v>137</v>
          </cell>
          <cell r="I50">
            <v>0</v>
          </cell>
          <cell r="J50">
            <v>168.96</v>
          </cell>
          <cell r="K50">
            <v>56.44</v>
          </cell>
          <cell r="L50">
            <v>225.4</v>
          </cell>
          <cell r="M50">
            <v>25.039929015084294</v>
          </cell>
          <cell r="N50">
            <v>4.49</v>
          </cell>
          <cell r="O50">
            <v>4.49</v>
          </cell>
          <cell r="P50">
            <v>0</v>
          </cell>
          <cell r="R50">
            <v>26574.33712121212</v>
          </cell>
          <cell r="S50">
            <v>12.570155902004455</v>
          </cell>
          <cell r="T50">
            <v>50.200445434298445</v>
          </cell>
          <cell r="V50" t="str">
            <v>Post Re-perf interval#2. WT Ops. Manual WC 20%</v>
          </cell>
          <cell r="W50">
            <v>4490</v>
          </cell>
          <cell r="X50">
            <v>0</v>
          </cell>
          <cell r="Y50">
            <v>12.570155902004453</v>
          </cell>
          <cell r="Z50">
            <v>37.630289532293986</v>
          </cell>
        </row>
        <row r="51">
          <cell r="B51">
            <v>41695</v>
          </cell>
          <cell r="C51" t="str">
            <v>A-26</v>
          </cell>
          <cell r="D51" t="str">
            <v>A-26:Zone3</v>
          </cell>
          <cell r="E51">
            <v>17</v>
          </cell>
          <cell r="F51">
            <v>100</v>
          </cell>
          <cell r="G51">
            <v>251</v>
          </cell>
          <cell r="H51">
            <v>138</v>
          </cell>
          <cell r="I51">
            <v>0</v>
          </cell>
          <cell r="J51">
            <v>198</v>
          </cell>
          <cell r="K51">
            <v>49.5</v>
          </cell>
          <cell r="L51">
            <v>247.5</v>
          </cell>
          <cell r="M51">
            <v>20</v>
          </cell>
          <cell r="N51">
            <v>5.14</v>
          </cell>
          <cell r="O51">
            <v>5.14</v>
          </cell>
          <cell r="P51">
            <v>0</v>
          </cell>
          <cell r="R51">
            <v>25959.595959595961</v>
          </cell>
          <cell r="S51">
            <v>9.6303501945525287</v>
          </cell>
          <cell r="T51">
            <v>48.151750972762649</v>
          </cell>
          <cell r="V51" t="str">
            <v>Post Re-perf int #2 adj-plan. Last. WC 20%</v>
          </cell>
          <cell r="W51">
            <v>5140</v>
          </cell>
          <cell r="X51">
            <v>0</v>
          </cell>
          <cell r="Y51">
            <v>9.6303501945525305</v>
          </cell>
          <cell r="Z51">
            <v>38.521400778210122</v>
          </cell>
        </row>
        <row r="52">
          <cell r="B52">
            <v>41706</v>
          </cell>
          <cell r="C52" t="str">
            <v>A-26</v>
          </cell>
          <cell r="D52" t="str">
            <v>A-26:Zone3</v>
          </cell>
          <cell r="E52">
            <v>15</v>
          </cell>
          <cell r="F52">
            <v>100</v>
          </cell>
          <cell r="G52">
            <v>260</v>
          </cell>
          <cell r="H52">
            <v>142.80000000000001</v>
          </cell>
          <cell r="I52">
            <v>1</v>
          </cell>
          <cell r="J52">
            <v>200.45</v>
          </cell>
          <cell r="K52">
            <v>0</v>
          </cell>
          <cell r="L52">
            <v>200.45</v>
          </cell>
          <cell r="M52">
            <v>0</v>
          </cell>
          <cell r="N52">
            <v>4.68</v>
          </cell>
          <cell r="O52">
            <v>4.68</v>
          </cell>
          <cell r="P52">
            <v>0</v>
          </cell>
          <cell r="R52">
            <v>23347.468196557744</v>
          </cell>
          <cell r="S52">
            <v>0</v>
          </cell>
          <cell r="T52">
            <v>42.831196581196579</v>
          </cell>
          <cell r="V52" t="str">
            <v xml:space="preserve">No Manual WC. No water observed at water outlet TS. </v>
          </cell>
          <cell r="W52">
            <v>4680</v>
          </cell>
          <cell r="X52">
            <v>0</v>
          </cell>
          <cell r="Y52">
            <v>0</v>
          </cell>
          <cell r="Z52">
            <v>42.831196581196579</v>
          </cell>
        </row>
        <row r="53">
          <cell r="B53">
            <v>41732</v>
          </cell>
          <cell r="C53" t="str">
            <v>A-26</v>
          </cell>
          <cell r="D53" t="str">
            <v>A-26:Zone3</v>
          </cell>
          <cell r="E53">
            <v>15</v>
          </cell>
          <cell r="F53">
            <v>100</v>
          </cell>
          <cell r="G53">
            <v>228</v>
          </cell>
          <cell r="H53">
            <v>228</v>
          </cell>
          <cell r="I53">
            <v>1</v>
          </cell>
          <cell r="J53">
            <v>92.53</v>
          </cell>
          <cell r="K53">
            <v>62.5</v>
          </cell>
          <cell r="L53">
            <v>155.03</v>
          </cell>
          <cell r="M53">
            <v>40.314777784944852</v>
          </cell>
          <cell r="N53">
            <v>4.1100000000000003</v>
          </cell>
          <cell r="O53">
            <v>4.1100000000000003</v>
          </cell>
          <cell r="P53">
            <v>0</v>
          </cell>
          <cell r="R53">
            <v>44418.026585972118</v>
          </cell>
          <cell r="S53">
            <v>15.206812652068127</v>
          </cell>
          <cell r="T53">
            <v>37.720194647201943</v>
          </cell>
          <cell r="V53" t="str">
            <v>Lab WC 26.8%</v>
          </cell>
          <cell r="W53">
            <v>4110</v>
          </cell>
          <cell r="X53">
            <v>0</v>
          </cell>
          <cell r="Y53">
            <v>15.206812652068125</v>
          </cell>
          <cell r="Z53">
            <v>22.51338199513382</v>
          </cell>
        </row>
        <row r="54">
          <cell r="B54">
            <v>41744</v>
          </cell>
          <cell r="C54" t="str">
            <v>A-26</v>
          </cell>
          <cell r="D54" t="str">
            <v>A-26:Zone3</v>
          </cell>
          <cell r="E54">
            <v>7</v>
          </cell>
          <cell r="F54">
            <v>100</v>
          </cell>
          <cell r="G54">
            <v>194.6</v>
          </cell>
          <cell r="H54">
            <v>162.5</v>
          </cell>
          <cell r="I54">
            <v>3.3</v>
          </cell>
          <cell r="J54">
            <v>97.15</v>
          </cell>
          <cell r="K54">
            <v>56.25</v>
          </cell>
          <cell r="L54">
            <v>153.4</v>
          </cell>
          <cell r="M54">
            <v>36.668839634941328</v>
          </cell>
          <cell r="N54">
            <v>3.88</v>
          </cell>
          <cell r="O54">
            <v>3.88</v>
          </cell>
          <cell r="P54">
            <v>0</v>
          </cell>
          <cell r="R54">
            <v>39938.239835306231</v>
          </cell>
          <cell r="S54">
            <v>14.49742268041237</v>
          </cell>
          <cell r="T54">
            <v>39.536082474226802</v>
          </cell>
          <cell r="W54">
            <v>3880</v>
          </cell>
          <cell r="X54">
            <v>0</v>
          </cell>
          <cell r="Y54">
            <v>14.497422680412372</v>
          </cell>
          <cell r="Z54">
            <v>25.038659793814436</v>
          </cell>
        </row>
        <row r="55">
          <cell r="B55">
            <v>41769</v>
          </cell>
          <cell r="C55" t="str">
            <v>A-26</v>
          </cell>
          <cell r="D55" t="str">
            <v>A-26:Zone3</v>
          </cell>
          <cell r="E55">
            <v>17</v>
          </cell>
          <cell r="F55">
            <v>100</v>
          </cell>
          <cell r="G55">
            <v>208</v>
          </cell>
          <cell r="H55">
            <v>158</v>
          </cell>
          <cell r="I55">
            <v>1.3</v>
          </cell>
          <cell r="J55">
            <v>82.34</v>
          </cell>
          <cell r="K55">
            <v>66.97</v>
          </cell>
          <cell r="L55">
            <v>149.31</v>
          </cell>
          <cell r="M55">
            <v>44.852990422610674</v>
          </cell>
          <cell r="N55">
            <v>3.74</v>
          </cell>
          <cell r="O55">
            <v>3.74</v>
          </cell>
          <cell r="P55">
            <v>0</v>
          </cell>
          <cell r="R55">
            <v>45421.423366529023</v>
          </cell>
          <cell r="S55">
            <v>17.906417112299465</v>
          </cell>
          <cell r="T55">
            <v>39.922459893048128</v>
          </cell>
          <cell r="W55">
            <v>3740</v>
          </cell>
          <cell r="X55">
            <v>0</v>
          </cell>
          <cell r="Y55">
            <v>17.906417112299465</v>
          </cell>
          <cell r="Z55">
            <v>22.016042780748663</v>
          </cell>
        </row>
        <row r="56">
          <cell r="B56">
            <v>41778</v>
          </cell>
          <cell r="C56" t="str">
            <v>A-26</v>
          </cell>
          <cell r="D56" t="str">
            <v>A-26:Zone3</v>
          </cell>
          <cell r="E56">
            <v>22</v>
          </cell>
          <cell r="F56">
            <v>100</v>
          </cell>
          <cell r="G56">
            <v>240</v>
          </cell>
          <cell r="H56">
            <v>141</v>
          </cell>
          <cell r="I56">
            <v>1</v>
          </cell>
          <cell r="J56">
            <v>166</v>
          </cell>
          <cell r="K56">
            <v>0</v>
          </cell>
          <cell r="L56">
            <v>166</v>
          </cell>
          <cell r="M56">
            <v>0</v>
          </cell>
          <cell r="N56">
            <v>3.69</v>
          </cell>
          <cell r="O56">
            <v>3.69</v>
          </cell>
          <cell r="P56">
            <v>0</v>
          </cell>
          <cell r="R56">
            <v>22228.915662650601</v>
          </cell>
          <cell r="S56">
            <v>0</v>
          </cell>
          <cell r="T56">
            <v>44.986449864498645</v>
          </cell>
          <cell r="W56">
            <v>3690</v>
          </cell>
          <cell r="X56">
            <v>0</v>
          </cell>
          <cell r="Y56">
            <v>0</v>
          </cell>
          <cell r="Z56">
            <v>44.986449864498645</v>
          </cell>
        </row>
        <row r="57">
          <cell r="B57">
            <v>41789</v>
          </cell>
          <cell r="C57" t="str">
            <v>A-26</v>
          </cell>
          <cell r="D57" t="str">
            <v>A-26:Zone3</v>
          </cell>
          <cell r="E57">
            <v>29</v>
          </cell>
          <cell r="F57">
            <v>100</v>
          </cell>
          <cell r="G57">
            <v>275.5</v>
          </cell>
          <cell r="H57">
            <v>153</v>
          </cell>
          <cell r="I57">
            <v>7</v>
          </cell>
          <cell r="J57">
            <v>79.599999999999994</v>
          </cell>
          <cell r="K57">
            <v>56.33</v>
          </cell>
          <cell r="L57">
            <v>135.93</v>
          </cell>
          <cell r="M57">
            <v>41.440447289045835</v>
          </cell>
          <cell r="N57">
            <v>3.16</v>
          </cell>
          <cell r="O57">
            <v>3.16</v>
          </cell>
          <cell r="P57">
            <v>0</v>
          </cell>
          <cell r="R57">
            <v>39698.492462311558</v>
          </cell>
          <cell r="S57">
            <v>17.825949367088608</v>
          </cell>
          <cell r="T57">
            <v>43.015822784810126</v>
          </cell>
          <cell r="W57">
            <v>3160</v>
          </cell>
          <cell r="X57">
            <v>0</v>
          </cell>
          <cell r="Y57">
            <v>17.825949367088608</v>
          </cell>
          <cell r="Z57">
            <v>25.189873417721515</v>
          </cell>
        </row>
        <row r="58">
          <cell r="B58">
            <v>41802</v>
          </cell>
          <cell r="C58" t="str">
            <v>A-26</v>
          </cell>
          <cell r="D58" t="str">
            <v>A-26:Zone3</v>
          </cell>
          <cell r="E58">
            <v>23</v>
          </cell>
          <cell r="F58">
            <v>100</v>
          </cell>
          <cell r="G58">
            <v>238</v>
          </cell>
          <cell r="H58">
            <v>142</v>
          </cell>
          <cell r="I58">
            <v>1.7</v>
          </cell>
          <cell r="J58">
            <v>119.45</v>
          </cell>
          <cell r="K58">
            <v>45</v>
          </cell>
          <cell r="L58">
            <v>164.45</v>
          </cell>
          <cell r="M58">
            <v>27.363940407418667</v>
          </cell>
          <cell r="N58">
            <v>3.34</v>
          </cell>
          <cell r="O58">
            <v>3.34</v>
          </cell>
          <cell r="P58">
            <v>0</v>
          </cell>
          <cell r="R58">
            <v>27961.490163248222</v>
          </cell>
          <cell r="S58">
            <v>13.473053892215569</v>
          </cell>
          <cell r="T58">
            <v>49.236526946107787</v>
          </cell>
          <cell r="V58" t="str">
            <v>No manual WC</v>
          </cell>
          <cell r="W58">
            <v>3340</v>
          </cell>
          <cell r="X58">
            <v>0</v>
          </cell>
          <cell r="Y58">
            <v>13.473053892215569</v>
          </cell>
          <cell r="Z58">
            <v>35.76347305389222</v>
          </cell>
        </row>
        <row r="59">
          <cell r="B59">
            <v>41818</v>
          </cell>
          <cell r="C59" t="str">
            <v>A-26</v>
          </cell>
          <cell r="D59" t="str">
            <v>A-26:Zone3</v>
          </cell>
          <cell r="E59">
            <v>24</v>
          </cell>
          <cell r="F59">
            <v>100</v>
          </cell>
          <cell r="G59">
            <v>252</v>
          </cell>
          <cell r="H59">
            <v>143</v>
          </cell>
          <cell r="I59">
            <v>2.4</v>
          </cell>
          <cell r="J59">
            <v>131</v>
          </cell>
          <cell r="K59">
            <v>0</v>
          </cell>
          <cell r="L59">
            <v>131</v>
          </cell>
          <cell r="M59">
            <v>0</v>
          </cell>
          <cell r="N59">
            <v>3.15</v>
          </cell>
          <cell r="O59">
            <v>3.15</v>
          </cell>
          <cell r="P59">
            <v>0</v>
          </cell>
          <cell r="R59">
            <v>24045.801526717558</v>
          </cell>
          <cell r="S59">
            <v>0</v>
          </cell>
          <cell r="T59">
            <v>41.587301587301589</v>
          </cell>
          <cell r="V59" t="str">
            <v>No manual WC</v>
          </cell>
          <cell r="W59">
            <v>3150</v>
          </cell>
          <cell r="X59">
            <v>0</v>
          </cell>
          <cell r="Y59">
            <v>0</v>
          </cell>
          <cell r="Z59">
            <v>41.587301587301589</v>
          </cell>
        </row>
        <row r="60">
          <cell r="B60">
            <v>41839</v>
          </cell>
          <cell r="C60" t="str">
            <v>A-26</v>
          </cell>
          <cell r="D60" t="str">
            <v>A-26:Zone3</v>
          </cell>
          <cell r="E60">
            <v>13.5</v>
          </cell>
          <cell r="F60">
            <v>100</v>
          </cell>
          <cell r="G60">
            <v>200</v>
          </cell>
          <cell r="H60">
            <v>139.4</v>
          </cell>
          <cell r="I60">
            <v>2</v>
          </cell>
          <cell r="J60">
            <v>165.4</v>
          </cell>
          <cell r="K60">
            <v>0</v>
          </cell>
          <cell r="L60">
            <v>165.4</v>
          </cell>
          <cell r="M60">
            <v>0</v>
          </cell>
          <cell r="N60">
            <v>3.29</v>
          </cell>
          <cell r="O60">
            <v>3.29</v>
          </cell>
          <cell r="P60">
            <v>0</v>
          </cell>
          <cell r="R60">
            <v>19891.172914147523</v>
          </cell>
          <cell r="S60">
            <v>0</v>
          </cell>
          <cell r="T60">
            <v>50.273556231003042</v>
          </cell>
          <cell r="W60">
            <v>3290</v>
          </cell>
          <cell r="X60">
            <v>0</v>
          </cell>
          <cell r="Y60">
            <v>0</v>
          </cell>
          <cell r="Z60">
            <v>50.273556231003042</v>
          </cell>
        </row>
        <row r="61">
          <cell r="B61">
            <v>41847</v>
          </cell>
          <cell r="C61" t="str">
            <v>A-26</v>
          </cell>
          <cell r="D61" t="str">
            <v>A-26:Zone3</v>
          </cell>
          <cell r="E61">
            <v>46</v>
          </cell>
          <cell r="F61">
            <v>100</v>
          </cell>
          <cell r="G61">
            <v>214</v>
          </cell>
          <cell r="H61">
            <v>142.6</v>
          </cell>
          <cell r="I61">
            <v>20</v>
          </cell>
          <cell r="J61">
            <v>157</v>
          </cell>
          <cell r="K61">
            <v>3.1</v>
          </cell>
          <cell r="L61">
            <v>160.1</v>
          </cell>
          <cell r="M61">
            <v>1.9362898188632105</v>
          </cell>
          <cell r="N61">
            <v>3.11</v>
          </cell>
          <cell r="O61">
            <v>3.11</v>
          </cell>
          <cell r="P61">
            <v>0</v>
          </cell>
          <cell r="R61">
            <v>19808.917197452229</v>
          </cell>
          <cell r="S61">
            <v>0.99678456591639875</v>
          </cell>
          <cell r="T61">
            <v>51.479099678456592</v>
          </cell>
          <cell r="W61">
            <v>3110</v>
          </cell>
          <cell r="X61">
            <v>0</v>
          </cell>
          <cell r="Y61">
            <v>0.99678456591639875</v>
          </cell>
          <cell r="Z61">
            <v>50.482315112540192</v>
          </cell>
        </row>
        <row r="62">
          <cell r="B62">
            <v>41868</v>
          </cell>
          <cell r="C62" t="str">
            <v>A-26</v>
          </cell>
          <cell r="D62" t="str">
            <v>A-26:Zone3</v>
          </cell>
          <cell r="E62">
            <v>22</v>
          </cell>
          <cell r="F62">
            <v>100</v>
          </cell>
          <cell r="G62">
            <v>191</v>
          </cell>
          <cell r="H62">
            <v>133.5</v>
          </cell>
          <cell r="I62">
            <v>20</v>
          </cell>
          <cell r="J62">
            <v>89.7</v>
          </cell>
          <cell r="K62">
            <v>51.28</v>
          </cell>
          <cell r="L62">
            <v>140.97999999999999</v>
          </cell>
          <cell r="M62">
            <v>36.37395375230529</v>
          </cell>
          <cell r="N62">
            <v>2.79</v>
          </cell>
          <cell r="O62">
            <v>2.79</v>
          </cell>
          <cell r="P62">
            <v>0</v>
          </cell>
          <cell r="R62">
            <v>31103.678929765887</v>
          </cell>
          <cell r="S62">
            <v>18.379928315412187</v>
          </cell>
          <cell r="T62">
            <v>50.530465949820787</v>
          </cell>
          <cell r="W62">
            <v>2790</v>
          </cell>
          <cell r="X62">
            <v>0</v>
          </cell>
          <cell r="Y62">
            <v>18.379928315412187</v>
          </cell>
          <cell r="Z62">
            <v>32.1505376344086</v>
          </cell>
        </row>
        <row r="63">
          <cell r="B63">
            <v>41901</v>
          </cell>
          <cell r="C63" t="str">
            <v>A-26</v>
          </cell>
          <cell r="D63" t="str">
            <v>A-26:Zone3</v>
          </cell>
          <cell r="E63">
            <v>24</v>
          </cell>
          <cell r="F63">
            <v>100</v>
          </cell>
          <cell r="G63">
            <v>250.8</v>
          </cell>
          <cell r="H63">
            <v>147.25</v>
          </cell>
          <cell r="I63">
            <v>-7.5</v>
          </cell>
          <cell r="J63">
            <v>73.72</v>
          </cell>
          <cell r="K63">
            <v>46.7</v>
          </cell>
          <cell r="L63">
            <v>120.42</v>
          </cell>
          <cell r="M63">
            <v>38.780933399767477</v>
          </cell>
          <cell r="N63">
            <v>2.44</v>
          </cell>
          <cell r="O63">
            <v>2.44</v>
          </cell>
          <cell r="P63">
            <v>0</v>
          </cell>
          <cell r="R63">
            <v>33098.209441128594</v>
          </cell>
          <cell r="S63">
            <v>19.139344262295083</v>
          </cell>
          <cell r="T63">
            <v>49.352459016393439</v>
          </cell>
          <cell r="W63">
            <v>2440</v>
          </cell>
          <cell r="X63">
            <v>0</v>
          </cell>
          <cell r="Y63">
            <v>19.139344262295083</v>
          </cell>
          <cell r="Z63">
            <v>30.21311475409836</v>
          </cell>
        </row>
        <row r="64">
          <cell r="B64">
            <v>41913</v>
          </cell>
          <cell r="C64" t="str">
            <v>A-26</v>
          </cell>
          <cell r="D64" t="str">
            <v>A-26:Zone3</v>
          </cell>
          <cell r="E64">
            <v>22</v>
          </cell>
          <cell r="F64">
            <v>100</v>
          </cell>
          <cell r="G64">
            <v>206</v>
          </cell>
          <cell r="H64">
            <v>147</v>
          </cell>
          <cell r="I64">
            <v>1.83</v>
          </cell>
          <cell r="J64">
            <v>81.12</v>
          </cell>
          <cell r="K64">
            <v>54.26</v>
          </cell>
          <cell r="L64">
            <v>135.38</v>
          </cell>
          <cell r="M64">
            <v>40.079775446890238</v>
          </cell>
          <cell r="N64">
            <v>2.73</v>
          </cell>
          <cell r="O64">
            <v>2.73</v>
          </cell>
          <cell r="P64">
            <v>0</v>
          </cell>
          <cell r="R64">
            <v>33653.846153846156</v>
          </cell>
          <cell r="S64">
            <v>19.875457875457876</v>
          </cell>
          <cell r="T64">
            <v>49.589743589743591</v>
          </cell>
          <cell r="W64">
            <v>2730</v>
          </cell>
          <cell r="X64">
            <v>0</v>
          </cell>
          <cell r="Y64">
            <v>19.875457875457876</v>
          </cell>
          <cell r="Z64">
            <v>29.714285714285715</v>
          </cell>
        </row>
        <row r="65">
          <cell r="B65">
            <v>41969</v>
          </cell>
          <cell r="C65" t="str">
            <v>A-26</v>
          </cell>
          <cell r="D65" t="str">
            <v>A-26:Zone3</v>
          </cell>
          <cell r="E65">
            <v>21</v>
          </cell>
          <cell r="F65">
            <v>100</v>
          </cell>
          <cell r="G65">
            <v>211.9</v>
          </cell>
          <cell r="H65">
            <v>142.65</v>
          </cell>
          <cell r="I65">
            <v>3.27</v>
          </cell>
          <cell r="J65">
            <v>66.97</v>
          </cell>
          <cell r="K65">
            <v>39.78</v>
          </cell>
          <cell r="L65">
            <v>106.75</v>
          </cell>
          <cell r="M65">
            <v>37.264637002341921</v>
          </cell>
          <cell r="N65">
            <v>2.27</v>
          </cell>
          <cell r="O65">
            <v>2.27</v>
          </cell>
          <cell r="P65">
            <v>0</v>
          </cell>
          <cell r="R65">
            <v>33895.774227265938</v>
          </cell>
          <cell r="S65">
            <v>17.524229074889867</v>
          </cell>
          <cell r="T65">
            <v>47.026431718061673</v>
          </cell>
          <cell r="W65">
            <v>2270</v>
          </cell>
          <cell r="X65">
            <v>0</v>
          </cell>
          <cell r="Y65">
            <v>17.524229074889867</v>
          </cell>
          <cell r="Z65">
            <v>29.502202643171806</v>
          </cell>
        </row>
        <row r="66">
          <cell r="B66">
            <v>42041</v>
          </cell>
          <cell r="C66" t="str">
            <v>A-26</v>
          </cell>
          <cell r="D66" t="str">
            <v>A-26:Zone3</v>
          </cell>
          <cell r="E66">
            <v>23</v>
          </cell>
          <cell r="F66">
            <v>100</v>
          </cell>
          <cell r="G66">
            <v>226</v>
          </cell>
          <cell r="H66">
            <v>114.4</v>
          </cell>
          <cell r="I66">
            <v>1.7</v>
          </cell>
          <cell r="J66">
            <v>70.180000000000007</v>
          </cell>
          <cell r="K66">
            <v>41.677</v>
          </cell>
          <cell r="L66">
            <v>111.857</v>
          </cell>
          <cell r="M66">
            <v>37.259179130496975</v>
          </cell>
          <cell r="N66">
            <v>1.87</v>
          </cell>
          <cell r="O66">
            <v>1.87</v>
          </cell>
          <cell r="P66">
            <v>0</v>
          </cell>
          <cell r="R66">
            <v>26645.768025078371</v>
          </cell>
          <cell r="S66">
            <v>22.287165775401071</v>
          </cell>
          <cell r="T66">
            <v>59.816577540106955</v>
          </cell>
          <cell r="V66" t="str">
            <v>Assume WC 37.26% as previous. No liq sample</v>
          </cell>
          <cell r="W66">
            <v>1870</v>
          </cell>
          <cell r="X66">
            <v>0</v>
          </cell>
          <cell r="Y66">
            <v>22.287165775401068</v>
          </cell>
          <cell r="Z66">
            <v>37.529411764705884</v>
          </cell>
        </row>
        <row r="67">
          <cell r="B67">
            <v>42054</v>
          </cell>
          <cell r="C67" t="str">
            <v>A-26</v>
          </cell>
          <cell r="D67" t="str">
            <v>A-26:Zone3</v>
          </cell>
          <cell r="E67">
            <v>23</v>
          </cell>
          <cell r="F67">
            <v>100</v>
          </cell>
          <cell r="G67">
            <v>230</v>
          </cell>
          <cell r="H67">
            <v>123.96</v>
          </cell>
          <cell r="I67">
            <v>1.7</v>
          </cell>
          <cell r="J67">
            <v>51.22</v>
          </cell>
          <cell r="K67">
            <v>30.420999999999999</v>
          </cell>
          <cell r="L67">
            <v>81.641000000000005</v>
          </cell>
          <cell r="M67">
            <v>37.2619149691944</v>
          </cell>
          <cell r="N67">
            <v>1.83</v>
          </cell>
          <cell r="O67">
            <v>1.83</v>
          </cell>
          <cell r="P67">
            <v>0</v>
          </cell>
          <cell r="R67">
            <v>35728.231159703239</v>
          </cell>
          <cell r="S67">
            <v>16.623497267759564</v>
          </cell>
          <cell r="T67">
            <v>44.612568306010928</v>
          </cell>
          <cell r="V67" t="str">
            <v>Assume WC 37.26% as previous. No liq sample</v>
          </cell>
          <cell r="W67">
            <v>1830</v>
          </cell>
          <cell r="X67">
            <v>0</v>
          </cell>
          <cell r="Y67">
            <v>16.623497267759561</v>
          </cell>
          <cell r="Z67">
            <v>27.989071038251364</v>
          </cell>
        </row>
        <row r="68">
          <cell r="B68">
            <v>42068</v>
          </cell>
          <cell r="C68" t="str">
            <v>A-26</v>
          </cell>
          <cell r="D68" t="str">
            <v>A-26:Zone3</v>
          </cell>
          <cell r="E68">
            <v>24</v>
          </cell>
          <cell r="F68">
            <v>100</v>
          </cell>
          <cell r="G68">
            <v>193.4</v>
          </cell>
          <cell r="H68">
            <v>130.30000000000001</v>
          </cell>
          <cell r="I68">
            <v>1.7</v>
          </cell>
          <cell r="J68">
            <v>75.75</v>
          </cell>
          <cell r="K68">
            <v>44.99</v>
          </cell>
          <cell r="L68">
            <v>120.74</v>
          </cell>
          <cell r="M68">
            <v>37.26188504223952</v>
          </cell>
          <cell r="N68">
            <v>1.98</v>
          </cell>
          <cell r="O68">
            <v>1.98</v>
          </cell>
          <cell r="P68">
            <v>0</v>
          </cell>
          <cell r="R68">
            <v>26138.61386138614</v>
          </cell>
          <cell r="S68">
            <v>22.722222222222221</v>
          </cell>
          <cell r="T68">
            <v>60.979797979797979</v>
          </cell>
          <cell r="V68" t="str">
            <v>Visual WC close to previous test 37.26%</v>
          </cell>
          <cell r="W68">
            <v>1980</v>
          </cell>
          <cell r="X68">
            <v>0</v>
          </cell>
          <cell r="Y68">
            <v>22.722222222222225</v>
          </cell>
          <cell r="Z68">
            <v>38.257575757575758</v>
          </cell>
        </row>
        <row r="69">
          <cell r="B69">
            <v>42146</v>
          </cell>
          <cell r="C69" t="str">
            <v>A-26</v>
          </cell>
          <cell r="D69" t="str">
            <v>A-26:Zone3</v>
          </cell>
          <cell r="E69">
            <v>21</v>
          </cell>
          <cell r="F69">
            <v>100</v>
          </cell>
          <cell r="G69">
            <v>202</v>
          </cell>
          <cell r="H69">
            <v>131</v>
          </cell>
          <cell r="I69">
            <v>1.93</v>
          </cell>
          <cell r="J69">
            <v>64.12</v>
          </cell>
          <cell r="K69">
            <v>38.081000000000003</v>
          </cell>
          <cell r="L69">
            <v>102.20099999999999</v>
          </cell>
          <cell r="M69">
            <v>37.260887858240132</v>
          </cell>
          <cell r="N69">
            <v>1.44</v>
          </cell>
          <cell r="O69">
            <v>1.44</v>
          </cell>
          <cell r="P69">
            <v>0</v>
          </cell>
          <cell r="R69">
            <v>22457.89145352464</v>
          </cell>
          <cell r="S69">
            <v>26.445138888888888</v>
          </cell>
          <cell r="T69">
            <v>70.972916666666663</v>
          </cell>
          <cell r="V69" t="str">
            <v>Assume WC 37.26%</v>
          </cell>
          <cell r="W69">
            <v>1440</v>
          </cell>
          <cell r="X69">
            <v>0</v>
          </cell>
          <cell r="Y69">
            <v>26.445138888888891</v>
          </cell>
          <cell r="Z69">
            <v>44.527777777777786</v>
          </cell>
        </row>
        <row r="70">
          <cell r="B70">
            <v>42201</v>
          </cell>
          <cell r="C70" t="str">
            <v>A-26</v>
          </cell>
          <cell r="D70" t="str">
            <v>A-26:Zone3</v>
          </cell>
          <cell r="E70">
            <v>23.5</v>
          </cell>
          <cell r="F70">
            <v>100</v>
          </cell>
          <cell r="G70">
            <v>200.75</v>
          </cell>
          <cell r="H70">
            <v>93.34</v>
          </cell>
          <cell r="I70">
            <v>-0.02</v>
          </cell>
          <cell r="J70">
            <v>10.32</v>
          </cell>
          <cell r="K70">
            <v>75.7</v>
          </cell>
          <cell r="L70">
            <v>86.02</v>
          </cell>
          <cell r="M70">
            <v>88.002790048825858</v>
          </cell>
          <cell r="N70">
            <v>1.56</v>
          </cell>
          <cell r="O70">
            <v>1.56</v>
          </cell>
          <cell r="P70">
            <v>0</v>
          </cell>
          <cell r="R70">
            <v>151162.79069767441</v>
          </cell>
          <cell r="S70">
            <v>48.525641025641029</v>
          </cell>
          <cell r="T70">
            <v>55.141025641025642</v>
          </cell>
          <cell r="V70" t="str">
            <v>Lab WC 88%</v>
          </cell>
          <cell r="W70">
            <v>1560</v>
          </cell>
          <cell r="X70">
            <v>0</v>
          </cell>
          <cell r="Y70">
            <v>48.525641025641029</v>
          </cell>
          <cell r="Z70">
            <v>6.615384615384615</v>
          </cell>
        </row>
        <row r="71">
          <cell r="B71">
            <v>42236</v>
          </cell>
          <cell r="C71" t="str">
            <v>A-26</v>
          </cell>
          <cell r="D71" t="str">
            <v>A-26:Zone3</v>
          </cell>
          <cell r="E71">
            <v>12</v>
          </cell>
          <cell r="F71">
            <v>100</v>
          </cell>
          <cell r="G71">
            <v>196</v>
          </cell>
          <cell r="H71">
            <v>120</v>
          </cell>
          <cell r="I71">
            <v>1.43</v>
          </cell>
          <cell r="J71">
            <v>24.39</v>
          </cell>
          <cell r="K71">
            <v>79.400000000000006</v>
          </cell>
          <cell r="L71">
            <v>103.79</v>
          </cell>
          <cell r="M71">
            <v>76.500626264572688</v>
          </cell>
          <cell r="N71">
            <v>1.48</v>
          </cell>
          <cell r="O71">
            <v>1.48</v>
          </cell>
          <cell r="P71">
            <v>0</v>
          </cell>
          <cell r="R71">
            <v>60680.606806068063</v>
          </cell>
          <cell r="S71">
            <v>53.648648648648646</v>
          </cell>
          <cell r="T71">
            <v>70.128378378378372</v>
          </cell>
          <cell r="V71" t="str">
            <v>Lab WC 76.5%</v>
          </cell>
          <cell r="W71">
            <v>1480</v>
          </cell>
          <cell r="X71">
            <v>0</v>
          </cell>
          <cell r="Y71">
            <v>53.648648648648653</v>
          </cell>
          <cell r="Z71">
            <v>16.47972972972973</v>
          </cell>
        </row>
        <row r="72">
          <cell r="B72">
            <v>42259</v>
          </cell>
          <cell r="C72" t="str">
            <v>A-26</v>
          </cell>
          <cell r="D72" t="str">
            <v>A-26:Zone3</v>
          </cell>
          <cell r="E72">
            <v>23</v>
          </cell>
          <cell r="F72">
            <v>100</v>
          </cell>
          <cell r="G72">
            <v>193</v>
          </cell>
          <cell r="H72">
            <v>130</v>
          </cell>
          <cell r="I72">
            <v>3</v>
          </cell>
          <cell r="J72">
            <v>21.68</v>
          </cell>
          <cell r="K72">
            <v>70.599999999999994</v>
          </cell>
          <cell r="L72">
            <v>92.28</v>
          </cell>
          <cell r="M72">
            <v>76.506285218899009</v>
          </cell>
          <cell r="N72">
            <v>1.45</v>
          </cell>
          <cell r="O72">
            <v>1.45</v>
          </cell>
          <cell r="P72">
            <v>0</v>
          </cell>
          <cell r="R72">
            <v>66881.918819188199</v>
          </cell>
          <cell r="S72">
            <v>48.689655172413794</v>
          </cell>
          <cell r="T72">
            <v>63.641379310344824</v>
          </cell>
          <cell r="V72" t="str">
            <v>Assume WC 76.5%</v>
          </cell>
          <cell r="W72">
            <v>1450</v>
          </cell>
          <cell r="X72">
            <v>0</v>
          </cell>
          <cell r="Y72">
            <v>48.689655172413794</v>
          </cell>
          <cell r="Z72">
            <v>14.951724137931034</v>
          </cell>
        </row>
        <row r="73">
          <cell r="B73">
            <v>42293</v>
          </cell>
          <cell r="C73" t="str">
            <v>A-26</v>
          </cell>
          <cell r="D73" t="str">
            <v>A-26:Zone3</v>
          </cell>
          <cell r="E73">
            <v>24</v>
          </cell>
          <cell r="F73">
            <v>100</v>
          </cell>
          <cell r="G73">
            <v>195</v>
          </cell>
          <cell r="H73">
            <v>140</v>
          </cell>
          <cell r="I73">
            <v>3.07</v>
          </cell>
          <cell r="J73">
            <v>23</v>
          </cell>
          <cell r="K73">
            <v>76</v>
          </cell>
          <cell r="L73">
            <v>99</v>
          </cell>
          <cell r="M73">
            <v>76.767676767676761</v>
          </cell>
          <cell r="N73">
            <v>1.39</v>
          </cell>
          <cell r="O73">
            <v>1.39</v>
          </cell>
          <cell r="P73">
            <v>0</v>
          </cell>
          <cell r="R73">
            <v>60434.782608695656</v>
          </cell>
          <cell r="S73">
            <v>54.676258992805757</v>
          </cell>
          <cell r="T73">
            <v>71.223021582733807</v>
          </cell>
          <cell r="V73" t="str">
            <v>Assume WC 76.5%</v>
          </cell>
          <cell r="W73">
            <v>1390</v>
          </cell>
          <cell r="X73">
            <v>0</v>
          </cell>
          <cell r="Y73">
            <v>54.676258992805757</v>
          </cell>
          <cell r="Z73">
            <v>16.546762589928058</v>
          </cell>
        </row>
        <row r="74">
          <cell r="B74">
            <v>42319</v>
          </cell>
          <cell r="C74" t="str">
            <v>A-26</v>
          </cell>
          <cell r="D74" t="str">
            <v>A-26:Zone3</v>
          </cell>
          <cell r="E74">
            <v>24</v>
          </cell>
          <cell r="F74">
            <v>100</v>
          </cell>
          <cell r="G74">
            <v>197.93</v>
          </cell>
          <cell r="H74">
            <v>129.80000000000001</v>
          </cell>
          <cell r="I74">
            <v>2.95</v>
          </cell>
          <cell r="J74">
            <v>15.96</v>
          </cell>
          <cell r="K74">
            <v>52</v>
          </cell>
          <cell r="L74">
            <v>67.959999999999994</v>
          </cell>
          <cell r="M74">
            <v>76.515597410241313</v>
          </cell>
          <cell r="N74">
            <v>1.23</v>
          </cell>
          <cell r="O74">
            <v>1.23</v>
          </cell>
          <cell r="P74">
            <v>0</v>
          </cell>
          <cell r="R74">
            <v>77067.669172932336</v>
          </cell>
          <cell r="S74">
            <v>42.27642276422764</v>
          </cell>
          <cell r="T74">
            <v>55.227642276422763</v>
          </cell>
          <cell r="V74" t="str">
            <v>Assume WC 76.5%</v>
          </cell>
          <cell r="W74">
            <v>1230</v>
          </cell>
          <cell r="X74">
            <v>0</v>
          </cell>
          <cell r="Y74">
            <v>42.27642276422764</v>
          </cell>
          <cell r="Z74">
            <v>12.975609756097562</v>
          </cell>
        </row>
        <row r="75">
          <cell r="B75">
            <v>42375</v>
          </cell>
          <cell r="C75" t="str">
            <v>A-26</v>
          </cell>
          <cell r="D75" t="str">
            <v>A-26:Zone3</v>
          </cell>
          <cell r="E75">
            <v>24</v>
          </cell>
          <cell r="F75">
            <v>100</v>
          </cell>
          <cell r="G75">
            <v>205.7</v>
          </cell>
          <cell r="H75">
            <v>123.64</v>
          </cell>
          <cell r="I75">
            <v>3</v>
          </cell>
          <cell r="J75">
            <v>35.590000000000003</v>
          </cell>
          <cell r="K75">
            <v>39.200000000000003</v>
          </cell>
          <cell r="L75">
            <v>74.790000000000006</v>
          </cell>
          <cell r="M75">
            <v>52.413424254579489</v>
          </cell>
          <cell r="N75">
            <v>1.17</v>
          </cell>
          <cell r="O75">
            <v>1.17</v>
          </cell>
          <cell r="P75">
            <v>0</v>
          </cell>
          <cell r="R75">
            <v>32874.402922169145</v>
          </cell>
          <cell r="S75">
            <v>33.504273504273506</v>
          </cell>
          <cell r="T75">
            <v>63.914529914529915</v>
          </cell>
          <cell r="V75" t="str">
            <v>Lab WC 52.4 (7 Jan 2016)</v>
          </cell>
          <cell r="W75">
            <v>1170</v>
          </cell>
          <cell r="X75">
            <v>0</v>
          </cell>
          <cell r="Y75">
            <v>33.504273504273506</v>
          </cell>
          <cell r="Z75">
            <v>30.418803418803424</v>
          </cell>
        </row>
        <row r="76">
          <cell r="B76">
            <v>42392</v>
          </cell>
          <cell r="C76" t="str">
            <v>A-26</v>
          </cell>
          <cell r="D76" t="str">
            <v>A-26:Zone3</v>
          </cell>
          <cell r="E76">
            <v>23</v>
          </cell>
          <cell r="F76">
            <v>100</v>
          </cell>
          <cell r="G76">
            <v>210.43</v>
          </cell>
          <cell r="H76">
            <v>116.07</v>
          </cell>
          <cell r="I76">
            <v>3.07</v>
          </cell>
          <cell r="J76">
            <v>44.21</v>
          </cell>
          <cell r="K76">
            <v>48.7</v>
          </cell>
          <cell r="L76">
            <v>92.91</v>
          </cell>
          <cell r="M76">
            <v>52.41631686578409</v>
          </cell>
          <cell r="N76">
            <v>1.21</v>
          </cell>
          <cell r="O76">
            <v>1.21</v>
          </cell>
          <cell r="P76">
            <v>0</v>
          </cell>
          <cell r="Q76">
            <v>0</v>
          </cell>
          <cell r="R76">
            <v>27369.373444921963</v>
          </cell>
          <cell r="T76">
            <v>76.752066115702476</v>
          </cell>
          <cell r="V76" t="str">
            <v>Lab WC 52.4 (7 Jan 2016)</v>
          </cell>
          <cell r="W76">
            <v>1210</v>
          </cell>
          <cell r="X76">
            <v>0</v>
          </cell>
          <cell r="Y76">
            <v>40.247933884297524</v>
          </cell>
          <cell r="Z76">
            <v>36.537190082644628</v>
          </cell>
        </row>
        <row r="77">
          <cell r="B77">
            <v>42410</v>
          </cell>
          <cell r="C77" t="str">
            <v>A-26</v>
          </cell>
          <cell r="D77" t="str">
            <v>A-26:Zone3</v>
          </cell>
          <cell r="E77">
            <v>24</v>
          </cell>
          <cell r="F77">
            <v>100</v>
          </cell>
          <cell r="G77">
            <v>185</v>
          </cell>
          <cell r="H77">
            <v>105</v>
          </cell>
          <cell r="I77">
            <v>1.8</v>
          </cell>
          <cell r="J77">
            <v>36.47</v>
          </cell>
          <cell r="K77">
            <v>40.200000000000003</v>
          </cell>
          <cell r="L77">
            <v>76.67</v>
          </cell>
          <cell r="M77">
            <v>52.432502934655012</v>
          </cell>
          <cell r="N77">
            <v>1.08</v>
          </cell>
          <cell r="O77">
            <v>1.08</v>
          </cell>
          <cell r="P77">
            <v>0</v>
          </cell>
          <cell r="Q77">
            <v>0</v>
          </cell>
          <cell r="R77">
            <v>29613.38086098163</v>
          </cell>
          <cell r="S77">
            <v>37.222222222222221</v>
          </cell>
          <cell r="T77">
            <v>70.953703703703709</v>
          </cell>
          <cell r="V77" t="str">
            <v>Assume WC 52.4%</v>
          </cell>
          <cell r="W77">
            <v>1080</v>
          </cell>
          <cell r="X77">
            <v>0</v>
          </cell>
          <cell r="Y77">
            <v>37.222222222222221</v>
          </cell>
          <cell r="Z77">
            <v>33.768518518518512</v>
          </cell>
        </row>
        <row r="78">
          <cell r="B78">
            <v>42434</v>
          </cell>
          <cell r="C78" t="str">
            <v>A-26</v>
          </cell>
          <cell r="D78" t="str">
            <v>A-26:Zone3</v>
          </cell>
          <cell r="E78">
            <v>19</v>
          </cell>
          <cell r="F78">
            <v>100</v>
          </cell>
          <cell r="G78">
            <v>185.26</v>
          </cell>
          <cell r="H78">
            <v>120.57</v>
          </cell>
          <cell r="I78">
            <v>2.5</v>
          </cell>
          <cell r="J78">
            <v>4.593</v>
          </cell>
          <cell r="K78">
            <v>116.28100000000001</v>
          </cell>
          <cell r="L78">
            <v>120.874</v>
          </cell>
          <cell r="M78">
            <v>96.200175389248315</v>
          </cell>
          <cell r="N78">
            <v>1.22</v>
          </cell>
          <cell r="O78">
            <v>1.22</v>
          </cell>
          <cell r="P78">
            <v>0</v>
          </cell>
          <cell r="Q78">
            <v>0</v>
          </cell>
          <cell r="R78">
            <v>265621.59808404092</v>
          </cell>
          <cell r="S78">
            <v>95.312295081967207</v>
          </cell>
          <cell r="T78">
            <v>918.74918032786888</v>
          </cell>
          <cell r="V78" t="str">
            <v>Assume Lab WC 96.2% (23 Jan 2016)</v>
          </cell>
          <cell r="W78">
            <v>1220</v>
          </cell>
          <cell r="X78">
            <v>0</v>
          </cell>
          <cell r="Y78">
            <v>95.312295081967221</v>
          </cell>
          <cell r="Z78">
            <v>3.764754098360656</v>
          </cell>
        </row>
        <row r="79">
          <cell r="B79">
            <v>42447</v>
          </cell>
          <cell r="C79" t="str">
            <v>A-26</v>
          </cell>
          <cell r="D79" t="str">
            <v>A-26:Zone3</v>
          </cell>
          <cell r="E79">
            <v>11</v>
          </cell>
          <cell r="F79">
            <v>100</v>
          </cell>
          <cell r="G79">
            <v>145.13</v>
          </cell>
          <cell r="H79">
            <v>132.26</v>
          </cell>
          <cell r="I79">
            <v>2.19</v>
          </cell>
          <cell r="J79">
            <v>60.261000000000003</v>
          </cell>
          <cell r="K79">
            <v>24.2</v>
          </cell>
          <cell r="L79">
            <v>84.460999999999999</v>
          </cell>
          <cell r="M79">
            <v>28.652277382460543</v>
          </cell>
          <cell r="N79">
            <v>1.49</v>
          </cell>
          <cell r="O79">
            <v>1.49</v>
          </cell>
          <cell r="P79">
            <v>0</v>
          </cell>
          <cell r="Q79">
            <v>0</v>
          </cell>
          <cell r="R79">
            <v>24725.776206833609</v>
          </cell>
          <cell r="S79">
            <v>16.241610738255034</v>
          </cell>
          <cell r="T79">
            <v>56.563758389261743</v>
          </cell>
          <cell r="V79" t="str">
            <v>Lab WC 26.5% (18 Mar 2016)</v>
          </cell>
          <cell r="W79">
            <v>1490</v>
          </cell>
          <cell r="X79">
            <v>0</v>
          </cell>
          <cell r="Y79">
            <v>16.241610738255034</v>
          </cell>
          <cell r="Z79">
            <v>40.443624161073828</v>
          </cell>
        </row>
        <row r="80">
          <cell r="B80">
            <v>42469</v>
          </cell>
          <cell r="C80" t="str">
            <v>A-26</v>
          </cell>
          <cell r="D80" t="str">
            <v>A-26:Zone3</v>
          </cell>
          <cell r="E80">
            <v>24</v>
          </cell>
          <cell r="F80">
            <v>100</v>
          </cell>
          <cell r="G80">
            <v>145.49</v>
          </cell>
          <cell r="H80">
            <v>107.6</v>
          </cell>
          <cell r="I80">
            <v>1.38</v>
          </cell>
          <cell r="J80">
            <v>75.45</v>
          </cell>
          <cell r="K80">
            <v>30.74</v>
          </cell>
          <cell r="L80">
            <v>106.19</v>
          </cell>
          <cell r="M80">
            <v>28.948111874941144</v>
          </cell>
          <cell r="N80">
            <v>1.48</v>
          </cell>
          <cell r="O80">
            <v>1.48</v>
          </cell>
          <cell r="P80">
            <v>0</v>
          </cell>
          <cell r="Q80">
            <v>0</v>
          </cell>
          <cell r="R80">
            <v>19615.639496355201</v>
          </cell>
          <cell r="S80">
            <v>20.77027027027027</v>
          </cell>
          <cell r="T80">
            <v>71.297297297297291</v>
          </cell>
          <cell r="V80" t="str">
            <v>Assume WC 28.5%</v>
          </cell>
          <cell r="W80">
            <v>1480</v>
          </cell>
          <cell r="X80">
            <v>0</v>
          </cell>
          <cell r="Y80">
            <v>20.77027027027027</v>
          </cell>
          <cell r="Z80">
            <v>50.979729729729733</v>
          </cell>
        </row>
        <row r="81">
          <cell r="B81">
            <v>42507</v>
          </cell>
          <cell r="C81" t="str">
            <v>A-26</v>
          </cell>
          <cell r="D81" t="str">
            <v>A-26:Zone3</v>
          </cell>
          <cell r="E81">
            <v>25</v>
          </cell>
          <cell r="F81">
            <v>100</v>
          </cell>
          <cell r="G81">
            <v>221.17</v>
          </cell>
          <cell r="H81">
            <v>88.51</v>
          </cell>
          <cell r="I81">
            <v>1</v>
          </cell>
          <cell r="J81">
            <v>2.4</v>
          </cell>
          <cell r="K81">
            <v>60.674999999999997</v>
          </cell>
          <cell r="L81">
            <v>63.075000000000003</v>
          </cell>
          <cell r="M81">
            <v>96.195005945303208</v>
          </cell>
          <cell r="N81">
            <v>0.48</v>
          </cell>
          <cell r="O81">
            <v>0.48</v>
          </cell>
          <cell r="P81">
            <v>0</v>
          </cell>
          <cell r="Q81">
            <v>0</v>
          </cell>
          <cell r="R81">
            <v>200000</v>
          </cell>
          <cell r="S81">
            <v>126.40625</v>
          </cell>
          <cell r="T81">
            <v>131.40625</v>
          </cell>
          <cell r="V81" t="str">
            <v>Assume WC 96.2%. Need to recheck.</v>
          </cell>
          <cell r="W81">
            <v>480</v>
          </cell>
          <cell r="X81">
            <v>0</v>
          </cell>
          <cell r="Y81">
            <v>126.40625</v>
          </cell>
          <cell r="Z81">
            <v>5</v>
          </cell>
        </row>
        <row r="82">
          <cell r="B82">
            <v>42517</v>
          </cell>
          <cell r="C82" t="str">
            <v>A-26</v>
          </cell>
          <cell r="D82" t="str">
            <v>A-26:Zone3</v>
          </cell>
          <cell r="E82">
            <v>23</v>
          </cell>
          <cell r="F82">
            <v>100</v>
          </cell>
          <cell r="G82">
            <v>210.83</v>
          </cell>
          <cell r="H82">
            <v>96.4</v>
          </cell>
          <cell r="I82">
            <v>1</v>
          </cell>
          <cell r="J82">
            <v>2.2799999999999998</v>
          </cell>
          <cell r="K82">
            <v>57.66</v>
          </cell>
          <cell r="L82">
            <v>59.94</v>
          </cell>
          <cell r="M82">
            <v>96.196196196196198</v>
          </cell>
          <cell r="N82">
            <v>0.72</v>
          </cell>
          <cell r="O82">
            <v>0.72</v>
          </cell>
          <cell r="P82">
            <v>0</v>
          </cell>
          <cell r="Q82">
            <v>0</v>
          </cell>
          <cell r="R82">
            <v>315789.4736842105</v>
          </cell>
          <cell r="S82">
            <v>80.083333333333329</v>
          </cell>
          <cell r="T82">
            <v>83.25</v>
          </cell>
          <cell r="V82" t="str">
            <v>Assume WC 96.2%. Need to recheck.</v>
          </cell>
          <cell r="W82">
            <v>720</v>
          </cell>
          <cell r="X82">
            <v>0</v>
          </cell>
          <cell r="Y82">
            <v>80.083333333333329</v>
          </cell>
          <cell r="Z82">
            <v>3.1666666666666665</v>
          </cell>
        </row>
        <row r="83">
          <cell r="B83">
            <v>42534</v>
          </cell>
          <cell r="C83" t="str">
            <v>A-26</v>
          </cell>
          <cell r="D83" t="str">
            <v>A-26:Zone3</v>
          </cell>
          <cell r="E83">
            <v>12</v>
          </cell>
          <cell r="F83">
            <v>100</v>
          </cell>
          <cell r="G83">
            <v>172.76</v>
          </cell>
          <cell r="H83">
            <v>100</v>
          </cell>
          <cell r="I83">
            <v>1</v>
          </cell>
          <cell r="J83">
            <v>46.44</v>
          </cell>
          <cell r="K83">
            <v>32.274999999999999</v>
          </cell>
          <cell r="L83">
            <v>78.715000000000003</v>
          </cell>
          <cell r="M83">
            <v>41.002350250905167</v>
          </cell>
          <cell r="N83">
            <v>1.62</v>
          </cell>
          <cell r="O83">
            <v>1.62</v>
          </cell>
          <cell r="P83">
            <v>0</v>
          </cell>
          <cell r="Q83">
            <v>0</v>
          </cell>
          <cell r="R83">
            <v>34883.720930232557</v>
          </cell>
          <cell r="S83">
            <v>19.922839506172838</v>
          </cell>
          <cell r="T83">
            <v>48.589506172839506</v>
          </cell>
          <cell r="V83" t="str">
            <v xml:space="preserve">Lab WC 41%. Post unloading to VS. </v>
          </cell>
          <cell r="W83">
            <v>1620</v>
          </cell>
          <cell r="X83">
            <v>0</v>
          </cell>
          <cell r="Y83">
            <v>19.922839506172838</v>
          </cell>
          <cell r="Z83">
            <v>28.666666666666664</v>
          </cell>
        </row>
        <row r="84">
          <cell r="B84">
            <v>42568</v>
          </cell>
          <cell r="C84" t="str">
            <v>A-26</v>
          </cell>
          <cell r="D84" t="str">
            <v>A-26:Zone3</v>
          </cell>
          <cell r="E84">
            <v>24</v>
          </cell>
          <cell r="F84">
            <v>100</v>
          </cell>
          <cell r="G84">
            <v>171.2</v>
          </cell>
          <cell r="H84">
            <v>102.3</v>
          </cell>
          <cell r="I84">
            <v>1</v>
          </cell>
          <cell r="J84">
            <v>51.87</v>
          </cell>
          <cell r="K84">
            <v>36.045999999999999</v>
          </cell>
          <cell r="L84">
            <v>87.915999999999997</v>
          </cell>
          <cell r="M84">
            <v>41.000500477728743</v>
          </cell>
          <cell r="N84">
            <v>1.24</v>
          </cell>
          <cell r="O84">
            <v>1.24</v>
          </cell>
          <cell r="P84">
            <v>0</v>
          </cell>
          <cell r="Q84">
            <v>0</v>
          </cell>
          <cell r="R84">
            <v>23905.918642760749</v>
          </cell>
          <cell r="S84">
            <v>29.069354838709678</v>
          </cell>
          <cell r="T84">
            <v>73.55</v>
          </cell>
          <cell r="V84" t="str">
            <v>Assume WC 41%</v>
          </cell>
          <cell r="W84">
            <v>1240</v>
          </cell>
          <cell r="X84">
            <v>0</v>
          </cell>
          <cell r="Y84">
            <v>29.069354838709678</v>
          </cell>
          <cell r="Z84">
            <v>41.83064516129032</v>
          </cell>
        </row>
        <row r="85">
          <cell r="B85">
            <v>42583</v>
          </cell>
          <cell r="C85" t="str">
            <v>A-26</v>
          </cell>
          <cell r="D85" t="str">
            <v>A-26:Zone3</v>
          </cell>
          <cell r="E85">
            <v>23</v>
          </cell>
          <cell r="F85">
            <v>100</v>
          </cell>
          <cell r="G85">
            <v>164</v>
          </cell>
          <cell r="H85">
            <v>86</v>
          </cell>
          <cell r="I85">
            <v>0.3</v>
          </cell>
          <cell r="J85">
            <v>38.33</v>
          </cell>
          <cell r="K85">
            <v>26.64</v>
          </cell>
          <cell r="L85">
            <v>64.97</v>
          </cell>
          <cell r="M85">
            <v>41.003540095428662</v>
          </cell>
          <cell r="N85">
            <v>1.06</v>
          </cell>
          <cell r="O85">
            <v>1.06</v>
          </cell>
          <cell r="P85">
            <v>0</v>
          </cell>
          <cell r="Q85">
            <v>0</v>
          </cell>
          <cell r="R85">
            <v>27654.578659013827</v>
          </cell>
          <cell r="S85">
            <v>25.132075471698112</v>
          </cell>
          <cell r="T85">
            <v>61.29245283018868</v>
          </cell>
          <cell r="V85" t="str">
            <v>Assume WC 41%</v>
          </cell>
          <cell r="W85">
            <v>1060</v>
          </cell>
          <cell r="X85">
            <v>0</v>
          </cell>
          <cell r="Y85">
            <v>25.132075471698112</v>
          </cell>
          <cell r="Z85">
            <v>36.160377358490564</v>
          </cell>
        </row>
        <row r="86">
          <cell r="B86">
            <v>42631</v>
          </cell>
          <cell r="C86" t="str">
            <v>A-26</v>
          </cell>
          <cell r="D86" t="str">
            <v>A-26:Zone3</v>
          </cell>
          <cell r="E86">
            <v>24</v>
          </cell>
          <cell r="F86">
            <v>100</v>
          </cell>
          <cell r="G86">
            <v>193</v>
          </cell>
          <cell r="H86">
            <v>95.6</v>
          </cell>
          <cell r="I86">
            <v>1</v>
          </cell>
          <cell r="J86">
            <v>31.06</v>
          </cell>
          <cell r="K86">
            <v>29.844999999999999</v>
          </cell>
          <cell r="L86">
            <v>60.905000000000001</v>
          </cell>
          <cell r="M86">
            <v>49.002544947048683</v>
          </cell>
          <cell r="N86">
            <v>1</v>
          </cell>
          <cell r="O86">
            <v>1</v>
          </cell>
          <cell r="P86">
            <v>0</v>
          </cell>
          <cell r="Q86">
            <v>0</v>
          </cell>
          <cell r="R86">
            <v>32195.750160978751</v>
          </cell>
          <cell r="S86">
            <v>29.844999999999999</v>
          </cell>
          <cell r="T86">
            <v>60.905000000000001</v>
          </cell>
          <cell r="V86" t="str">
            <v>Assume WC 49%.</v>
          </cell>
          <cell r="W86">
            <v>1000</v>
          </cell>
          <cell r="X86">
            <v>0</v>
          </cell>
          <cell r="Y86">
            <v>29.844999999999999</v>
          </cell>
          <cell r="Z86">
            <v>31.06</v>
          </cell>
        </row>
        <row r="87">
          <cell r="B87">
            <v>42667</v>
          </cell>
          <cell r="C87" t="str">
            <v>A-26</v>
          </cell>
          <cell r="D87" t="str">
            <v>A-26:Zone3</v>
          </cell>
          <cell r="E87">
            <v>24</v>
          </cell>
          <cell r="F87">
            <v>100</v>
          </cell>
          <cell r="G87">
            <v>153</v>
          </cell>
          <cell r="H87">
            <v>92</v>
          </cell>
          <cell r="I87">
            <v>1</v>
          </cell>
          <cell r="J87">
            <v>17.57</v>
          </cell>
          <cell r="K87">
            <v>16.878</v>
          </cell>
          <cell r="L87">
            <v>34.448</v>
          </cell>
          <cell r="M87">
            <v>48.995587552252672</v>
          </cell>
          <cell r="N87">
            <v>0.78</v>
          </cell>
          <cell r="O87">
            <v>0.78</v>
          </cell>
          <cell r="P87">
            <v>0</v>
          </cell>
          <cell r="Q87">
            <v>0</v>
          </cell>
          <cell r="R87">
            <v>44393.853158793398</v>
          </cell>
          <cell r="S87">
            <v>21.638461538461538</v>
          </cell>
          <cell r="T87">
            <v>44.164102564102564</v>
          </cell>
          <cell r="V87" t="str">
            <v>Assume WC 49%.</v>
          </cell>
          <cell r="W87">
            <v>780</v>
          </cell>
          <cell r="X87">
            <v>0</v>
          </cell>
          <cell r="Y87">
            <v>21.638461538461538</v>
          </cell>
          <cell r="Z87">
            <v>22.525641025641026</v>
          </cell>
        </row>
        <row r="88">
          <cell r="B88">
            <v>42680</v>
          </cell>
          <cell r="C88" t="str">
            <v>A-26</v>
          </cell>
          <cell r="D88" t="str">
            <v>A-26:Zone3</v>
          </cell>
          <cell r="E88">
            <v>24</v>
          </cell>
          <cell r="F88">
            <v>100</v>
          </cell>
          <cell r="G88">
            <v>187.25</v>
          </cell>
          <cell r="H88">
            <v>90.2</v>
          </cell>
          <cell r="I88">
            <v>1.1499999999999999</v>
          </cell>
          <cell r="J88">
            <v>39.32</v>
          </cell>
          <cell r="K88">
            <v>14.083</v>
          </cell>
          <cell r="L88">
            <v>53.402999999999999</v>
          </cell>
          <cell r="M88">
            <v>26.371177649195737</v>
          </cell>
          <cell r="N88">
            <v>1.6E-2</v>
          </cell>
          <cell r="O88">
            <v>1.6E-2</v>
          </cell>
          <cell r="P88">
            <v>0</v>
          </cell>
          <cell r="Q88">
            <v>0</v>
          </cell>
          <cell r="R88">
            <v>406.91759918616481</v>
          </cell>
          <cell r="S88">
            <v>880.1875</v>
          </cell>
          <cell r="T88">
            <v>3337.6875</v>
          </cell>
          <cell r="V88" t="str">
            <v>WC=26.37%. Gas TS = 0 MM.</v>
          </cell>
          <cell r="W88">
            <v>16</v>
          </cell>
          <cell r="X88">
            <v>0</v>
          </cell>
          <cell r="Y88">
            <v>880.1875</v>
          </cell>
          <cell r="Z88">
            <v>2457.5</v>
          </cell>
        </row>
        <row r="89">
          <cell r="B89">
            <v>42694</v>
          </cell>
          <cell r="C89" t="str">
            <v>A-26</v>
          </cell>
          <cell r="D89" t="str">
            <v>A-26:Zone3</v>
          </cell>
          <cell r="E89">
            <v>14</v>
          </cell>
          <cell r="F89">
            <v>100</v>
          </cell>
          <cell r="G89">
            <v>215.6</v>
          </cell>
          <cell r="H89">
            <v>85.61</v>
          </cell>
          <cell r="I89">
            <v>0.54</v>
          </cell>
          <cell r="J89">
            <v>30.24</v>
          </cell>
          <cell r="K89">
            <v>10.832000000000001</v>
          </cell>
          <cell r="L89">
            <v>41.072000000000003</v>
          </cell>
          <cell r="M89">
            <v>26.373198285936891</v>
          </cell>
          <cell r="N89">
            <v>0.81</v>
          </cell>
          <cell r="O89">
            <v>0.81</v>
          </cell>
          <cell r="P89">
            <v>0</v>
          </cell>
          <cell r="Q89">
            <v>0</v>
          </cell>
          <cell r="R89">
            <v>26785.714285714286</v>
          </cell>
          <cell r="S89">
            <v>13.37283950617284</v>
          </cell>
          <cell r="T89">
            <v>50.716049382716051</v>
          </cell>
          <cell r="V89" t="str">
            <v>WC=26.37%. Gas TS = 0.81 MM.</v>
          </cell>
          <cell r="W89">
            <v>810</v>
          </cell>
          <cell r="X89">
            <v>0</v>
          </cell>
          <cell r="Y89">
            <v>13.37283950617284</v>
          </cell>
          <cell r="Z89">
            <v>37.333333333333329</v>
          </cell>
        </row>
        <row r="90">
          <cell r="B90">
            <v>42756</v>
          </cell>
          <cell r="C90" t="str">
            <v>A-26</v>
          </cell>
          <cell r="D90" t="str">
            <v>A-26:Zone3</v>
          </cell>
          <cell r="E90">
            <v>24</v>
          </cell>
          <cell r="F90">
            <v>100</v>
          </cell>
          <cell r="G90">
            <v>184</v>
          </cell>
          <cell r="H90">
            <v>84</v>
          </cell>
          <cell r="I90">
            <v>0.54</v>
          </cell>
          <cell r="J90">
            <v>27.83</v>
          </cell>
          <cell r="K90">
            <v>0</v>
          </cell>
          <cell r="L90">
            <v>27.83</v>
          </cell>
          <cell r="M90">
            <v>0</v>
          </cell>
          <cell r="N90">
            <v>0.54</v>
          </cell>
          <cell r="O90">
            <v>0.54</v>
          </cell>
          <cell r="P90">
            <v>0</v>
          </cell>
          <cell r="Q90">
            <v>0</v>
          </cell>
          <cell r="R90">
            <v>19403.521379805963</v>
          </cell>
          <cell r="S90">
            <v>0</v>
          </cell>
          <cell r="T90">
            <v>51.537037037037038</v>
          </cell>
          <cell r="V90" t="str">
            <v xml:space="preserve">WC trace. Gas TS = 0.54 MM. </v>
          </cell>
          <cell r="W90">
            <v>540</v>
          </cell>
          <cell r="X90">
            <v>0</v>
          </cell>
          <cell r="Y90">
            <v>0</v>
          </cell>
          <cell r="Z90">
            <v>51.537037037037031</v>
          </cell>
        </row>
        <row r="91">
          <cell r="B91">
            <v>42774</v>
          </cell>
          <cell r="C91" t="str">
            <v>A-26</v>
          </cell>
          <cell r="D91" t="str">
            <v>A-26:Zone3</v>
          </cell>
          <cell r="E91">
            <v>24</v>
          </cell>
          <cell r="F91">
            <v>100</v>
          </cell>
          <cell r="G91">
            <v>215</v>
          </cell>
          <cell r="H91">
            <v>82.77</v>
          </cell>
          <cell r="I91">
            <v>0.31</v>
          </cell>
          <cell r="J91">
            <v>26.92</v>
          </cell>
          <cell r="K91">
            <v>0</v>
          </cell>
          <cell r="L91">
            <v>26.92</v>
          </cell>
          <cell r="M91">
            <v>0</v>
          </cell>
          <cell r="N91">
            <v>0.52</v>
          </cell>
          <cell r="O91">
            <v>0.52</v>
          </cell>
          <cell r="P91">
            <v>0</v>
          </cell>
          <cell r="Q91">
            <v>0</v>
          </cell>
          <cell r="R91">
            <v>19316.493313521547</v>
          </cell>
          <cell r="T91">
            <v>51.769230769230766</v>
          </cell>
          <cell r="V91" t="str">
            <v>WC trace (21 Jan 2017). Gas TS = 0.52 MM.</v>
          </cell>
          <cell r="W91">
            <v>520</v>
          </cell>
          <cell r="X91">
            <v>0</v>
          </cell>
          <cell r="Y91">
            <v>0</v>
          </cell>
          <cell r="Z91">
            <v>51.769230769230774</v>
          </cell>
        </row>
        <row r="92">
          <cell r="B92">
            <v>42784</v>
          </cell>
          <cell r="C92" t="str">
            <v>A-26</v>
          </cell>
          <cell r="D92" t="str">
            <v>A-26:Zone3</v>
          </cell>
          <cell r="E92">
            <v>23</v>
          </cell>
          <cell r="F92">
            <v>100</v>
          </cell>
          <cell r="G92">
            <v>178.4</v>
          </cell>
          <cell r="H92">
            <v>93.5</v>
          </cell>
          <cell r="I92">
            <v>1</v>
          </cell>
          <cell r="J92">
            <v>93.24</v>
          </cell>
          <cell r="K92">
            <v>7.0179999999999998</v>
          </cell>
          <cell r="L92">
            <v>100.258</v>
          </cell>
          <cell r="M92">
            <v>6.999940154401644</v>
          </cell>
          <cell r="N92">
            <v>1.22</v>
          </cell>
          <cell r="O92">
            <v>1.22</v>
          </cell>
          <cell r="P92">
            <v>0</v>
          </cell>
          <cell r="Q92">
            <v>0</v>
          </cell>
          <cell r="R92">
            <v>13084.513084513084</v>
          </cell>
          <cell r="S92">
            <v>5.752459016393443</v>
          </cell>
          <cell r="T92">
            <v>82.178688524590157</v>
          </cell>
          <cell r="V92" t="str">
            <v>WC 7% (17 Feb 2017). Post unload to VS.</v>
          </cell>
          <cell r="W92">
            <v>1220</v>
          </cell>
          <cell r="X92">
            <v>0</v>
          </cell>
          <cell r="Y92">
            <v>5.7524590163934421</v>
          </cell>
          <cell r="Z92">
            <v>76.426229508196712</v>
          </cell>
        </row>
        <row r="93">
          <cell r="B93">
            <v>42805</v>
          </cell>
          <cell r="C93" t="str">
            <v>A-26</v>
          </cell>
          <cell r="D93" t="str">
            <v>A-26:Zone3</v>
          </cell>
          <cell r="E93">
            <v>13</v>
          </cell>
          <cell r="F93">
            <v>100</v>
          </cell>
          <cell r="G93">
            <v>175</v>
          </cell>
          <cell r="H93">
            <v>94</v>
          </cell>
          <cell r="I93">
            <v>1.22</v>
          </cell>
          <cell r="J93">
            <v>32.369999999999997</v>
          </cell>
          <cell r="K93">
            <v>41.2</v>
          </cell>
          <cell r="L93">
            <v>73.569999999999993</v>
          </cell>
          <cell r="M93">
            <v>56.001087399755335</v>
          </cell>
          <cell r="N93">
            <v>1.05</v>
          </cell>
          <cell r="O93">
            <v>1.05</v>
          </cell>
          <cell r="Q93">
            <v>0</v>
          </cell>
          <cell r="R93">
            <v>32437.442075996292</v>
          </cell>
          <cell r="T93">
            <v>70.066666666666663</v>
          </cell>
          <cell r="V93" t="str">
            <v>WC 56% updated Mar</v>
          </cell>
          <cell r="W93">
            <v>1050</v>
          </cell>
          <cell r="X93">
            <v>0</v>
          </cell>
          <cell r="Y93">
            <v>39.238095238095241</v>
          </cell>
          <cell r="Z93">
            <v>30.828571428571426</v>
          </cell>
        </row>
        <row r="94">
          <cell r="B94">
            <v>42824</v>
          </cell>
          <cell r="C94" t="str">
            <v>A-26</v>
          </cell>
          <cell r="D94" t="str">
            <v>A-26:Zone3</v>
          </cell>
          <cell r="E94">
            <v>33</v>
          </cell>
          <cell r="F94">
            <v>100</v>
          </cell>
          <cell r="G94">
            <v>200</v>
          </cell>
          <cell r="H94">
            <v>89.7</v>
          </cell>
          <cell r="I94">
            <v>1.19</v>
          </cell>
          <cell r="J94">
            <v>12.69</v>
          </cell>
          <cell r="K94">
            <v>16.149999999999999</v>
          </cell>
          <cell r="L94">
            <v>28.84</v>
          </cell>
          <cell r="M94">
            <v>55.998613037447988</v>
          </cell>
          <cell r="N94">
            <v>0.68</v>
          </cell>
          <cell r="O94">
            <v>0.68</v>
          </cell>
          <cell r="P94">
            <v>0</v>
          </cell>
          <cell r="Q94">
            <v>0</v>
          </cell>
          <cell r="R94">
            <v>53585.500394011033</v>
          </cell>
          <cell r="T94">
            <v>42.411764705882355</v>
          </cell>
          <cell r="W94">
            <v>680</v>
          </cell>
          <cell r="X94">
            <v>0</v>
          </cell>
          <cell r="Y94">
            <v>23.749999999999996</v>
          </cell>
          <cell r="Z94">
            <v>18.661764705882351</v>
          </cell>
        </row>
        <row r="95">
          <cell r="B95">
            <v>42899</v>
          </cell>
          <cell r="C95" t="str">
            <v>A-26</v>
          </cell>
          <cell r="D95" t="str">
            <v>A-26:Zone3</v>
          </cell>
          <cell r="E95">
            <v>12</v>
          </cell>
          <cell r="F95">
            <v>100</v>
          </cell>
          <cell r="G95">
            <v>201</v>
          </cell>
          <cell r="H95">
            <v>86</v>
          </cell>
          <cell r="I95">
            <v>1</v>
          </cell>
          <cell r="J95">
            <v>5.67</v>
          </cell>
          <cell r="K95">
            <v>7.22</v>
          </cell>
          <cell r="L95">
            <v>12.89</v>
          </cell>
          <cell r="M95">
            <v>56.012412723041116</v>
          </cell>
          <cell r="N95">
            <v>0.76</v>
          </cell>
          <cell r="O95">
            <v>0.76</v>
          </cell>
          <cell r="P95">
            <v>0</v>
          </cell>
          <cell r="Q95">
            <v>0</v>
          </cell>
          <cell r="R95">
            <v>134038.80070546738</v>
          </cell>
          <cell r="T95">
            <v>16.960526315789473</v>
          </cell>
          <cell r="V95" t="str">
            <v>WC still use 56%, tend to loaded up</v>
          </cell>
          <cell r="W95">
            <v>760</v>
          </cell>
          <cell r="X95">
            <v>0</v>
          </cell>
          <cell r="Y95">
            <v>9.5</v>
          </cell>
          <cell r="Z95">
            <v>7.4605263157894735</v>
          </cell>
        </row>
        <row r="96">
          <cell r="B96">
            <v>42920</v>
          </cell>
          <cell r="C96" t="str">
            <v>A-26</v>
          </cell>
          <cell r="D96" t="str">
            <v>A-26:Zone3</v>
          </cell>
          <cell r="E96">
            <v>6</v>
          </cell>
          <cell r="F96">
            <v>100</v>
          </cell>
          <cell r="G96">
            <v>179.89</v>
          </cell>
          <cell r="H96">
            <v>85.15</v>
          </cell>
          <cell r="I96">
            <v>0.78</v>
          </cell>
          <cell r="J96">
            <v>35.76</v>
          </cell>
          <cell r="K96">
            <v>0.36</v>
          </cell>
          <cell r="L96">
            <v>36.119999999999997</v>
          </cell>
          <cell r="M96">
            <v>0.99667774086378735</v>
          </cell>
          <cell r="N96">
            <v>0.82</v>
          </cell>
          <cell r="O96">
            <v>0.82</v>
          </cell>
          <cell r="P96">
            <v>0</v>
          </cell>
          <cell r="Q96">
            <v>0</v>
          </cell>
          <cell r="R96">
            <v>22930.648769574946</v>
          </cell>
          <cell r="T96">
            <v>44.048780487804876</v>
          </cell>
          <cell r="V96" t="str">
            <v>gas and liquid improve due to lower THP, potential to unload VS, WC A-26 per 15 June 2017 = Trace</v>
          </cell>
          <cell r="W96">
            <v>820</v>
          </cell>
          <cell r="X96">
            <v>0</v>
          </cell>
          <cell r="Y96">
            <v>0.43902439024390244</v>
          </cell>
          <cell r="Z96">
            <v>43.609756097560975</v>
          </cell>
        </row>
        <row r="97">
          <cell r="B97">
            <v>42942</v>
          </cell>
          <cell r="C97" t="str">
            <v>A-26</v>
          </cell>
          <cell r="D97" t="str">
            <v>A-26:Zone3</v>
          </cell>
          <cell r="E97">
            <v>20</v>
          </cell>
          <cell r="F97">
            <v>100</v>
          </cell>
          <cell r="H97">
            <v>88.92</v>
          </cell>
          <cell r="J97">
            <v>19.07</v>
          </cell>
          <cell r="K97">
            <v>0.19</v>
          </cell>
          <cell r="L97">
            <v>19.260000000000002</v>
          </cell>
          <cell r="M97">
            <v>0.98650051921079962</v>
          </cell>
          <cell r="N97">
            <v>0.8</v>
          </cell>
          <cell r="O97">
            <v>0.8</v>
          </cell>
          <cell r="P97">
            <v>0</v>
          </cell>
          <cell r="Q97">
            <v>0</v>
          </cell>
          <cell r="R97">
            <v>41950.707918196116</v>
          </cell>
          <cell r="T97">
            <v>24.074999999999999</v>
          </cell>
          <cell r="V97" t="str">
            <v>Liquid tend to decrease</v>
          </cell>
          <cell r="W97">
            <v>800</v>
          </cell>
          <cell r="X97">
            <v>0</v>
          </cell>
          <cell r="Y97">
            <v>0.23749999999999999</v>
          </cell>
          <cell r="Z97">
            <v>23.837499999999999</v>
          </cell>
        </row>
        <row r="98">
          <cell r="B98">
            <v>43000</v>
          </cell>
          <cell r="C98" t="str">
            <v>A-26</v>
          </cell>
          <cell r="D98" t="str">
            <v>A-26:Zone3</v>
          </cell>
          <cell r="E98">
            <v>14</v>
          </cell>
          <cell r="F98">
            <v>100</v>
          </cell>
          <cell r="G98">
            <v>212</v>
          </cell>
          <cell r="H98">
            <v>84</v>
          </cell>
          <cell r="J98">
            <v>24.5</v>
          </cell>
          <cell r="K98">
            <v>0.2</v>
          </cell>
          <cell r="L98">
            <v>24.7</v>
          </cell>
          <cell r="M98">
            <v>0.80971659919028338</v>
          </cell>
          <cell r="N98">
            <v>0.76</v>
          </cell>
          <cell r="O98">
            <v>0.76</v>
          </cell>
          <cell r="P98">
            <v>0</v>
          </cell>
          <cell r="Q98">
            <v>0</v>
          </cell>
          <cell r="R98">
            <v>31020.408163265307</v>
          </cell>
          <cell r="T98">
            <v>32.631578947368418</v>
          </cell>
          <cell r="V98" t="str">
            <v>Welltest before Gas Jack</v>
          </cell>
          <cell r="W98">
            <v>760</v>
          </cell>
          <cell r="X98">
            <v>0</v>
          </cell>
          <cell r="Y98">
            <v>0.26315789473684209</v>
          </cell>
          <cell r="Z98">
            <v>32.236842105263158</v>
          </cell>
        </row>
        <row r="99">
          <cell r="B99">
            <v>43050</v>
          </cell>
          <cell r="C99" t="str">
            <v>A-26</v>
          </cell>
          <cell r="D99" t="str">
            <v>A-26:Zone3</v>
          </cell>
          <cell r="E99">
            <v>13</v>
          </cell>
          <cell r="F99">
            <v>100</v>
          </cell>
          <cell r="G99">
            <v>187</v>
          </cell>
          <cell r="H99">
            <v>86</v>
          </cell>
          <cell r="J99">
            <v>143.1738</v>
          </cell>
          <cell r="K99">
            <v>1.4461999999999999</v>
          </cell>
          <cell r="L99">
            <v>144.62</v>
          </cell>
          <cell r="M99">
            <v>1</v>
          </cell>
          <cell r="N99">
            <v>1.59</v>
          </cell>
          <cell r="O99">
            <v>1.59</v>
          </cell>
          <cell r="P99">
            <v>0</v>
          </cell>
          <cell r="R99">
            <v>11105.383806255055</v>
          </cell>
          <cell r="T99">
            <v>90.95597484276729</v>
          </cell>
          <cell r="V99" t="str">
            <v>Water cut 1% (update 9 Sept)</v>
          </cell>
          <cell r="W99">
            <v>1590</v>
          </cell>
          <cell r="X99">
            <v>0</v>
          </cell>
          <cell r="Y99">
            <v>0.90955974842767284</v>
          </cell>
          <cell r="Z99">
            <v>90.046415094339622</v>
          </cell>
        </row>
        <row r="100">
          <cell r="B100">
            <v>43053</v>
          </cell>
          <cell r="C100" t="str">
            <v>A-26</v>
          </cell>
          <cell r="D100" t="str">
            <v>A-26:Zone3</v>
          </cell>
          <cell r="E100">
            <v>17</v>
          </cell>
          <cell r="F100">
            <v>100</v>
          </cell>
          <cell r="G100">
            <v>180.01</v>
          </cell>
          <cell r="H100">
            <v>101.79</v>
          </cell>
          <cell r="J100">
            <v>89.31</v>
          </cell>
          <cell r="K100">
            <v>0.9</v>
          </cell>
          <cell r="L100">
            <v>90.21</v>
          </cell>
          <cell r="M100">
            <v>0.99767209843698035</v>
          </cell>
          <cell r="N100">
            <v>1.38</v>
          </cell>
          <cell r="O100">
            <v>1.38</v>
          </cell>
          <cell r="P100">
            <v>0</v>
          </cell>
          <cell r="Q100">
            <v>0</v>
          </cell>
          <cell r="R100">
            <v>15451.797111185757</v>
          </cell>
          <cell r="T100">
            <v>65.369565217391298</v>
          </cell>
          <cell r="V100" t="str">
            <v>Re-welltest to confirm production increase. Confirm gas and liquid incerase, could be after S/I 2 days during Belanak TSD</v>
          </cell>
          <cell r="W100">
            <v>1380</v>
          </cell>
          <cell r="X100">
            <v>0</v>
          </cell>
          <cell r="Y100">
            <v>0.65217391304347838</v>
          </cell>
          <cell r="Z100">
            <v>64.717391304347828</v>
          </cell>
        </row>
        <row r="101">
          <cell r="B101">
            <v>43076</v>
          </cell>
          <cell r="C101" t="str">
            <v>A-26</v>
          </cell>
          <cell r="D101" t="str">
            <v>A-26:Zone3</v>
          </cell>
          <cell r="E101">
            <v>19</v>
          </cell>
          <cell r="F101">
            <v>100</v>
          </cell>
          <cell r="G101">
            <v>177</v>
          </cell>
          <cell r="H101">
            <v>98.02</v>
          </cell>
          <cell r="J101">
            <v>14.2</v>
          </cell>
          <cell r="K101">
            <v>80.5</v>
          </cell>
          <cell r="L101">
            <v>94.7</v>
          </cell>
          <cell r="M101">
            <v>85.005279831045414</v>
          </cell>
          <cell r="N101">
            <v>1.53</v>
          </cell>
          <cell r="O101">
            <v>1.53</v>
          </cell>
          <cell r="P101">
            <v>0</v>
          </cell>
          <cell r="Q101">
            <v>0</v>
          </cell>
          <cell r="R101">
            <v>107746.47887323944</v>
          </cell>
          <cell r="T101">
            <v>61.926797385620915</v>
          </cell>
          <cell r="W101">
            <v>1530</v>
          </cell>
          <cell r="X101">
            <v>0</v>
          </cell>
          <cell r="Y101">
            <v>52.614379084967318</v>
          </cell>
          <cell r="Z101">
            <v>9.2810457516339859</v>
          </cell>
        </row>
        <row r="102">
          <cell r="B102">
            <v>43090</v>
          </cell>
          <cell r="C102" t="str">
            <v>A-26</v>
          </cell>
          <cell r="D102" t="str">
            <v>A-26:Zone3</v>
          </cell>
          <cell r="E102">
            <v>23</v>
          </cell>
          <cell r="F102">
            <v>100</v>
          </cell>
          <cell r="G102">
            <v>175</v>
          </cell>
          <cell r="H102">
            <v>79</v>
          </cell>
          <cell r="J102">
            <v>10.199999999999999</v>
          </cell>
          <cell r="K102">
            <v>58</v>
          </cell>
          <cell r="L102">
            <v>68.2</v>
          </cell>
          <cell r="M102">
            <v>85.043988269794724</v>
          </cell>
          <cell r="N102">
            <v>1.18</v>
          </cell>
          <cell r="O102">
            <v>1.18</v>
          </cell>
          <cell r="P102">
            <v>0</v>
          </cell>
          <cell r="Q102">
            <v>0</v>
          </cell>
          <cell r="R102">
            <v>115686.27450980392</v>
          </cell>
          <cell r="T102">
            <v>57.856271186440679</v>
          </cell>
          <cell r="V102" t="str">
            <v>WC = 85.7% ( sampling at 20 dec 2017 )</v>
          </cell>
          <cell r="W102">
            <v>1180</v>
          </cell>
          <cell r="X102">
            <v>0</v>
          </cell>
          <cell r="Y102">
            <v>49.152542372881356</v>
          </cell>
          <cell r="Z102">
            <v>8.6440677966101696</v>
          </cell>
        </row>
        <row r="103">
          <cell r="B103">
            <v>43130</v>
          </cell>
          <cell r="C103" t="str">
            <v>A-26</v>
          </cell>
          <cell r="D103" t="str">
            <v>A-26:Zone3</v>
          </cell>
          <cell r="E103">
            <v>44</v>
          </cell>
          <cell r="F103">
            <v>100</v>
          </cell>
          <cell r="G103">
            <v>186</v>
          </cell>
          <cell r="H103">
            <v>82</v>
          </cell>
          <cell r="J103">
            <v>11.2</v>
          </cell>
          <cell r="K103">
            <v>9.1</v>
          </cell>
          <cell r="L103">
            <v>20.3</v>
          </cell>
          <cell r="M103">
            <v>44.827586206896555</v>
          </cell>
          <cell r="N103">
            <v>0.7</v>
          </cell>
          <cell r="O103">
            <v>0.7</v>
          </cell>
          <cell r="P103">
            <v>0</v>
          </cell>
          <cell r="Q103">
            <v>0</v>
          </cell>
          <cell r="R103">
            <v>62500</v>
          </cell>
          <cell r="T103">
            <v>29</v>
          </cell>
          <cell r="V103" t="str">
            <v>WC Well A-26 = 45%, need PBU</v>
          </cell>
          <cell r="W103">
            <v>700</v>
          </cell>
          <cell r="X103">
            <v>0</v>
          </cell>
          <cell r="Y103">
            <v>13</v>
          </cell>
          <cell r="Z103">
            <v>16</v>
          </cell>
        </row>
        <row r="104">
          <cell r="B104">
            <v>43196</v>
          </cell>
          <cell r="C104" t="str">
            <v>A-26</v>
          </cell>
          <cell r="D104" t="str">
            <v>A-26:Zone3</v>
          </cell>
          <cell r="E104">
            <v>23</v>
          </cell>
          <cell r="F104">
            <v>100</v>
          </cell>
          <cell r="G104">
            <v>191.28</v>
          </cell>
          <cell r="H104">
            <v>88.46</v>
          </cell>
          <cell r="J104">
            <v>12</v>
          </cell>
          <cell r="K104">
            <v>9.8000000000000007</v>
          </cell>
          <cell r="L104">
            <v>21.8</v>
          </cell>
          <cell r="M104">
            <v>44.954128440366972</v>
          </cell>
          <cell r="N104">
            <v>0.8</v>
          </cell>
          <cell r="O104">
            <v>0.8</v>
          </cell>
          <cell r="P104">
            <v>0</v>
          </cell>
          <cell r="Q104">
            <v>0</v>
          </cell>
          <cell r="R104">
            <v>66666.666666666672</v>
          </cell>
          <cell r="S104">
            <v>0</v>
          </cell>
          <cell r="T104">
            <v>27.35</v>
          </cell>
          <cell r="W104">
            <v>800</v>
          </cell>
          <cell r="X104">
            <v>0</v>
          </cell>
          <cell r="Y104">
            <v>12.25</v>
          </cell>
          <cell r="Z104">
            <v>15</v>
          </cell>
        </row>
        <row r="105">
          <cell r="B105">
            <v>43265</v>
          </cell>
          <cell r="C105" t="str">
            <v>A-26</v>
          </cell>
          <cell r="D105" t="str">
            <v>A-26:Zone3</v>
          </cell>
          <cell r="E105">
            <v>48</v>
          </cell>
          <cell r="F105">
            <v>100</v>
          </cell>
          <cell r="G105">
            <v>166.38</v>
          </cell>
          <cell r="H105">
            <v>87.37</v>
          </cell>
          <cell r="I105">
            <v>1</v>
          </cell>
          <cell r="J105">
            <v>20.3</v>
          </cell>
          <cell r="K105">
            <v>16.600000000000001</v>
          </cell>
          <cell r="L105">
            <v>36.9</v>
          </cell>
          <cell r="M105">
            <v>44.986449864498645</v>
          </cell>
          <cell r="N105">
            <v>0.1</v>
          </cell>
          <cell r="O105">
            <v>0.1</v>
          </cell>
          <cell r="R105">
            <v>4926.1083743842364</v>
          </cell>
          <cell r="T105">
            <v>368.6</v>
          </cell>
          <cell r="V105" t="str">
            <v>Qg 0.1 MM..?? need re-test</v>
          </cell>
          <cell r="W105">
            <v>100</v>
          </cell>
          <cell r="X105">
            <v>0</v>
          </cell>
          <cell r="Y105">
            <v>166</v>
          </cell>
          <cell r="Z105">
            <v>203</v>
          </cell>
        </row>
        <row r="106">
          <cell r="B106">
            <v>43284</v>
          </cell>
          <cell r="C106" t="str">
            <v>A-26</v>
          </cell>
          <cell r="D106" t="str">
            <v>A-26:Zone3</v>
          </cell>
          <cell r="E106">
            <v>15</v>
          </cell>
          <cell r="F106">
            <v>100</v>
          </cell>
          <cell r="G106">
            <v>170.67</v>
          </cell>
          <cell r="H106">
            <v>84.62</v>
          </cell>
          <cell r="I106">
            <v>1</v>
          </cell>
          <cell r="J106">
            <v>15.92</v>
          </cell>
          <cell r="K106">
            <v>13.03</v>
          </cell>
          <cell r="L106">
            <v>28.95</v>
          </cell>
          <cell r="M106">
            <v>45.008635578583764</v>
          </cell>
          <cell r="N106">
            <v>0.78</v>
          </cell>
          <cell r="O106">
            <v>0.78</v>
          </cell>
          <cell r="P106">
            <v>0</v>
          </cell>
          <cell r="Q106">
            <v>0</v>
          </cell>
          <cell r="R106">
            <v>48994.974874371859</v>
          </cell>
          <cell r="T106">
            <v>37.115384615384613</v>
          </cell>
          <cell r="V106" t="str">
            <v>Re-welltest before PBU, Qg still 0.78 MM</v>
          </cell>
          <cell r="W106">
            <v>780</v>
          </cell>
          <cell r="X106">
            <v>0</v>
          </cell>
          <cell r="Y106">
            <v>16.705128205128204</v>
          </cell>
          <cell r="Z106">
            <v>20.410256410256409</v>
          </cell>
        </row>
        <row r="107">
          <cell r="B107">
            <v>43288</v>
          </cell>
          <cell r="C107" t="str">
            <v>A-26</v>
          </cell>
          <cell r="D107" t="str">
            <v>A-26:Zone3</v>
          </cell>
          <cell r="E107">
            <v>47</v>
          </cell>
          <cell r="F107">
            <v>100</v>
          </cell>
          <cell r="G107">
            <v>173.99</v>
          </cell>
          <cell r="H107">
            <v>86.85</v>
          </cell>
          <cell r="J107">
            <v>38.700000000000003</v>
          </cell>
          <cell r="K107">
            <v>31.7</v>
          </cell>
          <cell r="L107">
            <v>70.400000000000006</v>
          </cell>
          <cell r="M107">
            <v>45.028409090909093</v>
          </cell>
          <cell r="N107">
            <v>1.02</v>
          </cell>
          <cell r="O107">
            <v>1.02</v>
          </cell>
          <cell r="P107">
            <v>0</v>
          </cell>
          <cell r="Q107">
            <v>0</v>
          </cell>
          <cell r="R107">
            <v>26356.589147286821</v>
          </cell>
          <cell r="T107">
            <v>69.052941176470583</v>
          </cell>
          <cell r="V107" t="str">
            <v>Welltest after PBU 3 days</v>
          </cell>
          <cell r="W107">
            <v>1020</v>
          </cell>
          <cell r="X107">
            <v>0</v>
          </cell>
          <cell r="Y107">
            <v>31.078431372549019</v>
          </cell>
          <cell r="Z107">
            <v>37.941176470588239</v>
          </cell>
        </row>
        <row r="108">
          <cell r="B108">
            <v>43310</v>
          </cell>
          <cell r="C108" t="str">
            <v>A-26</v>
          </cell>
          <cell r="D108" t="str">
            <v>A-26:Zone3</v>
          </cell>
          <cell r="E108">
            <v>44</v>
          </cell>
          <cell r="F108">
            <v>100</v>
          </cell>
          <cell r="G108">
            <v>197.79</v>
          </cell>
          <cell r="H108">
            <v>83.99</v>
          </cell>
          <cell r="I108">
            <v>0.96</v>
          </cell>
          <cell r="J108">
            <v>6.6</v>
          </cell>
          <cell r="K108">
            <v>5.4</v>
          </cell>
          <cell r="L108">
            <v>12</v>
          </cell>
          <cell r="M108">
            <v>45</v>
          </cell>
          <cell r="N108">
            <v>0.84</v>
          </cell>
          <cell r="O108">
            <v>0.84</v>
          </cell>
          <cell r="P108">
            <v>0</v>
          </cell>
          <cell r="Q108">
            <v>0</v>
          </cell>
          <cell r="R108">
            <v>127272.72727272728</v>
          </cell>
          <cell r="T108">
            <v>14.166666666666666</v>
          </cell>
          <cell r="V108" t="str">
            <v>Liquid drop after 20 days PBU</v>
          </cell>
          <cell r="W108">
            <v>840</v>
          </cell>
          <cell r="X108">
            <v>0</v>
          </cell>
          <cell r="Y108">
            <v>6.4285714285714288</v>
          </cell>
          <cell r="Z108">
            <v>7.8571428571428568</v>
          </cell>
        </row>
        <row r="109">
          <cell r="B109">
            <v>43356</v>
          </cell>
          <cell r="C109" t="str">
            <v>A-26</v>
          </cell>
          <cell r="D109" t="str">
            <v>A-26:Zone3</v>
          </cell>
          <cell r="E109">
            <v>24</v>
          </cell>
          <cell r="F109">
            <v>100</v>
          </cell>
          <cell r="G109">
            <v>196</v>
          </cell>
          <cell r="H109">
            <v>94</v>
          </cell>
          <cell r="J109">
            <v>20.8</v>
          </cell>
          <cell r="K109">
            <v>0</v>
          </cell>
          <cell r="L109">
            <v>20.8</v>
          </cell>
          <cell r="M109">
            <v>0</v>
          </cell>
          <cell r="N109">
            <v>0.91</v>
          </cell>
          <cell r="O109">
            <v>0.91</v>
          </cell>
          <cell r="P109">
            <v>0</v>
          </cell>
          <cell r="Q109">
            <v>0</v>
          </cell>
          <cell r="R109">
            <v>43750</v>
          </cell>
          <cell r="T109">
            <v>22.857142857142858</v>
          </cell>
          <cell r="V109" t="str">
            <v>Sample is condensate from Lab FPSO (SG 0.77 API 50)</v>
          </cell>
          <cell r="W109">
            <v>910</v>
          </cell>
          <cell r="X109">
            <v>0</v>
          </cell>
          <cell r="Y109">
            <v>0</v>
          </cell>
          <cell r="Z109">
            <v>22.857142857142858</v>
          </cell>
        </row>
        <row r="110">
          <cell r="B110">
            <v>43379</v>
          </cell>
          <cell r="C110" t="str">
            <v>A-26</v>
          </cell>
          <cell r="D110" t="str">
            <v>A-26:Zone3</v>
          </cell>
          <cell r="E110">
            <v>20</v>
          </cell>
          <cell r="F110">
            <v>100</v>
          </cell>
          <cell r="G110">
            <v>175.78</v>
          </cell>
          <cell r="H110">
            <v>95.49</v>
          </cell>
          <cell r="I110">
            <v>3</v>
          </cell>
          <cell r="J110">
            <v>17.68</v>
          </cell>
          <cell r="K110">
            <v>0</v>
          </cell>
          <cell r="L110">
            <v>17.68</v>
          </cell>
          <cell r="M110">
            <v>0</v>
          </cell>
          <cell r="N110">
            <v>0.04</v>
          </cell>
          <cell r="O110">
            <v>0.04</v>
          </cell>
          <cell r="P110">
            <v>0</v>
          </cell>
          <cell r="Q110">
            <v>0</v>
          </cell>
          <cell r="R110">
            <v>2262.443438914027</v>
          </cell>
          <cell r="T110">
            <v>442</v>
          </cell>
          <cell r="V110" t="str">
            <v>NO GAS at T/S but liquid present (not valid) need to re-test</v>
          </cell>
          <cell r="W110">
            <v>40</v>
          </cell>
          <cell r="X110">
            <v>0</v>
          </cell>
          <cell r="Y110">
            <v>0</v>
          </cell>
          <cell r="Z110">
            <v>442</v>
          </cell>
        </row>
        <row r="111">
          <cell r="B111">
            <v>43385</v>
          </cell>
          <cell r="C111" t="str">
            <v>A-26</v>
          </cell>
          <cell r="D111" t="str">
            <v>A-26:Zone3</v>
          </cell>
          <cell r="E111">
            <v>31</v>
          </cell>
          <cell r="F111">
            <v>100</v>
          </cell>
          <cell r="G111">
            <v>174.8</v>
          </cell>
          <cell r="H111">
            <v>99.52</v>
          </cell>
          <cell r="I111">
            <v>3</v>
          </cell>
          <cell r="J111">
            <v>30.9</v>
          </cell>
          <cell r="K111">
            <v>0.3085</v>
          </cell>
          <cell r="L111">
            <v>31.208500000000001</v>
          </cell>
          <cell r="M111">
            <v>0.98851274492526076</v>
          </cell>
          <cell r="N111">
            <v>0.85</v>
          </cell>
          <cell r="O111">
            <v>0.85</v>
          </cell>
          <cell r="P111">
            <v>0</v>
          </cell>
          <cell r="Q111">
            <v>0</v>
          </cell>
          <cell r="R111">
            <v>27508.090614886733</v>
          </cell>
          <cell r="T111">
            <v>36.715882352941179</v>
          </cell>
          <cell r="V111" t="str">
            <v>Condensate, THP same, THT higher, fluid increase even gas decline</v>
          </cell>
          <cell r="W111">
            <v>850</v>
          </cell>
          <cell r="X111">
            <v>0</v>
          </cell>
          <cell r="Y111">
            <v>0.36294117647058827</v>
          </cell>
          <cell r="Z111">
            <v>36.352941176470587</v>
          </cell>
        </row>
        <row r="112">
          <cell r="B112">
            <v>43411</v>
          </cell>
          <cell r="C112" t="str">
            <v>A-26</v>
          </cell>
          <cell r="D112" t="str">
            <v>A-26:Zone3</v>
          </cell>
          <cell r="E112">
            <v>30</v>
          </cell>
          <cell r="F112">
            <v>100</v>
          </cell>
          <cell r="G112">
            <v>189.71</v>
          </cell>
          <cell r="H112">
            <v>84.83</v>
          </cell>
          <cell r="I112">
            <v>2.12</v>
          </cell>
          <cell r="J112">
            <v>66.729399999999998</v>
          </cell>
          <cell r="K112">
            <v>0</v>
          </cell>
          <cell r="L112">
            <v>66.729399999999998</v>
          </cell>
          <cell r="M112">
            <v>0</v>
          </cell>
          <cell r="N112">
            <v>1.03</v>
          </cell>
          <cell r="O112">
            <v>1.03</v>
          </cell>
          <cell r="P112">
            <v>0</v>
          </cell>
          <cell r="Q112">
            <v>0</v>
          </cell>
          <cell r="R112">
            <v>15435.475217820031</v>
          </cell>
          <cell r="T112">
            <v>64.785825242718445</v>
          </cell>
          <cell r="V112" t="str">
            <v>Condensate, but current sampling WC 42%</v>
          </cell>
          <cell r="W112">
            <v>1030</v>
          </cell>
          <cell r="X112">
            <v>0</v>
          </cell>
          <cell r="Y112">
            <v>0</v>
          </cell>
          <cell r="Z112">
            <v>64.785825242718445</v>
          </cell>
        </row>
        <row r="113">
          <cell r="B113">
            <v>43447</v>
          </cell>
          <cell r="C113" t="str">
            <v>A-26</v>
          </cell>
          <cell r="D113" t="str">
            <v>A-26:Zone3</v>
          </cell>
          <cell r="E113">
            <v>24</v>
          </cell>
          <cell r="F113">
            <v>100</v>
          </cell>
          <cell r="G113">
            <v>220</v>
          </cell>
          <cell r="H113">
            <v>84.19</v>
          </cell>
          <cell r="I113">
            <v>3</v>
          </cell>
          <cell r="J113">
            <v>18.3</v>
          </cell>
          <cell r="K113">
            <v>0</v>
          </cell>
          <cell r="L113">
            <v>18.3</v>
          </cell>
          <cell r="M113">
            <v>0</v>
          </cell>
          <cell r="N113">
            <v>0.99</v>
          </cell>
          <cell r="O113">
            <v>0.99</v>
          </cell>
          <cell r="P113">
            <v>0</v>
          </cell>
          <cell r="Q113">
            <v>0</v>
          </cell>
          <cell r="R113">
            <v>54098.360655737706</v>
          </cell>
          <cell r="T113">
            <v>18.484848484848484</v>
          </cell>
          <cell r="V113" t="str">
            <v>BSW manual Nov 42%, but still assume 100% condensate, will check again at lab FPSO</v>
          </cell>
          <cell r="W113">
            <v>990</v>
          </cell>
          <cell r="X113">
            <v>0</v>
          </cell>
          <cell r="Y113">
            <v>0</v>
          </cell>
          <cell r="Z113">
            <v>18.484848484848484</v>
          </cell>
        </row>
        <row r="114">
          <cell r="B114">
            <v>43459</v>
          </cell>
          <cell r="C114" t="str">
            <v>A-26</v>
          </cell>
          <cell r="D114" t="str">
            <v>A-26:Zone3</v>
          </cell>
          <cell r="E114">
            <v>29</v>
          </cell>
          <cell r="F114">
            <v>100</v>
          </cell>
          <cell r="G114">
            <v>199</v>
          </cell>
          <cell r="H114">
            <v>84.9</v>
          </cell>
          <cell r="I114">
            <v>2.84</v>
          </cell>
          <cell r="J114">
            <v>16.88</v>
          </cell>
          <cell r="K114">
            <v>0</v>
          </cell>
          <cell r="L114">
            <v>16.88</v>
          </cell>
          <cell r="M114">
            <v>0</v>
          </cell>
          <cell r="N114">
            <v>0.91</v>
          </cell>
          <cell r="O114">
            <v>0.91</v>
          </cell>
          <cell r="P114">
            <v>0</v>
          </cell>
          <cell r="R114">
            <v>53909.952606635074</v>
          </cell>
          <cell r="T114">
            <v>18.549450549450551</v>
          </cell>
          <cell r="V114" t="str">
            <v>intermittently flow</v>
          </cell>
          <cell r="W114">
            <v>910</v>
          </cell>
          <cell r="X114">
            <v>0</v>
          </cell>
          <cell r="Y114">
            <v>0</v>
          </cell>
          <cell r="Z114">
            <v>18.549450549450547</v>
          </cell>
        </row>
        <row r="115">
          <cell r="B115">
            <v>43501</v>
          </cell>
          <cell r="C115" t="str">
            <v>A-26</v>
          </cell>
          <cell r="D115" t="str">
            <v>A-26:Zone3</v>
          </cell>
          <cell r="E115">
            <v>22</v>
          </cell>
          <cell r="F115">
            <v>100</v>
          </cell>
          <cell r="G115">
            <v>194</v>
          </cell>
          <cell r="H115">
            <v>84</v>
          </cell>
          <cell r="I115">
            <v>3</v>
          </cell>
          <cell r="J115">
            <v>24.8</v>
          </cell>
          <cell r="K115">
            <v>0</v>
          </cell>
          <cell r="L115">
            <v>24.8</v>
          </cell>
          <cell r="M115">
            <v>0</v>
          </cell>
          <cell r="N115">
            <v>0.52</v>
          </cell>
          <cell r="O115">
            <v>0.52</v>
          </cell>
          <cell r="P115">
            <v>0</v>
          </cell>
          <cell r="Q115">
            <v>0</v>
          </cell>
          <cell r="R115">
            <v>20967.741935483871</v>
          </cell>
          <cell r="T115">
            <v>47.71153846153846</v>
          </cell>
          <cell r="V115" t="str">
            <v>Update test prior to PBU, combine test A-05 (81 bfpd, 3.67 MM)</v>
          </cell>
          <cell r="W115">
            <v>520</v>
          </cell>
          <cell r="X115">
            <v>0</v>
          </cell>
          <cell r="Y115">
            <v>0</v>
          </cell>
          <cell r="Z115">
            <v>47.692307692307693</v>
          </cell>
        </row>
        <row r="116">
          <cell r="B116">
            <v>43503</v>
          </cell>
          <cell r="C116" t="str">
            <v>A-26</v>
          </cell>
          <cell r="D116" t="str">
            <v>A-26:Zone3</v>
          </cell>
          <cell r="E116">
            <v>24</v>
          </cell>
          <cell r="F116">
            <v>100</v>
          </cell>
          <cell r="G116">
            <v>195</v>
          </cell>
          <cell r="H116">
            <v>84</v>
          </cell>
          <cell r="I116">
            <v>2.71</v>
          </cell>
          <cell r="J116">
            <v>65.64</v>
          </cell>
          <cell r="K116">
            <v>0</v>
          </cell>
          <cell r="L116">
            <v>65.64</v>
          </cell>
          <cell r="M116">
            <v>0</v>
          </cell>
          <cell r="N116">
            <v>1.93</v>
          </cell>
          <cell r="O116">
            <v>1.93</v>
          </cell>
          <cell r="P116">
            <v>0</v>
          </cell>
          <cell r="R116">
            <v>29402.803168799514</v>
          </cell>
          <cell r="T116">
            <v>34.015544041450774</v>
          </cell>
          <cell r="V116" t="str">
            <v>BOL after PBU 2 days, WC~0% December 17th, 2018</v>
          </cell>
          <cell r="W116">
            <v>1930</v>
          </cell>
          <cell r="X116">
            <v>0</v>
          </cell>
          <cell r="Y116">
            <v>0</v>
          </cell>
          <cell r="Z116">
            <v>34.010362694300518</v>
          </cell>
        </row>
        <row r="117">
          <cell r="B117">
            <v>43585</v>
          </cell>
          <cell r="C117" t="str">
            <v>A-26</v>
          </cell>
          <cell r="D117" t="str">
            <v>A-26:Zone3</v>
          </cell>
          <cell r="E117">
            <v>19</v>
          </cell>
          <cell r="F117">
            <v>100</v>
          </cell>
          <cell r="G117">
            <v>199.8</v>
          </cell>
          <cell r="H117">
            <v>117.8</v>
          </cell>
          <cell r="I117">
            <v>1.3</v>
          </cell>
          <cell r="J117">
            <v>15</v>
          </cell>
          <cell r="K117">
            <v>1.1000000000000001</v>
          </cell>
          <cell r="L117">
            <v>16.100000000000001</v>
          </cell>
          <cell r="M117">
            <v>6.8322981366459627</v>
          </cell>
          <cell r="N117">
            <v>0.2</v>
          </cell>
          <cell r="O117">
            <v>0.2</v>
          </cell>
          <cell r="P117">
            <v>0</v>
          </cell>
          <cell r="Q117">
            <v>0</v>
          </cell>
          <cell r="R117">
            <v>13333.333333333334</v>
          </cell>
          <cell r="T117">
            <v>80.5</v>
          </cell>
          <cell r="V117" t="str">
            <v>NF, combine test A-05</v>
          </cell>
          <cell r="W117">
            <v>200</v>
          </cell>
          <cell r="X117">
            <v>0</v>
          </cell>
          <cell r="Y117">
            <v>5.5</v>
          </cell>
          <cell r="Z117">
            <v>75</v>
          </cell>
        </row>
        <row r="118">
          <cell r="B118">
            <v>43679</v>
          </cell>
          <cell r="C118" t="str">
            <v>A-26</v>
          </cell>
          <cell r="D118" t="str">
            <v>A-26:Zone3</v>
          </cell>
          <cell r="E118">
            <v>12</v>
          </cell>
          <cell r="F118">
            <v>100</v>
          </cell>
          <cell r="G118">
            <v>184.7</v>
          </cell>
          <cell r="H118">
            <v>119.41</v>
          </cell>
          <cell r="I118">
            <v>3.51</v>
          </cell>
          <cell r="J118">
            <v>15.8</v>
          </cell>
          <cell r="K118">
            <v>1.19</v>
          </cell>
          <cell r="L118">
            <v>16.989999999999998</v>
          </cell>
          <cell r="M118">
            <v>7.0041200706297824</v>
          </cell>
          <cell r="N118">
            <v>0.4</v>
          </cell>
          <cell r="O118">
            <v>0.4</v>
          </cell>
          <cell r="P118">
            <v>0</v>
          </cell>
          <cell r="R118">
            <v>25316.455696202531</v>
          </cell>
          <cell r="T118">
            <v>42.475000000000001</v>
          </cell>
          <cell r="V118" t="str">
            <v>NF, combine test A-05</v>
          </cell>
          <cell r="W118">
            <v>400</v>
          </cell>
          <cell r="X118">
            <v>0</v>
          </cell>
          <cell r="Y118">
            <v>2.9749999999999996</v>
          </cell>
          <cell r="Z118">
            <v>39.5</v>
          </cell>
        </row>
        <row r="119">
          <cell r="B119">
            <v>43744</v>
          </cell>
          <cell r="C119" t="str">
            <v>A-26</v>
          </cell>
          <cell r="D119" t="str">
            <v>A-26:Zone3</v>
          </cell>
          <cell r="E119">
            <v>22</v>
          </cell>
          <cell r="F119">
            <v>100</v>
          </cell>
          <cell r="G119">
            <v>206</v>
          </cell>
          <cell r="H119">
            <v>91</v>
          </cell>
          <cell r="I119">
            <v>6</v>
          </cell>
          <cell r="J119">
            <v>0</v>
          </cell>
          <cell r="K119">
            <v>0</v>
          </cell>
          <cell r="L119">
            <v>0</v>
          </cell>
          <cell r="M119">
            <v>0</v>
          </cell>
          <cell r="N119">
            <v>0.05</v>
          </cell>
          <cell r="O119">
            <v>0.05</v>
          </cell>
          <cell r="P119">
            <v>0</v>
          </cell>
          <cell r="Q119">
            <v>0</v>
          </cell>
          <cell r="R119">
            <v>0</v>
          </cell>
          <cell r="T119">
            <v>0</v>
          </cell>
          <cell r="V119" t="str">
            <v>NF, loaded up, plan to PBU</v>
          </cell>
          <cell r="W119">
            <v>50</v>
          </cell>
          <cell r="X119">
            <v>0</v>
          </cell>
          <cell r="Y119">
            <v>0</v>
          </cell>
          <cell r="Z119">
            <v>0</v>
          </cell>
        </row>
        <row r="120">
          <cell r="B120">
            <v>43792</v>
          </cell>
          <cell r="C120" t="str">
            <v>A-26</v>
          </cell>
          <cell r="D120" t="str">
            <v>A-26:Zone3</v>
          </cell>
          <cell r="E120">
            <v>21</v>
          </cell>
          <cell r="F120">
            <v>100</v>
          </cell>
          <cell r="G120">
            <v>189.8</v>
          </cell>
          <cell r="H120">
            <v>126</v>
          </cell>
          <cell r="I120">
            <v>35.159999999999997</v>
          </cell>
          <cell r="J120">
            <v>32.6</v>
          </cell>
          <cell r="K120">
            <v>0.3</v>
          </cell>
          <cell r="L120">
            <v>32.9</v>
          </cell>
          <cell r="M120">
            <v>0.91185410334346506</v>
          </cell>
          <cell r="N120">
            <v>0.1</v>
          </cell>
          <cell r="O120">
            <v>0.1</v>
          </cell>
          <cell r="P120">
            <v>0</v>
          </cell>
          <cell r="R120">
            <v>3067.4846625766872</v>
          </cell>
          <cell r="T120">
            <v>329</v>
          </cell>
          <cell r="V120" t="str">
            <v>NF, Last sample WC 1%,15 Nov 2019</v>
          </cell>
          <cell r="W120">
            <v>100</v>
          </cell>
          <cell r="X120">
            <v>0</v>
          </cell>
          <cell r="Y120">
            <v>2.9999999999999996</v>
          </cell>
          <cell r="Z120">
            <v>326</v>
          </cell>
        </row>
        <row r="121">
          <cell r="B121">
            <v>43798</v>
          </cell>
          <cell r="C121" t="str">
            <v>A-26</v>
          </cell>
          <cell r="D121" t="str">
            <v>A-26:Zone3</v>
          </cell>
          <cell r="E121">
            <v>12.5</v>
          </cell>
          <cell r="F121">
            <v>100</v>
          </cell>
          <cell r="G121">
            <v>184.33</v>
          </cell>
          <cell r="H121">
            <v>126.39</v>
          </cell>
          <cell r="I121">
            <v>33.840000000000003</v>
          </cell>
          <cell r="J121">
            <v>36.4</v>
          </cell>
          <cell r="K121">
            <v>0.4</v>
          </cell>
          <cell r="L121">
            <v>36.799999999999997</v>
          </cell>
          <cell r="M121">
            <v>1.0869565217391304</v>
          </cell>
          <cell r="N121">
            <v>0.39</v>
          </cell>
          <cell r="O121">
            <v>0.39</v>
          </cell>
          <cell r="P121">
            <v>0</v>
          </cell>
          <cell r="Q121">
            <v>0</v>
          </cell>
          <cell r="R121">
            <v>10714.285714285714</v>
          </cell>
          <cell r="T121">
            <v>94.358974358974365</v>
          </cell>
          <cell r="V121" t="str">
            <v>NF, Last sample WC 1%,15 Nov 2019</v>
          </cell>
          <cell r="W121">
            <v>390</v>
          </cell>
          <cell r="X121">
            <v>0</v>
          </cell>
          <cell r="Y121">
            <v>1.0256410256410258</v>
          </cell>
          <cell r="Z121">
            <v>93.333333333333329</v>
          </cell>
        </row>
        <row r="122">
          <cell r="B122">
            <v>43825</v>
          </cell>
          <cell r="C122" t="str">
            <v>A-26</v>
          </cell>
          <cell r="D122" t="str">
            <v>A-26:Zone3</v>
          </cell>
          <cell r="E122">
            <v>4</v>
          </cell>
          <cell r="F122">
            <v>100</v>
          </cell>
          <cell r="G122">
            <v>206</v>
          </cell>
          <cell r="H122">
            <v>84</v>
          </cell>
          <cell r="I122">
            <v>0</v>
          </cell>
          <cell r="J122">
            <v>9</v>
          </cell>
          <cell r="K122">
            <v>0</v>
          </cell>
          <cell r="L122">
            <v>9</v>
          </cell>
          <cell r="M122">
            <v>0</v>
          </cell>
          <cell r="N122">
            <v>0.02</v>
          </cell>
          <cell r="O122">
            <v>0.02</v>
          </cell>
          <cell r="P122">
            <v>0</v>
          </cell>
          <cell r="R122">
            <v>2222.2222222222222</v>
          </cell>
          <cell r="T122">
            <v>450</v>
          </cell>
          <cell r="V122" t="str">
            <v>load up indication</v>
          </cell>
          <cell r="W122">
            <v>20</v>
          </cell>
          <cell r="X122">
            <v>0</v>
          </cell>
          <cell r="Y122">
            <v>0</v>
          </cell>
          <cell r="Z122">
            <v>450</v>
          </cell>
        </row>
        <row r="123">
          <cell r="B123">
            <v>43826</v>
          </cell>
          <cell r="C123" t="str">
            <v>A-26</v>
          </cell>
          <cell r="D123" t="str">
            <v>A-26:Zone3</v>
          </cell>
          <cell r="E123">
            <v>24</v>
          </cell>
          <cell r="F123">
            <v>100</v>
          </cell>
          <cell r="G123">
            <v>203</v>
          </cell>
          <cell r="H123">
            <v>93</v>
          </cell>
          <cell r="I123">
            <v>0</v>
          </cell>
          <cell r="J123">
            <v>86</v>
          </cell>
          <cell r="K123">
            <v>0</v>
          </cell>
          <cell r="L123">
            <v>86</v>
          </cell>
          <cell r="M123">
            <v>0</v>
          </cell>
          <cell r="N123">
            <v>0.56999999999999995</v>
          </cell>
          <cell r="O123">
            <v>0.56999999999999995</v>
          </cell>
          <cell r="P123">
            <v>0</v>
          </cell>
          <cell r="R123">
            <v>6627.9069767441861</v>
          </cell>
          <cell r="T123">
            <v>150.87719298245614</v>
          </cell>
          <cell r="V123" t="str">
            <v>BOL after shut in PBU, WC 0% (monthly sampling)</v>
          </cell>
          <cell r="W123">
            <v>570</v>
          </cell>
          <cell r="X123">
            <v>0</v>
          </cell>
          <cell r="Y123">
            <v>0</v>
          </cell>
          <cell r="Z123">
            <v>150.87719298245617</v>
          </cell>
        </row>
        <row r="124">
          <cell r="B124">
            <v>43896</v>
          </cell>
          <cell r="C124" t="str">
            <v>A-26</v>
          </cell>
          <cell r="D124" t="str">
            <v>A-26:Zone3</v>
          </cell>
          <cell r="E124">
            <v>17</v>
          </cell>
          <cell r="F124">
            <v>100</v>
          </cell>
          <cell r="G124">
            <v>189</v>
          </cell>
          <cell r="I124">
            <v>741</v>
          </cell>
          <cell r="J124">
            <v>0</v>
          </cell>
          <cell r="K124">
            <v>0</v>
          </cell>
          <cell r="L124">
            <v>0</v>
          </cell>
          <cell r="M124">
            <v>0</v>
          </cell>
          <cell r="N124">
            <v>0</v>
          </cell>
          <cell r="O124">
            <v>0</v>
          </cell>
          <cell r="P124">
            <v>0</v>
          </cell>
          <cell r="Q124">
            <v>0</v>
          </cell>
          <cell r="R124">
            <v>0</v>
          </cell>
          <cell r="T124">
            <v>0</v>
          </cell>
          <cell r="V124" t="str">
            <v>NF, loaded up, THT error..?</v>
          </cell>
          <cell r="W124">
            <v>0</v>
          </cell>
          <cell r="X124">
            <v>0</v>
          </cell>
          <cell r="Y124" t="e">
            <v>#DIV/0!</v>
          </cell>
          <cell r="Z124" t="e">
            <v>#DIV/0!</v>
          </cell>
        </row>
        <row r="125">
          <cell r="B125">
            <v>43991</v>
          </cell>
          <cell r="C125" t="str">
            <v>A-26</v>
          </cell>
          <cell r="D125" t="str">
            <v>A-26:Zone3</v>
          </cell>
          <cell r="E125">
            <v>24</v>
          </cell>
          <cell r="F125">
            <v>100</v>
          </cell>
          <cell r="G125">
            <v>184.54</v>
          </cell>
          <cell r="H125">
            <v>150.46</v>
          </cell>
          <cell r="I125">
            <v>997.53</v>
          </cell>
          <cell r="J125">
            <v>1.7</v>
          </cell>
          <cell r="K125">
            <v>0</v>
          </cell>
          <cell r="L125">
            <v>1.7</v>
          </cell>
          <cell r="M125">
            <v>0</v>
          </cell>
          <cell r="N125">
            <v>0.22</v>
          </cell>
          <cell r="O125">
            <v>0.22</v>
          </cell>
          <cell r="P125">
            <v>0</v>
          </cell>
          <cell r="R125">
            <v>129411.76470588235</v>
          </cell>
          <cell r="T125">
            <v>7.7272727272727275</v>
          </cell>
          <cell r="V125" t="str">
            <v>Last WC 6 April 2020</v>
          </cell>
          <cell r="W125">
            <v>220</v>
          </cell>
          <cell r="X125">
            <v>0</v>
          </cell>
          <cell r="Y125">
            <v>0</v>
          </cell>
          <cell r="Z125">
            <v>7.7272727272727266</v>
          </cell>
        </row>
        <row r="126">
          <cell r="B126">
            <v>43996</v>
          </cell>
          <cell r="C126" t="str">
            <v>A-26</v>
          </cell>
          <cell r="D126" t="str">
            <v>A-26:Zone3</v>
          </cell>
          <cell r="E126">
            <v>1.7</v>
          </cell>
          <cell r="F126">
            <v>100</v>
          </cell>
          <cell r="G126">
            <v>108</v>
          </cell>
          <cell r="H126">
            <v>112</v>
          </cell>
          <cell r="I126">
            <v>1</v>
          </cell>
          <cell r="J126">
            <v>82</v>
          </cell>
          <cell r="K126">
            <v>62</v>
          </cell>
          <cell r="L126">
            <v>144</v>
          </cell>
          <cell r="M126">
            <v>43.055555555555557</v>
          </cell>
          <cell r="N126">
            <v>1.01</v>
          </cell>
          <cell r="O126">
            <v>1.01</v>
          </cell>
          <cell r="P126">
            <v>0</v>
          </cell>
          <cell r="R126">
            <v>12317.073170731708</v>
          </cell>
          <cell r="T126">
            <v>142.57425742574259</v>
          </cell>
          <cell r="V126" t="str">
            <v>Venting to V/S, manual WC 43%, Gas vent metering bef 0.29 MM, after 0.59 MM (+0.3 MM)</v>
          </cell>
          <cell r="W126">
            <v>1010</v>
          </cell>
          <cell r="X126">
            <v>0</v>
          </cell>
          <cell r="Y126">
            <v>61.386138613861384</v>
          </cell>
          <cell r="Z126">
            <v>81.188118811881182</v>
          </cell>
        </row>
        <row r="127">
          <cell r="B127">
            <v>43996</v>
          </cell>
          <cell r="C127" t="str">
            <v>A-26</v>
          </cell>
          <cell r="D127" t="str">
            <v>A-26:Zone3</v>
          </cell>
          <cell r="E127">
            <v>38</v>
          </cell>
          <cell r="F127">
            <v>100</v>
          </cell>
          <cell r="G127">
            <v>198</v>
          </cell>
          <cell r="H127">
            <v>101</v>
          </cell>
          <cell r="I127">
            <v>0</v>
          </cell>
          <cell r="J127">
            <v>28</v>
          </cell>
          <cell r="K127">
            <v>22</v>
          </cell>
          <cell r="L127">
            <v>50</v>
          </cell>
          <cell r="M127">
            <v>44</v>
          </cell>
          <cell r="N127">
            <v>0.38</v>
          </cell>
          <cell r="O127">
            <v>0.38</v>
          </cell>
          <cell r="P127">
            <v>0</v>
          </cell>
          <cell r="R127">
            <v>13571.428571428571</v>
          </cell>
          <cell r="T127">
            <v>131.57894736842104</v>
          </cell>
          <cell r="V127" t="str">
            <v>After well Unloading Venting</v>
          </cell>
          <cell r="W127">
            <v>380</v>
          </cell>
          <cell r="X127">
            <v>0</v>
          </cell>
          <cell r="Y127">
            <v>57.89473684210526</v>
          </cell>
          <cell r="Z127">
            <v>73.684210526315795</v>
          </cell>
        </row>
        <row r="128">
          <cell r="B128">
            <v>44165</v>
          </cell>
          <cell r="C128" t="str">
            <v>A-26</v>
          </cell>
          <cell r="D128" t="str">
            <v>A-26:Zone3</v>
          </cell>
          <cell r="E128">
            <v>5</v>
          </cell>
          <cell r="F128">
            <v>100</v>
          </cell>
          <cell r="G128">
            <v>222</v>
          </cell>
          <cell r="H128">
            <v>108</v>
          </cell>
          <cell r="I128">
            <v>0</v>
          </cell>
          <cell r="J128">
            <v>124</v>
          </cell>
          <cell r="K128">
            <v>1</v>
          </cell>
          <cell r="L128">
            <v>125</v>
          </cell>
          <cell r="M128">
            <v>0.8</v>
          </cell>
          <cell r="N128">
            <v>0.54</v>
          </cell>
          <cell r="O128">
            <v>0.54</v>
          </cell>
          <cell r="R128">
            <v>4354.8387096774195</v>
          </cell>
          <cell r="T128">
            <v>231.4814814814815</v>
          </cell>
          <cell r="V128" t="str">
            <v>NF, during FGS job</v>
          </cell>
          <cell r="W128">
            <v>540</v>
          </cell>
          <cell r="X128">
            <v>0</v>
          </cell>
          <cell r="Y128">
            <v>1.8518518518518516</v>
          </cell>
          <cell r="Z128">
            <v>229.62962962962962</v>
          </cell>
        </row>
        <row r="129">
          <cell r="B129">
            <v>44166</v>
          </cell>
          <cell r="C129" t="str">
            <v>A-26</v>
          </cell>
          <cell r="D129" t="str">
            <v>A-26:Zone3</v>
          </cell>
          <cell r="E129">
            <v>24</v>
          </cell>
          <cell r="F129">
            <v>100</v>
          </cell>
          <cell r="G129">
            <v>220</v>
          </cell>
          <cell r="H129">
            <v>104</v>
          </cell>
          <cell r="I129">
            <v>0</v>
          </cell>
          <cell r="J129">
            <v>146</v>
          </cell>
          <cell r="K129">
            <v>0</v>
          </cell>
          <cell r="L129">
            <v>146</v>
          </cell>
          <cell r="M129">
            <v>0</v>
          </cell>
          <cell r="N129">
            <v>0.56999999999999995</v>
          </cell>
          <cell r="O129">
            <v>0.56999999999999995</v>
          </cell>
          <cell r="R129">
            <v>3904.1095890410961</v>
          </cell>
          <cell r="T129">
            <v>256.14035087719299</v>
          </cell>
          <cell r="V129" t="str">
            <v>NF, after tub clean up-SGS-FGS</v>
          </cell>
          <cell r="W129">
            <v>570</v>
          </cell>
          <cell r="X129">
            <v>0</v>
          </cell>
          <cell r="Y129">
            <v>0</v>
          </cell>
          <cell r="Z129">
            <v>256.14035087719299</v>
          </cell>
        </row>
        <row r="130">
          <cell r="B130">
            <v>44172</v>
          </cell>
          <cell r="C130" t="str">
            <v>A-26</v>
          </cell>
          <cell r="D130" t="str">
            <v>A-26:Zone3</v>
          </cell>
          <cell r="E130">
            <v>12</v>
          </cell>
          <cell r="F130">
            <v>100</v>
          </cell>
          <cell r="G130">
            <v>218</v>
          </cell>
          <cell r="H130">
            <v>87</v>
          </cell>
          <cell r="I130">
            <v>0</v>
          </cell>
          <cell r="J130">
            <v>37</v>
          </cell>
          <cell r="K130">
            <v>0</v>
          </cell>
          <cell r="L130">
            <v>37</v>
          </cell>
          <cell r="M130">
            <v>0</v>
          </cell>
          <cell r="N130">
            <v>0.28000000000000003</v>
          </cell>
          <cell r="O130">
            <v>0.28000000000000003</v>
          </cell>
          <cell r="P130">
            <v>0</v>
          </cell>
          <cell r="R130">
            <v>7567.5675675675675</v>
          </cell>
          <cell r="T130">
            <v>132.14285714285714</v>
          </cell>
          <cell r="V130" t="str">
            <v>NF, 7 days after wax clean up/SGS FGS</v>
          </cell>
          <cell r="W130">
            <v>280</v>
          </cell>
          <cell r="X130">
            <v>0</v>
          </cell>
          <cell r="Y130">
            <v>0</v>
          </cell>
          <cell r="Z130">
            <v>132.14285714285714</v>
          </cell>
        </row>
        <row r="131">
          <cell r="B131">
            <v>44178</v>
          </cell>
          <cell r="C131" t="str">
            <v>A-26</v>
          </cell>
          <cell r="D131" t="str">
            <v>A-26:Zone3</v>
          </cell>
          <cell r="E131">
            <v>4</v>
          </cell>
          <cell r="F131">
            <v>100</v>
          </cell>
          <cell r="G131">
            <v>123</v>
          </cell>
          <cell r="H131">
            <v>111</v>
          </cell>
          <cell r="I131">
            <v>0</v>
          </cell>
          <cell r="J131">
            <v>170.2</v>
          </cell>
          <cell r="K131">
            <v>14.8</v>
          </cell>
          <cell r="L131">
            <v>185</v>
          </cell>
          <cell r="M131">
            <v>8</v>
          </cell>
          <cell r="N131">
            <v>0.83</v>
          </cell>
          <cell r="O131">
            <v>0.83</v>
          </cell>
          <cell r="P131">
            <v>0</v>
          </cell>
          <cell r="R131">
            <v>4876.6157461809635</v>
          </cell>
          <cell r="T131">
            <v>222.89156626506025</v>
          </cell>
          <cell r="V131" t="str">
            <v>NF during venting, cal liq from Vent Scrubber</v>
          </cell>
          <cell r="W131">
            <v>830</v>
          </cell>
          <cell r="X131">
            <v>0</v>
          </cell>
          <cell r="Y131">
            <v>17.831325301204821</v>
          </cell>
          <cell r="Z131">
            <v>205.06024096385542</v>
          </cell>
        </row>
        <row r="132">
          <cell r="B132">
            <v>44179</v>
          </cell>
          <cell r="C132" t="str">
            <v>A-26</v>
          </cell>
          <cell r="D132" t="str">
            <v>A-26:Zone3</v>
          </cell>
          <cell r="E132">
            <v>12</v>
          </cell>
          <cell r="F132">
            <v>100</v>
          </cell>
          <cell r="G132">
            <v>207</v>
          </cell>
          <cell r="H132">
            <v>99</v>
          </cell>
          <cell r="I132">
            <v>0</v>
          </cell>
          <cell r="J132">
            <v>104.8</v>
          </cell>
          <cell r="K132">
            <v>9.1</v>
          </cell>
          <cell r="L132">
            <v>113.9</v>
          </cell>
          <cell r="M132">
            <v>7.9894644424934151</v>
          </cell>
          <cell r="N132">
            <v>0.43</v>
          </cell>
          <cell r="O132">
            <v>0.43</v>
          </cell>
          <cell r="P132">
            <v>0</v>
          </cell>
          <cell r="R132">
            <v>4103.0534351145034</v>
          </cell>
          <cell r="T132">
            <v>265.11627906976742</v>
          </cell>
          <cell r="V132" t="str">
            <v xml:space="preserve">NF, normal test after venting, update WC 8% </v>
          </cell>
          <cell r="W132">
            <v>430</v>
          </cell>
          <cell r="X132">
            <v>0</v>
          </cell>
          <cell r="Y132">
            <v>21.162790697674417</v>
          </cell>
          <cell r="Z132">
            <v>243.72093023255815</v>
          </cell>
        </row>
        <row r="133">
          <cell r="B133">
            <v>44186</v>
          </cell>
          <cell r="C133" t="str">
            <v>A-26</v>
          </cell>
          <cell r="D133" t="str">
            <v>A-26:Zone3</v>
          </cell>
          <cell r="E133">
            <v>12</v>
          </cell>
          <cell r="F133">
            <v>100</v>
          </cell>
          <cell r="G133">
            <v>210</v>
          </cell>
          <cell r="H133">
            <v>87</v>
          </cell>
          <cell r="I133">
            <v>0</v>
          </cell>
          <cell r="J133">
            <v>13.8</v>
          </cell>
          <cell r="K133">
            <v>1.2</v>
          </cell>
          <cell r="L133">
            <v>15</v>
          </cell>
          <cell r="M133">
            <v>8</v>
          </cell>
          <cell r="N133">
            <v>0.04</v>
          </cell>
          <cell r="O133">
            <v>0.04</v>
          </cell>
          <cell r="P133">
            <v>0</v>
          </cell>
          <cell r="R133">
            <v>2898.550724637681</v>
          </cell>
          <cell r="T133">
            <v>375</v>
          </cell>
          <cell r="V133" t="str">
            <v>NF, 9 days after venting load up</v>
          </cell>
          <cell r="W133">
            <v>40</v>
          </cell>
          <cell r="X133">
            <v>0</v>
          </cell>
          <cell r="Y133">
            <v>30</v>
          </cell>
          <cell r="Z133">
            <v>345</v>
          </cell>
        </row>
        <row r="134">
          <cell r="B134">
            <v>44208</v>
          </cell>
          <cell r="C134" t="str">
            <v>A-26</v>
          </cell>
          <cell r="D134" t="str">
            <v>A-26:Zone3</v>
          </cell>
          <cell r="E134">
            <v>24</v>
          </cell>
          <cell r="F134">
            <v>100</v>
          </cell>
          <cell r="G134">
            <v>206</v>
          </cell>
          <cell r="H134">
            <v>83</v>
          </cell>
          <cell r="I134">
            <v>0</v>
          </cell>
          <cell r="J134">
            <v>1.4999999999999999E-2</v>
          </cell>
          <cell r="K134">
            <v>0</v>
          </cell>
          <cell r="L134">
            <v>1.4999999999999999E-2</v>
          </cell>
          <cell r="M134">
            <v>0</v>
          </cell>
          <cell r="N134">
            <v>0.06</v>
          </cell>
          <cell r="O134">
            <v>0.06</v>
          </cell>
          <cell r="P134">
            <v>0</v>
          </cell>
          <cell r="R134">
            <v>4000000</v>
          </cell>
          <cell r="T134">
            <v>0.25</v>
          </cell>
          <cell r="V134" t="str">
            <v>NF, load up indication</v>
          </cell>
          <cell r="W134">
            <v>60</v>
          </cell>
          <cell r="X134">
            <v>0</v>
          </cell>
          <cell r="Y134">
            <v>0</v>
          </cell>
          <cell r="Z134">
            <v>0.25</v>
          </cell>
        </row>
        <row r="135">
          <cell r="B135">
            <v>44239</v>
          </cell>
          <cell r="C135" t="str">
            <v>A-26</v>
          </cell>
          <cell r="D135" t="str">
            <v>A-26:Zone3</v>
          </cell>
          <cell r="E135">
            <v>21</v>
          </cell>
          <cell r="F135">
            <v>100</v>
          </cell>
          <cell r="G135">
            <v>223</v>
          </cell>
          <cell r="H135">
            <v>84</v>
          </cell>
          <cell r="I135">
            <v>562</v>
          </cell>
          <cell r="J135">
            <v>1</v>
          </cell>
          <cell r="K135">
            <v>0</v>
          </cell>
          <cell r="L135">
            <v>1</v>
          </cell>
          <cell r="M135">
            <v>0</v>
          </cell>
          <cell r="N135">
            <v>0.1</v>
          </cell>
          <cell r="O135">
            <v>0.1</v>
          </cell>
          <cell r="P135">
            <v>0</v>
          </cell>
          <cell r="R135">
            <v>100000</v>
          </cell>
          <cell r="T135">
            <v>10</v>
          </cell>
          <cell r="V135" t="str">
            <v>NF, after GLVCO but still no GL line for gas lifting</v>
          </cell>
          <cell r="W135">
            <v>100</v>
          </cell>
          <cell r="X135">
            <v>0</v>
          </cell>
          <cell r="Y135">
            <v>0</v>
          </cell>
          <cell r="Z135">
            <v>10</v>
          </cell>
        </row>
        <row r="136">
          <cell r="B136">
            <v>44267</v>
          </cell>
          <cell r="C136" t="str">
            <v>A-26</v>
          </cell>
          <cell r="D136" t="str">
            <v>A-26:Zone3</v>
          </cell>
          <cell r="E136">
            <v>16</v>
          </cell>
          <cell r="F136">
            <v>100</v>
          </cell>
          <cell r="G136">
            <v>233</v>
          </cell>
          <cell r="H136">
            <v>85</v>
          </cell>
          <cell r="I136">
            <v>564</v>
          </cell>
          <cell r="J136">
            <v>2</v>
          </cell>
          <cell r="K136">
            <v>0</v>
          </cell>
          <cell r="L136">
            <v>2</v>
          </cell>
          <cell r="M136">
            <v>0</v>
          </cell>
          <cell r="N136">
            <v>0.02</v>
          </cell>
          <cell r="O136">
            <v>0.02</v>
          </cell>
          <cell r="P136">
            <v>0</v>
          </cell>
          <cell r="R136">
            <v>10000</v>
          </cell>
          <cell r="T136">
            <v>100</v>
          </cell>
          <cell r="V136" t="str">
            <v>NF, pre GL line installation</v>
          </cell>
          <cell r="W136">
            <v>20</v>
          </cell>
          <cell r="X136">
            <v>0</v>
          </cell>
          <cell r="Y136">
            <v>0</v>
          </cell>
          <cell r="Z136">
            <v>100</v>
          </cell>
        </row>
        <row r="137">
          <cell r="B137">
            <v>44303</v>
          </cell>
          <cell r="C137" t="str">
            <v>A-26</v>
          </cell>
          <cell r="D137" t="str">
            <v>A-26:Zone3</v>
          </cell>
          <cell r="E137">
            <v>18</v>
          </cell>
          <cell r="F137">
            <v>100</v>
          </cell>
          <cell r="G137">
            <v>196</v>
          </cell>
          <cell r="H137">
            <v>116</v>
          </cell>
          <cell r="I137">
            <v>1360</v>
          </cell>
          <cell r="J137">
            <v>107</v>
          </cell>
          <cell r="K137">
            <v>6</v>
          </cell>
          <cell r="L137">
            <v>113</v>
          </cell>
          <cell r="M137">
            <v>5.3097345132743365</v>
          </cell>
          <cell r="N137">
            <v>0.26</v>
          </cell>
          <cell r="O137">
            <v>2.4700000000000002</v>
          </cell>
          <cell r="P137">
            <v>2.21</v>
          </cell>
          <cell r="R137">
            <v>2429.9065420560746</v>
          </cell>
          <cell r="T137">
            <v>434.61538461538464</v>
          </cell>
          <cell r="V137" t="str">
            <v>GL meter 2.2 MM (Qg T/S &gt;&gt; GL meter) asso gas 0.26 MM, WC 5%, 1# inject GL after GLVCO, cancel GLPO (Feb), GL line installation (Mar) and download logic April.</v>
          </cell>
          <cell r="W137">
            <v>260</v>
          </cell>
          <cell r="X137">
            <v>2210</v>
          </cell>
          <cell r="Y137">
            <v>23.076923076923077</v>
          </cell>
          <cell r="Z137">
            <v>411.53846153846155</v>
          </cell>
        </row>
        <row r="138">
          <cell r="B138">
            <v>44307</v>
          </cell>
          <cell r="C138" t="str">
            <v>A-26</v>
          </cell>
          <cell r="D138" t="str">
            <v>A-26:Zone3</v>
          </cell>
          <cell r="E138">
            <v>30</v>
          </cell>
          <cell r="F138">
            <v>95</v>
          </cell>
          <cell r="G138">
            <v>200</v>
          </cell>
          <cell r="H138">
            <v>112</v>
          </cell>
          <cell r="I138">
            <v>1411</v>
          </cell>
          <cell r="J138">
            <v>72</v>
          </cell>
          <cell r="K138">
            <v>13</v>
          </cell>
          <cell r="L138">
            <v>85</v>
          </cell>
          <cell r="M138">
            <v>15.294117647058824</v>
          </cell>
          <cell r="N138">
            <v>0.22</v>
          </cell>
          <cell r="O138">
            <v>2.41</v>
          </cell>
          <cell r="P138">
            <v>2.19</v>
          </cell>
          <cell r="R138">
            <v>3055.5555555555557</v>
          </cell>
          <cell r="T138">
            <v>386.36363636363637</v>
          </cell>
          <cell r="V138" t="str">
            <v>GLM 2.19 MM, WC 15% (APR 15)</v>
          </cell>
          <cell r="W138">
            <v>220</v>
          </cell>
          <cell r="X138">
            <v>2190</v>
          </cell>
          <cell r="Y138">
            <v>59.090909090909093</v>
          </cell>
          <cell r="Z138">
            <v>327.27272727272725</v>
          </cell>
        </row>
        <row r="139">
          <cell r="B139">
            <v>44312</v>
          </cell>
          <cell r="C139" t="str">
            <v>A-26</v>
          </cell>
          <cell r="D139" t="str">
            <v>A-26:Zone3</v>
          </cell>
          <cell r="E139">
            <v>22</v>
          </cell>
          <cell r="F139">
            <v>95</v>
          </cell>
          <cell r="G139">
            <v>198</v>
          </cell>
          <cell r="H139">
            <v>111</v>
          </cell>
          <cell r="I139">
            <v>1293</v>
          </cell>
          <cell r="J139">
            <v>49</v>
          </cell>
          <cell r="K139">
            <v>9</v>
          </cell>
          <cell r="L139">
            <v>58</v>
          </cell>
          <cell r="M139">
            <v>15.517241379310345</v>
          </cell>
          <cell r="N139">
            <v>5.5E-2</v>
          </cell>
          <cell r="O139">
            <v>2.0609999999999999</v>
          </cell>
          <cell r="P139">
            <v>2.0059999999999998</v>
          </cell>
          <cell r="R139">
            <v>1122.4489795918366</v>
          </cell>
          <cell r="T139">
            <v>1054.5454545454545</v>
          </cell>
          <cell r="V139" t="str">
            <v>GL meter 2.01 MMSCFD (GL meter &lt;&lt; TS Gas)</v>
          </cell>
          <cell r="W139">
            <v>55</v>
          </cell>
          <cell r="X139">
            <v>2005.9999999999998</v>
          </cell>
          <cell r="Y139">
            <v>163.63636363636363</v>
          </cell>
          <cell r="Z139">
            <v>890.90909090909088</v>
          </cell>
        </row>
        <row r="140">
          <cell r="B140">
            <v>44319</v>
          </cell>
          <cell r="C140" t="str">
            <v>A-26</v>
          </cell>
          <cell r="D140" t="str">
            <v>A-26:Zone3</v>
          </cell>
          <cell r="E140">
            <v>26</v>
          </cell>
          <cell r="F140">
            <v>95</v>
          </cell>
          <cell r="G140">
            <v>224</v>
          </cell>
          <cell r="H140">
            <v>104</v>
          </cell>
          <cell r="I140">
            <v>1321</v>
          </cell>
          <cell r="J140">
            <v>29</v>
          </cell>
          <cell r="K140">
            <v>20</v>
          </cell>
          <cell r="L140">
            <v>49</v>
          </cell>
          <cell r="M140">
            <v>40.816326530612244</v>
          </cell>
          <cell r="N140">
            <v>0.01</v>
          </cell>
          <cell r="O140">
            <v>2.11</v>
          </cell>
          <cell r="P140">
            <v>2.1030000000000002</v>
          </cell>
          <cell r="R140">
            <v>344.82758620689657</v>
          </cell>
          <cell r="T140">
            <v>4900</v>
          </cell>
          <cell r="V140" t="str">
            <v>GL meter 2.1 MMSCFD (GL meter &lt;&lt; Qg TS), no sampling</v>
          </cell>
          <cell r="W140">
            <v>10</v>
          </cell>
          <cell r="X140">
            <v>2103</v>
          </cell>
          <cell r="Y140">
            <v>2000</v>
          </cell>
          <cell r="Z140">
            <v>2900</v>
          </cell>
        </row>
        <row r="141">
          <cell r="B141">
            <v>44321</v>
          </cell>
          <cell r="C141" t="str">
            <v>A-26</v>
          </cell>
          <cell r="D141" t="str">
            <v>A-26:Zone3</v>
          </cell>
          <cell r="E141">
            <v>21</v>
          </cell>
          <cell r="F141">
            <v>95</v>
          </cell>
          <cell r="G141">
            <v>232</v>
          </cell>
          <cell r="H141">
            <v>105</v>
          </cell>
          <cell r="I141">
            <v>1212</v>
          </cell>
          <cell r="J141">
            <v>27</v>
          </cell>
          <cell r="K141">
            <v>19</v>
          </cell>
          <cell r="L141">
            <v>46</v>
          </cell>
          <cell r="M141">
            <v>41.304347826086953</v>
          </cell>
          <cell r="N141">
            <v>2.4E-2</v>
          </cell>
          <cell r="O141">
            <v>1.9279999999999999</v>
          </cell>
          <cell r="P141">
            <v>1.9039999999999999</v>
          </cell>
          <cell r="R141">
            <v>888.88888888888891</v>
          </cell>
          <cell r="T141">
            <v>1916.6666666666667</v>
          </cell>
          <cell r="V141" t="str">
            <v>GL meter 1.9 MMSCFD (GL meter &lt;&lt; Qg TS)</v>
          </cell>
          <cell r="W141">
            <v>24</v>
          </cell>
          <cell r="X141">
            <v>1904</v>
          </cell>
          <cell r="Y141">
            <v>791.66666666666663</v>
          </cell>
          <cell r="Z141">
            <v>1125</v>
          </cell>
        </row>
        <row r="142">
          <cell r="B142">
            <v>44322</v>
          </cell>
          <cell r="C142" t="str">
            <v>A-26</v>
          </cell>
          <cell r="D142" t="str">
            <v>A-26:Zone3</v>
          </cell>
          <cell r="E142">
            <v>19.5</v>
          </cell>
          <cell r="F142">
            <v>95</v>
          </cell>
          <cell r="G142">
            <v>214</v>
          </cell>
          <cell r="H142">
            <v>107</v>
          </cell>
          <cell r="I142">
            <v>1094</v>
          </cell>
          <cell r="J142">
            <v>25</v>
          </cell>
          <cell r="K142">
            <v>17</v>
          </cell>
          <cell r="L142">
            <v>42</v>
          </cell>
          <cell r="M142">
            <v>40.476190476190474</v>
          </cell>
          <cell r="N142">
            <v>0.17399999999999999</v>
          </cell>
          <cell r="O142">
            <v>1.7749999999999999</v>
          </cell>
          <cell r="P142">
            <v>1.601</v>
          </cell>
          <cell r="R142">
            <v>6960</v>
          </cell>
          <cell r="T142">
            <v>241.37931034482759</v>
          </cell>
          <cell r="V142" t="str">
            <v>GL meter 1.6 MMSCFD (GL meter &lt;&lt; Qg TS)</v>
          </cell>
          <cell r="W142">
            <v>174</v>
          </cell>
          <cell r="X142">
            <v>1601</v>
          </cell>
          <cell r="Y142">
            <v>97.701149425287369</v>
          </cell>
          <cell r="Z142">
            <v>143.67816091954023</v>
          </cell>
        </row>
        <row r="143">
          <cell r="B143">
            <v>44323</v>
          </cell>
          <cell r="C143" t="str">
            <v>A-26</v>
          </cell>
          <cell r="D143" t="str">
            <v>A-26:Zone3</v>
          </cell>
          <cell r="E143">
            <v>16</v>
          </cell>
          <cell r="F143">
            <v>95</v>
          </cell>
          <cell r="G143">
            <v>231</v>
          </cell>
          <cell r="H143">
            <v>103</v>
          </cell>
          <cell r="I143">
            <v>569</v>
          </cell>
          <cell r="J143">
            <v>25</v>
          </cell>
          <cell r="K143">
            <v>18</v>
          </cell>
          <cell r="L143">
            <v>43</v>
          </cell>
          <cell r="M143">
            <v>41.860465116279073</v>
          </cell>
          <cell r="N143">
            <v>0.25800000000000001</v>
          </cell>
          <cell r="O143">
            <v>0.82099999999999995</v>
          </cell>
          <cell r="P143">
            <v>0.56299999999999994</v>
          </cell>
          <cell r="R143">
            <v>10320</v>
          </cell>
          <cell r="T143">
            <v>166.66666666666666</v>
          </cell>
          <cell r="V143" t="str">
            <v>GL meter  0.563 MMSCFD (GL meter &lt;&lt; Qg TS), WC sampling 41%, GL optimum 1 MMSCFD</v>
          </cell>
          <cell r="W143">
            <v>258</v>
          </cell>
          <cell r="X143">
            <v>563</v>
          </cell>
          <cell r="Y143">
            <v>69.767441860465112</v>
          </cell>
          <cell r="Z143">
            <v>96.899224806201545</v>
          </cell>
        </row>
        <row r="144">
          <cell r="B144">
            <v>44324</v>
          </cell>
          <cell r="C144" t="str">
            <v>A-26</v>
          </cell>
          <cell r="D144" t="str">
            <v>A-26:Zone3</v>
          </cell>
          <cell r="E144">
            <v>16</v>
          </cell>
          <cell r="F144">
            <v>95</v>
          </cell>
          <cell r="G144">
            <v>210</v>
          </cell>
          <cell r="H144">
            <v>106</v>
          </cell>
          <cell r="I144">
            <v>1453</v>
          </cell>
          <cell r="J144">
            <v>20</v>
          </cell>
          <cell r="K144">
            <v>14</v>
          </cell>
          <cell r="L144">
            <v>34</v>
          </cell>
          <cell r="M144">
            <v>41.176470588235297</v>
          </cell>
          <cell r="N144">
            <v>0.115</v>
          </cell>
          <cell r="O144">
            <v>2.2810000000000001</v>
          </cell>
          <cell r="P144">
            <v>2.1659999999999999</v>
          </cell>
          <cell r="R144">
            <v>5750</v>
          </cell>
          <cell r="T144">
            <v>295.6521739130435</v>
          </cell>
          <cell r="V144" t="str">
            <v xml:space="preserve">GL meter 2.17 MMSCFD (GL meter &lt;&lt; Qg TS), GL optimum 1 MMSCFD </v>
          </cell>
          <cell r="W144">
            <v>115</v>
          </cell>
          <cell r="X144">
            <v>2166</v>
          </cell>
          <cell r="Y144">
            <v>121.73913043478261</v>
          </cell>
          <cell r="Z144">
            <v>173.91304347826087</v>
          </cell>
        </row>
        <row r="145">
          <cell r="B145">
            <v>44334</v>
          </cell>
          <cell r="C145" t="str">
            <v>A-26</v>
          </cell>
          <cell r="D145" t="str">
            <v>A-26:Zone3</v>
          </cell>
          <cell r="E145">
            <v>21</v>
          </cell>
          <cell r="F145">
            <v>95</v>
          </cell>
          <cell r="G145">
            <v>206</v>
          </cell>
          <cell r="H145">
            <v>98</v>
          </cell>
          <cell r="I145">
            <v>1132</v>
          </cell>
          <cell r="J145">
            <v>13</v>
          </cell>
          <cell r="K145">
            <v>9</v>
          </cell>
          <cell r="L145">
            <v>22</v>
          </cell>
          <cell r="M145">
            <v>40.909090909090907</v>
          </cell>
          <cell r="N145">
            <v>0.221</v>
          </cell>
          <cell r="O145">
            <v>1.871</v>
          </cell>
          <cell r="P145">
            <v>1.65</v>
          </cell>
          <cell r="R145">
            <v>17000</v>
          </cell>
          <cell r="T145">
            <v>99.547511312217196</v>
          </cell>
          <cell r="V145" t="str">
            <v>GL meter 1.65 MMSCFD (GL meter &lt;&lt; Qg TS), no sampling</v>
          </cell>
          <cell r="W145">
            <v>221</v>
          </cell>
          <cell r="X145">
            <v>1650</v>
          </cell>
          <cell r="Y145">
            <v>40.723981900452486</v>
          </cell>
          <cell r="Z145">
            <v>58.823529411764703</v>
          </cell>
        </row>
        <row r="146">
          <cell r="B146">
            <v>44339</v>
          </cell>
          <cell r="C146" t="str">
            <v>A-26</v>
          </cell>
          <cell r="D146" t="str">
            <v>A-26:Zone3</v>
          </cell>
          <cell r="E146">
            <v>21.5</v>
          </cell>
          <cell r="F146">
            <v>95</v>
          </cell>
          <cell r="G146">
            <v>219</v>
          </cell>
          <cell r="H146">
            <v>101</v>
          </cell>
          <cell r="I146">
            <v>1022</v>
          </cell>
          <cell r="J146">
            <v>22</v>
          </cell>
          <cell r="K146">
            <v>15</v>
          </cell>
          <cell r="L146">
            <v>37</v>
          </cell>
          <cell r="M146">
            <v>40.54054054054054</v>
          </cell>
          <cell r="N146">
            <v>0.19</v>
          </cell>
          <cell r="O146">
            <v>1.6919999999999999</v>
          </cell>
          <cell r="P146">
            <v>1.502</v>
          </cell>
          <cell r="R146">
            <v>8636.363636363636</v>
          </cell>
          <cell r="T146">
            <v>194.73684210526315</v>
          </cell>
          <cell r="V146" t="str">
            <v>GL meter 1.5 (GL meter &lt;&lt;Qg TS)</v>
          </cell>
          <cell r="W146">
            <v>190</v>
          </cell>
          <cell r="X146">
            <v>1502</v>
          </cell>
          <cell r="Y146">
            <v>78.94736842105263</v>
          </cell>
          <cell r="Z146">
            <v>115.78947368421052</v>
          </cell>
        </row>
        <row r="147">
          <cell r="B147">
            <v>44343</v>
          </cell>
          <cell r="C147" t="str">
            <v>A-26</v>
          </cell>
          <cell r="D147" t="str">
            <v>A-26:Zone3</v>
          </cell>
          <cell r="E147">
            <v>20</v>
          </cell>
          <cell r="F147">
            <v>95</v>
          </cell>
          <cell r="G147">
            <v>213</v>
          </cell>
          <cell r="H147">
            <v>101</v>
          </cell>
          <cell r="I147">
            <v>1446</v>
          </cell>
          <cell r="J147">
            <v>14</v>
          </cell>
          <cell r="K147">
            <v>9</v>
          </cell>
          <cell r="L147">
            <v>23</v>
          </cell>
          <cell r="M147">
            <v>39.130434782608695</v>
          </cell>
          <cell r="N147">
            <v>0.11</v>
          </cell>
          <cell r="O147">
            <v>2.177</v>
          </cell>
          <cell r="P147">
            <v>2.0680000000000001</v>
          </cell>
          <cell r="R147">
            <v>7857.1428571428569</v>
          </cell>
          <cell r="T147">
            <v>209.09090909090909</v>
          </cell>
          <cell r="V147" t="str">
            <v>GL meter 2.23 MMSCFD (GL meter &gt;&gt; Qg TS), Trial GL max made no asso gas and  to confirmed integrity GLM#3 was ok</v>
          </cell>
          <cell r="W147">
            <v>110</v>
          </cell>
          <cell r="X147">
            <v>2068</v>
          </cell>
          <cell r="Y147">
            <v>81.818181818181813</v>
          </cell>
          <cell r="Z147">
            <v>127.27272727272727</v>
          </cell>
        </row>
        <row r="148">
          <cell r="B148">
            <v>44364</v>
          </cell>
          <cell r="C148" t="str">
            <v>A-26</v>
          </cell>
          <cell r="D148" t="str">
            <v>A-26:Zone3</v>
          </cell>
          <cell r="E148">
            <v>24</v>
          </cell>
          <cell r="F148">
            <v>100</v>
          </cell>
          <cell r="G148">
            <v>224</v>
          </cell>
          <cell r="H148">
            <v>101</v>
          </cell>
          <cell r="I148">
            <v>1333</v>
          </cell>
          <cell r="J148">
            <v>21</v>
          </cell>
          <cell r="K148">
            <v>14</v>
          </cell>
          <cell r="L148">
            <v>35</v>
          </cell>
          <cell r="M148">
            <v>40</v>
          </cell>
          <cell r="N148">
            <v>0.02</v>
          </cell>
          <cell r="O148">
            <v>2.09</v>
          </cell>
          <cell r="P148">
            <v>2.0699999999999998</v>
          </cell>
          <cell r="R148">
            <v>952.38095238095241</v>
          </cell>
          <cell r="T148">
            <v>1750</v>
          </cell>
          <cell r="V148" t="str">
            <v>GL meter 2.1 MM (QgT/S&lt;&lt;GLmeter)</v>
          </cell>
          <cell r="W148">
            <v>20</v>
          </cell>
          <cell r="X148">
            <v>2070</v>
          </cell>
          <cell r="Y148">
            <v>700</v>
          </cell>
          <cell r="Z148">
            <v>1050</v>
          </cell>
        </row>
        <row r="149">
          <cell r="B149">
            <v>44380</v>
          </cell>
          <cell r="C149" t="str">
            <v>A-26</v>
          </cell>
          <cell r="D149" t="str">
            <v>A-26:Zone3</v>
          </cell>
          <cell r="E149">
            <v>21</v>
          </cell>
          <cell r="F149">
            <v>100</v>
          </cell>
          <cell r="G149">
            <v>216</v>
          </cell>
          <cell r="H149">
            <v>96</v>
          </cell>
          <cell r="I149">
            <v>1456</v>
          </cell>
          <cell r="J149">
            <v>9</v>
          </cell>
          <cell r="K149">
            <v>6</v>
          </cell>
          <cell r="L149">
            <v>15</v>
          </cell>
          <cell r="M149">
            <v>40</v>
          </cell>
          <cell r="N149">
            <v>7.4999999999999997E-2</v>
          </cell>
          <cell r="O149">
            <v>2.2450000000000001</v>
          </cell>
          <cell r="P149">
            <v>2.17</v>
          </cell>
          <cell r="R149">
            <v>8333.3333333333339</v>
          </cell>
          <cell r="T149">
            <v>213.33333333333334</v>
          </cell>
          <cell r="V149" t="str">
            <v>GL meter 2.26 MMSCFD (GL meter&gt;&gt;Qg TS), no sampling, use WC old (40%)</v>
          </cell>
          <cell r="W149">
            <v>75</v>
          </cell>
          <cell r="X149">
            <v>2170</v>
          </cell>
          <cell r="Y149">
            <v>80</v>
          </cell>
          <cell r="Z149">
            <v>120</v>
          </cell>
        </row>
        <row r="150">
          <cell r="B150">
            <v>44393</v>
          </cell>
          <cell r="C150" t="str">
            <v>A-26</v>
          </cell>
          <cell r="D150" t="str">
            <v>A-26:Zone3</v>
          </cell>
          <cell r="E150">
            <v>19</v>
          </cell>
          <cell r="F150">
            <v>95</v>
          </cell>
          <cell r="G150">
            <v>223</v>
          </cell>
          <cell r="H150">
            <v>102</v>
          </cell>
          <cell r="I150">
            <v>1338</v>
          </cell>
          <cell r="J150">
            <v>20</v>
          </cell>
          <cell r="K150">
            <v>13</v>
          </cell>
          <cell r="L150">
            <v>33</v>
          </cell>
          <cell r="M150">
            <v>39.393939393939391</v>
          </cell>
          <cell r="N150">
            <v>0.161</v>
          </cell>
          <cell r="O150">
            <v>2.0619999999999998</v>
          </cell>
          <cell r="P150">
            <v>1.901</v>
          </cell>
          <cell r="R150">
            <v>8050</v>
          </cell>
          <cell r="T150">
            <v>211.18012422360249</v>
          </cell>
          <cell r="V150" t="str">
            <v>GL meter 2.12 MMSCFD (GL meter &gt;&gt; Qg TS)</v>
          </cell>
          <cell r="W150">
            <v>161</v>
          </cell>
          <cell r="X150">
            <v>1901</v>
          </cell>
          <cell r="Y150">
            <v>80.745341614906835</v>
          </cell>
          <cell r="Z150">
            <v>124.22360248447205</v>
          </cell>
        </row>
        <row r="151">
          <cell r="B151">
            <v>44548</v>
          </cell>
          <cell r="C151" t="str">
            <v>A-26</v>
          </cell>
          <cell r="D151" t="str">
            <v>A-26:Zone3</v>
          </cell>
          <cell r="E151">
            <v>4</v>
          </cell>
          <cell r="F151">
            <v>95</v>
          </cell>
          <cell r="G151">
            <v>238</v>
          </cell>
          <cell r="H151">
            <v>84</v>
          </cell>
          <cell r="I151">
            <v>1284</v>
          </cell>
          <cell r="J151">
            <v>8</v>
          </cell>
          <cell r="K151">
            <v>0</v>
          </cell>
          <cell r="L151">
            <v>8</v>
          </cell>
          <cell r="M151">
            <v>0</v>
          </cell>
          <cell r="N151">
            <v>0</v>
          </cell>
          <cell r="O151">
            <v>0</v>
          </cell>
          <cell r="P151">
            <v>0</v>
          </cell>
          <cell r="R151">
            <v>0</v>
          </cell>
          <cell r="T151">
            <v>0</v>
          </cell>
          <cell r="V151" t="str">
            <v>GL, suspect no flow, Got leak on Stem XV Prod header and GL and conductor shaking. the well is decided to be shut in</v>
          </cell>
          <cell r="W151">
            <v>0</v>
          </cell>
          <cell r="X151">
            <v>0</v>
          </cell>
          <cell r="Y151" t="e">
            <v>#DIV/0!</v>
          </cell>
          <cell r="Z151" t="e">
            <v>#DIV/0!</v>
          </cell>
        </row>
        <row r="153">
          <cell r="B153">
            <v>44608</v>
          </cell>
          <cell r="C153">
            <v>60</v>
          </cell>
        </row>
        <row r="154">
          <cell r="B154">
            <v>44668</v>
          </cell>
        </row>
        <row r="155">
          <cell r="B155">
            <v>44728</v>
          </cell>
        </row>
        <row r="156">
          <cell r="B156">
            <v>44788</v>
          </cell>
        </row>
        <row r="157">
          <cell r="B157">
            <v>44848</v>
          </cell>
        </row>
        <row r="158">
          <cell r="B158">
            <v>44908</v>
          </cell>
        </row>
        <row r="159">
          <cell r="B159">
            <v>44968</v>
          </cell>
          <cell r="F159" t="str">
            <v>Date</v>
          </cell>
          <cell r="G159" t="str">
            <v>oil</v>
          </cell>
          <cell r="H159" t="str">
            <v>water</v>
          </cell>
          <cell r="I159" t="str">
            <v>gas</v>
          </cell>
        </row>
        <row r="160">
          <cell r="F160">
            <v>42756</v>
          </cell>
          <cell r="G160">
            <v>27.83</v>
          </cell>
          <cell r="H160">
            <v>0</v>
          </cell>
          <cell r="I160">
            <v>0.54</v>
          </cell>
          <cell r="K160" t="str">
            <v>Tot liq</v>
          </cell>
          <cell r="L160">
            <v>35</v>
          </cell>
          <cell r="M160">
            <v>40</v>
          </cell>
          <cell r="N160" t="str">
            <v>WC</v>
          </cell>
          <cell r="O160" t="str">
            <v>Gas T/S-GL</v>
          </cell>
        </row>
        <row r="161">
          <cell r="F161">
            <v>42774</v>
          </cell>
          <cell r="G161">
            <v>26.92</v>
          </cell>
          <cell r="H161">
            <v>0</v>
          </cell>
          <cell r="I161">
            <v>0.52</v>
          </cell>
          <cell r="K161" t="str">
            <v>oil</v>
          </cell>
          <cell r="L161">
            <v>21</v>
          </cell>
          <cell r="M161">
            <v>2.09</v>
          </cell>
          <cell r="N161" t="str">
            <v>Tot Qg</v>
          </cell>
          <cell r="O161">
            <v>-1.0000000000000231E-2</v>
          </cell>
        </row>
        <row r="162">
          <cell r="F162">
            <v>44548</v>
          </cell>
          <cell r="G162">
            <v>8</v>
          </cell>
          <cell r="H162">
            <v>0</v>
          </cell>
          <cell r="I162">
            <v>0</v>
          </cell>
          <cell r="K162" t="str">
            <v>water</v>
          </cell>
          <cell r="L162">
            <v>14</v>
          </cell>
          <cell r="M162">
            <v>1.6799999999999999E-2</v>
          </cell>
          <cell r="N162" t="str">
            <v>Asso</v>
          </cell>
          <cell r="O162">
            <v>800</v>
          </cell>
        </row>
        <row r="163">
          <cell r="M163">
            <v>2.0731999999999999</v>
          </cell>
          <cell r="N163" t="str">
            <v>GL</v>
          </cell>
        </row>
        <row r="164">
          <cell r="M164">
            <v>2.1</v>
          </cell>
          <cell r="N164" t="str">
            <v>GL meter</v>
          </cell>
        </row>
      </sheetData>
      <sheetData sheetId="31"/>
      <sheetData sheetId="32">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41350</v>
          </cell>
          <cell r="C26" t="str">
            <v>A-27</v>
          </cell>
          <cell r="D26" t="str">
            <v>A-27:Zone3</v>
          </cell>
          <cell r="E26">
            <v>9</v>
          </cell>
          <cell r="F26">
            <v>100</v>
          </cell>
          <cell r="G26">
            <v>263</v>
          </cell>
          <cell r="H26">
            <v>155</v>
          </cell>
          <cell r="I26">
            <v>1</v>
          </cell>
          <cell r="J26">
            <v>293.3</v>
          </cell>
          <cell r="K26">
            <v>90.43</v>
          </cell>
          <cell r="L26">
            <v>383.73</v>
          </cell>
          <cell r="M26">
            <v>23.566049044901362</v>
          </cell>
          <cell r="N26">
            <v>12.75</v>
          </cell>
          <cell r="O26">
            <v>12.75</v>
          </cell>
          <cell r="P26">
            <v>0</v>
          </cell>
          <cell r="R26">
            <v>43470.848960109106</v>
          </cell>
          <cell r="S26">
            <v>7.0925490196078433</v>
          </cell>
          <cell r="T26">
            <v>30.096470588235295</v>
          </cell>
          <cell r="V26" t="str">
            <v>Initial kick of on 16 March. 100% choke on 18 March. Manual BSW flowline 30%.</v>
          </cell>
          <cell r="W26">
            <v>12750</v>
          </cell>
          <cell r="X26">
            <v>0</v>
          </cell>
        </row>
        <row r="27">
          <cell r="B27">
            <v>41354</v>
          </cell>
          <cell r="C27" t="str">
            <v>A-27</v>
          </cell>
          <cell r="D27" t="str">
            <v>A-27:Zone3</v>
          </cell>
          <cell r="E27">
            <v>30</v>
          </cell>
          <cell r="F27">
            <v>100</v>
          </cell>
          <cell r="G27">
            <v>243</v>
          </cell>
          <cell r="H27">
            <v>163</v>
          </cell>
          <cell r="I27">
            <v>15</v>
          </cell>
          <cell r="J27">
            <v>131.44999999999999</v>
          </cell>
          <cell r="K27">
            <v>53.78</v>
          </cell>
          <cell r="L27">
            <v>185.23</v>
          </cell>
          <cell r="M27">
            <v>29.034173729957349</v>
          </cell>
          <cell r="N27">
            <v>10.77</v>
          </cell>
          <cell r="O27">
            <v>10.77</v>
          </cell>
          <cell r="P27">
            <v>0</v>
          </cell>
          <cell r="R27">
            <v>81932.293647774815</v>
          </cell>
          <cell r="S27">
            <v>4.9935004642525538</v>
          </cell>
          <cell r="T27">
            <v>17.198700092850512</v>
          </cell>
          <cell r="V27" t="str">
            <v xml:space="preserve">Manual BSW flowline 20% and 20%. </v>
          </cell>
          <cell r="W27">
            <v>10770</v>
          </cell>
          <cell r="X27">
            <v>0</v>
          </cell>
        </row>
        <row r="28">
          <cell r="B28">
            <v>41366</v>
          </cell>
          <cell r="C28" t="str">
            <v>A-27</v>
          </cell>
          <cell r="D28" t="str">
            <v>A-27:Zone3</v>
          </cell>
          <cell r="E28">
            <v>23</v>
          </cell>
          <cell r="F28">
            <v>100</v>
          </cell>
          <cell r="G28">
            <v>240</v>
          </cell>
          <cell r="H28">
            <v>164</v>
          </cell>
          <cell r="I28">
            <v>-1</v>
          </cell>
          <cell r="J28">
            <v>36.130000000000003</v>
          </cell>
          <cell r="K28">
            <v>62.5</v>
          </cell>
          <cell r="L28">
            <v>98.63</v>
          </cell>
          <cell r="M28">
            <v>63.368143566866067</v>
          </cell>
          <cell r="N28">
            <v>8.34</v>
          </cell>
          <cell r="O28">
            <v>8.34</v>
          </cell>
          <cell r="P28">
            <v>0</v>
          </cell>
          <cell r="R28">
            <v>230833.10268474952</v>
          </cell>
          <cell r="S28">
            <v>7.4940047961630691</v>
          </cell>
          <cell r="T28">
            <v>11.826139088729017</v>
          </cell>
          <cell r="V28" t="str">
            <v>No BSW</v>
          </cell>
          <cell r="W28">
            <v>8340</v>
          </cell>
          <cell r="X28">
            <v>0</v>
          </cell>
        </row>
        <row r="29">
          <cell r="B29">
            <v>41369</v>
          </cell>
          <cell r="C29" t="str">
            <v>A-27</v>
          </cell>
          <cell r="D29" t="str">
            <v>A-27:Zone3</v>
          </cell>
          <cell r="E29">
            <v>23</v>
          </cell>
          <cell r="F29">
            <v>100</v>
          </cell>
          <cell r="G29">
            <v>233</v>
          </cell>
          <cell r="H29">
            <v>165</v>
          </cell>
          <cell r="I29">
            <v>-1</v>
          </cell>
          <cell r="J29">
            <v>8.24</v>
          </cell>
          <cell r="K29">
            <v>32.619999999999997</v>
          </cell>
          <cell r="L29">
            <v>40.86</v>
          </cell>
          <cell r="M29">
            <v>79.833578071463535</v>
          </cell>
          <cell r="N29">
            <v>6.81</v>
          </cell>
          <cell r="O29">
            <v>6.81</v>
          </cell>
          <cell r="P29">
            <v>0</v>
          </cell>
          <cell r="R29">
            <v>826456.31067961163</v>
          </cell>
          <cell r="S29">
            <v>4.7900146842878124</v>
          </cell>
          <cell r="T29">
            <v>6</v>
          </cell>
          <cell r="V29" t="str">
            <v>No BSW</v>
          </cell>
          <cell r="W29">
            <v>6810</v>
          </cell>
          <cell r="X29">
            <v>0</v>
          </cell>
        </row>
        <row r="30">
          <cell r="B30">
            <v>41390</v>
          </cell>
          <cell r="C30" t="str">
            <v>A-27</v>
          </cell>
          <cell r="D30" t="str">
            <v>A-27:Zone3</v>
          </cell>
          <cell r="E30">
            <v>23</v>
          </cell>
          <cell r="F30">
            <v>100</v>
          </cell>
          <cell r="G30">
            <v>243</v>
          </cell>
          <cell r="H30">
            <v>156</v>
          </cell>
          <cell r="I30">
            <v>-7</v>
          </cell>
          <cell r="J30">
            <v>85.02</v>
          </cell>
          <cell r="K30">
            <v>3.74</v>
          </cell>
          <cell r="L30">
            <v>88.76</v>
          </cell>
          <cell r="M30">
            <v>4.213609734114466</v>
          </cell>
          <cell r="N30">
            <v>4.63</v>
          </cell>
          <cell r="O30">
            <v>4.63</v>
          </cell>
          <cell r="P30">
            <v>0</v>
          </cell>
          <cell r="R30">
            <v>54457.774641260883</v>
          </cell>
          <cell r="S30">
            <v>0.8077753779697624</v>
          </cell>
          <cell r="T30">
            <v>19.170626349892007</v>
          </cell>
          <cell r="W30">
            <v>4630</v>
          </cell>
          <cell r="X30">
            <v>0</v>
          </cell>
        </row>
        <row r="31">
          <cell r="B31">
            <v>41415</v>
          </cell>
          <cell r="C31" t="str">
            <v>A-27</v>
          </cell>
          <cell r="D31" t="str">
            <v>A-27:Zone3</v>
          </cell>
          <cell r="E31">
            <v>24</v>
          </cell>
          <cell r="F31">
            <v>100</v>
          </cell>
          <cell r="G31">
            <v>238</v>
          </cell>
          <cell r="H31">
            <v>160</v>
          </cell>
          <cell r="I31">
            <v>-3</v>
          </cell>
          <cell r="J31">
            <v>0</v>
          </cell>
          <cell r="K31">
            <v>35</v>
          </cell>
          <cell r="L31">
            <v>35</v>
          </cell>
          <cell r="M31">
            <v>100</v>
          </cell>
          <cell r="N31">
            <v>4.92</v>
          </cell>
          <cell r="O31">
            <v>4.92</v>
          </cell>
          <cell r="P31">
            <v>0</v>
          </cell>
          <cell r="R31">
            <v>0</v>
          </cell>
          <cell r="S31">
            <v>7.1138211382113825</v>
          </cell>
          <cell r="T31">
            <v>7.1138211382113825</v>
          </cell>
          <cell r="W31">
            <v>4920</v>
          </cell>
          <cell r="X31">
            <v>0</v>
          </cell>
        </row>
        <row r="32">
          <cell r="B32">
            <v>41458</v>
          </cell>
          <cell r="C32" t="str">
            <v>A-27</v>
          </cell>
          <cell r="D32" t="str">
            <v>A-27:Zone3</v>
          </cell>
          <cell r="E32">
            <v>8</v>
          </cell>
          <cell r="F32">
            <v>100</v>
          </cell>
          <cell r="G32">
            <v>205</v>
          </cell>
          <cell r="H32">
            <v>157</v>
          </cell>
          <cell r="I32">
            <v>-3</v>
          </cell>
          <cell r="J32">
            <v>107</v>
          </cell>
          <cell r="K32">
            <v>33</v>
          </cell>
          <cell r="L32">
            <v>140</v>
          </cell>
          <cell r="M32">
            <v>23.571428571428573</v>
          </cell>
          <cell r="N32">
            <v>4.5999999999999996</v>
          </cell>
          <cell r="O32">
            <v>4.5999999999999996</v>
          </cell>
          <cell r="P32">
            <v>0</v>
          </cell>
          <cell r="R32">
            <v>42990.654205607476</v>
          </cell>
          <cell r="S32">
            <v>7.1739130434782608</v>
          </cell>
          <cell r="T32">
            <v>30.434782608695652</v>
          </cell>
          <cell r="V32" t="str">
            <v xml:space="preserve">Post lowering back pressure. </v>
          </cell>
          <cell r="W32">
            <v>4600</v>
          </cell>
          <cell r="X32">
            <v>0</v>
          </cell>
        </row>
        <row r="33">
          <cell r="B33">
            <v>41478</v>
          </cell>
          <cell r="C33" t="str">
            <v>A-27</v>
          </cell>
          <cell r="D33" t="str">
            <v>A-27:Zone3</v>
          </cell>
          <cell r="E33">
            <v>8</v>
          </cell>
          <cell r="F33">
            <v>100</v>
          </cell>
          <cell r="G33">
            <v>204.6</v>
          </cell>
          <cell r="H33">
            <v>141</v>
          </cell>
          <cell r="I33">
            <v>-3</v>
          </cell>
          <cell r="J33">
            <v>145.30000000000001</v>
          </cell>
          <cell r="K33">
            <v>0</v>
          </cell>
          <cell r="L33">
            <v>145.30000000000001</v>
          </cell>
          <cell r="M33">
            <v>0</v>
          </cell>
          <cell r="N33">
            <v>4.83</v>
          </cell>
          <cell r="O33">
            <v>4.83</v>
          </cell>
          <cell r="P33">
            <v>0</v>
          </cell>
          <cell r="R33">
            <v>33241.569167240195</v>
          </cell>
          <cell r="S33">
            <v>0</v>
          </cell>
          <cell r="T33">
            <v>30.082815734989648</v>
          </cell>
          <cell r="V33" t="str">
            <v>Post lowering HP pressure</v>
          </cell>
          <cell r="W33">
            <v>4830</v>
          </cell>
          <cell r="X33">
            <v>0</v>
          </cell>
        </row>
        <row r="34">
          <cell r="B34">
            <v>41508</v>
          </cell>
          <cell r="C34" t="str">
            <v>A-27</v>
          </cell>
          <cell r="D34" t="str">
            <v>A-27:Zone3</v>
          </cell>
          <cell r="E34">
            <v>11</v>
          </cell>
          <cell r="F34">
            <v>100</v>
          </cell>
          <cell r="G34">
            <v>174</v>
          </cell>
          <cell r="H34">
            <v>140</v>
          </cell>
          <cell r="I34">
            <v>-3</v>
          </cell>
          <cell r="J34">
            <v>86.58</v>
          </cell>
          <cell r="K34">
            <v>25</v>
          </cell>
          <cell r="L34">
            <v>111.58</v>
          </cell>
          <cell r="M34">
            <v>22.405449005198065</v>
          </cell>
          <cell r="N34">
            <v>4.3</v>
          </cell>
          <cell r="O34">
            <v>4.3</v>
          </cell>
          <cell r="P34">
            <v>0</v>
          </cell>
          <cell r="R34">
            <v>49665.049665049664</v>
          </cell>
          <cell r="S34">
            <v>5.8139534883720927</v>
          </cell>
          <cell r="T34">
            <v>25.948837209302326</v>
          </cell>
          <cell r="W34">
            <v>4300</v>
          </cell>
          <cell r="X34">
            <v>0</v>
          </cell>
        </row>
        <row r="35">
          <cell r="B35">
            <v>41518</v>
          </cell>
          <cell r="C35" t="str">
            <v>A-27</v>
          </cell>
          <cell r="D35" t="str">
            <v>A-27:Zone3</v>
          </cell>
          <cell r="E35">
            <v>14</v>
          </cell>
          <cell r="F35">
            <v>100</v>
          </cell>
          <cell r="G35">
            <v>219</v>
          </cell>
          <cell r="H35">
            <v>157</v>
          </cell>
          <cell r="I35">
            <v>-2</v>
          </cell>
          <cell r="J35">
            <v>83</v>
          </cell>
          <cell r="K35">
            <v>33</v>
          </cell>
          <cell r="L35">
            <v>116</v>
          </cell>
          <cell r="M35">
            <v>28.448275862068964</v>
          </cell>
          <cell r="N35">
            <v>4.92</v>
          </cell>
          <cell r="O35">
            <v>4.92</v>
          </cell>
          <cell r="P35">
            <v>0</v>
          </cell>
          <cell r="R35">
            <v>59277.108433734938</v>
          </cell>
          <cell r="S35">
            <v>6.7073170731707314</v>
          </cell>
          <cell r="T35">
            <v>23.577235772357724</v>
          </cell>
          <cell r="W35">
            <v>4920</v>
          </cell>
          <cell r="X35">
            <v>0</v>
          </cell>
        </row>
        <row r="36">
          <cell r="B36">
            <v>41534</v>
          </cell>
          <cell r="C36" t="str">
            <v>A-27</v>
          </cell>
          <cell r="D36" t="str">
            <v>A-27:Zone3</v>
          </cell>
          <cell r="E36">
            <v>15</v>
          </cell>
          <cell r="F36">
            <v>100</v>
          </cell>
          <cell r="G36">
            <v>183</v>
          </cell>
          <cell r="H36">
            <v>150</v>
          </cell>
          <cell r="I36">
            <v>-3</v>
          </cell>
          <cell r="J36">
            <v>52</v>
          </cell>
          <cell r="K36">
            <v>62</v>
          </cell>
          <cell r="L36">
            <v>114</v>
          </cell>
          <cell r="M36">
            <v>54.385964912280699</v>
          </cell>
          <cell r="N36">
            <v>4.7</v>
          </cell>
          <cell r="O36">
            <v>4.7</v>
          </cell>
          <cell r="P36">
            <v>0</v>
          </cell>
          <cell r="R36">
            <v>90384.61538461539</v>
          </cell>
          <cell r="S36">
            <v>13.191489361702128</v>
          </cell>
          <cell r="T36">
            <v>24.25531914893617</v>
          </cell>
          <cell r="W36">
            <v>4700</v>
          </cell>
          <cell r="X36">
            <v>0</v>
          </cell>
        </row>
        <row r="37">
          <cell r="B37">
            <v>41571</v>
          </cell>
          <cell r="C37" t="str">
            <v>A-27</v>
          </cell>
          <cell r="D37" t="str">
            <v>A-27:Zone3</v>
          </cell>
          <cell r="E37">
            <v>17</v>
          </cell>
          <cell r="F37">
            <v>100</v>
          </cell>
          <cell r="G37">
            <v>167</v>
          </cell>
          <cell r="H37">
            <v>148</v>
          </cell>
          <cell r="I37">
            <v>-3</v>
          </cell>
          <cell r="J37">
            <v>67</v>
          </cell>
          <cell r="K37">
            <v>28</v>
          </cell>
          <cell r="L37">
            <v>95</v>
          </cell>
          <cell r="M37">
            <v>29.473684210526315</v>
          </cell>
          <cell r="N37">
            <v>3.9</v>
          </cell>
          <cell r="O37">
            <v>3.9</v>
          </cell>
          <cell r="P37">
            <v>0</v>
          </cell>
          <cell r="R37">
            <v>58208.955223880599</v>
          </cell>
          <cell r="S37">
            <v>7.1794871794871797</v>
          </cell>
          <cell r="T37">
            <v>24.358974358974358</v>
          </cell>
          <cell r="W37">
            <v>3900</v>
          </cell>
          <cell r="X37">
            <v>0</v>
          </cell>
        </row>
        <row r="38">
          <cell r="B38">
            <v>41591</v>
          </cell>
          <cell r="C38" t="str">
            <v>A-27</v>
          </cell>
          <cell r="D38" t="str">
            <v>A-27:Zone3</v>
          </cell>
          <cell r="E38">
            <v>23</v>
          </cell>
          <cell r="F38">
            <v>100</v>
          </cell>
          <cell r="G38">
            <v>180</v>
          </cell>
          <cell r="H38">
            <v>157</v>
          </cell>
          <cell r="I38">
            <v>-1</v>
          </cell>
          <cell r="J38">
            <v>81</v>
          </cell>
          <cell r="K38">
            <v>26</v>
          </cell>
          <cell r="L38">
            <v>107</v>
          </cell>
          <cell r="M38">
            <v>24.299065420560748</v>
          </cell>
          <cell r="N38">
            <v>6.03</v>
          </cell>
          <cell r="O38">
            <v>6.03</v>
          </cell>
          <cell r="P38">
            <v>0</v>
          </cell>
          <cell r="R38">
            <v>74444.444444444438</v>
          </cell>
          <cell r="S38">
            <v>4.3117744610281923</v>
          </cell>
          <cell r="T38">
            <v>17.744610281923716</v>
          </cell>
          <cell r="W38">
            <v>6030</v>
          </cell>
          <cell r="X38">
            <v>0</v>
          </cell>
        </row>
        <row r="39">
          <cell r="B39">
            <v>41625</v>
          </cell>
          <cell r="C39" t="str">
            <v>A-27</v>
          </cell>
          <cell r="D39" t="str">
            <v>A-27:Zone3</v>
          </cell>
          <cell r="E39">
            <v>17</v>
          </cell>
          <cell r="F39">
            <v>100</v>
          </cell>
          <cell r="G39">
            <v>203</v>
          </cell>
          <cell r="H39">
            <v>154</v>
          </cell>
          <cell r="I39">
            <v>-1</v>
          </cell>
          <cell r="J39">
            <v>89</v>
          </cell>
          <cell r="K39">
            <v>29</v>
          </cell>
          <cell r="L39">
            <v>118</v>
          </cell>
          <cell r="M39">
            <v>24.576271186440678</v>
          </cell>
          <cell r="N39">
            <v>5.3</v>
          </cell>
          <cell r="O39">
            <v>5.3</v>
          </cell>
          <cell r="P39">
            <v>0</v>
          </cell>
          <cell r="R39">
            <v>59550.561797752809</v>
          </cell>
          <cell r="S39">
            <v>5.4716981132075473</v>
          </cell>
          <cell r="T39">
            <v>22.264150943396228</v>
          </cell>
          <cell r="V39" t="str">
            <v>input on 10 Jan.</v>
          </cell>
          <cell r="W39">
            <v>5300</v>
          </cell>
          <cell r="X39">
            <v>0</v>
          </cell>
        </row>
        <row r="40">
          <cell r="B40">
            <v>41685</v>
          </cell>
          <cell r="C40" t="str">
            <v>A-27</v>
          </cell>
          <cell r="D40" t="str">
            <v>A-27:Zone3</v>
          </cell>
          <cell r="E40">
            <v>10</v>
          </cell>
          <cell r="F40">
            <v>100</v>
          </cell>
          <cell r="G40">
            <v>235</v>
          </cell>
          <cell r="H40">
            <v>138</v>
          </cell>
          <cell r="I40">
            <v>-5</v>
          </cell>
          <cell r="J40">
            <v>118</v>
          </cell>
          <cell r="K40">
            <v>0</v>
          </cell>
          <cell r="L40">
            <v>118</v>
          </cell>
          <cell r="M40">
            <v>0</v>
          </cell>
          <cell r="N40">
            <v>4.0199999999999996</v>
          </cell>
          <cell r="O40">
            <v>4.0199999999999996</v>
          </cell>
          <cell r="P40">
            <v>0</v>
          </cell>
          <cell r="R40">
            <v>34067.796610169491</v>
          </cell>
          <cell r="S40">
            <v>0</v>
          </cell>
          <cell r="T40">
            <v>29.35323383084577</v>
          </cell>
          <cell r="V40" t="str">
            <v xml:space="preserve">No manual Sample. </v>
          </cell>
          <cell r="W40">
            <v>4019.9999999999995</v>
          </cell>
          <cell r="X40">
            <v>0</v>
          </cell>
        </row>
        <row r="41">
          <cell r="B41">
            <v>41721</v>
          </cell>
          <cell r="C41" t="str">
            <v>A-27</v>
          </cell>
          <cell r="D41" t="str">
            <v>A-27:Zone3</v>
          </cell>
          <cell r="E41">
            <v>11</v>
          </cell>
          <cell r="F41">
            <v>100</v>
          </cell>
          <cell r="G41">
            <v>270</v>
          </cell>
          <cell r="H41">
            <v>138</v>
          </cell>
          <cell r="I41">
            <v>4</v>
          </cell>
          <cell r="J41">
            <v>99</v>
          </cell>
          <cell r="K41">
            <v>96</v>
          </cell>
          <cell r="L41">
            <v>195</v>
          </cell>
          <cell r="M41">
            <v>49.230769230769234</v>
          </cell>
          <cell r="N41">
            <v>3.8</v>
          </cell>
          <cell r="O41">
            <v>3.8</v>
          </cell>
          <cell r="P41">
            <v>0</v>
          </cell>
          <cell r="R41">
            <v>38383.838383838382</v>
          </cell>
          <cell r="S41">
            <v>25.263157894736842</v>
          </cell>
          <cell r="T41">
            <v>51.315789473684212</v>
          </cell>
          <cell r="W41">
            <v>3800</v>
          </cell>
          <cell r="X41">
            <v>0</v>
          </cell>
        </row>
        <row r="42">
          <cell r="B42">
            <v>41723</v>
          </cell>
          <cell r="C42" t="str">
            <v>A-27</v>
          </cell>
          <cell r="D42" t="str">
            <v>A-27:Zone3</v>
          </cell>
          <cell r="E42">
            <v>13</v>
          </cell>
          <cell r="F42">
            <v>100</v>
          </cell>
          <cell r="G42">
            <v>237</v>
          </cell>
          <cell r="H42">
            <v>145</v>
          </cell>
          <cell r="I42">
            <v>2</v>
          </cell>
          <cell r="J42">
            <v>95</v>
          </cell>
          <cell r="K42">
            <v>23</v>
          </cell>
          <cell r="L42">
            <v>118</v>
          </cell>
          <cell r="M42">
            <v>19.491525423728813</v>
          </cell>
          <cell r="N42">
            <v>3.81</v>
          </cell>
          <cell r="O42">
            <v>3.81</v>
          </cell>
          <cell r="P42">
            <v>0</v>
          </cell>
          <cell r="R42">
            <v>40105.26315789474</v>
          </cell>
          <cell r="S42">
            <v>6.0367454068241466</v>
          </cell>
          <cell r="T42">
            <v>30.971128608923884</v>
          </cell>
          <cell r="W42">
            <v>3810</v>
          </cell>
          <cell r="X42">
            <v>0</v>
          </cell>
        </row>
        <row r="43">
          <cell r="B43">
            <v>41733</v>
          </cell>
          <cell r="C43" t="str">
            <v>A-27</v>
          </cell>
          <cell r="D43" t="str">
            <v>A-27:Zone3</v>
          </cell>
          <cell r="E43">
            <v>9</v>
          </cell>
          <cell r="F43">
            <v>100</v>
          </cell>
          <cell r="G43">
            <v>232</v>
          </cell>
          <cell r="H43">
            <v>149</v>
          </cell>
          <cell r="I43">
            <v>1</v>
          </cell>
          <cell r="J43">
            <v>68</v>
          </cell>
          <cell r="K43">
            <v>30</v>
          </cell>
          <cell r="L43">
            <v>98</v>
          </cell>
          <cell r="M43">
            <v>30.612244897959183</v>
          </cell>
          <cell r="N43">
            <v>3.2</v>
          </cell>
          <cell r="O43">
            <v>3.2</v>
          </cell>
          <cell r="P43">
            <v>0</v>
          </cell>
          <cell r="R43">
            <v>47058.823529411762</v>
          </cell>
          <cell r="S43">
            <v>9.375</v>
          </cell>
          <cell r="T43">
            <v>30.625</v>
          </cell>
          <cell r="V43" t="str">
            <v>Lab WC 38.8%</v>
          </cell>
          <cell r="W43">
            <v>3200</v>
          </cell>
          <cell r="X43">
            <v>0</v>
          </cell>
        </row>
        <row r="44">
          <cell r="B44">
            <v>41767</v>
          </cell>
          <cell r="C44" t="str">
            <v>A-27</v>
          </cell>
          <cell r="D44" t="str">
            <v>A-27:Zone3</v>
          </cell>
          <cell r="E44">
            <v>16</v>
          </cell>
          <cell r="F44">
            <v>100</v>
          </cell>
          <cell r="G44">
            <v>240</v>
          </cell>
          <cell r="H44">
            <v>156</v>
          </cell>
          <cell r="I44">
            <v>6</v>
          </cell>
          <cell r="J44">
            <v>88</v>
          </cell>
          <cell r="K44">
            <v>4</v>
          </cell>
          <cell r="L44">
            <v>92</v>
          </cell>
          <cell r="M44">
            <v>4.3478260869565215</v>
          </cell>
          <cell r="N44">
            <v>4.4000000000000004</v>
          </cell>
          <cell r="O44">
            <v>4.4000000000000004</v>
          </cell>
          <cell r="P44">
            <v>0</v>
          </cell>
          <cell r="R44">
            <v>50000</v>
          </cell>
          <cell r="S44">
            <v>0.90909090909090906</v>
          </cell>
          <cell r="T44">
            <v>20.90909090909091</v>
          </cell>
          <cell r="W44">
            <v>4400</v>
          </cell>
          <cell r="X44">
            <v>0</v>
          </cell>
        </row>
        <row r="45">
          <cell r="B45">
            <v>41779</v>
          </cell>
          <cell r="C45" t="str">
            <v>A-27</v>
          </cell>
          <cell r="D45" t="str">
            <v>A-27:Zone3</v>
          </cell>
          <cell r="E45">
            <v>12</v>
          </cell>
          <cell r="F45">
            <v>100</v>
          </cell>
          <cell r="G45">
            <v>213</v>
          </cell>
          <cell r="H45">
            <v>150</v>
          </cell>
          <cell r="I45">
            <v>1</v>
          </cell>
          <cell r="J45">
            <v>106</v>
          </cell>
          <cell r="K45">
            <v>0</v>
          </cell>
          <cell r="L45">
            <v>106</v>
          </cell>
          <cell r="M45">
            <v>0</v>
          </cell>
          <cell r="N45">
            <v>3.64</v>
          </cell>
          <cell r="O45">
            <v>3.64</v>
          </cell>
          <cell r="P45">
            <v>0</v>
          </cell>
          <cell r="R45">
            <v>34339.622641509435</v>
          </cell>
          <cell r="S45">
            <v>0</v>
          </cell>
          <cell r="T45">
            <v>29.12087912087912</v>
          </cell>
          <cell r="W45">
            <v>3640</v>
          </cell>
          <cell r="X45">
            <v>0</v>
          </cell>
        </row>
        <row r="46">
          <cell r="B46">
            <v>41790</v>
          </cell>
          <cell r="C46" t="str">
            <v>A-27</v>
          </cell>
          <cell r="D46" t="str">
            <v>A-27:Zone3</v>
          </cell>
          <cell r="E46">
            <v>17.5</v>
          </cell>
          <cell r="F46">
            <v>100</v>
          </cell>
          <cell r="G46">
            <v>286</v>
          </cell>
          <cell r="H46">
            <v>148</v>
          </cell>
          <cell r="I46">
            <v>7</v>
          </cell>
          <cell r="J46">
            <v>82</v>
          </cell>
          <cell r="K46">
            <v>30</v>
          </cell>
          <cell r="L46">
            <v>112</v>
          </cell>
          <cell r="M46">
            <v>26.785714285714285</v>
          </cell>
          <cell r="N46">
            <v>3.84</v>
          </cell>
          <cell r="O46">
            <v>3.84</v>
          </cell>
          <cell r="P46">
            <v>0</v>
          </cell>
          <cell r="R46">
            <v>46829.268292682929</v>
          </cell>
          <cell r="S46">
            <v>7.8125</v>
          </cell>
          <cell r="T46">
            <v>29.166666666666668</v>
          </cell>
          <cell r="W46">
            <v>3840</v>
          </cell>
          <cell r="X46">
            <v>0</v>
          </cell>
        </row>
        <row r="47">
          <cell r="B47">
            <v>41799</v>
          </cell>
          <cell r="C47" t="str">
            <v>A-27</v>
          </cell>
          <cell r="D47" t="str">
            <v>A-27:Zone3</v>
          </cell>
          <cell r="E47">
            <v>12</v>
          </cell>
          <cell r="F47">
            <v>100</v>
          </cell>
          <cell r="G47">
            <v>257</v>
          </cell>
          <cell r="H47">
            <v>145</v>
          </cell>
          <cell r="I47">
            <v>1</v>
          </cell>
          <cell r="J47">
            <v>60</v>
          </cell>
          <cell r="K47">
            <v>57</v>
          </cell>
          <cell r="L47">
            <v>117</v>
          </cell>
          <cell r="M47">
            <v>48.717948717948715</v>
          </cell>
          <cell r="N47">
            <v>3.6</v>
          </cell>
          <cell r="O47">
            <v>3.6</v>
          </cell>
          <cell r="P47">
            <v>0</v>
          </cell>
          <cell r="R47">
            <v>60000</v>
          </cell>
          <cell r="S47">
            <v>15.833333333333334</v>
          </cell>
          <cell r="T47">
            <v>32.5</v>
          </cell>
          <cell r="W47">
            <v>3600</v>
          </cell>
          <cell r="X47">
            <v>0</v>
          </cell>
        </row>
        <row r="48">
          <cell r="B48">
            <v>41803</v>
          </cell>
          <cell r="C48" t="str">
            <v>A-27</v>
          </cell>
          <cell r="D48" t="str">
            <v>A-27:Zone3</v>
          </cell>
          <cell r="E48">
            <v>23</v>
          </cell>
          <cell r="F48">
            <v>100</v>
          </cell>
          <cell r="G48">
            <v>241</v>
          </cell>
          <cell r="H48">
            <v>138</v>
          </cell>
          <cell r="I48">
            <v>2</v>
          </cell>
          <cell r="J48">
            <v>110</v>
          </cell>
          <cell r="K48">
            <v>0</v>
          </cell>
          <cell r="L48">
            <v>110</v>
          </cell>
          <cell r="M48">
            <v>0</v>
          </cell>
          <cell r="N48">
            <v>3.2</v>
          </cell>
          <cell r="O48">
            <v>3.2</v>
          </cell>
          <cell r="P48">
            <v>0</v>
          </cell>
          <cell r="R48">
            <v>29090.909090909092</v>
          </cell>
          <cell r="S48">
            <v>0</v>
          </cell>
          <cell r="T48">
            <v>34.375</v>
          </cell>
          <cell r="W48">
            <v>3200</v>
          </cell>
          <cell r="X48">
            <v>0</v>
          </cell>
        </row>
        <row r="49">
          <cell r="B49">
            <v>41820</v>
          </cell>
          <cell r="C49" t="str">
            <v>A-27</v>
          </cell>
          <cell r="D49" t="str">
            <v>A-27:Zone3</v>
          </cell>
          <cell r="E49">
            <v>23</v>
          </cell>
          <cell r="F49">
            <v>100</v>
          </cell>
          <cell r="G49">
            <v>261</v>
          </cell>
          <cell r="H49">
            <v>137</v>
          </cell>
          <cell r="I49">
            <v>2</v>
          </cell>
          <cell r="J49">
            <v>66</v>
          </cell>
          <cell r="K49">
            <v>0</v>
          </cell>
          <cell r="L49">
            <v>66</v>
          </cell>
          <cell r="M49">
            <v>0</v>
          </cell>
          <cell r="N49">
            <v>2.7</v>
          </cell>
          <cell r="O49">
            <v>2.7</v>
          </cell>
          <cell r="P49">
            <v>0</v>
          </cell>
          <cell r="R49">
            <v>40909.090909090912</v>
          </cell>
          <cell r="S49">
            <v>0</v>
          </cell>
          <cell r="T49">
            <v>24.444444444444443</v>
          </cell>
          <cell r="W49">
            <v>2700</v>
          </cell>
          <cell r="X49">
            <v>0</v>
          </cell>
        </row>
        <row r="50">
          <cell r="B50">
            <v>41840</v>
          </cell>
          <cell r="C50" t="str">
            <v>A-27</v>
          </cell>
          <cell r="D50" t="str">
            <v>A-27:Zone3</v>
          </cell>
          <cell r="E50">
            <v>9.5</v>
          </cell>
          <cell r="F50">
            <v>100</v>
          </cell>
          <cell r="G50">
            <v>225</v>
          </cell>
          <cell r="H50">
            <v>146</v>
          </cell>
          <cell r="I50">
            <v>2</v>
          </cell>
          <cell r="J50">
            <v>90</v>
          </cell>
          <cell r="K50">
            <v>0</v>
          </cell>
          <cell r="L50">
            <v>90</v>
          </cell>
          <cell r="M50">
            <v>0</v>
          </cell>
          <cell r="N50">
            <v>3.1</v>
          </cell>
          <cell r="O50">
            <v>3.1</v>
          </cell>
          <cell r="P50">
            <v>0</v>
          </cell>
          <cell r="R50">
            <v>34444.444444444445</v>
          </cell>
          <cell r="S50">
            <v>0</v>
          </cell>
          <cell r="T50">
            <v>29.032258064516128</v>
          </cell>
          <cell r="W50">
            <v>3100</v>
          </cell>
          <cell r="X50">
            <v>0</v>
          </cell>
        </row>
        <row r="51">
          <cell r="B51">
            <v>41849</v>
          </cell>
          <cell r="C51" t="str">
            <v>A-27</v>
          </cell>
          <cell r="D51" t="str">
            <v>A-27:Zone3</v>
          </cell>
          <cell r="E51">
            <v>24</v>
          </cell>
          <cell r="F51">
            <v>100</v>
          </cell>
          <cell r="G51">
            <v>219</v>
          </cell>
          <cell r="H51">
            <v>143</v>
          </cell>
          <cell r="I51">
            <v>2</v>
          </cell>
          <cell r="J51">
            <v>105</v>
          </cell>
          <cell r="K51">
            <v>0</v>
          </cell>
          <cell r="L51">
            <v>105</v>
          </cell>
          <cell r="M51">
            <v>0</v>
          </cell>
          <cell r="N51">
            <v>3.5</v>
          </cell>
          <cell r="O51">
            <v>3.5</v>
          </cell>
          <cell r="P51">
            <v>0</v>
          </cell>
          <cell r="R51">
            <v>33333.333333333336</v>
          </cell>
          <cell r="S51">
            <v>0</v>
          </cell>
          <cell r="T51">
            <v>30</v>
          </cell>
          <cell r="W51">
            <v>3500</v>
          </cell>
          <cell r="X51">
            <v>0</v>
          </cell>
        </row>
        <row r="52">
          <cell r="B52">
            <v>41869</v>
          </cell>
          <cell r="C52" t="str">
            <v>A-27</v>
          </cell>
          <cell r="D52" t="str">
            <v>A-27:Zone3</v>
          </cell>
          <cell r="E52">
            <v>20.5</v>
          </cell>
          <cell r="F52">
            <v>100</v>
          </cell>
          <cell r="G52">
            <v>273</v>
          </cell>
          <cell r="H52">
            <v>135</v>
          </cell>
          <cell r="I52">
            <v>2</v>
          </cell>
          <cell r="J52">
            <v>69</v>
          </cell>
          <cell r="K52">
            <v>11</v>
          </cell>
          <cell r="L52">
            <v>80</v>
          </cell>
          <cell r="M52">
            <v>13.75</v>
          </cell>
          <cell r="N52">
            <v>2.91</v>
          </cell>
          <cell r="O52">
            <v>2.91</v>
          </cell>
          <cell r="P52">
            <v>0</v>
          </cell>
          <cell r="R52">
            <v>42173.913043478264</v>
          </cell>
          <cell r="S52">
            <v>3.7800687285223367</v>
          </cell>
          <cell r="T52">
            <v>27.491408934707902</v>
          </cell>
          <cell r="W52">
            <v>2910</v>
          </cell>
          <cell r="X52">
            <v>0</v>
          </cell>
        </row>
        <row r="53">
          <cell r="B53">
            <v>41902</v>
          </cell>
          <cell r="C53" t="str">
            <v>A-27</v>
          </cell>
          <cell r="D53" t="str">
            <v>A-27:Zone3</v>
          </cell>
          <cell r="E53">
            <v>23</v>
          </cell>
          <cell r="F53">
            <v>100</v>
          </cell>
          <cell r="G53">
            <v>189</v>
          </cell>
          <cell r="H53">
            <v>142</v>
          </cell>
          <cell r="I53">
            <v>1</v>
          </cell>
          <cell r="J53">
            <v>64</v>
          </cell>
          <cell r="K53">
            <v>22</v>
          </cell>
          <cell r="L53">
            <v>86</v>
          </cell>
          <cell r="M53">
            <v>25.581395348837209</v>
          </cell>
          <cell r="N53">
            <v>2.76</v>
          </cell>
          <cell r="O53">
            <v>2.76</v>
          </cell>
          <cell r="P53">
            <v>0</v>
          </cell>
          <cell r="R53">
            <v>43125</v>
          </cell>
          <cell r="S53">
            <v>7.9710144927536231</v>
          </cell>
          <cell r="T53">
            <v>31.159420289855074</v>
          </cell>
          <cell r="W53">
            <v>2760</v>
          </cell>
          <cell r="X53">
            <v>0</v>
          </cell>
        </row>
        <row r="54">
          <cell r="B54">
            <v>41914</v>
          </cell>
          <cell r="C54" t="str">
            <v>A-27</v>
          </cell>
          <cell r="D54" t="str">
            <v>A-27:Zone3</v>
          </cell>
          <cell r="E54">
            <v>24</v>
          </cell>
          <cell r="F54">
            <v>100</v>
          </cell>
          <cell r="G54">
            <v>202</v>
          </cell>
          <cell r="H54">
            <v>147</v>
          </cell>
          <cell r="I54">
            <v>2</v>
          </cell>
          <cell r="J54">
            <v>55</v>
          </cell>
          <cell r="K54">
            <v>21</v>
          </cell>
          <cell r="L54">
            <v>76</v>
          </cell>
          <cell r="M54">
            <v>27.631578947368421</v>
          </cell>
          <cell r="N54">
            <v>2.89</v>
          </cell>
          <cell r="O54">
            <v>2.89</v>
          </cell>
          <cell r="P54">
            <v>0</v>
          </cell>
          <cell r="R54">
            <v>52545.454545454544</v>
          </cell>
          <cell r="S54">
            <v>7.2664359861591699</v>
          </cell>
          <cell r="T54">
            <v>26.297577854671282</v>
          </cell>
          <cell r="W54">
            <v>2890</v>
          </cell>
          <cell r="X54">
            <v>0</v>
          </cell>
        </row>
        <row r="55">
          <cell r="B55">
            <v>41937</v>
          </cell>
          <cell r="C55" t="str">
            <v>A-27</v>
          </cell>
          <cell r="D55" t="str">
            <v>A-27:Zone3</v>
          </cell>
          <cell r="E55">
            <v>23</v>
          </cell>
          <cell r="F55">
            <v>100</v>
          </cell>
          <cell r="G55">
            <v>207</v>
          </cell>
          <cell r="H55">
            <v>138</v>
          </cell>
          <cell r="I55">
            <v>2</v>
          </cell>
          <cell r="J55">
            <v>57</v>
          </cell>
          <cell r="K55">
            <v>21.6</v>
          </cell>
          <cell r="L55">
            <v>78.599999999999994</v>
          </cell>
          <cell r="M55">
            <v>27.480916030534353</v>
          </cell>
          <cell r="N55">
            <v>2.46</v>
          </cell>
          <cell r="O55">
            <v>2.46</v>
          </cell>
          <cell r="P55">
            <v>0</v>
          </cell>
          <cell r="R55">
            <v>43157.894736842107</v>
          </cell>
          <cell r="S55">
            <v>8.7804878048780495</v>
          </cell>
          <cell r="T55">
            <v>31.951219512195124</v>
          </cell>
          <cell r="W55">
            <v>2460</v>
          </cell>
          <cell r="X55">
            <v>0</v>
          </cell>
        </row>
        <row r="56">
          <cell r="B56">
            <v>42012</v>
          </cell>
          <cell r="C56" t="str">
            <v>A-27</v>
          </cell>
          <cell r="D56" t="str">
            <v>A-27:Zone3</v>
          </cell>
          <cell r="E56">
            <v>23</v>
          </cell>
          <cell r="F56">
            <v>100</v>
          </cell>
          <cell r="G56">
            <v>268</v>
          </cell>
          <cell r="H56">
            <v>116</v>
          </cell>
          <cell r="I56">
            <v>2</v>
          </cell>
          <cell r="J56">
            <v>80</v>
          </cell>
          <cell r="K56">
            <v>0</v>
          </cell>
          <cell r="L56">
            <v>80</v>
          </cell>
          <cell r="M56">
            <v>0</v>
          </cell>
          <cell r="N56">
            <v>2.16</v>
          </cell>
          <cell r="O56">
            <v>2.16</v>
          </cell>
          <cell r="P56">
            <v>0</v>
          </cell>
          <cell r="R56">
            <v>27000</v>
          </cell>
          <cell r="S56">
            <v>0</v>
          </cell>
          <cell r="T56">
            <v>37.037037037037038</v>
          </cell>
          <cell r="W56">
            <v>2160</v>
          </cell>
          <cell r="X56">
            <v>0</v>
          </cell>
        </row>
        <row r="57">
          <cell r="B57">
            <v>42055</v>
          </cell>
          <cell r="C57" t="str">
            <v>A-27</v>
          </cell>
          <cell r="D57" t="str">
            <v>A-27:Zone3</v>
          </cell>
          <cell r="E57">
            <v>23</v>
          </cell>
          <cell r="F57">
            <v>100</v>
          </cell>
          <cell r="G57">
            <v>234</v>
          </cell>
          <cell r="H57">
            <v>122</v>
          </cell>
          <cell r="I57">
            <v>2</v>
          </cell>
          <cell r="J57">
            <v>52.25</v>
          </cell>
          <cell r="K57">
            <v>19.8</v>
          </cell>
          <cell r="L57">
            <v>72.05</v>
          </cell>
          <cell r="M57">
            <v>27.480916030534353</v>
          </cell>
          <cell r="N57">
            <v>1.95</v>
          </cell>
          <cell r="O57">
            <v>1.95</v>
          </cell>
          <cell r="P57">
            <v>0</v>
          </cell>
          <cell r="R57">
            <v>37320.574162679426</v>
          </cell>
          <cell r="S57">
            <v>10.153846153846153</v>
          </cell>
          <cell r="T57">
            <v>36.948717948717949</v>
          </cell>
          <cell r="V57" t="str">
            <v>No liq sample. Assume WC 27.5%</v>
          </cell>
          <cell r="W57">
            <v>1950</v>
          </cell>
          <cell r="X57">
            <v>0</v>
          </cell>
        </row>
        <row r="58">
          <cell r="B58">
            <v>42069</v>
          </cell>
          <cell r="C58" t="str">
            <v>A-27</v>
          </cell>
          <cell r="D58" t="str">
            <v>A-27:Zone3</v>
          </cell>
          <cell r="E58">
            <v>23</v>
          </cell>
          <cell r="F58">
            <v>100</v>
          </cell>
          <cell r="G58">
            <v>197</v>
          </cell>
          <cell r="H58">
            <v>131</v>
          </cell>
          <cell r="I58">
            <v>2</v>
          </cell>
          <cell r="J58">
            <v>43.45</v>
          </cell>
          <cell r="K58">
            <v>23.4</v>
          </cell>
          <cell r="L58">
            <v>66.849999999999994</v>
          </cell>
          <cell r="M58">
            <v>35.003739715781599</v>
          </cell>
          <cell r="N58">
            <v>2.09</v>
          </cell>
          <cell r="O58">
            <v>2.09</v>
          </cell>
          <cell r="P58">
            <v>0</v>
          </cell>
          <cell r="R58">
            <v>48101.265822784808</v>
          </cell>
          <cell r="S58">
            <v>11.196172248803828</v>
          </cell>
          <cell r="T58">
            <v>31.985645933014354</v>
          </cell>
          <cell r="V58" t="str">
            <v>Visual WC 35% (7 Mar 2015)</v>
          </cell>
          <cell r="W58">
            <v>2090</v>
          </cell>
          <cell r="X58">
            <v>0</v>
          </cell>
        </row>
        <row r="59">
          <cell r="B59">
            <v>42093</v>
          </cell>
          <cell r="C59" t="str">
            <v>A-27</v>
          </cell>
          <cell r="D59" t="str">
            <v>A-27:Zone3</v>
          </cell>
          <cell r="E59">
            <v>24</v>
          </cell>
          <cell r="F59">
            <v>100</v>
          </cell>
          <cell r="G59">
            <v>219</v>
          </cell>
          <cell r="H59">
            <v>127</v>
          </cell>
          <cell r="I59">
            <v>5.5</v>
          </cell>
          <cell r="J59">
            <v>112</v>
          </cell>
          <cell r="K59">
            <v>204</v>
          </cell>
          <cell r="L59">
            <v>316</v>
          </cell>
          <cell r="M59">
            <v>64.556962025316452</v>
          </cell>
          <cell r="N59">
            <v>2.3199999999999998</v>
          </cell>
          <cell r="O59">
            <v>2.3199999999999998</v>
          </cell>
          <cell r="P59">
            <v>0</v>
          </cell>
          <cell r="R59">
            <v>20714.285714285714</v>
          </cell>
          <cell r="S59">
            <v>87.931034482758619</v>
          </cell>
          <cell r="T59">
            <v>136.20689655172413</v>
          </cell>
          <cell r="V59" t="str">
            <v>Assume WC 65%</v>
          </cell>
          <cell r="W59">
            <v>2320</v>
          </cell>
          <cell r="X59">
            <v>0</v>
          </cell>
        </row>
        <row r="60">
          <cell r="B60">
            <v>42094</v>
          </cell>
          <cell r="C60" t="str">
            <v>A-27</v>
          </cell>
          <cell r="D60" t="str">
            <v>A-27:Zone3</v>
          </cell>
          <cell r="E60">
            <v>24</v>
          </cell>
          <cell r="F60">
            <v>100</v>
          </cell>
          <cell r="G60">
            <v>219</v>
          </cell>
          <cell r="H60">
            <v>135</v>
          </cell>
          <cell r="I60">
            <v>6.7</v>
          </cell>
          <cell r="J60">
            <v>65</v>
          </cell>
          <cell r="K60">
            <v>119</v>
          </cell>
          <cell r="L60">
            <v>184</v>
          </cell>
          <cell r="M60">
            <v>64.673913043478265</v>
          </cell>
          <cell r="N60">
            <v>2.8</v>
          </cell>
          <cell r="O60">
            <v>2.8</v>
          </cell>
          <cell r="P60">
            <v>0</v>
          </cell>
          <cell r="R60">
            <v>43076.923076923078</v>
          </cell>
          <cell r="S60">
            <v>42.5</v>
          </cell>
          <cell r="T60">
            <v>65.714285714285708</v>
          </cell>
          <cell r="V60" t="str">
            <v>Assume WC 65%</v>
          </cell>
          <cell r="W60">
            <v>2800</v>
          </cell>
          <cell r="X60">
            <v>0</v>
          </cell>
        </row>
        <row r="61">
          <cell r="B61">
            <v>42095</v>
          </cell>
          <cell r="C61" t="str">
            <v>A-27</v>
          </cell>
          <cell r="D61" t="str">
            <v>A-27:Zone3</v>
          </cell>
          <cell r="E61">
            <v>24</v>
          </cell>
          <cell r="F61">
            <v>100</v>
          </cell>
          <cell r="G61">
            <v>218</v>
          </cell>
          <cell r="H61">
            <v>142</v>
          </cell>
          <cell r="I61">
            <v>6.8</v>
          </cell>
          <cell r="J61">
            <v>53</v>
          </cell>
          <cell r="K61">
            <v>96</v>
          </cell>
          <cell r="L61">
            <v>149</v>
          </cell>
          <cell r="M61">
            <v>64.429530201342288</v>
          </cell>
          <cell r="N61">
            <v>3.12</v>
          </cell>
          <cell r="O61">
            <v>3.12</v>
          </cell>
          <cell r="P61">
            <v>0</v>
          </cell>
          <cell r="R61">
            <v>58867.92452830189</v>
          </cell>
          <cell r="S61">
            <v>30.76923076923077</v>
          </cell>
          <cell r="T61">
            <v>47.756410256410255</v>
          </cell>
          <cell r="V61" t="str">
            <v>Assume WC 65%</v>
          </cell>
          <cell r="W61">
            <v>3120</v>
          </cell>
          <cell r="X61">
            <v>0</v>
          </cell>
        </row>
        <row r="62">
          <cell r="B62">
            <v>42096</v>
          </cell>
          <cell r="C62" t="str">
            <v>A-27</v>
          </cell>
          <cell r="D62" t="str">
            <v>A-27:Zone3</v>
          </cell>
          <cell r="E62">
            <v>24</v>
          </cell>
          <cell r="F62">
            <v>100</v>
          </cell>
          <cell r="G62">
            <v>219</v>
          </cell>
          <cell r="H62">
            <v>147</v>
          </cell>
          <cell r="I62">
            <v>7</v>
          </cell>
          <cell r="J62">
            <v>47</v>
          </cell>
          <cell r="K62">
            <v>85</v>
          </cell>
          <cell r="L62">
            <v>132</v>
          </cell>
          <cell r="M62">
            <v>64.393939393939391</v>
          </cell>
          <cell r="N62">
            <v>3.29</v>
          </cell>
          <cell r="O62">
            <v>3.29</v>
          </cell>
          <cell r="P62">
            <v>0</v>
          </cell>
          <cell r="R62">
            <v>70000</v>
          </cell>
          <cell r="S62">
            <v>25.835866261398177</v>
          </cell>
          <cell r="T62">
            <v>40.121580547112465</v>
          </cell>
          <cell r="W62">
            <v>3290</v>
          </cell>
          <cell r="X62">
            <v>0</v>
          </cell>
        </row>
        <row r="63">
          <cell r="B63">
            <v>42097</v>
          </cell>
          <cell r="C63" t="str">
            <v>A-27</v>
          </cell>
          <cell r="D63" t="str">
            <v>A-27:Zone3</v>
          </cell>
          <cell r="E63">
            <v>24</v>
          </cell>
          <cell r="F63">
            <v>100</v>
          </cell>
          <cell r="G63">
            <v>221</v>
          </cell>
          <cell r="H63">
            <v>142</v>
          </cell>
          <cell r="I63">
            <v>7.3</v>
          </cell>
          <cell r="J63">
            <v>49</v>
          </cell>
          <cell r="K63">
            <v>72</v>
          </cell>
          <cell r="L63">
            <v>121</v>
          </cell>
          <cell r="M63">
            <v>59.504132231404959</v>
          </cell>
          <cell r="N63">
            <v>3.37</v>
          </cell>
          <cell r="O63">
            <v>3.37</v>
          </cell>
          <cell r="P63">
            <v>0</v>
          </cell>
          <cell r="R63">
            <v>68775.510204081627</v>
          </cell>
          <cell r="S63">
            <v>21.364985163204746</v>
          </cell>
          <cell r="T63">
            <v>35.905044510385757</v>
          </cell>
          <cell r="W63">
            <v>3370</v>
          </cell>
          <cell r="X63">
            <v>0</v>
          </cell>
        </row>
        <row r="64">
          <cell r="B64">
            <v>42098</v>
          </cell>
          <cell r="C64" t="str">
            <v>A-27</v>
          </cell>
          <cell r="D64" t="str">
            <v>A-27:Zone3</v>
          </cell>
          <cell r="E64">
            <v>24</v>
          </cell>
          <cell r="F64">
            <v>100</v>
          </cell>
          <cell r="G64">
            <v>228</v>
          </cell>
          <cell r="H64">
            <v>142</v>
          </cell>
          <cell r="I64">
            <v>8.1</v>
          </cell>
          <cell r="J64">
            <v>67</v>
          </cell>
          <cell r="K64">
            <v>50</v>
          </cell>
          <cell r="L64">
            <v>117</v>
          </cell>
          <cell r="M64">
            <v>42.735042735042732</v>
          </cell>
          <cell r="N64">
            <v>3.34</v>
          </cell>
          <cell r="O64">
            <v>3.34</v>
          </cell>
          <cell r="P64">
            <v>0</v>
          </cell>
          <cell r="R64">
            <v>49850.746268656716</v>
          </cell>
          <cell r="S64">
            <v>14.970059880239521</v>
          </cell>
          <cell r="T64">
            <v>35.029940119760482</v>
          </cell>
          <cell r="V64" t="str">
            <v>Lab WC 42.9%</v>
          </cell>
          <cell r="W64">
            <v>3340</v>
          </cell>
          <cell r="X64">
            <v>0</v>
          </cell>
        </row>
        <row r="65">
          <cell r="B65">
            <v>42099</v>
          </cell>
          <cell r="C65" t="str">
            <v>A-27</v>
          </cell>
          <cell r="D65" t="str">
            <v>A-27:Zone3</v>
          </cell>
          <cell r="E65">
            <v>18</v>
          </cell>
          <cell r="F65">
            <v>100</v>
          </cell>
          <cell r="G65">
            <v>220</v>
          </cell>
          <cell r="H65">
            <v>146</v>
          </cell>
          <cell r="I65">
            <v>8.1</v>
          </cell>
          <cell r="J65">
            <v>65</v>
          </cell>
          <cell r="K65">
            <v>57</v>
          </cell>
          <cell r="L65">
            <v>122</v>
          </cell>
          <cell r="M65">
            <v>46.721311475409834</v>
          </cell>
          <cell r="N65">
            <v>3.39</v>
          </cell>
          <cell r="O65">
            <v>3.39</v>
          </cell>
          <cell r="P65">
            <v>0</v>
          </cell>
          <cell r="R65">
            <v>52153.846153846156</v>
          </cell>
          <cell r="S65">
            <v>16.814159292035399</v>
          </cell>
          <cell r="T65">
            <v>35.988200589970504</v>
          </cell>
          <cell r="V65" t="str">
            <v>WC 46.7 %</v>
          </cell>
          <cell r="W65">
            <v>3390</v>
          </cell>
          <cell r="X65">
            <v>0</v>
          </cell>
        </row>
        <row r="66">
          <cell r="B66">
            <v>42137</v>
          </cell>
          <cell r="C66" t="str">
            <v>A-27</v>
          </cell>
          <cell r="D66" t="str">
            <v>A-27:Zone3</v>
          </cell>
          <cell r="E66">
            <v>12</v>
          </cell>
          <cell r="F66">
            <v>100</v>
          </cell>
          <cell r="G66">
            <v>196</v>
          </cell>
          <cell r="H66">
            <v>137</v>
          </cell>
          <cell r="I66">
            <v>4</v>
          </cell>
          <cell r="J66">
            <v>37.200000000000003</v>
          </cell>
          <cell r="K66">
            <v>37.200000000000003</v>
          </cell>
          <cell r="L66">
            <v>74.400000000000006</v>
          </cell>
          <cell r="M66">
            <v>50</v>
          </cell>
          <cell r="N66">
            <v>2.75</v>
          </cell>
          <cell r="O66">
            <v>2.75</v>
          </cell>
          <cell r="P66">
            <v>0</v>
          </cell>
          <cell r="R66">
            <v>73924.731182795702</v>
          </cell>
          <cell r="S66">
            <v>13.527272727272727</v>
          </cell>
          <cell r="T66">
            <v>27.054545454545455</v>
          </cell>
          <cell r="V66" t="str">
            <v>Lab WC 50%</v>
          </cell>
          <cell r="W66">
            <v>2750</v>
          </cell>
          <cell r="X66">
            <v>0</v>
          </cell>
        </row>
        <row r="67">
          <cell r="B67">
            <v>42180</v>
          </cell>
          <cell r="C67" t="str">
            <v>A-27</v>
          </cell>
          <cell r="D67" t="str">
            <v>A-27:Zone3</v>
          </cell>
          <cell r="E67">
            <v>12</v>
          </cell>
          <cell r="F67">
            <v>100</v>
          </cell>
          <cell r="G67">
            <v>100</v>
          </cell>
          <cell r="H67">
            <v>251</v>
          </cell>
          <cell r="I67">
            <v>6</v>
          </cell>
          <cell r="J67">
            <v>78.98</v>
          </cell>
          <cell r="K67">
            <v>6.87</v>
          </cell>
          <cell r="L67">
            <v>85.85</v>
          </cell>
          <cell r="M67">
            <v>8.0023296447291781</v>
          </cell>
          <cell r="N67">
            <v>2.7</v>
          </cell>
          <cell r="O67">
            <v>2.7</v>
          </cell>
          <cell r="P67">
            <v>0</v>
          </cell>
          <cell r="R67">
            <v>34185.869840465937</v>
          </cell>
          <cell r="S67">
            <v>2.5444444444444443</v>
          </cell>
          <cell r="T67">
            <v>31.796296296296298</v>
          </cell>
          <cell r="V67" t="str">
            <v>Assume WC 8%</v>
          </cell>
          <cell r="W67">
            <v>2700</v>
          </cell>
          <cell r="X67">
            <v>0</v>
          </cell>
        </row>
        <row r="68">
          <cell r="B68">
            <v>42202</v>
          </cell>
          <cell r="C68" t="str">
            <v>A-27</v>
          </cell>
          <cell r="D68" t="str">
            <v>A-27:Zone3</v>
          </cell>
          <cell r="E68">
            <v>23.3</v>
          </cell>
          <cell r="F68">
            <v>100</v>
          </cell>
          <cell r="G68">
            <v>210</v>
          </cell>
          <cell r="H68">
            <v>91</v>
          </cell>
          <cell r="I68">
            <v>0</v>
          </cell>
          <cell r="J68">
            <v>18</v>
          </cell>
          <cell r="K68">
            <v>0</v>
          </cell>
          <cell r="L68">
            <v>18</v>
          </cell>
          <cell r="M68">
            <v>0</v>
          </cell>
          <cell r="N68">
            <v>0.7</v>
          </cell>
          <cell r="O68">
            <v>0.7</v>
          </cell>
          <cell r="P68">
            <v>0</v>
          </cell>
          <cell r="R68">
            <v>38888.888888888891</v>
          </cell>
          <cell r="S68">
            <v>0</v>
          </cell>
          <cell r="T68">
            <v>25.714285714285715</v>
          </cell>
          <cell r="W68">
            <v>700</v>
          </cell>
          <cell r="X68">
            <v>0</v>
          </cell>
        </row>
        <row r="69">
          <cell r="B69">
            <v>42213</v>
          </cell>
          <cell r="C69" t="str">
            <v>A-27</v>
          </cell>
          <cell r="D69" t="str">
            <v>A-27:Zone3</v>
          </cell>
          <cell r="E69">
            <v>16.5</v>
          </cell>
          <cell r="F69">
            <v>100</v>
          </cell>
          <cell r="G69">
            <v>209</v>
          </cell>
          <cell r="H69">
            <v>125</v>
          </cell>
          <cell r="I69">
            <v>3</v>
          </cell>
          <cell r="J69">
            <v>68.709999999999994</v>
          </cell>
          <cell r="K69">
            <v>63.43</v>
          </cell>
          <cell r="L69">
            <v>132.13999999999999</v>
          </cell>
          <cell r="M69">
            <v>48.002118964734372</v>
          </cell>
          <cell r="N69">
            <v>3.11</v>
          </cell>
          <cell r="O69">
            <v>3.11</v>
          </cell>
          <cell r="P69">
            <v>0</v>
          </cell>
          <cell r="R69">
            <v>45262.698297191091</v>
          </cell>
          <cell r="S69">
            <v>20.39549839228296</v>
          </cell>
          <cell r="T69">
            <v>42.488745980707392</v>
          </cell>
          <cell r="V69" t="str">
            <v>Visual WC 48%</v>
          </cell>
          <cell r="W69">
            <v>3110</v>
          </cell>
          <cell r="X69">
            <v>0</v>
          </cell>
        </row>
        <row r="70">
          <cell r="B70">
            <v>42237</v>
          </cell>
          <cell r="C70" t="str">
            <v>A-27</v>
          </cell>
          <cell r="D70" t="str">
            <v>A-27:Zone3</v>
          </cell>
          <cell r="E70">
            <v>23</v>
          </cell>
          <cell r="F70">
            <v>100</v>
          </cell>
          <cell r="G70">
            <v>208</v>
          </cell>
          <cell r="H70">
            <v>119</v>
          </cell>
          <cell r="I70">
            <v>1</v>
          </cell>
          <cell r="J70">
            <v>54.52</v>
          </cell>
          <cell r="K70">
            <v>23.37</v>
          </cell>
          <cell r="L70">
            <v>77.89</v>
          </cell>
          <cell r="M70">
            <v>30.003851585569393</v>
          </cell>
          <cell r="N70">
            <v>1.81</v>
          </cell>
          <cell r="O70">
            <v>1.81</v>
          </cell>
          <cell r="P70">
            <v>0</v>
          </cell>
          <cell r="R70">
            <v>33198.826118855468</v>
          </cell>
          <cell r="S70">
            <v>12.911602209944752</v>
          </cell>
          <cell r="T70">
            <v>43.033149171270715</v>
          </cell>
          <cell r="V70" t="str">
            <v>Lab WC 30%, Rate is drop need to revalidate</v>
          </cell>
          <cell r="W70">
            <v>1810</v>
          </cell>
          <cell r="X70">
            <v>0</v>
          </cell>
        </row>
        <row r="71">
          <cell r="B71">
            <v>42260</v>
          </cell>
          <cell r="C71" t="str">
            <v>A-27</v>
          </cell>
          <cell r="D71" t="str">
            <v>A-27:Zone3</v>
          </cell>
          <cell r="E71">
            <v>19</v>
          </cell>
          <cell r="F71">
            <v>100</v>
          </cell>
          <cell r="G71">
            <v>201</v>
          </cell>
          <cell r="H71">
            <v>132</v>
          </cell>
          <cell r="I71">
            <v>3</v>
          </cell>
          <cell r="J71">
            <v>53.23</v>
          </cell>
          <cell r="K71">
            <v>22.81</v>
          </cell>
          <cell r="L71">
            <v>76.040000000000006</v>
          </cell>
          <cell r="M71">
            <v>29.997369805365597</v>
          </cell>
          <cell r="N71">
            <v>2.33</v>
          </cell>
          <cell r="O71">
            <v>2.33</v>
          </cell>
          <cell r="P71">
            <v>0</v>
          </cell>
          <cell r="R71">
            <v>43772.308848393761</v>
          </cell>
          <cell r="S71">
            <v>9.7896995708154506</v>
          </cell>
          <cell r="T71">
            <v>32.63519313304721</v>
          </cell>
          <cell r="V71" t="str">
            <v>Assume WC 30%</v>
          </cell>
          <cell r="W71">
            <v>2330</v>
          </cell>
          <cell r="X71">
            <v>0</v>
          </cell>
        </row>
        <row r="72">
          <cell r="B72">
            <v>42267</v>
          </cell>
          <cell r="C72" t="str">
            <v>A-27</v>
          </cell>
          <cell r="D72" t="str">
            <v>A-27:Zone3</v>
          </cell>
          <cell r="E72">
            <v>24</v>
          </cell>
          <cell r="F72">
            <v>100</v>
          </cell>
          <cell r="G72">
            <v>202</v>
          </cell>
          <cell r="H72">
            <v>132</v>
          </cell>
          <cell r="I72">
            <v>2</v>
          </cell>
          <cell r="J72">
            <v>55</v>
          </cell>
          <cell r="K72">
            <v>23</v>
          </cell>
          <cell r="L72">
            <v>78</v>
          </cell>
          <cell r="M72">
            <v>29.487179487179485</v>
          </cell>
          <cell r="N72">
            <v>2.16</v>
          </cell>
          <cell r="O72">
            <v>2.16</v>
          </cell>
          <cell r="P72">
            <v>0</v>
          </cell>
          <cell r="Q72">
            <v>0</v>
          </cell>
          <cell r="R72">
            <v>39272.727272727272</v>
          </cell>
          <cell r="S72">
            <v>10.648148148148149</v>
          </cell>
          <cell r="T72">
            <v>36.111111111111114</v>
          </cell>
          <cell r="V72" t="str">
            <v>Assume WC 30%</v>
          </cell>
          <cell r="W72">
            <v>2160</v>
          </cell>
          <cell r="X72">
            <v>0</v>
          </cell>
        </row>
        <row r="73">
          <cell r="B73">
            <v>42358</v>
          </cell>
          <cell r="C73" t="str">
            <v>A-27</v>
          </cell>
          <cell r="D73" t="str">
            <v>A-27:Zone3</v>
          </cell>
          <cell r="E73">
            <v>24</v>
          </cell>
          <cell r="F73">
            <v>100</v>
          </cell>
          <cell r="G73">
            <v>208</v>
          </cell>
          <cell r="H73">
            <v>116</v>
          </cell>
          <cell r="I73">
            <v>2</v>
          </cell>
          <cell r="J73">
            <v>52.82</v>
          </cell>
          <cell r="K73">
            <v>22.64</v>
          </cell>
          <cell r="L73">
            <v>75.459999999999994</v>
          </cell>
          <cell r="M73">
            <v>30.002650410813676</v>
          </cell>
          <cell r="N73">
            <v>2.0099999999999998</v>
          </cell>
          <cell r="O73">
            <v>2.0099999999999998</v>
          </cell>
          <cell r="P73">
            <v>0</v>
          </cell>
          <cell r="Q73">
            <v>0</v>
          </cell>
          <cell r="R73">
            <v>38053.767512305945</v>
          </cell>
          <cell r="T73">
            <v>37.542288557213929</v>
          </cell>
          <cell r="V73" t="str">
            <v>Assume WC 30%</v>
          </cell>
          <cell r="W73">
            <v>2009.9999999999998</v>
          </cell>
          <cell r="X73">
            <v>0</v>
          </cell>
        </row>
        <row r="74">
          <cell r="B74">
            <v>42411</v>
          </cell>
          <cell r="C74" t="str">
            <v>A-27</v>
          </cell>
          <cell r="D74" t="str">
            <v>A-27:Zone3</v>
          </cell>
          <cell r="E74">
            <v>16.5</v>
          </cell>
          <cell r="F74">
            <v>100</v>
          </cell>
          <cell r="G74">
            <v>191</v>
          </cell>
          <cell r="H74">
            <v>116</v>
          </cell>
          <cell r="I74">
            <v>2</v>
          </cell>
          <cell r="J74">
            <v>38.07</v>
          </cell>
          <cell r="K74">
            <v>16.309999999999999</v>
          </cell>
          <cell r="L74">
            <v>54.38</v>
          </cell>
          <cell r="M74">
            <v>29.992644354542112</v>
          </cell>
          <cell r="N74">
            <v>1.67</v>
          </cell>
          <cell r="O74">
            <v>1.67</v>
          </cell>
          <cell r="P74">
            <v>0</v>
          </cell>
          <cell r="Q74">
            <v>0</v>
          </cell>
          <cell r="R74">
            <v>43866.561597058047</v>
          </cell>
          <cell r="S74">
            <v>9.7664670658682642</v>
          </cell>
          <cell r="T74">
            <v>32.574850299401199</v>
          </cell>
          <cell r="V74" t="str">
            <v>Assume WC 30%</v>
          </cell>
          <cell r="W74">
            <v>1670</v>
          </cell>
          <cell r="X74">
            <v>0</v>
          </cell>
        </row>
        <row r="75">
          <cell r="B75">
            <v>42423</v>
          </cell>
          <cell r="C75" t="str">
            <v>A-27</v>
          </cell>
          <cell r="D75" t="str">
            <v>A-27:Zone3</v>
          </cell>
          <cell r="E75">
            <v>24</v>
          </cell>
          <cell r="F75">
            <v>100</v>
          </cell>
          <cell r="G75">
            <v>191</v>
          </cell>
          <cell r="H75">
            <v>118</v>
          </cell>
          <cell r="I75">
            <v>2</v>
          </cell>
          <cell r="J75">
            <v>37.78</v>
          </cell>
          <cell r="K75">
            <v>16.190000000000001</v>
          </cell>
          <cell r="L75">
            <v>53.97</v>
          </cell>
          <cell r="M75">
            <v>29.998147118769687</v>
          </cell>
          <cell r="N75">
            <v>2.57</v>
          </cell>
          <cell r="O75">
            <v>2.57</v>
          </cell>
          <cell r="P75">
            <v>0</v>
          </cell>
          <cell r="Q75">
            <v>0</v>
          </cell>
          <cell r="R75">
            <v>68025.410269984117</v>
          </cell>
          <cell r="S75">
            <v>6.2996108949416341</v>
          </cell>
          <cell r="T75">
            <v>21</v>
          </cell>
          <cell r="V75" t="str">
            <v>Assume WC 30%</v>
          </cell>
          <cell r="W75">
            <v>2570</v>
          </cell>
          <cell r="X75">
            <v>0</v>
          </cell>
        </row>
        <row r="76">
          <cell r="B76">
            <v>42435</v>
          </cell>
          <cell r="C76" t="str">
            <v>A-27</v>
          </cell>
          <cell r="D76" t="str">
            <v>A-27:Zone3</v>
          </cell>
          <cell r="E76">
            <v>16</v>
          </cell>
          <cell r="F76">
            <v>100</v>
          </cell>
          <cell r="G76">
            <v>191</v>
          </cell>
          <cell r="H76">
            <v>119</v>
          </cell>
          <cell r="I76">
            <v>2</v>
          </cell>
          <cell r="J76">
            <v>63.72</v>
          </cell>
          <cell r="K76">
            <v>27.31</v>
          </cell>
          <cell r="L76">
            <v>91.03</v>
          </cell>
          <cell r="M76">
            <v>30.001098538943207</v>
          </cell>
          <cell r="N76">
            <v>2.2999999999999998</v>
          </cell>
          <cell r="O76">
            <v>2.2999999999999998</v>
          </cell>
          <cell r="P76">
            <v>0</v>
          </cell>
          <cell r="Q76">
            <v>0</v>
          </cell>
          <cell r="R76">
            <v>36095.417451349655</v>
          </cell>
          <cell r="S76">
            <v>11.873913043478261</v>
          </cell>
          <cell r="T76">
            <v>39.57826086956522</v>
          </cell>
          <cell r="V76" t="str">
            <v>Assume WC 30%</v>
          </cell>
          <cell r="W76">
            <v>2300</v>
          </cell>
          <cell r="X76">
            <v>0</v>
          </cell>
        </row>
        <row r="77">
          <cell r="B77">
            <v>42449</v>
          </cell>
          <cell r="C77" t="str">
            <v>A-27</v>
          </cell>
          <cell r="D77" t="str">
            <v>A-27:Zone3</v>
          </cell>
          <cell r="E77">
            <v>8</v>
          </cell>
          <cell r="F77">
            <v>100</v>
          </cell>
          <cell r="G77">
            <v>149</v>
          </cell>
          <cell r="H77">
            <v>122</v>
          </cell>
          <cell r="I77">
            <v>2</v>
          </cell>
          <cell r="J77">
            <v>32.130000000000003</v>
          </cell>
          <cell r="K77">
            <v>13.77</v>
          </cell>
          <cell r="L77">
            <v>45.9</v>
          </cell>
          <cell r="M77">
            <v>30</v>
          </cell>
          <cell r="N77">
            <v>1.85</v>
          </cell>
          <cell r="O77">
            <v>1.85</v>
          </cell>
          <cell r="P77">
            <v>0</v>
          </cell>
          <cell r="Q77">
            <v>0</v>
          </cell>
          <cell r="R77">
            <v>57578.586990351694</v>
          </cell>
          <cell r="S77">
            <v>7.4432432432432432</v>
          </cell>
          <cell r="T77">
            <v>24.810810810810811</v>
          </cell>
          <cell r="V77" t="str">
            <v>Assume WC 30%</v>
          </cell>
          <cell r="W77">
            <v>1850</v>
          </cell>
          <cell r="X77">
            <v>0</v>
          </cell>
        </row>
        <row r="78">
          <cell r="B78">
            <v>42521</v>
          </cell>
          <cell r="C78" t="str">
            <v>A-27</v>
          </cell>
          <cell r="D78" t="str">
            <v>A-27:Zone3</v>
          </cell>
          <cell r="E78">
            <v>14</v>
          </cell>
          <cell r="F78">
            <v>100</v>
          </cell>
          <cell r="G78">
            <v>162</v>
          </cell>
          <cell r="H78">
            <v>96</v>
          </cell>
          <cell r="I78">
            <v>0</v>
          </cell>
          <cell r="J78">
            <v>23.77</v>
          </cell>
          <cell r="K78">
            <v>15.85</v>
          </cell>
          <cell r="L78">
            <v>39.619999999999997</v>
          </cell>
          <cell r="M78">
            <v>40.005047955577993</v>
          </cell>
          <cell r="N78">
            <v>0.67</v>
          </cell>
          <cell r="O78">
            <v>0.67</v>
          </cell>
          <cell r="P78">
            <v>0</v>
          </cell>
          <cell r="Q78">
            <v>0</v>
          </cell>
          <cell r="R78">
            <v>28186.790071518721</v>
          </cell>
          <cell r="T78">
            <v>59.134328358208954</v>
          </cell>
          <cell r="V78" t="str">
            <v>Lab WC 40% (17 May 2016)</v>
          </cell>
          <cell r="W78">
            <v>670</v>
          </cell>
          <cell r="X78">
            <v>0</v>
          </cell>
        </row>
        <row r="79">
          <cell r="B79">
            <v>42542</v>
          </cell>
          <cell r="C79" t="str">
            <v>A-27</v>
          </cell>
          <cell r="D79" t="str">
            <v>A-27:Zone3</v>
          </cell>
          <cell r="E79">
            <v>13</v>
          </cell>
          <cell r="F79">
            <v>100</v>
          </cell>
          <cell r="G79">
            <v>180</v>
          </cell>
          <cell r="H79">
            <v>106</v>
          </cell>
          <cell r="I79">
            <v>1</v>
          </cell>
          <cell r="J79">
            <v>16.03</v>
          </cell>
          <cell r="K79">
            <v>15.28</v>
          </cell>
          <cell r="L79">
            <v>31.31</v>
          </cell>
          <cell r="M79">
            <v>48.80229958479719</v>
          </cell>
          <cell r="N79">
            <v>1.1399999999999999</v>
          </cell>
          <cell r="O79">
            <v>1.1399999999999999</v>
          </cell>
          <cell r="P79">
            <v>0</v>
          </cell>
          <cell r="Q79">
            <v>0</v>
          </cell>
          <cell r="R79">
            <v>71116.656269494692</v>
          </cell>
          <cell r="S79">
            <v>13.403508771929825</v>
          </cell>
          <cell r="T79">
            <v>27.464912280701753</v>
          </cell>
          <cell r="V79" t="str">
            <v>Lab WC 48.8% (15 June 2016)</v>
          </cell>
          <cell r="W79">
            <v>1140</v>
          </cell>
          <cell r="X79">
            <v>0</v>
          </cell>
        </row>
        <row r="80">
          <cell r="B80">
            <v>42553</v>
          </cell>
          <cell r="C80" t="str">
            <v>A-27</v>
          </cell>
          <cell r="D80" t="str">
            <v>A-27:Zone3</v>
          </cell>
          <cell r="E80">
            <v>23.5</v>
          </cell>
          <cell r="F80">
            <v>100</v>
          </cell>
          <cell r="G80">
            <v>201</v>
          </cell>
          <cell r="H80">
            <v>98</v>
          </cell>
          <cell r="I80">
            <v>1</v>
          </cell>
          <cell r="J80">
            <v>19.760000000000002</v>
          </cell>
          <cell r="K80">
            <v>18.84</v>
          </cell>
          <cell r="L80">
            <v>38.6</v>
          </cell>
          <cell r="M80">
            <v>48.808290155440417</v>
          </cell>
          <cell r="N80">
            <v>0.98</v>
          </cell>
          <cell r="O80">
            <v>0.98</v>
          </cell>
          <cell r="P80">
            <v>0</v>
          </cell>
          <cell r="Q80">
            <v>0</v>
          </cell>
          <cell r="R80">
            <v>49595.141700404856</v>
          </cell>
          <cell r="S80">
            <v>19.224489795918366</v>
          </cell>
          <cell r="T80">
            <v>39.387755102040813</v>
          </cell>
          <cell r="V80" t="str">
            <v>Assume WC 48.8% (15 June 2016)</v>
          </cell>
          <cell r="W80">
            <v>980</v>
          </cell>
          <cell r="X80">
            <v>0</v>
          </cell>
        </row>
        <row r="81">
          <cell r="B81">
            <v>42569</v>
          </cell>
          <cell r="C81" t="str">
            <v>A-27</v>
          </cell>
          <cell r="D81" t="str">
            <v>A-27:Zone3</v>
          </cell>
          <cell r="E81">
            <v>23</v>
          </cell>
          <cell r="F81">
            <v>100</v>
          </cell>
          <cell r="G81">
            <v>176</v>
          </cell>
          <cell r="H81">
            <v>101</v>
          </cell>
          <cell r="I81">
            <v>1</v>
          </cell>
          <cell r="J81">
            <v>21.48</v>
          </cell>
          <cell r="K81">
            <v>20.48</v>
          </cell>
          <cell r="L81">
            <v>41.96</v>
          </cell>
          <cell r="M81">
            <v>48.80838894184938</v>
          </cell>
          <cell r="N81">
            <v>0.94</v>
          </cell>
          <cell r="O81">
            <v>0.94</v>
          </cell>
          <cell r="P81">
            <v>0</v>
          </cell>
          <cell r="Q81">
            <v>0</v>
          </cell>
          <cell r="R81">
            <v>43761.638733705775</v>
          </cell>
          <cell r="S81">
            <v>21.787234042553191</v>
          </cell>
          <cell r="T81">
            <v>44.638297872340424</v>
          </cell>
          <cell r="V81" t="str">
            <v>Assume WC 48.8%</v>
          </cell>
          <cell r="W81">
            <v>940</v>
          </cell>
          <cell r="X81">
            <v>0</v>
          </cell>
        </row>
        <row r="82">
          <cell r="B82">
            <v>42617</v>
          </cell>
          <cell r="C82" t="str">
            <v>A-27</v>
          </cell>
          <cell r="D82" t="str">
            <v>A-27:Zone3</v>
          </cell>
          <cell r="E82">
            <v>16</v>
          </cell>
          <cell r="F82">
            <v>100</v>
          </cell>
          <cell r="G82">
            <v>166</v>
          </cell>
          <cell r="H82">
            <v>112</v>
          </cell>
          <cell r="I82">
            <v>1</v>
          </cell>
          <cell r="J82">
            <v>28.82</v>
          </cell>
          <cell r="K82">
            <v>13.44</v>
          </cell>
          <cell r="L82">
            <v>42.26</v>
          </cell>
          <cell r="M82">
            <v>31.803123521060105</v>
          </cell>
          <cell r="N82">
            <v>1.34</v>
          </cell>
          <cell r="O82">
            <v>1.34</v>
          </cell>
          <cell r="P82">
            <v>0</v>
          </cell>
          <cell r="Q82">
            <v>0</v>
          </cell>
          <cell r="R82">
            <v>46495.489243580843</v>
          </cell>
          <cell r="S82">
            <v>10.029850746268657</v>
          </cell>
          <cell r="T82">
            <v>31.53731343283582</v>
          </cell>
          <cell r="V82" t="str">
            <v>Lab WC 31.8% (6 Aug 2016). Post unload to VS.</v>
          </cell>
          <cell r="W82">
            <v>1340</v>
          </cell>
          <cell r="X82">
            <v>0</v>
          </cell>
        </row>
        <row r="83">
          <cell r="B83">
            <v>42695</v>
          </cell>
          <cell r="C83" t="str">
            <v>A-27</v>
          </cell>
          <cell r="D83" t="str">
            <v>A-27:Zone3</v>
          </cell>
          <cell r="E83">
            <v>15</v>
          </cell>
          <cell r="F83">
            <v>100</v>
          </cell>
          <cell r="G83">
            <v>173</v>
          </cell>
          <cell r="H83">
            <v>110</v>
          </cell>
          <cell r="I83">
            <v>1</v>
          </cell>
          <cell r="J83">
            <v>17.98</v>
          </cell>
          <cell r="K83">
            <v>8.39</v>
          </cell>
          <cell r="L83">
            <v>26.37</v>
          </cell>
          <cell r="M83">
            <v>31.816458096321579</v>
          </cell>
          <cell r="N83">
            <v>1.46</v>
          </cell>
          <cell r="O83">
            <v>1.46</v>
          </cell>
          <cell r="P83">
            <v>0</v>
          </cell>
          <cell r="Q83">
            <v>0</v>
          </cell>
          <cell r="R83">
            <v>81201.334816462739</v>
          </cell>
          <cell r="S83">
            <v>5.7465753424657535</v>
          </cell>
          <cell r="T83">
            <v>18.061643835616437</v>
          </cell>
          <cell r="V83" t="str">
            <v xml:space="preserve">Assume WC 31.8%. </v>
          </cell>
          <cell r="W83">
            <v>1460</v>
          </cell>
          <cell r="X83">
            <v>0</v>
          </cell>
        </row>
        <row r="84">
          <cell r="B84">
            <v>42740</v>
          </cell>
          <cell r="C84" t="str">
            <v>A-27</v>
          </cell>
          <cell r="D84" t="str">
            <v>A-27:Zone3</v>
          </cell>
          <cell r="E84">
            <v>23</v>
          </cell>
          <cell r="F84">
            <v>100</v>
          </cell>
          <cell r="G84">
            <v>196</v>
          </cell>
          <cell r="H84">
            <v>93</v>
          </cell>
          <cell r="I84">
            <v>1</v>
          </cell>
          <cell r="J84">
            <v>48.96</v>
          </cell>
          <cell r="K84">
            <v>11.3</v>
          </cell>
          <cell r="L84">
            <v>60.26</v>
          </cell>
          <cell r="M84">
            <v>18.752074344507136</v>
          </cell>
          <cell r="N84">
            <v>1.03</v>
          </cell>
          <cell r="O84">
            <v>1.03</v>
          </cell>
          <cell r="P84">
            <v>0</v>
          </cell>
          <cell r="Q84">
            <v>0</v>
          </cell>
          <cell r="R84">
            <v>21037.581699346407</v>
          </cell>
          <cell r="T84">
            <v>58.504854368932037</v>
          </cell>
          <cell r="V84" t="str">
            <v>Assume WC 18.75% (3 Dec 2016)</v>
          </cell>
          <cell r="W84">
            <v>1030</v>
          </cell>
          <cell r="X84">
            <v>0</v>
          </cell>
        </row>
        <row r="85">
          <cell r="B85">
            <v>42782</v>
          </cell>
          <cell r="C85" t="str">
            <v>A-27</v>
          </cell>
          <cell r="D85" t="str">
            <v>A-27:Zone3</v>
          </cell>
          <cell r="E85">
            <v>23</v>
          </cell>
          <cell r="F85">
            <v>100</v>
          </cell>
          <cell r="G85">
            <v>180</v>
          </cell>
          <cell r="H85">
            <v>96</v>
          </cell>
          <cell r="I85">
            <v>1</v>
          </cell>
          <cell r="J85">
            <v>16.64</v>
          </cell>
          <cell r="K85">
            <v>49.93</v>
          </cell>
          <cell r="L85">
            <v>66.569999999999993</v>
          </cell>
          <cell r="M85">
            <v>75.003755445395825</v>
          </cell>
          <cell r="N85">
            <v>1.43</v>
          </cell>
          <cell r="O85">
            <v>1.43</v>
          </cell>
          <cell r="P85">
            <v>0</v>
          </cell>
          <cell r="Q85">
            <v>0</v>
          </cell>
          <cell r="R85">
            <v>85937.5</v>
          </cell>
          <cell r="S85">
            <v>34.916083916083913</v>
          </cell>
          <cell r="T85">
            <v>46.552447552447553</v>
          </cell>
          <cell r="V85" t="str">
            <v>Assume WC 75%. (post unload to VS). Revised start date to 15 Feb 2017.</v>
          </cell>
          <cell r="W85">
            <v>1430</v>
          </cell>
          <cell r="X85">
            <v>0</v>
          </cell>
        </row>
        <row r="86">
          <cell r="B86">
            <v>42818</v>
          </cell>
          <cell r="C86" t="str">
            <v>A-27</v>
          </cell>
          <cell r="D86" t="str">
            <v>A-27:Zone3</v>
          </cell>
          <cell r="E86">
            <v>41</v>
          </cell>
          <cell r="F86">
            <v>100</v>
          </cell>
          <cell r="G86">
            <v>206</v>
          </cell>
          <cell r="H86">
            <v>92</v>
          </cell>
          <cell r="I86">
            <v>1</v>
          </cell>
          <cell r="J86">
            <v>6</v>
          </cell>
          <cell r="K86">
            <v>41</v>
          </cell>
          <cell r="L86">
            <v>47</v>
          </cell>
          <cell r="M86">
            <v>87.234042553191486</v>
          </cell>
          <cell r="N86">
            <v>0.96299999999999997</v>
          </cell>
          <cell r="O86">
            <v>0.96299999999999997</v>
          </cell>
          <cell r="R86">
            <v>160500</v>
          </cell>
          <cell r="T86">
            <v>48.805815160955348</v>
          </cell>
          <cell r="V86" t="str">
            <v>still use WC Feb</v>
          </cell>
          <cell r="W86">
            <v>963</v>
          </cell>
          <cell r="X86">
            <v>0</v>
          </cell>
        </row>
        <row r="87">
          <cell r="B87">
            <v>42842</v>
          </cell>
          <cell r="C87" t="str">
            <v>A-27</v>
          </cell>
          <cell r="D87" t="str">
            <v>A-27:Zone3</v>
          </cell>
          <cell r="E87">
            <v>10</v>
          </cell>
          <cell r="F87">
            <v>100</v>
          </cell>
          <cell r="G87">
            <v>198</v>
          </cell>
          <cell r="H87">
            <v>89</v>
          </cell>
          <cell r="I87">
            <v>1</v>
          </cell>
          <cell r="J87">
            <v>1.47</v>
          </cell>
          <cell r="K87">
            <v>9.81</v>
          </cell>
          <cell r="L87">
            <v>11.28</v>
          </cell>
          <cell r="M87">
            <v>86.968085106382972</v>
          </cell>
          <cell r="N87">
            <v>0.5</v>
          </cell>
          <cell r="O87">
            <v>0.5</v>
          </cell>
          <cell r="P87">
            <v>0</v>
          </cell>
          <cell r="Q87">
            <v>0</v>
          </cell>
          <cell r="R87">
            <v>340136.0544217687</v>
          </cell>
          <cell r="T87">
            <v>22.56</v>
          </cell>
          <cell r="V87" t="str">
            <v>Before unload to VS</v>
          </cell>
          <cell r="W87">
            <v>500</v>
          </cell>
          <cell r="X87">
            <v>0</v>
          </cell>
        </row>
        <row r="88">
          <cell r="B88">
            <v>42843</v>
          </cell>
          <cell r="C88" t="str">
            <v>A-27</v>
          </cell>
          <cell r="D88" t="str">
            <v>A-27:Zone3</v>
          </cell>
          <cell r="E88">
            <v>17</v>
          </cell>
          <cell r="F88">
            <v>100</v>
          </cell>
          <cell r="G88">
            <v>204</v>
          </cell>
          <cell r="H88">
            <v>102</v>
          </cell>
          <cell r="I88">
            <v>2</v>
          </cell>
          <cell r="J88">
            <v>7</v>
          </cell>
          <cell r="K88">
            <v>47.4</v>
          </cell>
          <cell r="L88">
            <v>54.4</v>
          </cell>
          <cell r="M88">
            <v>87.132352941176464</v>
          </cell>
          <cell r="N88">
            <v>1.47</v>
          </cell>
          <cell r="O88">
            <v>1.47</v>
          </cell>
          <cell r="P88">
            <v>0</v>
          </cell>
          <cell r="Q88">
            <v>0</v>
          </cell>
          <cell r="R88">
            <v>210000</v>
          </cell>
          <cell r="T88">
            <v>37.074829931972786</v>
          </cell>
          <cell r="V88" t="str">
            <v>Still use Mar WC 87% (WC April 1% water, 99% condst)</v>
          </cell>
          <cell r="W88">
            <v>1470</v>
          </cell>
          <cell r="X88">
            <v>0</v>
          </cell>
        </row>
        <row r="89">
          <cell r="B89">
            <v>42873</v>
          </cell>
          <cell r="C89" t="str">
            <v>A-27</v>
          </cell>
          <cell r="D89" t="str">
            <v>A-27:Zone3</v>
          </cell>
          <cell r="E89">
            <v>15</v>
          </cell>
          <cell r="F89">
            <v>100</v>
          </cell>
          <cell r="G89">
            <v>195</v>
          </cell>
          <cell r="H89">
            <v>93</v>
          </cell>
          <cell r="I89">
            <v>1</v>
          </cell>
          <cell r="J89">
            <v>0.34</v>
          </cell>
          <cell r="K89">
            <v>16.87</v>
          </cell>
          <cell r="L89">
            <v>17.21</v>
          </cell>
          <cell r="M89">
            <v>98.024404416037186</v>
          </cell>
          <cell r="N89">
            <v>1.25</v>
          </cell>
          <cell r="O89">
            <v>1.25</v>
          </cell>
          <cell r="P89">
            <v>0</v>
          </cell>
          <cell r="Q89">
            <v>0</v>
          </cell>
          <cell r="R89">
            <v>3676470.588235294</v>
          </cell>
          <cell r="T89">
            <v>13.776</v>
          </cell>
          <cell r="V89" t="str">
            <v>Sign loaded up, use TS gas meter A20FI_1476AGA_SS, WC updated May 98%</v>
          </cell>
          <cell r="W89">
            <v>1250</v>
          </cell>
          <cell r="X89">
            <v>0</v>
          </cell>
        </row>
        <row r="90">
          <cell r="B90">
            <v>42930</v>
          </cell>
          <cell r="C90" t="str">
            <v>A-27</v>
          </cell>
          <cell r="D90" t="str">
            <v>A-27:Zone3</v>
          </cell>
          <cell r="E90">
            <v>22</v>
          </cell>
          <cell r="F90">
            <v>100</v>
          </cell>
          <cell r="G90">
            <v>200</v>
          </cell>
          <cell r="H90">
            <v>89</v>
          </cell>
          <cell r="J90">
            <v>15.58</v>
          </cell>
          <cell r="K90">
            <v>0</v>
          </cell>
          <cell r="L90">
            <v>15.58</v>
          </cell>
          <cell r="M90">
            <v>0</v>
          </cell>
          <cell r="N90">
            <v>1.07</v>
          </cell>
          <cell r="O90">
            <v>1.07</v>
          </cell>
          <cell r="P90">
            <v>0</v>
          </cell>
          <cell r="Q90">
            <v>0</v>
          </cell>
          <cell r="R90">
            <v>68677.792041078312</v>
          </cell>
          <cell r="T90">
            <v>14.560747663551401</v>
          </cell>
          <cell r="V90" t="str">
            <v>WC use 0%</v>
          </cell>
          <cell r="W90">
            <v>1070</v>
          </cell>
          <cell r="X90">
            <v>0</v>
          </cell>
        </row>
        <row r="91">
          <cell r="B91">
            <v>42948</v>
          </cell>
          <cell r="C91" t="str">
            <v>A-27</v>
          </cell>
          <cell r="D91" t="str">
            <v>A-27:Zone3</v>
          </cell>
          <cell r="E91">
            <v>36</v>
          </cell>
          <cell r="F91">
            <v>100</v>
          </cell>
          <cell r="G91">
            <v>187</v>
          </cell>
          <cell r="H91">
            <v>87</v>
          </cell>
          <cell r="I91">
            <v>1</v>
          </cell>
          <cell r="J91">
            <v>0.88</v>
          </cell>
          <cell r="K91">
            <v>28.59</v>
          </cell>
          <cell r="L91">
            <v>29.47</v>
          </cell>
          <cell r="M91">
            <v>97.013912453342385</v>
          </cell>
          <cell r="N91">
            <v>0.97</v>
          </cell>
          <cell r="O91">
            <v>0.97</v>
          </cell>
          <cell r="P91">
            <v>0</v>
          </cell>
          <cell r="Q91">
            <v>0</v>
          </cell>
          <cell r="R91">
            <v>1102272.7272727273</v>
          </cell>
          <cell r="T91">
            <v>30.391752577319586</v>
          </cell>
          <cell r="V91" t="str">
            <v>use wc 97%, liquid improved</v>
          </cell>
          <cell r="W91">
            <v>970</v>
          </cell>
          <cell r="X91">
            <v>0</v>
          </cell>
        </row>
        <row r="92">
          <cell r="B92">
            <v>42994</v>
          </cell>
          <cell r="C92" t="str">
            <v>A-27</v>
          </cell>
          <cell r="D92" t="str">
            <v>A-27:Zone3</v>
          </cell>
          <cell r="E92">
            <v>14</v>
          </cell>
          <cell r="F92">
            <v>100</v>
          </cell>
          <cell r="G92">
            <v>189</v>
          </cell>
          <cell r="H92">
            <v>88</v>
          </cell>
          <cell r="I92">
            <v>1</v>
          </cell>
          <cell r="J92">
            <v>0.5</v>
          </cell>
          <cell r="K92">
            <v>16.3</v>
          </cell>
          <cell r="L92">
            <v>16.8</v>
          </cell>
          <cell r="M92">
            <v>97.023809523809518</v>
          </cell>
          <cell r="N92">
            <v>0.98</v>
          </cell>
          <cell r="O92">
            <v>0.98</v>
          </cell>
          <cell r="P92">
            <v>0</v>
          </cell>
          <cell r="Q92">
            <v>0</v>
          </cell>
          <cell r="R92">
            <v>1960000</v>
          </cell>
          <cell r="T92">
            <v>17.142857142857142</v>
          </cell>
          <cell r="W92">
            <v>980</v>
          </cell>
          <cell r="X92">
            <v>0</v>
          </cell>
        </row>
        <row r="93">
          <cell r="B93">
            <v>43056</v>
          </cell>
          <cell r="C93" t="str">
            <v>A-27</v>
          </cell>
          <cell r="D93" t="str">
            <v>A-27:Zone3</v>
          </cell>
          <cell r="E93">
            <v>26</v>
          </cell>
          <cell r="F93">
            <v>100</v>
          </cell>
          <cell r="G93">
            <v>187</v>
          </cell>
          <cell r="H93">
            <v>99</v>
          </cell>
          <cell r="J93">
            <v>9</v>
          </cell>
          <cell r="K93">
            <v>36</v>
          </cell>
          <cell r="L93">
            <v>45</v>
          </cell>
          <cell r="M93">
            <v>80</v>
          </cell>
          <cell r="N93">
            <v>1.4</v>
          </cell>
          <cell r="O93">
            <v>1.4</v>
          </cell>
          <cell r="P93">
            <v>0</v>
          </cell>
          <cell r="Q93">
            <v>0</v>
          </cell>
          <cell r="R93">
            <v>155555.55555555556</v>
          </cell>
          <cell r="T93">
            <v>32.142857142857146</v>
          </cell>
          <cell r="V93" t="str">
            <v>Total fluid and gas increase, could be after TSD, WC 80%</v>
          </cell>
          <cell r="W93">
            <v>1400</v>
          </cell>
          <cell r="X93">
            <v>0</v>
          </cell>
        </row>
        <row r="94">
          <cell r="B94">
            <v>43077</v>
          </cell>
          <cell r="C94" t="str">
            <v>A-27</v>
          </cell>
          <cell r="D94" t="str">
            <v>A-27:Zone3</v>
          </cell>
          <cell r="E94">
            <v>23</v>
          </cell>
          <cell r="F94">
            <v>100</v>
          </cell>
          <cell r="G94">
            <v>187</v>
          </cell>
          <cell r="H94">
            <v>92</v>
          </cell>
          <cell r="J94">
            <v>10.199999999999999</v>
          </cell>
          <cell r="K94">
            <v>40.799999999999997</v>
          </cell>
          <cell r="L94">
            <v>51</v>
          </cell>
          <cell r="M94">
            <v>80</v>
          </cell>
          <cell r="N94">
            <v>1</v>
          </cell>
          <cell r="O94">
            <v>1</v>
          </cell>
          <cell r="P94">
            <v>0</v>
          </cell>
          <cell r="Q94">
            <v>0</v>
          </cell>
          <cell r="R94">
            <v>98039.215686274503</v>
          </cell>
          <cell r="T94">
            <v>51</v>
          </cell>
          <cell r="V94" t="str">
            <v>WC 18% update Dec, but still use 80%</v>
          </cell>
          <cell r="W94">
            <v>1000</v>
          </cell>
          <cell r="X94">
            <v>0</v>
          </cell>
        </row>
        <row r="95">
          <cell r="B95">
            <v>43118</v>
          </cell>
          <cell r="C95" t="str">
            <v>A-27</v>
          </cell>
          <cell r="D95" t="str">
            <v>A-27:Zone3</v>
          </cell>
          <cell r="E95">
            <v>10</v>
          </cell>
          <cell r="F95">
            <v>100</v>
          </cell>
          <cell r="G95">
            <v>215</v>
          </cell>
          <cell r="H95">
            <v>79</v>
          </cell>
          <cell r="J95">
            <v>0.96</v>
          </cell>
          <cell r="K95">
            <v>3.84</v>
          </cell>
          <cell r="L95">
            <v>4.8</v>
          </cell>
          <cell r="M95">
            <v>80</v>
          </cell>
          <cell r="N95">
            <v>0.72</v>
          </cell>
          <cell r="O95">
            <v>0.72</v>
          </cell>
          <cell r="P95">
            <v>0</v>
          </cell>
          <cell r="Q95">
            <v>0</v>
          </cell>
          <cell r="R95">
            <v>750000</v>
          </cell>
          <cell r="T95">
            <v>6.666666666666667</v>
          </cell>
          <cell r="V95" t="str">
            <v>Confirm loaded up, THT 79 degF, no DP at gas meter (0.7 MM should be less)</v>
          </cell>
          <cell r="W95">
            <v>720</v>
          </cell>
          <cell r="X95">
            <v>0</v>
          </cell>
        </row>
        <row r="96">
          <cell r="B96">
            <v>43125</v>
          </cell>
          <cell r="C96" t="str">
            <v>A-27</v>
          </cell>
          <cell r="D96" t="str">
            <v>A-27:Zone3</v>
          </cell>
          <cell r="E96">
            <v>15</v>
          </cell>
          <cell r="F96">
            <v>100</v>
          </cell>
          <cell r="G96">
            <v>216</v>
          </cell>
          <cell r="H96">
            <v>85</v>
          </cell>
          <cell r="J96">
            <v>3.14</v>
          </cell>
          <cell r="K96">
            <v>12.56</v>
          </cell>
          <cell r="L96">
            <v>15.7</v>
          </cell>
          <cell r="M96">
            <v>80</v>
          </cell>
          <cell r="N96">
            <v>1.05</v>
          </cell>
          <cell r="O96">
            <v>1.05</v>
          </cell>
          <cell r="P96">
            <v>0</v>
          </cell>
          <cell r="Q96">
            <v>0</v>
          </cell>
          <cell r="R96">
            <v>334394.9044585987</v>
          </cell>
          <cell r="T96">
            <v>14.952380952380953</v>
          </cell>
          <cell r="V96" t="str">
            <v>Reflow after PBU 6 days, SITP 1241 psig, max THT after flowing 86 degF</v>
          </cell>
          <cell r="W96">
            <v>1050</v>
          </cell>
          <cell r="X96">
            <v>0</v>
          </cell>
        </row>
        <row r="97">
          <cell r="B97">
            <v>43170</v>
          </cell>
          <cell r="C97" t="str">
            <v>A-27</v>
          </cell>
          <cell r="D97" t="str">
            <v>A-27:Zone3</v>
          </cell>
          <cell r="E97">
            <v>25</v>
          </cell>
          <cell r="F97">
            <v>99</v>
          </cell>
          <cell r="G97">
            <v>205</v>
          </cell>
          <cell r="H97">
            <v>83</v>
          </cell>
          <cell r="I97">
            <v>1</v>
          </cell>
          <cell r="J97">
            <v>0.5</v>
          </cell>
          <cell r="K97">
            <v>2.1</v>
          </cell>
          <cell r="L97">
            <v>2.6</v>
          </cell>
          <cell r="M97">
            <v>80.769230769230774</v>
          </cell>
          <cell r="N97">
            <v>0.9</v>
          </cell>
          <cell r="O97">
            <v>0.9</v>
          </cell>
          <cell r="P97">
            <v>0</v>
          </cell>
          <cell r="Q97">
            <v>0</v>
          </cell>
          <cell r="R97">
            <v>1800000</v>
          </cell>
          <cell r="T97">
            <v>2.8888888888888888</v>
          </cell>
          <cell r="V97" t="str">
            <v>Need PBU</v>
          </cell>
          <cell r="W97">
            <v>900</v>
          </cell>
          <cell r="X97">
            <v>0</v>
          </cell>
        </row>
        <row r="98">
          <cell r="B98">
            <v>43197</v>
          </cell>
          <cell r="C98" t="str">
            <v>A-27</v>
          </cell>
          <cell r="D98" t="str">
            <v>A-27:Zone3</v>
          </cell>
          <cell r="E98">
            <v>24</v>
          </cell>
          <cell r="F98">
            <v>99</v>
          </cell>
          <cell r="G98">
            <v>190</v>
          </cell>
          <cell r="H98">
            <v>87</v>
          </cell>
          <cell r="J98">
            <v>31.2</v>
          </cell>
          <cell r="K98">
            <v>7.3</v>
          </cell>
          <cell r="L98">
            <v>38.5</v>
          </cell>
          <cell r="M98">
            <v>18.961038961038962</v>
          </cell>
          <cell r="N98">
            <v>1.05</v>
          </cell>
          <cell r="O98">
            <v>1.05</v>
          </cell>
          <cell r="P98">
            <v>0</v>
          </cell>
          <cell r="Q98">
            <v>0</v>
          </cell>
          <cell r="R98">
            <v>33653.846153846156</v>
          </cell>
          <cell r="T98">
            <v>36.657142857142858</v>
          </cell>
          <cell r="V98" t="str">
            <v>use BSW Feb 19%</v>
          </cell>
          <cell r="W98">
            <v>1050</v>
          </cell>
          <cell r="X98">
            <v>0</v>
          </cell>
        </row>
        <row r="99">
          <cell r="B99">
            <v>43277</v>
          </cell>
          <cell r="C99" t="str">
            <v>A-27</v>
          </cell>
          <cell r="D99" t="str">
            <v>A-27:Zone3</v>
          </cell>
          <cell r="E99">
            <v>21</v>
          </cell>
          <cell r="F99">
            <v>100</v>
          </cell>
          <cell r="G99">
            <v>184</v>
          </cell>
          <cell r="H99">
            <v>83</v>
          </cell>
          <cell r="I99">
            <v>1</v>
          </cell>
          <cell r="J99">
            <v>15.8</v>
          </cell>
          <cell r="K99">
            <v>3.7</v>
          </cell>
          <cell r="L99">
            <v>19.5</v>
          </cell>
          <cell r="M99">
            <v>18.974358974358974</v>
          </cell>
          <cell r="N99">
            <v>0.57999999999999996</v>
          </cell>
          <cell r="O99">
            <v>0.57999999999999996</v>
          </cell>
          <cell r="P99">
            <v>0</v>
          </cell>
          <cell r="Q99">
            <v>0</v>
          </cell>
          <cell r="R99">
            <v>36708.860759493669</v>
          </cell>
          <cell r="T99">
            <v>33.568965517241381</v>
          </cell>
          <cell r="V99" t="str">
            <v>Gas has drop to 0.6 MM only</v>
          </cell>
          <cell r="W99">
            <v>580</v>
          </cell>
          <cell r="X99">
            <v>0</v>
          </cell>
        </row>
        <row r="100">
          <cell r="B100">
            <v>43308</v>
          </cell>
          <cell r="C100" t="str">
            <v>A-27</v>
          </cell>
          <cell r="D100" t="str">
            <v>A-27:Zone3</v>
          </cell>
          <cell r="E100">
            <v>35</v>
          </cell>
          <cell r="F100">
            <v>100</v>
          </cell>
          <cell r="G100">
            <v>197</v>
          </cell>
          <cell r="H100">
            <v>86</v>
          </cell>
          <cell r="J100">
            <v>0</v>
          </cell>
          <cell r="K100">
            <v>0</v>
          </cell>
          <cell r="L100">
            <v>0</v>
          </cell>
          <cell r="M100">
            <v>0</v>
          </cell>
          <cell r="N100">
            <v>0.94</v>
          </cell>
          <cell r="O100">
            <v>0.94</v>
          </cell>
          <cell r="P100">
            <v>0</v>
          </cell>
          <cell r="Q100">
            <v>0</v>
          </cell>
          <cell r="R100">
            <v>0</v>
          </cell>
          <cell r="T100">
            <v>0</v>
          </cell>
          <cell r="V100" t="str">
            <v>Gas rate back to 0.9 MM but no liquid</v>
          </cell>
          <cell r="W100">
            <v>940</v>
          </cell>
          <cell r="X100">
            <v>0</v>
          </cell>
        </row>
        <row r="101">
          <cell r="B101">
            <v>43355</v>
          </cell>
          <cell r="C101" t="str">
            <v>A-27</v>
          </cell>
          <cell r="D101" t="str">
            <v>A-27:Zone3</v>
          </cell>
          <cell r="E101">
            <v>26.5</v>
          </cell>
          <cell r="F101">
            <v>100</v>
          </cell>
          <cell r="G101">
            <v>180</v>
          </cell>
          <cell r="H101">
            <v>94</v>
          </cell>
          <cell r="I101">
            <v>3</v>
          </cell>
          <cell r="J101">
            <v>11.82</v>
          </cell>
          <cell r="K101">
            <v>0</v>
          </cell>
          <cell r="L101">
            <v>11.82</v>
          </cell>
          <cell r="M101">
            <v>0</v>
          </cell>
          <cell r="N101">
            <v>2.36</v>
          </cell>
          <cell r="O101">
            <v>2.36</v>
          </cell>
          <cell r="P101">
            <v>0</v>
          </cell>
          <cell r="Q101">
            <v>0</v>
          </cell>
          <cell r="R101">
            <v>199661.59052453469</v>
          </cell>
          <cell r="T101">
            <v>5.0084745762711869</v>
          </cell>
          <cell r="V101" t="str">
            <v>After PBU 3 days during total EHO S/D, 100% condensate</v>
          </cell>
          <cell r="W101">
            <v>2360</v>
          </cell>
          <cell r="X101">
            <v>0</v>
          </cell>
        </row>
        <row r="102">
          <cell r="B102">
            <v>43366</v>
          </cell>
          <cell r="C102" t="str">
            <v>A-27</v>
          </cell>
          <cell r="D102" t="str">
            <v>A-27:Zone3</v>
          </cell>
          <cell r="E102">
            <v>24</v>
          </cell>
          <cell r="F102">
            <v>100</v>
          </cell>
          <cell r="G102">
            <v>222</v>
          </cell>
          <cell r="H102">
            <v>97</v>
          </cell>
          <cell r="I102">
            <v>3</v>
          </cell>
          <cell r="J102">
            <v>35.119999999999997</v>
          </cell>
          <cell r="K102">
            <v>0</v>
          </cell>
          <cell r="L102">
            <v>35.119999999999997</v>
          </cell>
          <cell r="M102">
            <v>0</v>
          </cell>
          <cell r="N102">
            <v>1.33</v>
          </cell>
          <cell r="O102">
            <v>1.33</v>
          </cell>
          <cell r="P102">
            <v>0</v>
          </cell>
          <cell r="Q102">
            <v>0</v>
          </cell>
          <cell r="R102">
            <v>37870.159453302964</v>
          </cell>
          <cell r="T102">
            <v>26.406015037593985</v>
          </cell>
          <cell r="V102" t="str">
            <v>High gas demand, WC 0% since all condensate based on Lab FPSO (SG 0.71 API 66)</v>
          </cell>
          <cell r="W102">
            <v>1330</v>
          </cell>
          <cell r="X102">
            <v>0</v>
          </cell>
        </row>
        <row r="103">
          <cell r="B103">
            <v>43381</v>
          </cell>
          <cell r="C103" t="str">
            <v>A-27</v>
          </cell>
          <cell r="D103" t="str">
            <v>A-27:Zone3</v>
          </cell>
          <cell r="E103">
            <v>36</v>
          </cell>
          <cell r="F103">
            <v>100</v>
          </cell>
          <cell r="G103">
            <v>181</v>
          </cell>
          <cell r="H103">
            <v>94</v>
          </cell>
          <cell r="I103">
            <v>3</v>
          </cell>
          <cell r="J103">
            <v>37</v>
          </cell>
          <cell r="K103">
            <v>0</v>
          </cell>
          <cell r="L103">
            <v>37</v>
          </cell>
          <cell r="M103">
            <v>0</v>
          </cell>
          <cell r="N103">
            <v>0.73</v>
          </cell>
          <cell r="O103">
            <v>0.73</v>
          </cell>
          <cell r="P103">
            <v>0</v>
          </cell>
          <cell r="Q103">
            <v>0</v>
          </cell>
          <cell r="R103">
            <v>19729.72972972973</v>
          </cell>
          <cell r="T103">
            <v>50.684931506849317</v>
          </cell>
          <cell r="V103" t="str">
            <v>Gas has decline but liquid still present (slugging)</v>
          </cell>
          <cell r="W103">
            <v>730</v>
          </cell>
          <cell r="X103">
            <v>0</v>
          </cell>
        </row>
        <row r="104">
          <cell r="B104">
            <v>43389</v>
          </cell>
          <cell r="C104" t="str">
            <v>A-27</v>
          </cell>
          <cell r="D104" t="str">
            <v>A-27:Zone3</v>
          </cell>
          <cell r="E104">
            <v>24</v>
          </cell>
          <cell r="F104">
            <v>100</v>
          </cell>
          <cell r="G104">
            <v>181</v>
          </cell>
          <cell r="H104">
            <v>99</v>
          </cell>
          <cell r="I104">
            <v>3</v>
          </cell>
          <cell r="J104">
            <v>43.88</v>
          </cell>
          <cell r="K104">
            <v>0</v>
          </cell>
          <cell r="L104">
            <v>43.88</v>
          </cell>
          <cell r="M104">
            <v>0</v>
          </cell>
          <cell r="N104">
            <v>1.3</v>
          </cell>
          <cell r="O104">
            <v>1.3</v>
          </cell>
          <cell r="P104">
            <v>0</v>
          </cell>
          <cell r="Q104">
            <v>0</v>
          </cell>
          <cell r="R104">
            <v>29626.253418413857</v>
          </cell>
          <cell r="T104">
            <v>33.753846153846155</v>
          </cell>
          <cell r="V104" t="str">
            <v>Gas and liquid increased, THP was same but THT increased 4 degF, need re-test</v>
          </cell>
          <cell r="W104">
            <v>1300</v>
          </cell>
          <cell r="X104">
            <v>0</v>
          </cell>
        </row>
        <row r="105">
          <cell r="B105">
            <v>43458</v>
          </cell>
          <cell r="C105" t="str">
            <v>A-27</v>
          </cell>
          <cell r="D105" t="str">
            <v>A-27:Zone3</v>
          </cell>
          <cell r="E105">
            <v>24</v>
          </cell>
          <cell r="F105">
            <v>100</v>
          </cell>
          <cell r="G105">
            <v>209</v>
          </cell>
          <cell r="H105">
            <v>84</v>
          </cell>
          <cell r="I105">
            <v>3</v>
          </cell>
          <cell r="J105">
            <v>0</v>
          </cell>
          <cell r="K105">
            <v>0</v>
          </cell>
          <cell r="L105">
            <v>0</v>
          </cell>
          <cell r="M105">
            <v>0</v>
          </cell>
          <cell r="N105">
            <v>0.85</v>
          </cell>
          <cell r="O105">
            <v>0.85</v>
          </cell>
          <cell r="P105">
            <v>0</v>
          </cell>
          <cell r="R105">
            <v>0</v>
          </cell>
          <cell r="T105">
            <v>0</v>
          </cell>
          <cell r="V105" t="str">
            <v>need to re-welltest</v>
          </cell>
          <cell r="W105">
            <v>850</v>
          </cell>
          <cell r="X105">
            <v>0</v>
          </cell>
        </row>
        <row r="106">
          <cell r="B106">
            <v>43489</v>
          </cell>
          <cell r="C106" t="str">
            <v>A-27</v>
          </cell>
          <cell r="D106" t="str">
            <v>A-27:Zone3</v>
          </cell>
          <cell r="E106">
            <v>24</v>
          </cell>
          <cell r="F106">
            <v>100</v>
          </cell>
          <cell r="G106">
            <v>212</v>
          </cell>
          <cell r="H106">
            <v>83</v>
          </cell>
          <cell r="I106">
            <v>3</v>
          </cell>
          <cell r="J106">
            <v>11</v>
          </cell>
          <cell r="K106">
            <v>0</v>
          </cell>
          <cell r="L106">
            <v>11</v>
          </cell>
          <cell r="M106">
            <v>0</v>
          </cell>
          <cell r="N106">
            <v>0.3</v>
          </cell>
          <cell r="O106">
            <v>0.3</v>
          </cell>
          <cell r="P106">
            <v>0</v>
          </cell>
          <cell r="Q106">
            <v>0</v>
          </cell>
          <cell r="R106">
            <v>27272.727272727272</v>
          </cell>
          <cell r="T106">
            <v>36.666666666666664</v>
          </cell>
          <cell r="V106" t="str">
            <v>Combine test with A-05 (Qg 3.6 MM 87 bfpd)</v>
          </cell>
          <cell r="W106">
            <v>300</v>
          </cell>
          <cell r="X106">
            <v>0</v>
          </cell>
        </row>
        <row r="107">
          <cell r="B107">
            <v>43496</v>
          </cell>
          <cell r="C107" t="str">
            <v>A-27</v>
          </cell>
          <cell r="D107" t="str">
            <v>A-27:Zone3</v>
          </cell>
          <cell r="E107">
            <v>24</v>
          </cell>
          <cell r="F107">
            <v>100</v>
          </cell>
          <cell r="G107">
            <v>202</v>
          </cell>
          <cell r="H107">
            <v>83</v>
          </cell>
          <cell r="J107">
            <v>3</v>
          </cell>
          <cell r="K107">
            <v>0</v>
          </cell>
          <cell r="L107">
            <v>3</v>
          </cell>
          <cell r="M107">
            <v>0</v>
          </cell>
          <cell r="N107">
            <v>0.5</v>
          </cell>
          <cell r="O107">
            <v>0.5</v>
          </cell>
          <cell r="P107">
            <v>0</v>
          </cell>
          <cell r="Q107">
            <v>0</v>
          </cell>
          <cell r="R107">
            <v>166666.66666666666</v>
          </cell>
          <cell r="T107">
            <v>6</v>
          </cell>
          <cell r="V107" t="str">
            <v>After PBU 1 day, SITP 263#, combine test A-05 (Qg 3.6, liq 87 bbl), sample condensat</v>
          </cell>
          <cell r="W107">
            <v>500</v>
          </cell>
          <cell r="X107">
            <v>0</v>
          </cell>
        </row>
        <row r="108">
          <cell r="B108">
            <v>43513</v>
          </cell>
          <cell r="C108" t="str">
            <v>A-27</v>
          </cell>
          <cell r="D108" t="str">
            <v>A-27:Zone3</v>
          </cell>
          <cell r="E108">
            <v>12</v>
          </cell>
          <cell r="F108">
            <v>100</v>
          </cell>
          <cell r="G108">
            <v>209</v>
          </cell>
          <cell r="H108">
            <v>119</v>
          </cell>
          <cell r="J108">
            <v>146</v>
          </cell>
          <cell r="K108">
            <v>79</v>
          </cell>
          <cell r="L108">
            <v>225</v>
          </cell>
          <cell r="M108">
            <v>35.111111111111114</v>
          </cell>
          <cell r="N108">
            <v>3.26</v>
          </cell>
          <cell r="O108">
            <v>3.26</v>
          </cell>
          <cell r="P108">
            <v>0</v>
          </cell>
          <cell r="Q108">
            <v>0</v>
          </cell>
          <cell r="R108">
            <v>22328.767123287671</v>
          </cell>
          <cell r="T108">
            <v>69.018404907975466</v>
          </cell>
          <cell r="V108" t="str">
            <v>SITP 2200#, Flow test after completing add perf Gabus Stringer-2 w/o set plug Zone-3, still welltest comingle A-05 (5.3 MM, 80 bfpd), WC 35% updated</v>
          </cell>
          <cell r="W108">
            <v>3260</v>
          </cell>
          <cell r="X108">
            <v>0</v>
          </cell>
          <cell r="Y108">
            <v>143</v>
          </cell>
          <cell r="Z108">
            <v>44.785276073619634</v>
          </cell>
        </row>
        <row r="109">
          <cell r="B109">
            <v>43514</v>
          </cell>
          <cell r="C109" t="str">
            <v>A-27</v>
          </cell>
          <cell r="D109" t="str">
            <v>A-27:Zone3</v>
          </cell>
          <cell r="E109">
            <v>7</v>
          </cell>
          <cell r="F109">
            <v>100</v>
          </cell>
          <cell r="G109">
            <v>208</v>
          </cell>
          <cell r="H109">
            <v>120</v>
          </cell>
          <cell r="J109">
            <v>143</v>
          </cell>
          <cell r="K109">
            <v>87</v>
          </cell>
          <cell r="L109">
            <v>230</v>
          </cell>
          <cell r="M109">
            <v>37.826086956521742</v>
          </cell>
          <cell r="N109">
            <v>3.3</v>
          </cell>
          <cell r="O109">
            <v>3.3</v>
          </cell>
          <cell r="P109">
            <v>0</v>
          </cell>
          <cell r="Q109">
            <v>0</v>
          </cell>
          <cell r="R109">
            <v>23076.923076923078</v>
          </cell>
          <cell r="T109">
            <v>69.696969696969703</v>
          </cell>
          <cell r="V109" t="str">
            <v>Shut in A-05, did single welltest A-05</v>
          </cell>
          <cell r="W109">
            <v>3300</v>
          </cell>
          <cell r="X109">
            <v>0</v>
          </cell>
          <cell r="Z109">
            <v>43.333333333333336</v>
          </cell>
        </row>
        <row r="110">
          <cell r="B110">
            <v>43521</v>
          </cell>
          <cell r="C110" t="str">
            <v>A-27</v>
          </cell>
          <cell r="D110" t="str">
            <v>A-27:Zone3</v>
          </cell>
          <cell r="E110">
            <v>29</v>
          </cell>
          <cell r="F110">
            <v>100</v>
          </cell>
          <cell r="G110">
            <v>196</v>
          </cell>
          <cell r="H110">
            <v>125</v>
          </cell>
          <cell r="I110">
            <v>34.99</v>
          </cell>
          <cell r="J110">
            <v>94.7</v>
          </cell>
          <cell r="K110">
            <v>55.6</v>
          </cell>
          <cell r="L110">
            <v>150.30000000000001</v>
          </cell>
          <cell r="M110">
            <v>36.99268130405855</v>
          </cell>
          <cell r="N110">
            <v>3.19</v>
          </cell>
          <cell r="O110">
            <v>3.19</v>
          </cell>
          <cell r="P110">
            <v>0</v>
          </cell>
          <cell r="R110">
            <v>33685.322069693771</v>
          </cell>
          <cell r="T110">
            <v>47.115987460815049</v>
          </cell>
          <cell r="V110" t="str">
            <v>WC 37% NF, comingle A-05</v>
          </cell>
          <cell r="W110">
            <v>3190</v>
          </cell>
          <cell r="X110">
            <v>0</v>
          </cell>
          <cell r="Z110">
            <v>29.686520376175551</v>
          </cell>
        </row>
        <row r="111">
          <cell r="B111">
            <v>43530</v>
          </cell>
          <cell r="C111" t="str">
            <v>A-27</v>
          </cell>
          <cell r="D111" t="str">
            <v>A-27:Zone3</v>
          </cell>
          <cell r="E111">
            <v>24</v>
          </cell>
          <cell r="F111">
            <v>100</v>
          </cell>
          <cell r="G111">
            <v>195</v>
          </cell>
          <cell r="H111">
            <v>127</v>
          </cell>
          <cell r="I111">
            <v>14</v>
          </cell>
          <cell r="J111">
            <v>80</v>
          </cell>
          <cell r="K111">
            <v>24</v>
          </cell>
          <cell r="L111">
            <v>104</v>
          </cell>
          <cell r="M111">
            <v>23.076923076923077</v>
          </cell>
          <cell r="N111">
            <v>3</v>
          </cell>
          <cell r="O111">
            <v>3</v>
          </cell>
          <cell r="P111">
            <v>0</v>
          </cell>
          <cell r="Q111">
            <v>0</v>
          </cell>
          <cell r="R111">
            <v>37500</v>
          </cell>
          <cell r="T111">
            <v>34.666666666666664</v>
          </cell>
          <cell r="V111" t="str">
            <v>Combine test A-05 (5.4 MM, 65 bfpd), WC drop to 23-24%</v>
          </cell>
          <cell r="W111">
            <v>3000</v>
          </cell>
          <cell r="X111">
            <v>0</v>
          </cell>
          <cell r="Z111">
            <v>26.666666666666668</v>
          </cell>
        </row>
        <row r="112">
          <cell r="B112">
            <v>43536</v>
          </cell>
          <cell r="C112" t="str">
            <v>A-27</v>
          </cell>
          <cell r="D112" t="str">
            <v>A-27:Zone3</v>
          </cell>
          <cell r="E112">
            <v>24</v>
          </cell>
          <cell r="F112">
            <v>100</v>
          </cell>
          <cell r="G112">
            <v>191</v>
          </cell>
          <cell r="H112">
            <v>120</v>
          </cell>
          <cell r="J112">
            <v>72.8</v>
          </cell>
          <cell r="K112">
            <v>21.8</v>
          </cell>
          <cell r="L112">
            <v>94.6</v>
          </cell>
          <cell r="M112">
            <v>23.044397463002113</v>
          </cell>
          <cell r="N112">
            <v>2.2999999999999998</v>
          </cell>
          <cell r="O112">
            <v>2.2999999999999998</v>
          </cell>
          <cell r="P112">
            <v>0</v>
          </cell>
          <cell r="Q112">
            <v>0</v>
          </cell>
          <cell r="R112">
            <v>31593.406593406595</v>
          </cell>
          <cell r="T112">
            <v>41.130434782608695</v>
          </cell>
          <cell r="V112" t="str">
            <v>Combine test A-05 (Qg 5.4, 73 bfpd), WC stable at 23%</v>
          </cell>
          <cell r="W112">
            <v>2300</v>
          </cell>
          <cell r="X112">
            <v>0</v>
          </cell>
          <cell r="Z112">
            <v>31.65217391304348</v>
          </cell>
        </row>
        <row r="113">
          <cell r="B113">
            <v>43541</v>
          </cell>
          <cell r="C113" t="str">
            <v>A-27</v>
          </cell>
          <cell r="D113" t="str">
            <v>A-27:Zone3</v>
          </cell>
          <cell r="E113">
            <v>12</v>
          </cell>
          <cell r="F113">
            <v>100</v>
          </cell>
          <cell r="G113">
            <v>191</v>
          </cell>
          <cell r="H113">
            <v>113</v>
          </cell>
          <cell r="I113">
            <v>2</v>
          </cell>
          <cell r="J113">
            <v>54.7</v>
          </cell>
          <cell r="K113">
            <v>16.3</v>
          </cell>
          <cell r="L113">
            <v>71</v>
          </cell>
          <cell r="M113">
            <v>22.95774647887324</v>
          </cell>
          <cell r="N113">
            <v>2.0099999999999998</v>
          </cell>
          <cell r="O113">
            <v>2.0099999999999998</v>
          </cell>
          <cell r="P113">
            <v>0</v>
          </cell>
          <cell r="Q113">
            <v>0</v>
          </cell>
          <cell r="R113">
            <v>36745.886654478978</v>
          </cell>
          <cell r="T113">
            <v>35.323383084577117</v>
          </cell>
          <cell r="V113" t="str">
            <v>Comingle test A-05 (Qg 5.4, 73 bfpd)</v>
          </cell>
          <cell r="W113">
            <v>2009.9999999999998</v>
          </cell>
          <cell r="X113">
            <v>0</v>
          </cell>
          <cell r="Y113" t="str">
            <v>kh</v>
          </cell>
          <cell r="Z113">
            <v>27.21393034825871</v>
          </cell>
        </row>
        <row r="114">
          <cell r="B114">
            <v>43542</v>
          </cell>
          <cell r="C114" t="str">
            <v>A-27</v>
          </cell>
          <cell r="D114" t="str">
            <v>A-27:Zone3</v>
          </cell>
          <cell r="E114">
            <v>12</v>
          </cell>
          <cell r="F114">
            <v>100</v>
          </cell>
          <cell r="G114">
            <v>180</v>
          </cell>
          <cell r="H114">
            <v>113</v>
          </cell>
          <cell r="I114">
            <v>2</v>
          </cell>
          <cell r="J114">
            <v>76.400000000000006</v>
          </cell>
          <cell r="K114">
            <v>22.8</v>
          </cell>
          <cell r="L114">
            <v>99.2</v>
          </cell>
          <cell r="M114">
            <v>22.983870967741936</v>
          </cell>
          <cell r="N114">
            <v>2.19</v>
          </cell>
          <cell r="O114">
            <v>2.19</v>
          </cell>
          <cell r="P114">
            <v>0</v>
          </cell>
          <cell r="Q114">
            <v>0</v>
          </cell>
          <cell r="R114">
            <v>28664.921465968586</v>
          </cell>
          <cell r="T114">
            <v>45.296803652968038</v>
          </cell>
          <cell r="V114" t="str">
            <v>Single test A-27 (shut in A-05), THP drop 10 psig (less THP while A05 S/I)</v>
          </cell>
          <cell r="W114">
            <v>2190</v>
          </cell>
          <cell r="X114">
            <v>0</v>
          </cell>
          <cell r="Y114" t="str">
            <v>kv/kh</v>
          </cell>
          <cell r="Z114">
            <v>34.885844748858453</v>
          </cell>
        </row>
        <row r="115">
          <cell r="B115">
            <v>43550</v>
          </cell>
          <cell r="C115" t="str">
            <v>A-27</v>
          </cell>
          <cell r="D115" t="str">
            <v>A-27:Zone3</v>
          </cell>
          <cell r="E115">
            <v>6</v>
          </cell>
          <cell r="F115">
            <v>100</v>
          </cell>
          <cell r="G115">
            <v>190</v>
          </cell>
          <cell r="H115">
            <v>111</v>
          </cell>
          <cell r="J115">
            <v>69.37</v>
          </cell>
          <cell r="K115">
            <v>20.72</v>
          </cell>
          <cell r="L115">
            <v>90.09</v>
          </cell>
          <cell r="M115">
            <v>22.999222999223001</v>
          </cell>
          <cell r="N115">
            <v>2.2200000000000002</v>
          </cell>
          <cell r="O115">
            <v>2.2200000000000002</v>
          </cell>
          <cell r="P115">
            <v>0</v>
          </cell>
          <cell r="Q115">
            <v>0</v>
          </cell>
          <cell r="R115">
            <v>32002.306472538563</v>
          </cell>
          <cell r="T115">
            <v>40.581081081081081</v>
          </cell>
          <cell r="V115" t="str">
            <v>Single welltest (A-05 S/I)</v>
          </cell>
          <cell r="W115">
            <v>2220</v>
          </cell>
          <cell r="X115">
            <v>0</v>
          </cell>
          <cell r="Y115" t="str">
            <v>kv</v>
          </cell>
          <cell r="Z115">
            <v>31.247747747747749</v>
          </cell>
        </row>
        <row r="116">
          <cell r="B116">
            <v>43557</v>
          </cell>
          <cell r="C116" t="str">
            <v>A-27</v>
          </cell>
          <cell r="D116" t="str">
            <v>A-27:Zone3</v>
          </cell>
          <cell r="E116">
            <v>48</v>
          </cell>
          <cell r="F116">
            <v>100</v>
          </cell>
          <cell r="G116">
            <v>188</v>
          </cell>
          <cell r="H116">
            <v>113</v>
          </cell>
          <cell r="I116">
            <v>1</v>
          </cell>
          <cell r="J116">
            <v>57.8</v>
          </cell>
          <cell r="K116">
            <v>17.3</v>
          </cell>
          <cell r="L116">
            <v>75.099999999999994</v>
          </cell>
          <cell r="M116">
            <v>23.035952063914781</v>
          </cell>
          <cell r="N116">
            <v>2.2200000000000002</v>
          </cell>
          <cell r="O116">
            <v>2.2200000000000002</v>
          </cell>
          <cell r="P116">
            <v>0</v>
          </cell>
          <cell r="Q116">
            <v>0</v>
          </cell>
          <cell r="R116">
            <v>38408.304498269899</v>
          </cell>
          <cell r="T116">
            <v>33.828828828828826</v>
          </cell>
          <cell r="V116" t="str">
            <v>Combine test A-05 (Qg 5.4 MM liq 72 bfpd)</v>
          </cell>
          <cell r="W116">
            <v>2220</v>
          </cell>
          <cell r="X116">
            <v>0</v>
          </cell>
          <cell r="Z116">
            <v>26.036036036036034</v>
          </cell>
        </row>
        <row r="117">
          <cell r="B117">
            <v>43565</v>
          </cell>
          <cell r="C117" t="str">
            <v>A-27</v>
          </cell>
          <cell r="D117" t="str">
            <v>A-27:Zone3</v>
          </cell>
          <cell r="E117">
            <v>24</v>
          </cell>
          <cell r="F117">
            <v>100</v>
          </cell>
          <cell r="G117">
            <v>210</v>
          </cell>
          <cell r="H117">
            <v>112</v>
          </cell>
          <cell r="I117">
            <v>1</v>
          </cell>
          <cell r="J117">
            <v>55.4</v>
          </cell>
          <cell r="K117">
            <v>16.600000000000001</v>
          </cell>
          <cell r="L117">
            <v>72</v>
          </cell>
          <cell r="M117">
            <v>23.055555555555557</v>
          </cell>
          <cell r="N117">
            <v>1.86</v>
          </cell>
          <cell r="O117">
            <v>1.86</v>
          </cell>
          <cell r="P117">
            <v>0</v>
          </cell>
          <cell r="Q117">
            <v>0</v>
          </cell>
          <cell r="R117">
            <v>33574.007220216605</v>
          </cell>
          <cell r="T117">
            <v>38.70967741935484</v>
          </cell>
          <cell r="V117" t="str">
            <v>Combine test A-05 (Qg 5.6 MM, Ql 74 bfpd after A-05 validation single test)</v>
          </cell>
          <cell r="W117">
            <v>1860</v>
          </cell>
          <cell r="X117">
            <v>0</v>
          </cell>
          <cell r="Z117">
            <v>29.784946236559136</v>
          </cell>
        </row>
        <row r="118">
          <cell r="B118">
            <v>43572</v>
          </cell>
          <cell r="C118" t="str">
            <v>A-27</v>
          </cell>
          <cell r="D118" t="str">
            <v>A-27:Zone3</v>
          </cell>
          <cell r="E118">
            <v>12</v>
          </cell>
          <cell r="F118">
            <v>100</v>
          </cell>
          <cell r="G118">
            <v>202</v>
          </cell>
          <cell r="H118">
            <v>113</v>
          </cell>
          <cell r="I118">
            <v>1</v>
          </cell>
          <cell r="J118">
            <v>66.2</v>
          </cell>
          <cell r="K118">
            <v>19.8</v>
          </cell>
          <cell r="L118">
            <v>86</v>
          </cell>
          <cell r="M118">
            <v>23.023255813953487</v>
          </cell>
          <cell r="N118">
            <v>2.2000000000000002</v>
          </cell>
          <cell r="O118">
            <v>2.2000000000000002</v>
          </cell>
          <cell r="P118">
            <v>0</v>
          </cell>
          <cell r="Q118">
            <v>0</v>
          </cell>
          <cell r="R118">
            <v>33232.628398791538</v>
          </cell>
          <cell r="T118">
            <v>39.090909090909093</v>
          </cell>
          <cell r="V118" t="str">
            <v>NF, single test (A-05 S/I)</v>
          </cell>
          <cell r="W118">
            <v>2200</v>
          </cell>
          <cell r="X118">
            <v>0</v>
          </cell>
          <cell r="Z118">
            <v>30.09090909090909</v>
          </cell>
        </row>
        <row r="119">
          <cell r="B119">
            <v>43580</v>
          </cell>
          <cell r="C119" t="str">
            <v>A-27</v>
          </cell>
          <cell r="D119" t="str">
            <v>A-27:Zone3</v>
          </cell>
          <cell r="E119">
            <v>5</v>
          </cell>
          <cell r="F119">
            <v>100</v>
          </cell>
          <cell r="G119">
            <v>211</v>
          </cell>
          <cell r="H119">
            <v>114</v>
          </cell>
          <cell r="J119">
            <v>52.4</v>
          </cell>
          <cell r="K119">
            <v>15.6</v>
          </cell>
          <cell r="L119">
            <v>68</v>
          </cell>
          <cell r="M119">
            <v>22.941176470588236</v>
          </cell>
          <cell r="N119">
            <v>2.1</v>
          </cell>
          <cell r="O119">
            <v>2.1</v>
          </cell>
          <cell r="P119">
            <v>0</v>
          </cell>
          <cell r="Q119">
            <v>0</v>
          </cell>
          <cell r="R119">
            <v>40076.335877862599</v>
          </cell>
          <cell r="T119">
            <v>32.38095238095238</v>
          </cell>
          <cell r="V119" t="str">
            <v>NF, single test (A-05 S/I)</v>
          </cell>
          <cell r="W119">
            <v>2100</v>
          </cell>
          <cell r="X119">
            <v>0</v>
          </cell>
          <cell r="Z119">
            <v>24.952380952380949</v>
          </cell>
        </row>
        <row r="120">
          <cell r="B120">
            <v>43588</v>
          </cell>
          <cell r="C120" t="str">
            <v>A-27</v>
          </cell>
          <cell r="D120" t="str">
            <v>A-27:Zone3</v>
          </cell>
          <cell r="E120">
            <v>11</v>
          </cell>
          <cell r="F120">
            <v>100</v>
          </cell>
          <cell r="G120">
            <v>205</v>
          </cell>
          <cell r="H120">
            <v>121</v>
          </cell>
          <cell r="J120">
            <v>57.4</v>
          </cell>
          <cell r="K120">
            <v>17.2</v>
          </cell>
          <cell r="L120">
            <v>74.599999999999994</v>
          </cell>
          <cell r="M120">
            <v>23.056300268096514</v>
          </cell>
          <cell r="N120">
            <v>2.13</v>
          </cell>
          <cell r="O120">
            <v>2.13</v>
          </cell>
          <cell r="P120">
            <v>0</v>
          </cell>
          <cell r="Q120">
            <v>0</v>
          </cell>
          <cell r="R120">
            <v>37108.01393728223</v>
          </cell>
          <cell r="T120">
            <v>35.023474178403752</v>
          </cell>
          <cell r="V120" t="str">
            <v>NF, Combine test with A-05 before add perf</v>
          </cell>
          <cell r="W120">
            <v>2130</v>
          </cell>
          <cell r="X120">
            <v>0</v>
          </cell>
          <cell r="Z120">
            <v>26.948356807511736</v>
          </cell>
        </row>
        <row r="121">
          <cell r="B121">
            <v>43591</v>
          </cell>
          <cell r="C121" t="str">
            <v>A-27</v>
          </cell>
          <cell r="D121" t="str">
            <v>A-27:Zone3</v>
          </cell>
          <cell r="E121">
            <v>10</v>
          </cell>
          <cell r="F121">
            <v>100</v>
          </cell>
          <cell r="G121">
            <v>201</v>
          </cell>
          <cell r="H121">
            <v>123</v>
          </cell>
          <cell r="I121">
            <v>4</v>
          </cell>
          <cell r="J121">
            <v>117.1</v>
          </cell>
          <cell r="K121">
            <v>35</v>
          </cell>
          <cell r="L121">
            <v>152.1</v>
          </cell>
          <cell r="M121">
            <v>23.011176857330703</v>
          </cell>
          <cell r="N121">
            <v>3.4</v>
          </cell>
          <cell r="O121">
            <v>3.4</v>
          </cell>
          <cell r="P121">
            <v>0</v>
          </cell>
          <cell r="Q121">
            <v>0</v>
          </cell>
          <cell r="R121">
            <v>29035.012809564476</v>
          </cell>
          <cell r="T121">
            <v>44.735294117647058</v>
          </cell>
          <cell r="V121" t="str">
            <v>NF, SITP 1492#, NF, after add perf GBM Gun#1 (1 ft puncher), combine test with A-05</v>
          </cell>
          <cell r="W121">
            <v>3400</v>
          </cell>
          <cell r="X121">
            <v>0</v>
          </cell>
          <cell r="Z121">
            <v>34.441176470588232</v>
          </cell>
        </row>
        <row r="122">
          <cell r="B122">
            <v>43593</v>
          </cell>
          <cell r="C122" t="str">
            <v>A-27</v>
          </cell>
          <cell r="D122" t="str">
            <v>A-27:Zone3</v>
          </cell>
          <cell r="E122">
            <v>10</v>
          </cell>
          <cell r="F122">
            <v>100</v>
          </cell>
          <cell r="G122">
            <v>209</v>
          </cell>
          <cell r="H122">
            <v>154</v>
          </cell>
          <cell r="I122">
            <v>14</v>
          </cell>
          <cell r="J122">
            <v>137.80000000000001</v>
          </cell>
          <cell r="K122">
            <v>7.3</v>
          </cell>
          <cell r="L122">
            <v>145.1</v>
          </cell>
          <cell r="M122">
            <v>5.0310130944176432</v>
          </cell>
          <cell r="N122">
            <v>9.52</v>
          </cell>
          <cell r="O122">
            <v>9.52</v>
          </cell>
          <cell r="P122">
            <v>0</v>
          </cell>
          <cell r="Q122">
            <v>0</v>
          </cell>
          <cell r="R122">
            <v>69085.631349782299</v>
          </cell>
          <cell r="T122">
            <v>15.241596638655462</v>
          </cell>
          <cell r="V122" t="str">
            <v>NF, SITP 1270#, after add perf GBM Gun#2, update WC 5%, combine test with A-05</v>
          </cell>
          <cell r="W122">
            <v>9520</v>
          </cell>
          <cell r="X122">
            <v>0</v>
          </cell>
          <cell r="Z122">
            <v>14.474789915966388</v>
          </cell>
        </row>
        <row r="123">
          <cell r="B123">
            <v>43594</v>
          </cell>
          <cell r="C123" t="str">
            <v>A-27</v>
          </cell>
          <cell r="D123" t="str">
            <v>A-27:Zone3</v>
          </cell>
          <cell r="E123">
            <v>10</v>
          </cell>
          <cell r="F123">
            <v>100</v>
          </cell>
          <cell r="G123">
            <v>199</v>
          </cell>
          <cell r="H123">
            <v>157</v>
          </cell>
          <cell r="I123">
            <v>32</v>
          </cell>
          <cell r="J123">
            <v>117</v>
          </cell>
          <cell r="K123">
            <v>13</v>
          </cell>
          <cell r="L123">
            <v>130</v>
          </cell>
          <cell r="M123">
            <v>10</v>
          </cell>
          <cell r="N123">
            <v>12.15</v>
          </cell>
          <cell r="O123">
            <v>12.15</v>
          </cell>
          <cell r="P123">
            <v>0</v>
          </cell>
          <cell r="Q123">
            <v>0</v>
          </cell>
          <cell r="R123">
            <v>103846.15384615384</v>
          </cell>
          <cell r="T123">
            <v>10.699588477366255</v>
          </cell>
          <cell r="V123" t="str">
            <v>NF, SITP 1094#, after add perf GBM Gun#3, update WC 10%, combine test with A-05</v>
          </cell>
          <cell r="W123">
            <v>12150</v>
          </cell>
          <cell r="X123">
            <v>0</v>
          </cell>
          <cell r="Z123">
            <v>9.6296296296296298</v>
          </cell>
        </row>
        <row r="124">
          <cell r="B124">
            <v>43595</v>
          </cell>
          <cell r="C124" t="str">
            <v>A-27</v>
          </cell>
          <cell r="D124" t="str">
            <v>A-27:Zone3</v>
          </cell>
          <cell r="E124">
            <v>12</v>
          </cell>
          <cell r="F124">
            <v>100</v>
          </cell>
          <cell r="G124">
            <v>213</v>
          </cell>
          <cell r="H124">
            <v>161</v>
          </cell>
          <cell r="I124">
            <v>139</v>
          </cell>
          <cell r="J124">
            <v>81.2</v>
          </cell>
          <cell r="K124">
            <v>41.8</v>
          </cell>
          <cell r="L124">
            <v>123</v>
          </cell>
          <cell r="M124">
            <v>33.983739837398375</v>
          </cell>
          <cell r="N124">
            <v>14.94</v>
          </cell>
          <cell r="O124">
            <v>14.94</v>
          </cell>
          <cell r="P124">
            <v>0</v>
          </cell>
          <cell r="Q124">
            <v>0</v>
          </cell>
          <cell r="R124">
            <v>183990.14778325122</v>
          </cell>
          <cell r="T124">
            <v>8.2329317269076299</v>
          </cell>
          <cell r="V124" t="str">
            <v>NF, SITP 1064#, after add perf GBM Gun#4, update WC avg 34%, combine test with A-05</v>
          </cell>
          <cell r="W124">
            <v>14940</v>
          </cell>
          <cell r="X124">
            <v>0</v>
          </cell>
          <cell r="Y124">
            <v>23.800000000000004</v>
          </cell>
          <cell r="Z124">
            <v>5.4350736278447123</v>
          </cell>
        </row>
        <row r="125">
          <cell r="B125">
            <v>43596</v>
          </cell>
          <cell r="C125" t="str">
            <v>A-27</v>
          </cell>
          <cell r="D125" t="str">
            <v>A-27:Zone3</v>
          </cell>
          <cell r="E125">
            <v>24</v>
          </cell>
          <cell r="F125">
            <v>100</v>
          </cell>
          <cell r="G125">
            <v>215</v>
          </cell>
          <cell r="H125">
            <v>170</v>
          </cell>
          <cell r="I125">
            <v>256</v>
          </cell>
          <cell r="J125">
            <v>66.599999999999994</v>
          </cell>
          <cell r="K125">
            <v>52.4</v>
          </cell>
          <cell r="L125">
            <v>119</v>
          </cell>
          <cell r="M125">
            <v>44.033613445378151</v>
          </cell>
          <cell r="N125">
            <v>14.17</v>
          </cell>
          <cell r="O125">
            <v>14.17</v>
          </cell>
          <cell r="P125">
            <v>0</v>
          </cell>
          <cell r="Q125">
            <v>0</v>
          </cell>
          <cell r="R125">
            <v>212762.76276276275</v>
          </cell>
          <cell r="T125">
            <v>8.3980239943542703</v>
          </cell>
          <cell r="V125" t="str">
            <v>NF, after 2 days flow, combine with A-05</v>
          </cell>
          <cell r="W125">
            <v>14170</v>
          </cell>
          <cell r="X125">
            <v>0</v>
          </cell>
          <cell r="Y125">
            <v>12.809999999999999</v>
          </cell>
          <cell r="Z125">
            <v>4.7000705716302047</v>
          </cell>
        </row>
        <row r="126">
          <cell r="B126">
            <v>43598</v>
          </cell>
          <cell r="C126" t="str">
            <v>A-27</v>
          </cell>
          <cell r="D126" t="str">
            <v>A-27:Zone3</v>
          </cell>
          <cell r="E126">
            <v>24</v>
          </cell>
          <cell r="F126">
            <v>100</v>
          </cell>
          <cell r="G126">
            <v>215</v>
          </cell>
          <cell r="H126">
            <v>167</v>
          </cell>
          <cell r="I126">
            <v>267</v>
          </cell>
          <cell r="J126">
            <v>55.9</v>
          </cell>
          <cell r="K126">
            <v>42.1</v>
          </cell>
          <cell r="L126">
            <v>98</v>
          </cell>
          <cell r="M126">
            <v>42.95918367346939</v>
          </cell>
          <cell r="N126">
            <v>13.71</v>
          </cell>
          <cell r="O126">
            <v>13.71</v>
          </cell>
          <cell r="P126">
            <v>0</v>
          </cell>
          <cell r="Q126">
            <v>0</v>
          </cell>
          <cell r="R126">
            <v>245259.39177101967</v>
          </cell>
          <cell r="T126">
            <v>7.1480671043034283</v>
          </cell>
          <cell r="V126" t="str">
            <v>NF, after 3 days flow, combine A-05, WC avg 43% no sand</v>
          </cell>
          <cell r="W126">
            <v>13710</v>
          </cell>
          <cell r="X126">
            <v>0</v>
          </cell>
          <cell r="Z126">
            <v>4.0773158278628738</v>
          </cell>
        </row>
        <row r="127">
          <cell r="B127">
            <v>43599</v>
          </cell>
          <cell r="C127" t="str">
            <v>A-27</v>
          </cell>
          <cell r="D127" t="str">
            <v>A-27:Zone3</v>
          </cell>
          <cell r="E127">
            <v>24</v>
          </cell>
          <cell r="F127">
            <v>100</v>
          </cell>
          <cell r="G127">
            <v>212</v>
          </cell>
          <cell r="H127">
            <v>159</v>
          </cell>
          <cell r="I127">
            <v>259</v>
          </cell>
          <cell r="J127">
            <v>75.8</v>
          </cell>
          <cell r="K127">
            <v>20.2</v>
          </cell>
          <cell r="L127">
            <v>96</v>
          </cell>
          <cell r="M127">
            <v>21.041666666666668</v>
          </cell>
          <cell r="N127">
            <v>13.6</v>
          </cell>
          <cell r="O127">
            <v>13.6</v>
          </cell>
          <cell r="P127">
            <v>0</v>
          </cell>
          <cell r="Q127">
            <v>0</v>
          </cell>
          <cell r="R127">
            <v>179419.52506596307</v>
          </cell>
          <cell r="T127">
            <v>7.0588235294117645</v>
          </cell>
          <cell r="V127" t="str">
            <v>NF, after 4 days flow, combine A-05, WC avg 21% no sand</v>
          </cell>
          <cell r="W127">
            <v>13600</v>
          </cell>
          <cell r="X127">
            <v>0</v>
          </cell>
          <cell r="Z127">
            <v>5.5735294117647056</v>
          </cell>
        </row>
        <row r="128">
          <cell r="B128">
            <v>43600</v>
          </cell>
          <cell r="C128" t="str">
            <v>A-27</v>
          </cell>
          <cell r="D128" t="str">
            <v>A-27:Zone3</v>
          </cell>
          <cell r="E128">
            <v>20</v>
          </cell>
          <cell r="F128">
            <v>100</v>
          </cell>
          <cell r="G128">
            <v>204</v>
          </cell>
          <cell r="H128">
            <v>172</v>
          </cell>
          <cell r="I128">
            <v>211</v>
          </cell>
          <cell r="J128">
            <v>60.4</v>
          </cell>
          <cell r="K128">
            <v>0.6</v>
          </cell>
          <cell r="L128">
            <v>61</v>
          </cell>
          <cell r="M128">
            <v>0.98360655737704916</v>
          </cell>
          <cell r="N128">
            <v>13.13</v>
          </cell>
          <cell r="O128">
            <v>13.13</v>
          </cell>
          <cell r="P128">
            <v>0</v>
          </cell>
          <cell r="Q128">
            <v>0</v>
          </cell>
          <cell r="R128">
            <v>217384.10596026489</v>
          </cell>
          <cell r="T128">
            <v>4.6458492003046459</v>
          </cell>
          <cell r="V128" t="str">
            <v>NF, after 5 days flow, combine A-05, WC avg 1% almost full condensate, no sand</v>
          </cell>
          <cell r="W128">
            <v>13130</v>
          </cell>
          <cell r="X128">
            <v>0</v>
          </cell>
          <cell r="Z128">
            <v>4.6001523229245995</v>
          </cell>
        </row>
        <row r="129">
          <cell r="B129">
            <v>43603</v>
          </cell>
          <cell r="C129" t="str">
            <v>A-27</v>
          </cell>
          <cell r="D129" t="str">
            <v>A-27:Zone3</v>
          </cell>
          <cell r="E129">
            <v>24</v>
          </cell>
          <cell r="F129">
            <v>100</v>
          </cell>
          <cell r="G129">
            <v>199</v>
          </cell>
          <cell r="H129">
            <v>159</v>
          </cell>
          <cell r="I129">
            <v>123</v>
          </cell>
          <cell r="J129">
            <v>92.6</v>
          </cell>
          <cell r="K129">
            <v>0.9</v>
          </cell>
          <cell r="L129">
            <v>93.5</v>
          </cell>
          <cell r="M129">
            <v>0.96256684491978606</v>
          </cell>
          <cell r="N129">
            <v>11.87</v>
          </cell>
          <cell r="O129">
            <v>11.87</v>
          </cell>
          <cell r="P129">
            <v>0</v>
          </cell>
          <cell r="Q129">
            <v>0</v>
          </cell>
          <cell r="R129">
            <v>128185.74514038877</v>
          </cell>
          <cell r="T129">
            <v>7.8770008424599833</v>
          </cell>
          <cell r="V129" t="str">
            <v>NF, after 8 days flow. combine A-05</v>
          </cell>
          <cell r="W129">
            <v>11870</v>
          </cell>
          <cell r="X129">
            <v>0</v>
          </cell>
          <cell r="Z129">
            <v>7.8011794439764115</v>
          </cell>
        </row>
        <row r="130">
          <cell r="B130">
            <v>43604</v>
          </cell>
          <cell r="C130" t="str">
            <v>A-27</v>
          </cell>
          <cell r="D130" t="str">
            <v>A-27:Zone3</v>
          </cell>
          <cell r="E130">
            <v>10</v>
          </cell>
          <cell r="F130">
            <v>100</v>
          </cell>
          <cell r="G130">
            <v>198</v>
          </cell>
          <cell r="H130">
            <v>160</v>
          </cell>
          <cell r="I130">
            <v>114</v>
          </cell>
          <cell r="J130">
            <v>78.2</v>
          </cell>
          <cell r="K130">
            <v>3.3</v>
          </cell>
          <cell r="L130">
            <v>81.5</v>
          </cell>
          <cell r="M130">
            <v>4.0490797546012267</v>
          </cell>
          <cell r="N130">
            <v>11.53</v>
          </cell>
          <cell r="O130">
            <v>11.53</v>
          </cell>
          <cell r="P130">
            <v>0</v>
          </cell>
          <cell r="Q130">
            <v>0</v>
          </cell>
          <cell r="R130">
            <v>147442.45524296674</v>
          </cell>
          <cell r="T130">
            <v>7.0685169124024281</v>
          </cell>
          <cell r="V130" t="str">
            <v>NF, after 9 days flow, combine A-05, update WC 4%</v>
          </cell>
          <cell r="W130">
            <v>11530</v>
          </cell>
          <cell r="X130">
            <v>0</v>
          </cell>
          <cell r="Z130">
            <v>6.7823070251517787</v>
          </cell>
        </row>
        <row r="131">
          <cell r="B131">
            <v>43607</v>
          </cell>
          <cell r="C131" t="str">
            <v>A-27</v>
          </cell>
          <cell r="D131" t="str">
            <v>A-27:Zone3</v>
          </cell>
          <cell r="E131">
            <v>24</v>
          </cell>
          <cell r="F131">
            <v>100</v>
          </cell>
          <cell r="G131">
            <v>190</v>
          </cell>
          <cell r="H131">
            <v>162</v>
          </cell>
          <cell r="I131">
            <v>49</v>
          </cell>
          <cell r="J131">
            <v>75.5</v>
          </cell>
          <cell r="K131">
            <v>4</v>
          </cell>
          <cell r="L131">
            <v>79.5</v>
          </cell>
          <cell r="M131">
            <v>5.0314465408805029</v>
          </cell>
          <cell r="N131">
            <v>9.4700000000000006</v>
          </cell>
          <cell r="O131">
            <v>9.4700000000000006</v>
          </cell>
          <cell r="P131">
            <v>0</v>
          </cell>
          <cell r="Q131">
            <v>0</v>
          </cell>
          <cell r="R131">
            <v>125430.46357615895</v>
          </cell>
          <cell r="T131">
            <v>8.3949313621964095</v>
          </cell>
          <cell r="V131" t="str">
            <v>NF, after 12 days flow, combine A-05, Update WC 5%</v>
          </cell>
          <cell r="W131">
            <v>9470</v>
          </cell>
          <cell r="X131">
            <v>0</v>
          </cell>
          <cell r="Z131">
            <v>7.9725448785638857</v>
          </cell>
        </row>
        <row r="132">
          <cell r="B132">
            <v>43609</v>
          </cell>
          <cell r="C132" t="str">
            <v>A-27</v>
          </cell>
          <cell r="D132" t="str">
            <v>A-27:Zone3</v>
          </cell>
          <cell r="E132">
            <v>8</v>
          </cell>
          <cell r="F132">
            <v>100</v>
          </cell>
          <cell r="G132">
            <v>185</v>
          </cell>
          <cell r="H132">
            <v>167</v>
          </cell>
          <cell r="I132">
            <v>38</v>
          </cell>
          <cell r="J132">
            <v>68</v>
          </cell>
          <cell r="K132">
            <v>4</v>
          </cell>
          <cell r="L132">
            <v>72</v>
          </cell>
          <cell r="M132">
            <v>5.5555555555555554</v>
          </cell>
          <cell r="N132">
            <v>8.77</v>
          </cell>
          <cell r="O132">
            <v>8.77</v>
          </cell>
          <cell r="P132">
            <v>0</v>
          </cell>
          <cell r="Q132">
            <v>0</v>
          </cell>
          <cell r="R132">
            <v>128970.58823529411</v>
          </cell>
          <cell r="T132">
            <v>8.2098061573546186</v>
          </cell>
          <cell r="V132" t="str">
            <v>NF after 15 days flow, combine A-05, WC 5%</v>
          </cell>
          <cell r="W132">
            <v>8770</v>
          </cell>
          <cell r="X132">
            <v>0</v>
          </cell>
          <cell r="Z132">
            <v>7.7537058152793614</v>
          </cell>
        </row>
        <row r="133">
          <cell r="B133">
            <v>43622</v>
          </cell>
          <cell r="C133" t="str">
            <v>A-27</v>
          </cell>
          <cell r="D133" t="str">
            <v>A-27:Zone3</v>
          </cell>
          <cell r="E133">
            <v>10</v>
          </cell>
          <cell r="F133">
            <v>100</v>
          </cell>
          <cell r="G133">
            <v>202</v>
          </cell>
          <cell r="H133">
            <v>150</v>
          </cell>
          <cell r="I133">
            <v>12</v>
          </cell>
          <cell r="J133">
            <v>81</v>
          </cell>
          <cell r="K133">
            <v>4</v>
          </cell>
          <cell r="L133">
            <v>85</v>
          </cell>
          <cell r="M133">
            <v>4.7058823529411766</v>
          </cell>
          <cell r="N133">
            <v>4.83</v>
          </cell>
          <cell r="O133">
            <v>4.83</v>
          </cell>
          <cell r="P133">
            <v>0</v>
          </cell>
          <cell r="Q133">
            <v>0</v>
          </cell>
          <cell r="R133">
            <v>59629.629629629628</v>
          </cell>
          <cell r="T133">
            <v>17.598343685300208</v>
          </cell>
          <cell r="V133" t="str">
            <v>NF, combine A-05, WC 5%</v>
          </cell>
          <cell r="W133">
            <v>4830</v>
          </cell>
          <cell r="X133">
            <v>0</v>
          </cell>
          <cell r="Z133">
            <v>16.770186335403725</v>
          </cell>
        </row>
        <row r="134">
          <cell r="B134">
            <v>43630</v>
          </cell>
          <cell r="C134" t="str">
            <v>A-27</v>
          </cell>
          <cell r="D134" t="str">
            <v>A-27:Zone3</v>
          </cell>
          <cell r="E134">
            <v>13</v>
          </cell>
          <cell r="F134">
            <v>100</v>
          </cell>
          <cell r="G134">
            <v>197</v>
          </cell>
          <cell r="H134">
            <v>138</v>
          </cell>
          <cell r="I134">
            <v>5</v>
          </cell>
          <cell r="J134">
            <v>74.099999999999994</v>
          </cell>
          <cell r="K134">
            <v>3.9</v>
          </cell>
          <cell r="L134">
            <v>78</v>
          </cell>
          <cell r="M134">
            <v>5</v>
          </cell>
          <cell r="N134">
            <v>3.27</v>
          </cell>
          <cell r="O134">
            <v>3.27</v>
          </cell>
          <cell r="P134">
            <v>0</v>
          </cell>
          <cell r="Q134">
            <v>0</v>
          </cell>
          <cell r="R134">
            <v>44129.554655870445</v>
          </cell>
          <cell r="T134">
            <v>23.853211009174313</v>
          </cell>
          <cell r="V134" t="str">
            <v>NF, weekly update test, WC 0% on June 9, 2019. GBM and GS</v>
          </cell>
          <cell r="W134">
            <v>3270</v>
          </cell>
          <cell r="X134">
            <v>0</v>
          </cell>
          <cell r="Z134">
            <v>22.660550458715594</v>
          </cell>
        </row>
        <row r="135">
          <cell r="B135">
            <v>43641</v>
          </cell>
          <cell r="C135" t="str">
            <v>A-27</v>
          </cell>
          <cell r="D135" t="str">
            <v>A-27:Zone3</v>
          </cell>
          <cell r="E135">
            <v>12</v>
          </cell>
          <cell r="F135">
            <v>95</v>
          </cell>
          <cell r="G135">
            <v>197</v>
          </cell>
          <cell r="H135">
            <v>124</v>
          </cell>
          <cell r="I135">
            <v>0</v>
          </cell>
          <cell r="J135">
            <v>70.3</v>
          </cell>
          <cell r="K135">
            <v>3.7</v>
          </cell>
          <cell r="L135">
            <v>74</v>
          </cell>
          <cell r="M135">
            <v>5</v>
          </cell>
          <cell r="N135">
            <v>3.23</v>
          </cell>
          <cell r="O135">
            <v>3.23</v>
          </cell>
          <cell r="P135">
            <v>0</v>
          </cell>
          <cell r="Q135">
            <v>0</v>
          </cell>
          <cell r="R135">
            <v>45945.945945945947</v>
          </cell>
          <cell r="T135">
            <v>22.910216718266255</v>
          </cell>
          <cell r="V135" t="str">
            <v>NF</v>
          </cell>
          <cell r="W135">
            <v>3230</v>
          </cell>
          <cell r="X135">
            <v>0</v>
          </cell>
          <cell r="Z135">
            <v>21.764705882352942</v>
          </cell>
        </row>
        <row r="136">
          <cell r="B136">
            <v>43659</v>
          </cell>
          <cell r="C136" t="str">
            <v>A-27</v>
          </cell>
          <cell r="D136" t="str">
            <v>A-27:Zone3</v>
          </cell>
          <cell r="E136">
            <v>8</v>
          </cell>
          <cell r="F136">
            <v>100</v>
          </cell>
          <cell r="G136">
            <v>198</v>
          </cell>
          <cell r="H136">
            <v>144</v>
          </cell>
          <cell r="I136">
            <v>2.2000000000000002</v>
          </cell>
          <cell r="J136">
            <v>53.2</v>
          </cell>
          <cell r="K136">
            <v>2.8</v>
          </cell>
          <cell r="L136">
            <v>56</v>
          </cell>
          <cell r="M136">
            <v>5</v>
          </cell>
          <cell r="N136">
            <v>2.87</v>
          </cell>
          <cell r="O136">
            <v>2.87</v>
          </cell>
          <cell r="P136">
            <v>0</v>
          </cell>
          <cell r="R136">
            <v>53947.368421052633</v>
          </cell>
          <cell r="T136">
            <v>19.512195121951219</v>
          </cell>
          <cell r="V136" t="str">
            <v>NF, combine test A-05</v>
          </cell>
          <cell r="W136">
            <v>2870</v>
          </cell>
          <cell r="X136">
            <v>0</v>
          </cell>
          <cell r="Z136">
            <v>18.536585365853657</v>
          </cell>
        </row>
        <row r="137">
          <cell r="B137">
            <v>43675</v>
          </cell>
          <cell r="C137" t="str">
            <v>A-27</v>
          </cell>
          <cell r="D137" t="str">
            <v>A-27:Zone3</v>
          </cell>
          <cell r="E137">
            <v>18</v>
          </cell>
          <cell r="F137">
            <v>100</v>
          </cell>
          <cell r="G137">
            <v>187</v>
          </cell>
          <cell r="H137">
            <v>126</v>
          </cell>
          <cell r="I137">
            <v>4</v>
          </cell>
          <cell r="J137">
            <v>62</v>
          </cell>
          <cell r="K137">
            <v>3</v>
          </cell>
          <cell r="L137">
            <v>65</v>
          </cell>
          <cell r="M137">
            <v>4.615384615384615</v>
          </cell>
          <cell r="N137">
            <v>3.02</v>
          </cell>
          <cell r="O137">
            <v>3.02</v>
          </cell>
          <cell r="P137">
            <v>0</v>
          </cell>
          <cell r="R137">
            <v>48709.677419354841</v>
          </cell>
          <cell r="T137">
            <v>21.523178807947019</v>
          </cell>
          <cell r="V137" t="str">
            <v>NF, WC 3%, combine A-05 (5.77 MM, 56,39 bfpd)</v>
          </cell>
          <cell r="W137">
            <v>3020</v>
          </cell>
          <cell r="X137">
            <v>0</v>
          </cell>
          <cell r="Z137">
            <v>20.52980132450331</v>
          </cell>
        </row>
        <row r="138">
          <cell r="B138">
            <v>43682</v>
          </cell>
          <cell r="C138" t="str">
            <v>A-27</v>
          </cell>
          <cell r="D138" t="str">
            <v>A-27:Zone3</v>
          </cell>
          <cell r="E138">
            <v>13</v>
          </cell>
          <cell r="F138">
            <v>39</v>
          </cell>
          <cell r="G138">
            <v>197</v>
          </cell>
          <cell r="H138">
            <v>112</v>
          </cell>
          <cell r="I138">
            <v>49</v>
          </cell>
          <cell r="J138">
            <v>25.7</v>
          </cell>
          <cell r="K138">
            <v>1.4</v>
          </cell>
          <cell r="L138">
            <v>27.1</v>
          </cell>
          <cell r="M138">
            <v>5.1660516605166054</v>
          </cell>
          <cell r="N138">
            <v>2.92</v>
          </cell>
          <cell r="O138">
            <v>2.92</v>
          </cell>
          <cell r="P138">
            <v>0</v>
          </cell>
          <cell r="Q138">
            <v>0</v>
          </cell>
          <cell r="R138">
            <v>113618.67704280156</v>
          </cell>
          <cell r="T138">
            <v>9.2465753424657535</v>
          </cell>
          <cell r="V138" t="str">
            <v>NF, WC 5%, combine A-05 (4.98 MM, 54 bfpd), choke 39%?? problem?</v>
          </cell>
          <cell r="W138">
            <v>2920</v>
          </cell>
          <cell r="X138">
            <v>0</v>
          </cell>
          <cell r="Z138">
            <v>8.8013698630136989</v>
          </cell>
        </row>
        <row r="139">
          <cell r="B139">
            <v>43702</v>
          </cell>
          <cell r="C139" t="str">
            <v>A-27</v>
          </cell>
          <cell r="D139" t="str">
            <v>A-27:Zone3</v>
          </cell>
          <cell r="E139">
            <v>20</v>
          </cell>
          <cell r="F139">
            <v>100</v>
          </cell>
          <cell r="G139">
            <v>196</v>
          </cell>
          <cell r="H139">
            <v>131</v>
          </cell>
          <cell r="I139">
            <v>4</v>
          </cell>
          <cell r="J139">
            <v>16.2</v>
          </cell>
          <cell r="K139">
            <v>0.9</v>
          </cell>
          <cell r="L139">
            <v>17.100000000000001</v>
          </cell>
          <cell r="M139">
            <v>5.2631578947368425</v>
          </cell>
          <cell r="N139">
            <v>3</v>
          </cell>
          <cell r="O139">
            <v>3</v>
          </cell>
          <cell r="P139">
            <v>0</v>
          </cell>
          <cell r="Q139">
            <v>0</v>
          </cell>
          <cell r="R139">
            <v>185185.1851851852</v>
          </cell>
          <cell r="T139">
            <v>5.7</v>
          </cell>
          <cell r="V139" t="str">
            <v>NF, combine A-05 (5.68 MMSCFD, 61.20 BFD) (20 Aug 19)</v>
          </cell>
          <cell r="W139">
            <v>3000</v>
          </cell>
          <cell r="X139">
            <v>0</v>
          </cell>
          <cell r="Z139">
            <v>5.3999999999999995</v>
          </cell>
        </row>
        <row r="140">
          <cell r="B140">
            <v>43713</v>
          </cell>
          <cell r="C140" t="str">
            <v>A-27</v>
          </cell>
          <cell r="D140" t="str">
            <v>A-27:Zone3</v>
          </cell>
          <cell r="E140">
            <v>15</v>
          </cell>
          <cell r="F140">
            <v>100</v>
          </cell>
          <cell r="G140">
            <v>202</v>
          </cell>
          <cell r="H140">
            <v>128</v>
          </cell>
          <cell r="I140">
            <v>0</v>
          </cell>
          <cell r="J140">
            <v>65.400000000000006</v>
          </cell>
          <cell r="K140">
            <v>3.4</v>
          </cell>
          <cell r="L140">
            <v>68.8</v>
          </cell>
          <cell r="M140">
            <v>4.941860465116279</v>
          </cell>
          <cell r="N140">
            <v>2.71</v>
          </cell>
          <cell r="O140">
            <v>2.71</v>
          </cell>
          <cell r="P140">
            <v>0</v>
          </cell>
          <cell r="Q140">
            <v>0</v>
          </cell>
          <cell r="R140">
            <v>41437.308868501532</v>
          </cell>
          <cell r="T140">
            <v>25.383763837638377</v>
          </cell>
          <cell r="V140" t="str">
            <v>NF, single test after A-05 XV prod header repaired, first test after BTS 2019</v>
          </cell>
          <cell r="W140">
            <v>2710</v>
          </cell>
          <cell r="X140">
            <v>0</v>
          </cell>
          <cell r="Z140">
            <v>24.132841328413285</v>
          </cell>
        </row>
        <row r="141">
          <cell r="B141">
            <v>43729</v>
          </cell>
          <cell r="C141" t="str">
            <v>A-27</v>
          </cell>
          <cell r="D141" t="str">
            <v>A-27:Zone3</v>
          </cell>
          <cell r="E141">
            <v>36</v>
          </cell>
          <cell r="F141">
            <v>80</v>
          </cell>
          <cell r="G141">
            <v>196</v>
          </cell>
          <cell r="H141">
            <v>128</v>
          </cell>
          <cell r="I141">
            <v>0</v>
          </cell>
          <cell r="J141">
            <v>101.7</v>
          </cell>
          <cell r="K141">
            <v>5.4</v>
          </cell>
          <cell r="L141">
            <v>107.1</v>
          </cell>
          <cell r="M141">
            <v>5.0420168067226889</v>
          </cell>
          <cell r="N141">
            <v>2.41</v>
          </cell>
          <cell r="O141">
            <v>2.41</v>
          </cell>
          <cell r="P141">
            <v>0</v>
          </cell>
          <cell r="Q141">
            <v>0</v>
          </cell>
          <cell r="R141">
            <v>23697.148475909537</v>
          </cell>
          <cell r="T141">
            <v>44.439834024896264</v>
          </cell>
          <cell r="V141" t="str">
            <v>NF, single test. total liq increase</v>
          </cell>
          <cell r="W141">
            <v>2410</v>
          </cell>
          <cell r="X141">
            <v>0</v>
          </cell>
          <cell r="Z141">
            <v>42.199170124481327</v>
          </cell>
        </row>
        <row r="142">
          <cell r="B142">
            <v>43740</v>
          </cell>
          <cell r="C142" t="str">
            <v>A-27</v>
          </cell>
          <cell r="D142" t="str">
            <v>A-27:Zone3</v>
          </cell>
          <cell r="E142">
            <v>24</v>
          </cell>
          <cell r="F142">
            <v>100</v>
          </cell>
          <cell r="G142">
            <v>207</v>
          </cell>
          <cell r="H142">
            <v>129</v>
          </cell>
          <cell r="I142">
            <v>0</v>
          </cell>
          <cell r="J142">
            <v>103.6</v>
          </cell>
          <cell r="K142">
            <v>5.5</v>
          </cell>
          <cell r="L142">
            <v>109.1</v>
          </cell>
          <cell r="M142">
            <v>5.0412465627864345</v>
          </cell>
          <cell r="N142">
            <v>2.27</v>
          </cell>
          <cell r="O142">
            <v>2.27</v>
          </cell>
          <cell r="P142">
            <v>0</v>
          </cell>
          <cell r="Q142">
            <v>0</v>
          </cell>
          <cell r="R142">
            <v>21911.196911196912</v>
          </cell>
          <cell r="T142">
            <v>48.017621145374449</v>
          </cell>
          <cell r="V142" t="str">
            <v>NF, single</v>
          </cell>
          <cell r="W142">
            <v>2270</v>
          </cell>
          <cell r="X142">
            <v>0</v>
          </cell>
          <cell r="Z142">
            <v>45.638766519823783</v>
          </cell>
        </row>
        <row r="143">
          <cell r="B143">
            <v>43773</v>
          </cell>
          <cell r="C143" t="str">
            <v>A-27</v>
          </cell>
          <cell r="D143" t="str">
            <v>A-27:Zone3</v>
          </cell>
          <cell r="E143">
            <v>22</v>
          </cell>
          <cell r="F143">
            <v>100</v>
          </cell>
          <cell r="G143">
            <v>202</v>
          </cell>
          <cell r="H143">
            <v>130</v>
          </cell>
          <cell r="I143">
            <v>0</v>
          </cell>
          <cell r="J143">
            <v>109</v>
          </cell>
          <cell r="K143">
            <v>122</v>
          </cell>
          <cell r="L143">
            <v>231</v>
          </cell>
          <cell r="M143">
            <v>52.813852813852812</v>
          </cell>
          <cell r="N143">
            <v>1.99</v>
          </cell>
          <cell r="O143">
            <v>1.99</v>
          </cell>
          <cell r="P143">
            <v>0</v>
          </cell>
          <cell r="Q143">
            <v>0</v>
          </cell>
          <cell r="R143">
            <v>18256.880733944956</v>
          </cell>
          <cell r="T143">
            <v>116.08040201005025</v>
          </cell>
          <cell r="V143" t="str">
            <v>NF, WC 53% update 5 Nov, tot fluid increase again but WC also increase</v>
          </cell>
          <cell r="W143">
            <v>1990</v>
          </cell>
          <cell r="X143">
            <v>0</v>
          </cell>
          <cell r="Z143">
            <v>54.773869346733669</v>
          </cell>
        </row>
        <row r="144">
          <cell r="B144">
            <v>43783</v>
          </cell>
          <cell r="C144" t="str">
            <v>A-27</v>
          </cell>
          <cell r="D144" t="str">
            <v>A-27:Zone3</v>
          </cell>
          <cell r="E144">
            <v>12</v>
          </cell>
          <cell r="F144">
            <v>100</v>
          </cell>
          <cell r="G144">
            <v>203</v>
          </cell>
          <cell r="H144">
            <v>119</v>
          </cell>
          <cell r="I144">
            <v>21</v>
          </cell>
          <cell r="J144">
            <v>124</v>
          </cell>
          <cell r="K144">
            <v>140</v>
          </cell>
          <cell r="L144">
            <v>264</v>
          </cell>
          <cell r="M144">
            <v>53.030303030303031</v>
          </cell>
          <cell r="N144">
            <v>2.06</v>
          </cell>
          <cell r="O144">
            <v>2.06</v>
          </cell>
          <cell r="P144">
            <v>0</v>
          </cell>
          <cell r="Q144">
            <v>0</v>
          </cell>
          <cell r="R144">
            <v>16612.903225806451</v>
          </cell>
          <cell r="T144">
            <v>119.41747572815534</v>
          </cell>
          <cell r="V144" t="str">
            <v>NF, WC 53%</v>
          </cell>
          <cell r="W144">
            <v>2060</v>
          </cell>
          <cell r="X144">
            <v>0</v>
          </cell>
          <cell r="Z144">
            <v>60.194174757281552</v>
          </cell>
        </row>
        <row r="145">
          <cell r="B145">
            <v>43788</v>
          </cell>
          <cell r="C145" t="str">
            <v>A-27</v>
          </cell>
          <cell r="D145" t="str">
            <v>A-27:Zone3</v>
          </cell>
          <cell r="E145">
            <v>10</v>
          </cell>
          <cell r="F145">
            <v>100</v>
          </cell>
          <cell r="G145">
            <v>188</v>
          </cell>
          <cell r="H145">
            <v>130</v>
          </cell>
          <cell r="I145">
            <v>39</v>
          </cell>
          <cell r="J145">
            <v>159.30000000000001</v>
          </cell>
          <cell r="K145">
            <v>179.7</v>
          </cell>
          <cell r="L145">
            <v>339</v>
          </cell>
          <cell r="M145">
            <v>53.008849557522126</v>
          </cell>
          <cell r="N145">
            <v>2.1800000000000002</v>
          </cell>
          <cell r="O145">
            <v>2.1800000000000002</v>
          </cell>
          <cell r="P145">
            <v>0</v>
          </cell>
          <cell r="Q145">
            <v>0</v>
          </cell>
          <cell r="R145">
            <v>13684.871311989957</v>
          </cell>
          <cell r="T145">
            <v>155.50458715596329</v>
          </cell>
          <cell r="V145" t="str">
            <v>NF, total fluid increase again</v>
          </cell>
          <cell r="W145">
            <v>2180</v>
          </cell>
          <cell r="X145">
            <v>0</v>
          </cell>
          <cell r="Z145">
            <v>73.073394495412842</v>
          </cell>
        </row>
        <row r="146">
          <cell r="B146">
            <v>43803</v>
          </cell>
          <cell r="C146" t="str">
            <v>A-27</v>
          </cell>
          <cell r="D146" t="str">
            <v>A-27:Zone3</v>
          </cell>
          <cell r="E146">
            <v>23</v>
          </cell>
          <cell r="F146">
            <v>100</v>
          </cell>
          <cell r="G146">
            <v>193</v>
          </cell>
          <cell r="H146">
            <v>122</v>
          </cell>
          <cell r="I146">
            <v>0</v>
          </cell>
          <cell r="J146">
            <v>82.7</v>
          </cell>
          <cell r="K146">
            <v>248.1</v>
          </cell>
          <cell r="L146">
            <v>330.8</v>
          </cell>
          <cell r="M146">
            <v>75</v>
          </cell>
          <cell r="N146">
            <v>2.0099999999999998</v>
          </cell>
          <cell r="O146">
            <v>2.0099999999999998</v>
          </cell>
          <cell r="P146">
            <v>0</v>
          </cell>
          <cell r="Q146">
            <v>0</v>
          </cell>
          <cell r="R146">
            <v>24304.71584038694</v>
          </cell>
          <cell r="T146">
            <v>164.57711442786069</v>
          </cell>
          <cell r="V146" t="str">
            <v>NF, WC 75 and 81%, still use 75% until next month sampling</v>
          </cell>
          <cell r="W146">
            <v>2009.9999999999998</v>
          </cell>
          <cell r="X146">
            <v>0</v>
          </cell>
          <cell r="Z146">
            <v>41.14427860696518</v>
          </cell>
        </row>
        <row r="147">
          <cell r="B147">
            <v>43817</v>
          </cell>
          <cell r="C147" t="str">
            <v>A-27</v>
          </cell>
          <cell r="D147" t="str">
            <v>A-27:Zone3</v>
          </cell>
          <cell r="E147">
            <v>25</v>
          </cell>
          <cell r="F147">
            <v>100</v>
          </cell>
          <cell r="G147">
            <v>194</v>
          </cell>
          <cell r="H147">
            <v>129</v>
          </cell>
          <cell r="I147">
            <v>59</v>
          </cell>
          <cell r="J147">
            <v>91</v>
          </cell>
          <cell r="K147">
            <v>245</v>
          </cell>
          <cell r="L147">
            <v>336</v>
          </cell>
          <cell r="M147">
            <v>72.916666666666671</v>
          </cell>
          <cell r="N147">
            <v>2.12</v>
          </cell>
          <cell r="O147">
            <v>2.12</v>
          </cell>
          <cell r="P147">
            <v>0</v>
          </cell>
          <cell r="Q147">
            <v>0</v>
          </cell>
          <cell r="R147">
            <v>23296.703296703297</v>
          </cell>
          <cell r="T147">
            <v>158.49056603773585</v>
          </cell>
          <cell r="V147" t="str">
            <v>NF, WC use 73% (monthly sampling Dec 18)</v>
          </cell>
          <cell r="W147">
            <v>2120</v>
          </cell>
          <cell r="X147">
            <v>0</v>
          </cell>
          <cell r="Z147">
            <v>42.924528301886788</v>
          </cell>
        </row>
        <row r="148">
          <cell r="B148">
            <v>43825</v>
          </cell>
          <cell r="C148" t="str">
            <v>A-27</v>
          </cell>
          <cell r="D148" t="str">
            <v>A-27:Zone3</v>
          </cell>
          <cell r="E148">
            <v>15</v>
          </cell>
          <cell r="F148">
            <v>100</v>
          </cell>
          <cell r="G148">
            <v>204</v>
          </cell>
          <cell r="H148">
            <v>134</v>
          </cell>
          <cell r="I148">
            <v>89</v>
          </cell>
          <cell r="J148">
            <v>94</v>
          </cell>
          <cell r="K148">
            <v>258</v>
          </cell>
          <cell r="L148">
            <v>352</v>
          </cell>
          <cell r="M148">
            <v>73.295454545454547</v>
          </cell>
          <cell r="N148">
            <v>2.1800000000000002</v>
          </cell>
          <cell r="O148">
            <v>2.1800000000000002</v>
          </cell>
          <cell r="P148">
            <v>0</v>
          </cell>
          <cell r="Q148">
            <v>0</v>
          </cell>
          <cell r="R148">
            <v>23191.489361702126</v>
          </cell>
          <cell r="T148">
            <v>161.46788990825689</v>
          </cell>
          <cell r="V148" t="str">
            <v>NF, WC use 73% (monthly sampling Dec 13)</v>
          </cell>
          <cell r="W148">
            <v>2180</v>
          </cell>
          <cell r="X148">
            <v>0</v>
          </cell>
          <cell r="Z148">
            <v>43.11926605504587</v>
          </cell>
        </row>
        <row r="149">
          <cell r="B149">
            <v>43844</v>
          </cell>
          <cell r="C149" t="str">
            <v>A-27</v>
          </cell>
          <cell r="D149" t="str">
            <v>A-27:Zone3</v>
          </cell>
          <cell r="E149">
            <v>12</v>
          </cell>
          <cell r="F149">
            <v>80</v>
          </cell>
          <cell r="G149">
            <v>206</v>
          </cell>
          <cell r="H149">
            <v>130.72</v>
          </cell>
          <cell r="I149">
            <v>0</v>
          </cell>
          <cell r="J149">
            <v>105.2</v>
          </cell>
          <cell r="K149">
            <v>315.60000000000002</v>
          </cell>
          <cell r="L149">
            <v>420.8</v>
          </cell>
          <cell r="M149">
            <v>75</v>
          </cell>
          <cell r="N149">
            <v>2.14</v>
          </cell>
          <cell r="O149">
            <v>2.14</v>
          </cell>
          <cell r="P149">
            <v>0</v>
          </cell>
          <cell r="Q149">
            <v>0</v>
          </cell>
          <cell r="R149">
            <v>20342.205323193917</v>
          </cell>
          <cell r="T149">
            <v>196.63551401869159</v>
          </cell>
          <cell r="V149" t="str">
            <v>NF, sampling Jan 60% but still use 75% until confirm next month</v>
          </cell>
          <cell r="W149">
            <v>2140</v>
          </cell>
          <cell r="X149">
            <v>0</v>
          </cell>
        </row>
        <row r="150">
          <cell r="B150">
            <v>43877</v>
          </cell>
          <cell r="C150" t="str">
            <v>A-27</v>
          </cell>
          <cell r="D150" t="str">
            <v>A-27:Zone3</v>
          </cell>
          <cell r="E150">
            <v>24</v>
          </cell>
          <cell r="F150">
            <v>80</v>
          </cell>
          <cell r="G150">
            <v>200</v>
          </cell>
          <cell r="H150">
            <v>137</v>
          </cell>
          <cell r="I150">
            <v>0</v>
          </cell>
          <cell r="J150">
            <v>181.6</v>
          </cell>
          <cell r="K150">
            <v>272.39999999999998</v>
          </cell>
          <cell r="L150">
            <v>454</v>
          </cell>
          <cell r="M150">
            <v>60</v>
          </cell>
          <cell r="N150">
            <v>1.36</v>
          </cell>
          <cell r="O150">
            <v>1.36</v>
          </cell>
          <cell r="P150">
            <v>0</v>
          </cell>
          <cell r="Q150">
            <v>0</v>
          </cell>
          <cell r="R150">
            <v>7488.9867841409696</v>
          </cell>
          <cell r="T150">
            <v>333.8235294117647</v>
          </cell>
          <cell r="V150" t="str">
            <v>NF, gas has below critical rate</v>
          </cell>
          <cell r="W150">
            <v>1360</v>
          </cell>
          <cell r="X150">
            <v>0</v>
          </cell>
        </row>
        <row r="151">
          <cell r="B151">
            <v>43901</v>
          </cell>
          <cell r="C151" t="str">
            <v>A-27</v>
          </cell>
          <cell r="D151" t="str">
            <v>A-27:Zone3</v>
          </cell>
          <cell r="E151">
            <v>21</v>
          </cell>
          <cell r="F151">
            <v>100</v>
          </cell>
          <cell r="G151">
            <v>202</v>
          </cell>
          <cell r="H151">
            <v>138</v>
          </cell>
          <cell r="I151">
            <v>0</v>
          </cell>
          <cell r="J151">
            <v>141</v>
          </cell>
          <cell r="K151">
            <v>424</v>
          </cell>
          <cell r="L151">
            <v>565</v>
          </cell>
          <cell r="M151">
            <v>75.044247787610615</v>
          </cell>
          <cell r="N151">
            <v>1.41</v>
          </cell>
          <cell r="O151">
            <v>1.41</v>
          </cell>
          <cell r="P151">
            <v>0</v>
          </cell>
          <cell r="Q151">
            <v>0</v>
          </cell>
          <cell r="R151">
            <v>10000</v>
          </cell>
          <cell r="T151">
            <v>400.70921985815602</v>
          </cell>
          <cell r="V151" t="str">
            <v>NF, gas has below critical rate</v>
          </cell>
          <cell r="W151">
            <v>1410</v>
          </cell>
          <cell r="X151">
            <v>0</v>
          </cell>
        </row>
        <row r="152">
          <cell r="B152">
            <v>43939</v>
          </cell>
          <cell r="C152" t="str">
            <v>A-27</v>
          </cell>
          <cell r="D152" t="str">
            <v>A-27:Zone3</v>
          </cell>
          <cell r="E152">
            <v>21</v>
          </cell>
          <cell r="F152">
            <v>100</v>
          </cell>
          <cell r="G152">
            <v>195</v>
          </cell>
          <cell r="H152">
            <v>143</v>
          </cell>
          <cell r="I152">
            <v>897</v>
          </cell>
          <cell r="J152">
            <v>0</v>
          </cell>
          <cell r="K152">
            <v>574.26</v>
          </cell>
          <cell r="L152">
            <v>574.26</v>
          </cell>
          <cell r="M152">
            <v>100</v>
          </cell>
          <cell r="N152">
            <v>1.49</v>
          </cell>
          <cell r="O152">
            <v>1.49</v>
          </cell>
          <cell r="P152">
            <v>0</v>
          </cell>
          <cell r="Q152">
            <v>0</v>
          </cell>
          <cell r="R152">
            <v>0</v>
          </cell>
          <cell r="T152">
            <v>385.40939597315435</v>
          </cell>
          <cell r="V152" t="str">
            <v>NF, WC = 100% (Sample 6 April 2020)</v>
          </cell>
          <cell r="W152">
            <v>1490</v>
          </cell>
          <cell r="X152">
            <v>0</v>
          </cell>
        </row>
        <row r="153">
          <cell r="B153">
            <v>43945</v>
          </cell>
          <cell r="C153" t="str">
            <v>A-27</v>
          </cell>
          <cell r="D153" t="str">
            <v>A-27:Zone3</v>
          </cell>
          <cell r="E153">
            <v>9</v>
          </cell>
          <cell r="F153">
            <v>100</v>
          </cell>
          <cell r="G153">
            <v>186</v>
          </cell>
          <cell r="H153">
            <v>150</v>
          </cell>
          <cell r="I153">
            <v>1000</v>
          </cell>
          <cell r="J153">
            <v>0</v>
          </cell>
          <cell r="K153">
            <v>626</v>
          </cell>
          <cell r="L153">
            <v>626</v>
          </cell>
          <cell r="M153">
            <v>100</v>
          </cell>
          <cell r="N153">
            <v>1.6</v>
          </cell>
          <cell r="O153">
            <v>1.6</v>
          </cell>
          <cell r="P153">
            <v>0</v>
          </cell>
          <cell r="Q153">
            <v>0</v>
          </cell>
          <cell r="R153">
            <v>0</v>
          </cell>
          <cell r="T153">
            <v>391.25</v>
          </cell>
          <cell r="V153" t="str">
            <v>NF,</v>
          </cell>
          <cell r="W153">
            <v>1600</v>
          </cell>
          <cell r="X153">
            <v>0</v>
          </cell>
        </row>
        <row r="154">
          <cell r="B154">
            <v>43949</v>
          </cell>
          <cell r="C154" t="str">
            <v>A-27</v>
          </cell>
          <cell r="D154" t="str">
            <v>A-27:Zone3</v>
          </cell>
          <cell r="E154">
            <v>12</v>
          </cell>
          <cell r="F154">
            <v>100</v>
          </cell>
          <cell r="G154">
            <v>189</v>
          </cell>
          <cell r="H154">
            <v>141</v>
          </cell>
          <cell r="I154">
            <v>993</v>
          </cell>
          <cell r="J154">
            <v>0</v>
          </cell>
          <cell r="K154">
            <v>571</v>
          </cell>
          <cell r="L154">
            <v>571</v>
          </cell>
          <cell r="M154">
            <v>100</v>
          </cell>
          <cell r="N154">
            <v>1.54</v>
          </cell>
          <cell r="O154">
            <v>1.54</v>
          </cell>
          <cell r="P154">
            <v>0</v>
          </cell>
          <cell r="Q154">
            <v>0</v>
          </cell>
          <cell r="R154">
            <v>0</v>
          </cell>
          <cell r="T154">
            <v>370.77922077922079</v>
          </cell>
          <cell r="V154" t="str">
            <v>NF</v>
          </cell>
          <cell r="W154">
            <v>1540</v>
          </cell>
          <cell r="X154">
            <v>0</v>
          </cell>
        </row>
        <row r="155">
          <cell r="B155">
            <v>43956</v>
          </cell>
          <cell r="C155" t="str">
            <v>A-27</v>
          </cell>
          <cell r="D155" t="str">
            <v>A-27:Zone3</v>
          </cell>
          <cell r="E155">
            <v>21</v>
          </cell>
          <cell r="F155">
            <v>100</v>
          </cell>
          <cell r="G155">
            <v>193</v>
          </cell>
          <cell r="H155">
            <v>152</v>
          </cell>
          <cell r="I155">
            <v>959</v>
          </cell>
          <cell r="J155">
            <v>25</v>
          </cell>
          <cell r="K155">
            <v>598</v>
          </cell>
          <cell r="L155">
            <v>623</v>
          </cell>
          <cell r="M155">
            <v>95.987158908507226</v>
          </cell>
          <cell r="N155">
            <v>1.47</v>
          </cell>
          <cell r="O155">
            <v>1.47</v>
          </cell>
          <cell r="P155">
            <v>0</v>
          </cell>
          <cell r="Q155">
            <v>0</v>
          </cell>
          <cell r="R155">
            <v>58800</v>
          </cell>
          <cell r="T155">
            <v>423.8095238095238</v>
          </cell>
          <cell r="V155" t="str">
            <v>NF, WC = 96% (sample May 4).</v>
          </cell>
          <cell r="W155">
            <v>1470</v>
          </cell>
          <cell r="X155">
            <v>0</v>
          </cell>
        </row>
        <row r="156">
          <cell r="B156">
            <v>43998</v>
          </cell>
          <cell r="C156" t="str">
            <v>A-27</v>
          </cell>
          <cell r="D156" t="str">
            <v>A-27:Zone3</v>
          </cell>
          <cell r="E156">
            <v>19</v>
          </cell>
          <cell r="F156">
            <v>100</v>
          </cell>
          <cell r="G156">
            <v>196</v>
          </cell>
          <cell r="H156">
            <v>142</v>
          </cell>
          <cell r="I156">
            <v>935</v>
          </cell>
          <cell r="J156">
            <v>23</v>
          </cell>
          <cell r="K156">
            <v>562</v>
          </cell>
          <cell r="L156">
            <v>585</v>
          </cell>
          <cell r="M156">
            <v>96.068376068376068</v>
          </cell>
          <cell r="N156">
            <v>1.43</v>
          </cell>
          <cell r="O156">
            <v>1.43</v>
          </cell>
          <cell r="P156">
            <v>0</v>
          </cell>
          <cell r="R156">
            <v>62173.913043478264</v>
          </cell>
          <cell r="T156">
            <v>409.09090909090907</v>
          </cell>
          <cell r="V156" t="str">
            <v>NF, WC june 89%, use WC may 96%</v>
          </cell>
          <cell r="W156">
            <v>1430</v>
          </cell>
          <cell r="X156">
            <v>0</v>
          </cell>
        </row>
        <row r="157">
          <cell r="B157">
            <v>44011</v>
          </cell>
          <cell r="C157" t="str">
            <v>A-27</v>
          </cell>
          <cell r="D157" t="str">
            <v>A-27:Zone3</v>
          </cell>
          <cell r="E157">
            <v>22</v>
          </cell>
          <cell r="F157">
            <v>100</v>
          </cell>
          <cell r="G157">
            <v>189</v>
          </cell>
          <cell r="H157">
            <v>144</v>
          </cell>
          <cell r="I157">
            <v>1086</v>
          </cell>
          <cell r="J157">
            <v>24</v>
          </cell>
          <cell r="K157">
            <v>570</v>
          </cell>
          <cell r="L157">
            <v>594</v>
          </cell>
          <cell r="M157">
            <v>95.959595959595958</v>
          </cell>
          <cell r="N157">
            <v>1.53</v>
          </cell>
          <cell r="O157">
            <v>1.53</v>
          </cell>
          <cell r="P157">
            <v>0</v>
          </cell>
          <cell r="R157">
            <v>63750</v>
          </cell>
          <cell r="T157">
            <v>388.23529411764707</v>
          </cell>
          <cell r="V157" t="str">
            <v>NF, use WC may 96%</v>
          </cell>
          <cell r="W157">
            <v>1530</v>
          </cell>
          <cell r="X157">
            <v>0</v>
          </cell>
        </row>
        <row r="158">
          <cell r="B158">
            <v>44015</v>
          </cell>
          <cell r="C158" t="str">
            <v>A-27</v>
          </cell>
          <cell r="D158" t="str">
            <v>A-27:Zone3</v>
          </cell>
          <cell r="E158">
            <v>22</v>
          </cell>
          <cell r="F158">
            <v>100</v>
          </cell>
          <cell r="G158">
            <v>188</v>
          </cell>
          <cell r="H158">
            <v>147</v>
          </cell>
          <cell r="I158">
            <v>1080</v>
          </cell>
          <cell r="J158">
            <v>23</v>
          </cell>
          <cell r="K158">
            <v>551</v>
          </cell>
          <cell r="L158">
            <v>574</v>
          </cell>
          <cell r="M158">
            <v>95.99303135888502</v>
          </cell>
          <cell r="N158">
            <v>1.53</v>
          </cell>
          <cell r="O158">
            <v>1.53</v>
          </cell>
          <cell r="P158">
            <v>0</v>
          </cell>
          <cell r="R158">
            <v>66521.739130434784</v>
          </cell>
          <cell r="T158">
            <v>375.16339869281046</v>
          </cell>
          <cell r="V158" t="str">
            <v>NF, WC june 89%, use WC May 20</v>
          </cell>
          <cell r="W158">
            <v>1530</v>
          </cell>
          <cell r="X158">
            <v>0</v>
          </cell>
        </row>
        <row r="159">
          <cell r="B159">
            <v>44026</v>
          </cell>
          <cell r="C159" t="str">
            <v>A-27</v>
          </cell>
          <cell r="D159" t="str">
            <v>A-27:Zone3</v>
          </cell>
          <cell r="E159">
            <v>18</v>
          </cell>
          <cell r="F159">
            <v>100</v>
          </cell>
          <cell r="G159">
            <v>185</v>
          </cell>
          <cell r="H159">
            <v>140</v>
          </cell>
          <cell r="I159">
            <v>906</v>
          </cell>
          <cell r="J159">
            <v>20.47</v>
          </cell>
          <cell r="K159">
            <v>491.16</v>
          </cell>
          <cell r="L159">
            <v>511.63</v>
          </cell>
          <cell r="M159">
            <v>95.999061822019826</v>
          </cell>
          <cell r="N159">
            <v>1.28</v>
          </cell>
          <cell r="O159">
            <v>1.28</v>
          </cell>
          <cell r="P159">
            <v>0</v>
          </cell>
          <cell r="R159">
            <v>62530.532486565709</v>
          </cell>
          <cell r="T159">
            <v>399.7109375</v>
          </cell>
          <cell r="V159" t="str">
            <v>NF, WC 89% but still use 96%</v>
          </cell>
          <cell r="W159">
            <v>1280</v>
          </cell>
          <cell r="X159">
            <v>0</v>
          </cell>
        </row>
        <row r="160">
          <cell r="B160">
            <v>44121</v>
          </cell>
          <cell r="C160" t="str">
            <v>A-27</v>
          </cell>
          <cell r="D160" t="str">
            <v>A-27:Zone3</v>
          </cell>
          <cell r="E160">
            <v>16</v>
          </cell>
          <cell r="F160">
            <v>100</v>
          </cell>
          <cell r="G160">
            <v>212</v>
          </cell>
          <cell r="H160">
            <v>118</v>
          </cell>
          <cell r="I160">
            <v>590</v>
          </cell>
          <cell r="J160">
            <v>4</v>
          </cell>
          <cell r="K160">
            <v>436</v>
          </cell>
          <cell r="L160">
            <v>440</v>
          </cell>
          <cell r="M160">
            <v>99.090909090909093</v>
          </cell>
          <cell r="N160">
            <v>1.28</v>
          </cell>
          <cell r="O160">
            <v>1.28</v>
          </cell>
          <cell r="P160">
            <v>0</v>
          </cell>
          <cell r="R160">
            <v>320000</v>
          </cell>
          <cell r="T160">
            <v>343.75</v>
          </cell>
          <cell r="V160" t="str">
            <v>NF, WC~99% (Sep 6)</v>
          </cell>
          <cell r="W160">
            <v>1280</v>
          </cell>
          <cell r="X160">
            <v>0</v>
          </cell>
        </row>
        <row r="161">
          <cell r="B161">
            <v>44156</v>
          </cell>
          <cell r="C161" t="str">
            <v>A-27</v>
          </cell>
          <cell r="D161" t="str">
            <v>A-27:Zone3</v>
          </cell>
          <cell r="E161">
            <v>21</v>
          </cell>
          <cell r="F161">
            <v>100</v>
          </cell>
          <cell r="G161">
            <v>210</v>
          </cell>
          <cell r="H161">
            <v>115</v>
          </cell>
          <cell r="I161">
            <v>217</v>
          </cell>
          <cell r="J161">
            <v>0</v>
          </cell>
          <cell r="K161">
            <v>339</v>
          </cell>
          <cell r="L161">
            <v>339</v>
          </cell>
          <cell r="M161">
            <v>100</v>
          </cell>
          <cell r="N161">
            <v>0.38</v>
          </cell>
          <cell r="O161">
            <v>0.38</v>
          </cell>
          <cell r="R161">
            <v>0</v>
          </cell>
          <cell r="T161">
            <v>892.10526315789468</v>
          </cell>
          <cell r="V161" t="str">
            <v>NF, WC 100% (Nov 5), load up indication</v>
          </cell>
          <cell r="W161">
            <v>380</v>
          </cell>
          <cell r="X161">
            <v>0</v>
          </cell>
        </row>
        <row r="162">
          <cell r="B162">
            <v>44185</v>
          </cell>
          <cell r="C162" t="str">
            <v>A-27</v>
          </cell>
          <cell r="D162" t="str">
            <v>A-27:Zone3</v>
          </cell>
          <cell r="E162">
            <v>12</v>
          </cell>
          <cell r="F162">
            <v>100</v>
          </cell>
          <cell r="G162">
            <v>219</v>
          </cell>
          <cell r="H162">
            <v>110</v>
          </cell>
          <cell r="I162">
            <v>15</v>
          </cell>
          <cell r="J162">
            <v>5</v>
          </cell>
          <cell r="K162">
            <v>231</v>
          </cell>
          <cell r="L162">
            <v>236</v>
          </cell>
          <cell r="M162">
            <v>97.881355932203391</v>
          </cell>
          <cell r="N162">
            <v>0.2</v>
          </cell>
          <cell r="O162">
            <v>0.2</v>
          </cell>
          <cell r="P162">
            <v>0</v>
          </cell>
          <cell r="Q162">
            <v>0</v>
          </cell>
          <cell r="R162">
            <v>40000</v>
          </cell>
          <cell r="T162">
            <v>1180</v>
          </cell>
          <cell r="V162" t="str">
            <v>NF, gas 0.2 MM, liq trend to decrease but still high liquid, WC 98% (Dec 2020)</v>
          </cell>
          <cell r="W162">
            <v>200</v>
          </cell>
          <cell r="X162">
            <v>0</v>
          </cell>
        </row>
        <row r="163">
          <cell r="B163">
            <v>44209</v>
          </cell>
          <cell r="C163" t="str">
            <v>A-27</v>
          </cell>
          <cell r="D163" t="str">
            <v>A-27:Zone3</v>
          </cell>
          <cell r="E163">
            <v>12</v>
          </cell>
          <cell r="F163">
            <v>100</v>
          </cell>
          <cell r="G163">
            <v>209</v>
          </cell>
          <cell r="H163">
            <v>114</v>
          </cell>
          <cell r="I163">
            <v>488</v>
          </cell>
          <cell r="J163">
            <v>7</v>
          </cell>
          <cell r="K163">
            <v>346</v>
          </cell>
          <cell r="L163">
            <v>353</v>
          </cell>
          <cell r="M163">
            <v>98.016997167138811</v>
          </cell>
          <cell r="N163">
            <v>0.34</v>
          </cell>
          <cell r="O163">
            <v>0.34</v>
          </cell>
          <cell r="P163">
            <v>0</v>
          </cell>
          <cell r="R163">
            <v>48571.428571428572</v>
          </cell>
          <cell r="T163">
            <v>1038.2352941176471</v>
          </cell>
          <cell r="V163" t="str">
            <v>NF, WC 98%</v>
          </cell>
          <cell r="W163">
            <v>340</v>
          </cell>
          <cell r="X163">
            <v>0</v>
          </cell>
        </row>
        <row r="164">
          <cell r="B164">
            <v>44209</v>
          </cell>
          <cell r="C164" t="str">
            <v>A-27</v>
          </cell>
          <cell r="D164" t="str">
            <v>A-27:Zone3</v>
          </cell>
          <cell r="E164">
            <v>15</v>
          </cell>
          <cell r="F164">
            <v>100</v>
          </cell>
          <cell r="G164">
            <v>210</v>
          </cell>
          <cell r="H164">
            <v>114</v>
          </cell>
          <cell r="I164">
            <v>478</v>
          </cell>
          <cell r="J164">
            <v>0</v>
          </cell>
          <cell r="K164">
            <v>362</v>
          </cell>
          <cell r="L164">
            <v>362</v>
          </cell>
          <cell r="M164">
            <v>100</v>
          </cell>
          <cell r="N164">
            <v>0.38</v>
          </cell>
          <cell r="O164">
            <v>0.38</v>
          </cell>
          <cell r="P164">
            <v>0</v>
          </cell>
          <cell r="R164">
            <v>0</v>
          </cell>
          <cell r="T164">
            <v>952.63157894736844</v>
          </cell>
          <cell r="V164" t="str">
            <v>NF, WC 100% (Jan 2021)</v>
          </cell>
          <cell r="W164">
            <v>380</v>
          </cell>
          <cell r="X164">
            <v>0</v>
          </cell>
        </row>
        <row r="165">
          <cell r="B165">
            <v>44262</v>
          </cell>
          <cell r="C165" t="str">
            <v>A-27</v>
          </cell>
          <cell r="D165" t="str">
            <v>A-27:Zone3</v>
          </cell>
          <cell r="E165">
            <v>12</v>
          </cell>
          <cell r="F165">
            <v>100</v>
          </cell>
          <cell r="G165">
            <v>227</v>
          </cell>
          <cell r="H165">
            <v>128</v>
          </cell>
          <cell r="I165">
            <v>726</v>
          </cell>
          <cell r="J165">
            <v>13</v>
          </cell>
          <cell r="K165">
            <v>408</v>
          </cell>
          <cell r="L165">
            <v>421</v>
          </cell>
          <cell r="M165">
            <v>96.912114014251785</v>
          </cell>
          <cell r="N165">
            <v>0.62</v>
          </cell>
          <cell r="O165">
            <v>0.62</v>
          </cell>
          <cell r="P165">
            <v>0</v>
          </cell>
          <cell r="Q165">
            <v>0</v>
          </cell>
          <cell r="R165">
            <v>47692.307692307695</v>
          </cell>
          <cell r="T165">
            <v>679.0322580645161</v>
          </cell>
          <cell r="V165" t="str">
            <v>NF, after LCV T/S OK, liquid "improved", use oil leg 1", continue monitoring</v>
          </cell>
          <cell r="W165">
            <v>620</v>
          </cell>
          <cell r="X165">
            <v>0</v>
          </cell>
        </row>
        <row r="166">
          <cell r="B166">
            <v>44270</v>
          </cell>
          <cell r="C166" t="str">
            <v>A-27</v>
          </cell>
          <cell r="D166" t="str">
            <v>A-27:Zone3</v>
          </cell>
          <cell r="E166">
            <v>17</v>
          </cell>
          <cell r="F166">
            <v>100</v>
          </cell>
          <cell r="G166">
            <v>224</v>
          </cell>
          <cell r="H166">
            <v>126</v>
          </cell>
          <cell r="I166">
            <v>740</v>
          </cell>
          <cell r="J166">
            <v>9</v>
          </cell>
          <cell r="K166">
            <v>419</v>
          </cell>
          <cell r="L166">
            <v>428</v>
          </cell>
          <cell r="M166">
            <v>97.89719626168224</v>
          </cell>
          <cell r="N166">
            <v>0.61799999999999999</v>
          </cell>
          <cell r="O166">
            <v>0.61799999999999999</v>
          </cell>
          <cell r="P166">
            <v>0</v>
          </cell>
          <cell r="Q166">
            <v>0</v>
          </cell>
          <cell r="R166">
            <v>68666.666666666672</v>
          </cell>
          <cell r="T166">
            <v>692.55663430420714</v>
          </cell>
          <cell r="V166" t="str">
            <v xml:space="preserve">NF, WC sampling 100% (Mar 6), use 98%. </v>
          </cell>
          <cell r="W166">
            <v>618</v>
          </cell>
          <cell r="X166">
            <v>0</v>
          </cell>
        </row>
        <row r="167">
          <cell r="B167">
            <v>44286</v>
          </cell>
          <cell r="C167" t="str">
            <v>A-27</v>
          </cell>
          <cell r="D167" t="str">
            <v>A-27:Zone3</v>
          </cell>
          <cell r="E167">
            <v>23</v>
          </cell>
          <cell r="F167">
            <v>100</v>
          </cell>
          <cell r="G167">
            <v>215</v>
          </cell>
          <cell r="H167">
            <v>130</v>
          </cell>
          <cell r="I167">
            <v>490</v>
          </cell>
          <cell r="J167">
            <v>7</v>
          </cell>
          <cell r="K167">
            <v>337</v>
          </cell>
          <cell r="L167">
            <v>344</v>
          </cell>
          <cell r="M167">
            <v>97.965116279069761</v>
          </cell>
          <cell r="N167">
            <v>0.46400000000000002</v>
          </cell>
          <cell r="O167">
            <v>0.46400000000000002</v>
          </cell>
          <cell r="P167">
            <v>0</v>
          </cell>
          <cell r="Q167">
            <v>0</v>
          </cell>
          <cell r="R167">
            <v>66285.71428571429</v>
          </cell>
          <cell r="T167">
            <v>741.37931034482756</v>
          </cell>
          <cell r="V167" t="str">
            <v xml:space="preserve">NF, WC sampling 100% (Mar 6), use 98%. </v>
          </cell>
          <cell r="W167">
            <v>464</v>
          </cell>
          <cell r="X167">
            <v>0</v>
          </cell>
        </row>
        <row r="168">
          <cell r="B168">
            <v>44304</v>
          </cell>
          <cell r="C168" t="str">
            <v>A-27</v>
          </cell>
          <cell r="D168" t="str">
            <v>A-27:Zone3</v>
          </cell>
          <cell r="E168">
            <v>24</v>
          </cell>
          <cell r="F168">
            <v>99</v>
          </cell>
          <cell r="G168">
            <v>194</v>
          </cell>
          <cell r="H168">
            <v>135</v>
          </cell>
          <cell r="I168">
            <v>598</v>
          </cell>
          <cell r="J168">
            <v>4.1830999999999996</v>
          </cell>
          <cell r="K168">
            <v>414.12689999999998</v>
          </cell>
          <cell r="L168">
            <v>418.31</v>
          </cell>
          <cell r="M168">
            <v>99</v>
          </cell>
          <cell r="N168">
            <v>0.5</v>
          </cell>
          <cell r="O168">
            <v>0.5</v>
          </cell>
          <cell r="P168">
            <v>0</v>
          </cell>
          <cell r="R168">
            <v>119528.57928330664</v>
          </cell>
          <cell r="T168">
            <v>836.62</v>
          </cell>
          <cell r="V168" t="str">
            <v>NF,WC99%(APR15)</v>
          </cell>
          <cell r="W168">
            <v>500</v>
          </cell>
          <cell r="X168">
            <v>0</v>
          </cell>
        </row>
        <row r="169">
          <cell r="B169">
            <v>44317</v>
          </cell>
          <cell r="C169" t="str">
            <v>A-27</v>
          </cell>
          <cell r="D169" t="str">
            <v>A-27:Zone3</v>
          </cell>
          <cell r="E169">
            <v>8</v>
          </cell>
          <cell r="F169">
            <v>100</v>
          </cell>
          <cell r="G169">
            <v>213</v>
          </cell>
          <cell r="H169">
            <v>84</v>
          </cell>
          <cell r="I169">
            <v>0</v>
          </cell>
          <cell r="J169">
            <v>0</v>
          </cell>
          <cell r="K169">
            <v>6</v>
          </cell>
          <cell r="L169">
            <v>6</v>
          </cell>
          <cell r="M169">
            <v>100</v>
          </cell>
          <cell r="N169">
            <v>9.0999999999999998E-2</v>
          </cell>
          <cell r="O169">
            <v>9.0999999999999998E-2</v>
          </cell>
          <cell r="P169">
            <v>0</v>
          </cell>
          <cell r="R169">
            <v>0</v>
          </cell>
          <cell r="T169">
            <v>65.934065934065927</v>
          </cell>
          <cell r="V169" t="str">
            <v xml:space="preserve">NF, Load up </v>
          </cell>
          <cell r="W169">
            <v>91</v>
          </cell>
          <cell r="X169">
            <v>0</v>
          </cell>
        </row>
        <row r="170">
          <cell r="B170">
            <v>44326</v>
          </cell>
          <cell r="C170" t="str">
            <v>A-27</v>
          </cell>
          <cell r="D170" t="str">
            <v>A-27:Zone3</v>
          </cell>
          <cell r="E170">
            <v>28</v>
          </cell>
          <cell r="F170">
            <v>100</v>
          </cell>
          <cell r="G170">
            <v>203</v>
          </cell>
          <cell r="H170">
            <v>85</v>
          </cell>
          <cell r="I170">
            <v>7</v>
          </cell>
          <cell r="J170">
            <v>0</v>
          </cell>
          <cell r="K170">
            <v>11</v>
          </cell>
          <cell r="L170">
            <v>11</v>
          </cell>
          <cell r="M170">
            <v>100</v>
          </cell>
          <cell r="N170">
            <v>0.25</v>
          </cell>
          <cell r="O170">
            <v>0.25</v>
          </cell>
          <cell r="P170">
            <v>0</v>
          </cell>
          <cell r="R170">
            <v>0</v>
          </cell>
          <cell r="T170">
            <v>44</v>
          </cell>
          <cell r="V170" t="str">
            <v>NF, post bullhead 5 days, lower gas rate</v>
          </cell>
          <cell r="W170">
            <v>250</v>
          </cell>
          <cell r="X170">
            <v>0</v>
          </cell>
        </row>
        <row r="171">
          <cell r="B171">
            <v>44346</v>
          </cell>
          <cell r="C171" t="str">
            <v>A-27</v>
          </cell>
          <cell r="D171" t="str">
            <v>A-27:Zone3</v>
          </cell>
          <cell r="E171">
            <v>13</v>
          </cell>
          <cell r="F171">
            <v>100</v>
          </cell>
          <cell r="G171">
            <v>187</v>
          </cell>
          <cell r="H171">
            <v>85</v>
          </cell>
          <cell r="I171">
            <v>8</v>
          </cell>
          <cell r="J171">
            <v>0</v>
          </cell>
          <cell r="K171">
            <v>23</v>
          </cell>
          <cell r="L171">
            <v>23</v>
          </cell>
          <cell r="M171">
            <v>100</v>
          </cell>
          <cell r="N171">
            <v>0.06</v>
          </cell>
          <cell r="O171">
            <v>0.06</v>
          </cell>
          <cell r="P171">
            <v>0</v>
          </cell>
          <cell r="R171">
            <v>0</v>
          </cell>
          <cell r="T171">
            <v>383.33333333333331</v>
          </cell>
          <cell r="V171" t="str">
            <v>NF, load up</v>
          </cell>
          <cell r="W171">
            <v>60</v>
          </cell>
          <cell r="X171">
            <v>0</v>
          </cell>
        </row>
        <row r="172">
          <cell r="B172">
            <v>44365</v>
          </cell>
          <cell r="C172" t="str">
            <v>A-27</v>
          </cell>
          <cell r="D172" t="str">
            <v>A-27:Zone3</v>
          </cell>
          <cell r="E172">
            <v>24</v>
          </cell>
          <cell r="F172">
            <v>100</v>
          </cell>
          <cell r="G172">
            <v>224</v>
          </cell>
          <cell r="H172">
            <v>84</v>
          </cell>
          <cell r="I172">
            <v>0</v>
          </cell>
          <cell r="J172">
            <v>0</v>
          </cell>
          <cell r="K172">
            <v>9</v>
          </cell>
          <cell r="L172">
            <v>9</v>
          </cell>
          <cell r="M172">
            <v>100</v>
          </cell>
          <cell r="N172">
            <v>0.08</v>
          </cell>
          <cell r="O172">
            <v>0.08</v>
          </cell>
          <cell r="P172">
            <v>0</v>
          </cell>
          <cell r="R172">
            <v>0</v>
          </cell>
          <cell r="T172">
            <v>112.5</v>
          </cell>
          <cell r="V172" t="str">
            <v>NF, load up</v>
          </cell>
          <cell r="W172">
            <v>80</v>
          </cell>
          <cell r="X172">
            <v>0</v>
          </cell>
        </row>
        <row r="173">
          <cell r="B173">
            <v>44376</v>
          </cell>
          <cell r="C173" t="str">
            <v>A-27</v>
          </cell>
          <cell r="D173" t="str">
            <v>A-27:Zone3</v>
          </cell>
          <cell r="E173">
            <v>29</v>
          </cell>
          <cell r="F173">
            <v>100</v>
          </cell>
          <cell r="G173">
            <v>211</v>
          </cell>
          <cell r="H173">
            <v>85</v>
          </cell>
          <cell r="I173">
            <v>199</v>
          </cell>
          <cell r="J173">
            <v>0</v>
          </cell>
          <cell r="K173">
            <v>6</v>
          </cell>
          <cell r="L173">
            <v>6</v>
          </cell>
          <cell r="M173">
            <v>100</v>
          </cell>
          <cell r="N173">
            <v>0.11600000000000001</v>
          </cell>
          <cell r="O173">
            <v>0.11600000000000001</v>
          </cell>
          <cell r="P173">
            <v>0</v>
          </cell>
          <cell r="R173">
            <v>0</v>
          </cell>
          <cell r="T173">
            <v>51.724137931034484</v>
          </cell>
          <cell r="V173" t="str">
            <v>NF, load up</v>
          </cell>
          <cell r="W173">
            <v>116</v>
          </cell>
          <cell r="X173">
            <v>0</v>
          </cell>
        </row>
        <row r="174">
          <cell r="B174">
            <v>44385</v>
          </cell>
          <cell r="C174" t="str">
            <v>A-27</v>
          </cell>
          <cell r="D174" t="str">
            <v>A-27:Zone3</v>
          </cell>
          <cell r="E174">
            <v>19</v>
          </cell>
          <cell r="F174">
            <v>100</v>
          </cell>
          <cell r="G174">
            <v>204</v>
          </cell>
          <cell r="H174">
            <v>147</v>
          </cell>
          <cell r="I174">
            <v>378</v>
          </cell>
          <cell r="J174">
            <v>27</v>
          </cell>
          <cell r="K174">
            <v>638</v>
          </cell>
          <cell r="L174">
            <v>665</v>
          </cell>
          <cell r="M174">
            <v>95.939849624060145</v>
          </cell>
          <cell r="N174">
            <v>3.5310000000000001</v>
          </cell>
          <cell r="O174">
            <v>3.5310000000000001</v>
          </cell>
          <cell r="P174">
            <v>0</v>
          </cell>
          <cell r="R174">
            <v>130777.77777777778</v>
          </cell>
          <cell r="T174">
            <v>188.33191730387992</v>
          </cell>
          <cell r="V174" t="str">
            <v>NF, post PBU 7 days. WC sampling 96% (juyl 9)</v>
          </cell>
          <cell r="W174">
            <v>3531</v>
          </cell>
          <cell r="X174">
            <v>0</v>
          </cell>
        </row>
        <row r="175">
          <cell r="B175">
            <v>44395</v>
          </cell>
          <cell r="C175" t="str">
            <v>A-27</v>
          </cell>
          <cell r="D175" t="str">
            <v>A-27:Zone3</v>
          </cell>
          <cell r="E175">
            <v>16</v>
          </cell>
          <cell r="F175">
            <v>100</v>
          </cell>
          <cell r="G175">
            <v>212</v>
          </cell>
          <cell r="H175">
            <v>158</v>
          </cell>
          <cell r="I175">
            <v>1309</v>
          </cell>
          <cell r="J175">
            <v>27</v>
          </cell>
          <cell r="K175">
            <v>655</v>
          </cell>
          <cell r="L175">
            <v>682</v>
          </cell>
          <cell r="M175">
            <v>96.041055718475079</v>
          </cell>
          <cell r="N175">
            <v>2.2250000000000001</v>
          </cell>
          <cell r="O175">
            <v>2.2250000000000001</v>
          </cell>
          <cell r="P175">
            <v>0</v>
          </cell>
          <cell r="R175">
            <v>82407.407407407401</v>
          </cell>
          <cell r="T175">
            <v>306.5168539325843</v>
          </cell>
          <cell r="V175" t="str">
            <v>NF, update well test.</v>
          </cell>
          <cell r="W175">
            <v>2225</v>
          </cell>
          <cell r="X175">
            <v>0</v>
          </cell>
        </row>
        <row r="176">
          <cell r="B176">
            <v>44511</v>
          </cell>
          <cell r="C176" t="str">
            <v>A-27</v>
          </cell>
          <cell r="D176" t="str">
            <v>A-27:Zone3</v>
          </cell>
          <cell r="E176">
            <v>20</v>
          </cell>
          <cell r="F176">
            <v>100</v>
          </cell>
          <cell r="G176">
            <v>195</v>
          </cell>
          <cell r="H176">
            <v>134</v>
          </cell>
          <cell r="I176">
            <v>855</v>
          </cell>
          <cell r="J176">
            <v>7</v>
          </cell>
          <cell r="K176">
            <v>355</v>
          </cell>
          <cell r="L176">
            <v>362</v>
          </cell>
          <cell r="M176">
            <v>98.06629834254143</v>
          </cell>
          <cell r="N176">
            <v>0.48199999999999998</v>
          </cell>
          <cell r="O176">
            <v>0.48199999999999998</v>
          </cell>
          <cell r="R176">
            <v>68857.142857142855</v>
          </cell>
          <cell r="T176">
            <v>751.03734439834022</v>
          </cell>
          <cell r="V176" t="str">
            <v>NF, WC use Oct'21~98%</v>
          </cell>
          <cell r="W176">
            <v>482</v>
          </cell>
          <cell r="X176">
            <v>0</v>
          </cell>
        </row>
        <row r="177">
          <cell r="B177">
            <v>44567</v>
          </cell>
          <cell r="C177" t="str">
            <v>A-27</v>
          </cell>
          <cell r="D177" t="str">
            <v>A-27:Zone3</v>
          </cell>
          <cell r="E177">
            <v>14</v>
          </cell>
          <cell r="F177">
            <v>100</v>
          </cell>
          <cell r="G177">
            <v>270</v>
          </cell>
          <cell r="H177">
            <v>121</v>
          </cell>
          <cell r="I177">
            <v>257</v>
          </cell>
          <cell r="J177">
            <v>4</v>
          </cell>
          <cell r="K177">
            <v>197</v>
          </cell>
          <cell r="L177">
            <v>201</v>
          </cell>
          <cell r="M177">
            <v>98.009950248756212</v>
          </cell>
          <cell r="N177">
            <v>0.16900000000000001</v>
          </cell>
          <cell r="O177">
            <v>0.16900000000000001</v>
          </cell>
          <cell r="R177">
            <v>42250</v>
          </cell>
          <cell r="T177">
            <v>1189.3491124260354</v>
          </cell>
          <cell r="V177" t="str">
            <v xml:space="preserve">NF, suspect low production rate, slugging rate </v>
          </cell>
          <cell r="W177">
            <v>169</v>
          </cell>
          <cell r="X177">
            <v>0</v>
          </cell>
        </row>
        <row r="178">
          <cell r="B178">
            <v>44586</v>
          </cell>
          <cell r="C178" t="str">
            <v>A-27</v>
          </cell>
          <cell r="D178" t="str">
            <v>A-27:Zone3</v>
          </cell>
          <cell r="E178">
            <v>10</v>
          </cell>
          <cell r="F178">
            <v>100</v>
          </cell>
          <cell r="G178">
            <v>251</v>
          </cell>
          <cell r="H178">
            <v>149</v>
          </cell>
          <cell r="I178">
            <v>852</v>
          </cell>
          <cell r="J178">
            <v>13.6</v>
          </cell>
          <cell r="K178">
            <v>664.4</v>
          </cell>
          <cell r="L178">
            <v>678</v>
          </cell>
          <cell r="M178">
            <v>97.994100294985245</v>
          </cell>
          <cell r="N178">
            <v>1.96</v>
          </cell>
          <cell r="O178">
            <v>1.96</v>
          </cell>
          <cell r="P178">
            <v>0</v>
          </cell>
          <cell r="R178">
            <v>144117.64705882352</v>
          </cell>
          <cell r="T178">
            <v>345.91836734693879</v>
          </cell>
          <cell r="V178" t="str">
            <v>NF, welltest post PBU</v>
          </cell>
          <cell r="W178">
            <v>1960</v>
          </cell>
          <cell r="X178">
            <v>0</v>
          </cell>
        </row>
        <row r="179">
          <cell r="B179">
            <v>44619</v>
          </cell>
          <cell r="C179" t="str">
            <v>A-27</v>
          </cell>
          <cell r="D179" t="str">
            <v>A-27:Zone3</v>
          </cell>
          <cell r="E179">
            <v>9.9</v>
          </cell>
          <cell r="F179">
            <v>100</v>
          </cell>
          <cell r="G179">
            <v>255</v>
          </cell>
          <cell r="H179">
            <v>113</v>
          </cell>
          <cell r="I179">
            <v>264</v>
          </cell>
          <cell r="J179">
            <v>2</v>
          </cell>
          <cell r="K179">
            <v>228</v>
          </cell>
          <cell r="L179">
            <v>230</v>
          </cell>
          <cell r="M179">
            <v>99.130434782608702</v>
          </cell>
          <cell r="N179">
            <v>0.48</v>
          </cell>
          <cell r="O179">
            <v>0.48</v>
          </cell>
          <cell r="R179">
            <v>240000</v>
          </cell>
          <cell r="T179">
            <v>479.16666666666669</v>
          </cell>
          <cell r="V179" t="str">
            <v>NF, update well test, intermittent rate</v>
          </cell>
          <cell r="W179">
            <v>480</v>
          </cell>
          <cell r="X179">
            <v>0</v>
          </cell>
        </row>
        <row r="180">
          <cell r="B180">
            <v>44648</v>
          </cell>
          <cell r="C180" t="str">
            <v>A-27</v>
          </cell>
          <cell r="D180" t="str">
            <v>A-27:Zone3</v>
          </cell>
          <cell r="E180">
            <v>12</v>
          </cell>
          <cell r="F180">
            <v>100</v>
          </cell>
          <cell r="G180">
            <v>260</v>
          </cell>
          <cell r="H180">
            <v>123</v>
          </cell>
          <cell r="I180">
            <v>229</v>
          </cell>
          <cell r="J180">
            <v>3</v>
          </cell>
          <cell r="K180">
            <v>242</v>
          </cell>
          <cell r="L180">
            <v>245</v>
          </cell>
          <cell r="M180">
            <v>98.775510204081627</v>
          </cell>
          <cell r="N180">
            <v>0.37</v>
          </cell>
          <cell r="O180">
            <v>0.37</v>
          </cell>
          <cell r="P180">
            <v>0</v>
          </cell>
          <cell r="R180">
            <v>123333.33333333333</v>
          </cell>
          <cell r="T180">
            <v>662.16216216216219</v>
          </cell>
          <cell r="V180" t="str">
            <v>NF, 1" oil leg</v>
          </cell>
          <cell r="W180">
            <v>370</v>
          </cell>
          <cell r="X180">
            <v>0</v>
          </cell>
        </row>
        <row r="181">
          <cell r="B181">
            <v>44766</v>
          </cell>
          <cell r="C181" t="str">
            <v>A-27</v>
          </cell>
          <cell r="D181" t="str">
            <v>A-27:Zone3</v>
          </cell>
          <cell r="E181">
            <v>2</v>
          </cell>
          <cell r="F181">
            <v>100</v>
          </cell>
          <cell r="G181">
            <v>195</v>
          </cell>
          <cell r="H181">
            <v>85</v>
          </cell>
          <cell r="I181">
            <v>7</v>
          </cell>
          <cell r="J181">
            <v>1</v>
          </cell>
          <cell r="K181">
            <v>0</v>
          </cell>
          <cell r="L181">
            <v>1</v>
          </cell>
          <cell r="M181">
            <v>0</v>
          </cell>
          <cell r="N181">
            <v>0</v>
          </cell>
          <cell r="O181">
            <v>0</v>
          </cell>
          <cell r="P181">
            <v>0</v>
          </cell>
          <cell r="R181">
            <v>0</v>
          </cell>
          <cell r="T181">
            <v>0</v>
          </cell>
          <cell r="V181" t="str">
            <v>SITP 1145 after PBU 38D, venting to FTHP 5 pisg still load up. Qg T/S show ~0.5 MM but false after zero-checked</v>
          </cell>
          <cell r="W181">
            <v>0</v>
          </cell>
          <cell r="X181">
            <v>0</v>
          </cell>
        </row>
        <row r="183">
          <cell r="B183">
            <v>44796</v>
          </cell>
          <cell r="C183">
            <v>30</v>
          </cell>
        </row>
        <row r="184">
          <cell r="B184">
            <v>44826</v>
          </cell>
        </row>
        <row r="185">
          <cell r="B185">
            <v>44856</v>
          </cell>
        </row>
        <row r="186">
          <cell r="B186">
            <v>44886</v>
          </cell>
        </row>
        <row r="187">
          <cell r="B187">
            <v>44916</v>
          </cell>
        </row>
        <row r="188">
          <cell r="B188">
            <v>44946</v>
          </cell>
        </row>
        <row r="189">
          <cell r="B189">
            <v>44976</v>
          </cell>
        </row>
        <row r="190">
          <cell r="B190">
            <v>45006</v>
          </cell>
        </row>
        <row r="193">
          <cell r="K193" t="str">
            <v>Tot liq</v>
          </cell>
          <cell r="L193">
            <v>245</v>
          </cell>
          <cell r="M193">
            <v>99</v>
          </cell>
          <cell r="N193" t="str">
            <v>WC</v>
          </cell>
          <cell r="O193" t="str">
            <v>Gas T/S-GL</v>
          </cell>
        </row>
        <row r="194">
          <cell r="K194" t="str">
            <v>oil</v>
          </cell>
          <cell r="L194">
            <v>2.4499999999999886</v>
          </cell>
          <cell r="M194">
            <v>0.37</v>
          </cell>
          <cell r="N194" t="str">
            <v>Tot Qg</v>
          </cell>
          <cell r="O194">
            <v>0.37</v>
          </cell>
        </row>
        <row r="195">
          <cell r="K195" t="str">
            <v>water</v>
          </cell>
          <cell r="L195">
            <v>242.55</v>
          </cell>
          <cell r="M195">
            <v>0.37</v>
          </cell>
          <cell r="N195" t="str">
            <v>Asso</v>
          </cell>
        </row>
        <row r="196">
          <cell r="M196">
            <v>0</v>
          </cell>
          <cell r="N196" t="str">
            <v>GL</v>
          </cell>
        </row>
        <row r="197">
          <cell r="M197">
            <v>0</v>
          </cell>
          <cell r="N197" t="str">
            <v>GL meter</v>
          </cell>
        </row>
        <row r="818">
          <cell r="B818">
            <v>0</v>
          </cell>
        </row>
      </sheetData>
      <sheetData sheetId="33">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Z25" t="str">
            <v>WGR</v>
          </cell>
          <cell r="AA25" t="str">
            <v>CGR</v>
          </cell>
        </row>
        <row r="26">
          <cell r="B26">
            <v>41652</v>
          </cell>
          <cell r="C26" t="str">
            <v>A-29 (Arang)</v>
          </cell>
          <cell r="D26" t="str">
            <v>A-29 (Arang):Arang</v>
          </cell>
          <cell r="E26">
            <v>2</v>
          </cell>
          <cell r="F26">
            <v>14.8</v>
          </cell>
          <cell r="G26">
            <v>1579</v>
          </cell>
          <cell r="H26">
            <v>105</v>
          </cell>
          <cell r="I26">
            <v>397</v>
          </cell>
          <cell r="J26">
            <v>0</v>
          </cell>
          <cell r="K26">
            <v>1742.3</v>
          </cell>
          <cell r="L26">
            <v>1742.3</v>
          </cell>
          <cell r="M26">
            <v>100</v>
          </cell>
          <cell r="N26">
            <v>6.36</v>
          </cell>
          <cell r="O26">
            <v>6.36</v>
          </cell>
          <cell r="P26">
            <v>0</v>
          </cell>
          <cell r="R26">
            <v>0</v>
          </cell>
          <cell r="S26">
            <v>273.94654088050316</v>
          </cell>
          <cell r="T26">
            <v>273.94654088050316</v>
          </cell>
          <cell r="V26" t="str">
            <v>Initial kick off 13 Jan 2014. Limit 6.5 MMscfd</v>
          </cell>
          <cell r="W26">
            <v>6360</v>
          </cell>
          <cell r="X26">
            <v>0</v>
          </cell>
          <cell r="Z26">
            <v>273.94654088050311</v>
          </cell>
          <cell r="AA26">
            <v>0</v>
          </cell>
        </row>
        <row r="27">
          <cell r="B27">
            <v>41653</v>
          </cell>
          <cell r="C27" t="str">
            <v>A-29 (Arang)</v>
          </cell>
          <cell r="D27" t="str">
            <v>A-29 (Arang):Arang</v>
          </cell>
          <cell r="E27">
            <v>4</v>
          </cell>
          <cell r="F27">
            <v>15.1</v>
          </cell>
          <cell r="G27">
            <v>1565</v>
          </cell>
          <cell r="H27">
            <v>124</v>
          </cell>
          <cell r="I27">
            <v>407</v>
          </cell>
          <cell r="J27">
            <v>0</v>
          </cell>
          <cell r="K27">
            <v>86.8</v>
          </cell>
          <cell r="L27">
            <v>86.8</v>
          </cell>
          <cell r="M27">
            <v>100</v>
          </cell>
          <cell r="N27">
            <v>6.29</v>
          </cell>
          <cell r="O27">
            <v>6.29</v>
          </cell>
          <cell r="P27">
            <v>0</v>
          </cell>
          <cell r="R27">
            <v>0</v>
          </cell>
          <cell r="S27">
            <v>13.799682034976152</v>
          </cell>
          <cell r="T27">
            <v>13.799682034976152</v>
          </cell>
          <cell r="V27" t="str">
            <v>Limit to 6.5 MMscfd</v>
          </cell>
          <cell r="W27">
            <v>6290</v>
          </cell>
          <cell r="X27">
            <v>0</v>
          </cell>
          <cell r="Z27">
            <v>13.799682034976152</v>
          </cell>
          <cell r="AA27">
            <v>0</v>
          </cell>
        </row>
        <row r="28">
          <cell r="B28">
            <v>41654</v>
          </cell>
          <cell r="C28" t="str">
            <v>A-29 (Arang)</v>
          </cell>
          <cell r="D28" t="str">
            <v>A-29 (Arang):Arang</v>
          </cell>
          <cell r="E28">
            <v>4.5</v>
          </cell>
          <cell r="F28">
            <v>15</v>
          </cell>
          <cell r="G28">
            <v>1596</v>
          </cell>
          <cell r="H28">
            <v>127</v>
          </cell>
          <cell r="I28">
            <v>406</v>
          </cell>
          <cell r="J28">
            <v>0</v>
          </cell>
          <cell r="K28">
            <v>14.6</v>
          </cell>
          <cell r="L28">
            <v>14.6</v>
          </cell>
          <cell r="M28">
            <v>100</v>
          </cell>
          <cell r="N28">
            <v>5.88</v>
          </cell>
          <cell r="O28">
            <v>5.88</v>
          </cell>
          <cell r="P28">
            <v>0</v>
          </cell>
          <cell r="R28">
            <v>0</v>
          </cell>
          <cell r="S28">
            <v>2.4829931972789114</v>
          </cell>
          <cell r="T28">
            <v>2.4829931972789114</v>
          </cell>
          <cell r="V28" t="str">
            <v>Prior ramping up. At 14.30</v>
          </cell>
          <cell r="W28">
            <v>5880</v>
          </cell>
          <cell r="X28">
            <v>0</v>
          </cell>
          <cell r="Z28">
            <v>2.4829931972789114</v>
          </cell>
          <cell r="AA28">
            <v>0</v>
          </cell>
        </row>
        <row r="29">
          <cell r="B29">
            <v>41655</v>
          </cell>
          <cell r="C29" t="str">
            <v>A-29 (Arang)</v>
          </cell>
          <cell r="D29" t="str">
            <v>A-29 (Arang):Arang</v>
          </cell>
          <cell r="E29">
            <v>4</v>
          </cell>
          <cell r="F29">
            <v>20.6</v>
          </cell>
          <cell r="G29">
            <v>1417</v>
          </cell>
          <cell r="H29">
            <v>143</v>
          </cell>
          <cell r="I29">
            <v>431</v>
          </cell>
          <cell r="J29">
            <v>0</v>
          </cell>
          <cell r="K29">
            <v>23.1</v>
          </cell>
          <cell r="L29">
            <v>23.1</v>
          </cell>
          <cell r="M29">
            <v>100</v>
          </cell>
          <cell r="N29">
            <v>9.8699999999999992</v>
          </cell>
          <cell r="O29">
            <v>9.8699999999999992</v>
          </cell>
          <cell r="P29">
            <v>0</v>
          </cell>
          <cell r="R29">
            <v>0</v>
          </cell>
          <cell r="S29">
            <v>2.3404255319148937</v>
          </cell>
          <cell r="T29">
            <v>2.3404255319148937</v>
          </cell>
          <cell r="V29" t="str">
            <v>Limit ramping up to 10 MMscfd. At 11.00 AM</v>
          </cell>
          <cell r="W29">
            <v>9870</v>
          </cell>
          <cell r="X29">
            <v>0</v>
          </cell>
          <cell r="Z29">
            <v>2.3404255319148941</v>
          </cell>
          <cell r="AA29">
            <v>0</v>
          </cell>
        </row>
        <row r="30">
          <cell r="B30">
            <v>41663</v>
          </cell>
          <cell r="C30" t="str">
            <v>A-29 (Arang)</v>
          </cell>
          <cell r="D30" t="str">
            <v>A-29 (Arang):Arang</v>
          </cell>
          <cell r="E30">
            <v>2</v>
          </cell>
          <cell r="F30">
            <v>24.8</v>
          </cell>
          <cell r="G30">
            <v>1387</v>
          </cell>
          <cell r="H30">
            <v>140</v>
          </cell>
          <cell r="I30">
            <v>409</v>
          </cell>
          <cell r="J30">
            <v>0</v>
          </cell>
          <cell r="K30">
            <v>0</v>
          </cell>
          <cell r="L30">
            <v>0</v>
          </cell>
          <cell r="M30">
            <v>0</v>
          </cell>
          <cell r="N30">
            <v>9.52</v>
          </cell>
          <cell r="O30">
            <v>9.52</v>
          </cell>
          <cell r="P30">
            <v>0</v>
          </cell>
          <cell r="R30">
            <v>0</v>
          </cell>
          <cell r="S30">
            <v>0</v>
          </cell>
          <cell r="T30">
            <v>0</v>
          </cell>
          <cell r="V30" t="str">
            <v>Step rate #3 at 10 MMscfd</v>
          </cell>
          <cell r="W30">
            <v>9520</v>
          </cell>
          <cell r="X30">
            <v>0</v>
          </cell>
          <cell r="Z30">
            <v>0</v>
          </cell>
          <cell r="AA30">
            <v>0</v>
          </cell>
        </row>
        <row r="31">
          <cell r="B31">
            <v>41665</v>
          </cell>
          <cell r="C31" t="str">
            <v>A-29 (Arang)</v>
          </cell>
          <cell r="D31" t="str">
            <v>A-29 (Arang):Arang</v>
          </cell>
          <cell r="E31">
            <v>6</v>
          </cell>
          <cell r="F31">
            <v>16.899999999999999</v>
          </cell>
          <cell r="G31">
            <v>1457</v>
          </cell>
          <cell r="H31">
            <v>155</v>
          </cell>
          <cell r="I31">
            <v>429</v>
          </cell>
          <cell r="J31">
            <v>0</v>
          </cell>
          <cell r="K31">
            <v>0</v>
          </cell>
          <cell r="L31">
            <v>0</v>
          </cell>
          <cell r="M31">
            <v>0</v>
          </cell>
          <cell r="N31">
            <v>13.9</v>
          </cell>
          <cell r="O31">
            <v>13.9</v>
          </cell>
          <cell r="P31">
            <v>0</v>
          </cell>
          <cell r="R31">
            <v>0</v>
          </cell>
          <cell r="S31">
            <v>0</v>
          </cell>
          <cell r="T31">
            <v>0</v>
          </cell>
          <cell r="V31" t="str">
            <v xml:space="preserve">Stabilized &lt; 15 MMscfd. </v>
          </cell>
          <cell r="W31">
            <v>13900</v>
          </cell>
          <cell r="X31">
            <v>0</v>
          </cell>
          <cell r="Z31">
            <v>0</v>
          </cell>
          <cell r="AA31">
            <v>0</v>
          </cell>
        </row>
        <row r="32">
          <cell r="B32">
            <v>41670</v>
          </cell>
          <cell r="C32" t="str">
            <v>A-29 (Arang)</v>
          </cell>
          <cell r="D32" t="str">
            <v>A-29 (Arang):Arang</v>
          </cell>
          <cell r="E32">
            <v>3</v>
          </cell>
          <cell r="F32">
            <v>15.6</v>
          </cell>
          <cell r="G32">
            <v>1537</v>
          </cell>
          <cell r="H32">
            <v>145</v>
          </cell>
          <cell r="I32">
            <v>365</v>
          </cell>
          <cell r="J32">
            <v>9.6999999999999993</v>
          </cell>
          <cell r="K32">
            <v>0.5</v>
          </cell>
          <cell r="L32">
            <v>10.199999999999999</v>
          </cell>
          <cell r="M32">
            <v>4.9019607843137258</v>
          </cell>
          <cell r="N32">
            <v>11.96</v>
          </cell>
          <cell r="O32">
            <v>11.96</v>
          </cell>
          <cell r="P32">
            <v>0</v>
          </cell>
          <cell r="R32">
            <v>1232989.6907216494</v>
          </cell>
          <cell r="S32">
            <v>4.1806020066889632E-2</v>
          </cell>
          <cell r="T32">
            <v>0.85284280936454848</v>
          </cell>
          <cell r="W32">
            <v>11960</v>
          </cell>
          <cell r="X32">
            <v>0</v>
          </cell>
          <cell r="Z32">
            <v>4.1806020066889632E-2</v>
          </cell>
          <cell r="AA32">
            <v>0.81103678929765877</v>
          </cell>
        </row>
        <row r="33">
          <cell r="B33">
            <v>41673</v>
          </cell>
          <cell r="C33" t="str">
            <v>A-29 (Arang)</v>
          </cell>
          <cell r="D33" t="str">
            <v>A-29 (Arang):Arang</v>
          </cell>
          <cell r="E33">
            <v>3</v>
          </cell>
          <cell r="F33">
            <v>18.7</v>
          </cell>
          <cell r="G33">
            <v>1373</v>
          </cell>
          <cell r="H33">
            <v>159</v>
          </cell>
          <cell r="I33">
            <v>425</v>
          </cell>
          <cell r="J33">
            <v>0</v>
          </cell>
          <cell r="K33">
            <v>0.5</v>
          </cell>
          <cell r="L33">
            <v>0.5</v>
          </cell>
          <cell r="M33">
            <v>100</v>
          </cell>
          <cell r="N33">
            <v>16.45</v>
          </cell>
          <cell r="O33">
            <v>16.45</v>
          </cell>
          <cell r="P33">
            <v>0</v>
          </cell>
          <cell r="R33">
            <v>0</v>
          </cell>
          <cell r="S33">
            <v>3.0395136778115502E-2</v>
          </cell>
          <cell r="T33">
            <v>3.0395136778115502E-2</v>
          </cell>
          <cell r="W33">
            <v>16450</v>
          </cell>
          <cell r="X33">
            <v>0</v>
          </cell>
          <cell r="Z33">
            <v>3.0395136778115502E-2</v>
          </cell>
          <cell r="AA33">
            <v>0</v>
          </cell>
        </row>
        <row r="34">
          <cell r="B34">
            <v>41674</v>
          </cell>
          <cell r="C34" t="str">
            <v>A-29 (Arang)</v>
          </cell>
          <cell r="D34" t="str">
            <v>A-29 (Arang):Arang</v>
          </cell>
          <cell r="E34">
            <v>3</v>
          </cell>
          <cell r="F34">
            <v>16.7</v>
          </cell>
          <cell r="G34">
            <v>1444</v>
          </cell>
          <cell r="H34">
            <v>160</v>
          </cell>
          <cell r="I34">
            <v>400</v>
          </cell>
          <cell r="J34">
            <v>8.4</v>
          </cell>
          <cell r="K34">
            <v>0.5</v>
          </cell>
          <cell r="L34">
            <v>8.9</v>
          </cell>
          <cell r="M34">
            <v>5.617977528089888</v>
          </cell>
          <cell r="N34">
            <v>13.22</v>
          </cell>
          <cell r="O34">
            <v>13.22</v>
          </cell>
          <cell r="P34">
            <v>0</v>
          </cell>
          <cell r="R34">
            <v>1573809.5238095238</v>
          </cell>
          <cell r="S34">
            <v>3.7821482602118005E-2</v>
          </cell>
          <cell r="T34">
            <v>0.67322239031770048</v>
          </cell>
          <cell r="W34">
            <v>13220</v>
          </cell>
          <cell r="X34">
            <v>0</v>
          </cell>
          <cell r="Z34">
            <v>3.7821482602117998E-2</v>
          </cell>
          <cell r="AA34">
            <v>0.63540090771558244</v>
          </cell>
        </row>
        <row r="35">
          <cell r="B35">
            <v>41681</v>
          </cell>
          <cell r="C35" t="str">
            <v>A-29 (Arang)</v>
          </cell>
          <cell r="D35" t="str">
            <v>A-29 (Arang):Arang</v>
          </cell>
          <cell r="E35">
            <v>2</v>
          </cell>
          <cell r="F35">
            <v>17.600000000000001</v>
          </cell>
          <cell r="G35">
            <v>1466</v>
          </cell>
          <cell r="H35">
            <v>139</v>
          </cell>
          <cell r="I35">
            <v>415</v>
          </cell>
          <cell r="J35">
            <v>0</v>
          </cell>
          <cell r="K35">
            <v>0.5</v>
          </cell>
          <cell r="L35">
            <v>0.5</v>
          </cell>
          <cell r="M35">
            <v>100</v>
          </cell>
          <cell r="N35">
            <v>15.67</v>
          </cell>
          <cell r="O35">
            <v>15.67</v>
          </cell>
          <cell r="P35">
            <v>0</v>
          </cell>
          <cell r="R35">
            <v>0</v>
          </cell>
          <cell r="S35">
            <v>3.1908104658583278E-2</v>
          </cell>
          <cell r="T35">
            <v>3.1908104658583278E-2</v>
          </cell>
          <cell r="W35">
            <v>15670</v>
          </cell>
          <cell r="X35">
            <v>0</v>
          </cell>
          <cell r="Z35">
            <v>3.1908104658583278E-2</v>
          </cell>
          <cell r="AA35">
            <v>0</v>
          </cell>
        </row>
        <row r="36">
          <cell r="B36">
            <v>41682</v>
          </cell>
          <cell r="C36" t="str">
            <v>A-29 (Arang)</v>
          </cell>
          <cell r="D36" t="str">
            <v>A-29 (Arang):Arang</v>
          </cell>
          <cell r="E36">
            <v>2</v>
          </cell>
          <cell r="F36">
            <v>20.100000000000001</v>
          </cell>
          <cell r="G36">
            <v>1337</v>
          </cell>
          <cell r="H36">
            <v>161</v>
          </cell>
          <cell r="I36">
            <v>436</v>
          </cell>
          <cell r="J36">
            <v>38.799999999999997</v>
          </cell>
          <cell r="K36">
            <v>0.5</v>
          </cell>
          <cell r="L36">
            <v>39.299999999999997</v>
          </cell>
          <cell r="M36">
            <v>1.272264631043257</v>
          </cell>
          <cell r="N36">
            <v>18.88</v>
          </cell>
          <cell r="O36">
            <v>18.88</v>
          </cell>
          <cell r="P36">
            <v>0</v>
          </cell>
          <cell r="R36">
            <v>486597.93814432988</v>
          </cell>
          <cell r="S36">
            <v>2.6483050847457626E-2</v>
          </cell>
          <cell r="T36">
            <v>2.0815677966101696</v>
          </cell>
          <cell r="W36">
            <v>18880</v>
          </cell>
          <cell r="X36">
            <v>0</v>
          </cell>
          <cell r="Z36">
            <v>2.6483050847457629E-2</v>
          </cell>
          <cell r="AA36">
            <v>2.0550847457627119</v>
          </cell>
        </row>
        <row r="37">
          <cell r="B37">
            <v>41687</v>
          </cell>
          <cell r="C37" t="str">
            <v>A-29 (Arang)</v>
          </cell>
          <cell r="D37" t="str">
            <v>A-29 (Arang):Arang</v>
          </cell>
          <cell r="E37">
            <v>5.5</v>
          </cell>
          <cell r="F37">
            <v>21.6</v>
          </cell>
          <cell r="G37">
            <v>1229</v>
          </cell>
          <cell r="H37">
            <v>160</v>
          </cell>
          <cell r="I37">
            <v>362</v>
          </cell>
          <cell r="J37">
            <v>0</v>
          </cell>
          <cell r="K37">
            <v>19.809999999999999</v>
          </cell>
          <cell r="L37">
            <v>19.809999999999999</v>
          </cell>
          <cell r="M37">
            <v>100</v>
          </cell>
          <cell r="N37">
            <v>18.760000000000002</v>
          </cell>
          <cell r="O37">
            <v>18.760000000000002</v>
          </cell>
          <cell r="P37">
            <v>0</v>
          </cell>
          <cell r="R37">
            <v>0</v>
          </cell>
          <cell r="S37">
            <v>1.0559701492537314</v>
          </cell>
          <cell r="T37">
            <v>1.0559701492537314</v>
          </cell>
          <cell r="V37" t="str">
            <v>Ramp-up</v>
          </cell>
          <cell r="W37">
            <v>18760</v>
          </cell>
          <cell r="X37">
            <v>0</v>
          </cell>
          <cell r="Z37">
            <v>1.0559701492537312</v>
          </cell>
          <cell r="AA37">
            <v>0</v>
          </cell>
        </row>
        <row r="38">
          <cell r="B38">
            <v>41688</v>
          </cell>
          <cell r="C38" t="str">
            <v>A-29 (Arang)</v>
          </cell>
          <cell r="D38" t="str">
            <v>A-29 (Arang):Arang</v>
          </cell>
          <cell r="E38">
            <v>2</v>
          </cell>
          <cell r="F38">
            <v>24.6</v>
          </cell>
          <cell r="G38">
            <v>1133</v>
          </cell>
          <cell r="H38">
            <v>157</v>
          </cell>
          <cell r="I38">
            <v>376</v>
          </cell>
          <cell r="J38">
            <v>0.5</v>
          </cell>
          <cell r="K38">
            <v>11</v>
          </cell>
          <cell r="L38">
            <v>11.5</v>
          </cell>
          <cell r="M38">
            <v>95.652173913043484</v>
          </cell>
          <cell r="N38">
            <v>20.76</v>
          </cell>
          <cell r="O38">
            <v>20.76</v>
          </cell>
          <cell r="P38">
            <v>0</v>
          </cell>
          <cell r="R38">
            <v>41520000</v>
          </cell>
          <cell r="S38">
            <v>0.52986512524084783</v>
          </cell>
          <cell r="T38">
            <v>0.55394990366088637</v>
          </cell>
          <cell r="V38" t="str">
            <v>Ramp up</v>
          </cell>
          <cell r="W38">
            <v>20760</v>
          </cell>
          <cell r="X38">
            <v>0</v>
          </cell>
          <cell r="Z38">
            <v>0.52986512524084772</v>
          </cell>
          <cell r="AA38">
            <v>2.4084778420038533E-2</v>
          </cell>
        </row>
        <row r="39">
          <cell r="B39">
            <v>41689</v>
          </cell>
          <cell r="C39" t="str">
            <v>A-29 (Arang)</v>
          </cell>
          <cell r="D39" t="str">
            <v>A-29 (Arang):Arang</v>
          </cell>
          <cell r="E39">
            <v>5</v>
          </cell>
          <cell r="F39">
            <v>25.6</v>
          </cell>
          <cell r="G39">
            <v>1114</v>
          </cell>
          <cell r="H39">
            <v>162</v>
          </cell>
          <cell r="I39">
            <v>383</v>
          </cell>
          <cell r="J39">
            <v>0.5</v>
          </cell>
          <cell r="K39">
            <v>0</v>
          </cell>
          <cell r="L39">
            <v>0.5</v>
          </cell>
          <cell r="M39">
            <v>0</v>
          </cell>
          <cell r="N39">
            <v>20.69</v>
          </cell>
          <cell r="O39">
            <v>20.69</v>
          </cell>
          <cell r="P39">
            <v>0</v>
          </cell>
          <cell r="R39">
            <v>41380000</v>
          </cell>
          <cell r="S39">
            <v>0</v>
          </cell>
          <cell r="T39">
            <v>2.4166263895601739E-2</v>
          </cell>
          <cell r="W39">
            <v>20690</v>
          </cell>
          <cell r="X39">
            <v>0</v>
          </cell>
          <cell r="Z39">
            <v>0</v>
          </cell>
          <cell r="AA39">
            <v>2.4166263895601739E-2</v>
          </cell>
        </row>
        <row r="40">
          <cell r="B40">
            <v>41690</v>
          </cell>
          <cell r="C40" t="str">
            <v>A-29 (Arang)</v>
          </cell>
          <cell r="D40" t="str">
            <v>A-29 (Arang):Arang</v>
          </cell>
          <cell r="E40">
            <v>2</v>
          </cell>
          <cell r="F40">
            <v>28.6</v>
          </cell>
          <cell r="G40">
            <v>1030</v>
          </cell>
          <cell r="H40">
            <v>158</v>
          </cell>
          <cell r="I40">
            <v>393</v>
          </cell>
          <cell r="J40">
            <v>0.5</v>
          </cell>
          <cell r="K40">
            <v>0</v>
          </cell>
          <cell r="L40">
            <v>0.5</v>
          </cell>
          <cell r="M40">
            <v>0</v>
          </cell>
          <cell r="N40">
            <v>22.44</v>
          </cell>
          <cell r="O40">
            <v>22.44</v>
          </cell>
          <cell r="P40">
            <v>0</v>
          </cell>
          <cell r="R40">
            <v>44880000</v>
          </cell>
          <cell r="S40">
            <v>0</v>
          </cell>
          <cell r="T40">
            <v>2.2281639928698752E-2</v>
          </cell>
          <cell r="W40">
            <v>22440</v>
          </cell>
          <cell r="X40">
            <v>0</v>
          </cell>
          <cell r="Z40">
            <v>0</v>
          </cell>
          <cell r="AA40">
            <v>2.2281639928698752E-2</v>
          </cell>
        </row>
        <row r="41">
          <cell r="B41">
            <v>41692</v>
          </cell>
          <cell r="C41" t="str">
            <v>A-29 (Arang)</v>
          </cell>
          <cell r="D41" t="str">
            <v>A-29 (Arang):Arang</v>
          </cell>
          <cell r="E41">
            <v>6.5</v>
          </cell>
          <cell r="F41">
            <v>31.6</v>
          </cell>
          <cell r="G41">
            <v>945</v>
          </cell>
          <cell r="H41">
            <v>158</v>
          </cell>
          <cell r="I41">
            <v>406</v>
          </cell>
          <cell r="J41">
            <v>0.5</v>
          </cell>
          <cell r="K41">
            <v>38.299999999999997</v>
          </cell>
          <cell r="L41">
            <v>38.799999999999997</v>
          </cell>
          <cell r="M41">
            <v>98.711340206185568</v>
          </cell>
          <cell r="N41">
            <v>23.33</v>
          </cell>
          <cell r="O41">
            <v>23.33</v>
          </cell>
          <cell r="P41">
            <v>0</v>
          </cell>
          <cell r="R41">
            <v>46660000</v>
          </cell>
          <cell r="S41">
            <v>1.6416630947278184</v>
          </cell>
          <cell r="T41">
            <v>1.6630947278182597</v>
          </cell>
          <cell r="W41">
            <v>23330</v>
          </cell>
          <cell r="X41">
            <v>0</v>
          </cell>
          <cell r="Z41">
            <v>1.6416630947278184</v>
          </cell>
          <cell r="AA41">
            <v>2.1431633090441493E-2</v>
          </cell>
        </row>
        <row r="42">
          <cell r="B42">
            <v>41693</v>
          </cell>
          <cell r="C42" t="str">
            <v>A-29 (Arang)</v>
          </cell>
          <cell r="D42" t="str">
            <v>A-29 (Arang):Arang</v>
          </cell>
          <cell r="E42">
            <v>5</v>
          </cell>
          <cell r="F42">
            <v>34.700000000000003</v>
          </cell>
          <cell r="G42">
            <v>901</v>
          </cell>
          <cell r="H42">
            <v>158</v>
          </cell>
          <cell r="I42">
            <v>400</v>
          </cell>
          <cell r="J42">
            <v>23.24</v>
          </cell>
          <cell r="K42">
            <v>0</v>
          </cell>
          <cell r="L42">
            <v>23.24</v>
          </cell>
          <cell r="M42">
            <v>0</v>
          </cell>
          <cell r="N42">
            <v>23.75</v>
          </cell>
          <cell r="O42">
            <v>23.75</v>
          </cell>
          <cell r="P42">
            <v>0</v>
          </cell>
          <cell r="R42">
            <v>1021944.9225473322</v>
          </cell>
          <cell r="S42">
            <v>0</v>
          </cell>
          <cell r="T42">
            <v>0.97852631578947369</v>
          </cell>
          <cell r="W42">
            <v>23750</v>
          </cell>
          <cell r="X42">
            <v>0</v>
          </cell>
          <cell r="Z42">
            <v>0</v>
          </cell>
          <cell r="AA42">
            <v>0.97852631578947358</v>
          </cell>
        </row>
        <row r="43">
          <cell r="B43">
            <v>41694</v>
          </cell>
          <cell r="C43" t="str">
            <v>A-29 (Arang)</v>
          </cell>
          <cell r="D43" t="str">
            <v>A-29 (Arang):Arang</v>
          </cell>
          <cell r="E43">
            <v>3</v>
          </cell>
          <cell r="F43">
            <v>34.6</v>
          </cell>
          <cell r="G43">
            <v>892</v>
          </cell>
          <cell r="H43">
            <v>159</v>
          </cell>
          <cell r="I43">
            <v>416</v>
          </cell>
          <cell r="J43">
            <v>31.69</v>
          </cell>
          <cell r="K43">
            <v>23.37</v>
          </cell>
          <cell r="L43">
            <v>55.06</v>
          </cell>
          <cell r="M43">
            <v>42.444605884489647</v>
          </cell>
          <cell r="N43">
            <v>23.37</v>
          </cell>
          <cell r="O43">
            <v>23.37</v>
          </cell>
          <cell r="P43">
            <v>0</v>
          </cell>
          <cell r="R43">
            <v>737456.61091827077</v>
          </cell>
          <cell r="S43">
            <v>1</v>
          </cell>
          <cell r="T43">
            <v>2.3560119811724434</v>
          </cell>
          <cell r="W43">
            <v>23370</v>
          </cell>
          <cell r="X43">
            <v>0</v>
          </cell>
          <cell r="Z43">
            <v>1</v>
          </cell>
          <cell r="AA43">
            <v>1.3560119811724434</v>
          </cell>
        </row>
        <row r="44">
          <cell r="B44">
            <v>41696</v>
          </cell>
          <cell r="C44" t="str">
            <v>A-29 (Arang)</v>
          </cell>
          <cell r="D44" t="str">
            <v>A-29 (Arang):Arang</v>
          </cell>
          <cell r="E44">
            <v>3</v>
          </cell>
          <cell r="F44">
            <v>34.6</v>
          </cell>
          <cell r="G44">
            <v>872</v>
          </cell>
          <cell r="H44">
            <v>159</v>
          </cell>
          <cell r="I44">
            <v>427</v>
          </cell>
          <cell r="J44">
            <v>32.17</v>
          </cell>
          <cell r="K44">
            <v>22.69</v>
          </cell>
          <cell r="L44">
            <v>54.86</v>
          </cell>
          <cell r="M44">
            <v>41.359825009114111</v>
          </cell>
          <cell r="N44">
            <v>22.69</v>
          </cell>
          <cell r="O44">
            <v>22.69</v>
          </cell>
          <cell r="P44">
            <v>0</v>
          </cell>
          <cell r="R44">
            <v>705315.51134597452</v>
          </cell>
          <cell r="S44">
            <v>1</v>
          </cell>
          <cell r="T44">
            <v>2.4178052005288673</v>
          </cell>
          <cell r="W44">
            <v>22690</v>
          </cell>
          <cell r="X44">
            <v>0</v>
          </cell>
          <cell r="Z44">
            <v>1</v>
          </cell>
          <cell r="AA44">
            <v>1.4178052005288673</v>
          </cell>
        </row>
        <row r="45">
          <cell r="B45">
            <v>41699</v>
          </cell>
          <cell r="C45" t="str">
            <v>A-29 (Arang)</v>
          </cell>
          <cell r="D45" t="str">
            <v>A-29 (Arang):Arang</v>
          </cell>
          <cell r="E45">
            <v>8</v>
          </cell>
          <cell r="F45">
            <v>37.6</v>
          </cell>
          <cell r="G45">
            <v>794</v>
          </cell>
          <cell r="H45">
            <v>158</v>
          </cell>
          <cell r="I45">
            <v>433</v>
          </cell>
          <cell r="J45">
            <v>31.14</v>
          </cell>
          <cell r="K45">
            <v>23.19</v>
          </cell>
          <cell r="L45">
            <v>54.33</v>
          </cell>
          <cell r="M45">
            <v>42.683600220872449</v>
          </cell>
          <cell r="N45">
            <v>23.19</v>
          </cell>
          <cell r="O45">
            <v>23.19</v>
          </cell>
          <cell r="P45">
            <v>0</v>
          </cell>
          <cell r="R45">
            <v>744701.34874759149</v>
          </cell>
          <cell r="S45">
            <v>1</v>
          </cell>
          <cell r="T45">
            <v>2.3428201811125486</v>
          </cell>
          <cell r="W45">
            <v>23190</v>
          </cell>
          <cell r="X45">
            <v>0</v>
          </cell>
          <cell r="Z45">
            <v>1</v>
          </cell>
          <cell r="AA45">
            <v>1.3428201811125484</v>
          </cell>
        </row>
        <row r="46">
          <cell r="B46">
            <v>41703</v>
          </cell>
          <cell r="C46" t="str">
            <v>A-29 (Arang)</v>
          </cell>
          <cell r="D46" t="str">
            <v>A-29 (Arang):Arang</v>
          </cell>
          <cell r="E46">
            <v>6</v>
          </cell>
          <cell r="F46">
            <v>40.6</v>
          </cell>
          <cell r="G46">
            <v>668</v>
          </cell>
          <cell r="H46">
            <v>140</v>
          </cell>
          <cell r="I46">
            <v>442</v>
          </cell>
          <cell r="J46">
            <v>34.479999999999997</v>
          </cell>
          <cell r="K46">
            <v>23.87</v>
          </cell>
          <cell r="L46">
            <v>58.35</v>
          </cell>
          <cell r="M46">
            <v>40.908311910882603</v>
          </cell>
          <cell r="N46">
            <v>23.87</v>
          </cell>
          <cell r="O46">
            <v>23.87</v>
          </cell>
          <cell r="P46">
            <v>0</v>
          </cell>
          <cell r="R46">
            <v>692285.38283062645</v>
          </cell>
          <cell r="S46">
            <v>1</v>
          </cell>
          <cell r="T46">
            <v>2.4444909928780896</v>
          </cell>
          <cell r="W46">
            <v>23870</v>
          </cell>
          <cell r="X46">
            <v>0</v>
          </cell>
          <cell r="Z46">
            <v>1</v>
          </cell>
          <cell r="AA46">
            <v>1.4444909928780894</v>
          </cell>
        </row>
        <row r="47">
          <cell r="B47">
            <v>41704</v>
          </cell>
          <cell r="C47" t="str">
            <v>A-29 (Arang)</v>
          </cell>
          <cell r="D47" t="str">
            <v>A-29 (Arang):Arang</v>
          </cell>
          <cell r="E47">
            <v>6</v>
          </cell>
          <cell r="F47">
            <v>43.5</v>
          </cell>
          <cell r="G47">
            <v>593</v>
          </cell>
          <cell r="H47">
            <v>140</v>
          </cell>
          <cell r="I47">
            <v>443</v>
          </cell>
          <cell r="J47">
            <v>39.409999999999997</v>
          </cell>
          <cell r="K47">
            <v>24.49</v>
          </cell>
          <cell r="L47">
            <v>63.9</v>
          </cell>
          <cell r="M47">
            <v>38.325508607198749</v>
          </cell>
          <cell r="N47">
            <v>24.49</v>
          </cell>
          <cell r="O47">
            <v>24.49</v>
          </cell>
          <cell r="P47">
            <v>0</v>
          </cell>
          <cell r="R47">
            <v>621415.88429332653</v>
          </cell>
          <cell r="S47">
            <v>1</v>
          </cell>
          <cell r="T47">
            <v>2.6092282564311966</v>
          </cell>
          <cell r="W47">
            <v>24490</v>
          </cell>
          <cell r="X47">
            <v>0</v>
          </cell>
          <cell r="Z47">
            <v>1</v>
          </cell>
          <cell r="AA47">
            <v>1.6092282564311964</v>
          </cell>
        </row>
        <row r="48">
          <cell r="B48">
            <v>41708</v>
          </cell>
          <cell r="C48" t="str">
            <v>A-29 (Arang)</v>
          </cell>
          <cell r="D48" t="str">
            <v>A-29 (Arang):Arang</v>
          </cell>
          <cell r="E48">
            <v>8</v>
          </cell>
          <cell r="F48">
            <v>62</v>
          </cell>
          <cell r="G48">
            <v>362</v>
          </cell>
          <cell r="H48">
            <v>138</v>
          </cell>
          <cell r="I48">
            <v>319</v>
          </cell>
          <cell r="J48">
            <v>3</v>
          </cell>
          <cell r="K48">
            <v>36</v>
          </cell>
          <cell r="L48">
            <v>39</v>
          </cell>
          <cell r="M48">
            <v>92.307692307692307</v>
          </cell>
          <cell r="N48">
            <v>26.5</v>
          </cell>
          <cell r="O48">
            <v>26.5</v>
          </cell>
          <cell r="P48">
            <v>0</v>
          </cell>
          <cell r="R48">
            <v>8833333.333333334</v>
          </cell>
          <cell r="S48">
            <v>1.3584905660377358</v>
          </cell>
          <cell r="T48">
            <v>1.4716981132075471</v>
          </cell>
          <cell r="W48">
            <v>26500</v>
          </cell>
          <cell r="X48">
            <v>0</v>
          </cell>
          <cell r="Z48">
            <v>1.3584905660377358</v>
          </cell>
          <cell r="AA48">
            <v>0.11320754716981132</v>
          </cell>
        </row>
        <row r="49">
          <cell r="B49">
            <v>41730</v>
          </cell>
          <cell r="C49" t="str">
            <v>A-29 (Arang)</v>
          </cell>
          <cell r="D49" t="str">
            <v>A-29 (Arang):Arang</v>
          </cell>
          <cell r="E49">
            <v>6</v>
          </cell>
          <cell r="F49">
            <v>75</v>
          </cell>
          <cell r="G49">
            <v>307</v>
          </cell>
          <cell r="H49">
            <v>145</v>
          </cell>
          <cell r="I49">
            <v>275</v>
          </cell>
          <cell r="J49">
            <v>18</v>
          </cell>
          <cell r="K49">
            <v>45</v>
          </cell>
          <cell r="L49">
            <v>63</v>
          </cell>
          <cell r="M49">
            <v>71.428571428571431</v>
          </cell>
          <cell r="N49">
            <v>22.6</v>
          </cell>
          <cell r="O49">
            <v>22.6</v>
          </cell>
          <cell r="P49">
            <v>0</v>
          </cell>
          <cell r="R49">
            <v>1255555.5555555555</v>
          </cell>
          <cell r="S49">
            <v>1.9911504424778761</v>
          </cell>
          <cell r="T49">
            <v>2.7876106194690267</v>
          </cell>
          <cell r="W49">
            <v>22600</v>
          </cell>
          <cell r="X49">
            <v>0</v>
          </cell>
          <cell r="Z49">
            <v>1.9911504424778759</v>
          </cell>
          <cell r="AA49">
            <v>0.79646017699115035</v>
          </cell>
        </row>
        <row r="50">
          <cell r="B50">
            <v>41736</v>
          </cell>
          <cell r="C50" t="str">
            <v>A-29 (Arang)</v>
          </cell>
          <cell r="D50" t="str">
            <v>A-29 (Arang):Arang</v>
          </cell>
          <cell r="E50">
            <v>15</v>
          </cell>
          <cell r="F50">
            <v>68</v>
          </cell>
          <cell r="G50">
            <v>349</v>
          </cell>
          <cell r="H50">
            <v>144</v>
          </cell>
          <cell r="I50">
            <v>299</v>
          </cell>
          <cell r="J50">
            <v>11.7</v>
          </cell>
          <cell r="K50">
            <v>70.400000000000006</v>
          </cell>
          <cell r="L50">
            <v>82.1</v>
          </cell>
          <cell r="M50">
            <v>85.749086479902559</v>
          </cell>
          <cell r="N50">
            <v>22.6</v>
          </cell>
          <cell r="O50">
            <v>22.6</v>
          </cell>
          <cell r="P50">
            <v>0</v>
          </cell>
          <cell r="R50">
            <v>1931623.9316239315</v>
          </cell>
          <cell r="S50">
            <v>3.1150442477876106</v>
          </cell>
          <cell r="T50">
            <v>3.6327433628318584</v>
          </cell>
          <cell r="W50">
            <v>22600</v>
          </cell>
          <cell r="X50">
            <v>0</v>
          </cell>
          <cell r="Z50">
            <v>3.1150442477876106</v>
          </cell>
          <cell r="AA50">
            <v>0.5176991150442477</v>
          </cell>
        </row>
        <row r="51">
          <cell r="B51">
            <v>41738</v>
          </cell>
          <cell r="C51" t="str">
            <v>A-29 (Arang)</v>
          </cell>
          <cell r="D51" t="str">
            <v>A-29 (Arang):Arang</v>
          </cell>
          <cell r="E51">
            <v>21</v>
          </cell>
          <cell r="F51">
            <v>99</v>
          </cell>
          <cell r="G51">
            <v>240</v>
          </cell>
          <cell r="H51">
            <v>140</v>
          </cell>
          <cell r="I51">
            <v>320</v>
          </cell>
          <cell r="J51">
            <v>3.2</v>
          </cell>
          <cell r="K51">
            <v>62.5</v>
          </cell>
          <cell r="L51">
            <v>65.7</v>
          </cell>
          <cell r="M51">
            <v>95.129375951293753</v>
          </cell>
          <cell r="N51">
            <v>23.2</v>
          </cell>
          <cell r="O51">
            <v>23.2</v>
          </cell>
          <cell r="P51">
            <v>0</v>
          </cell>
          <cell r="R51">
            <v>7250000</v>
          </cell>
          <cell r="S51">
            <v>2.6939655172413794</v>
          </cell>
          <cell r="T51">
            <v>2.8318965517241379</v>
          </cell>
          <cell r="V51" t="str">
            <v>after choke repair due to stuck at 53%.</v>
          </cell>
          <cell r="W51">
            <v>23200</v>
          </cell>
          <cell r="X51">
            <v>0</v>
          </cell>
          <cell r="Z51">
            <v>2.6939655172413794</v>
          </cell>
          <cell r="AA51">
            <v>0.13793103448275862</v>
          </cell>
        </row>
        <row r="52">
          <cell r="B52">
            <v>41742</v>
          </cell>
          <cell r="C52" t="str">
            <v>A-29 (Arang)</v>
          </cell>
          <cell r="D52" t="str">
            <v>A-29 (Arang):Arang</v>
          </cell>
          <cell r="E52">
            <v>18</v>
          </cell>
          <cell r="F52">
            <v>100</v>
          </cell>
          <cell r="G52">
            <v>310</v>
          </cell>
          <cell r="H52">
            <v>144</v>
          </cell>
          <cell r="I52">
            <v>356</v>
          </cell>
          <cell r="J52">
            <v>3</v>
          </cell>
          <cell r="K52">
            <v>55.4</v>
          </cell>
          <cell r="L52">
            <v>58.4</v>
          </cell>
          <cell r="M52">
            <v>94.863013698630141</v>
          </cell>
          <cell r="N52">
            <v>22.1</v>
          </cell>
          <cell r="O52">
            <v>22.1</v>
          </cell>
          <cell r="P52">
            <v>0</v>
          </cell>
          <cell r="R52">
            <v>7366666.666666667</v>
          </cell>
          <cell r="S52">
            <v>2.5067873303167421</v>
          </cell>
          <cell r="T52">
            <v>2.6425339366515836</v>
          </cell>
          <cell r="W52">
            <v>22100</v>
          </cell>
          <cell r="X52">
            <v>0</v>
          </cell>
          <cell r="Z52">
            <v>2.5067873303167421</v>
          </cell>
          <cell r="AA52">
            <v>0.13574660633484162</v>
          </cell>
        </row>
        <row r="53">
          <cell r="B53">
            <v>41804</v>
          </cell>
          <cell r="C53" t="str">
            <v>A-29 (Arang)</v>
          </cell>
          <cell r="D53" t="str">
            <v>A-29 (Arang):Arang</v>
          </cell>
          <cell r="E53">
            <v>24</v>
          </cell>
          <cell r="F53">
            <v>100</v>
          </cell>
          <cell r="G53">
            <v>269</v>
          </cell>
          <cell r="H53">
            <v>143</v>
          </cell>
          <cell r="I53">
            <v>872</v>
          </cell>
          <cell r="J53">
            <v>79</v>
          </cell>
          <cell r="K53">
            <v>0</v>
          </cell>
          <cell r="L53">
            <v>79</v>
          </cell>
          <cell r="M53">
            <v>0</v>
          </cell>
          <cell r="N53">
            <v>21.4</v>
          </cell>
          <cell r="O53">
            <v>21.4</v>
          </cell>
          <cell r="P53">
            <v>0</v>
          </cell>
          <cell r="R53">
            <v>270886.07594936708</v>
          </cell>
          <cell r="S53">
            <v>0</v>
          </cell>
          <cell r="T53">
            <v>3.6915887850467288</v>
          </cell>
          <cell r="W53">
            <v>21400</v>
          </cell>
          <cell r="X53">
            <v>0</v>
          </cell>
          <cell r="Z53">
            <v>0</v>
          </cell>
          <cell r="AA53">
            <v>3.6915887850467293</v>
          </cell>
        </row>
        <row r="54">
          <cell r="B54">
            <v>41819</v>
          </cell>
          <cell r="C54" t="str">
            <v>A-29 (Arang)</v>
          </cell>
          <cell r="D54" t="str">
            <v>A-29 (Arang):Arang</v>
          </cell>
          <cell r="E54">
            <v>6</v>
          </cell>
          <cell r="F54">
            <v>99</v>
          </cell>
          <cell r="G54">
            <v>292</v>
          </cell>
          <cell r="H54">
            <v>144</v>
          </cell>
          <cell r="I54">
            <v>800</v>
          </cell>
          <cell r="J54">
            <v>67</v>
          </cell>
          <cell r="K54">
            <v>0</v>
          </cell>
          <cell r="L54">
            <v>67</v>
          </cell>
          <cell r="M54">
            <v>0</v>
          </cell>
          <cell r="N54">
            <v>19.399999999999999</v>
          </cell>
          <cell r="O54">
            <v>19.399999999999999</v>
          </cell>
          <cell r="P54">
            <v>0</v>
          </cell>
          <cell r="R54">
            <v>289552.23880597018</v>
          </cell>
          <cell r="S54">
            <v>0</v>
          </cell>
          <cell r="T54">
            <v>3.4536082474226806</v>
          </cell>
          <cell r="W54">
            <v>19400</v>
          </cell>
          <cell r="X54">
            <v>0</v>
          </cell>
          <cell r="Z54">
            <v>0</v>
          </cell>
          <cell r="AA54">
            <v>3.4536082474226806</v>
          </cell>
        </row>
        <row r="55">
          <cell r="B55">
            <v>41835</v>
          </cell>
          <cell r="C55" t="str">
            <v>A-29 (Arang)</v>
          </cell>
          <cell r="D55" t="str">
            <v>A-29 (Arang):Arang</v>
          </cell>
          <cell r="E55">
            <v>12</v>
          </cell>
          <cell r="F55">
            <v>100</v>
          </cell>
          <cell r="G55">
            <v>248</v>
          </cell>
          <cell r="H55">
            <v>142</v>
          </cell>
          <cell r="I55">
            <v>887</v>
          </cell>
          <cell r="J55">
            <v>23</v>
          </cell>
          <cell r="K55">
            <v>62</v>
          </cell>
          <cell r="L55">
            <v>85</v>
          </cell>
          <cell r="M55">
            <v>72.941176470588232</v>
          </cell>
          <cell r="N55">
            <v>19.12</v>
          </cell>
          <cell r="O55">
            <v>19.12</v>
          </cell>
          <cell r="P55">
            <v>0</v>
          </cell>
          <cell r="R55">
            <v>831304.34782608692</v>
          </cell>
          <cell r="S55">
            <v>3.2426778242677825</v>
          </cell>
          <cell r="T55">
            <v>4.4456066945606691</v>
          </cell>
          <cell r="W55">
            <v>19120</v>
          </cell>
          <cell r="X55">
            <v>0</v>
          </cell>
          <cell r="Z55">
            <v>3.2426778242677821</v>
          </cell>
          <cell r="AA55">
            <v>1.2029288702928869</v>
          </cell>
        </row>
        <row r="56">
          <cell r="B56">
            <v>41840</v>
          </cell>
          <cell r="C56" t="str">
            <v>A-29 (Arang)</v>
          </cell>
          <cell r="D56" t="str">
            <v>A-29 (Arang):Arang</v>
          </cell>
          <cell r="E56">
            <v>13</v>
          </cell>
          <cell r="F56">
            <v>100</v>
          </cell>
          <cell r="G56">
            <v>252</v>
          </cell>
          <cell r="H56">
            <v>141</v>
          </cell>
          <cell r="I56">
            <v>838</v>
          </cell>
          <cell r="J56">
            <v>74</v>
          </cell>
          <cell r="K56">
            <v>0</v>
          </cell>
          <cell r="L56">
            <v>74</v>
          </cell>
          <cell r="M56">
            <v>0</v>
          </cell>
          <cell r="N56">
            <v>17.899999999999999</v>
          </cell>
          <cell r="O56">
            <v>17.899999999999999</v>
          </cell>
          <cell r="P56">
            <v>0</v>
          </cell>
          <cell r="R56">
            <v>241891.89189189189</v>
          </cell>
          <cell r="S56">
            <v>0</v>
          </cell>
          <cell r="T56">
            <v>4.1340782122905031</v>
          </cell>
          <cell r="W56">
            <v>17900</v>
          </cell>
          <cell r="X56">
            <v>0</v>
          </cell>
          <cell r="Z56">
            <v>0</v>
          </cell>
          <cell r="AA56">
            <v>4.1340782122905031</v>
          </cell>
        </row>
        <row r="57">
          <cell r="B57">
            <v>41850</v>
          </cell>
          <cell r="C57" t="str">
            <v>A-29 (Arang)</v>
          </cell>
          <cell r="D57" t="str">
            <v>A-29 (Arang):Arang</v>
          </cell>
          <cell r="E57">
            <v>53</v>
          </cell>
          <cell r="F57">
            <v>100</v>
          </cell>
          <cell r="G57">
            <v>228</v>
          </cell>
          <cell r="H57">
            <v>140</v>
          </cell>
          <cell r="I57">
            <v>631</v>
          </cell>
          <cell r="J57">
            <v>76</v>
          </cell>
          <cell r="K57">
            <v>0</v>
          </cell>
          <cell r="L57">
            <v>76</v>
          </cell>
          <cell r="M57">
            <v>0</v>
          </cell>
          <cell r="N57">
            <v>18.7</v>
          </cell>
          <cell r="O57">
            <v>18.7</v>
          </cell>
          <cell r="P57">
            <v>0</v>
          </cell>
          <cell r="R57">
            <v>246052.63157894736</v>
          </cell>
          <cell r="S57">
            <v>0</v>
          </cell>
          <cell r="T57">
            <v>4.0641711229946527</v>
          </cell>
          <cell r="W57">
            <v>18700</v>
          </cell>
          <cell r="X57">
            <v>0</v>
          </cell>
          <cell r="Z57">
            <v>0</v>
          </cell>
          <cell r="AA57">
            <v>4.0641711229946527</v>
          </cell>
        </row>
        <row r="58">
          <cell r="B58">
            <v>41971</v>
          </cell>
          <cell r="C58" t="str">
            <v>A-29 (Arang)</v>
          </cell>
          <cell r="D58" t="str">
            <v>A-29 (Arang):Arang</v>
          </cell>
          <cell r="E58">
            <v>18</v>
          </cell>
          <cell r="F58">
            <v>100</v>
          </cell>
          <cell r="G58">
            <v>240</v>
          </cell>
          <cell r="H58">
            <v>144</v>
          </cell>
          <cell r="I58">
            <v>10</v>
          </cell>
          <cell r="J58">
            <v>114</v>
          </cell>
          <cell r="K58">
            <v>0</v>
          </cell>
          <cell r="L58">
            <v>114</v>
          </cell>
          <cell r="M58">
            <v>0</v>
          </cell>
          <cell r="N58">
            <v>16.100000000000001</v>
          </cell>
          <cell r="O58">
            <v>16.100000000000001</v>
          </cell>
          <cell r="P58">
            <v>0</v>
          </cell>
          <cell r="R58">
            <v>141228.0701754386</v>
          </cell>
          <cell r="S58">
            <v>0</v>
          </cell>
          <cell r="T58">
            <v>7.0807453416149064</v>
          </cell>
          <cell r="W58">
            <v>16100.000000000002</v>
          </cell>
          <cell r="X58">
            <v>0</v>
          </cell>
          <cell r="Z58">
            <v>0</v>
          </cell>
          <cell r="AA58">
            <v>7.0807453416149064</v>
          </cell>
        </row>
        <row r="59">
          <cell r="B59">
            <v>41999</v>
          </cell>
          <cell r="C59" t="str">
            <v>A-29 (Arang)</v>
          </cell>
          <cell r="D59" t="str">
            <v>A-29 (Arang):Arang</v>
          </cell>
          <cell r="E59">
            <v>23.5</v>
          </cell>
          <cell r="F59">
            <v>100</v>
          </cell>
          <cell r="G59">
            <v>298</v>
          </cell>
          <cell r="H59">
            <v>144</v>
          </cell>
          <cell r="I59">
            <v>180</v>
          </cell>
          <cell r="J59">
            <v>116</v>
          </cell>
          <cell r="K59">
            <v>0</v>
          </cell>
          <cell r="L59">
            <v>116</v>
          </cell>
          <cell r="M59">
            <v>0</v>
          </cell>
          <cell r="N59">
            <v>15.1</v>
          </cell>
          <cell r="O59">
            <v>15.1</v>
          </cell>
          <cell r="P59">
            <v>0</v>
          </cell>
          <cell r="R59">
            <v>130172.41379310345</v>
          </cell>
          <cell r="S59">
            <v>0</v>
          </cell>
          <cell r="T59">
            <v>7.6821192052980134</v>
          </cell>
          <cell r="V59" t="str">
            <v>No liquid sample</v>
          </cell>
          <cell r="W59">
            <v>15100</v>
          </cell>
          <cell r="X59">
            <v>0</v>
          </cell>
          <cell r="Z59">
            <v>0</v>
          </cell>
          <cell r="AA59">
            <v>7.6821192052980134</v>
          </cell>
        </row>
        <row r="60">
          <cell r="B60">
            <v>42021</v>
          </cell>
          <cell r="C60" t="str">
            <v>A-29 (Arang)</v>
          </cell>
          <cell r="D60" t="str">
            <v>A-29 (Arang):Arang</v>
          </cell>
          <cell r="E60">
            <v>17</v>
          </cell>
          <cell r="F60">
            <v>100</v>
          </cell>
          <cell r="G60">
            <v>266</v>
          </cell>
          <cell r="H60">
            <v>134</v>
          </cell>
          <cell r="I60">
            <v>131</v>
          </cell>
          <cell r="J60">
            <v>1</v>
          </cell>
          <cell r="K60">
            <v>0</v>
          </cell>
          <cell r="L60">
            <v>1</v>
          </cell>
          <cell r="M60">
            <v>0</v>
          </cell>
          <cell r="N60">
            <v>14</v>
          </cell>
          <cell r="O60">
            <v>14</v>
          </cell>
          <cell r="P60">
            <v>0</v>
          </cell>
          <cell r="R60">
            <v>14000000</v>
          </cell>
          <cell r="S60">
            <v>0</v>
          </cell>
          <cell r="T60">
            <v>7.1428571428571425E-2</v>
          </cell>
          <cell r="W60">
            <v>14000</v>
          </cell>
          <cell r="X60">
            <v>0</v>
          </cell>
          <cell r="Z60">
            <v>0</v>
          </cell>
          <cell r="AA60">
            <v>7.1428571428571425E-2</v>
          </cell>
        </row>
        <row r="61">
          <cell r="B61">
            <v>42056</v>
          </cell>
          <cell r="C61" t="str">
            <v>A-29 (Arang)</v>
          </cell>
          <cell r="D61" t="str">
            <v>A-29 (Arang):Arang</v>
          </cell>
          <cell r="E61">
            <v>25</v>
          </cell>
          <cell r="F61">
            <v>100</v>
          </cell>
          <cell r="G61">
            <v>207</v>
          </cell>
          <cell r="H61">
            <v>142</v>
          </cell>
          <cell r="I61">
            <v>925</v>
          </cell>
          <cell r="J61">
            <v>1.32</v>
          </cell>
          <cell r="K61">
            <v>130.31</v>
          </cell>
          <cell r="L61">
            <v>131.63</v>
          </cell>
          <cell r="M61">
            <v>98.99718909063283</v>
          </cell>
          <cell r="N61">
            <v>13.07</v>
          </cell>
          <cell r="O61">
            <v>13.07</v>
          </cell>
          <cell r="P61">
            <v>0</v>
          </cell>
          <cell r="R61">
            <v>9901515.1515151523</v>
          </cell>
          <cell r="S61">
            <v>9.9701606732976273</v>
          </cell>
          <cell r="T61">
            <v>10.07115531752104</v>
          </cell>
          <cell r="V61" t="str">
            <v xml:space="preserve">Assume WC 99%. No liq sample. </v>
          </cell>
          <cell r="W61">
            <v>13070</v>
          </cell>
          <cell r="X61">
            <v>0</v>
          </cell>
          <cell r="Z61">
            <v>9.9701606732976273</v>
          </cell>
          <cell r="AA61">
            <v>0.10099464422341239</v>
          </cell>
        </row>
        <row r="62">
          <cell r="B62">
            <v>42071</v>
          </cell>
          <cell r="C62" t="str">
            <v>A-29 (Arang)</v>
          </cell>
          <cell r="D62" t="str">
            <v>A-29 (Arang):Arang</v>
          </cell>
          <cell r="E62">
            <v>17.5</v>
          </cell>
          <cell r="F62">
            <v>100</v>
          </cell>
          <cell r="G62">
            <v>217</v>
          </cell>
          <cell r="H62">
            <v>141</v>
          </cell>
          <cell r="I62">
            <v>856</v>
          </cell>
          <cell r="J62">
            <v>1.5</v>
          </cell>
          <cell r="K62">
            <v>148.01</v>
          </cell>
          <cell r="L62">
            <v>149.51</v>
          </cell>
          <cell r="M62">
            <v>98.996722627249014</v>
          </cell>
          <cell r="N62">
            <v>13.1</v>
          </cell>
          <cell r="O62">
            <v>13.1</v>
          </cell>
          <cell r="P62">
            <v>0</v>
          </cell>
          <cell r="R62">
            <v>8733333.333333334</v>
          </cell>
          <cell r="S62">
            <v>11.298473282442748</v>
          </cell>
          <cell r="T62">
            <v>11.412977099236642</v>
          </cell>
          <cell r="V62" t="str">
            <v xml:space="preserve">Assume WC 99%. </v>
          </cell>
          <cell r="W62">
            <v>13100</v>
          </cell>
          <cell r="X62">
            <v>0</v>
          </cell>
          <cell r="Z62">
            <v>11.298473282442748</v>
          </cell>
          <cell r="AA62">
            <v>0.11450381679389313</v>
          </cell>
        </row>
        <row r="63">
          <cell r="B63">
            <v>42181</v>
          </cell>
          <cell r="C63" t="str">
            <v>A-29 (Arang)</v>
          </cell>
          <cell r="D63" t="str">
            <v>A-29 (Arang):Arang</v>
          </cell>
          <cell r="E63">
            <v>23</v>
          </cell>
          <cell r="F63">
            <v>100</v>
          </cell>
          <cell r="G63">
            <v>261</v>
          </cell>
          <cell r="H63">
            <v>149</v>
          </cell>
          <cell r="I63">
            <v>820</v>
          </cell>
          <cell r="J63">
            <v>0</v>
          </cell>
          <cell r="K63">
            <v>175.77</v>
          </cell>
          <cell r="L63">
            <v>175.77</v>
          </cell>
          <cell r="M63">
            <v>100</v>
          </cell>
          <cell r="N63">
            <v>11.048999999999999</v>
          </cell>
          <cell r="O63">
            <v>11.048999999999999</v>
          </cell>
          <cell r="P63">
            <v>0</v>
          </cell>
          <cell r="R63">
            <v>0</v>
          </cell>
          <cell r="S63">
            <v>15.908226988867771</v>
          </cell>
          <cell r="T63">
            <v>15.908226988867771</v>
          </cell>
          <cell r="V63" t="str">
            <v>WC 100%</v>
          </cell>
          <cell r="W63">
            <v>11049</v>
          </cell>
          <cell r="X63">
            <v>0</v>
          </cell>
          <cell r="Z63">
            <v>15.908226988867773</v>
          </cell>
          <cell r="AA63">
            <v>0</v>
          </cell>
        </row>
        <row r="64">
          <cell r="B64">
            <v>42203</v>
          </cell>
          <cell r="C64" t="str">
            <v>A-29 (Arang)</v>
          </cell>
          <cell r="D64" t="str">
            <v>A-29 (Arang):Arang</v>
          </cell>
          <cell r="E64">
            <v>24.3</v>
          </cell>
          <cell r="F64">
            <v>100</v>
          </cell>
          <cell r="G64">
            <v>221</v>
          </cell>
          <cell r="H64">
            <v>146</v>
          </cell>
          <cell r="I64">
            <v>911</v>
          </cell>
          <cell r="J64">
            <v>0</v>
          </cell>
          <cell r="K64">
            <v>184</v>
          </cell>
          <cell r="L64">
            <v>184</v>
          </cell>
          <cell r="M64">
            <v>100</v>
          </cell>
          <cell r="N64">
            <v>11</v>
          </cell>
          <cell r="O64">
            <v>11</v>
          </cell>
          <cell r="P64">
            <v>0</v>
          </cell>
          <cell r="R64">
            <v>0</v>
          </cell>
          <cell r="S64">
            <v>16.727272727272727</v>
          </cell>
          <cell r="T64">
            <v>16.727272727272727</v>
          </cell>
          <cell r="W64">
            <v>11000</v>
          </cell>
          <cell r="X64">
            <v>0</v>
          </cell>
          <cell r="Z64">
            <v>16.727272727272727</v>
          </cell>
          <cell r="AA64">
            <v>0</v>
          </cell>
        </row>
        <row r="65">
          <cell r="B65">
            <v>42238</v>
          </cell>
          <cell r="C65" t="str">
            <v>A-29 (Arang)</v>
          </cell>
          <cell r="D65" t="str">
            <v>A-29 (Arang):Arang</v>
          </cell>
          <cell r="E65">
            <v>24</v>
          </cell>
          <cell r="F65">
            <v>100</v>
          </cell>
          <cell r="G65">
            <v>216</v>
          </cell>
          <cell r="H65">
            <v>145</v>
          </cell>
          <cell r="I65">
            <v>1026</v>
          </cell>
          <cell r="J65">
            <v>0</v>
          </cell>
          <cell r="K65">
            <v>193</v>
          </cell>
          <cell r="L65">
            <v>193</v>
          </cell>
          <cell r="M65">
            <v>100</v>
          </cell>
          <cell r="N65">
            <v>10.16</v>
          </cell>
          <cell r="O65">
            <v>10.16</v>
          </cell>
          <cell r="P65">
            <v>0</v>
          </cell>
          <cell r="R65">
            <v>0</v>
          </cell>
          <cell r="S65">
            <v>18.996062992125985</v>
          </cell>
          <cell r="T65">
            <v>18.996062992125985</v>
          </cell>
          <cell r="V65" t="str">
            <v>Assume WC 100%</v>
          </cell>
          <cell r="W65">
            <v>10160</v>
          </cell>
          <cell r="X65">
            <v>0</v>
          </cell>
          <cell r="Z65">
            <v>18.996062992125985</v>
          </cell>
          <cell r="AA65">
            <v>0</v>
          </cell>
        </row>
        <row r="66">
          <cell r="B66">
            <v>42261</v>
          </cell>
          <cell r="C66" t="str">
            <v>A-29 (Arang)</v>
          </cell>
          <cell r="D66" t="str">
            <v>A-29 (Arang):Arang</v>
          </cell>
          <cell r="E66">
            <v>19</v>
          </cell>
          <cell r="F66">
            <v>100</v>
          </cell>
          <cell r="G66">
            <v>210</v>
          </cell>
          <cell r="H66">
            <v>140</v>
          </cell>
          <cell r="I66">
            <v>1005</v>
          </cell>
          <cell r="J66">
            <v>0</v>
          </cell>
          <cell r="K66">
            <v>193</v>
          </cell>
          <cell r="L66">
            <v>193</v>
          </cell>
          <cell r="M66">
            <v>100</v>
          </cell>
          <cell r="N66">
            <v>9.8000000000000007</v>
          </cell>
          <cell r="O66">
            <v>9.8000000000000007</v>
          </cell>
          <cell r="P66">
            <v>0</v>
          </cell>
          <cell r="R66">
            <v>0</v>
          </cell>
          <cell r="S66">
            <v>19.693877551020407</v>
          </cell>
          <cell r="T66">
            <v>19.693877551020407</v>
          </cell>
          <cell r="U66">
            <v>0</v>
          </cell>
          <cell r="W66">
            <v>9800</v>
          </cell>
          <cell r="X66">
            <v>0</v>
          </cell>
          <cell r="Z66">
            <v>19.693877551020407</v>
          </cell>
          <cell r="AA66">
            <v>0</v>
          </cell>
        </row>
        <row r="67">
          <cell r="B67">
            <v>42294</v>
          </cell>
          <cell r="C67" t="str">
            <v>A-29 (Arang)</v>
          </cell>
          <cell r="D67" t="str">
            <v>A-29 (Arang):Arang</v>
          </cell>
          <cell r="E67">
            <v>24</v>
          </cell>
          <cell r="F67">
            <v>100</v>
          </cell>
          <cell r="G67">
            <v>212</v>
          </cell>
          <cell r="H67">
            <v>150</v>
          </cell>
          <cell r="I67">
            <v>1113</v>
          </cell>
          <cell r="J67">
            <v>0</v>
          </cell>
          <cell r="K67">
            <v>172</v>
          </cell>
          <cell r="L67">
            <v>172</v>
          </cell>
          <cell r="M67">
            <v>100</v>
          </cell>
          <cell r="N67">
            <v>9.1999999999999993</v>
          </cell>
          <cell r="O67">
            <v>9.1999999999999993</v>
          </cell>
          <cell r="P67">
            <v>0</v>
          </cell>
          <cell r="Q67">
            <v>0</v>
          </cell>
          <cell r="R67">
            <v>0</v>
          </cell>
          <cell r="S67">
            <v>18.695652173913043</v>
          </cell>
          <cell r="T67">
            <v>18.695652173913043</v>
          </cell>
          <cell r="V67" t="str">
            <v>Assume WC 100%</v>
          </cell>
          <cell r="W67">
            <v>9200</v>
          </cell>
          <cell r="X67">
            <v>0</v>
          </cell>
          <cell r="Z67">
            <v>18.695652173913047</v>
          </cell>
          <cell r="AA67">
            <v>0</v>
          </cell>
        </row>
        <row r="68">
          <cell r="B68">
            <v>42319</v>
          </cell>
          <cell r="C68" t="str">
            <v>A-29 (Arang)</v>
          </cell>
          <cell r="D68" t="str">
            <v>A-29 (Arang):Arang</v>
          </cell>
          <cell r="E68">
            <v>11</v>
          </cell>
          <cell r="F68">
            <v>100</v>
          </cell>
          <cell r="G68">
            <v>211</v>
          </cell>
          <cell r="I68">
            <v>919</v>
          </cell>
          <cell r="J68">
            <v>0</v>
          </cell>
          <cell r="K68">
            <v>188</v>
          </cell>
          <cell r="L68">
            <v>188</v>
          </cell>
          <cell r="M68">
            <v>100</v>
          </cell>
          <cell r="N68">
            <v>8.9</v>
          </cell>
          <cell r="O68">
            <v>8.9</v>
          </cell>
          <cell r="P68">
            <v>0</v>
          </cell>
          <cell r="Q68">
            <v>0</v>
          </cell>
          <cell r="R68">
            <v>0</v>
          </cell>
          <cell r="S68">
            <v>21.123595505617978</v>
          </cell>
          <cell r="T68">
            <v>21.123595505617978</v>
          </cell>
          <cell r="V68" t="str">
            <v>Assume WC 100%</v>
          </cell>
          <cell r="W68">
            <v>8900</v>
          </cell>
          <cell r="X68">
            <v>0</v>
          </cell>
          <cell r="Z68">
            <v>21.123595505617978</v>
          </cell>
          <cell r="AA68">
            <v>0</v>
          </cell>
        </row>
        <row r="69">
          <cell r="B69">
            <v>42339</v>
          </cell>
          <cell r="C69" t="str">
            <v>A-29 (Arang)</v>
          </cell>
          <cell r="D69" t="str">
            <v>A-29 (Arang):Arang</v>
          </cell>
          <cell r="E69">
            <v>23.5</v>
          </cell>
          <cell r="F69">
            <v>100</v>
          </cell>
          <cell r="G69">
            <v>218</v>
          </cell>
          <cell r="H69">
            <v>148</v>
          </cell>
          <cell r="I69">
            <v>928</v>
          </cell>
          <cell r="J69">
            <v>0</v>
          </cell>
          <cell r="K69">
            <v>210</v>
          </cell>
          <cell r="L69">
            <v>210</v>
          </cell>
          <cell r="M69">
            <v>100</v>
          </cell>
          <cell r="N69">
            <v>8.6</v>
          </cell>
          <cell r="O69">
            <v>8.6</v>
          </cell>
          <cell r="P69">
            <v>0</v>
          </cell>
          <cell r="Q69">
            <v>0</v>
          </cell>
          <cell r="R69">
            <v>0</v>
          </cell>
          <cell r="S69">
            <v>24.418604651162791</v>
          </cell>
          <cell r="T69">
            <v>24.418604651162791</v>
          </cell>
          <cell r="V69" t="str">
            <v>Assume WC 100%</v>
          </cell>
          <cell r="W69">
            <v>8600</v>
          </cell>
          <cell r="X69">
            <v>0</v>
          </cell>
          <cell r="Z69">
            <v>24.418604651162791</v>
          </cell>
          <cell r="AA69">
            <v>0</v>
          </cell>
        </row>
        <row r="70">
          <cell r="B70">
            <v>42359</v>
          </cell>
          <cell r="C70" t="str">
            <v>A-29 (Arang)</v>
          </cell>
          <cell r="D70" t="str">
            <v>A-29 (Arang):Arang</v>
          </cell>
          <cell r="E70">
            <v>22</v>
          </cell>
          <cell r="F70">
            <v>100</v>
          </cell>
          <cell r="G70">
            <v>210</v>
          </cell>
          <cell r="H70">
            <v>138</v>
          </cell>
          <cell r="I70">
            <v>1681</v>
          </cell>
          <cell r="J70">
            <v>0</v>
          </cell>
          <cell r="K70">
            <v>197</v>
          </cell>
          <cell r="L70">
            <v>197</v>
          </cell>
          <cell r="M70">
            <v>100</v>
          </cell>
          <cell r="N70">
            <v>8.4</v>
          </cell>
          <cell r="O70">
            <v>8.4</v>
          </cell>
          <cell r="P70">
            <v>0</v>
          </cell>
          <cell r="Q70">
            <v>0</v>
          </cell>
          <cell r="R70">
            <v>0</v>
          </cell>
          <cell r="T70">
            <v>23.452380952380953</v>
          </cell>
          <cell r="V70" t="str">
            <v>Assume WC 100%</v>
          </cell>
          <cell r="W70">
            <v>8400</v>
          </cell>
          <cell r="X70">
            <v>0</v>
          </cell>
          <cell r="Z70">
            <v>23.452380952380953</v>
          </cell>
          <cell r="AA70">
            <v>0</v>
          </cell>
        </row>
        <row r="71">
          <cell r="B71">
            <v>42376</v>
          </cell>
          <cell r="C71" t="str">
            <v>A-29 (Arang)</v>
          </cell>
          <cell r="D71" t="str">
            <v>A-29 (Arang):Arang</v>
          </cell>
          <cell r="E71">
            <v>24</v>
          </cell>
          <cell r="F71">
            <v>100</v>
          </cell>
          <cell r="G71">
            <v>224</v>
          </cell>
          <cell r="H71">
            <v>145</v>
          </cell>
          <cell r="I71">
            <v>898</v>
          </cell>
          <cell r="J71">
            <v>0</v>
          </cell>
          <cell r="K71">
            <v>208</v>
          </cell>
          <cell r="L71">
            <v>208</v>
          </cell>
          <cell r="M71">
            <v>100</v>
          </cell>
          <cell r="N71">
            <v>8.1</v>
          </cell>
          <cell r="O71">
            <v>8.1</v>
          </cell>
          <cell r="P71">
            <v>0</v>
          </cell>
          <cell r="Q71">
            <v>0</v>
          </cell>
          <cell r="R71">
            <v>0</v>
          </cell>
          <cell r="S71">
            <v>25.679012345679013</v>
          </cell>
          <cell r="T71">
            <v>25.679012345679013</v>
          </cell>
          <cell r="V71" t="str">
            <v>WC 100%</v>
          </cell>
          <cell r="W71">
            <v>8100</v>
          </cell>
          <cell r="X71">
            <v>0</v>
          </cell>
          <cell r="Z71">
            <v>25.679012345679013</v>
          </cell>
          <cell r="AA71">
            <v>0</v>
          </cell>
        </row>
        <row r="72">
          <cell r="B72">
            <v>42397</v>
          </cell>
          <cell r="C72" t="str">
            <v>A-29 (Arang)</v>
          </cell>
          <cell r="D72" t="str">
            <v>A-29 (Arang):Arang</v>
          </cell>
          <cell r="E72">
            <v>32</v>
          </cell>
          <cell r="F72">
            <v>100</v>
          </cell>
          <cell r="G72">
            <v>237</v>
          </cell>
          <cell r="H72">
            <v>144</v>
          </cell>
          <cell r="I72">
            <v>616</v>
          </cell>
          <cell r="J72">
            <v>0</v>
          </cell>
          <cell r="K72">
            <v>171</v>
          </cell>
          <cell r="L72">
            <v>171</v>
          </cell>
          <cell r="M72">
            <v>100</v>
          </cell>
          <cell r="N72">
            <v>7.6</v>
          </cell>
          <cell r="O72">
            <v>7.6</v>
          </cell>
          <cell r="P72">
            <v>0</v>
          </cell>
          <cell r="R72">
            <v>0</v>
          </cell>
          <cell r="T72">
            <v>22.5</v>
          </cell>
          <cell r="V72" t="str">
            <v>Assume WC 100% (8 Jan 2016)</v>
          </cell>
          <cell r="W72">
            <v>7600</v>
          </cell>
          <cell r="X72">
            <v>0</v>
          </cell>
          <cell r="Z72">
            <v>22.5</v>
          </cell>
          <cell r="AA72">
            <v>0</v>
          </cell>
        </row>
        <row r="73">
          <cell r="B73">
            <v>42651</v>
          </cell>
          <cell r="C73" t="str">
            <v>A-29 (Arang)</v>
          </cell>
          <cell r="D73" t="str">
            <v>A-29 (Arang):Arang</v>
          </cell>
          <cell r="E73">
            <v>24</v>
          </cell>
          <cell r="F73">
            <v>100</v>
          </cell>
          <cell r="G73">
            <v>211</v>
          </cell>
          <cell r="H73">
            <v>148</v>
          </cell>
          <cell r="I73">
            <v>818</v>
          </cell>
          <cell r="J73">
            <v>0</v>
          </cell>
          <cell r="K73">
            <v>217</v>
          </cell>
          <cell r="L73">
            <v>217</v>
          </cell>
          <cell r="M73">
            <v>100</v>
          </cell>
          <cell r="N73">
            <v>7.3</v>
          </cell>
          <cell r="O73">
            <v>7.3</v>
          </cell>
          <cell r="P73">
            <v>0</v>
          </cell>
          <cell r="Q73">
            <v>0</v>
          </cell>
          <cell r="R73">
            <v>0</v>
          </cell>
          <cell r="T73">
            <v>29.726027397260275</v>
          </cell>
          <cell r="V73" t="str">
            <v>Assume WC 100% (8 Jan 2016)</v>
          </cell>
          <cell r="W73">
            <v>7300</v>
          </cell>
          <cell r="X73">
            <v>0</v>
          </cell>
          <cell r="Z73">
            <v>29.726027397260275</v>
          </cell>
          <cell r="AA73">
            <v>0</v>
          </cell>
        </row>
        <row r="74">
          <cell r="B74">
            <v>42668</v>
          </cell>
          <cell r="C74" t="str">
            <v>A-29 (Arang)</v>
          </cell>
          <cell r="D74" t="str">
            <v>A-29 (Arang):Arang</v>
          </cell>
          <cell r="E74">
            <v>23</v>
          </cell>
          <cell r="F74">
            <v>100</v>
          </cell>
          <cell r="G74">
            <v>212</v>
          </cell>
          <cell r="H74">
            <v>141</v>
          </cell>
          <cell r="I74">
            <v>898</v>
          </cell>
          <cell r="J74">
            <v>0</v>
          </cell>
          <cell r="K74">
            <v>253</v>
          </cell>
          <cell r="L74">
            <v>253</v>
          </cell>
          <cell r="M74">
            <v>100</v>
          </cell>
          <cell r="N74">
            <v>7.6</v>
          </cell>
          <cell r="O74">
            <v>7.6</v>
          </cell>
          <cell r="P74">
            <v>0</v>
          </cell>
          <cell r="Q74">
            <v>0</v>
          </cell>
          <cell r="R74">
            <v>0</v>
          </cell>
          <cell r="S74">
            <v>33.289473684210527</v>
          </cell>
          <cell r="T74">
            <v>33.289473684210527</v>
          </cell>
          <cell r="V74" t="str">
            <v>Assume WC 100%</v>
          </cell>
          <cell r="W74">
            <v>7600</v>
          </cell>
          <cell r="X74">
            <v>0</v>
          </cell>
          <cell r="Z74">
            <v>33.289473684210527</v>
          </cell>
          <cell r="AA74">
            <v>0</v>
          </cell>
        </row>
        <row r="75">
          <cell r="B75">
            <v>42740</v>
          </cell>
          <cell r="C75" t="str">
            <v>A-29 (Arang)</v>
          </cell>
          <cell r="D75" t="str">
            <v>A-29 (Arang):Arang</v>
          </cell>
          <cell r="E75">
            <v>23</v>
          </cell>
          <cell r="F75">
            <v>100</v>
          </cell>
          <cell r="G75">
            <v>200</v>
          </cell>
          <cell r="H75">
            <v>146</v>
          </cell>
          <cell r="I75">
            <v>318</v>
          </cell>
          <cell r="J75">
            <v>0</v>
          </cell>
          <cell r="K75">
            <v>265</v>
          </cell>
          <cell r="L75">
            <v>265</v>
          </cell>
          <cell r="M75">
            <v>100</v>
          </cell>
          <cell r="N75">
            <v>8.75</v>
          </cell>
          <cell r="O75">
            <v>8.75</v>
          </cell>
          <cell r="P75">
            <v>0</v>
          </cell>
          <cell r="Q75">
            <v>0</v>
          </cell>
          <cell r="R75">
            <v>0</v>
          </cell>
          <cell r="T75">
            <v>30.285714285714285</v>
          </cell>
          <cell r="V75" t="str">
            <v>Assume WC 100%. CHP local gauge = 0 psi.</v>
          </cell>
          <cell r="W75">
            <v>8750</v>
          </cell>
          <cell r="X75">
            <v>0</v>
          </cell>
          <cell r="Z75">
            <v>30.285714285714285</v>
          </cell>
          <cell r="AA75">
            <v>0</v>
          </cell>
        </row>
        <row r="76">
          <cell r="B76">
            <v>42775</v>
          </cell>
          <cell r="C76" t="str">
            <v>A-29 (Arang)</v>
          </cell>
          <cell r="D76" t="str">
            <v>A-29 (Arang):Arang</v>
          </cell>
          <cell r="E76">
            <v>22</v>
          </cell>
          <cell r="F76">
            <v>100</v>
          </cell>
          <cell r="G76">
            <v>225</v>
          </cell>
          <cell r="H76">
            <v>133</v>
          </cell>
          <cell r="I76">
            <v>890</v>
          </cell>
          <cell r="J76">
            <v>0</v>
          </cell>
          <cell r="K76">
            <v>176</v>
          </cell>
          <cell r="L76">
            <v>176</v>
          </cell>
          <cell r="M76">
            <v>100</v>
          </cell>
          <cell r="N76">
            <v>6.6</v>
          </cell>
          <cell r="O76">
            <v>6.6</v>
          </cell>
          <cell r="P76">
            <v>0</v>
          </cell>
          <cell r="Q76">
            <v>0</v>
          </cell>
          <cell r="R76">
            <v>0</v>
          </cell>
          <cell r="T76">
            <v>26.666666666666668</v>
          </cell>
          <cell r="V76" t="str">
            <v>Assume WC 100%</v>
          </cell>
          <cell r="W76">
            <v>6600</v>
          </cell>
          <cell r="X76">
            <v>0</v>
          </cell>
          <cell r="Z76">
            <v>26.666666666666668</v>
          </cell>
          <cell r="AA76">
            <v>0</v>
          </cell>
        </row>
        <row r="77">
          <cell r="B77">
            <v>42785</v>
          </cell>
          <cell r="C77" t="str">
            <v>A-29 (Arang)</v>
          </cell>
          <cell r="D77" t="str">
            <v>A-29 (Arang):Arang</v>
          </cell>
          <cell r="E77">
            <v>23</v>
          </cell>
          <cell r="F77">
            <v>100</v>
          </cell>
          <cell r="G77">
            <v>216</v>
          </cell>
          <cell r="H77">
            <v>135</v>
          </cell>
          <cell r="J77">
            <v>0</v>
          </cell>
          <cell r="K77">
            <v>280</v>
          </cell>
          <cell r="L77">
            <v>280</v>
          </cell>
          <cell r="M77">
            <v>100</v>
          </cell>
          <cell r="N77">
            <v>7.35</v>
          </cell>
          <cell r="O77">
            <v>7.35</v>
          </cell>
          <cell r="P77">
            <v>0</v>
          </cell>
          <cell r="Q77">
            <v>0</v>
          </cell>
          <cell r="R77">
            <v>0</v>
          </cell>
          <cell r="S77">
            <v>38.095238095238095</v>
          </cell>
          <cell r="T77">
            <v>38.095238095238095</v>
          </cell>
          <cell r="V77" t="str">
            <v>Assume WC 100%</v>
          </cell>
          <cell r="W77">
            <v>7350</v>
          </cell>
          <cell r="X77">
            <v>0</v>
          </cell>
          <cell r="Z77">
            <v>38.095238095238095</v>
          </cell>
          <cell r="AA77">
            <v>0</v>
          </cell>
        </row>
        <row r="78">
          <cell r="B78">
            <v>42809</v>
          </cell>
          <cell r="C78" t="str">
            <v>A-29 (Arang)</v>
          </cell>
          <cell r="D78" t="str">
            <v>A-29 (Arang):Arang</v>
          </cell>
          <cell r="E78">
            <v>22</v>
          </cell>
          <cell r="F78">
            <v>100</v>
          </cell>
          <cell r="G78">
            <v>199</v>
          </cell>
          <cell r="H78">
            <v>201</v>
          </cell>
          <cell r="I78">
            <v>417</v>
          </cell>
          <cell r="J78">
            <v>7</v>
          </cell>
          <cell r="K78">
            <v>212</v>
          </cell>
          <cell r="L78">
            <v>219</v>
          </cell>
          <cell r="M78">
            <v>96.803652968036531</v>
          </cell>
          <cell r="N78">
            <v>6.7880000000000003</v>
          </cell>
          <cell r="O78">
            <v>6.7880000000000003</v>
          </cell>
          <cell r="R78">
            <v>969714.28571428568</v>
          </cell>
          <cell r="T78">
            <v>32.11549793753683</v>
          </cell>
          <cell r="V78" t="str">
            <v>WC 97% updated Mar</v>
          </cell>
          <cell r="W78">
            <v>6788</v>
          </cell>
          <cell r="X78">
            <v>0</v>
          </cell>
          <cell r="Z78">
            <v>31.231585150265172</v>
          </cell>
          <cell r="AA78">
            <v>1.0312315851502651</v>
          </cell>
        </row>
        <row r="79">
          <cell r="B79">
            <v>42826</v>
          </cell>
          <cell r="C79" t="str">
            <v>A-29 (Arang)</v>
          </cell>
          <cell r="D79" t="str">
            <v>A-29 (Arang):Arang</v>
          </cell>
          <cell r="E79">
            <v>74</v>
          </cell>
          <cell r="F79">
            <v>100</v>
          </cell>
          <cell r="G79">
            <v>203</v>
          </cell>
          <cell r="H79">
            <v>147</v>
          </cell>
          <cell r="I79">
            <v>838</v>
          </cell>
          <cell r="J79">
            <v>7</v>
          </cell>
          <cell r="K79">
            <v>213</v>
          </cell>
          <cell r="L79">
            <v>220</v>
          </cell>
          <cell r="M79">
            <v>96.818181818181813</v>
          </cell>
          <cell r="N79">
            <v>6.62</v>
          </cell>
          <cell r="O79">
            <v>6.62</v>
          </cell>
          <cell r="P79">
            <v>0</v>
          </cell>
          <cell r="R79">
            <v>945714.28571428568</v>
          </cell>
          <cell r="T79">
            <v>33.23262839879154</v>
          </cell>
          <cell r="V79" t="str">
            <v>Welltest before opening SSD Arang 4 &amp; 5</v>
          </cell>
          <cell r="W79">
            <v>6620</v>
          </cell>
          <cell r="X79">
            <v>0</v>
          </cell>
          <cell r="Z79">
            <v>32.175226586102717</v>
          </cell>
          <cell r="AA79">
            <v>1.0574018126888218</v>
          </cell>
        </row>
        <row r="80">
          <cell r="B80">
            <v>42830</v>
          </cell>
          <cell r="C80" t="str">
            <v>A-29 (Arang)</v>
          </cell>
          <cell r="D80" t="str">
            <v>A-29 (Arang):Arang</v>
          </cell>
          <cell r="E80">
            <v>8</v>
          </cell>
          <cell r="F80">
            <v>23</v>
          </cell>
          <cell r="G80">
            <v>675</v>
          </cell>
          <cell r="H80">
            <v>158</v>
          </cell>
          <cell r="I80">
            <v>921</v>
          </cell>
          <cell r="J80">
            <v>0</v>
          </cell>
          <cell r="K80">
            <v>17</v>
          </cell>
          <cell r="L80">
            <v>17</v>
          </cell>
          <cell r="M80">
            <v>100</v>
          </cell>
          <cell r="N80">
            <v>12.14</v>
          </cell>
          <cell r="O80">
            <v>12.14</v>
          </cell>
          <cell r="P80">
            <v>0</v>
          </cell>
          <cell r="Q80">
            <v>0</v>
          </cell>
          <cell r="R80">
            <v>0</v>
          </cell>
          <cell r="T80">
            <v>1.4003294892915981</v>
          </cell>
          <cell r="V80" t="str">
            <v>Welltest before opening SSD Arang 4 &amp; 5</v>
          </cell>
          <cell r="W80">
            <v>12140</v>
          </cell>
          <cell r="X80">
            <v>0</v>
          </cell>
          <cell r="Z80">
            <v>1.4003294892915981</v>
          </cell>
          <cell r="AA80">
            <v>0</v>
          </cell>
        </row>
        <row r="81">
          <cell r="B81">
            <v>42831</v>
          </cell>
          <cell r="C81" t="str">
            <v>A-29 (Arang)</v>
          </cell>
          <cell r="D81" t="str">
            <v>A-29 (Arang):Arang</v>
          </cell>
          <cell r="E81">
            <v>12</v>
          </cell>
          <cell r="F81">
            <v>23</v>
          </cell>
          <cell r="G81">
            <v>687</v>
          </cell>
          <cell r="H81">
            <v>158</v>
          </cell>
          <cell r="I81">
            <v>939</v>
          </cell>
          <cell r="J81">
            <v>0</v>
          </cell>
          <cell r="K81">
            <v>7</v>
          </cell>
          <cell r="L81">
            <v>7</v>
          </cell>
          <cell r="M81">
            <v>100</v>
          </cell>
          <cell r="N81">
            <v>11.52</v>
          </cell>
          <cell r="O81">
            <v>11.52</v>
          </cell>
          <cell r="P81">
            <v>0</v>
          </cell>
          <cell r="Q81">
            <v>0</v>
          </cell>
          <cell r="R81">
            <v>0</v>
          </cell>
          <cell r="T81">
            <v>0.60763888888888884</v>
          </cell>
          <cell r="V81" t="str">
            <v>After open SSD Arang 4&amp;5_day 1</v>
          </cell>
          <cell r="W81">
            <v>11520</v>
          </cell>
          <cell r="X81">
            <v>0</v>
          </cell>
          <cell r="Z81">
            <v>0.60763888888888895</v>
          </cell>
          <cell r="AA81">
            <v>0</v>
          </cell>
        </row>
        <row r="82">
          <cell r="B82">
            <v>42832</v>
          </cell>
          <cell r="C82" t="str">
            <v>A-29 (Arang)</v>
          </cell>
          <cell r="D82" t="str">
            <v>A-29 (Arang):Arang</v>
          </cell>
          <cell r="E82">
            <v>14</v>
          </cell>
          <cell r="F82">
            <v>40</v>
          </cell>
          <cell r="G82">
            <v>493</v>
          </cell>
          <cell r="H82">
            <v>168</v>
          </cell>
          <cell r="I82">
            <v>977</v>
          </cell>
          <cell r="J82">
            <v>1</v>
          </cell>
          <cell r="K82">
            <v>30</v>
          </cell>
          <cell r="L82">
            <v>31</v>
          </cell>
          <cell r="M82">
            <v>96.774193548387103</v>
          </cell>
          <cell r="N82">
            <v>19.809999999999999</v>
          </cell>
          <cell r="O82">
            <v>19.809999999999999</v>
          </cell>
          <cell r="P82">
            <v>0</v>
          </cell>
          <cell r="Q82">
            <v>0</v>
          </cell>
          <cell r="R82">
            <v>19810000</v>
          </cell>
          <cell r="T82">
            <v>1.5648662291771833</v>
          </cell>
          <cell r="V82" t="str">
            <v>After open SSD Arang 4&amp;5_day 2</v>
          </cell>
          <cell r="W82">
            <v>19810</v>
          </cell>
          <cell r="X82">
            <v>0</v>
          </cell>
          <cell r="Z82">
            <v>1.5143866733972742</v>
          </cell>
          <cell r="AA82">
            <v>5.047955577990914E-2</v>
          </cell>
        </row>
        <row r="83">
          <cell r="B83">
            <v>42833</v>
          </cell>
          <cell r="C83" t="str">
            <v>A-29 (Arang)</v>
          </cell>
          <cell r="D83" t="str">
            <v>A-29 (Arang):Arang</v>
          </cell>
          <cell r="E83">
            <v>12</v>
          </cell>
          <cell r="F83">
            <v>60</v>
          </cell>
          <cell r="G83">
            <v>294</v>
          </cell>
          <cell r="H83">
            <v>164</v>
          </cell>
          <cell r="I83">
            <v>945</v>
          </cell>
          <cell r="J83">
            <v>0</v>
          </cell>
          <cell r="K83">
            <v>103</v>
          </cell>
          <cell r="L83">
            <v>103</v>
          </cell>
          <cell r="M83">
            <v>100</v>
          </cell>
          <cell r="N83">
            <v>22.93</v>
          </cell>
          <cell r="O83">
            <v>22.93</v>
          </cell>
          <cell r="P83">
            <v>0</v>
          </cell>
          <cell r="Q83">
            <v>0</v>
          </cell>
          <cell r="R83">
            <v>0</v>
          </cell>
          <cell r="T83">
            <v>4.4919319668556472</v>
          </cell>
          <cell r="V83" t="str">
            <v>Ramp up choke 40%</v>
          </cell>
          <cell r="W83">
            <v>22930</v>
          </cell>
          <cell r="X83">
            <v>0</v>
          </cell>
          <cell r="Z83">
            <v>4.4919319668556481</v>
          </cell>
          <cell r="AA83">
            <v>0</v>
          </cell>
        </row>
        <row r="84">
          <cell r="B84">
            <v>42834</v>
          </cell>
          <cell r="C84" t="str">
            <v>A-29 (Arang)</v>
          </cell>
          <cell r="D84" t="str">
            <v>A-29 (Arang):Arang</v>
          </cell>
          <cell r="E84">
            <v>12</v>
          </cell>
          <cell r="F84">
            <v>80</v>
          </cell>
          <cell r="G84">
            <v>257</v>
          </cell>
          <cell r="H84">
            <v>160</v>
          </cell>
          <cell r="I84">
            <v>955</v>
          </cell>
          <cell r="J84">
            <v>0</v>
          </cell>
          <cell r="K84">
            <v>125</v>
          </cell>
          <cell r="L84">
            <v>125</v>
          </cell>
          <cell r="M84">
            <v>100</v>
          </cell>
          <cell r="N84">
            <v>22.69</v>
          </cell>
          <cell r="O84">
            <v>22.69</v>
          </cell>
          <cell r="P84">
            <v>0</v>
          </cell>
          <cell r="Q84">
            <v>0</v>
          </cell>
          <cell r="R84">
            <v>0</v>
          </cell>
          <cell r="T84">
            <v>5.5090348171000443</v>
          </cell>
          <cell r="V84" t="str">
            <v>Ramp up choke 60%</v>
          </cell>
          <cell r="W84">
            <v>22690</v>
          </cell>
          <cell r="X84">
            <v>0</v>
          </cell>
          <cell r="Z84">
            <v>5.5090348171000434</v>
          </cell>
          <cell r="AA84">
            <v>0</v>
          </cell>
        </row>
        <row r="85">
          <cell r="B85">
            <v>42835</v>
          </cell>
          <cell r="C85" t="str">
            <v>A-29 (Arang)</v>
          </cell>
          <cell r="D85" t="str">
            <v>A-29 (Arang):Arang</v>
          </cell>
          <cell r="E85">
            <v>18</v>
          </cell>
          <cell r="F85">
            <v>100</v>
          </cell>
          <cell r="G85">
            <v>247</v>
          </cell>
          <cell r="H85">
            <v>160</v>
          </cell>
          <cell r="I85">
            <v>893</v>
          </cell>
          <cell r="J85">
            <v>0</v>
          </cell>
          <cell r="K85">
            <v>121</v>
          </cell>
          <cell r="L85">
            <v>121</v>
          </cell>
          <cell r="M85">
            <v>100</v>
          </cell>
          <cell r="N85">
            <v>22.32</v>
          </cell>
          <cell r="O85">
            <v>22.32</v>
          </cell>
          <cell r="P85">
            <v>0</v>
          </cell>
          <cell r="Q85">
            <v>0</v>
          </cell>
          <cell r="R85">
            <v>0</v>
          </cell>
          <cell r="T85">
            <v>5.4211469534050183</v>
          </cell>
          <cell r="V85" t="str">
            <v>WC 100% updated April 2017, post opening SSD Arang 4 &amp; 5</v>
          </cell>
          <cell r="W85">
            <v>22320</v>
          </cell>
          <cell r="X85">
            <v>0</v>
          </cell>
          <cell r="Z85">
            <v>5.4211469534050183</v>
          </cell>
          <cell r="AA85">
            <v>0</v>
          </cell>
        </row>
        <row r="86">
          <cell r="B86">
            <v>42835</v>
          </cell>
          <cell r="C86" t="str">
            <v>A-29 (Arang)</v>
          </cell>
          <cell r="D86" t="str">
            <v>A-29 (Arang):Arang</v>
          </cell>
          <cell r="E86">
            <v>18</v>
          </cell>
          <cell r="F86">
            <v>100</v>
          </cell>
          <cell r="G86">
            <v>246</v>
          </cell>
          <cell r="H86">
            <v>161</v>
          </cell>
          <cell r="I86">
            <v>895</v>
          </cell>
          <cell r="J86">
            <v>0</v>
          </cell>
          <cell r="K86">
            <v>120.85</v>
          </cell>
          <cell r="L86">
            <v>120.85</v>
          </cell>
          <cell r="M86">
            <v>100</v>
          </cell>
          <cell r="N86">
            <v>22.37</v>
          </cell>
          <cell r="O86">
            <v>22.37</v>
          </cell>
          <cell r="P86">
            <v>0</v>
          </cell>
          <cell r="Q86">
            <v>0</v>
          </cell>
          <cell r="R86">
            <v>0</v>
          </cell>
          <cell r="T86">
            <v>5.40232454179705</v>
          </cell>
          <cell r="V86" t="str">
            <v>Ramp up choke 80%</v>
          </cell>
          <cell r="W86">
            <v>22370</v>
          </cell>
          <cell r="X86">
            <v>0</v>
          </cell>
          <cell r="Z86">
            <v>5.4023245417970491</v>
          </cell>
          <cell r="AA86">
            <v>0</v>
          </cell>
        </row>
        <row r="87">
          <cell r="B87">
            <v>42847</v>
          </cell>
          <cell r="C87" t="str">
            <v>A-29 (Arang)</v>
          </cell>
          <cell r="D87" t="str">
            <v>A-29 (Arang):Arang</v>
          </cell>
          <cell r="E87">
            <v>11</v>
          </cell>
          <cell r="F87">
            <v>27</v>
          </cell>
          <cell r="G87">
            <v>611</v>
          </cell>
          <cell r="H87">
            <v>162</v>
          </cell>
          <cell r="I87">
            <v>920</v>
          </cell>
          <cell r="J87">
            <v>0</v>
          </cell>
          <cell r="K87">
            <v>23.11</v>
          </cell>
          <cell r="L87">
            <v>23.11</v>
          </cell>
          <cell r="M87">
            <v>100</v>
          </cell>
          <cell r="N87">
            <v>12.071999999999999</v>
          </cell>
          <cell r="O87">
            <v>12.071999999999999</v>
          </cell>
          <cell r="P87">
            <v>0</v>
          </cell>
          <cell r="Q87">
            <v>0</v>
          </cell>
          <cell r="R87">
            <v>0</v>
          </cell>
          <cell r="T87">
            <v>1.9143472498343275</v>
          </cell>
          <cell r="V87" t="str">
            <v>PLT#1 12 MMscfd Choke 27%</v>
          </cell>
          <cell r="W87">
            <v>12072</v>
          </cell>
          <cell r="X87">
            <v>0</v>
          </cell>
          <cell r="Z87">
            <v>1.9143472498343275</v>
          </cell>
          <cell r="AA87">
            <v>0</v>
          </cell>
        </row>
        <row r="88">
          <cell r="B88">
            <v>42848</v>
          </cell>
          <cell r="C88" t="str">
            <v>A-29 (Arang)</v>
          </cell>
          <cell r="D88" t="str">
            <v>A-29 (Arang):Arang</v>
          </cell>
          <cell r="E88">
            <v>6</v>
          </cell>
          <cell r="F88">
            <v>18</v>
          </cell>
          <cell r="G88">
            <v>709</v>
          </cell>
          <cell r="H88">
            <v>152</v>
          </cell>
          <cell r="I88">
            <v>1038</v>
          </cell>
          <cell r="J88">
            <v>0</v>
          </cell>
          <cell r="K88">
            <v>11.05</v>
          </cell>
          <cell r="L88">
            <v>11.05</v>
          </cell>
          <cell r="M88">
            <v>100</v>
          </cell>
          <cell r="N88">
            <v>6.77</v>
          </cell>
          <cell r="O88">
            <v>6.77</v>
          </cell>
          <cell r="P88">
            <v>0</v>
          </cell>
          <cell r="Q88">
            <v>0</v>
          </cell>
          <cell r="R88">
            <v>0</v>
          </cell>
          <cell r="T88">
            <v>1.6322008862629247</v>
          </cell>
          <cell r="V88" t="str">
            <v>PLT#3 6.8 MMscfd Choke 18%</v>
          </cell>
          <cell r="W88">
            <v>6770</v>
          </cell>
          <cell r="X88">
            <v>0</v>
          </cell>
          <cell r="Z88">
            <v>1.6322008862629249</v>
          </cell>
          <cell r="AA88">
            <v>0</v>
          </cell>
        </row>
        <row r="89">
          <cell r="B89">
            <v>42848</v>
          </cell>
          <cell r="C89" t="str">
            <v>A-29 (Arang)</v>
          </cell>
          <cell r="D89" t="str">
            <v>A-29 (Arang):Arang</v>
          </cell>
          <cell r="E89">
            <v>5</v>
          </cell>
          <cell r="F89">
            <v>55</v>
          </cell>
          <cell r="G89">
            <v>283</v>
          </cell>
          <cell r="H89">
            <v>164</v>
          </cell>
          <cell r="I89">
            <v>961</v>
          </cell>
          <cell r="J89">
            <v>0</v>
          </cell>
          <cell r="K89">
            <v>104.7</v>
          </cell>
          <cell r="L89">
            <v>104.7</v>
          </cell>
          <cell r="M89">
            <v>100</v>
          </cell>
          <cell r="N89">
            <v>17.12</v>
          </cell>
          <cell r="O89">
            <v>17.12</v>
          </cell>
          <cell r="P89">
            <v>0</v>
          </cell>
          <cell r="Q89">
            <v>0</v>
          </cell>
          <cell r="R89">
            <v>0</v>
          </cell>
          <cell r="T89">
            <v>6.115654205607477</v>
          </cell>
          <cell r="V89" t="str">
            <v>PLT#2 17 MMscfd Choke 55%</v>
          </cell>
          <cell r="W89">
            <v>17120</v>
          </cell>
          <cell r="X89">
            <v>0</v>
          </cell>
          <cell r="Z89">
            <v>6.1156542056074761</v>
          </cell>
          <cell r="AA89">
            <v>0</v>
          </cell>
        </row>
        <row r="90">
          <cell r="B90">
            <v>42851</v>
          </cell>
          <cell r="C90" t="str">
            <v>A-29 (Arang)</v>
          </cell>
          <cell r="D90" t="str">
            <v>A-29 (Arang):Arang</v>
          </cell>
          <cell r="E90">
            <v>30</v>
          </cell>
          <cell r="F90">
            <v>100</v>
          </cell>
          <cell r="G90">
            <v>226</v>
          </cell>
          <cell r="H90">
            <v>161</v>
          </cell>
          <cell r="I90">
            <v>947</v>
          </cell>
          <cell r="J90">
            <v>0</v>
          </cell>
          <cell r="K90">
            <v>96</v>
          </cell>
          <cell r="L90">
            <v>96</v>
          </cell>
          <cell r="M90">
            <v>100</v>
          </cell>
          <cell r="N90">
            <v>19.82</v>
          </cell>
          <cell r="O90">
            <v>19.82</v>
          </cell>
          <cell r="P90">
            <v>0</v>
          </cell>
          <cell r="Q90">
            <v>0</v>
          </cell>
          <cell r="R90">
            <v>0</v>
          </cell>
          <cell r="T90">
            <v>4.8435923309788089</v>
          </cell>
          <cell r="V90" t="str">
            <v>Welltest after PLT, still able to flow ~20 MMScfd</v>
          </cell>
          <cell r="W90">
            <v>19820</v>
          </cell>
          <cell r="X90">
            <v>0</v>
          </cell>
          <cell r="Z90">
            <v>4.8435923309788089</v>
          </cell>
          <cell r="AA90">
            <v>0</v>
          </cell>
        </row>
        <row r="91">
          <cell r="B91">
            <v>42862</v>
          </cell>
          <cell r="C91" t="str">
            <v>A-29 (Arang)</v>
          </cell>
          <cell r="D91" t="str">
            <v>A-29 (Arang):Arang</v>
          </cell>
          <cell r="E91">
            <v>7</v>
          </cell>
          <cell r="F91">
            <v>100</v>
          </cell>
          <cell r="G91">
            <v>220</v>
          </cell>
          <cell r="H91">
            <v>158</v>
          </cell>
          <cell r="I91">
            <v>612</v>
          </cell>
          <cell r="J91">
            <v>0</v>
          </cell>
          <cell r="K91">
            <v>141</v>
          </cell>
          <cell r="L91">
            <v>141</v>
          </cell>
          <cell r="M91">
            <v>100</v>
          </cell>
          <cell r="N91">
            <v>17.899999999999999</v>
          </cell>
          <cell r="O91">
            <v>17.899999999999999</v>
          </cell>
          <cell r="P91">
            <v>0</v>
          </cell>
          <cell r="Q91">
            <v>0</v>
          </cell>
          <cell r="R91">
            <v>0</v>
          </cell>
          <cell r="T91">
            <v>7.8770949720670389</v>
          </cell>
          <cell r="V91" t="str">
            <v>WC 100%, welltest taking advantage after ITM</v>
          </cell>
          <cell r="W91">
            <v>17900</v>
          </cell>
          <cell r="X91">
            <v>0</v>
          </cell>
          <cell r="Z91">
            <v>7.8770949720670398</v>
          </cell>
          <cell r="AA91">
            <v>0</v>
          </cell>
        </row>
        <row r="92">
          <cell r="B92">
            <v>42872</v>
          </cell>
          <cell r="C92" t="str">
            <v>A-29 (Arang)</v>
          </cell>
          <cell r="D92" t="str">
            <v>A-29 (Arang):Arang</v>
          </cell>
          <cell r="E92">
            <v>3</v>
          </cell>
          <cell r="F92">
            <v>100</v>
          </cell>
          <cell r="G92">
            <v>223</v>
          </cell>
          <cell r="H92">
            <v>161</v>
          </cell>
          <cell r="I92">
            <v>571</v>
          </cell>
          <cell r="J92">
            <v>0</v>
          </cell>
          <cell r="K92">
            <v>157.9</v>
          </cell>
          <cell r="L92">
            <v>157.9</v>
          </cell>
          <cell r="M92">
            <v>100</v>
          </cell>
          <cell r="N92">
            <v>17.04</v>
          </cell>
          <cell r="O92">
            <v>17.04</v>
          </cell>
          <cell r="P92">
            <v>0</v>
          </cell>
          <cell r="Q92">
            <v>0</v>
          </cell>
          <cell r="R92">
            <v>0</v>
          </cell>
          <cell r="T92">
            <v>9.2664319248826299</v>
          </cell>
          <cell r="V92" t="str">
            <v>WC 100% update May 2017</v>
          </cell>
          <cell r="W92">
            <v>17040</v>
          </cell>
          <cell r="X92">
            <v>0</v>
          </cell>
          <cell r="Z92">
            <v>9.2664319248826299</v>
          </cell>
          <cell r="AA92">
            <v>0</v>
          </cell>
        </row>
        <row r="93">
          <cell r="B93">
            <v>42890</v>
          </cell>
          <cell r="C93" t="str">
            <v>A-29 (Arang)</v>
          </cell>
          <cell r="D93" t="str">
            <v>A-29 (Arang):Arang</v>
          </cell>
          <cell r="E93">
            <v>3</v>
          </cell>
          <cell r="F93">
            <v>100</v>
          </cell>
          <cell r="G93">
            <v>206</v>
          </cell>
          <cell r="H93">
            <v>155</v>
          </cell>
          <cell r="I93">
            <v>898</v>
          </cell>
          <cell r="J93">
            <v>0</v>
          </cell>
          <cell r="K93">
            <v>181</v>
          </cell>
          <cell r="L93">
            <v>181</v>
          </cell>
          <cell r="M93">
            <v>100</v>
          </cell>
          <cell r="N93">
            <v>16.079999999999998</v>
          </cell>
          <cell r="O93">
            <v>16.079999999999998</v>
          </cell>
          <cell r="P93">
            <v>0</v>
          </cell>
          <cell r="Q93">
            <v>0</v>
          </cell>
          <cell r="R93">
            <v>0</v>
          </cell>
          <cell r="T93">
            <v>11.256218905472636</v>
          </cell>
          <cell r="V93" t="str">
            <v>welltest 3 hrs</v>
          </cell>
          <cell r="W93">
            <v>16079.999999999998</v>
          </cell>
          <cell r="X93">
            <v>0</v>
          </cell>
          <cell r="Z93">
            <v>11.256218905472638</v>
          </cell>
          <cell r="AA93">
            <v>0</v>
          </cell>
        </row>
        <row r="94">
          <cell r="B94">
            <v>42907</v>
          </cell>
          <cell r="C94" t="str">
            <v>A-29 (Arang)</v>
          </cell>
          <cell r="D94" t="str">
            <v>A-29 (Arang):Arang</v>
          </cell>
          <cell r="E94">
            <v>24</v>
          </cell>
          <cell r="F94">
            <v>100</v>
          </cell>
          <cell r="G94">
            <v>207</v>
          </cell>
          <cell r="H94">
            <v>160</v>
          </cell>
          <cell r="I94">
            <v>867</v>
          </cell>
          <cell r="J94">
            <v>5.835</v>
          </cell>
          <cell r="K94">
            <v>157.16499999999999</v>
          </cell>
          <cell r="L94">
            <v>163</v>
          </cell>
          <cell r="M94">
            <v>96.420245398773005</v>
          </cell>
          <cell r="N94">
            <v>15</v>
          </cell>
          <cell r="O94">
            <v>15</v>
          </cell>
          <cell r="P94">
            <v>0</v>
          </cell>
          <cell r="R94">
            <v>2570694.0874035992</v>
          </cell>
          <cell r="T94">
            <v>10.866666666666667</v>
          </cell>
          <cell r="V94" t="str">
            <v>Well A-29 WC = 96,42% (20 Mei 2017)</v>
          </cell>
          <cell r="W94">
            <v>15000</v>
          </cell>
          <cell r="X94">
            <v>0</v>
          </cell>
          <cell r="Z94">
            <v>10.477666666666666</v>
          </cell>
          <cell r="AA94">
            <v>0.38900000000000001</v>
          </cell>
        </row>
        <row r="95">
          <cell r="B95">
            <v>42932</v>
          </cell>
          <cell r="C95" t="str">
            <v>A-29 (Arang)</v>
          </cell>
          <cell r="D95" t="str">
            <v>A-29 (Arang):Arang</v>
          </cell>
          <cell r="E95">
            <v>12</v>
          </cell>
          <cell r="F95">
            <v>100</v>
          </cell>
          <cell r="G95">
            <v>202</v>
          </cell>
          <cell r="H95">
            <v>157</v>
          </cell>
          <cell r="I95">
            <v>939</v>
          </cell>
          <cell r="J95">
            <v>7.5</v>
          </cell>
          <cell r="K95">
            <v>181.13</v>
          </cell>
          <cell r="L95">
            <v>188.63</v>
          </cell>
          <cell r="M95">
            <v>96.02396225414833</v>
          </cell>
          <cell r="N95">
            <v>14.51</v>
          </cell>
          <cell r="O95">
            <v>14.51</v>
          </cell>
          <cell r="P95">
            <v>0</v>
          </cell>
          <cell r="Q95">
            <v>0</v>
          </cell>
          <cell r="R95">
            <v>1934666.6666666667</v>
          </cell>
          <cell r="T95">
            <v>13</v>
          </cell>
          <cell r="V95" t="str">
            <v>WC use 96%, need to recheck</v>
          </cell>
          <cell r="W95">
            <v>14510</v>
          </cell>
          <cell r="X95">
            <v>0</v>
          </cell>
          <cell r="Z95">
            <v>12.483115093039283</v>
          </cell>
          <cell r="AA95">
            <v>0.51688490696071676</v>
          </cell>
        </row>
        <row r="96">
          <cell r="B96">
            <v>42972</v>
          </cell>
          <cell r="C96" t="str">
            <v>A-29 (Arang)</v>
          </cell>
          <cell r="D96" t="str">
            <v>A-29 (Arang):Arang</v>
          </cell>
          <cell r="E96">
            <v>11</v>
          </cell>
          <cell r="F96">
            <v>100</v>
          </cell>
          <cell r="G96">
            <v>224</v>
          </cell>
          <cell r="H96">
            <v>163</v>
          </cell>
          <cell r="I96">
            <v>1172</v>
          </cell>
          <cell r="J96">
            <v>0</v>
          </cell>
          <cell r="K96">
            <v>215</v>
          </cell>
          <cell r="L96">
            <v>215</v>
          </cell>
          <cell r="M96">
            <v>100</v>
          </cell>
          <cell r="N96">
            <v>13.4</v>
          </cell>
          <cell r="O96">
            <v>13.4</v>
          </cell>
          <cell r="P96">
            <v>0</v>
          </cell>
          <cell r="Q96">
            <v>0</v>
          </cell>
          <cell r="R96">
            <v>0</v>
          </cell>
          <cell r="T96">
            <v>16.044776119402986</v>
          </cell>
          <cell r="V96" t="str">
            <v>Welltest during A-03 flowing, pressure increase 20 psig</v>
          </cell>
          <cell r="W96">
            <v>13400</v>
          </cell>
          <cell r="X96">
            <v>0</v>
          </cell>
          <cell r="Z96">
            <v>16.044776119402986</v>
          </cell>
          <cell r="AA96">
            <v>0</v>
          </cell>
        </row>
        <row r="97">
          <cell r="B97">
            <v>43001</v>
          </cell>
          <cell r="C97" t="str">
            <v>A-29 (Arang)</v>
          </cell>
          <cell r="D97" t="str">
            <v>A-29 (Arang):Arang</v>
          </cell>
          <cell r="E97">
            <v>13</v>
          </cell>
          <cell r="F97">
            <v>100</v>
          </cell>
          <cell r="G97">
            <v>204</v>
          </cell>
          <cell r="H97">
            <v>158</v>
          </cell>
          <cell r="I97">
            <v>868</v>
          </cell>
          <cell r="J97">
            <v>0</v>
          </cell>
          <cell r="K97">
            <v>176.9</v>
          </cell>
          <cell r="L97">
            <v>176.9</v>
          </cell>
          <cell r="M97">
            <v>100</v>
          </cell>
          <cell r="N97">
            <v>12.78</v>
          </cell>
          <cell r="O97">
            <v>12.78</v>
          </cell>
          <cell r="P97">
            <v>0</v>
          </cell>
          <cell r="Q97">
            <v>0</v>
          </cell>
          <cell r="R97">
            <v>0</v>
          </cell>
          <cell r="T97">
            <v>13.841940532081377</v>
          </cell>
          <cell r="W97">
            <v>12780</v>
          </cell>
          <cell r="X97">
            <v>0</v>
          </cell>
          <cell r="Z97">
            <v>13.841940532081379</v>
          </cell>
          <cell r="AA97">
            <v>0</v>
          </cell>
        </row>
        <row r="98">
          <cell r="B98">
            <v>43119</v>
          </cell>
          <cell r="C98" t="str">
            <v>A-29 (Arang)</v>
          </cell>
          <cell r="D98" t="str">
            <v>A-29 (Arang):Arang</v>
          </cell>
          <cell r="E98">
            <v>19</v>
          </cell>
          <cell r="F98">
            <v>100</v>
          </cell>
          <cell r="G98">
            <v>236</v>
          </cell>
          <cell r="H98">
            <v>155</v>
          </cell>
          <cell r="I98">
            <v>801</v>
          </cell>
          <cell r="J98">
            <v>0</v>
          </cell>
          <cell r="K98">
            <v>1018</v>
          </cell>
          <cell r="L98">
            <v>1018</v>
          </cell>
          <cell r="M98">
            <v>100</v>
          </cell>
          <cell r="N98">
            <v>11.01</v>
          </cell>
          <cell r="O98">
            <v>11.01</v>
          </cell>
          <cell r="P98">
            <v>0</v>
          </cell>
          <cell r="Q98">
            <v>0</v>
          </cell>
          <cell r="R98">
            <v>0</v>
          </cell>
          <cell r="T98">
            <v>92.461398728428705</v>
          </cell>
          <cell r="V98" t="str">
            <v>Gas rate normal but liquid much higher after long period of shut in in Dec 2017, just back online early Jan but some day still shut in to maintain pipeline pressure, need to re-test after wells flow continously</v>
          </cell>
          <cell r="W98">
            <v>11010</v>
          </cell>
          <cell r="X98">
            <v>0</v>
          </cell>
          <cell r="Z98">
            <v>92.461398728428705</v>
          </cell>
          <cell r="AA98">
            <v>0</v>
          </cell>
        </row>
        <row r="99">
          <cell r="B99">
            <v>43251</v>
          </cell>
          <cell r="C99" t="str">
            <v>A-29 (Arang)</v>
          </cell>
          <cell r="D99" t="str">
            <v>A-29 (Arang):Arang</v>
          </cell>
          <cell r="E99">
            <v>20</v>
          </cell>
          <cell r="F99">
            <v>100</v>
          </cell>
          <cell r="G99">
            <v>231</v>
          </cell>
          <cell r="H99">
            <v>172</v>
          </cell>
          <cell r="I99">
            <v>1099</v>
          </cell>
          <cell r="J99">
            <v>0</v>
          </cell>
          <cell r="K99">
            <v>1762.35</v>
          </cell>
          <cell r="L99">
            <v>1762.35</v>
          </cell>
          <cell r="M99">
            <v>100</v>
          </cell>
          <cell r="N99">
            <v>6.93</v>
          </cell>
          <cell r="O99">
            <v>6.93</v>
          </cell>
          <cell r="P99">
            <v>0</v>
          </cell>
          <cell r="Q99">
            <v>0</v>
          </cell>
          <cell r="R99">
            <v>0</v>
          </cell>
          <cell r="T99">
            <v>254.30735930735932</v>
          </cell>
          <cell r="V99" t="str">
            <v>Total fluid increase significantly, A-29 as swing wells, THP high ~230#</v>
          </cell>
          <cell r="W99">
            <v>6930</v>
          </cell>
          <cell r="X99">
            <v>0</v>
          </cell>
          <cell r="Z99">
            <v>254.30735930735929</v>
          </cell>
          <cell r="AA99">
            <v>0</v>
          </cell>
        </row>
        <row r="100">
          <cell r="B100">
            <v>43307</v>
          </cell>
          <cell r="C100" t="str">
            <v>A-29 (Arang)</v>
          </cell>
          <cell r="D100" t="str">
            <v>A-29 (Arang):Arang</v>
          </cell>
          <cell r="E100">
            <v>18</v>
          </cell>
          <cell r="F100">
            <v>100</v>
          </cell>
          <cell r="H100">
            <v>171</v>
          </cell>
          <cell r="I100">
            <v>824</v>
          </cell>
          <cell r="J100">
            <v>0</v>
          </cell>
          <cell r="K100">
            <v>1786.9</v>
          </cell>
          <cell r="L100">
            <v>1786.9</v>
          </cell>
          <cell r="M100">
            <v>100</v>
          </cell>
          <cell r="N100">
            <v>6.44</v>
          </cell>
          <cell r="O100">
            <v>6.44</v>
          </cell>
          <cell r="P100">
            <v>0</v>
          </cell>
          <cell r="Q100">
            <v>0</v>
          </cell>
          <cell r="R100">
            <v>0</v>
          </cell>
          <cell r="T100">
            <v>277.46894409937886</v>
          </cell>
          <cell r="V100" t="str">
            <v>Total fluid still around 1700 bfpd</v>
          </cell>
          <cell r="W100">
            <v>6440</v>
          </cell>
          <cell r="X100">
            <v>0</v>
          </cell>
          <cell r="Z100">
            <v>277.46894409937886</v>
          </cell>
          <cell r="AA100">
            <v>0</v>
          </cell>
        </row>
        <row r="101">
          <cell r="B101">
            <v>43318</v>
          </cell>
          <cell r="C101" t="str">
            <v>A-29 (Arang)</v>
          </cell>
          <cell r="D101" t="str">
            <v>A-29 (Arang):Arang</v>
          </cell>
          <cell r="E101">
            <v>24</v>
          </cell>
          <cell r="F101">
            <v>100</v>
          </cell>
          <cell r="G101">
            <v>228</v>
          </cell>
          <cell r="H101">
            <v>168</v>
          </cell>
          <cell r="I101">
            <v>1023</v>
          </cell>
          <cell r="J101">
            <v>19.5</v>
          </cell>
          <cell r="K101">
            <v>1927</v>
          </cell>
          <cell r="L101">
            <v>1946.5</v>
          </cell>
          <cell r="M101">
            <v>98.998201900847675</v>
          </cell>
          <cell r="N101">
            <v>6.3</v>
          </cell>
          <cell r="O101">
            <v>6.3</v>
          </cell>
          <cell r="P101">
            <v>0</v>
          </cell>
          <cell r="Q101">
            <v>0</v>
          </cell>
          <cell r="R101">
            <v>323076.92307692306</v>
          </cell>
          <cell r="T101">
            <v>308.95714285714286</v>
          </cell>
          <cell r="W101">
            <v>6300</v>
          </cell>
          <cell r="X101">
            <v>0</v>
          </cell>
          <cell r="Z101">
            <v>305.8730158730159</v>
          </cell>
          <cell r="AA101">
            <v>3.0952380952380953</v>
          </cell>
        </row>
        <row r="102">
          <cell r="B102">
            <v>43402</v>
          </cell>
          <cell r="C102" t="str">
            <v>A-29 (Arang)</v>
          </cell>
          <cell r="D102" t="str">
            <v>A-29 (Arang):Arang</v>
          </cell>
          <cell r="E102">
            <v>24</v>
          </cell>
          <cell r="H102">
            <v>171</v>
          </cell>
          <cell r="I102">
            <v>1038</v>
          </cell>
          <cell r="J102">
            <v>0</v>
          </cell>
          <cell r="K102">
            <v>2051.2199999999998</v>
          </cell>
          <cell r="L102">
            <v>2051.2199999999998</v>
          </cell>
          <cell r="M102">
            <v>100</v>
          </cell>
          <cell r="N102">
            <v>5.41</v>
          </cell>
          <cell r="O102">
            <v>5.41</v>
          </cell>
          <cell r="P102">
            <v>0</v>
          </cell>
          <cell r="Q102">
            <v>0</v>
          </cell>
          <cell r="R102">
            <v>0</v>
          </cell>
          <cell r="T102">
            <v>379.15341959334563</v>
          </cell>
          <cell r="V102" t="str">
            <v>THP error</v>
          </cell>
          <cell r="W102">
            <v>5410</v>
          </cell>
          <cell r="X102">
            <v>0</v>
          </cell>
          <cell r="Z102">
            <v>379.15341959334563</v>
          </cell>
          <cell r="AA102">
            <v>0</v>
          </cell>
        </row>
        <row r="103">
          <cell r="B103">
            <v>43447</v>
          </cell>
          <cell r="C103" t="str">
            <v>A-29 (Arang)</v>
          </cell>
          <cell r="D103" t="str">
            <v>A-29 (Arang):Arang</v>
          </cell>
          <cell r="E103">
            <v>35</v>
          </cell>
          <cell r="F103">
            <v>100</v>
          </cell>
          <cell r="G103">
            <v>232</v>
          </cell>
          <cell r="H103">
            <v>174</v>
          </cell>
          <cell r="I103">
            <v>929</v>
          </cell>
          <cell r="J103">
            <v>35</v>
          </cell>
          <cell r="K103">
            <v>1716.4</v>
          </cell>
          <cell r="L103">
            <v>1751.4</v>
          </cell>
          <cell r="M103">
            <v>98.001598721023186</v>
          </cell>
          <cell r="N103">
            <v>6.15</v>
          </cell>
          <cell r="O103">
            <v>6.15</v>
          </cell>
          <cell r="P103">
            <v>0</v>
          </cell>
          <cell r="Q103">
            <v>0</v>
          </cell>
          <cell r="R103">
            <v>175714.28571428571</v>
          </cell>
          <cell r="T103">
            <v>288.96260162601624</v>
          </cell>
          <cell r="V103" t="str">
            <v>Welltest during high gas demand, WC Nov 97%, but use 98% until confirm WC decrease</v>
          </cell>
          <cell r="W103">
            <v>6150</v>
          </cell>
          <cell r="X103">
            <v>0</v>
          </cell>
          <cell r="Z103">
            <v>279.08943089430892</v>
          </cell>
          <cell r="AA103">
            <v>5.6910569105691051</v>
          </cell>
        </row>
        <row r="104">
          <cell r="B104">
            <v>43476</v>
          </cell>
          <cell r="C104" t="str">
            <v>A-29 (Arang)</v>
          </cell>
          <cell r="D104" t="str">
            <v>A-29 (Arang):Arang</v>
          </cell>
          <cell r="E104">
            <v>11</v>
          </cell>
          <cell r="F104">
            <v>100</v>
          </cell>
          <cell r="G104">
            <v>174</v>
          </cell>
          <cell r="H104">
            <v>205</v>
          </cell>
          <cell r="I104">
            <v>1171</v>
          </cell>
          <cell r="J104">
            <v>32.9</v>
          </cell>
          <cell r="K104">
            <v>1613.5</v>
          </cell>
          <cell r="L104">
            <v>1646.4</v>
          </cell>
          <cell r="M104">
            <v>98.001700680272108</v>
          </cell>
          <cell r="N104">
            <v>6.18</v>
          </cell>
          <cell r="O104">
            <v>6.18</v>
          </cell>
          <cell r="P104">
            <v>0</v>
          </cell>
          <cell r="R104">
            <v>187841.94528875381</v>
          </cell>
          <cell r="T104">
            <v>266.41747572815535</v>
          </cell>
          <cell r="W104">
            <v>6180</v>
          </cell>
          <cell r="X104">
            <v>0</v>
          </cell>
          <cell r="Z104">
            <v>261.08414239482204</v>
          </cell>
          <cell r="AA104">
            <v>5.3236245954692558</v>
          </cell>
        </row>
        <row r="105">
          <cell r="B105">
            <v>43599</v>
          </cell>
          <cell r="C105" t="str">
            <v>A-29 (Arang)</v>
          </cell>
          <cell r="D105" t="str">
            <v>A-29 (Arang):Arang</v>
          </cell>
          <cell r="E105">
            <v>14</v>
          </cell>
          <cell r="F105">
            <v>100</v>
          </cell>
          <cell r="G105">
            <v>200</v>
          </cell>
          <cell r="H105">
            <v>173</v>
          </cell>
          <cell r="I105">
            <v>1203</v>
          </cell>
          <cell r="J105">
            <v>34.700000000000003</v>
          </cell>
          <cell r="K105">
            <v>1700.3</v>
          </cell>
          <cell r="L105">
            <v>1735</v>
          </cell>
          <cell r="M105">
            <v>98</v>
          </cell>
          <cell r="N105">
            <v>3.3</v>
          </cell>
          <cell r="O105">
            <v>3.3</v>
          </cell>
          <cell r="P105">
            <v>0</v>
          </cell>
          <cell r="Q105">
            <v>0</v>
          </cell>
          <cell r="R105">
            <v>95100.864553314124</v>
          </cell>
          <cell r="T105">
            <v>525.75757575757575</v>
          </cell>
          <cell r="V105" t="str">
            <v>NF, gas has drop to 3 MMscfd after long time not welltest</v>
          </cell>
          <cell r="W105">
            <v>3300</v>
          </cell>
          <cell r="X105">
            <v>0</v>
          </cell>
          <cell r="Z105">
            <v>515.24242424242425</v>
          </cell>
          <cell r="AA105">
            <v>10.515151515151517</v>
          </cell>
        </row>
        <row r="106">
          <cell r="B106">
            <v>43634</v>
          </cell>
          <cell r="C106" t="str">
            <v>A-29 (Arang)</v>
          </cell>
          <cell r="D106" t="str">
            <v>A-29 (Arang):Arang</v>
          </cell>
          <cell r="E106">
            <v>20</v>
          </cell>
          <cell r="F106">
            <v>100</v>
          </cell>
          <cell r="G106">
            <v>686</v>
          </cell>
          <cell r="H106">
            <v>176</v>
          </cell>
          <cell r="I106">
            <v>1208</v>
          </cell>
          <cell r="J106">
            <v>36.6</v>
          </cell>
          <cell r="K106">
            <v>1793.4</v>
          </cell>
          <cell r="L106">
            <v>1830</v>
          </cell>
          <cell r="M106">
            <v>98</v>
          </cell>
          <cell r="N106">
            <v>5.57</v>
          </cell>
          <cell r="O106">
            <v>5.57</v>
          </cell>
          <cell r="P106">
            <v>0</v>
          </cell>
          <cell r="Q106">
            <v>0</v>
          </cell>
          <cell r="R106">
            <v>152185.79234972678</v>
          </cell>
          <cell r="T106">
            <v>328.54578096947938</v>
          </cell>
          <cell r="V106" t="str">
            <v>Last WC sample 11 May 2019, after reduce with A-05</v>
          </cell>
          <cell r="W106">
            <v>5570</v>
          </cell>
          <cell r="X106">
            <v>0</v>
          </cell>
          <cell r="Z106">
            <v>321.97486535008977</v>
          </cell>
          <cell r="AA106">
            <v>6.570915619389587</v>
          </cell>
        </row>
        <row r="107">
          <cell r="B107">
            <v>43686</v>
          </cell>
          <cell r="C107" t="str">
            <v>A-29 (Arang)</v>
          </cell>
          <cell r="D107" t="str">
            <v>A-29 (Arang):Arang</v>
          </cell>
          <cell r="E107">
            <v>15</v>
          </cell>
          <cell r="F107">
            <v>100</v>
          </cell>
          <cell r="G107">
            <v>195</v>
          </cell>
          <cell r="H107">
            <v>169</v>
          </cell>
          <cell r="I107">
            <v>1184</v>
          </cell>
          <cell r="J107">
            <v>0</v>
          </cell>
          <cell r="K107">
            <v>1755</v>
          </cell>
          <cell r="L107">
            <v>1755</v>
          </cell>
          <cell r="M107">
            <v>100</v>
          </cell>
          <cell r="N107">
            <v>2.64</v>
          </cell>
          <cell r="O107">
            <v>2.64</v>
          </cell>
          <cell r="P107">
            <v>0</v>
          </cell>
          <cell r="Q107">
            <v>0</v>
          </cell>
          <cell r="R107">
            <v>0</v>
          </cell>
          <cell r="T107">
            <v>664.77272727272725</v>
          </cell>
          <cell r="V107" t="str">
            <v>NF, Combine with A-05 (54 bfpd, 4.98 MM)</v>
          </cell>
          <cell r="W107">
            <v>2640</v>
          </cell>
          <cell r="X107">
            <v>0</v>
          </cell>
          <cell r="Z107">
            <v>664.77272727272725</v>
          </cell>
          <cell r="AA107">
            <v>0</v>
          </cell>
        </row>
        <row r="108">
          <cell r="B108">
            <v>43780</v>
          </cell>
          <cell r="C108" t="str">
            <v>A-29 (Arang)</v>
          </cell>
          <cell r="D108" t="str">
            <v>A-29 (Arang):Arang</v>
          </cell>
          <cell r="E108">
            <v>26</v>
          </cell>
          <cell r="F108">
            <v>100</v>
          </cell>
          <cell r="H108">
            <v>163</v>
          </cell>
          <cell r="I108">
            <v>7</v>
          </cell>
          <cell r="J108">
            <v>0</v>
          </cell>
          <cell r="K108">
            <v>943</v>
          </cell>
          <cell r="L108">
            <v>943</v>
          </cell>
          <cell r="M108">
            <v>100</v>
          </cell>
          <cell r="N108">
            <v>1.84</v>
          </cell>
          <cell r="O108">
            <v>1.84</v>
          </cell>
          <cell r="R108">
            <v>0</v>
          </cell>
          <cell r="T108">
            <v>512.5</v>
          </cell>
          <cell r="V108" t="str">
            <v>NF, update WC on Nov 11, the well still draining</v>
          </cell>
          <cell r="W108">
            <v>1840</v>
          </cell>
          <cell r="X108">
            <v>0</v>
          </cell>
          <cell r="Z108">
            <v>512.5</v>
          </cell>
          <cell r="AA108">
            <v>0</v>
          </cell>
        </row>
        <row r="109">
          <cell r="B109">
            <v>43797</v>
          </cell>
          <cell r="C109" t="str">
            <v>A-29 (Arang)</v>
          </cell>
          <cell r="D109" t="str">
            <v>A-29 (Arang):Arang</v>
          </cell>
          <cell r="E109">
            <v>15</v>
          </cell>
          <cell r="F109">
            <v>100</v>
          </cell>
          <cell r="G109">
            <v>191</v>
          </cell>
          <cell r="H109">
            <v>166</v>
          </cell>
          <cell r="I109">
            <v>7</v>
          </cell>
          <cell r="J109">
            <v>0</v>
          </cell>
          <cell r="K109">
            <v>1444.96</v>
          </cell>
          <cell r="L109">
            <v>1444.96</v>
          </cell>
          <cell r="M109">
            <v>100</v>
          </cell>
          <cell r="N109">
            <v>2.35</v>
          </cell>
          <cell r="O109">
            <v>2.35</v>
          </cell>
          <cell r="P109">
            <v>0</v>
          </cell>
          <cell r="R109">
            <v>0</v>
          </cell>
          <cell r="T109">
            <v>614.8765957446808</v>
          </cell>
          <cell r="V109" t="str">
            <v>NF, WC 100%, 11 Nov 2019</v>
          </cell>
          <cell r="W109">
            <v>2350</v>
          </cell>
          <cell r="X109">
            <v>0</v>
          </cell>
          <cell r="Z109">
            <v>614.8765957446808</v>
          </cell>
          <cell r="AA109">
            <v>0</v>
          </cell>
        </row>
        <row r="110">
          <cell r="B110">
            <v>43814</v>
          </cell>
          <cell r="C110" t="str">
            <v>A-29 (Arang)</v>
          </cell>
          <cell r="D110" t="str">
            <v>A-29 (Arang):Arang</v>
          </cell>
          <cell r="E110">
            <v>12</v>
          </cell>
          <cell r="F110">
            <v>100</v>
          </cell>
          <cell r="G110">
            <v>199</v>
          </cell>
          <cell r="H110">
            <v>156</v>
          </cell>
          <cell r="I110">
            <v>6</v>
          </cell>
          <cell r="J110">
            <v>0</v>
          </cell>
          <cell r="K110">
            <v>1007.97</v>
          </cell>
          <cell r="L110">
            <v>1007.97</v>
          </cell>
          <cell r="M110">
            <v>100</v>
          </cell>
          <cell r="N110">
            <v>1.69</v>
          </cell>
          <cell r="O110">
            <v>1.69</v>
          </cell>
          <cell r="P110">
            <v>0</v>
          </cell>
          <cell r="R110">
            <v>0</v>
          </cell>
          <cell r="T110">
            <v>596.43195266272187</v>
          </cell>
          <cell r="V110" t="str">
            <v xml:space="preserve">NF, WC 100%, the well flowing intermittently. </v>
          </cell>
          <cell r="W110">
            <v>1690</v>
          </cell>
          <cell r="X110">
            <v>0</v>
          </cell>
          <cell r="Z110">
            <v>596.43195266272198</v>
          </cell>
          <cell r="AA110">
            <v>0</v>
          </cell>
        </row>
        <row r="111">
          <cell r="B111">
            <v>43852</v>
          </cell>
          <cell r="C111" t="str">
            <v>A-29 (Arang)</v>
          </cell>
          <cell r="D111" t="str">
            <v>A-29 (Arang):Arang</v>
          </cell>
          <cell r="E111">
            <v>14</v>
          </cell>
          <cell r="F111">
            <v>100</v>
          </cell>
          <cell r="G111">
            <v>201</v>
          </cell>
          <cell r="J111">
            <v>0</v>
          </cell>
          <cell r="K111">
            <v>967.39</v>
          </cell>
          <cell r="L111">
            <v>967.39</v>
          </cell>
          <cell r="M111">
            <v>100</v>
          </cell>
          <cell r="N111">
            <v>1.63</v>
          </cell>
          <cell r="O111">
            <v>1.63</v>
          </cell>
          <cell r="P111">
            <v>0</v>
          </cell>
          <cell r="Q111">
            <v>0</v>
          </cell>
          <cell r="R111">
            <v>0</v>
          </cell>
          <cell r="T111">
            <v>593.49079754601223</v>
          </cell>
          <cell r="V111" t="str">
            <v>NF, unstable total liquid decreased</v>
          </cell>
          <cell r="W111">
            <v>1630</v>
          </cell>
          <cell r="X111">
            <v>0</v>
          </cell>
          <cell r="Z111">
            <v>593.49079754601235</v>
          </cell>
          <cell r="AA111">
            <v>0</v>
          </cell>
        </row>
        <row r="112">
          <cell r="B112">
            <v>43898</v>
          </cell>
          <cell r="C112" t="str">
            <v>A-29 (Arang)</v>
          </cell>
          <cell r="D112" t="str">
            <v>A-29 (Arang):Arang</v>
          </cell>
          <cell r="E112">
            <v>22</v>
          </cell>
          <cell r="F112">
            <v>100</v>
          </cell>
          <cell r="G112">
            <v>197</v>
          </cell>
          <cell r="H112">
            <v>91</v>
          </cell>
          <cell r="I112">
            <v>0</v>
          </cell>
          <cell r="J112">
            <v>0</v>
          </cell>
          <cell r="K112">
            <v>2</v>
          </cell>
          <cell r="L112">
            <v>2</v>
          </cell>
          <cell r="M112">
            <v>100</v>
          </cell>
          <cell r="N112">
            <v>0.68</v>
          </cell>
          <cell r="O112">
            <v>0.68</v>
          </cell>
          <cell r="P112">
            <v>0</v>
          </cell>
          <cell r="Q112">
            <v>0</v>
          </cell>
          <cell r="R112">
            <v>0</v>
          </cell>
          <cell r="T112">
            <v>2.9411764705882355</v>
          </cell>
          <cell r="V112" t="str">
            <v>NF</v>
          </cell>
          <cell r="W112">
            <v>680</v>
          </cell>
          <cell r="X112">
            <v>0</v>
          </cell>
          <cell r="Z112">
            <v>2.9411764705882351</v>
          </cell>
          <cell r="AA112">
            <v>0</v>
          </cell>
        </row>
        <row r="113">
          <cell r="B113">
            <v>43902</v>
          </cell>
          <cell r="C113" t="str">
            <v>A-29 (Arang)</v>
          </cell>
          <cell r="D113" t="str">
            <v>A-29 (Arang):Arang</v>
          </cell>
          <cell r="E113">
            <v>19</v>
          </cell>
          <cell r="F113">
            <v>100</v>
          </cell>
          <cell r="G113">
            <v>205</v>
          </cell>
          <cell r="H113">
            <v>90</v>
          </cell>
          <cell r="I113">
            <v>0</v>
          </cell>
          <cell r="J113">
            <v>0</v>
          </cell>
          <cell r="K113">
            <v>0</v>
          </cell>
          <cell r="L113">
            <v>0</v>
          </cell>
          <cell r="M113">
            <v>0</v>
          </cell>
          <cell r="N113">
            <v>0.75</v>
          </cell>
          <cell r="O113">
            <v>0.75</v>
          </cell>
          <cell r="P113">
            <v>0</v>
          </cell>
          <cell r="Q113">
            <v>0</v>
          </cell>
          <cell r="R113">
            <v>0</v>
          </cell>
          <cell r="T113">
            <v>0</v>
          </cell>
          <cell r="V113" t="str">
            <v>NF, Arang, Load up since Feb 28th. THT low only 90 degF normal 155 degF</v>
          </cell>
          <cell r="W113">
            <v>750</v>
          </cell>
          <cell r="X113">
            <v>0</v>
          </cell>
          <cell r="Z113">
            <v>0</v>
          </cell>
          <cell r="AA113">
            <v>0</v>
          </cell>
        </row>
        <row r="114">
          <cell r="B114">
            <v>43911</v>
          </cell>
          <cell r="C114" t="str">
            <v>A-29 (Arang)</v>
          </cell>
          <cell r="D114" t="str">
            <v>A-29 (Arang):Arang</v>
          </cell>
          <cell r="E114">
            <v>24</v>
          </cell>
          <cell r="F114">
            <v>100</v>
          </cell>
          <cell r="G114">
            <v>195</v>
          </cell>
          <cell r="H114">
            <v>90</v>
          </cell>
          <cell r="I114">
            <v>0</v>
          </cell>
          <cell r="J114">
            <v>0</v>
          </cell>
          <cell r="K114">
            <v>2</v>
          </cell>
          <cell r="L114">
            <v>2</v>
          </cell>
          <cell r="M114">
            <v>100</v>
          </cell>
          <cell r="N114">
            <v>0.74</v>
          </cell>
          <cell r="O114">
            <v>0.74</v>
          </cell>
          <cell r="P114">
            <v>0</v>
          </cell>
          <cell r="Q114">
            <v>0</v>
          </cell>
          <cell r="R114">
            <v>0</v>
          </cell>
          <cell r="T114">
            <v>2.7027027027027026</v>
          </cell>
          <cell r="V114" t="str">
            <v>NF, Arang, after PBU 5 days, still low, normal THT 155 degF</v>
          </cell>
          <cell r="W114">
            <v>740</v>
          </cell>
          <cell r="X114">
            <v>0</v>
          </cell>
          <cell r="Z114">
            <v>2.7027027027027026</v>
          </cell>
          <cell r="AA114">
            <v>0</v>
          </cell>
        </row>
        <row r="115">
          <cell r="B115">
            <v>43946</v>
          </cell>
          <cell r="C115" t="str">
            <v>A-29 (Arang)</v>
          </cell>
          <cell r="D115" t="str">
            <v>A-29 (Arang):Arang</v>
          </cell>
          <cell r="E115">
            <v>9</v>
          </cell>
          <cell r="F115">
            <v>100</v>
          </cell>
          <cell r="G115">
            <v>184</v>
          </cell>
          <cell r="H115">
            <v>87</v>
          </cell>
          <cell r="I115">
            <v>0</v>
          </cell>
          <cell r="J115">
            <v>0</v>
          </cell>
          <cell r="K115">
            <v>1.74</v>
          </cell>
          <cell r="L115">
            <v>1.74</v>
          </cell>
          <cell r="M115">
            <v>100</v>
          </cell>
          <cell r="N115">
            <v>0.13</v>
          </cell>
          <cell r="O115">
            <v>0.13</v>
          </cell>
          <cell r="P115">
            <v>0</v>
          </cell>
          <cell r="R115">
            <v>0</v>
          </cell>
          <cell r="T115">
            <v>13.384615384615385</v>
          </cell>
          <cell r="V115" t="str">
            <v>suspect load up</v>
          </cell>
          <cell r="W115">
            <v>130</v>
          </cell>
          <cell r="X115">
            <v>0</v>
          </cell>
          <cell r="Z115">
            <v>13.384615384615383</v>
          </cell>
          <cell r="AA115">
            <v>0</v>
          </cell>
        </row>
        <row r="116">
          <cell r="B116">
            <v>43952</v>
          </cell>
          <cell r="C116" t="str">
            <v>A-29 (Arang)</v>
          </cell>
          <cell r="D116" t="str">
            <v>A-29 (Arang):Arang</v>
          </cell>
          <cell r="E116">
            <v>16</v>
          </cell>
          <cell r="F116">
            <v>100</v>
          </cell>
          <cell r="G116">
            <v>188</v>
          </cell>
          <cell r="H116">
            <v>85</v>
          </cell>
          <cell r="I116">
            <v>0</v>
          </cell>
          <cell r="J116">
            <v>0</v>
          </cell>
          <cell r="K116">
            <v>4.2</v>
          </cell>
          <cell r="L116">
            <v>4.2</v>
          </cell>
          <cell r="M116">
            <v>100</v>
          </cell>
          <cell r="N116">
            <v>0.2</v>
          </cell>
          <cell r="O116">
            <v>0.2</v>
          </cell>
          <cell r="P116">
            <v>0</v>
          </cell>
          <cell r="R116">
            <v>0</v>
          </cell>
          <cell r="T116">
            <v>21</v>
          </cell>
          <cell r="V116" t="str">
            <v>Load up. plan to shut in for PBU.</v>
          </cell>
          <cell r="W116">
            <v>200</v>
          </cell>
          <cell r="X116">
            <v>0</v>
          </cell>
          <cell r="Z116">
            <v>21</v>
          </cell>
          <cell r="AA116">
            <v>0</v>
          </cell>
        </row>
        <row r="117">
          <cell r="B117">
            <v>43968</v>
          </cell>
          <cell r="C117" t="str">
            <v>A-29 (Arang)</v>
          </cell>
          <cell r="D117" t="str">
            <v>A-29 (Arang):Arang</v>
          </cell>
          <cell r="E117">
            <v>22</v>
          </cell>
          <cell r="F117">
            <v>100</v>
          </cell>
          <cell r="G117">
            <v>189</v>
          </cell>
          <cell r="H117">
            <v>90</v>
          </cell>
          <cell r="I117">
            <v>0</v>
          </cell>
          <cell r="J117">
            <v>0</v>
          </cell>
          <cell r="K117">
            <v>1.7</v>
          </cell>
          <cell r="L117">
            <v>1.7</v>
          </cell>
          <cell r="M117">
            <v>100</v>
          </cell>
          <cell r="N117">
            <v>0.06</v>
          </cell>
          <cell r="O117">
            <v>0.06</v>
          </cell>
          <cell r="P117">
            <v>0</v>
          </cell>
          <cell r="R117">
            <v>0</v>
          </cell>
          <cell r="T117">
            <v>28.333333333333332</v>
          </cell>
          <cell r="V117" t="str">
            <v>Load up,plan to shut in or bullhead</v>
          </cell>
          <cell r="W117">
            <v>60</v>
          </cell>
          <cell r="X117">
            <v>0</v>
          </cell>
          <cell r="Z117">
            <v>28.333333333333332</v>
          </cell>
          <cell r="AA117">
            <v>0</v>
          </cell>
        </row>
        <row r="118">
          <cell r="B118">
            <v>43979</v>
          </cell>
          <cell r="C118" t="str">
            <v>A-29 (Arang)</v>
          </cell>
          <cell r="D118" t="str">
            <v>A-29 (Arang):Arang</v>
          </cell>
          <cell r="E118">
            <v>25</v>
          </cell>
          <cell r="F118">
            <v>100</v>
          </cell>
          <cell r="G118">
            <v>188</v>
          </cell>
          <cell r="H118">
            <v>90</v>
          </cell>
          <cell r="I118">
            <v>0</v>
          </cell>
          <cell r="J118">
            <v>0</v>
          </cell>
          <cell r="K118">
            <v>1.78</v>
          </cell>
          <cell r="L118">
            <v>1.78</v>
          </cell>
          <cell r="M118">
            <v>100</v>
          </cell>
          <cell r="N118">
            <v>0.08</v>
          </cell>
          <cell r="O118">
            <v>0.08</v>
          </cell>
          <cell r="P118">
            <v>0</v>
          </cell>
          <cell r="R118">
            <v>0</v>
          </cell>
          <cell r="T118">
            <v>22.25</v>
          </cell>
          <cell r="V118" t="str">
            <v>Back Online 27 Mei. Post PBU. SITHP 630 Psi</v>
          </cell>
          <cell r="W118">
            <v>80</v>
          </cell>
          <cell r="X118">
            <v>0</v>
          </cell>
          <cell r="Z118">
            <v>22.25</v>
          </cell>
          <cell r="AA118">
            <v>0</v>
          </cell>
        </row>
        <row r="119">
          <cell r="B119">
            <v>44003</v>
          </cell>
          <cell r="C119" t="str">
            <v>A-29 (Arang)</v>
          </cell>
          <cell r="D119" t="str">
            <v>A-29 (Arang):Arang</v>
          </cell>
          <cell r="E119">
            <v>12</v>
          </cell>
          <cell r="F119">
            <v>100</v>
          </cell>
          <cell r="G119">
            <v>204</v>
          </cell>
          <cell r="H119">
            <v>89</v>
          </cell>
          <cell r="I119">
            <v>0</v>
          </cell>
          <cell r="J119">
            <v>0</v>
          </cell>
          <cell r="K119">
            <v>0.1</v>
          </cell>
          <cell r="L119">
            <v>0.1</v>
          </cell>
          <cell r="M119">
            <v>100</v>
          </cell>
          <cell r="N119">
            <v>0.01</v>
          </cell>
          <cell r="O119">
            <v>0.01</v>
          </cell>
          <cell r="P119">
            <v>0</v>
          </cell>
          <cell r="Q119">
            <v>0</v>
          </cell>
          <cell r="R119">
            <v>0</v>
          </cell>
          <cell r="T119">
            <v>10</v>
          </cell>
          <cell r="V119" t="str">
            <v>Well test post Venting to VS, Water cut use 100%</v>
          </cell>
          <cell r="W119">
            <v>10</v>
          </cell>
          <cell r="X119">
            <v>0</v>
          </cell>
          <cell r="Z119">
            <v>10</v>
          </cell>
          <cell r="AA119">
            <v>0</v>
          </cell>
        </row>
        <row r="120">
          <cell r="B120">
            <v>44003</v>
          </cell>
          <cell r="C120" t="str">
            <v>A-29 (Arang)</v>
          </cell>
          <cell r="D120" t="str">
            <v>A-29 (Arang):Arang</v>
          </cell>
          <cell r="E120">
            <v>5.2</v>
          </cell>
          <cell r="F120">
            <v>100</v>
          </cell>
          <cell r="G120">
            <v>15</v>
          </cell>
          <cell r="H120">
            <v>99</v>
          </cell>
          <cell r="I120">
            <v>0</v>
          </cell>
          <cell r="J120">
            <v>0</v>
          </cell>
          <cell r="K120">
            <v>6</v>
          </cell>
          <cell r="L120">
            <v>6</v>
          </cell>
          <cell r="M120">
            <v>100</v>
          </cell>
          <cell r="N120">
            <v>0.1</v>
          </cell>
          <cell r="O120">
            <v>0.1</v>
          </cell>
          <cell r="P120">
            <v>0</v>
          </cell>
          <cell r="Q120">
            <v>0</v>
          </cell>
          <cell r="R120">
            <v>0</v>
          </cell>
          <cell r="T120">
            <v>60</v>
          </cell>
          <cell r="V120" t="str">
            <v>Unload the well thru VS (venting campaign) sampling unable to collect (only gas), use WC 96% (June 9)</v>
          </cell>
          <cell r="W120">
            <v>100</v>
          </cell>
          <cell r="X120">
            <v>0</v>
          </cell>
          <cell r="Z120">
            <v>60</v>
          </cell>
          <cell r="AA120">
            <v>0</v>
          </cell>
        </row>
        <row r="121">
          <cell r="B121">
            <v>44082</v>
          </cell>
          <cell r="C121" t="str">
            <v>A-29 (Arang)</v>
          </cell>
          <cell r="D121" t="str">
            <v>A-29 (Arang):Arang</v>
          </cell>
          <cell r="E121">
            <v>4</v>
          </cell>
          <cell r="F121">
            <v>100</v>
          </cell>
          <cell r="G121">
            <v>200</v>
          </cell>
          <cell r="H121">
            <v>90</v>
          </cell>
          <cell r="I121">
            <v>0</v>
          </cell>
          <cell r="J121">
            <v>0</v>
          </cell>
          <cell r="K121">
            <v>1.7</v>
          </cell>
          <cell r="L121">
            <v>1.7</v>
          </cell>
          <cell r="M121">
            <v>100</v>
          </cell>
          <cell r="N121">
            <v>0.01</v>
          </cell>
          <cell r="O121">
            <v>0.01</v>
          </cell>
          <cell r="R121">
            <v>0</v>
          </cell>
          <cell r="T121">
            <v>170</v>
          </cell>
          <cell r="V121" t="str">
            <v>FGS zone Arang-8 only</v>
          </cell>
          <cell r="W121">
            <v>10</v>
          </cell>
          <cell r="X121">
            <v>0</v>
          </cell>
          <cell r="Z121">
            <v>170</v>
          </cell>
          <cell r="AA121">
            <v>0</v>
          </cell>
        </row>
        <row r="122">
          <cell r="B122">
            <v>44084</v>
          </cell>
          <cell r="C122" t="str">
            <v>A-29 (Arang)</v>
          </cell>
          <cell r="D122" t="str">
            <v>A-29 (Arang):Arang</v>
          </cell>
          <cell r="E122">
            <v>2</v>
          </cell>
          <cell r="F122">
            <v>100</v>
          </cell>
          <cell r="G122">
            <v>106</v>
          </cell>
          <cell r="H122">
            <v>120</v>
          </cell>
          <cell r="J122">
            <v>0</v>
          </cell>
          <cell r="K122">
            <v>548</v>
          </cell>
          <cell r="L122">
            <v>548</v>
          </cell>
          <cell r="M122">
            <v>100</v>
          </cell>
          <cell r="N122">
            <v>0.9</v>
          </cell>
          <cell r="O122">
            <v>0.9</v>
          </cell>
          <cell r="R122">
            <v>0</v>
          </cell>
          <cell r="T122">
            <v>608.88888888888891</v>
          </cell>
          <cell r="V122" t="str">
            <v>Venting Zone-8 only 2 hrs</v>
          </cell>
          <cell r="W122">
            <v>900</v>
          </cell>
          <cell r="X122">
            <v>0</v>
          </cell>
        </row>
        <row r="123">
          <cell r="B123">
            <v>44085</v>
          </cell>
          <cell r="C123" t="str">
            <v>A-29 (Arang)</v>
          </cell>
          <cell r="D123" t="str">
            <v>A-29 (Arang):Arang</v>
          </cell>
          <cell r="E123">
            <v>22</v>
          </cell>
          <cell r="F123">
            <v>100</v>
          </cell>
          <cell r="G123">
            <v>197</v>
          </cell>
          <cell r="H123">
            <v>85</v>
          </cell>
          <cell r="J123">
            <v>0</v>
          </cell>
          <cell r="K123">
            <v>1.28</v>
          </cell>
          <cell r="L123">
            <v>1.28</v>
          </cell>
          <cell r="M123">
            <v>100</v>
          </cell>
          <cell r="N123">
            <v>0.13</v>
          </cell>
          <cell r="O123">
            <v>0.13</v>
          </cell>
          <cell r="R123">
            <v>0</v>
          </cell>
          <cell r="T123">
            <v>9.8461538461538467</v>
          </cell>
          <cell r="V123" t="str">
            <v>zone Arang-8 only</v>
          </cell>
          <cell r="W123">
            <v>130</v>
          </cell>
          <cell r="X123">
            <v>0</v>
          </cell>
        </row>
        <row r="124">
          <cell r="B124">
            <v>44149</v>
          </cell>
          <cell r="C124" t="str">
            <v>A-29 (Arang)</v>
          </cell>
          <cell r="D124" t="str">
            <v>A-29 (Arang):Arang</v>
          </cell>
          <cell r="E124">
            <v>19</v>
          </cell>
          <cell r="F124">
            <v>100</v>
          </cell>
          <cell r="G124">
            <v>198</v>
          </cell>
          <cell r="H124">
            <v>84</v>
          </cell>
          <cell r="J124">
            <v>1.62</v>
          </cell>
          <cell r="K124">
            <v>0.38</v>
          </cell>
          <cell r="L124">
            <v>2</v>
          </cell>
          <cell r="M124">
            <v>19</v>
          </cell>
          <cell r="N124">
            <v>0</v>
          </cell>
          <cell r="O124">
            <v>0</v>
          </cell>
          <cell r="P124">
            <v>0</v>
          </cell>
          <cell r="R124">
            <v>0</v>
          </cell>
          <cell r="T124">
            <v>0</v>
          </cell>
          <cell r="V124" t="str">
            <v>NF, Arang-8 only load up to normal system</v>
          </cell>
          <cell r="W124">
            <v>0</v>
          </cell>
          <cell r="X124">
            <v>0</v>
          </cell>
        </row>
        <row r="125">
          <cell r="B125">
            <v>44528</v>
          </cell>
          <cell r="C125" t="str">
            <v>A-29 (Arang)</v>
          </cell>
          <cell r="D125" t="str">
            <v>A-29 (Arang):Arang</v>
          </cell>
          <cell r="E125">
            <v>3</v>
          </cell>
          <cell r="F125">
            <v>100</v>
          </cell>
          <cell r="G125">
            <v>214</v>
          </cell>
          <cell r="H125">
            <v>83</v>
          </cell>
          <cell r="I125">
            <v>0</v>
          </cell>
          <cell r="J125">
            <v>0</v>
          </cell>
          <cell r="K125">
            <v>0</v>
          </cell>
          <cell r="L125">
            <v>0</v>
          </cell>
          <cell r="M125">
            <v>0</v>
          </cell>
          <cell r="N125">
            <v>0</v>
          </cell>
          <cell r="O125">
            <v>0</v>
          </cell>
          <cell r="P125">
            <v>0</v>
          </cell>
          <cell r="R125">
            <v>0</v>
          </cell>
          <cell r="T125">
            <v>0</v>
          </cell>
          <cell r="V125" t="str">
            <v>NF, post PBU ~7 months, SITP 696 psig, load up</v>
          </cell>
          <cell r="W125">
            <v>0</v>
          </cell>
          <cell r="X125">
            <v>0</v>
          </cell>
        </row>
        <row r="127">
          <cell r="B127">
            <v>44648</v>
          </cell>
          <cell r="C127">
            <v>120</v>
          </cell>
        </row>
        <row r="128">
          <cell r="B128">
            <v>44768</v>
          </cell>
        </row>
        <row r="129">
          <cell r="B129">
            <v>44888</v>
          </cell>
        </row>
        <row r="130">
          <cell r="B130">
            <v>45008</v>
          </cell>
          <cell r="S130" t="e">
            <v>#DIV/0!</v>
          </cell>
          <cell r="V130">
            <v>1200</v>
          </cell>
        </row>
        <row r="131">
          <cell r="B131">
            <v>45128</v>
          </cell>
          <cell r="V131">
            <v>900</v>
          </cell>
        </row>
        <row r="132">
          <cell r="B132">
            <v>45248</v>
          </cell>
          <cell r="V132">
            <v>300</v>
          </cell>
        </row>
        <row r="133">
          <cell r="B133">
            <v>45368</v>
          </cell>
          <cell r="V133">
            <v>60</v>
          </cell>
        </row>
      </sheetData>
      <sheetData sheetId="34"/>
      <sheetData sheetId="35">
        <row r="23">
          <cell r="U23">
            <v>3.4999999999999989E-2</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38510</v>
          </cell>
          <cell r="C26" t="str">
            <v>B-01</v>
          </cell>
          <cell r="D26" t="str">
            <v>B-01:GBM</v>
          </cell>
          <cell r="E26">
            <v>12</v>
          </cell>
          <cell r="F26">
            <v>20</v>
          </cell>
          <cell r="G26">
            <v>1154</v>
          </cell>
          <cell r="H26">
            <v>149</v>
          </cell>
          <cell r="I26">
            <v>137.30000000000001</v>
          </cell>
          <cell r="J26">
            <v>1730.25</v>
          </cell>
          <cell r="K26">
            <v>0</v>
          </cell>
          <cell r="L26">
            <v>1730.25</v>
          </cell>
          <cell r="M26">
            <v>0</v>
          </cell>
          <cell r="N26">
            <v>1.57</v>
          </cell>
          <cell r="R26">
            <v>907.38332610894383</v>
          </cell>
          <cell r="S26">
            <v>0</v>
          </cell>
          <cell r="T26">
            <v>1102.0700636942674</v>
          </cell>
          <cell r="W26">
            <v>1570</v>
          </cell>
          <cell r="X26">
            <v>0</v>
          </cell>
        </row>
        <row r="27">
          <cell r="B27">
            <v>38512</v>
          </cell>
          <cell r="C27" t="str">
            <v>B-01</v>
          </cell>
          <cell r="D27" t="str">
            <v>B-01:GBM</v>
          </cell>
          <cell r="E27">
            <v>14</v>
          </cell>
          <cell r="F27">
            <v>20</v>
          </cell>
          <cell r="G27">
            <v>1156</v>
          </cell>
          <cell r="H27">
            <v>151</v>
          </cell>
          <cell r="I27">
            <v>3.52</v>
          </cell>
          <cell r="J27">
            <v>3901.5</v>
          </cell>
          <cell r="K27">
            <v>1047</v>
          </cell>
          <cell r="L27">
            <v>4948.5</v>
          </cell>
          <cell r="M27">
            <v>21.157926644437708</v>
          </cell>
          <cell r="N27">
            <v>1.76</v>
          </cell>
          <cell r="R27">
            <v>451.10854799436112</v>
          </cell>
          <cell r="S27">
            <v>594.88636363636363</v>
          </cell>
          <cell r="T27">
            <v>2811.6477272727275</v>
          </cell>
          <cell r="W27">
            <v>1760</v>
          </cell>
          <cell r="X27">
            <v>0</v>
          </cell>
        </row>
        <row r="28">
          <cell r="B28">
            <v>38513</v>
          </cell>
          <cell r="C28" t="str">
            <v>B-01</v>
          </cell>
          <cell r="D28" t="str">
            <v>B-01:GBM</v>
          </cell>
          <cell r="E28">
            <v>23</v>
          </cell>
          <cell r="F28">
            <v>20</v>
          </cell>
          <cell r="G28">
            <v>1211</v>
          </cell>
          <cell r="H28">
            <v>166</v>
          </cell>
          <cell r="I28">
            <v>343.83</v>
          </cell>
          <cell r="J28">
            <v>4196.25</v>
          </cell>
          <cell r="K28">
            <v>702</v>
          </cell>
          <cell r="L28">
            <v>4898.25</v>
          </cell>
          <cell r="M28">
            <v>14.331649058337161</v>
          </cell>
          <cell r="N28">
            <v>1.86</v>
          </cell>
          <cell r="R28">
            <v>443.25290437890976</v>
          </cell>
          <cell r="S28">
            <v>377.41935483870969</v>
          </cell>
          <cell r="T28">
            <v>2633.4677419354839</v>
          </cell>
          <cell r="W28">
            <v>1860</v>
          </cell>
          <cell r="X28">
            <v>0</v>
          </cell>
        </row>
        <row r="29">
          <cell r="B29">
            <v>38514</v>
          </cell>
          <cell r="C29" t="str">
            <v>B-01</v>
          </cell>
          <cell r="D29" t="str">
            <v>B-01:GBM</v>
          </cell>
          <cell r="E29">
            <v>23</v>
          </cell>
          <cell r="F29">
            <v>20</v>
          </cell>
          <cell r="G29">
            <v>1214</v>
          </cell>
          <cell r="H29">
            <v>177</v>
          </cell>
          <cell r="I29">
            <v>450.88</v>
          </cell>
          <cell r="J29">
            <v>4177.5</v>
          </cell>
          <cell r="K29">
            <v>110</v>
          </cell>
          <cell r="L29">
            <v>4287.5</v>
          </cell>
          <cell r="M29">
            <v>2.565597667638484</v>
          </cell>
          <cell r="N29">
            <v>1.85</v>
          </cell>
          <cell r="R29">
            <v>442.84859365649311</v>
          </cell>
          <cell r="S29">
            <v>59.45945945945946</v>
          </cell>
          <cell r="T29">
            <v>2317.5675675675675</v>
          </cell>
          <cell r="W29">
            <v>1850</v>
          </cell>
          <cell r="X29">
            <v>0</v>
          </cell>
        </row>
        <row r="30">
          <cell r="B30">
            <v>38515</v>
          </cell>
          <cell r="C30" t="str">
            <v>B-01</v>
          </cell>
          <cell r="D30" t="str">
            <v>B-01:GBM</v>
          </cell>
          <cell r="E30">
            <v>6</v>
          </cell>
          <cell r="F30">
            <v>22</v>
          </cell>
          <cell r="G30">
            <v>1305</v>
          </cell>
          <cell r="H30">
            <v>194</v>
          </cell>
          <cell r="I30">
            <v>149.9</v>
          </cell>
          <cell r="J30">
            <v>6468.75</v>
          </cell>
          <cell r="K30">
            <v>171</v>
          </cell>
          <cell r="L30">
            <v>6639.75</v>
          </cell>
          <cell r="M30">
            <v>2.5753981701118267</v>
          </cell>
          <cell r="N30">
            <v>2.67</v>
          </cell>
          <cell r="R30">
            <v>412.75362318840581</v>
          </cell>
          <cell r="S30">
            <v>64.044943820224717</v>
          </cell>
          <cell r="T30">
            <v>2486.7977528089887</v>
          </cell>
          <cell r="W30">
            <v>2670</v>
          </cell>
          <cell r="X30">
            <v>0</v>
          </cell>
        </row>
        <row r="31">
          <cell r="B31">
            <v>38516</v>
          </cell>
          <cell r="C31" t="str">
            <v>B-01</v>
          </cell>
          <cell r="D31" t="str">
            <v>B-01:GBM</v>
          </cell>
          <cell r="E31">
            <v>8</v>
          </cell>
          <cell r="F31">
            <v>22</v>
          </cell>
          <cell r="G31">
            <v>1317</v>
          </cell>
          <cell r="H31">
            <v>184</v>
          </cell>
          <cell r="I31">
            <v>277.51</v>
          </cell>
          <cell r="J31">
            <v>6717</v>
          </cell>
          <cell r="K31">
            <v>0.04</v>
          </cell>
          <cell r="L31">
            <v>6717.04</v>
          </cell>
          <cell r="M31">
            <v>5.9550039898526735E-4</v>
          </cell>
          <cell r="N31">
            <v>2.72</v>
          </cell>
          <cell r="R31">
            <v>404.9426827452732</v>
          </cell>
          <cell r="S31">
            <v>1.4705882352941176E-2</v>
          </cell>
          <cell r="T31">
            <v>2469.5</v>
          </cell>
          <cell r="W31">
            <v>2720</v>
          </cell>
          <cell r="X31">
            <v>0</v>
          </cell>
        </row>
        <row r="32">
          <cell r="B32">
            <v>38517</v>
          </cell>
          <cell r="C32" t="str">
            <v>B-01</v>
          </cell>
          <cell r="D32" t="str">
            <v>B-01:GBM</v>
          </cell>
          <cell r="E32">
            <v>5</v>
          </cell>
          <cell r="F32">
            <v>21</v>
          </cell>
          <cell r="G32">
            <v>1301</v>
          </cell>
          <cell r="H32">
            <v>189</v>
          </cell>
          <cell r="I32">
            <v>278.76</v>
          </cell>
          <cell r="J32">
            <v>6174.75</v>
          </cell>
          <cell r="K32">
            <v>0</v>
          </cell>
          <cell r="L32">
            <v>6174.75</v>
          </cell>
          <cell r="M32">
            <v>0</v>
          </cell>
          <cell r="N32">
            <v>2.5</v>
          </cell>
          <cell r="R32">
            <v>404.87469128304792</v>
          </cell>
          <cell r="S32">
            <v>0</v>
          </cell>
          <cell r="T32">
            <v>2469.9</v>
          </cell>
          <cell r="W32">
            <v>2500</v>
          </cell>
          <cell r="X32">
            <v>0</v>
          </cell>
        </row>
        <row r="33">
          <cell r="B33">
            <v>38518</v>
          </cell>
          <cell r="C33" t="str">
            <v>B-01</v>
          </cell>
          <cell r="D33" t="str">
            <v>B-01:GBM</v>
          </cell>
          <cell r="E33">
            <v>16</v>
          </cell>
          <cell r="F33">
            <v>21</v>
          </cell>
          <cell r="G33">
            <v>1299</v>
          </cell>
          <cell r="H33">
            <v>198</v>
          </cell>
          <cell r="I33">
            <v>306.55</v>
          </cell>
          <cell r="J33">
            <v>6182.25</v>
          </cell>
          <cell r="K33">
            <v>366</v>
          </cell>
          <cell r="L33">
            <v>6548.25</v>
          </cell>
          <cell r="M33">
            <v>5.5892795785133433</v>
          </cell>
          <cell r="N33">
            <v>2.48</v>
          </cell>
          <cell r="R33">
            <v>401.14844918921102</v>
          </cell>
          <cell r="S33">
            <v>147.58064516129033</v>
          </cell>
          <cell r="T33">
            <v>2640.4233870967741</v>
          </cell>
          <cell r="W33">
            <v>2480</v>
          </cell>
          <cell r="X33">
            <v>0</v>
          </cell>
        </row>
        <row r="34">
          <cell r="B34">
            <v>38519</v>
          </cell>
          <cell r="C34" t="str">
            <v>B-01</v>
          </cell>
          <cell r="D34" t="str">
            <v>B-01:GBM</v>
          </cell>
          <cell r="E34">
            <v>11</v>
          </cell>
          <cell r="F34">
            <v>23</v>
          </cell>
          <cell r="G34">
            <v>1310</v>
          </cell>
          <cell r="H34">
            <v>198</v>
          </cell>
          <cell r="I34">
            <v>510.48</v>
          </cell>
          <cell r="J34">
            <v>8248.5</v>
          </cell>
          <cell r="K34">
            <v>728</v>
          </cell>
          <cell r="L34">
            <v>8976.5</v>
          </cell>
          <cell r="M34">
            <v>8.1100651701665463</v>
          </cell>
          <cell r="N34">
            <v>3.22</v>
          </cell>
          <cell r="R34">
            <v>390.37400739528397</v>
          </cell>
          <cell r="S34">
            <v>226.08695652173913</v>
          </cell>
          <cell r="T34">
            <v>2787.7329192546586</v>
          </cell>
          <cell r="W34">
            <v>3220</v>
          </cell>
          <cell r="X34">
            <v>0</v>
          </cell>
        </row>
        <row r="35">
          <cell r="B35">
            <v>38520</v>
          </cell>
          <cell r="C35" t="str">
            <v>B-01</v>
          </cell>
          <cell r="D35" t="str">
            <v>B-01:GBM</v>
          </cell>
          <cell r="E35">
            <v>11</v>
          </cell>
          <cell r="F35">
            <v>22</v>
          </cell>
          <cell r="G35">
            <v>1315</v>
          </cell>
          <cell r="H35">
            <v>188</v>
          </cell>
          <cell r="I35">
            <v>206.15</v>
          </cell>
          <cell r="J35">
            <v>6893.25</v>
          </cell>
          <cell r="K35">
            <v>0</v>
          </cell>
          <cell r="L35">
            <v>6893.25</v>
          </cell>
          <cell r="M35">
            <v>0</v>
          </cell>
          <cell r="N35">
            <v>2.48</v>
          </cell>
          <cell r="R35">
            <v>359.7722409603598</v>
          </cell>
          <cell r="S35">
            <v>0</v>
          </cell>
          <cell r="T35">
            <v>2779.5362903225805</v>
          </cell>
          <cell r="W35">
            <v>2480</v>
          </cell>
          <cell r="X35">
            <v>0</v>
          </cell>
        </row>
        <row r="36">
          <cell r="B36">
            <v>38521</v>
          </cell>
          <cell r="C36" t="str">
            <v>B-01</v>
          </cell>
          <cell r="D36" t="str">
            <v>B-01:GBM</v>
          </cell>
          <cell r="E36">
            <v>5</v>
          </cell>
          <cell r="F36">
            <v>22</v>
          </cell>
          <cell r="G36">
            <v>1303</v>
          </cell>
          <cell r="H36">
            <v>205</v>
          </cell>
          <cell r="I36">
            <v>209.78</v>
          </cell>
          <cell r="J36">
            <v>6552</v>
          </cell>
          <cell r="K36">
            <v>0</v>
          </cell>
          <cell r="L36">
            <v>6552</v>
          </cell>
          <cell r="M36">
            <v>0</v>
          </cell>
          <cell r="N36">
            <v>2.31</v>
          </cell>
          <cell r="R36">
            <v>352.56410256410254</v>
          </cell>
          <cell r="S36">
            <v>0</v>
          </cell>
          <cell r="T36">
            <v>2836.3636363636365</v>
          </cell>
          <cell r="W36">
            <v>2310</v>
          </cell>
          <cell r="X36">
            <v>0</v>
          </cell>
        </row>
        <row r="37">
          <cell r="B37">
            <v>38522</v>
          </cell>
          <cell r="C37" t="str">
            <v>B-01</v>
          </cell>
          <cell r="D37" t="str">
            <v>B-01:GBM</v>
          </cell>
          <cell r="E37">
            <v>22</v>
          </cell>
          <cell r="F37">
            <v>21</v>
          </cell>
          <cell r="G37">
            <v>1301</v>
          </cell>
          <cell r="H37">
            <v>177</v>
          </cell>
          <cell r="I37">
            <v>0</v>
          </cell>
          <cell r="J37">
            <v>6816</v>
          </cell>
          <cell r="K37">
            <v>0</v>
          </cell>
          <cell r="L37">
            <v>6816</v>
          </cell>
          <cell r="M37">
            <v>0</v>
          </cell>
          <cell r="N37">
            <v>2.54</v>
          </cell>
          <cell r="R37">
            <v>372.65258215962439</v>
          </cell>
          <cell r="S37">
            <v>0</v>
          </cell>
          <cell r="T37">
            <v>2683.464566929134</v>
          </cell>
          <cell r="W37">
            <v>2540</v>
          </cell>
          <cell r="X37">
            <v>0</v>
          </cell>
        </row>
        <row r="38">
          <cell r="B38">
            <v>38523</v>
          </cell>
          <cell r="C38" t="str">
            <v>B-01</v>
          </cell>
          <cell r="D38" t="str">
            <v>B-01:GBM</v>
          </cell>
          <cell r="E38">
            <v>21</v>
          </cell>
          <cell r="F38">
            <v>21</v>
          </cell>
          <cell r="G38">
            <v>1303</v>
          </cell>
          <cell r="H38">
            <v>194</v>
          </cell>
          <cell r="I38">
            <v>196.71</v>
          </cell>
          <cell r="J38">
            <v>6408.75</v>
          </cell>
          <cell r="K38">
            <v>0</v>
          </cell>
          <cell r="L38">
            <v>6408.75</v>
          </cell>
          <cell r="M38">
            <v>0</v>
          </cell>
          <cell r="N38">
            <v>2.4</v>
          </cell>
          <cell r="R38">
            <v>374.48800468110005</v>
          </cell>
          <cell r="S38">
            <v>0</v>
          </cell>
          <cell r="T38">
            <v>2670.3125</v>
          </cell>
          <cell r="W38">
            <v>2400</v>
          </cell>
          <cell r="X38">
            <v>0</v>
          </cell>
        </row>
        <row r="39">
          <cell r="B39">
            <v>38523</v>
          </cell>
          <cell r="C39" t="str">
            <v>B-01</v>
          </cell>
          <cell r="D39" t="str">
            <v>B-01:GBM</v>
          </cell>
          <cell r="E39">
            <v>21</v>
          </cell>
          <cell r="F39">
            <v>21</v>
          </cell>
          <cell r="G39">
            <v>1304</v>
          </cell>
          <cell r="H39">
            <v>188</v>
          </cell>
          <cell r="J39">
            <v>6586.5</v>
          </cell>
          <cell r="K39">
            <v>0</v>
          </cell>
          <cell r="L39">
            <v>6586.5</v>
          </cell>
          <cell r="M39">
            <v>0</v>
          </cell>
          <cell r="N39">
            <v>2.4900000000000002</v>
          </cell>
          <cell r="R39">
            <v>378.0460031883398</v>
          </cell>
          <cell r="S39">
            <v>0</v>
          </cell>
          <cell r="T39">
            <v>2645.1807228915663</v>
          </cell>
          <cell r="W39">
            <v>2490</v>
          </cell>
          <cell r="X39">
            <v>0</v>
          </cell>
        </row>
        <row r="40">
          <cell r="B40">
            <v>38524</v>
          </cell>
          <cell r="C40" t="str">
            <v>B-01</v>
          </cell>
          <cell r="D40" t="str">
            <v>B-01:GBM</v>
          </cell>
          <cell r="E40">
            <v>4</v>
          </cell>
          <cell r="F40">
            <v>22</v>
          </cell>
          <cell r="G40">
            <v>1291</v>
          </cell>
          <cell r="H40">
            <v>207</v>
          </cell>
          <cell r="I40">
            <v>185.84</v>
          </cell>
          <cell r="J40">
            <v>6975.75</v>
          </cell>
          <cell r="K40">
            <v>163</v>
          </cell>
          <cell r="L40">
            <v>7138.75</v>
          </cell>
          <cell r="M40">
            <v>2.2833129049203293</v>
          </cell>
          <cell r="N40">
            <v>2.62</v>
          </cell>
          <cell r="R40">
            <v>375.58685446009389</v>
          </cell>
          <cell r="S40">
            <v>62.213740458015266</v>
          </cell>
          <cell r="T40">
            <v>2724.7137404580153</v>
          </cell>
          <cell r="W40">
            <v>2620</v>
          </cell>
          <cell r="X40">
            <v>0</v>
          </cell>
        </row>
        <row r="41">
          <cell r="B41">
            <v>38527</v>
          </cell>
          <cell r="C41" t="str">
            <v>B-01</v>
          </cell>
          <cell r="D41" t="str">
            <v>B-01:GBM</v>
          </cell>
          <cell r="E41">
            <v>12</v>
          </cell>
          <cell r="F41">
            <v>22</v>
          </cell>
          <cell r="G41">
            <v>1292</v>
          </cell>
          <cell r="H41">
            <v>188</v>
          </cell>
          <cell r="I41">
            <v>206.23</v>
          </cell>
          <cell r="J41">
            <v>6678</v>
          </cell>
          <cell r="K41">
            <v>0</v>
          </cell>
          <cell r="L41">
            <v>6678</v>
          </cell>
          <cell r="M41">
            <v>0</v>
          </cell>
          <cell r="N41">
            <v>2.6</v>
          </cell>
          <cell r="R41">
            <v>389.33812518718179</v>
          </cell>
          <cell r="S41">
            <v>0</v>
          </cell>
          <cell r="T41">
            <v>2568.4615384615386</v>
          </cell>
          <cell r="W41">
            <v>2600</v>
          </cell>
          <cell r="X41">
            <v>0</v>
          </cell>
        </row>
        <row r="42">
          <cell r="B42">
            <v>38534</v>
          </cell>
          <cell r="C42" t="str">
            <v>B-01</v>
          </cell>
          <cell r="D42" t="str">
            <v>B-01:GBM</v>
          </cell>
          <cell r="E42">
            <v>5</v>
          </cell>
          <cell r="F42">
            <v>22</v>
          </cell>
          <cell r="G42">
            <v>1311</v>
          </cell>
          <cell r="H42">
            <v>203</v>
          </cell>
          <cell r="I42">
            <v>386.74</v>
          </cell>
          <cell r="J42">
            <v>7590.75</v>
          </cell>
          <cell r="K42">
            <v>0</v>
          </cell>
          <cell r="L42">
            <v>7590.75</v>
          </cell>
          <cell r="M42">
            <v>0</v>
          </cell>
          <cell r="N42">
            <v>3.24</v>
          </cell>
          <cell r="R42">
            <v>426.83529295524158</v>
          </cell>
          <cell r="S42">
            <v>0</v>
          </cell>
          <cell r="T42">
            <v>2342.8240740740739</v>
          </cell>
          <cell r="W42">
            <v>3240</v>
          </cell>
          <cell r="X42">
            <v>0</v>
          </cell>
        </row>
        <row r="43">
          <cell r="B43">
            <v>38539</v>
          </cell>
          <cell r="C43" t="str">
            <v>B-01</v>
          </cell>
          <cell r="D43" t="str">
            <v>B-01:GBM</v>
          </cell>
          <cell r="E43">
            <v>9</v>
          </cell>
          <cell r="F43">
            <v>22</v>
          </cell>
          <cell r="G43">
            <v>1328</v>
          </cell>
          <cell r="H43">
            <v>208</v>
          </cell>
          <cell r="I43">
            <v>43.99</v>
          </cell>
          <cell r="J43">
            <v>7302.75</v>
          </cell>
          <cell r="K43">
            <v>51</v>
          </cell>
          <cell r="L43">
            <v>7353.75</v>
          </cell>
          <cell r="M43">
            <v>0.6935237123916369</v>
          </cell>
          <cell r="N43">
            <v>3.1</v>
          </cell>
          <cell r="R43">
            <v>424.497620759303</v>
          </cell>
          <cell r="S43">
            <v>16.451612903225808</v>
          </cell>
          <cell r="T43">
            <v>2372.1774193548385</v>
          </cell>
          <cell r="W43">
            <v>3100</v>
          </cell>
          <cell r="X43">
            <v>0</v>
          </cell>
        </row>
        <row r="44">
          <cell r="B44">
            <v>38540</v>
          </cell>
          <cell r="C44" t="str">
            <v>B-01</v>
          </cell>
          <cell r="D44" t="str">
            <v>B-01:GBM</v>
          </cell>
          <cell r="E44">
            <v>12</v>
          </cell>
          <cell r="F44">
            <v>22</v>
          </cell>
          <cell r="G44">
            <v>1333</v>
          </cell>
          <cell r="H44">
            <v>213</v>
          </cell>
          <cell r="I44">
            <v>49.86</v>
          </cell>
          <cell r="J44">
            <v>7170</v>
          </cell>
          <cell r="K44">
            <v>300</v>
          </cell>
          <cell r="L44">
            <v>7470</v>
          </cell>
          <cell r="M44">
            <v>4.0160642570281126</v>
          </cell>
          <cell r="N44">
            <v>3.25</v>
          </cell>
          <cell r="R44">
            <v>453.27754532775452</v>
          </cell>
          <cell r="S44">
            <v>92.307692307692307</v>
          </cell>
          <cell r="T44">
            <v>2298.4615384615386</v>
          </cell>
          <cell r="W44">
            <v>3250</v>
          </cell>
          <cell r="X44">
            <v>0</v>
          </cell>
        </row>
        <row r="45">
          <cell r="B45">
            <v>38548</v>
          </cell>
          <cell r="C45" t="str">
            <v>B-01</v>
          </cell>
          <cell r="D45" t="str">
            <v>B-01:GBM</v>
          </cell>
          <cell r="E45">
            <v>5</v>
          </cell>
          <cell r="F45">
            <v>22</v>
          </cell>
          <cell r="G45">
            <v>1390</v>
          </cell>
          <cell r="H45">
            <v>209</v>
          </cell>
          <cell r="I45">
            <v>8.66</v>
          </cell>
          <cell r="J45">
            <v>7780.5</v>
          </cell>
          <cell r="K45">
            <v>1</v>
          </cell>
          <cell r="L45">
            <v>7781.5</v>
          </cell>
          <cell r="M45">
            <v>1.2850992739189103E-2</v>
          </cell>
          <cell r="N45">
            <v>3.67</v>
          </cell>
          <cell r="R45">
            <v>471.69205063941905</v>
          </cell>
          <cell r="S45">
            <v>0.27247956403269757</v>
          </cell>
          <cell r="T45">
            <v>2120.2997275204361</v>
          </cell>
          <cell r="W45">
            <v>3670</v>
          </cell>
          <cell r="X45">
            <v>0</v>
          </cell>
        </row>
        <row r="46">
          <cell r="B46">
            <v>38550</v>
          </cell>
          <cell r="C46" t="str">
            <v>B-01</v>
          </cell>
          <cell r="D46" t="str">
            <v>B-01:GBM</v>
          </cell>
          <cell r="E46">
            <v>5</v>
          </cell>
          <cell r="F46">
            <v>24</v>
          </cell>
          <cell r="G46">
            <v>1435</v>
          </cell>
          <cell r="H46">
            <v>203</v>
          </cell>
          <cell r="I46">
            <v>320.58999999999997</v>
          </cell>
          <cell r="J46">
            <v>9081.75</v>
          </cell>
          <cell r="K46">
            <v>224</v>
          </cell>
          <cell r="L46">
            <v>9305.75</v>
          </cell>
          <cell r="M46">
            <v>2.4071138812024824</v>
          </cell>
          <cell r="N46">
            <v>5.15</v>
          </cell>
          <cell r="R46">
            <v>567.07132435929202</v>
          </cell>
          <cell r="S46">
            <v>43.495145631067963</v>
          </cell>
          <cell r="T46">
            <v>1806.9417475728155</v>
          </cell>
          <cell r="W46">
            <v>5150</v>
          </cell>
          <cell r="X46">
            <v>0</v>
          </cell>
        </row>
        <row r="47">
          <cell r="B47">
            <v>38552</v>
          </cell>
          <cell r="C47" t="str">
            <v>B-01</v>
          </cell>
          <cell r="D47" t="str">
            <v>B-01:GBM</v>
          </cell>
          <cell r="E47">
            <v>5</v>
          </cell>
          <cell r="F47">
            <v>24</v>
          </cell>
          <cell r="G47">
            <v>1474</v>
          </cell>
          <cell r="H47">
            <v>209</v>
          </cell>
          <cell r="I47">
            <v>441.93</v>
          </cell>
          <cell r="J47">
            <v>8924.67</v>
          </cell>
          <cell r="K47">
            <v>0.04</v>
          </cell>
          <cell r="L47">
            <v>8924.7099999999991</v>
          </cell>
          <cell r="M47">
            <v>4.4819383486970445E-4</v>
          </cell>
          <cell r="N47">
            <v>5.36</v>
          </cell>
          <cell r="R47">
            <v>600.58243049883072</v>
          </cell>
          <cell r="S47">
            <v>7.462686567164179E-3</v>
          </cell>
          <cell r="T47">
            <v>1665.0578358208954</v>
          </cell>
          <cell r="V47" t="str">
            <v>Since 26 Jul, Oil meter transmitter was replaced, new factor = 0.75</v>
          </cell>
          <cell r="W47">
            <v>5360</v>
          </cell>
          <cell r="X47">
            <v>0</v>
          </cell>
        </row>
        <row r="48">
          <cell r="B48">
            <v>38564</v>
          </cell>
          <cell r="C48" t="str">
            <v>B-01</v>
          </cell>
          <cell r="D48" t="str">
            <v>B-01:GBM</v>
          </cell>
          <cell r="E48">
            <v>4</v>
          </cell>
          <cell r="F48">
            <v>25</v>
          </cell>
          <cell r="G48">
            <v>1608</v>
          </cell>
          <cell r="H48">
            <v>211</v>
          </cell>
          <cell r="I48">
            <v>492.54</v>
          </cell>
          <cell r="J48">
            <v>8110.97</v>
          </cell>
          <cell r="K48">
            <v>7.0000000000000007E-2</v>
          </cell>
          <cell r="L48">
            <v>8111.04</v>
          </cell>
          <cell r="M48">
            <v>8.6302126484396572E-4</v>
          </cell>
          <cell r="N48">
            <v>7.02</v>
          </cell>
          <cell r="R48">
            <v>865.49450928803833</v>
          </cell>
          <cell r="S48">
            <v>9.9715099715099714E-3</v>
          </cell>
          <cell r="T48">
            <v>1155.4188034188035</v>
          </cell>
          <cell r="W48">
            <v>7020</v>
          </cell>
          <cell r="X48">
            <v>0</v>
          </cell>
        </row>
        <row r="49">
          <cell r="B49">
            <v>38566</v>
          </cell>
          <cell r="C49" t="str">
            <v>B-01</v>
          </cell>
          <cell r="D49" t="str">
            <v>B-01:GBM</v>
          </cell>
          <cell r="E49">
            <v>11</v>
          </cell>
          <cell r="F49">
            <v>25</v>
          </cell>
          <cell r="G49">
            <v>1628</v>
          </cell>
          <cell r="H49">
            <v>212</v>
          </cell>
          <cell r="I49">
            <v>496.06</v>
          </cell>
          <cell r="J49">
            <v>8027.77</v>
          </cell>
          <cell r="K49">
            <v>0.03</v>
          </cell>
          <cell r="L49">
            <v>8027.8</v>
          </cell>
          <cell r="M49">
            <v>3.7370138767781958E-4</v>
          </cell>
          <cell r="N49">
            <v>7.26</v>
          </cell>
          <cell r="R49">
            <v>904.36073778895013</v>
          </cell>
          <cell r="S49">
            <v>4.1322314049586778E-3</v>
          </cell>
          <cell r="T49">
            <v>1105.7575757575758</v>
          </cell>
          <cell r="W49">
            <v>7260</v>
          </cell>
          <cell r="X49">
            <v>0</v>
          </cell>
        </row>
        <row r="50">
          <cell r="B50">
            <v>38569</v>
          </cell>
          <cell r="C50" t="str">
            <v>B-01</v>
          </cell>
          <cell r="D50" t="str">
            <v>B-01:GBM</v>
          </cell>
          <cell r="E50">
            <v>5</v>
          </cell>
          <cell r="F50">
            <v>29</v>
          </cell>
          <cell r="G50">
            <v>1591</v>
          </cell>
          <cell r="H50">
            <v>229</v>
          </cell>
          <cell r="I50">
            <v>257.94</v>
          </cell>
          <cell r="J50">
            <v>11843</v>
          </cell>
          <cell r="K50">
            <v>0.09</v>
          </cell>
          <cell r="L50">
            <v>11843.09</v>
          </cell>
          <cell r="M50">
            <v>7.5993680703262411E-4</v>
          </cell>
          <cell r="N50">
            <v>10.81</v>
          </cell>
          <cell r="R50">
            <v>912.77547918601704</v>
          </cell>
          <cell r="S50">
            <v>8.3256244218316375E-3</v>
          </cell>
          <cell r="T50">
            <v>1095.567992599445</v>
          </cell>
          <cell r="W50">
            <v>10810</v>
          </cell>
          <cell r="X50">
            <v>0</v>
          </cell>
        </row>
        <row r="51">
          <cell r="B51">
            <v>38570</v>
          </cell>
          <cell r="C51" t="str">
            <v>B-01</v>
          </cell>
          <cell r="D51" t="str">
            <v>B-01:GBM</v>
          </cell>
          <cell r="E51">
            <v>3</v>
          </cell>
          <cell r="F51">
            <v>35</v>
          </cell>
          <cell r="G51">
            <v>1477</v>
          </cell>
          <cell r="H51">
            <v>236</v>
          </cell>
          <cell r="J51">
            <v>16513.669999999998</v>
          </cell>
          <cell r="K51">
            <v>0</v>
          </cell>
          <cell r="L51">
            <v>16513.669999999998</v>
          </cell>
          <cell r="M51">
            <v>0</v>
          </cell>
          <cell r="N51">
            <v>14.63</v>
          </cell>
          <cell r="R51">
            <v>885.93268486048225</v>
          </cell>
          <cell r="S51">
            <v>0</v>
          </cell>
          <cell r="T51">
            <v>1128.7539302802461</v>
          </cell>
          <cell r="V51" t="str">
            <v>choke increase to 35%</v>
          </cell>
          <cell r="W51">
            <v>14630</v>
          </cell>
          <cell r="X51">
            <v>0</v>
          </cell>
        </row>
        <row r="52">
          <cell r="B52">
            <v>38577</v>
          </cell>
          <cell r="C52" t="str">
            <v>B-01</v>
          </cell>
          <cell r="D52" t="str">
            <v>B-01:GBM</v>
          </cell>
          <cell r="E52">
            <v>7</v>
          </cell>
          <cell r="F52">
            <v>35</v>
          </cell>
          <cell r="G52">
            <v>1531</v>
          </cell>
          <cell r="H52">
            <v>222</v>
          </cell>
          <cell r="I52">
            <v>343.79</v>
          </cell>
          <cell r="J52">
            <v>12956</v>
          </cell>
          <cell r="K52">
            <v>0.15</v>
          </cell>
          <cell r="L52">
            <v>12956.15</v>
          </cell>
          <cell r="M52">
            <v>1.1577513381675884E-3</v>
          </cell>
          <cell r="N52">
            <v>17.239999999999998</v>
          </cell>
          <cell r="R52">
            <v>1330.6576103735722</v>
          </cell>
          <cell r="S52">
            <v>8.7006960556844544E-3</v>
          </cell>
          <cell r="T52">
            <v>751.51682134570763</v>
          </cell>
          <cell r="W52">
            <v>17240</v>
          </cell>
          <cell r="X52">
            <v>0</v>
          </cell>
        </row>
        <row r="53">
          <cell r="B53">
            <v>38586</v>
          </cell>
          <cell r="C53" t="str">
            <v>B-01</v>
          </cell>
          <cell r="D53" t="str">
            <v>B-01:GBM</v>
          </cell>
          <cell r="E53">
            <v>6</v>
          </cell>
          <cell r="F53">
            <v>35</v>
          </cell>
          <cell r="G53">
            <v>1545</v>
          </cell>
          <cell r="H53">
            <v>236</v>
          </cell>
          <cell r="I53">
            <v>307.14</v>
          </cell>
          <cell r="J53">
            <v>11631</v>
          </cell>
          <cell r="K53">
            <v>42</v>
          </cell>
          <cell r="L53">
            <v>11673</v>
          </cell>
          <cell r="M53">
            <v>0.35980467746080697</v>
          </cell>
          <cell r="N53">
            <v>18.63</v>
          </cell>
          <cell r="R53">
            <v>1601.7539334537014</v>
          </cell>
          <cell r="S53">
            <v>2.2544283413848629</v>
          </cell>
          <cell r="T53">
            <v>626.57004830917879</v>
          </cell>
          <cell r="W53">
            <v>18630</v>
          </cell>
          <cell r="X53">
            <v>0</v>
          </cell>
        </row>
        <row r="54">
          <cell r="B54">
            <v>38595</v>
          </cell>
          <cell r="C54" t="str">
            <v>B-01</v>
          </cell>
          <cell r="D54" t="str">
            <v>B-01:GBM</v>
          </cell>
          <cell r="E54">
            <v>6</v>
          </cell>
          <cell r="F54">
            <v>35</v>
          </cell>
          <cell r="G54">
            <v>1549</v>
          </cell>
          <cell r="H54">
            <v>235</v>
          </cell>
          <cell r="I54">
            <v>301.42</v>
          </cell>
          <cell r="J54">
            <v>10337</v>
          </cell>
          <cell r="K54">
            <v>21.5</v>
          </cell>
          <cell r="L54">
            <v>10358.5</v>
          </cell>
          <cell r="M54">
            <v>0.20755900950909881</v>
          </cell>
          <cell r="N54">
            <v>20.13</v>
          </cell>
          <cell r="R54">
            <v>1947.3735126245526</v>
          </cell>
          <cell r="S54">
            <v>1.0680576254346745</v>
          </cell>
          <cell r="T54">
            <v>514.58022851465478</v>
          </cell>
          <cell r="W54">
            <v>20130</v>
          </cell>
          <cell r="X54">
            <v>0</v>
          </cell>
        </row>
        <row r="55">
          <cell r="B55">
            <v>38597</v>
          </cell>
          <cell r="C55" t="str">
            <v>B-01</v>
          </cell>
          <cell r="D55" t="str">
            <v>B-01:GBM</v>
          </cell>
          <cell r="E55">
            <v>10</v>
          </cell>
          <cell r="F55">
            <v>40</v>
          </cell>
          <cell r="G55">
            <v>1500</v>
          </cell>
          <cell r="H55">
            <v>239</v>
          </cell>
          <cell r="I55">
            <v>45.27</v>
          </cell>
          <cell r="J55">
            <v>9496</v>
          </cell>
          <cell r="K55">
            <v>43.98</v>
          </cell>
          <cell r="L55">
            <v>9539.98</v>
          </cell>
          <cell r="M55">
            <v>0.46100725578041046</v>
          </cell>
          <cell r="N55">
            <v>18.57</v>
          </cell>
          <cell r="R55">
            <v>1955.5602358887952</v>
          </cell>
          <cell r="S55">
            <v>2.3683360258481421</v>
          </cell>
          <cell r="T55">
            <v>513.7307485191169</v>
          </cell>
          <cell r="W55">
            <v>18570</v>
          </cell>
          <cell r="X55">
            <v>0</v>
          </cell>
        </row>
        <row r="56">
          <cell r="B56">
            <v>38598</v>
          </cell>
          <cell r="C56" t="str">
            <v>B-01</v>
          </cell>
          <cell r="D56" t="str">
            <v>B-01:GBM</v>
          </cell>
          <cell r="E56">
            <v>13</v>
          </cell>
          <cell r="F56">
            <v>40</v>
          </cell>
          <cell r="G56">
            <v>1499</v>
          </cell>
          <cell r="H56">
            <v>236</v>
          </cell>
          <cell r="I56">
            <v>45.1</v>
          </cell>
          <cell r="J56">
            <v>11124</v>
          </cell>
          <cell r="K56">
            <v>68.290000000000006</v>
          </cell>
          <cell r="L56">
            <v>11192.29</v>
          </cell>
          <cell r="M56">
            <v>0.61015216725084853</v>
          </cell>
          <cell r="N56">
            <v>22.14</v>
          </cell>
          <cell r="R56">
            <v>1990.2912621359224</v>
          </cell>
          <cell r="S56">
            <v>3.0844625112917794</v>
          </cell>
          <cell r="T56">
            <v>505.5234869015357</v>
          </cell>
          <cell r="W56">
            <v>22140</v>
          </cell>
          <cell r="X56">
            <v>0</v>
          </cell>
        </row>
        <row r="57">
          <cell r="B57">
            <v>38609</v>
          </cell>
          <cell r="C57" t="str">
            <v>B-01</v>
          </cell>
          <cell r="D57" t="str">
            <v>B-01:GBM</v>
          </cell>
          <cell r="E57">
            <v>8</v>
          </cell>
          <cell r="F57">
            <v>40</v>
          </cell>
          <cell r="G57">
            <v>1455</v>
          </cell>
          <cell r="H57">
            <v>229</v>
          </cell>
          <cell r="I57">
            <v>23.44</v>
          </cell>
          <cell r="J57">
            <v>9361</v>
          </cell>
          <cell r="K57">
            <v>43.17</v>
          </cell>
          <cell r="L57">
            <v>9404.17</v>
          </cell>
          <cell r="M57">
            <v>0.45905167601181179</v>
          </cell>
          <cell r="N57">
            <v>22.87</v>
          </cell>
          <cell r="R57">
            <v>2443.1150518107038</v>
          </cell>
          <cell r="S57">
            <v>1.8876257105378225</v>
          </cell>
          <cell r="T57">
            <v>411.20113686051599</v>
          </cell>
          <cell r="W57">
            <v>22870</v>
          </cell>
          <cell r="X57">
            <v>0</v>
          </cell>
        </row>
        <row r="58">
          <cell r="B58">
            <v>38615</v>
          </cell>
          <cell r="C58" t="str">
            <v>B-01</v>
          </cell>
          <cell r="D58" t="str">
            <v>B-01:GBM</v>
          </cell>
          <cell r="E58">
            <v>14</v>
          </cell>
          <cell r="F58">
            <v>40</v>
          </cell>
          <cell r="G58">
            <v>1423</v>
          </cell>
          <cell r="H58">
            <v>244</v>
          </cell>
          <cell r="I58">
            <v>28.83</v>
          </cell>
          <cell r="J58">
            <v>9029</v>
          </cell>
          <cell r="K58">
            <v>43.24</v>
          </cell>
          <cell r="L58">
            <v>9072.24</v>
          </cell>
          <cell r="M58">
            <v>0.47661878433551141</v>
          </cell>
          <cell r="N58">
            <v>22.75</v>
          </cell>
          <cell r="R58">
            <v>2519.6588769520436</v>
          </cell>
          <cell r="S58">
            <v>1.9006593406593406</v>
          </cell>
          <cell r="T58">
            <v>398.77978021978021</v>
          </cell>
          <cell r="W58">
            <v>22750</v>
          </cell>
          <cell r="X58">
            <v>0</v>
          </cell>
        </row>
        <row r="59">
          <cell r="B59">
            <v>38620</v>
          </cell>
          <cell r="C59" t="str">
            <v>B-01</v>
          </cell>
          <cell r="D59" t="str">
            <v>B-01:GBM</v>
          </cell>
          <cell r="E59">
            <v>12</v>
          </cell>
          <cell r="F59">
            <v>40</v>
          </cell>
          <cell r="G59">
            <v>1408</v>
          </cell>
          <cell r="H59">
            <v>237</v>
          </cell>
          <cell r="I59">
            <v>25</v>
          </cell>
          <cell r="J59">
            <v>8327</v>
          </cell>
          <cell r="K59">
            <v>644</v>
          </cell>
          <cell r="L59">
            <v>8971</v>
          </cell>
          <cell r="M59">
            <v>7.1786868799464942</v>
          </cell>
          <cell r="N59">
            <v>23.09</v>
          </cell>
          <cell r="R59">
            <v>2772.9074096313198</v>
          </cell>
          <cell r="S59">
            <v>27.890861844954525</v>
          </cell>
          <cell r="T59">
            <v>388.52317020355133</v>
          </cell>
          <cell r="W59">
            <v>23090</v>
          </cell>
          <cell r="X59">
            <v>0</v>
          </cell>
        </row>
        <row r="60">
          <cell r="B60">
            <v>38623</v>
          </cell>
          <cell r="C60" t="str">
            <v>B-01</v>
          </cell>
          <cell r="D60" t="str">
            <v>B-01:GBM</v>
          </cell>
          <cell r="E60">
            <v>6</v>
          </cell>
          <cell r="F60">
            <v>40</v>
          </cell>
          <cell r="G60">
            <v>1395</v>
          </cell>
          <cell r="H60">
            <v>242</v>
          </cell>
          <cell r="I60">
            <v>23</v>
          </cell>
          <cell r="J60">
            <v>8006</v>
          </cell>
          <cell r="K60">
            <v>444</v>
          </cell>
          <cell r="L60">
            <v>8450</v>
          </cell>
          <cell r="M60">
            <v>5.2544378698224854</v>
          </cell>
          <cell r="N60">
            <v>23.36</v>
          </cell>
          <cell r="R60">
            <v>2917.8116412690483</v>
          </cell>
          <cell r="S60">
            <v>19.006849315068493</v>
          </cell>
          <cell r="T60">
            <v>361.72945205479454</v>
          </cell>
          <cell r="W60">
            <v>23360</v>
          </cell>
          <cell r="X60">
            <v>0</v>
          </cell>
        </row>
        <row r="61">
          <cell r="B61">
            <v>38632</v>
          </cell>
          <cell r="C61" t="str">
            <v>B-01</v>
          </cell>
          <cell r="D61" t="str">
            <v>B-01:GBM</v>
          </cell>
          <cell r="E61">
            <v>9</v>
          </cell>
          <cell r="F61">
            <v>40</v>
          </cell>
          <cell r="G61">
            <v>1382</v>
          </cell>
          <cell r="H61">
            <v>231</v>
          </cell>
          <cell r="I61">
            <v>21</v>
          </cell>
          <cell r="J61">
            <v>8539</v>
          </cell>
          <cell r="K61">
            <v>0</v>
          </cell>
          <cell r="L61">
            <v>8539</v>
          </cell>
          <cell r="M61">
            <v>0</v>
          </cell>
          <cell r="N61">
            <v>21.91</v>
          </cell>
          <cell r="R61">
            <v>2565.8742241480268</v>
          </cell>
          <cell r="S61">
            <v>0</v>
          </cell>
          <cell r="T61">
            <v>389.73071656777728</v>
          </cell>
          <cell r="W61">
            <v>21910</v>
          </cell>
          <cell r="X61">
            <v>0</v>
          </cell>
        </row>
        <row r="62">
          <cell r="B62">
            <v>38633</v>
          </cell>
          <cell r="C62" t="str">
            <v>B-01</v>
          </cell>
          <cell r="D62" t="str">
            <v>B-01:GBM</v>
          </cell>
          <cell r="E62">
            <v>6</v>
          </cell>
          <cell r="F62">
            <v>45</v>
          </cell>
          <cell r="G62">
            <v>1305</v>
          </cell>
          <cell r="H62">
            <v>245</v>
          </cell>
          <cell r="I62">
            <v>36</v>
          </cell>
          <cell r="J62">
            <v>8990</v>
          </cell>
          <cell r="K62">
            <v>0</v>
          </cell>
          <cell r="L62">
            <v>8990</v>
          </cell>
          <cell r="M62">
            <v>0</v>
          </cell>
          <cell r="N62">
            <v>22.24</v>
          </cell>
          <cell r="R62">
            <v>2473.8598442714128</v>
          </cell>
          <cell r="S62">
            <v>0</v>
          </cell>
          <cell r="T62">
            <v>404.22661870503595</v>
          </cell>
          <cell r="W62">
            <v>22240</v>
          </cell>
          <cell r="X62">
            <v>0</v>
          </cell>
        </row>
        <row r="63">
          <cell r="B63">
            <v>38640</v>
          </cell>
          <cell r="C63" t="str">
            <v>B-01</v>
          </cell>
          <cell r="D63" t="str">
            <v>B-01:GBM</v>
          </cell>
          <cell r="E63">
            <v>7</v>
          </cell>
          <cell r="F63">
            <v>50</v>
          </cell>
          <cell r="G63">
            <v>1162</v>
          </cell>
          <cell r="H63">
            <v>243</v>
          </cell>
          <cell r="I63">
            <v>500</v>
          </cell>
          <cell r="J63">
            <v>9746</v>
          </cell>
          <cell r="K63">
            <v>0</v>
          </cell>
          <cell r="L63">
            <v>9746</v>
          </cell>
          <cell r="M63">
            <v>0</v>
          </cell>
          <cell r="N63">
            <v>26.9</v>
          </cell>
          <cell r="R63">
            <v>2760.1067104453109</v>
          </cell>
          <cell r="S63">
            <v>0</v>
          </cell>
          <cell r="T63">
            <v>362.30483271375465</v>
          </cell>
          <cell r="W63">
            <v>26900</v>
          </cell>
          <cell r="X63">
            <v>0</v>
          </cell>
        </row>
        <row r="64">
          <cell r="B64">
            <v>38643</v>
          </cell>
          <cell r="C64" t="str">
            <v>B-01</v>
          </cell>
          <cell r="D64" t="str">
            <v>B-01:GBM</v>
          </cell>
          <cell r="E64">
            <v>12</v>
          </cell>
          <cell r="F64">
            <v>50</v>
          </cell>
          <cell r="G64">
            <v>1153</v>
          </cell>
          <cell r="H64">
            <v>238</v>
          </cell>
          <cell r="I64">
            <v>20</v>
          </cell>
          <cell r="J64">
            <v>8669</v>
          </cell>
          <cell r="K64">
            <v>50</v>
          </cell>
          <cell r="L64">
            <v>8719</v>
          </cell>
          <cell r="M64">
            <v>0.5734602592040372</v>
          </cell>
          <cell r="N64">
            <v>26.74</v>
          </cell>
          <cell r="R64">
            <v>3084.5541584957896</v>
          </cell>
          <cell r="S64">
            <v>1.8698578908002992</v>
          </cell>
          <cell r="T64">
            <v>326.0658189977562</v>
          </cell>
          <cell r="W64">
            <v>26740</v>
          </cell>
          <cell r="X64">
            <v>0</v>
          </cell>
        </row>
        <row r="65">
          <cell r="B65">
            <v>38647</v>
          </cell>
          <cell r="C65" t="str">
            <v>B-01</v>
          </cell>
          <cell r="D65" t="str">
            <v>B-01:GBM</v>
          </cell>
          <cell r="E65">
            <v>6</v>
          </cell>
          <cell r="F65">
            <v>54</v>
          </cell>
          <cell r="G65">
            <v>1015</v>
          </cell>
          <cell r="H65">
            <v>244</v>
          </cell>
          <cell r="I65">
            <v>19</v>
          </cell>
          <cell r="J65">
            <v>9670</v>
          </cell>
          <cell r="K65">
            <v>30</v>
          </cell>
          <cell r="L65">
            <v>9700</v>
          </cell>
          <cell r="M65">
            <v>0.30927835051546393</v>
          </cell>
          <cell r="N65">
            <v>16.170000000000002</v>
          </cell>
          <cell r="R65">
            <v>1672.182006204757</v>
          </cell>
          <cell r="S65">
            <v>1.8552875695732838</v>
          </cell>
          <cell r="T65">
            <v>599.87631416202839</v>
          </cell>
          <cell r="W65">
            <v>16170.000000000002</v>
          </cell>
          <cell r="X65">
            <v>0</v>
          </cell>
        </row>
        <row r="66">
          <cell r="B66">
            <v>38652</v>
          </cell>
          <cell r="C66" t="str">
            <v>B-01</v>
          </cell>
          <cell r="D66" t="str">
            <v>B-01:GBM</v>
          </cell>
          <cell r="E66">
            <v>9</v>
          </cell>
          <cell r="F66">
            <v>50</v>
          </cell>
          <cell r="G66">
            <v>1100</v>
          </cell>
          <cell r="H66">
            <v>238</v>
          </cell>
          <cell r="I66">
            <v>22</v>
          </cell>
          <cell r="J66">
            <v>8414</v>
          </cell>
          <cell r="K66">
            <v>107</v>
          </cell>
          <cell r="L66">
            <v>8521</v>
          </cell>
          <cell r="M66">
            <v>1.2557211594883229</v>
          </cell>
          <cell r="N66">
            <v>13.57</v>
          </cell>
          <cell r="R66">
            <v>1612.7882101259804</v>
          </cell>
          <cell r="S66">
            <v>7.8850405305821667</v>
          </cell>
          <cell r="T66">
            <v>627.92925571112744</v>
          </cell>
          <cell r="W66">
            <v>13570</v>
          </cell>
          <cell r="X66">
            <v>0</v>
          </cell>
        </row>
        <row r="67">
          <cell r="B67">
            <v>38652</v>
          </cell>
          <cell r="C67" t="str">
            <v>B-01</v>
          </cell>
          <cell r="D67" t="str">
            <v>B-01:GBM</v>
          </cell>
          <cell r="E67">
            <v>4</v>
          </cell>
          <cell r="F67">
            <v>44</v>
          </cell>
          <cell r="G67">
            <v>1221</v>
          </cell>
          <cell r="H67">
            <v>230</v>
          </cell>
          <cell r="I67">
            <v>23</v>
          </cell>
          <cell r="J67">
            <v>6485</v>
          </cell>
          <cell r="K67">
            <v>0</v>
          </cell>
          <cell r="L67">
            <v>6485</v>
          </cell>
          <cell r="M67">
            <v>0</v>
          </cell>
          <cell r="N67">
            <v>11.66</v>
          </cell>
          <cell r="R67">
            <v>1797.9953739398611</v>
          </cell>
          <cell r="S67">
            <v>0</v>
          </cell>
          <cell r="T67">
            <v>556.17495711835329</v>
          </cell>
          <cell r="W67">
            <v>11660</v>
          </cell>
          <cell r="X67">
            <v>0</v>
          </cell>
        </row>
        <row r="68">
          <cell r="B68">
            <v>38659</v>
          </cell>
          <cell r="C68" t="str">
            <v>B-01</v>
          </cell>
          <cell r="D68" t="str">
            <v>B-01:GBM</v>
          </cell>
          <cell r="E68">
            <v>4</v>
          </cell>
          <cell r="F68">
            <v>50</v>
          </cell>
          <cell r="G68">
            <v>1069</v>
          </cell>
          <cell r="H68">
            <v>238</v>
          </cell>
          <cell r="I68">
            <v>21</v>
          </cell>
          <cell r="J68">
            <v>7789</v>
          </cell>
          <cell r="K68">
            <v>32</v>
          </cell>
          <cell r="L68">
            <v>7821</v>
          </cell>
          <cell r="M68">
            <v>0.40915483953458637</v>
          </cell>
          <cell r="N68">
            <v>14.07</v>
          </cell>
          <cell r="R68">
            <v>1806.3936320451919</v>
          </cell>
          <cell r="S68">
            <v>2.2743425728500357</v>
          </cell>
          <cell r="T68">
            <v>555.86353944562904</v>
          </cell>
          <cell r="W68">
            <v>14070</v>
          </cell>
          <cell r="X68">
            <v>0</v>
          </cell>
        </row>
        <row r="69">
          <cell r="B69">
            <v>38673</v>
          </cell>
          <cell r="C69" t="str">
            <v>B-01</v>
          </cell>
          <cell r="D69" t="str">
            <v>B-01:GBM</v>
          </cell>
          <cell r="E69">
            <v>8</v>
          </cell>
          <cell r="F69">
            <v>49</v>
          </cell>
          <cell r="G69">
            <v>1008</v>
          </cell>
          <cell r="H69">
            <v>241</v>
          </cell>
          <cell r="I69">
            <v>20</v>
          </cell>
          <cell r="J69">
            <v>6590</v>
          </cell>
          <cell r="K69">
            <v>91</v>
          </cell>
          <cell r="L69">
            <v>6681</v>
          </cell>
          <cell r="M69">
            <v>1.3620715461757222</v>
          </cell>
          <cell r="N69">
            <v>23.35</v>
          </cell>
          <cell r="R69">
            <v>3543.2473444613051</v>
          </cell>
          <cell r="S69">
            <v>3.8972162740899359</v>
          </cell>
          <cell r="T69">
            <v>286.12419700214133</v>
          </cell>
          <cell r="W69">
            <v>23350</v>
          </cell>
          <cell r="X69">
            <v>0</v>
          </cell>
        </row>
        <row r="70">
          <cell r="B70">
            <v>38681</v>
          </cell>
          <cell r="C70" t="str">
            <v>B-01</v>
          </cell>
          <cell r="D70" t="str">
            <v>B-01:GBM</v>
          </cell>
          <cell r="E70">
            <v>9</v>
          </cell>
          <cell r="F70">
            <v>49</v>
          </cell>
          <cell r="G70">
            <v>970</v>
          </cell>
          <cell r="H70">
            <v>235</v>
          </cell>
          <cell r="I70">
            <v>21</v>
          </cell>
          <cell r="J70">
            <v>7264</v>
          </cell>
          <cell r="K70">
            <v>100</v>
          </cell>
          <cell r="L70">
            <v>7364</v>
          </cell>
          <cell r="M70">
            <v>1.3579576317218902</v>
          </cell>
          <cell r="N70">
            <v>21.34</v>
          </cell>
          <cell r="R70">
            <v>2937.775330396476</v>
          </cell>
          <cell r="S70">
            <v>4.6860356138706658</v>
          </cell>
          <cell r="T70">
            <v>345.07966260543583</v>
          </cell>
          <cell r="W70">
            <v>21340</v>
          </cell>
          <cell r="X70">
            <v>0</v>
          </cell>
        </row>
        <row r="71">
          <cell r="B71">
            <v>38688</v>
          </cell>
          <cell r="C71" t="str">
            <v>B-01</v>
          </cell>
          <cell r="D71" t="str">
            <v>B-01:GBM</v>
          </cell>
          <cell r="E71">
            <v>3</v>
          </cell>
          <cell r="F71">
            <v>49</v>
          </cell>
          <cell r="G71">
            <v>941</v>
          </cell>
          <cell r="H71">
            <v>241</v>
          </cell>
          <cell r="I71">
            <v>19</v>
          </cell>
          <cell r="J71">
            <v>6528</v>
          </cell>
          <cell r="K71">
            <v>89</v>
          </cell>
          <cell r="L71">
            <v>6617</v>
          </cell>
          <cell r="M71">
            <v>1.3450204019948617</v>
          </cell>
          <cell r="N71">
            <v>20.57</v>
          </cell>
          <cell r="R71">
            <v>3151.0416666666665</v>
          </cell>
          <cell r="S71">
            <v>4.3266893534273212</v>
          </cell>
          <cell r="T71">
            <v>321.68206125425377</v>
          </cell>
          <cell r="W71">
            <v>20570</v>
          </cell>
          <cell r="X71">
            <v>0</v>
          </cell>
        </row>
        <row r="72">
          <cell r="B72">
            <v>38690</v>
          </cell>
          <cell r="C72" t="str">
            <v>B-01</v>
          </cell>
          <cell r="D72" t="str">
            <v>B-01:GBM</v>
          </cell>
          <cell r="E72">
            <v>9</v>
          </cell>
          <cell r="F72">
            <v>55</v>
          </cell>
          <cell r="G72">
            <v>829</v>
          </cell>
          <cell r="H72">
            <v>240</v>
          </cell>
          <cell r="I72">
            <v>18</v>
          </cell>
          <cell r="J72">
            <v>7634</v>
          </cell>
          <cell r="K72">
            <v>101</v>
          </cell>
          <cell r="L72">
            <v>7735</v>
          </cell>
          <cell r="M72">
            <v>1.3057530704589528</v>
          </cell>
          <cell r="N72">
            <v>23.7</v>
          </cell>
          <cell r="R72">
            <v>3104.5323552528162</v>
          </cell>
          <cell r="S72">
            <v>4.2616033755274261</v>
          </cell>
          <cell r="T72">
            <v>326.37130801687766</v>
          </cell>
          <cell r="W72">
            <v>23700</v>
          </cell>
          <cell r="X72">
            <v>0</v>
          </cell>
        </row>
        <row r="73">
          <cell r="B73">
            <v>38695</v>
          </cell>
          <cell r="C73" t="str">
            <v>B-01</v>
          </cell>
          <cell r="D73" t="str">
            <v>B-01:GBM</v>
          </cell>
          <cell r="E73">
            <v>10</v>
          </cell>
          <cell r="F73">
            <v>60</v>
          </cell>
          <cell r="G73">
            <v>742</v>
          </cell>
          <cell r="H73">
            <v>233</v>
          </cell>
          <cell r="I73">
            <v>16</v>
          </cell>
          <cell r="J73">
            <v>7555</v>
          </cell>
          <cell r="K73">
            <v>185</v>
          </cell>
          <cell r="L73">
            <v>7740</v>
          </cell>
          <cell r="M73">
            <v>2.3901808785529717</v>
          </cell>
          <cell r="N73">
            <v>23.36</v>
          </cell>
          <cell r="R73">
            <v>3091.9920582395766</v>
          </cell>
          <cell r="S73">
            <v>7.9195205479452051</v>
          </cell>
          <cell r="T73">
            <v>331.33561643835617</v>
          </cell>
          <cell r="W73">
            <v>23360</v>
          </cell>
          <cell r="X73">
            <v>0</v>
          </cell>
        </row>
        <row r="74">
          <cell r="B74">
            <v>38697</v>
          </cell>
          <cell r="C74" t="str">
            <v>B-01</v>
          </cell>
          <cell r="D74" t="str">
            <v>B-01:GBM</v>
          </cell>
          <cell r="E74">
            <v>9</v>
          </cell>
          <cell r="F74">
            <v>57</v>
          </cell>
          <cell r="G74">
            <v>795</v>
          </cell>
          <cell r="H74">
            <v>230</v>
          </cell>
          <cell r="I74">
            <v>16</v>
          </cell>
          <cell r="J74">
            <v>6480</v>
          </cell>
          <cell r="K74">
            <v>149</v>
          </cell>
          <cell r="L74">
            <v>6629</v>
          </cell>
          <cell r="M74">
            <v>2.2476995021873587</v>
          </cell>
          <cell r="N74">
            <v>20.56</v>
          </cell>
          <cell r="R74">
            <v>3172.8395061728397</v>
          </cell>
          <cell r="S74">
            <v>7.2470817120622568</v>
          </cell>
          <cell r="T74">
            <v>322.42217898832683</v>
          </cell>
          <cell r="W74">
            <v>20560</v>
          </cell>
          <cell r="X74">
            <v>0</v>
          </cell>
        </row>
        <row r="75">
          <cell r="B75">
            <v>38701</v>
          </cell>
          <cell r="C75" t="str">
            <v>B-01</v>
          </cell>
          <cell r="D75" t="str">
            <v>B-01:GBM</v>
          </cell>
          <cell r="E75">
            <v>15</v>
          </cell>
          <cell r="F75">
            <v>60</v>
          </cell>
          <cell r="G75">
            <v>726</v>
          </cell>
          <cell r="H75">
            <v>231</v>
          </cell>
          <cell r="I75">
            <v>16</v>
          </cell>
          <cell r="J75">
            <v>6833</v>
          </cell>
          <cell r="K75">
            <v>302</v>
          </cell>
          <cell r="L75">
            <v>7135</v>
          </cell>
          <cell r="M75">
            <v>4.2326559215136648</v>
          </cell>
          <cell r="N75">
            <v>21.57</v>
          </cell>
          <cell r="R75">
            <v>3156.7393531391776</v>
          </cell>
          <cell r="S75">
            <v>14.000927213722763</v>
          </cell>
          <cell r="T75">
            <v>330.78349559573479</v>
          </cell>
          <cell r="W75">
            <v>21570</v>
          </cell>
          <cell r="X75">
            <v>0</v>
          </cell>
        </row>
        <row r="76">
          <cell r="B76">
            <v>38713</v>
          </cell>
          <cell r="C76" t="str">
            <v>B-01</v>
          </cell>
          <cell r="D76" t="str">
            <v>B-01:GBM</v>
          </cell>
          <cell r="E76">
            <v>4</v>
          </cell>
          <cell r="F76">
            <v>60</v>
          </cell>
          <cell r="G76">
            <v>695</v>
          </cell>
          <cell r="H76">
            <v>236</v>
          </cell>
          <cell r="I76">
            <v>16</v>
          </cell>
          <cell r="J76">
            <v>6144</v>
          </cell>
          <cell r="K76">
            <v>121</v>
          </cell>
          <cell r="L76">
            <v>6265</v>
          </cell>
          <cell r="M76">
            <v>1.9313647246608141</v>
          </cell>
          <cell r="N76">
            <v>19.920000000000002</v>
          </cell>
          <cell r="R76">
            <v>3242.1875</v>
          </cell>
          <cell r="S76">
            <v>6.0742971887550201</v>
          </cell>
          <cell r="T76">
            <v>314.50803212851406</v>
          </cell>
          <cell r="W76">
            <v>19920</v>
          </cell>
          <cell r="X76">
            <v>0</v>
          </cell>
        </row>
        <row r="77">
          <cell r="B77">
            <v>38725</v>
          </cell>
          <cell r="C77" t="str">
            <v>B-01</v>
          </cell>
          <cell r="D77" t="str">
            <v>B-01:GBM</v>
          </cell>
          <cell r="E77">
            <v>13</v>
          </cell>
          <cell r="F77">
            <v>60</v>
          </cell>
          <cell r="G77">
            <v>680</v>
          </cell>
          <cell r="H77">
            <v>234</v>
          </cell>
          <cell r="I77">
            <v>17</v>
          </cell>
          <cell r="J77">
            <v>5589</v>
          </cell>
          <cell r="K77">
            <v>889</v>
          </cell>
          <cell r="L77">
            <v>6478</v>
          </cell>
          <cell r="M77">
            <v>13.7233714109293</v>
          </cell>
          <cell r="N77">
            <v>16.96</v>
          </cell>
          <cell r="R77">
            <v>3034.5321166577205</v>
          </cell>
          <cell r="S77">
            <v>52.41745283018868</v>
          </cell>
          <cell r="T77">
            <v>381.95754716981133</v>
          </cell>
          <cell r="W77">
            <v>16960</v>
          </cell>
          <cell r="X77">
            <v>0</v>
          </cell>
        </row>
        <row r="78">
          <cell r="B78">
            <v>38731</v>
          </cell>
          <cell r="C78" t="str">
            <v>B-01</v>
          </cell>
          <cell r="D78" t="str">
            <v>B-01:GBM</v>
          </cell>
          <cell r="E78">
            <v>21</v>
          </cell>
          <cell r="F78">
            <v>60</v>
          </cell>
          <cell r="G78">
            <v>668</v>
          </cell>
          <cell r="H78">
            <v>234</v>
          </cell>
          <cell r="I78">
            <v>17</v>
          </cell>
          <cell r="J78">
            <v>5379</v>
          </cell>
          <cell r="K78">
            <v>634</v>
          </cell>
          <cell r="L78">
            <v>6013</v>
          </cell>
          <cell r="M78">
            <v>10.543821719607518</v>
          </cell>
          <cell r="N78">
            <v>17</v>
          </cell>
          <cell r="R78">
            <v>3160.4387432608291</v>
          </cell>
          <cell r="S78">
            <v>37.294117647058826</v>
          </cell>
          <cell r="T78">
            <v>353.70588235294116</v>
          </cell>
          <cell r="W78">
            <v>17000</v>
          </cell>
          <cell r="X78">
            <v>0</v>
          </cell>
        </row>
        <row r="79">
          <cell r="B79">
            <v>38737</v>
          </cell>
          <cell r="C79" t="str">
            <v>B-01</v>
          </cell>
          <cell r="D79" t="str">
            <v>B-01:GBM</v>
          </cell>
          <cell r="E79">
            <v>13</v>
          </cell>
          <cell r="F79">
            <v>60</v>
          </cell>
          <cell r="G79">
            <v>656</v>
          </cell>
          <cell r="H79">
            <v>236</v>
          </cell>
          <cell r="I79">
            <v>17</v>
          </cell>
          <cell r="J79">
            <v>5222</v>
          </cell>
          <cell r="K79">
            <v>1089</v>
          </cell>
          <cell r="L79">
            <v>6311</v>
          </cell>
          <cell r="M79">
            <v>17.25558548565996</v>
          </cell>
          <cell r="N79">
            <v>15.61</v>
          </cell>
          <cell r="R79">
            <v>2989.2761394101876</v>
          </cell>
          <cell r="S79">
            <v>69.762972453555406</v>
          </cell>
          <cell r="T79">
            <v>404.29212043561819</v>
          </cell>
          <cell r="W79">
            <v>15610</v>
          </cell>
          <cell r="X79">
            <v>0</v>
          </cell>
        </row>
        <row r="80">
          <cell r="B80">
            <v>38737</v>
          </cell>
          <cell r="C80" t="str">
            <v>B-01</v>
          </cell>
          <cell r="D80" t="str">
            <v>B-01:GBM</v>
          </cell>
          <cell r="E80">
            <v>14</v>
          </cell>
          <cell r="F80">
            <v>74</v>
          </cell>
          <cell r="G80">
            <v>592</v>
          </cell>
          <cell r="H80">
            <v>235</v>
          </cell>
          <cell r="I80">
            <v>17</v>
          </cell>
          <cell r="J80">
            <v>5824</v>
          </cell>
          <cell r="K80">
            <v>1330</v>
          </cell>
          <cell r="L80">
            <v>7154</v>
          </cell>
          <cell r="M80">
            <v>18.590998043052839</v>
          </cell>
          <cell r="N80">
            <v>16.66</v>
          </cell>
          <cell r="R80">
            <v>2860.5769230769229</v>
          </cell>
          <cell r="S80">
            <v>79.831932773109244</v>
          </cell>
          <cell r="T80">
            <v>429.41176470588238</v>
          </cell>
          <cell r="W80">
            <v>16660</v>
          </cell>
          <cell r="X80">
            <v>0</v>
          </cell>
        </row>
        <row r="81">
          <cell r="B81">
            <v>38738</v>
          </cell>
          <cell r="C81" t="str">
            <v>B-01</v>
          </cell>
          <cell r="D81" t="str">
            <v>B-01:GBM</v>
          </cell>
          <cell r="E81">
            <v>14</v>
          </cell>
          <cell r="F81">
            <v>74</v>
          </cell>
          <cell r="G81">
            <v>592</v>
          </cell>
          <cell r="H81">
            <v>235</v>
          </cell>
          <cell r="I81">
            <v>17</v>
          </cell>
          <cell r="J81">
            <v>5824</v>
          </cell>
          <cell r="K81">
            <v>1330</v>
          </cell>
          <cell r="L81">
            <v>7154</v>
          </cell>
          <cell r="M81">
            <v>18.590998043052839</v>
          </cell>
          <cell r="N81">
            <v>16.7</v>
          </cell>
          <cell r="R81">
            <v>2867.4450549450548</v>
          </cell>
          <cell r="S81">
            <v>79.640718562874255</v>
          </cell>
          <cell r="T81">
            <v>428.38323353293413</v>
          </cell>
          <cell r="W81">
            <v>16700</v>
          </cell>
          <cell r="X81">
            <v>0</v>
          </cell>
        </row>
        <row r="82">
          <cell r="B82">
            <v>38749</v>
          </cell>
          <cell r="C82" t="str">
            <v>B-01</v>
          </cell>
          <cell r="D82" t="str">
            <v>B-01:GBM</v>
          </cell>
          <cell r="E82">
            <v>6</v>
          </cell>
          <cell r="F82">
            <v>66</v>
          </cell>
          <cell r="G82">
            <v>618</v>
          </cell>
          <cell r="H82">
            <v>227</v>
          </cell>
          <cell r="I82">
            <v>15</v>
          </cell>
          <cell r="J82">
            <v>6691</v>
          </cell>
          <cell r="K82">
            <v>1349</v>
          </cell>
          <cell r="L82">
            <v>8040</v>
          </cell>
          <cell r="M82">
            <v>16.778606965174131</v>
          </cell>
          <cell r="N82">
            <v>19.02</v>
          </cell>
          <cell r="R82">
            <v>2842.6244208638468</v>
          </cell>
          <cell r="S82">
            <v>70.925341745531014</v>
          </cell>
          <cell r="T82">
            <v>422.71293375394322</v>
          </cell>
          <cell r="W82">
            <v>19020</v>
          </cell>
          <cell r="X82">
            <v>0</v>
          </cell>
        </row>
        <row r="83">
          <cell r="B83">
            <v>38759</v>
          </cell>
          <cell r="C83" t="str">
            <v>B-01</v>
          </cell>
          <cell r="D83" t="str">
            <v>B-01:GBM</v>
          </cell>
          <cell r="E83">
            <v>4</v>
          </cell>
          <cell r="F83">
            <v>55</v>
          </cell>
          <cell r="G83">
            <v>636</v>
          </cell>
          <cell r="H83">
            <v>211</v>
          </cell>
          <cell r="I83">
            <v>15</v>
          </cell>
          <cell r="J83">
            <v>5590</v>
          </cell>
          <cell r="K83">
            <v>1124</v>
          </cell>
          <cell r="L83">
            <v>6714</v>
          </cell>
          <cell r="M83">
            <v>16.741137920762586</v>
          </cell>
          <cell r="N83">
            <v>12.51</v>
          </cell>
          <cell r="R83">
            <v>2237.9248658318425</v>
          </cell>
          <cell r="S83">
            <v>89.848121502797767</v>
          </cell>
          <cell r="T83">
            <v>536.69064748201436</v>
          </cell>
          <cell r="W83">
            <v>12510</v>
          </cell>
          <cell r="X83">
            <v>0</v>
          </cell>
        </row>
        <row r="84">
          <cell r="B84">
            <v>38773</v>
          </cell>
          <cell r="C84" t="str">
            <v>B-01</v>
          </cell>
          <cell r="D84" t="str">
            <v>B-01:GBM</v>
          </cell>
          <cell r="E84">
            <v>10</v>
          </cell>
          <cell r="F84">
            <v>55</v>
          </cell>
          <cell r="G84">
            <v>607</v>
          </cell>
          <cell r="H84">
            <v>230</v>
          </cell>
          <cell r="I84">
            <v>18</v>
          </cell>
          <cell r="J84">
            <v>5313</v>
          </cell>
          <cell r="K84">
            <v>1081</v>
          </cell>
          <cell r="L84">
            <v>6394</v>
          </cell>
          <cell r="M84">
            <v>16.906474820143885</v>
          </cell>
          <cell r="N84">
            <v>10.86</v>
          </cell>
          <cell r="R84">
            <v>2044.0429136081309</v>
          </cell>
          <cell r="S84">
            <v>99.53959484346224</v>
          </cell>
          <cell r="T84">
            <v>588.76611418047878</v>
          </cell>
          <cell r="W84">
            <v>10860</v>
          </cell>
          <cell r="X84">
            <v>0</v>
          </cell>
        </row>
        <row r="85">
          <cell r="B85">
            <v>38788</v>
          </cell>
          <cell r="C85" t="str">
            <v>B-01</v>
          </cell>
          <cell r="D85" t="str">
            <v>B-01:GBM</v>
          </cell>
          <cell r="E85">
            <v>7</v>
          </cell>
          <cell r="F85">
            <v>55</v>
          </cell>
          <cell r="G85">
            <v>583</v>
          </cell>
          <cell r="H85">
            <v>232</v>
          </cell>
          <cell r="I85">
            <v>18</v>
          </cell>
          <cell r="J85">
            <v>4643</v>
          </cell>
          <cell r="K85">
            <v>1279</v>
          </cell>
          <cell r="L85">
            <v>5922</v>
          </cell>
          <cell r="M85">
            <v>21.597433299560958</v>
          </cell>
          <cell r="N85">
            <v>7.1</v>
          </cell>
          <cell r="R85">
            <v>1529.1837174240793</v>
          </cell>
          <cell r="S85">
            <v>180.14084507042253</v>
          </cell>
          <cell r="T85">
            <v>834.08450704225356</v>
          </cell>
          <cell r="V85" t="str">
            <v>700 BOPD drop</v>
          </cell>
          <cell r="W85">
            <v>7100</v>
          </cell>
          <cell r="X85">
            <v>0</v>
          </cell>
        </row>
        <row r="86">
          <cell r="B86">
            <v>38794</v>
          </cell>
          <cell r="C86" t="str">
            <v>B-01</v>
          </cell>
          <cell r="D86" t="str">
            <v>B-01:GBM</v>
          </cell>
          <cell r="E86">
            <v>13</v>
          </cell>
          <cell r="F86">
            <v>55</v>
          </cell>
          <cell r="G86">
            <v>577</v>
          </cell>
          <cell r="H86">
            <v>228</v>
          </cell>
          <cell r="I86">
            <v>18</v>
          </cell>
          <cell r="J86">
            <v>4552</v>
          </cell>
          <cell r="K86">
            <v>812</v>
          </cell>
          <cell r="L86">
            <v>5364</v>
          </cell>
          <cell r="M86">
            <v>15.137956748695004</v>
          </cell>
          <cell r="N86">
            <v>9.1</v>
          </cell>
          <cell r="R86">
            <v>1999.1212653778559</v>
          </cell>
          <cell r="S86">
            <v>89.230769230769226</v>
          </cell>
          <cell r="T86">
            <v>589.45054945054949</v>
          </cell>
          <cell r="V86" t="str">
            <v>Confirm this well decline over 800 BOPD.</v>
          </cell>
          <cell r="W86">
            <v>9100</v>
          </cell>
          <cell r="X86">
            <v>0</v>
          </cell>
        </row>
        <row r="87">
          <cell r="B87">
            <v>38834</v>
          </cell>
          <cell r="C87" t="str">
            <v>B-01</v>
          </cell>
          <cell r="D87" t="str">
            <v>B-01:GBM</v>
          </cell>
          <cell r="E87">
            <v>8</v>
          </cell>
          <cell r="F87">
            <v>55</v>
          </cell>
          <cell r="G87">
            <v>547</v>
          </cell>
          <cell r="H87">
            <v>219</v>
          </cell>
          <cell r="I87">
            <v>14</v>
          </cell>
          <cell r="J87">
            <v>5263</v>
          </cell>
          <cell r="K87">
            <v>1121</v>
          </cell>
          <cell r="L87">
            <v>6384</v>
          </cell>
          <cell r="M87">
            <v>17.55952380952381</v>
          </cell>
          <cell r="N87">
            <v>20.66</v>
          </cell>
          <cell r="R87">
            <v>3925.5177655329658</v>
          </cell>
          <cell r="S87">
            <v>54.259438528557602</v>
          </cell>
          <cell r="T87">
            <v>309.00290416263311</v>
          </cell>
          <cell r="V87" t="str">
            <v>Good well test reading</v>
          </cell>
          <cell r="W87">
            <v>20660</v>
          </cell>
          <cell r="X87">
            <v>0</v>
          </cell>
        </row>
        <row r="88">
          <cell r="B88">
            <v>38837</v>
          </cell>
          <cell r="C88" t="str">
            <v>B-01</v>
          </cell>
          <cell r="D88" t="str">
            <v>B-01:GBM</v>
          </cell>
          <cell r="E88">
            <v>12</v>
          </cell>
          <cell r="F88">
            <v>55</v>
          </cell>
          <cell r="G88">
            <v>521</v>
          </cell>
          <cell r="H88">
            <v>219</v>
          </cell>
          <cell r="I88">
            <v>16</v>
          </cell>
          <cell r="J88">
            <v>4969</v>
          </cell>
          <cell r="K88">
            <v>1939</v>
          </cell>
          <cell r="L88">
            <v>6908</v>
          </cell>
          <cell r="M88">
            <v>28.068905616676318</v>
          </cell>
          <cell r="N88">
            <v>7.63</v>
          </cell>
          <cell r="R88">
            <v>1535.5202253974642</v>
          </cell>
          <cell r="S88">
            <v>254.12844036697248</v>
          </cell>
          <cell r="T88">
            <v>905.37352555701182</v>
          </cell>
          <cell r="V88" t="str">
            <v>Decreasing gas prod.</v>
          </cell>
          <cell r="W88">
            <v>7630</v>
          </cell>
          <cell r="X88">
            <v>0</v>
          </cell>
        </row>
        <row r="89">
          <cell r="B89">
            <v>38848</v>
          </cell>
          <cell r="C89" t="str">
            <v>B-01</v>
          </cell>
          <cell r="D89" t="str">
            <v>B-01:GBM</v>
          </cell>
          <cell r="E89">
            <v>10</v>
          </cell>
          <cell r="F89">
            <v>55</v>
          </cell>
          <cell r="G89">
            <v>507</v>
          </cell>
          <cell r="H89">
            <v>207</v>
          </cell>
          <cell r="I89">
            <v>10</v>
          </cell>
          <cell r="J89">
            <v>3636</v>
          </cell>
          <cell r="K89">
            <v>1745</v>
          </cell>
          <cell r="L89">
            <v>5381</v>
          </cell>
          <cell r="M89">
            <v>32.428916558260546</v>
          </cell>
          <cell r="N89">
            <v>2.73</v>
          </cell>
          <cell r="R89">
            <v>750.82508250825083</v>
          </cell>
          <cell r="S89">
            <v>639.19413919413921</v>
          </cell>
          <cell r="T89">
            <v>1971.0622710622711</v>
          </cell>
          <cell r="V89" t="str">
            <v>Gas still low</v>
          </cell>
          <cell r="W89">
            <v>2730</v>
          </cell>
          <cell r="X89">
            <v>0</v>
          </cell>
        </row>
        <row r="90">
          <cell r="B90">
            <v>38854</v>
          </cell>
          <cell r="C90" t="str">
            <v>B-01</v>
          </cell>
          <cell r="D90" t="str">
            <v>B-01:GBM</v>
          </cell>
          <cell r="E90">
            <v>7</v>
          </cell>
          <cell r="F90">
            <v>55</v>
          </cell>
          <cell r="G90">
            <v>503</v>
          </cell>
          <cell r="H90">
            <v>217</v>
          </cell>
          <cell r="I90">
            <v>9</v>
          </cell>
          <cell r="J90">
            <v>2793</v>
          </cell>
          <cell r="K90">
            <v>1408</v>
          </cell>
          <cell r="L90">
            <v>4201</v>
          </cell>
          <cell r="M90">
            <v>33.515829564389428</v>
          </cell>
          <cell r="N90">
            <v>0</v>
          </cell>
          <cell r="R90">
            <v>0</v>
          </cell>
          <cell r="T90">
            <v>0</v>
          </cell>
          <cell r="V90" t="str">
            <v>Gas dissappeared and oil decreased</v>
          </cell>
          <cell r="W90">
            <v>0</v>
          </cell>
          <cell r="X90">
            <v>0</v>
          </cell>
        </row>
        <row r="91">
          <cell r="B91">
            <v>38858</v>
          </cell>
          <cell r="C91" t="str">
            <v>B-01</v>
          </cell>
          <cell r="D91" t="str">
            <v>B-01:GBM</v>
          </cell>
          <cell r="E91">
            <v>8</v>
          </cell>
          <cell r="F91">
            <v>55</v>
          </cell>
          <cell r="G91">
            <v>505</v>
          </cell>
          <cell r="H91">
            <v>195</v>
          </cell>
          <cell r="I91">
            <v>8</v>
          </cell>
          <cell r="J91">
            <v>2567</v>
          </cell>
          <cell r="K91">
            <v>1533</v>
          </cell>
          <cell r="L91">
            <v>4100</v>
          </cell>
          <cell r="M91">
            <v>37.390243902439025</v>
          </cell>
          <cell r="N91">
            <v>0</v>
          </cell>
          <cell r="R91">
            <v>0</v>
          </cell>
          <cell r="T91">
            <v>0</v>
          </cell>
          <cell r="V91" t="str">
            <v>Gas meter may be not work.</v>
          </cell>
          <cell r="W91">
            <v>0</v>
          </cell>
          <cell r="X91">
            <v>0</v>
          </cell>
        </row>
        <row r="92">
          <cell r="B92">
            <v>38869</v>
          </cell>
          <cell r="C92" t="str">
            <v>B-01</v>
          </cell>
          <cell r="D92" t="str">
            <v>B-01:GBM</v>
          </cell>
          <cell r="E92">
            <v>5</v>
          </cell>
          <cell r="F92">
            <v>55</v>
          </cell>
          <cell r="G92">
            <v>572</v>
          </cell>
          <cell r="H92">
            <v>217</v>
          </cell>
          <cell r="I92">
            <v>6</v>
          </cell>
          <cell r="J92">
            <v>3432</v>
          </cell>
          <cell r="K92">
            <v>1508</v>
          </cell>
          <cell r="L92">
            <v>4940</v>
          </cell>
          <cell r="M92">
            <v>30.526315789473685</v>
          </cell>
          <cell r="N92">
            <v>0</v>
          </cell>
          <cell r="R92">
            <v>0</v>
          </cell>
          <cell r="T92">
            <v>0</v>
          </cell>
          <cell r="V92" t="str">
            <v>tested after replace gear ass choke  from B-10</v>
          </cell>
          <cell r="W92">
            <v>0</v>
          </cell>
          <cell r="X92">
            <v>0</v>
          </cell>
        </row>
        <row r="93">
          <cell r="B93">
            <v>38876</v>
          </cell>
          <cell r="C93" t="str">
            <v>B-01</v>
          </cell>
          <cell r="D93" t="str">
            <v>B-01:GBM</v>
          </cell>
          <cell r="E93">
            <v>14</v>
          </cell>
          <cell r="F93">
            <v>45</v>
          </cell>
          <cell r="G93">
            <v>558</v>
          </cell>
          <cell r="H93">
            <v>201</v>
          </cell>
          <cell r="I93">
            <v>1</v>
          </cell>
          <cell r="J93">
            <v>1949</v>
          </cell>
          <cell r="K93">
            <v>1829</v>
          </cell>
          <cell r="L93">
            <v>3778</v>
          </cell>
          <cell r="M93">
            <v>48.411858125992588</v>
          </cell>
          <cell r="N93">
            <v>0</v>
          </cell>
          <cell r="R93">
            <v>0</v>
          </cell>
          <cell r="T93">
            <v>0</v>
          </cell>
          <cell r="V93" t="str">
            <v>After shut in 6 hrs</v>
          </cell>
          <cell r="W93">
            <v>0</v>
          </cell>
          <cell r="X93">
            <v>0</v>
          </cell>
        </row>
        <row r="94">
          <cell r="B94">
            <v>38877</v>
          </cell>
          <cell r="C94" t="str">
            <v>B-01</v>
          </cell>
          <cell r="D94" t="str">
            <v>B-01:GBM</v>
          </cell>
          <cell r="E94">
            <v>6</v>
          </cell>
          <cell r="F94">
            <v>45</v>
          </cell>
          <cell r="G94">
            <v>535</v>
          </cell>
          <cell r="H94">
            <v>191</v>
          </cell>
          <cell r="I94">
            <v>0</v>
          </cell>
          <cell r="J94">
            <v>1516</v>
          </cell>
          <cell r="K94">
            <v>802</v>
          </cell>
          <cell r="L94">
            <v>2318</v>
          </cell>
          <cell r="M94">
            <v>34.59879206212252</v>
          </cell>
          <cell r="N94">
            <v>0</v>
          </cell>
          <cell r="R94">
            <v>0</v>
          </cell>
          <cell r="T94">
            <v>0</v>
          </cell>
          <cell r="V94" t="str">
            <v>after shut in 4 hrs</v>
          </cell>
          <cell r="W94">
            <v>0</v>
          </cell>
          <cell r="X94">
            <v>0</v>
          </cell>
        </row>
        <row r="95">
          <cell r="B95">
            <v>38881</v>
          </cell>
          <cell r="C95" t="str">
            <v>B-01</v>
          </cell>
          <cell r="D95" t="str">
            <v>B-01:GBM</v>
          </cell>
          <cell r="E95">
            <v>12</v>
          </cell>
          <cell r="F95">
            <v>45</v>
          </cell>
          <cell r="G95">
            <v>605</v>
          </cell>
          <cell r="H95">
            <v>196</v>
          </cell>
          <cell r="I95">
            <v>0</v>
          </cell>
          <cell r="J95">
            <v>3687</v>
          </cell>
          <cell r="K95">
            <v>1650</v>
          </cell>
          <cell r="L95">
            <v>5337</v>
          </cell>
          <cell r="M95">
            <v>30.916245081506464</v>
          </cell>
          <cell r="N95">
            <v>1.5</v>
          </cell>
          <cell r="R95">
            <v>406.83482506102524</v>
          </cell>
          <cell r="S95">
            <v>1100</v>
          </cell>
          <cell r="T95">
            <v>3558</v>
          </cell>
          <cell r="V95" t="str">
            <v>after shut in 12 hrs (wtr existed and gas show</v>
          </cell>
          <cell r="W95">
            <v>1500</v>
          </cell>
          <cell r="X95">
            <v>0</v>
          </cell>
        </row>
        <row r="96">
          <cell r="B96">
            <v>38882</v>
          </cell>
          <cell r="C96" t="str">
            <v>B-01</v>
          </cell>
          <cell r="D96" t="str">
            <v>B-01:GBM</v>
          </cell>
          <cell r="E96">
            <v>12</v>
          </cell>
          <cell r="F96">
            <v>45</v>
          </cell>
          <cell r="G96">
            <v>615</v>
          </cell>
          <cell r="H96">
            <v>196</v>
          </cell>
          <cell r="I96">
            <v>4</v>
          </cell>
          <cell r="J96">
            <v>3757</v>
          </cell>
          <cell r="K96">
            <v>1554</v>
          </cell>
          <cell r="L96">
            <v>5311</v>
          </cell>
          <cell r="M96">
            <v>29.26002636038411</v>
          </cell>
          <cell r="N96">
            <v>1.03</v>
          </cell>
          <cell r="R96">
            <v>274.1549108331115</v>
          </cell>
          <cell r="S96">
            <v>1508.7378640776699</v>
          </cell>
          <cell r="T96">
            <v>5156.3106796116508</v>
          </cell>
          <cell r="V96" t="str">
            <v>12 on 12 off</v>
          </cell>
          <cell r="W96">
            <v>1030</v>
          </cell>
          <cell r="X96">
            <v>0</v>
          </cell>
        </row>
        <row r="97">
          <cell r="B97">
            <v>38883</v>
          </cell>
          <cell r="C97" t="str">
            <v>B-01</v>
          </cell>
          <cell r="D97" t="str">
            <v>B-01:GBM</v>
          </cell>
          <cell r="E97">
            <v>20</v>
          </cell>
          <cell r="F97">
            <v>45</v>
          </cell>
          <cell r="G97">
            <v>601</v>
          </cell>
          <cell r="H97">
            <v>211</v>
          </cell>
          <cell r="I97">
            <v>6</v>
          </cell>
          <cell r="J97">
            <v>3316</v>
          </cell>
          <cell r="K97">
            <v>1579</v>
          </cell>
          <cell r="L97">
            <v>4895</v>
          </cell>
          <cell r="M97">
            <v>32.257405515832481</v>
          </cell>
          <cell r="N97">
            <v>0.35</v>
          </cell>
          <cell r="R97">
            <v>105.54885404101327</v>
          </cell>
          <cell r="S97">
            <v>4511.4285714285716</v>
          </cell>
          <cell r="T97">
            <v>13985.714285714286</v>
          </cell>
          <cell r="V97" t="str">
            <v>12 Off and then put continously</v>
          </cell>
          <cell r="W97">
            <v>350</v>
          </cell>
          <cell r="X97">
            <v>0</v>
          </cell>
        </row>
        <row r="98">
          <cell r="B98">
            <v>38889</v>
          </cell>
          <cell r="C98" t="str">
            <v>B-01</v>
          </cell>
          <cell r="D98" t="str">
            <v>B-01:GBM</v>
          </cell>
          <cell r="E98">
            <v>7</v>
          </cell>
          <cell r="F98">
            <v>45</v>
          </cell>
          <cell r="G98">
            <v>488</v>
          </cell>
          <cell r="H98">
            <v>185</v>
          </cell>
          <cell r="I98">
            <v>0</v>
          </cell>
          <cell r="J98">
            <v>405</v>
          </cell>
          <cell r="K98">
            <v>103</v>
          </cell>
          <cell r="L98">
            <v>508</v>
          </cell>
          <cell r="M98">
            <v>20.275590551181104</v>
          </cell>
          <cell r="N98">
            <v>0</v>
          </cell>
          <cell r="R98">
            <v>0</v>
          </cell>
          <cell r="T98">
            <v>0</v>
          </cell>
          <cell r="V98" t="str">
            <v>Need to shut in 12 hrs</v>
          </cell>
          <cell r="W98">
            <v>0</v>
          </cell>
          <cell r="X98">
            <v>0</v>
          </cell>
        </row>
        <row r="99">
          <cell r="B99">
            <v>38890</v>
          </cell>
          <cell r="C99" t="str">
            <v>B-01</v>
          </cell>
          <cell r="D99" t="str">
            <v>B-01:GBM</v>
          </cell>
          <cell r="E99">
            <v>11</v>
          </cell>
          <cell r="F99">
            <v>45</v>
          </cell>
          <cell r="G99">
            <v>561</v>
          </cell>
          <cell r="H99">
            <v>198</v>
          </cell>
          <cell r="I99">
            <v>0</v>
          </cell>
          <cell r="J99">
            <v>3592</v>
          </cell>
          <cell r="K99">
            <v>1588</v>
          </cell>
          <cell r="L99">
            <v>5180</v>
          </cell>
          <cell r="M99">
            <v>30.656370656370655</v>
          </cell>
          <cell r="N99">
            <v>0.82</v>
          </cell>
          <cell r="R99">
            <v>228.28507795100222</v>
          </cell>
          <cell r="S99">
            <v>1936.5853658536585</v>
          </cell>
          <cell r="T99">
            <v>6317.0731707317073</v>
          </cell>
          <cell r="V99" t="str">
            <v>test after 12 hrs shut in</v>
          </cell>
          <cell r="W99">
            <v>820</v>
          </cell>
          <cell r="X99">
            <v>0</v>
          </cell>
        </row>
        <row r="100">
          <cell r="B100">
            <v>38891</v>
          </cell>
          <cell r="C100" t="str">
            <v>B-01</v>
          </cell>
          <cell r="D100" t="str">
            <v>B-01:GBM</v>
          </cell>
          <cell r="E100">
            <v>22</v>
          </cell>
          <cell r="F100">
            <v>45</v>
          </cell>
          <cell r="G100">
            <v>518</v>
          </cell>
          <cell r="H100">
            <v>204</v>
          </cell>
          <cell r="I100">
            <v>4</v>
          </cell>
          <cell r="J100">
            <v>2809</v>
          </cell>
          <cell r="K100">
            <v>1608</v>
          </cell>
          <cell r="L100">
            <v>4417</v>
          </cell>
          <cell r="M100">
            <v>36.40479963776319</v>
          </cell>
          <cell r="N100">
            <v>0</v>
          </cell>
          <cell r="R100">
            <v>0</v>
          </cell>
          <cell r="T100">
            <v>0</v>
          </cell>
          <cell r="W100">
            <v>0</v>
          </cell>
          <cell r="X100">
            <v>0</v>
          </cell>
        </row>
        <row r="101">
          <cell r="B101">
            <v>38892</v>
          </cell>
          <cell r="C101" t="str">
            <v>B-01</v>
          </cell>
          <cell r="D101" t="str">
            <v>B-01:GBM</v>
          </cell>
          <cell r="E101">
            <v>8</v>
          </cell>
          <cell r="F101">
            <v>45</v>
          </cell>
          <cell r="G101">
            <v>510</v>
          </cell>
          <cell r="H101">
            <v>203</v>
          </cell>
          <cell r="I101">
            <v>4</v>
          </cell>
          <cell r="J101">
            <v>2561</v>
          </cell>
          <cell r="K101">
            <v>1548</v>
          </cell>
          <cell r="L101">
            <v>4109</v>
          </cell>
          <cell r="M101">
            <v>37.67339985397907</v>
          </cell>
          <cell r="N101">
            <v>0</v>
          </cell>
          <cell r="R101">
            <v>0</v>
          </cell>
          <cell r="T101">
            <v>0</v>
          </cell>
          <cell r="W101">
            <v>0</v>
          </cell>
          <cell r="X101">
            <v>0</v>
          </cell>
        </row>
        <row r="102">
          <cell r="B102">
            <v>38896</v>
          </cell>
          <cell r="C102" t="str">
            <v>B-01</v>
          </cell>
          <cell r="D102" t="str">
            <v>B-01:GBM</v>
          </cell>
          <cell r="E102">
            <v>7</v>
          </cell>
          <cell r="F102">
            <v>45</v>
          </cell>
          <cell r="G102">
            <v>510</v>
          </cell>
          <cell r="H102">
            <v>157</v>
          </cell>
          <cell r="I102">
            <v>4</v>
          </cell>
          <cell r="J102">
            <v>610</v>
          </cell>
          <cell r="K102">
            <v>94</v>
          </cell>
          <cell r="L102">
            <v>704</v>
          </cell>
          <cell r="M102">
            <v>13.352272727272727</v>
          </cell>
          <cell r="N102">
            <v>0</v>
          </cell>
          <cell r="R102">
            <v>0</v>
          </cell>
          <cell r="T102">
            <v>0</v>
          </cell>
          <cell r="V102" t="str">
            <v>It is time to shut in for 12 hrs</v>
          </cell>
          <cell r="W102">
            <v>0</v>
          </cell>
          <cell r="X102">
            <v>0</v>
          </cell>
        </row>
        <row r="103">
          <cell r="B103">
            <v>38897</v>
          </cell>
          <cell r="C103" t="str">
            <v>B-01</v>
          </cell>
          <cell r="D103" t="str">
            <v>B-01:GBM</v>
          </cell>
          <cell r="E103">
            <v>8</v>
          </cell>
          <cell r="F103">
            <v>45</v>
          </cell>
          <cell r="G103">
            <v>593</v>
          </cell>
          <cell r="H103">
            <v>165</v>
          </cell>
          <cell r="I103">
            <v>2</v>
          </cell>
          <cell r="J103">
            <v>1786</v>
          </cell>
          <cell r="K103">
            <v>170</v>
          </cell>
          <cell r="L103">
            <v>1956</v>
          </cell>
          <cell r="M103">
            <v>8.6912065439672794</v>
          </cell>
          <cell r="N103">
            <v>0</v>
          </cell>
          <cell r="R103">
            <v>0</v>
          </cell>
          <cell r="T103">
            <v>0</v>
          </cell>
          <cell r="V103" t="str">
            <v>Need to shut in again for Huff &amp; Puff</v>
          </cell>
          <cell r="W103">
            <v>0</v>
          </cell>
          <cell r="X103">
            <v>0</v>
          </cell>
        </row>
        <row r="104">
          <cell r="B104">
            <v>38905</v>
          </cell>
          <cell r="C104" t="str">
            <v>B-01</v>
          </cell>
          <cell r="D104" t="str">
            <v>B-01:GBM</v>
          </cell>
          <cell r="E104">
            <v>12</v>
          </cell>
          <cell r="F104">
            <v>45</v>
          </cell>
          <cell r="G104">
            <v>517</v>
          </cell>
          <cell r="H104">
            <v>175</v>
          </cell>
          <cell r="I104">
            <v>0</v>
          </cell>
          <cell r="J104">
            <v>935</v>
          </cell>
          <cell r="K104">
            <v>511</v>
          </cell>
          <cell r="L104">
            <v>1446</v>
          </cell>
          <cell r="M104">
            <v>35.33886583679115</v>
          </cell>
          <cell r="N104">
            <v>0</v>
          </cell>
          <cell r="R104">
            <v>0</v>
          </cell>
          <cell r="T104">
            <v>0</v>
          </cell>
          <cell r="V104" t="str">
            <v>Start to Huff &amp; Puff for 12 hrs</v>
          </cell>
          <cell r="W104">
            <v>0</v>
          </cell>
          <cell r="X104">
            <v>0</v>
          </cell>
        </row>
        <row r="105">
          <cell r="B105">
            <v>38906</v>
          </cell>
          <cell r="C105" t="str">
            <v>B-01</v>
          </cell>
          <cell r="D105" t="str">
            <v>B-01:GBM</v>
          </cell>
          <cell r="E105">
            <v>11</v>
          </cell>
          <cell r="F105">
            <v>45</v>
          </cell>
          <cell r="G105">
            <v>559</v>
          </cell>
          <cell r="H105">
            <v>176</v>
          </cell>
          <cell r="J105">
            <v>2823</v>
          </cell>
          <cell r="K105">
            <v>1715</v>
          </cell>
          <cell r="L105">
            <v>4538</v>
          </cell>
          <cell r="M105">
            <v>37.791978845306303</v>
          </cell>
          <cell r="N105">
            <v>0</v>
          </cell>
          <cell r="R105">
            <v>0</v>
          </cell>
          <cell r="T105">
            <v>0</v>
          </cell>
          <cell r="W105">
            <v>0</v>
          </cell>
          <cell r="X105">
            <v>0</v>
          </cell>
        </row>
        <row r="106">
          <cell r="B106">
            <v>38907</v>
          </cell>
          <cell r="C106" t="str">
            <v>B-01</v>
          </cell>
          <cell r="D106" t="str">
            <v>B-01:GBM</v>
          </cell>
          <cell r="E106">
            <v>11</v>
          </cell>
          <cell r="F106">
            <v>45</v>
          </cell>
          <cell r="G106">
            <v>571</v>
          </cell>
          <cell r="H106">
            <v>184</v>
          </cell>
          <cell r="I106">
            <v>2</v>
          </cell>
          <cell r="J106">
            <v>2559</v>
          </cell>
          <cell r="K106">
            <v>2492</v>
          </cell>
          <cell r="L106">
            <v>5051</v>
          </cell>
          <cell r="M106">
            <v>49.336764997030294</v>
          </cell>
          <cell r="N106">
            <v>0.03</v>
          </cell>
          <cell r="R106">
            <v>11.723329425556859</v>
          </cell>
          <cell r="S106">
            <v>83066.666666666672</v>
          </cell>
          <cell r="T106">
            <v>168366.66666666666</v>
          </cell>
          <cell r="V106" t="str">
            <v>test after shut-in</v>
          </cell>
          <cell r="W106">
            <v>30</v>
          </cell>
          <cell r="X106">
            <v>0</v>
          </cell>
        </row>
        <row r="107">
          <cell r="B107">
            <v>38914</v>
          </cell>
          <cell r="C107" t="str">
            <v>B-01</v>
          </cell>
          <cell r="D107" t="str">
            <v>B-01:GBM</v>
          </cell>
          <cell r="E107">
            <v>9</v>
          </cell>
          <cell r="F107">
            <v>23</v>
          </cell>
          <cell r="G107">
            <v>653</v>
          </cell>
          <cell r="H107">
            <v>150</v>
          </cell>
          <cell r="I107">
            <v>0</v>
          </cell>
          <cell r="J107">
            <v>1109</v>
          </cell>
          <cell r="K107">
            <v>148</v>
          </cell>
          <cell r="L107">
            <v>1257</v>
          </cell>
          <cell r="M107">
            <v>11.774065234685759</v>
          </cell>
          <cell r="N107">
            <v>0</v>
          </cell>
          <cell r="R107">
            <v>0</v>
          </cell>
          <cell r="T107">
            <v>0</v>
          </cell>
          <cell r="V107" t="str">
            <v>choke reduce and keep at 650 psi THP</v>
          </cell>
          <cell r="W107">
            <v>0</v>
          </cell>
          <cell r="X107">
            <v>0</v>
          </cell>
        </row>
        <row r="108">
          <cell r="B108">
            <v>38926</v>
          </cell>
          <cell r="C108" t="str">
            <v>B-01</v>
          </cell>
          <cell r="D108" t="str">
            <v>B-01:GBM</v>
          </cell>
          <cell r="E108">
            <v>5</v>
          </cell>
          <cell r="F108">
            <v>18</v>
          </cell>
          <cell r="G108">
            <v>601</v>
          </cell>
          <cell r="H108">
            <v>123</v>
          </cell>
          <cell r="I108">
            <v>0</v>
          </cell>
          <cell r="J108">
            <v>22</v>
          </cell>
          <cell r="K108">
            <v>0</v>
          </cell>
          <cell r="L108">
            <v>22</v>
          </cell>
          <cell r="M108">
            <v>0</v>
          </cell>
          <cell r="N108">
            <v>0</v>
          </cell>
          <cell r="R108">
            <v>0</v>
          </cell>
          <cell r="T108">
            <v>0</v>
          </cell>
          <cell r="V108" t="str">
            <v>It is time to shut in for 18 hrs</v>
          </cell>
          <cell r="W108">
            <v>0</v>
          </cell>
          <cell r="X108">
            <v>0</v>
          </cell>
        </row>
        <row r="109">
          <cell r="B109">
            <v>38927</v>
          </cell>
          <cell r="C109" t="str">
            <v>B-01</v>
          </cell>
          <cell r="D109" t="str">
            <v>B-01:GBM</v>
          </cell>
          <cell r="E109">
            <v>12</v>
          </cell>
          <cell r="F109">
            <v>45</v>
          </cell>
          <cell r="G109">
            <v>647</v>
          </cell>
          <cell r="H109">
            <v>212</v>
          </cell>
          <cell r="I109">
            <v>9</v>
          </cell>
          <cell r="J109">
            <v>5441</v>
          </cell>
          <cell r="K109">
            <v>1732</v>
          </cell>
          <cell r="L109">
            <v>7173</v>
          </cell>
          <cell r="M109">
            <v>24.146103443468562</v>
          </cell>
          <cell r="N109">
            <v>6.62</v>
          </cell>
          <cell r="R109">
            <v>1216.6881088035288</v>
          </cell>
          <cell r="S109">
            <v>261.63141993957703</v>
          </cell>
          <cell r="T109">
            <v>1083.5347432024168</v>
          </cell>
          <cell r="V109" t="str">
            <v>Test after 18 hrs shut-in</v>
          </cell>
          <cell r="W109">
            <v>6620</v>
          </cell>
          <cell r="X109">
            <v>0</v>
          </cell>
        </row>
        <row r="110">
          <cell r="B110">
            <v>38929</v>
          </cell>
          <cell r="C110" t="str">
            <v>B-01</v>
          </cell>
          <cell r="D110" t="str">
            <v>B-01:GBM</v>
          </cell>
          <cell r="E110">
            <v>12</v>
          </cell>
          <cell r="F110">
            <v>45</v>
          </cell>
          <cell r="G110">
            <v>601</v>
          </cell>
          <cell r="H110">
            <v>205</v>
          </cell>
          <cell r="I110">
            <v>12</v>
          </cell>
          <cell r="J110">
            <v>4557</v>
          </cell>
          <cell r="K110">
            <v>1725</v>
          </cell>
          <cell r="L110">
            <v>6282</v>
          </cell>
          <cell r="M110">
            <v>27.45940783190067</v>
          </cell>
          <cell r="N110">
            <v>5.18</v>
          </cell>
          <cell r="R110">
            <v>1136.7127496159753</v>
          </cell>
          <cell r="S110">
            <v>333.01158301158301</v>
          </cell>
          <cell r="T110">
            <v>1212.7413127413126</v>
          </cell>
          <cell r="V110" t="str">
            <v>Huff and puff mode, need to extend the test.</v>
          </cell>
          <cell r="W110">
            <v>5180</v>
          </cell>
          <cell r="X110">
            <v>0</v>
          </cell>
        </row>
        <row r="111">
          <cell r="B111">
            <v>38931</v>
          </cell>
          <cell r="C111" t="str">
            <v>B-01</v>
          </cell>
          <cell r="D111" t="str">
            <v>B-01:GBM</v>
          </cell>
          <cell r="E111">
            <v>12</v>
          </cell>
          <cell r="F111">
            <v>45</v>
          </cell>
          <cell r="G111">
            <v>559</v>
          </cell>
          <cell r="H111">
            <v>202</v>
          </cell>
          <cell r="I111">
            <v>8</v>
          </cell>
          <cell r="J111">
            <v>3450</v>
          </cell>
          <cell r="K111">
            <v>1238</v>
          </cell>
          <cell r="L111">
            <v>4688</v>
          </cell>
          <cell r="M111">
            <v>26.407849829351537</v>
          </cell>
          <cell r="N111">
            <v>4.1100000000000003</v>
          </cell>
          <cell r="R111">
            <v>1191.304347826087</v>
          </cell>
          <cell r="S111">
            <v>301.21654501216545</v>
          </cell>
          <cell r="T111">
            <v>1140.6326034063261</v>
          </cell>
          <cell r="V111" t="str">
            <v>Oil drop is expected</v>
          </cell>
          <cell r="W111">
            <v>4110</v>
          </cell>
          <cell r="X111">
            <v>0</v>
          </cell>
        </row>
        <row r="112">
          <cell r="B112">
            <v>38934</v>
          </cell>
          <cell r="C112" t="str">
            <v>B-01</v>
          </cell>
          <cell r="D112" t="str">
            <v>B-01:GBM</v>
          </cell>
          <cell r="E112">
            <v>2</v>
          </cell>
          <cell r="F112">
            <v>45</v>
          </cell>
          <cell r="G112">
            <v>516</v>
          </cell>
          <cell r="H112">
            <v>191</v>
          </cell>
          <cell r="J112">
            <v>1091</v>
          </cell>
          <cell r="K112">
            <v>982</v>
          </cell>
          <cell r="L112">
            <v>2073</v>
          </cell>
          <cell r="M112">
            <v>47.370959961408587</v>
          </cell>
          <cell r="N112">
            <v>2.0499999999999998</v>
          </cell>
          <cell r="R112">
            <v>1879.0100824931255</v>
          </cell>
          <cell r="S112">
            <v>479.02439024390242</v>
          </cell>
          <cell r="T112">
            <v>1011.219512195122</v>
          </cell>
          <cell r="V112" t="str">
            <v>then shut in for 12 hrs (temp drop to 186 F)</v>
          </cell>
          <cell r="W112">
            <v>2050</v>
          </cell>
          <cell r="X112">
            <v>0</v>
          </cell>
        </row>
        <row r="113">
          <cell r="B113">
            <v>38935</v>
          </cell>
          <cell r="C113" t="str">
            <v>B-01</v>
          </cell>
          <cell r="D113" t="str">
            <v>B-01:GBM</v>
          </cell>
          <cell r="E113">
            <v>12</v>
          </cell>
          <cell r="F113">
            <v>45</v>
          </cell>
          <cell r="G113">
            <v>551</v>
          </cell>
          <cell r="H113">
            <v>188</v>
          </cell>
          <cell r="J113">
            <v>3192</v>
          </cell>
          <cell r="K113">
            <v>1270</v>
          </cell>
          <cell r="L113">
            <v>4462</v>
          </cell>
          <cell r="M113">
            <v>28.462572837292694</v>
          </cell>
          <cell r="N113">
            <v>3.42</v>
          </cell>
          <cell r="R113">
            <v>1071.4285714285713</v>
          </cell>
          <cell r="S113">
            <v>371.34502923976606</v>
          </cell>
          <cell r="T113">
            <v>1304.6783625730993</v>
          </cell>
          <cell r="V113" t="str">
            <v>test after 12 hrs shut-in</v>
          </cell>
          <cell r="W113">
            <v>3420</v>
          </cell>
          <cell r="X113">
            <v>0</v>
          </cell>
        </row>
        <row r="114">
          <cell r="B114">
            <v>38936</v>
          </cell>
          <cell r="C114" t="str">
            <v>B-01</v>
          </cell>
          <cell r="D114" t="str">
            <v>B-01:GBM</v>
          </cell>
          <cell r="E114">
            <v>5</v>
          </cell>
          <cell r="F114">
            <v>45</v>
          </cell>
          <cell r="G114">
            <v>501</v>
          </cell>
          <cell r="H114">
            <v>146</v>
          </cell>
          <cell r="J114">
            <v>610</v>
          </cell>
          <cell r="K114">
            <v>173</v>
          </cell>
          <cell r="L114">
            <v>783</v>
          </cell>
          <cell r="M114">
            <v>22.094508301404854</v>
          </cell>
          <cell r="N114">
            <v>0.69</v>
          </cell>
          <cell r="R114">
            <v>1131.1475409836066</v>
          </cell>
          <cell r="S114">
            <v>250.72463768115941</v>
          </cell>
          <cell r="T114">
            <v>1134.7826086956522</v>
          </cell>
          <cell r="V114" t="str">
            <v>during this test took gas sample for Hg and shut for 18 -24 hrs</v>
          </cell>
          <cell r="W114">
            <v>690</v>
          </cell>
          <cell r="X114">
            <v>0</v>
          </cell>
        </row>
        <row r="115">
          <cell r="B115">
            <v>38940</v>
          </cell>
          <cell r="C115" t="str">
            <v>B-01</v>
          </cell>
          <cell r="D115" t="str">
            <v>B-01:GBM</v>
          </cell>
          <cell r="E115">
            <v>10</v>
          </cell>
          <cell r="F115">
            <v>45</v>
          </cell>
          <cell r="G115">
            <v>561</v>
          </cell>
          <cell r="H115">
            <v>194</v>
          </cell>
          <cell r="I115">
            <v>4</v>
          </cell>
          <cell r="J115">
            <v>3809</v>
          </cell>
          <cell r="K115">
            <v>697</v>
          </cell>
          <cell r="L115">
            <v>4506</v>
          </cell>
          <cell r="M115">
            <v>15.46826453617399</v>
          </cell>
          <cell r="N115">
            <v>3.9</v>
          </cell>
          <cell r="R115">
            <v>1023.8907849829352</v>
          </cell>
          <cell r="S115">
            <v>178.71794871794873</v>
          </cell>
          <cell r="T115">
            <v>1155.3846153846155</v>
          </cell>
          <cell r="V115" t="str">
            <v>after shut in</v>
          </cell>
          <cell r="W115">
            <v>3900</v>
          </cell>
          <cell r="X115">
            <v>0</v>
          </cell>
        </row>
        <row r="116">
          <cell r="B116">
            <v>38946</v>
          </cell>
          <cell r="C116" t="str">
            <v>B-01</v>
          </cell>
          <cell r="D116" t="str">
            <v>B-01:GBM</v>
          </cell>
          <cell r="E116">
            <v>18</v>
          </cell>
          <cell r="F116">
            <v>45</v>
          </cell>
          <cell r="G116">
            <v>551</v>
          </cell>
          <cell r="H116">
            <v>199</v>
          </cell>
          <cell r="I116">
            <v>5</v>
          </cell>
          <cell r="J116">
            <v>3272</v>
          </cell>
          <cell r="K116">
            <v>1655</v>
          </cell>
          <cell r="L116">
            <v>4927</v>
          </cell>
          <cell r="M116">
            <v>33.590420133955753</v>
          </cell>
          <cell r="N116">
            <v>2.9</v>
          </cell>
          <cell r="R116">
            <v>886.30806845965765</v>
          </cell>
          <cell r="S116">
            <v>570.68965517241384</v>
          </cell>
          <cell r="T116">
            <v>1698.9655172413793</v>
          </cell>
          <cell r="W116">
            <v>2900</v>
          </cell>
          <cell r="X116">
            <v>0</v>
          </cell>
        </row>
        <row r="117">
          <cell r="B117">
            <v>38949</v>
          </cell>
          <cell r="C117" t="str">
            <v>B-01</v>
          </cell>
          <cell r="D117" t="str">
            <v>B-01:GBM</v>
          </cell>
          <cell r="E117">
            <v>20</v>
          </cell>
          <cell r="F117">
            <v>100</v>
          </cell>
          <cell r="G117">
            <v>502</v>
          </cell>
          <cell r="H117">
            <v>216</v>
          </cell>
          <cell r="I117">
            <v>19</v>
          </cell>
          <cell r="J117">
            <v>7103</v>
          </cell>
          <cell r="K117">
            <v>2498</v>
          </cell>
          <cell r="L117">
            <v>9601</v>
          </cell>
          <cell r="M117">
            <v>26.018123112175815</v>
          </cell>
          <cell r="N117">
            <v>6.37</v>
          </cell>
          <cell r="R117">
            <v>896.80416725327325</v>
          </cell>
          <cell r="S117">
            <v>392.15070643642071</v>
          </cell>
          <cell r="T117">
            <v>1507.2213500784928</v>
          </cell>
          <cell r="V117" t="str">
            <v>test w/ 100% choke, need to re test</v>
          </cell>
          <cell r="W117">
            <v>6370</v>
          </cell>
          <cell r="X117">
            <v>0</v>
          </cell>
        </row>
        <row r="118">
          <cell r="B118">
            <v>38950</v>
          </cell>
          <cell r="C118" t="str">
            <v>B-01</v>
          </cell>
          <cell r="D118" t="str">
            <v>B-01:GBM</v>
          </cell>
          <cell r="E118">
            <v>7</v>
          </cell>
          <cell r="F118">
            <v>100</v>
          </cell>
          <cell r="G118">
            <v>494</v>
          </cell>
          <cell r="H118">
            <v>224</v>
          </cell>
          <cell r="I118">
            <v>20</v>
          </cell>
          <cell r="J118">
            <v>6075</v>
          </cell>
          <cell r="K118">
            <v>2532</v>
          </cell>
          <cell r="L118">
            <v>8607</v>
          </cell>
          <cell r="M118">
            <v>29.417915650052283</v>
          </cell>
          <cell r="N118">
            <v>5.53</v>
          </cell>
          <cell r="R118">
            <v>910.28806584362144</v>
          </cell>
          <cell r="S118">
            <v>457.86618444846295</v>
          </cell>
          <cell r="T118">
            <v>1556.4195298372513</v>
          </cell>
          <cell r="W118">
            <v>5530</v>
          </cell>
          <cell r="X118">
            <v>0</v>
          </cell>
        </row>
        <row r="119">
          <cell r="B119">
            <v>38968</v>
          </cell>
          <cell r="C119" t="str">
            <v>B-01</v>
          </cell>
          <cell r="D119" t="str">
            <v>B-01:GBM</v>
          </cell>
          <cell r="E119">
            <v>6</v>
          </cell>
          <cell r="F119">
            <v>100</v>
          </cell>
          <cell r="G119">
            <v>470</v>
          </cell>
          <cell r="H119">
            <v>206</v>
          </cell>
          <cell r="I119">
            <v>0</v>
          </cell>
          <cell r="J119">
            <v>6865</v>
          </cell>
          <cell r="K119">
            <v>2847</v>
          </cell>
          <cell r="L119">
            <v>9712</v>
          </cell>
          <cell r="M119">
            <v>29.314250411861615</v>
          </cell>
          <cell r="N119">
            <v>6.4</v>
          </cell>
          <cell r="R119">
            <v>932.26511289147857</v>
          </cell>
          <cell r="S119">
            <v>444.84375</v>
          </cell>
          <cell r="T119">
            <v>1517.5</v>
          </cell>
          <cell r="W119">
            <v>6400</v>
          </cell>
          <cell r="X119">
            <v>0</v>
          </cell>
        </row>
        <row r="120">
          <cell r="B120">
            <v>38975</v>
          </cell>
          <cell r="C120" t="str">
            <v>B-01</v>
          </cell>
          <cell r="D120" t="str">
            <v>B-01:GBM</v>
          </cell>
          <cell r="E120">
            <v>6</v>
          </cell>
          <cell r="F120">
            <v>45</v>
          </cell>
          <cell r="G120">
            <v>587</v>
          </cell>
          <cell r="H120">
            <v>201</v>
          </cell>
          <cell r="I120">
            <v>51</v>
          </cell>
          <cell r="J120">
            <v>4899</v>
          </cell>
          <cell r="K120">
            <v>1496</v>
          </cell>
          <cell r="L120">
            <v>6395</v>
          </cell>
          <cell r="M120">
            <v>23.393275996872557</v>
          </cell>
          <cell r="N120">
            <v>5.35</v>
          </cell>
          <cell r="R120">
            <v>1092.0596040008165</v>
          </cell>
          <cell r="S120">
            <v>279.62616822429908</v>
          </cell>
          <cell r="T120">
            <v>1195.3271028037384</v>
          </cell>
          <cell r="V120" t="str">
            <v>test during Flowng grad survey</v>
          </cell>
          <cell r="W120">
            <v>5350</v>
          </cell>
          <cell r="X120">
            <v>0</v>
          </cell>
        </row>
        <row r="121">
          <cell r="B121">
            <v>38980</v>
          </cell>
          <cell r="C121" t="str">
            <v>B-01</v>
          </cell>
          <cell r="D121" t="str">
            <v>B-01:GBM</v>
          </cell>
          <cell r="E121">
            <v>3</v>
          </cell>
          <cell r="F121">
            <v>100</v>
          </cell>
          <cell r="G121">
            <v>483</v>
          </cell>
          <cell r="H121">
            <v>173</v>
          </cell>
          <cell r="I121">
            <v>13</v>
          </cell>
          <cell r="J121">
            <v>858</v>
          </cell>
          <cell r="K121">
            <v>654</v>
          </cell>
          <cell r="L121">
            <v>1512</v>
          </cell>
          <cell r="M121">
            <v>43.253968253968253</v>
          </cell>
          <cell r="N121">
            <v>1.07</v>
          </cell>
          <cell r="R121">
            <v>1247.0862470862471</v>
          </cell>
          <cell r="S121">
            <v>611.21495327102809</v>
          </cell>
          <cell r="T121">
            <v>1413.0841121495328</v>
          </cell>
          <cell r="V121" t="str">
            <v>It is time to shut-in for 12 -1 4hrs</v>
          </cell>
          <cell r="W121">
            <v>1070</v>
          </cell>
          <cell r="X121">
            <v>0</v>
          </cell>
        </row>
        <row r="122">
          <cell r="B122">
            <v>38981</v>
          </cell>
          <cell r="C122" t="str">
            <v>B-01</v>
          </cell>
          <cell r="D122" t="str">
            <v>B-01:GBM</v>
          </cell>
          <cell r="E122">
            <v>8</v>
          </cell>
          <cell r="F122">
            <v>100</v>
          </cell>
          <cell r="G122">
            <v>455</v>
          </cell>
          <cell r="H122">
            <v>167</v>
          </cell>
          <cell r="I122">
            <v>10</v>
          </cell>
          <cell r="J122">
            <v>813</v>
          </cell>
          <cell r="K122">
            <v>439</v>
          </cell>
          <cell r="L122">
            <v>1252</v>
          </cell>
          <cell r="M122">
            <v>35.063897763578275</v>
          </cell>
          <cell r="N122">
            <v>1.22</v>
          </cell>
          <cell r="R122">
            <v>1500.6150061500614</v>
          </cell>
          <cell r="S122">
            <v>359.8360655737705</v>
          </cell>
          <cell r="T122">
            <v>1026.2295081967213</v>
          </cell>
          <cell r="V122" t="str">
            <v>test asfter 12 hrs S/I and need 24 hrs s/I</v>
          </cell>
          <cell r="W122">
            <v>1220</v>
          </cell>
          <cell r="X122">
            <v>0</v>
          </cell>
        </row>
        <row r="123">
          <cell r="B123">
            <v>38982</v>
          </cell>
          <cell r="C123" t="str">
            <v>B-01</v>
          </cell>
          <cell r="D123" t="str">
            <v>B-01:GBM</v>
          </cell>
          <cell r="E123">
            <v>24</v>
          </cell>
          <cell r="F123">
            <v>100</v>
          </cell>
          <cell r="G123">
            <v>467</v>
          </cell>
          <cell r="H123">
            <v>211</v>
          </cell>
          <cell r="I123">
            <v>11</v>
          </cell>
          <cell r="J123">
            <v>4413</v>
          </cell>
          <cell r="K123">
            <v>2891</v>
          </cell>
          <cell r="L123">
            <v>7304</v>
          </cell>
          <cell r="M123">
            <v>39.581051478641839</v>
          </cell>
          <cell r="N123">
            <v>5.24</v>
          </cell>
          <cell r="R123">
            <v>1187.4008610922276</v>
          </cell>
          <cell r="S123">
            <v>551.71755725190837</v>
          </cell>
          <cell r="T123">
            <v>1393.8931297709923</v>
          </cell>
          <cell r="V123" t="str">
            <v>test after 24 hrs s/i</v>
          </cell>
          <cell r="W123">
            <v>5240</v>
          </cell>
          <cell r="X123">
            <v>0</v>
          </cell>
        </row>
        <row r="124">
          <cell r="B124">
            <v>38991</v>
          </cell>
          <cell r="C124" t="str">
            <v>B-01</v>
          </cell>
          <cell r="D124" t="str">
            <v>B-01:GBM</v>
          </cell>
          <cell r="E124">
            <v>3</v>
          </cell>
          <cell r="F124">
            <v>100</v>
          </cell>
          <cell r="G124">
            <v>432</v>
          </cell>
          <cell r="H124">
            <v>171</v>
          </cell>
          <cell r="I124">
            <v>9</v>
          </cell>
          <cell r="J124">
            <v>803</v>
          </cell>
          <cell r="K124">
            <v>713</v>
          </cell>
          <cell r="L124">
            <v>1516</v>
          </cell>
          <cell r="M124">
            <v>47.031662269129285</v>
          </cell>
          <cell r="N124">
            <v>1.41</v>
          </cell>
          <cell r="R124">
            <v>1755.9153175591532</v>
          </cell>
          <cell r="S124">
            <v>505.6737588652482</v>
          </cell>
          <cell r="T124">
            <v>1075.177304964539</v>
          </cell>
          <cell r="V124" t="str">
            <v>based on test shut in for 24 hrs</v>
          </cell>
          <cell r="W124">
            <v>1410</v>
          </cell>
          <cell r="X124">
            <v>0</v>
          </cell>
        </row>
        <row r="125">
          <cell r="B125">
            <v>38997</v>
          </cell>
          <cell r="C125" t="str">
            <v>B-01</v>
          </cell>
          <cell r="D125" t="str">
            <v>B-01:GBM</v>
          </cell>
          <cell r="E125">
            <v>6</v>
          </cell>
          <cell r="F125">
            <v>100</v>
          </cell>
          <cell r="G125">
            <v>443</v>
          </cell>
          <cell r="H125">
            <v>170</v>
          </cell>
          <cell r="I125">
            <v>12</v>
          </cell>
          <cell r="J125">
            <v>1556</v>
          </cell>
          <cell r="K125">
            <v>901</v>
          </cell>
          <cell r="L125">
            <v>2457</v>
          </cell>
          <cell r="M125">
            <v>36.670736670736673</v>
          </cell>
          <cell r="N125">
            <v>1.8</v>
          </cell>
          <cell r="R125">
            <v>1156.8123393316196</v>
          </cell>
          <cell r="S125">
            <v>500.55555555555554</v>
          </cell>
          <cell r="T125">
            <v>1365</v>
          </cell>
          <cell r="V125" t="str">
            <v>then S/I for 24 hrs</v>
          </cell>
          <cell r="W125">
            <v>1800</v>
          </cell>
          <cell r="X125">
            <v>0</v>
          </cell>
        </row>
        <row r="126">
          <cell r="B126">
            <v>39003</v>
          </cell>
          <cell r="C126" t="str">
            <v>B-01</v>
          </cell>
          <cell r="D126" t="str">
            <v>B-01:GBM</v>
          </cell>
          <cell r="E126">
            <v>6</v>
          </cell>
          <cell r="F126">
            <v>100</v>
          </cell>
          <cell r="G126">
            <v>431</v>
          </cell>
          <cell r="H126">
            <v>189</v>
          </cell>
          <cell r="I126">
            <v>12</v>
          </cell>
          <cell r="J126">
            <v>1631</v>
          </cell>
          <cell r="K126">
            <v>529</v>
          </cell>
          <cell r="L126">
            <v>2160</v>
          </cell>
          <cell r="M126">
            <v>24.49074074074074</v>
          </cell>
          <cell r="N126">
            <v>2.11</v>
          </cell>
          <cell r="R126">
            <v>1293.6848559166156</v>
          </cell>
          <cell r="S126">
            <v>250.71090047393366</v>
          </cell>
          <cell r="T126">
            <v>1023.696682464455</v>
          </cell>
          <cell r="V126" t="str">
            <v>then S/I for 16 hrs (Operation req)</v>
          </cell>
          <cell r="W126">
            <v>2110</v>
          </cell>
          <cell r="X126">
            <v>0</v>
          </cell>
        </row>
        <row r="127">
          <cell r="B127">
            <v>39006</v>
          </cell>
          <cell r="C127" t="str">
            <v>B-01</v>
          </cell>
          <cell r="D127" t="str">
            <v>B-01:GBM</v>
          </cell>
          <cell r="E127">
            <v>21</v>
          </cell>
          <cell r="F127">
            <v>100</v>
          </cell>
          <cell r="G127">
            <v>438</v>
          </cell>
          <cell r="H127">
            <v>218</v>
          </cell>
          <cell r="I127">
            <v>14</v>
          </cell>
          <cell r="J127">
            <v>3815</v>
          </cell>
          <cell r="K127">
            <v>2068</v>
          </cell>
          <cell r="L127">
            <v>5883</v>
          </cell>
          <cell r="M127">
            <v>35.152133265340815</v>
          </cell>
          <cell r="N127">
            <v>4.38</v>
          </cell>
          <cell r="R127">
            <v>1148.0996068152031</v>
          </cell>
          <cell r="S127">
            <v>472.14611872146116</v>
          </cell>
          <cell r="T127">
            <v>1343.1506849315069</v>
          </cell>
          <cell r="V127" t="str">
            <v>test after shut in</v>
          </cell>
          <cell r="W127">
            <v>4380</v>
          </cell>
          <cell r="X127">
            <v>0</v>
          </cell>
        </row>
        <row r="128">
          <cell r="B128">
            <v>39012</v>
          </cell>
          <cell r="C128" t="str">
            <v>B-01</v>
          </cell>
          <cell r="D128" t="str">
            <v>B-01:GBM</v>
          </cell>
          <cell r="E128">
            <v>17</v>
          </cell>
          <cell r="F128">
            <v>100</v>
          </cell>
          <cell r="G128">
            <v>445</v>
          </cell>
          <cell r="H128">
            <v>212</v>
          </cell>
          <cell r="I128">
            <v>13</v>
          </cell>
          <cell r="J128">
            <v>4003</v>
          </cell>
          <cell r="K128">
            <v>2483</v>
          </cell>
          <cell r="L128">
            <v>6486</v>
          </cell>
          <cell r="M128">
            <v>38.282454517422138</v>
          </cell>
          <cell r="N128">
            <v>5.56</v>
          </cell>
          <cell r="R128">
            <v>1388.9582812890333</v>
          </cell>
          <cell r="S128">
            <v>446.58273381294964</v>
          </cell>
          <cell r="T128">
            <v>1166.546762589928</v>
          </cell>
          <cell r="W128">
            <v>5560</v>
          </cell>
          <cell r="X128">
            <v>0</v>
          </cell>
        </row>
        <row r="129">
          <cell r="B129">
            <v>39014</v>
          </cell>
          <cell r="C129" t="str">
            <v>B-01</v>
          </cell>
          <cell r="D129" t="str">
            <v>B-01:GBM</v>
          </cell>
          <cell r="E129">
            <v>13</v>
          </cell>
          <cell r="F129">
            <v>100</v>
          </cell>
          <cell r="G129">
            <v>442</v>
          </cell>
          <cell r="H129">
            <v>196</v>
          </cell>
          <cell r="I129">
            <v>13</v>
          </cell>
          <cell r="J129">
            <v>2951</v>
          </cell>
          <cell r="K129">
            <v>2808</v>
          </cell>
          <cell r="L129">
            <v>5759</v>
          </cell>
          <cell r="M129">
            <v>48.758465011286681</v>
          </cell>
          <cell r="N129">
            <v>6.42</v>
          </cell>
          <cell r="R129">
            <v>2175.5337173839375</v>
          </cell>
          <cell r="S129">
            <v>437.38317757009344</v>
          </cell>
          <cell r="T129">
            <v>897.04049844236761</v>
          </cell>
          <cell r="W129">
            <v>6420</v>
          </cell>
          <cell r="X129">
            <v>0</v>
          </cell>
        </row>
        <row r="130">
          <cell r="B130">
            <v>39028</v>
          </cell>
          <cell r="C130" t="str">
            <v>B-01</v>
          </cell>
          <cell r="D130" t="str">
            <v>B-01:GBM</v>
          </cell>
          <cell r="E130">
            <v>23</v>
          </cell>
          <cell r="F130">
            <v>100</v>
          </cell>
          <cell r="G130">
            <v>465</v>
          </cell>
          <cell r="H130">
            <v>217</v>
          </cell>
          <cell r="I130">
            <v>22</v>
          </cell>
          <cell r="J130">
            <v>7290</v>
          </cell>
          <cell r="K130">
            <v>2852</v>
          </cell>
          <cell r="L130">
            <v>10142</v>
          </cell>
          <cell r="M130">
            <v>28.120686255176494</v>
          </cell>
          <cell r="N130">
            <v>8.85</v>
          </cell>
          <cell r="R130">
            <v>1213.991769547325</v>
          </cell>
          <cell r="S130">
            <v>322.25988700564972</v>
          </cell>
          <cell r="T130">
            <v>1145.9887005649719</v>
          </cell>
          <cell r="V130" t="str">
            <v>Test after long shut in</v>
          </cell>
          <cell r="W130">
            <v>8850</v>
          </cell>
          <cell r="X130">
            <v>0</v>
          </cell>
        </row>
        <row r="131">
          <cell r="B131">
            <v>39038</v>
          </cell>
          <cell r="C131" t="str">
            <v>B-01</v>
          </cell>
          <cell r="D131" t="str">
            <v>B-01:GBM</v>
          </cell>
          <cell r="E131">
            <v>10</v>
          </cell>
          <cell r="F131">
            <v>100</v>
          </cell>
          <cell r="G131">
            <v>479</v>
          </cell>
          <cell r="H131">
            <v>207</v>
          </cell>
          <cell r="I131">
            <v>20</v>
          </cell>
          <cell r="J131">
            <v>3102</v>
          </cell>
          <cell r="K131">
            <v>2217</v>
          </cell>
          <cell r="L131">
            <v>5319</v>
          </cell>
          <cell r="M131">
            <v>41.680767061477724</v>
          </cell>
          <cell r="N131">
            <v>3.92</v>
          </cell>
          <cell r="R131">
            <v>1263.7008381689234</v>
          </cell>
          <cell r="S131">
            <v>565.5612244897959</v>
          </cell>
          <cell r="T131">
            <v>1356.8877551020407</v>
          </cell>
          <cell r="W131">
            <v>3920</v>
          </cell>
          <cell r="X131">
            <v>0</v>
          </cell>
        </row>
        <row r="132">
          <cell r="B132">
            <v>39048</v>
          </cell>
          <cell r="C132" t="str">
            <v>B-01</v>
          </cell>
          <cell r="D132" t="str">
            <v>B-01:GBM</v>
          </cell>
          <cell r="E132">
            <v>22</v>
          </cell>
          <cell r="F132">
            <v>100</v>
          </cell>
          <cell r="G132">
            <v>475</v>
          </cell>
          <cell r="H132">
            <v>212</v>
          </cell>
          <cell r="I132">
            <v>11</v>
          </cell>
          <cell r="J132">
            <v>4665</v>
          </cell>
          <cell r="K132">
            <v>2775</v>
          </cell>
          <cell r="L132">
            <v>7440</v>
          </cell>
          <cell r="M132">
            <v>37.298387096774192</v>
          </cell>
          <cell r="N132">
            <v>5.44</v>
          </cell>
          <cell r="R132">
            <v>1166.1307609860664</v>
          </cell>
          <cell r="S132">
            <v>510.11029411764707</v>
          </cell>
          <cell r="T132">
            <v>1367.6470588235295</v>
          </cell>
          <cell r="V132" t="str">
            <v>after shut in</v>
          </cell>
          <cell r="W132">
            <v>5440</v>
          </cell>
          <cell r="X132">
            <v>0</v>
          </cell>
        </row>
        <row r="133">
          <cell r="B133">
            <v>39077</v>
          </cell>
          <cell r="C133" t="str">
            <v>B-01</v>
          </cell>
          <cell r="D133" t="str">
            <v>B-01:GBM</v>
          </cell>
          <cell r="E133">
            <v>59</v>
          </cell>
          <cell r="F133">
            <v>100</v>
          </cell>
          <cell r="G133">
            <v>480</v>
          </cell>
          <cell r="H133">
            <v>203</v>
          </cell>
          <cell r="I133">
            <v>24</v>
          </cell>
          <cell r="J133">
            <v>5493</v>
          </cell>
          <cell r="K133">
            <v>2564</v>
          </cell>
          <cell r="L133">
            <v>8057</v>
          </cell>
          <cell r="M133">
            <v>31.823259277646766</v>
          </cell>
          <cell r="N133">
            <v>6.34</v>
          </cell>
          <cell r="R133">
            <v>1154.1962497724376</v>
          </cell>
          <cell r="S133">
            <v>404.41640378548897</v>
          </cell>
          <cell r="T133">
            <v>1270.820189274448</v>
          </cell>
          <cell r="V133" t="str">
            <v>Test after Field S/D (17 - 25 Dec 06) with 59 hrs continuous test</v>
          </cell>
          <cell r="W133">
            <v>6340</v>
          </cell>
          <cell r="X133">
            <v>0</v>
          </cell>
        </row>
        <row r="134">
          <cell r="B134">
            <v>39084</v>
          </cell>
          <cell r="C134" t="str">
            <v>B-01</v>
          </cell>
          <cell r="D134" t="str">
            <v>B-01:GBM</v>
          </cell>
          <cell r="E134">
            <v>12</v>
          </cell>
          <cell r="F134">
            <v>100</v>
          </cell>
          <cell r="G134">
            <v>473</v>
          </cell>
          <cell r="H134">
            <v>198</v>
          </cell>
          <cell r="I134">
            <v>24</v>
          </cell>
          <cell r="J134">
            <v>4816</v>
          </cell>
          <cell r="K134">
            <v>2924</v>
          </cell>
          <cell r="L134">
            <v>7740</v>
          </cell>
          <cell r="M134">
            <v>37.777777777777779</v>
          </cell>
          <cell r="N134">
            <v>5.66</v>
          </cell>
          <cell r="R134">
            <v>1175.2491694352159</v>
          </cell>
          <cell r="S134">
            <v>516.60777385159008</v>
          </cell>
          <cell r="T134">
            <v>1367.4911660777386</v>
          </cell>
          <cell r="W134">
            <v>5660</v>
          </cell>
          <cell r="X134">
            <v>0</v>
          </cell>
        </row>
        <row r="135">
          <cell r="B135">
            <v>39089</v>
          </cell>
          <cell r="C135" t="str">
            <v>B-01</v>
          </cell>
          <cell r="D135" t="str">
            <v>B-01:GBM</v>
          </cell>
          <cell r="E135">
            <v>4</v>
          </cell>
          <cell r="F135">
            <v>100</v>
          </cell>
          <cell r="G135">
            <v>465</v>
          </cell>
          <cell r="H135">
            <v>208</v>
          </cell>
          <cell r="I135">
            <v>19</v>
          </cell>
          <cell r="J135">
            <v>4082</v>
          </cell>
          <cell r="K135">
            <v>2600</v>
          </cell>
          <cell r="L135">
            <v>6682</v>
          </cell>
          <cell r="M135">
            <v>38.910505836575872</v>
          </cell>
          <cell r="N135">
            <v>4.57</v>
          </cell>
          <cell r="R135">
            <v>1119.5492405683488</v>
          </cell>
          <cell r="S135">
            <v>568.92778993435445</v>
          </cell>
          <cell r="T135">
            <v>1462.1444201312911</v>
          </cell>
          <cell r="W135">
            <v>4570</v>
          </cell>
          <cell r="X135">
            <v>0</v>
          </cell>
        </row>
        <row r="136">
          <cell r="B136">
            <v>39096</v>
          </cell>
          <cell r="C136" t="str">
            <v>B-01</v>
          </cell>
          <cell r="D136" t="str">
            <v>B-01:GBM</v>
          </cell>
          <cell r="E136">
            <v>8</v>
          </cell>
          <cell r="F136">
            <v>100</v>
          </cell>
          <cell r="G136">
            <v>446</v>
          </cell>
          <cell r="H136">
            <v>207</v>
          </cell>
          <cell r="I136">
            <v>17</v>
          </cell>
          <cell r="J136">
            <v>2759</v>
          </cell>
          <cell r="K136">
            <v>2252</v>
          </cell>
          <cell r="L136">
            <v>5011</v>
          </cell>
          <cell r="M136">
            <v>44.941129515066855</v>
          </cell>
          <cell r="N136">
            <v>3.31</v>
          </cell>
          <cell r="O136">
            <v>3.31</v>
          </cell>
          <cell r="P136">
            <v>0</v>
          </cell>
          <cell r="R136">
            <v>1199.7100398695179</v>
          </cell>
          <cell r="S136">
            <v>680.36253776435046</v>
          </cell>
          <cell r="T136">
            <v>1513.8972809667673</v>
          </cell>
          <cell r="W136">
            <v>3310</v>
          </cell>
          <cell r="X136">
            <v>0</v>
          </cell>
        </row>
        <row r="137">
          <cell r="B137">
            <v>39106</v>
          </cell>
          <cell r="C137" t="str">
            <v>B-01</v>
          </cell>
          <cell r="D137" t="str">
            <v>B-01:GBM</v>
          </cell>
          <cell r="E137">
            <v>11</v>
          </cell>
          <cell r="F137">
            <v>100</v>
          </cell>
          <cell r="G137">
            <v>477</v>
          </cell>
          <cell r="H137">
            <v>210</v>
          </cell>
          <cell r="I137">
            <v>14</v>
          </cell>
          <cell r="J137">
            <v>4669</v>
          </cell>
          <cell r="K137">
            <v>3096</v>
          </cell>
          <cell r="L137">
            <v>7765</v>
          </cell>
          <cell r="M137">
            <v>39.871216999356086</v>
          </cell>
          <cell r="N137">
            <v>5.05</v>
          </cell>
          <cell r="R137">
            <v>1081.6020561147998</v>
          </cell>
          <cell r="S137">
            <v>613.06930693069307</v>
          </cell>
          <cell r="T137">
            <v>1537.6237623762377</v>
          </cell>
          <cell r="W137">
            <v>5050</v>
          </cell>
          <cell r="X137">
            <v>0</v>
          </cell>
        </row>
        <row r="138">
          <cell r="B138">
            <v>39130</v>
          </cell>
          <cell r="C138" t="str">
            <v>B-01</v>
          </cell>
          <cell r="D138" t="str">
            <v>B-01:GBM</v>
          </cell>
          <cell r="E138">
            <v>10</v>
          </cell>
          <cell r="F138">
            <v>100</v>
          </cell>
          <cell r="G138">
            <v>474</v>
          </cell>
          <cell r="H138">
            <v>204</v>
          </cell>
          <cell r="I138">
            <v>12</v>
          </cell>
          <cell r="J138">
            <v>2952</v>
          </cell>
          <cell r="K138">
            <v>2679</v>
          </cell>
          <cell r="L138">
            <v>5631</v>
          </cell>
          <cell r="M138">
            <v>47.575919019712309</v>
          </cell>
          <cell r="N138">
            <v>6.86</v>
          </cell>
          <cell r="R138">
            <v>2323.8482384823847</v>
          </cell>
          <cell r="S138">
            <v>390.52478134110788</v>
          </cell>
          <cell r="T138">
            <v>820.84548104956264</v>
          </cell>
          <cell r="W138">
            <v>6860</v>
          </cell>
          <cell r="X138">
            <v>0</v>
          </cell>
        </row>
        <row r="139">
          <cell r="B139">
            <v>39137</v>
          </cell>
          <cell r="C139" t="str">
            <v>B-01</v>
          </cell>
          <cell r="D139" t="str">
            <v>B-01:GBM</v>
          </cell>
          <cell r="E139">
            <v>10</v>
          </cell>
          <cell r="F139">
            <v>100</v>
          </cell>
          <cell r="G139">
            <v>475</v>
          </cell>
          <cell r="H139">
            <v>209</v>
          </cell>
          <cell r="I139">
            <v>13</v>
          </cell>
          <cell r="J139">
            <v>2691</v>
          </cell>
          <cell r="K139">
            <v>3259</v>
          </cell>
          <cell r="L139">
            <v>5950</v>
          </cell>
          <cell r="M139">
            <v>54.773109243697476</v>
          </cell>
          <cell r="N139">
            <v>7.46</v>
          </cell>
          <cell r="R139">
            <v>2772.2036417688591</v>
          </cell>
          <cell r="S139">
            <v>436.8632707774799</v>
          </cell>
          <cell r="T139">
            <v>797.58713136729227</v>
          </cell>
          <cell r="W139">
            <v>7460</v>
          </cell>
          <cell r="X139">
            <v>0</v>
          </cell>
        </row>
        <row r="140">
          <cell r="B140">
            <v>39177</v>
          </cell>
          <cell r="C140" t="str">
            <v>B-01</v>
          </cell>
          <cell r="D140" t="str">
            <v>B-01:GBM</v>
          </cell>
          <cell r="E140">
            <v>11</v>
          </cell>
          <cell r="F140">
            <v>100</v>
          </cell>
          <cell r="G140">
            <v>476</v>
          </cell>
          <cell r="H140">
            <v>211</v>
          </cell>
          <cell r="I140">
            <v>48</v>
          </cell>
          <cell r="J140">
            <v>3017.4</v>
          </cell>
          <cell r="K140">
            <v>3103.3</v>
          </cell>
          <cell r="L140">
            <v>6120.7</v>
          </cell>
          <cell r="M140">
            <v>50.70171712385838</v>
          </cell>
          <cell r="N140">
            <v>5.49</v>
          </cell>
          <cell r="O140">
            <v>5.49</v>
          </cell>
          <cell r="P140">
            <v>0</v>
          </cell>
          <cell r="R140">
            <v>1819.4472062040168</v>
          </cell>
          <cell r="S140">
            <v>565.26411657559197</v>
          </cell>
          <cell r="T140">
            <v>1114.8816029143898</v>
          </cell>
          <cell r="W140">
            <v>5490</v>
          </cell>
          <cell r="X140">
            <v>0</v>
          </cell>
        </row>
        <row r="141">
          <cell r="B141">
            <v>39183</v>
          </cell>
          <cell r="C141" t="str">
            <v>B-01</v>
          </cell>
          <cell r="D141" t="str">
            <v>B-01:GBM</v>
          </cell>
          <cell r="E141">
            <v>9</v>
          </cell>
          <cell r="F141">
            <v>100</v>
          </cell>
          <cell r="G141">
            <v>490</v>
          </cell>
          <cell r="H141">
            <v>197</v>
          </cell>
          <cell r="I141">
            <v>16</v>
          </cell>
          <cell r="J141">
            <v>2170</v>
          </cell>
          <cell r="K141">
            <v>2960</v>
          </cell>
          <cell r="L141">
            <v>5130</v>
          </cell>
          <cell r="M141">
            <v>57.699805068226119</v>
          </cell>
          <cell r="N141">
            <v>4.45</v>
          </cell>
          <cell r="O141">
            <v>4.45</v>
          </cell>
          <cell r="P141">
            <v>0</v>
          </cell>
          <cell r="R141">
            <v>2050.6912442396315</v>
          </cell>
          <cell r="S141">
            <v>665.16853932584274</v>
          </cell>
          <cell r="T141">
            <v>1152.8089887640449</v>
          </cell>
          <cell r="W141">
            <v>4450</v>
          </cell>
          <cell r="X141">
            <v>0</v>
          </cell>
        </row>
        <row r="142">
          <cell r="B142">
            <v>39230</v>
          </cell>
          <cell r="C142" t="str">
            <v>B-01</v>
          </cell>
          <cell r="D142" t="str">
            <v>B-01:GBM</v>
          </cell>
          <cell r="E142">
            <v>16</v>
          </cell>
          <cell r="F142">
            <v>100</v>
          </cell>
          <cell r="G142">
            <v>471</v>
          </cell>
          <cell r="H142">
            <v>208</v>
          </cell>
          <cell r="I142">
            <v>25</v>
          </cell>
          <cell r="J142">
            <v>2864</v>
          </cell>
          <cell r="K142">
            <v>3769.2</v>
          </cell>
          <cell r="L142">
            <v>6633.2</v>
          </cell>
          <cell r="M142">
            <v>56.823252728698066</v>
          </cell>
          <cell r="N142">
            <v>5.0199999999999996</v>
          </cell>
          <cell r="O142">
            <v>5.0199999999999996</v>
          </cell>
          <cell r="P142">
            <v>0</v>
          </cell>
          <cell r="R142">
            <v>1752.7932960893854</v>
          </cell>
          <cell r="S142">
            <v>750.83665338645415</v>
          </cell>
          <cell r="T142">
            <v>1321.3545816733067</v>
          </cell>
          <cell r="V142" t="str">
            <v>Huff &amp; Puff</v>
          </cell>
          <cell r="W142">
            <v>5020</v>
          </cell>
          <cell r="X142">
            <v>0</v>
          </cell>
        </row>
        <row r="143">
          <cell r="B143">
            <v>39236</v>
          </cell>
          <cell r="C143" t="str">
            <v>B-01</v>
          </cell>
          <cell r="D143" t="str">
            <v>B-01:GBM</v>
          </cell>
          <cell r="E143">
            <v>7</v>
          </cell>
          <cell r="F143">
            <v>100</v>
          </cell>
          <cell r="G143">
            <v>477</v>
          </cell>
          <cell r="H143">
            <v>206</v>
          </cell>
          <cell r="I143">
            <v>999</v>
          </cell>
          <cell r="J143">
            <v>3731.6</v>
          </cell>
          <cell r="K143">
            <v>4145.3999999999996</v>
          </cell>
          <cell r="L143">
            <v>7877</v>
          </cell>
          <cell r="M143">
            <v>52.626634505522404</v>
          </cell>
          <cell r="N143">
            <v>6.86</v>
          </cell>
          <cell r="O143">
            <v>6.86</v>
          </cell>
          <cell r="P143">
            <v>0</v>
          </cell>
          <cell r="R143">
            <v>1838.353521277736</v>
          </cell>
          <cell r="S143">
            <v>604.28571428571433</v>
          </cell>
          <cell r="T143">
            <v>1148.2507288629738</v>
          </cell>
          <cell r="V143" t="str">
            <v>after 4 -5 days shut-in</v>
          </cell>
          <cell r="W143">
            <v>6860</v>
          </cell>
          <cell r="X143">
            <v>0</v>
          </cell>
        </row>
        <row r="144">
          <cell r="B144">
            <v>39254</v>
          </cell>
          <cell r="C144" t="str">
            <v>B-01</v>
          </cell>
          <cell r="D144" t="str">
            <v>B-01:GBM</v>
          </cell>
          <cell r="E144">
            <v>27</v>
          </cell>
          <cell r="F144">
            <v>100</v>
          </cell>
          <cell r="G144">
            <v>478</v>
          </cell>
          <cell r="H144">
            <v>216</v>
          </cell>
          <cell r="I144">
            <v>1185</v>
          </cell>
          <cell r="J144">
            <v>3727.1</v>
          </cell>
          <cell r="K144">
            <v>4061.9</v>
          </cell>
          <cell r="L144">
            <v>7789</v>
          </cell>
          <cell r="M144">
            <v>52.149184747721144</v>
          </cell>
          <cell r="N144">
            <v>6.62</v>
          </cell>
          <cell r="O144">
            <v>6.62</v>
          </cell>
          <cell r="P144">
            <v>0</v>
          </cell>
          <cell r="R144">
            <v>1776.1798717501542</v>
          </cell>
          <cell r="S144">
            <v>613.58006042296074</v>
          </cell>
          <cell r="T144">
            <v>1176.5861027190333</v>
          </cell>
          <cell r="V144" t="str">
            <v>SITP after BU = 780 psi</v>
          </cell>
          <cell r="W144">
            <v>6620</v>
          </cell>
          <cell r="X144">
            <v>0</v>
          </cell>
        </row>
        <row r="145">
          <cell r="B145">
            <v>39294</v>
          </cell>
          <cell r="C145" t="str">
            <v>B-01</v>
          </cell>
          <cell r="D145" t="str">
            <v>B-01:GBM</v>
          </cell>
          <cell r="E145">
            <v>11</v>
          </cell>
          <cell r="F145">
            <v>50</v>
          </cell>
          <cell r="G145">
            <v>616</v>
          </cell>
          <cell r="H145">
            <v>195</v>
          </cell>
          <cell r="I145">
            <v>1</v>
          </cell>
          <cell r="J145">
            <v>3863.4</v>
          </cell>
          <cell r="K145">
            <v>3228.9</v>
          </cell>
          <cell r="L145">
            <v>7092.3</v>
          </cell>
          <cell r="M145">
            <v>45.526838966202781</v>
          </cell>
          <cell r="N145">
            <v>7.62</v>
          </cell>
          <cell r="O145">
            <v>7.62</v>
          </cell>
          <cell r="P145">
            <v>0</v>
          </cell>
          <cell r="R145">
            <v>1972.3559558937723</v>
          </cell>
          <cell r="S145">
            <v>423.74015748031496</v>
          </cell>
          <cell r="T145">
            <v>930.74803149606294</v>
          </cell>
          <cell r="W145">
            <v>7620</v>
          </cell>
          <cell r="X145">
            <v>0</v>
          </cell>
        </row>
        <row r="146">
          <cell r="B146">
            <v>39336</v>
          </cell>
          <cell r="C146" t="str">
            <v>B-01</v>
          </cell>
          <cell r="D146" t="str">
            <v>B-01:GBM</v>
          </cell>
          <cell r="E146">
            <v>10</v>
          </cell>
          <cell r="F146">
            <v>100</v>
          </cell>
          <cell r="G146">
            <v>479</v>
          </cell>
          <cell r="H146">
            <v>214</v>
          </cell>
          <cell r="I146">
            <v>410</v>
          </cell>
          <cell r="J146">
            <v>3079</v>
          </cell>
          <cell r="K146">
            <v>3993</v>
          </cell>
          <cell r="L146">
            <v>7072</v>
          </cell>
          <cell r="M146">
            <v>56.462104072398191</v>
          </cell>
          <cell r="N146">
            <v>5.36</v>
          </cell>
          <cell r="R146">
            <v>1740.8249431633647</v>
          </cell>
          <cell r="S146">
            <v>744.96268656716416</v>
          </cell>
          <cell r="T146">
            <v>1319.4029850746269</v>
          </cell>
          <cell r="V146" t="str">
            <v>after long S/I (GLPO Install), but current flow still natural</v>
          </cell>
          <cell r="W146">
            <v>5360</v>
          </cell>
          <cell r="X146">
            <v>0</v>
          </cell>
        </row>
        <row r="147">
          <cell r="B147">
            <v>39342</v>
          </cell>
          <cell r="C147" t="str">
            <v>B-01</v>
          </cell>
          <cell r="D147" t="str">
            <v>B-01:GBM</v>
          </cell>
          <cell r="E147">
            <v>14</v>
          </cell>
          <cell r="F147">
            <v>100</v>
          </cell>
          <cell r="G147">
            <v>491</v>
          </cell>
          <cell r="H147">
            <v>210</v>
          </cell>
          <cell r="I147">
            <v>1121</v>
          </cell>
          <cell r="J147">
            <v>3190</v>
          </cell>
          <cell r="K147">
            <v>4231</v>
          </cell>
          <cell r="L147">
            <v>7421</v>
          </cell>
          <cell r="M147">
            <v>57.013879531060503</v>
          </cell>
          <cell r="N147">
            <v>4.43</v>
          </cell>
          <cell r="O147">
            <v>5.71</v>
          </cell>
          <cell r="P147">
            <v>1.28</v>
          </cell>
          <cell r="R147">
            <v>1388.7147335423197</v>
          </cell>
          <cell r="S147">
            <v>955.07900677200905</v>
          </cell>
          <cell r="T147">
            <v>1675.1693002257337</v>
          </cell>
          <cell r="V147" t="str">
            <v>initial w/ GLPO</v>
          </cell>
          <cell r="W147">
            <v>4430</v>
          </cell>
          <cell r="X147">
            <v>1280</v>
          </cell>
        </row>
        <row r="148">
          <cell r="B148">
            <v>39343</v>
          </cell>
          <cell r="C148" t="str">
            <v>B-01</v>
          </cell>
          <cell r="D148" t="str">
            <v>B-01:GBM</v>
          </cell>
          <cell r="E148">
            <v>12</v>
          </cell>
          <cell r="F148">
            <v>100</v>
          </cell>
          <cell r="G148">
            <v>487</v>
          </cell>
          <cell r="H148">
            <v>197</v>
          </cell>
          <cell r="I148">
            <v>1162</v>
          </cell>
          <cell r="J148">
            <v>2465</v>
          </cell>
          <cell r="K148">
            <v>3920</v>
          </cell>
          <cell r="L148">
            <v>6385</v>
          </cell>
          <cell r="M148">
            <v>61.393891934220832</v>
          </cell>
          <cell r="N148">
            <v>3.77</v>
          </cell>
          <cell r="O148">
            <v>4.93</v>
          </cell>
          <cell r="P148">
            <v>1.1599999999999999</v>
          </cell>
          <cell r="R148">
            <v>1529.4117647058824</v>
          </cell>
          <cell r="S148">
            <v>1039.787798408488</v>
          </cell>
          <cell r="T148">
            <v>1693.6339522546418</v>
          </cell>
          <cell r="V148" t="str">
            <v>During test, some hours process interuption, which result not stable yet</v>
          </cell>
          <cell r="W148">
            <v>3770</v>
          </cell>
          <cell r="X148">
            <v>1160</v>
          </cell>
        </row>
        <row r="149">
          <cell r="B149">
            <v>39344</v>
          </cell>
          <cell r="C149" t="str">
            <v>B-01</v>
          </cell>
          <cell r="D149" t="str">
            <v>B-01:GBM</v>
          </cell>
          <cell r="E149">
            <v>6</v>
          </cell>
          <cell r="F149">
            <v>100</v>
          </cell>
          <cell r="G149">
            <v>498</v>
          </cell>
          <cell r="H149">
            <v>201</v>
          </cell>
          <cell r="I149">
            <v>1193</v>
          </cell>
          <cell r="J149">
            <v>3337</v>
          </cell>
          <cell r="K149">
            <v>4803</v>
          </cell>
          <cell r="L149">
            <v>8140</v>
          </cell>
          <cell r="M149">
            <v>59.004914004914006</v>
          </cell>
          <cell r="N149">
            <v>4.03</v>
          </cell>
          <cell r="O149">
            <v>8.74</v>
          </cell>
          <cell r="P149">
            <v>4.71</v>
          </cell>
          <cell r="R149">
            <v>1207.6715612825892</v>
          </cell>
          <cell r="S149">
            <v>1191.8114143920595</v>
          </cell>
          <cell r="T149">
            <v>2019.8511166253102</v>
          </cell>
          <cell r="V149" t="str">
            <v>Optimize with 5 MM</v>
          </cell>
          <cell r="W149">
            <v>4030.0000000000005</v>
          </cell>
          <cell r="X149">
            <v>4710</v>
          </cell>
        </row>
        <row r="150">
          <cell r="B150">
            <v>39345</v>
          </cell>
          <cell r="C150" t="str">
            <v>B-01</v>
          </cell>
          <cell r="D150" t="str">
            <v>B-01:GBM</v>
          </cell>
          <cell r="E150">
            <v>7</v>
          </cell>
          <cell r="F150">
            <v>100</v>
          </cell>
          <cell r="G150">
            <v>501</v>
          </cell>
          <cell r="H150">
            <v>205</v>
          </cell>
          <cell r="I150">
            <v>1179</v>
          </cell>
          <cell r="J150">
            <v>3147</v>
          </cell>
          <cell r="K150">
            <v>4777</v>
          </cell>
          <cell r="L150">
            <v>7924</v>
          </cell>
          <cell r="M150">
            <v>60.28520949015649</v>
          </cell>
          <cell r="N150">
            <v>3.58</v>
          </cell>
          <cell r="O150">
            <v>8.19</v>
          </cell>
          <cell r="P150">
            <v>4.6100000000000003</v>
          </cell>
          <cell r="R150">
            <v>1137.5913568477915</v>
          </cell>
          <cell r="S150">
            <v>1334.3575418994412</v>
          </cell>
          <cell r="T150">
            <v>2213.4078212290501</v>
          </cell>
          <cell r="W150">
            <v>3580</v>
          </cell>
          <cell r="X150">
            <v>4610</v>
          </cell>
        </row>
        <row r="151">
          <cell r="B151">
            <v>39350</v>
          </cell>
          <cell r="C151" t="str">
            <v>B-01</v>
          </cell>
          <cell r="D151" t="str">
            <v>B-01:GBM</v>
          </cell>
          <cell r="E151">
            <v>6</v>
          </cell>
          <cell r="F151">
            <v>100</v>
          </cell>
          <cell r="G151">
            <v>500</v>
          </cell>
          <cell r="H151">
            <v>192</v>
          </cell>
          <cell r="I151">
            <v>1059</v>
          </cell>
          <cell r="J151">
            <v>2374</v>
          </cell>
          <cell r="K151">
            <v>4671</v>
          </cell>
          <cell r="L151">
            <v>7045</v>
          </cell>
          <cell r="M151">
            <v>66.302342086586236</v>
          </cell>
          <cell r="N151">
            <v>2.7</v>
          </cell>
          <cell r="O151">
            <v>7.43</v>
          </cell>
          <cell r="P151">
            <v>4.7300000000000004</v>
          </cell>
          <cell r="R151">
            <v>1137.3209772535804</v>
          </cell>
          <cell r="S151">
            <v>1730</v>
          </cell>
          <cell r="T151">
            <v>2609.2592592592591</v>
          </cell>
          <cell r="V151" t="str">
            <v>annulus drop</v>
          </cell>
          <cell r="W151">
            <v>2700</v>
          </cell>
          <cell r="X151">
            <v>4730</v>
          </cell>
        </row>
        <row r="152">
          <cell r="B152">
            <v>39352</v>
          </cell>
          <cell r="C152" t="str">
            <v>B-01</v>
          </cell>
          <cell r="D152" t="str">
            <v>B-01:GBM</v>
          </cell>
          <cell r="E152">
            <v>11</v>
          </cell>
          <cell r="F152">
            <v>100</v>
          </cell>
          <cell r="G152">
            <v>493</v>
          </cell>
          <cell r="H152">
            <v>193</v>
          </cell>
          <cell r="I152">
            <v>1057</v>
          </cell>
          <cell r="J152">
            <v>2343</v>
          </cell>
          <cell r="K152">
            <v>4676</v>
          </cell>
          <cell r="L152">
            <v>7019</v>
          </cell>
          <cell r="M152">
            <v>66.619176520871918</v>
          </cell>
          <cell r="N152">
            <v>2.6</v>
          </cell>
          <cell r="O152">
            <v>7.14</v>
          </cell>
          <cell r="P152">
            <v>4.54</v>
          </cell>
          <cell r="R152">
            <v>1109.6884336320957</v>
          </cell>
          <cell r="S152">
            <v>1798.4615384615386</v>
          </cell>
          <cell r="T152">
            <v>2699.6153846153848</v>
          </cell>
          <cell r="V152" t="str">
            <v>wtr slugging at Hydocyclone</v>
          </cell>
          <cell r="W152">
            <v>2600</v>
          </cell>
          <cell r="X152">
            <v>4540</v>
          </cell>
        </row>
        <row r="153">
          <cell r="B153">
            <v>39353</v>
          </cell>
          <cell r="C153" t="str">
            <v>B-01</v>
          </cell>
          <cell r="D153" t="str">
            <v>B-01:GBM</v>
          </cell>
          <cell r="E153">
            <v>11</v>
          </cell>
          <cell r="F153">
            <v>90</v>
          </cell>
          <cell r="G153">
            <v>493</v>
          </cell>
          <cell r="H153">
            <v>203</v>
          </cell>
          <cell r="I153">
            <v>1055</v>
          </cell>
          <cell r="J153">
            <v>2406</v>
          </cell>
          <cell r="K153">
            <v>4758</v>
          </cell>
          <cell r="L153">
            <v>7164</v>
          </cell>
          <cell r="M153">
            <v>66.415410385259634</v>
          </cell>
          <cell r="N153">
            <v>2.82</v>
          </cell>
          <cell r="O153">
            <v>7.65</v>
          </cell>
          <cell r="P153">
            <v>4.83</v>
          </cell>
          <cell r="R153">
            <v>1172.069825436409</v>
          </cell>
          <cell r="S153">
            <v>1687.2340425531916</v>
          </cell>
          <cell r="T153">
            <v>2540.4255319148938</v>
          </cell>
          <cell r="V153" t="str">
            <v>at 90% choke to reduce water slugging</v>
          </cell>
          <cell r="W153">
            <v>2820</v>
          </cell>
          <cell r="X153">
            <v>4830</v>
          </cell>
        </row>
        <row r="154">
          <cell r="B154">
            <v>39361</v>
          </cell>
          <cell r="C154" t="str">
            <v>B-01</v>
          </cell>
          <cell r="D154" t="str">
            <v>B-01:GBM</v>
          </cell>
          <cell r="E154">
            <v>22</v>
          </cell>
          <cell r="F154">
            <v>100</v>
          </cell>
          <cell r="G154">
            <v>497</v>
          </cell>
          <cell r="H154">
            <v>199</v>
          </cell>
          <cell r="I154">
            <v>1450</v>
          </cell>
          <cell r="J154">
            <v>2744</v>
          </cell>
          <cell r="K154">
            <v>4845</v>
          </cell>
          <cell r="L154">
            <v>7589</v>
          </cell>
          <cell r="M154">
            <v>63.842403478719199</v>
          </cell>
          <cell r="N154">
            <v>4.72</v>
          </cell>
          <cell r="O154">
            <v>9.43</v>
          </cell>
          <cell r="P154">
            <v>4.71</v>
          </cell>
          <cell r="R154">
            <v>1720.1166180758019</v>
          </cell>
          <cell r="S154">
            <v>1026.4830508474577</v>
          </cell>
          <cell r="T154">
            <v>1607.8389830508474</v>
          </cell>
          <cell r="V154" t="str">
            <v>test after install top packer GLPO</v>
          </cell>
          <cell r="W154">
            <v>4720</v>
          </cell>
          <cell r="X154">
            <v>4710</v>
          </cell>
        </row>
        <row r="155">
          <cell r="B155">
            <v>39363</v>
          </cell>
          <cell r="C155" t="str">
            <v>B-01</v>
          </cell>
          <cell r="D155" t="str">
            <v>B-01:GBM</v>
          </cell>
          <cell r="E155">
            <v>21</v>
          </cell>
          <cell r="F155">
            <v>100</v>
          </cell>
          <cell r="G155">
            <v>491</v>
          </cell>
          <cell r="H155">
            <v>203</v>
          </cell>
          <cell r="I155">
            <v>1408</v>
          </cell>
          <cell r="J155">
            <v>2315</v>
          </cell>
          <cell r="K155">
            <v>4563</v>
          </cell>
          <cell r="L155">
            <v>6878</v>
          </cell>
          <cell r="M155">
            <v>66.341959872055824</v>
          </cell>
          <cell r="N155">
            <v>3.46</v>
          </cell>
          <cell r="O155">
            <v>7.97</v>
          </cell>
          <cell r="P155">
            <v>4.51</v>
          </cell>
          <cell r="R155">
            <v>1494.6004319654428</v>
          </cell>
          <cell r="S155">
            <v>1318.78612716763</v>
          </cell>
          <cell r="T155">
            <v>1987.8612716763005</v>
          </cell>
          <cell r="V155" t="str">
            <v>water more stable</v>
          </cell>
          <cell r="W155">
            <v>3460</v>
          </cell>
          <cell r="X155">
            <v>4510</v>
          </cell>
        </row>
        <row r="156">
          <cell r="B156">
            <v>39366</v>
          </cell>
          <cell r="C156" t="str">
            <v>B-01</v>
          </cell>
          <cell r="D156" t="str">
            <v>B-01:GBM</v>
          </cell>
          <cell r="E156">
            <v>7</v>
          </cell>
          <cell r="F156">
            <v>100</v>
          </cell>
          <cell r="G156">
            <v>484</v>
          </cell>
          <cell r="H156">
            <v>191</v>
          </cell>
          <cell r="I156">
            <v>1250</v>
          </cell>
          <cell r="J156">
            <v>2048</v>
          </cell>
          <cell r="K156">
            <v>4443</v>
          </cell>
          <cell r="L156">
            <v>6491</v>
          </cell>
          <cell r="M156">
            <v>68.448621167770753</v>
          </cell>
          <cell r="N156">
            <v>3.03</v>
          </cell>
          <cell r="O156">
            <v>6.7</v>
          </cell>
          <cell r="P156">
            <v>3.67</v>
          </cell>
          <cell r="R156">
            <v>1479.4921875</v>
          </cell>
          <cell r="S156">
            <v>1466.3366336633662</v>
          </cell>
          <cell r="T156">
            <v>2142.2442244224421</v>
          </cell>
          <cell r="W156">
            <v>3030</v>
          </cell>
          <cell r="X156">
            <v>3670</v>
          </cell>
        </row>
        <row r="157">
          <cell r="B157">
            <v>39375</v>
          </cell>
          <cell r="C157" t="str">
            <v>B-01</v>
          </cell>
          <cell r="D157" t="str">
            <v>B-01:GBM</v>
          </cell>
          <cell r="E157">
            <v>6</v>
          </cell>
          <cell r="F157">
            <v>100</v>
          </cell>
          <cell r="G157">
            <v>486</v>
          </cell>
          <cell r="H157">
            <v>193</v>
          </cell>
          <cell r="I157">
            <v>1393</v>
          </cell>
          <cell r="J157">
            <v>2085</v>
          </cell>
          <cell r="K157">
            <v>4494</v>
          </cell>
          <cell r="L157">
            <v>6579</v>
          </cell>
          <cell r="M157">
            <v>68.308253533971723</v>
          </cell>
          <cell r="N157">
            <v>3.62</v>
          </cell>
          <cell r="O157">
            <v>8.2100000000000009</v>
          </cell>
          <cell r="P157">
            <v>4.59</v>
          </cell>
          <cell r="R157">
            <v>1736.21103117506</v>
          </cell>
          <cell r="S157">
            <v>1241.4364640883978</v>
          </cell>
          <cell r="T157">
            <v>1817.4033149171271</v>
          </cell>
          <cell r="W157">
            <v>3620</v>
          </cell>
          <cell r="X157">
            <v>4590</v>
          </cell>
        </row>
        <row r="158">
          <cell r="B158">
            <v>39385</v>
          </cell>
          <cell r="C158" t="str">
            <v>B-01</v>
          </cell>
          <cell r="D158" t="str">
            <v>B-01:GBM</v>
          </cell>
          <cell r="E158">
            <v>9</v>
          </cell>
          <cell r="F158">
            <v>100</v>
          </cell>
          <cell r="G158">
            <v>501</v>
          </cell>
          <cell r="H158">
            <v>195</v>
          </cell>
          <cell r="I158">
            <v>1448</v>
          </cell>
          <cell r="J158">
            <v>2083</v>
          </cell>
          <cell r="K158">
            <v>4465</v>
          </cell>
          <cell r="L158">
            <v>6548</v>
          </cell>
          <cell r="M158">
            <v>68.18875992669517</v>
          </cell>
          <cell r="N158">
            <v>4.43</v>
          </cell>
          <cell r="O158">
            <v>9.4700000000000006</v>
          </cell>
          <cell r="P158">
            <v>5.04</v>
          </cell>
          <cell r="R158">
            <v>2126.7402784445512</v>
          </cell>
          <cell r="S158">
            <v>1007.9006772009029</v>
          </cell>
          <cell r="T158">
            <v>1478.1038374717832</v>
          </cell>
          <cell r="V158" t="str">
            <v>w/ 5 MM</v>
          </cell>
          <cell r="W158">
            <v>4430</v>
          </cell>
          <cell r="X158">
            <v>5040</v>
          </cell>
        </row>
        <row r="159">
          <cell r="B159">
            <v>39400</v>
          </cell>
          <cell r="C159" t="str">
            <v>B-01</v>
          </cell>
          <cell r="D159" t="str">
            <v>B-01:GBM</v>
          </cell>
          <cell r="E159">
            <v>8</v>
          </cell>
          <cell r="F159">
            <v>100</v>
          </cell>
          <cell r="G159">
            <v>483</v>
          </cell>
          <cell r="H159">
            <v>202</v>
          </cell>
          <cell r="I159">
            <v>1347</v>
          </cell>
          <cell r="J159">
            <v>1973</v>
          </cell>
          <cell r="K159">
            <v>5113</v>
          </cell>
          <cell r="L159">
            <v>7086</v>
          </cell>
          <cell r="M159">
            <v>72.15636466271522</v>
          </cell>
          <cell r="N159">
            <v>8.91</v>
          </cell>
          <cell r="O159">
            <v>12.66</v>
          </cell>
          <cell r="P159">
            <v>3.75</v>
          </cell>
          <cell r="R159">
            <v>4515.9655347187027</v>
          </cell>
          <cell r="S159">
            <v>573.84960718294053</v>
          </cell>
          <cell r="T159">
            <v>795.28619528619527</v>
          </cell>
          <cell r="V159" t="str">
            <v>unload w/ 3.75 MM (after 5 days S/I) --&gt; gas too high --&gt; retest</v>
          </cell>
          <cell r="W159">
            <v>8910</v>
          </cell>
          <cell r="X159">
            <v>3750</v>
          </cell>
        </row>
        <row r="160">
          <cell r="B160">
            <v>39410</v>
          </cell>
          <cell r="C160" t="str">
            <v>B-01</v>
          </cell>
          <cell r="D160" t="str">
            <v>B-01:GBM</v>
          </cell>
          <cell r="E160">
            <v>10</v>
          </cell>
          <cell r="F160">
            <v>100</v>
          </cell>
          <cell r="G160">
            <v>480</v>
          </cell>
          <cell r="H160">
            <v>190</v>
          </cell>
          <cell r="I160">
            <v>1428</v>
          </cell>
          <cell r="J160">
            <v>1671</v>
          </cell>
          <cell r="K160">
            <v>4284</v>
          </cell>
          <cell r="L160">
            <v>5955</v>
          </cell>
          <cell r="M160">
            <v>71.939546599496225</v>
          </cell>
          <cell r="N160">
            <v>3.1</v>
          </cell>
          <cell r="O160">
            <v>7.77</v>
          </cell>
          <cell r="P160">
            <v>4.67</v>
          </cell>
          <cell r="R160">
            <v>1855.1765409934171</v>
          </cell>
          <cell r="S160">
            <v>1381.9354838709678</v>
          </cell>
          <cell r="T160">
            <v>1920.9677419354839</v>
          </cell>
          <cell r="V160" t="str">
            <v>Need to optimzed with 5 MM gas --&gt; retest</v>
          </cell>
          <cell r="W160">
            <v>3100</v>
          </cell>
          <cell r="X160">
            <v>4670</v>
          </cell>
        </row>
        <row r="161">
          <cell r="B161">
            <v>39421</v>
          </cell>
          <cell r="C161" t="str">
            <v>B-01</v>
          </cell>
          <cell r="D161" t="str">
            <v>B-01:GBM</v>
          </cell>
          <cell r="E161">
            <v>14</v>
          </cell>
          <cell r="F161">
            <v>100</v>
          </cell>
          <cell r="G161">
            <v>481</v>
          </cell>
          <cell r="H161">
            <v>187</v>
          </cell>
          <cell r="I161">
            <v>1326</v>
          </cell>
          <cell r="J161">
            <v>1520</v>
          </cell>
          <cell r="K161">
            <v>4067</v>
          </cell>
          <cell r="L161">
            <v>5587</v>
          </cell>
          <cell r="M161">
            <v>72.793986039019146</v>
          </cell>
          <cell r="N161">
            <v>2.61</v>
          </cell>
          <cell r="O161">
            <v>6.99</v>
          </cell>
          <cell r="P161">
            <v>4.38</v>
          </cell>
          <cell r="R161">
            <v>1717.1052631578948</v>
          </cell>
          <cell r="S161">
            <v>1558.2375478927204</v>
          </cell>
          <cell r="T161">
            <v>2140.6130268199236</v>
          </cell>
          <cell r="W161">
            <v>2610</v>
          </cell>
          <cell r="X161">
            <v>4380</v>
          </cell>
        </row>
        <row r="162">
          <cell r="B162">
            <v>39436</v>
          </cell>
          <cell r="C162" t="str">
            <v>B-01</v>
          </cell>
          <cell r="D162" t="str">
            <v>B-01:GBM</v>
          </cell>
          <cell r="E162">
            <v>10</v>
          </cell>
          <cell r="F162">
            <v>100</v>
          </cell>
          <cell r="G162">
            <v>462</v>
          </cell>
          <cell r="H162">
            <v>186</v>
          </cell>
          <cell r="I162">
            <v>1360</v>
          </cell>
          <cell r="J162">
            <v>1474</v>
          </cell>
          <cell r="K162">
            <v>4045</v>
          </cell>
          <cell r="L162">
            <v>5519</v>
          </cell>
          <cell r="M162">
            <v>73.292263091139702</v>
          </cell>
          <cell r="N162">
            <v>2.7</v>
          </cell>
          <cell r="O162">
            <v>7.09</v>
          </cell>
          <cell r="P162">
            <v>4.3899999999999997</v>
          </cell>
          <cell r="R162">
            <v>1831.7503392130259</v>
          </cell>
          <cell r="S162">
            <v>1498.148148148148</v>
          </cell>
          <cell r="T162">
            <v>2044.0740740740741</v>
          </cell>
          <cell r="W162">
            <v>2700</v>
          </cell>
          <cell r="X162">
            <v>4390</v>
          </cell>
        </row>
        <row r="163">
          <cell r="B163">
            <v>39447</v>
          </cell>
          <cell r="C163" t="str">
            <v>B-01</v>
          </cell>
          <cell r="D163" t="str">
            <v>B-01:GBM</v>
          </cell>
          <cell r="E163">
            <v>24</v>
          </cell>
          <cell r="F163">
            <v>100</v>
          </cell>
          <cell r="G163">
            <v>491</v>
          </cell>
          <cell r="H163">
            <v>183</v>
          </cell>
          <cell r="I163">
            <v>1349</v>
          </cell>
          <cell r="J163">
            <v>1350</v>
          </cell>
          <cell r="K163">
            <v>3759</v>
          </cell>
          <cell r="L163">
            <v>5109</v>
          </cell>
          <cell r="M163">
            <v>73.576042278332352</v>
          </cell>
          <cell r="N163">
            <v>2.78</v>
          </cell>
          <cell r="O163">
            <v>7.11</v>
          </cell>
          <cell r="P163">
            <v>4.33</v>
          </cell>
          <cell r="R163">
            <v>2059.2592592592591</v>
          </cell>
          <cell r="S163">
            <v>1352.158273381295</v>
          </cell>
          <cell r="T163">
            <v>1837.769784172662</v>
          </cell>
          <cell r="W163">
            <v>2780</v>
          </cell>
          <cell r="X163">
            <v>4330</v>
          </cell>
        </row>
        <row r="164">
          <cell r="B164">
            <v>39466</v>
          </cell>
          <cell r="C164" t="str">
            <v>B-01</v>
          </cell>
          <cell r="D164" t="str">
            <v>B-01:GBM</v>
          </cell>
          <cell r="E164">
            <v>17</v>
          </cell>
          <cell r="F164">
            <v>100</v>
          </cell>
          <cell r="G164">
            <v>473</v>
          </cell>
          <cell r="H164">
            <v>195</v>
          </cell>
          <cell r="I164">
            <v>1270</v>
          </cell>
          <cell r="J164">
            <v>2296.4</v>
          </cell>
          <cell r="K164">
            <v>4235.7</v>
          </cell>
          <cell r="L164">
            <v>6532.1</v>
          </cell>
          <cell r="M164">
            <v>64.844383888795335</v>
          </cell>
          <cell r="N164">
            <v>5.6</v>
          </cell>
          <cell r="O164">
            <v>9.73</v>
          </cell>
          <cell r="P164">
            <v>4.13</v>
          </cell>
          <cell r="R164">
            <v>2438.5995471172268</v>
          </cell>
          <cell r="S164">
            <v>756.375</v>
          </cell>
          <cell r="T164">
            <v>1166.4464285714287</v>
          </cell>
          <cell r="V164" t="str">
            <v>Test after Jan Field S/D</v>
          </cell>
          <cell r="W164">
            <v>5600</v>
          </cell>
          <cell r="X164">
            <v>4130</v>
          </cell>
        </row>
        <row r="165">
          <cell r="B165">
            <v>39472</v>
          </cell>
          <cell r="C165" t="str">
            <v>B-01</v>
          </cell>
          <cell r="D165" t="str">
            <v>B-01:GBM</v>
          </cell>
          <cell r="E165">
            <v>22</v>
          </cell>
          <cell r="F165">
            <v>100</v>
          </cell>
          <cell r="G165">
            <v>461</v>
          </cell>
          <cell r="H165">
            <v>188</v>
          </cell>
          <cell r="I165">
            <v>1299</v>
          </cell>
          <cell r="J165">
            <v>1511</v>
          </cell>
          <cell r="K165">
            <v>3742</v>
          </cell>
          <cell r="L165">
            <v>5253</v>
          </cell>
          <cell r="M165">
            <v>71.235484485056162</v>
          </cell>
          <cell r="N165">
            <v>2.5299999999999998</v>
          </cell>
          <cell r="O165">
            <v>6.4</v>
          </cell>
          <cell r="P165">
            <v>3.87</v>
          </cell>
          <cell r="R165">
            <v>1674.3878226340173</v>
          </cell>
          <cell r="S165">
            <v>1479.0513833992095</v>
          </cell>
          <cell r="T165">
            <v>2076.284584980237</v>
          </cell>
          <cell r="W165">
            <v>2530</v>
          </cell>
          <cell r="X165">
            <v>3870</v>
          </cell>
        </row>
        <row r="166">
          <cell r="B166">
            <v>39485</v>
          </cell>
          <cell r="C166" t="str">
            <v>B-01</v>
          </cell>
          <cell r="D166" t="str">
            <v>B-01:GBM</v>
          </cell>
          <cell r="E166">
            <v>8</v>
          </cell>
          <cell r="F166">
            <v>100</v>
          </cell>
          <cell r="G166">
            <v>454</v>
          </cell>
          <cell r="H166">
            <v>184</v>
          </cell>
          <cell r="I166">
            <v>1404</v>
          </cell>
          <cell r="J166">
            <v>1479</v>
          </cell>
          <cell r="K166">
            <v>4050</v>
          </cell>
          <cell r="L166">
            <v>5529</v>
          </cell>
          <cell r="M166">
            <v>73.25013564839935</v>
          </cell>
          <cell r="N166">
            <v>2.99</v>
          </cell>
          <cell r="O166">
            <v>7.76</v>
          </cell>
          <cell r="P166">
            <v>4.7699999999999996</v>
          </cell>
          <cell r="R166">
            <v>2021.6362407031779</v>
          </cell>
          <cell r="S166">
            <v>1354.515050167224</v>
          </cell>
          <cell r="T166">
            <v>1849.1638795986621</v>
          </cell>
          <cell r="W166">
            <v>2990</v>
          </cell>
          <cell r="X166">
            <v>4770</v>
          </cell>
        </row>
        <row r="167">
          <cell r="B167">
            <v>39495</v>
          </cell>
          <cell r="C167" t="str">
            <v>B-01</v>
          </cell>
          <cell r="D167" t="str">
            <v>B-01:GBM</v>
          </cell>
          <cell r="E167">
            <v>9</v>
          </cell>
          <cell r="F167">
            <v>100</v>
          </cell>
          <cell r="G167">
            <v>465</v>
          </cell>
          <cell r="H167">
            <v>175</v>
          </cell>
          <cell r="I167">
            <v>1459</v>
          </cell>
          <cell r="J167">
            <v>1331</v>
          </cell>
          <cell r="K167">
            <v>3990</v>
          </cell>
          <cell r="L167">
            <v>5321</v>
          </cell>
          <cell r="M167">
            <v>74.985904905093022</v>
          </cell>
          <cell r="N167">
            <v>2.98</v>
          </cell>
          <cell r="O167">
            <v>7.88</v>
          </cell>
          <cell r="P167">
            <v>4.9000000000000004</v>
          </cell>
          <cell r="R167">
            <v>2238.9181066867018</v>
          </cell>
          <cell r="S167">
            <v>1338.9261744966443</v>
          </cell>
          <cell r="T167">
            <v>1785.5704697986578</v>
          </cell>
          <cell r="W167">
            <v>2980</v>
          </cell>
          <cell r="X167">
            <v>4900</v>
          </cell>
        </row>
        <row r="168">
          <cell r="B168">
            <v>39508</v>
          </cell>
          <cell r="C168" t="str">
            <v>B-01</v>
          </cell>
          <cell r="D168" t="str">
            <v>B-01:GBM</v>
          </cell>
          <cell r="E168">
            <v>8</v>
          </cell>
          <cell r="F168">
            <v>100</v>
          </cell>
          <cell r="G168">
            <v>487</v>
          </cell>
          <cell r="H168">
            <v>167</v>
          </cell>
          <cell r="I168">
            <v>1359</v>
          </cell>
          <cell r="J168">
            <v>1079</v>
          </cell>
          <cell r="K168">
            <v>3638</v>
          </cell>
          <cell r="L168">
            <v>4717</v>
          </cell>
          <cell r="M168">
            <v>77.125291498834002</v>
          </cell>
          <cell r="N168">
            <v>1.83</v>
          </cell>
          <cell r="O168">
            <v>6.86</v>
          </cell>
          <cell r="P168">
            <v>5.03</v>
          </cell>
          <cell r="R168">
            <v>1696.0148285449491</v>
          </cell>
          <cell r="S168">
            <v>1987.9781420765028</v>
          </cell>
          <cell r="T168">
            <v>2577.5956284153003</v>
          </cell>
          <cell r="V168" t="str">
            <v>confirmed oil decreased</v>
          </cell>
          <cell r="W168">
            <v>1830</v>
          </cell>
          <cell r="X168">
            <v>5030</v>
          </cell>
        </row>
        <row r="169">
          <cell r="B169">
            <v>39530</v>
          </cell>
          <cell r="C169" t="str">
            <v>B-01</v>
          </cell>
          <cell r="D169" t="str">
            <v>B-01:GBM</v>
          </cell>
          <cell r="E169">
            <v>7</v>
          </cell>
          <cell r="F169">
            <v>100</v>
          </cell>
          <cell r="G169">
            <v>490</v>
          </cell>
          <cell r="H169">
            <v>172</v>
          </cell>
          <cell r="I169">
            <v>1347</v>
          </cell>
          <cell r="J169">
            <v>1024</v>
          </cell>
          <cell r="K169">
            <v>3519</v>
          </cell>
          <cell r="L169">
            <v>4543</v>
          </cell>
          <cell r="M169">
            <v>77.459828307285932</v>
          </cell>
          <cell r="N169">
            <v>1.61</v>
          </cell>
          <cell r="O169">
            <v>6.59</v>
          </cell>
          <cell r="P169">
            <v>4.9800000000000004</v>
          </cell>
          <cell r="R169">
            <v>1572.265625</v>
          </cell>
          <cell r="S169">
            <v>2185.7142857142858</v>
          </cell>
          <cell r="T169">
            <v>2821.7391304347825</v>
          </cell>
          <cell r="W169">
            <v>1610</v>
          </cell>
          <cell r="X169">
            <v>4980</v>
          </cell>
        </row>
        <row r="170">
          <cell r="B170">
            <v>39542</v>
          </cell>
          <cell r="C170" t="str">
            <v>B-01</v>
          </cell>
          <cell r="D170" t="str">
            <v>B-01:GBM</v>
          </cell>
          <cell r="E170">
            <v>10</v>
          </cell>
          <cell r="F170">
            <v>100</v>
          </cell>
          <cell r="G170">
            <v>477</v>
          </cell>
          <cell r="H170">
            <v>167</v>
          </cell>
          <cell r="I170">
            <v>1334</v>
          </cell>
          <cell r="J170">
            <v>827</v>
          </cell>
          <cell r="K170">
            <v>3649</v>
          </cell>
          <cell r="L170">
            <v>4476</v>
          </cell>
          <cell r="M170">
            <v>81.523681858802505</v>
          </cell>
          <cell r="N170">
            <v>0.38</v>
          </cell>
          <cell r="O170">
            <v>6.26</v>
          </cell>
          <cell r="P170">
            <v>5.88</v>
          </cell>
          <cell r="R170">
            <v>459.49214026602175</v>
          </cell>
          <cell r="S170">
            <v>9602.6315789473683</v>
          </cell>
          <cell r="T170">
            <v>11778.947368421053</v>
          </cell>
          <cell r="V170" t="str">
            <v>oil decreased</v>
          </cell>
          <cell r="W170">
            <v>380</v>
          </cell>
          <cell r="X170">
            <v>5880</v>
          </cell>
        </row>
        <row r="171">
          <cell r="B171">
            <v>39546</v>
          </cell>
          <cell r="C171" t="str">
            <v>B-01</v>
          </cell>
          <cell r="D171" t="str">
            <v>B-01:GBM</v>
          </cell>
          <cell r="E171">
            <v>13</v>
          </cell>
          <cell r="F171">
            <v>100</v>
          </cell>
          <cell r="G171">
            <v>475</v>
          </cell>
          <cell r="H171">
            <v>174</v>
          </cell>
          <cell r="I171">
            <v>1305</v>
          </cell>
          <cell r="J171">
            <v>740</v>
          </cell>
          <cell r="K171">
            <v>3648</v>
          </cell>
          <cell r="L171">
            <v>4388</v>
          </cell>
          <cell r="M171">
            <v>83.135824977210575</v>
          </cell>
          <cell r="N171">
            <v>0</v>
          </cell>
          <cell r="O171">
            <v>5.57</v>
          </cell>
          <cell r="P171">
            <v>5.99</v>
          </cell>
          <cell r="R171">
            <v>0</v>
          </cell>
          <cell r="T171">
            <v>0</v>
          </cell>
          <cell r="V171" t="str">
            <v>confirmed oil decreased</v>
          </cell>
          <cell r="W171">
            <v>0</v>
          </cell>
          <cell r="X171">
            <v>5990</v>
          </cell>
        </row>
        <row r="172">
          <cell r="B172">
            <v>39553</v>
          </cell>
          <cell r="C172" t="str">
            <v>B-01</v>
          </cell>
          <cell r="D172" t="str">
            <v>B-01:GBM</v>
          </cell>
          <cell r="E172">
            <v>9</v>
          </cell>
          <cell r="F172">
            <v>100</v>
          </cell>
          <cell r="G172">
            <v>486</v>
          </cell>
          <cell r="H172">
            <v>180</v>
          </cell>
          <cell r="I172">
            <v>1373</v>
          </cell>
          <cell r="J172">
            <v>783</v>
          </cell>
          <cell r="K172">
            <v>3670</v>
          </cell>
          <cell r="L172">
            <v>4453</v>
          </cell>
          <cell r="M172">
            <v>82.416348529081517</v>
          </cell>
          <cell r="N172">
            <v>1.35</v>
          </cell>
          <cell r="O172">
            <v>6.8</v>
          </cell>
          <cell r="P172">
            <v>5.45</v>
          </cell>
          <cell r="R172">
            <v>1724.1379310344828</v>
          </cell>
          <cell r="S172">
            <v>2718.5185185185187</v>
          </cell>
          <cell r="T172">
            <v>3298.5185185185187</v>
          </cell>
          <cell r="W172">
            <v>1350</v>
          </cell>
          <cell r="X172">
            <v>5450</v>
          </cell>
        </row>
        <row r="173">
          <cell r="B173">
            <v>39561</v>
          </cell>
          <cell r="C173" t="str">
            <v>B-01</v>
          </cell>
          <cell r="D173" t="str">
            <v>B-01:GBM</v>
          </cell>
          <cell r="E173">
            <v>17</v>
          </cell>
          <cell r="F173">
            <v>100</v>
          </cell>
          <cell r="G173">
            <v>476</v>
          </cell>
          <cell r="H173">
            <v>162</v>
          </cell>
          <cell r="I173">
            <v>1355</v>
          </cell>
          <cell r="J173">
            <v>847</v>
          </cell>
          <cell r="K173">
            <v>3775</v>
          </cell>
          <cell r="L173">
            <v>4622</v>
          </cell>
          <cell r="M173">
            <v>81.67459974037213</v>
          </cell>
          <cell r="N173">
            <v>2.13</v>
          </cell>
          <cell r="O173">
            <v>6.6</v>
          </cell>
          <cell r="P173">
            <v>4.47</v>
          </cell>
          <cell r="R173">
            <v>2514.757969303424</v>
          </cell>
          <cell r="S173">
            <v>1772.3004694835681</v>
          </cell>
          <cell r="T173">
            <v>2169.9530516431923</v>
          </cell>
          <cell r="W173">
            <v>2130</v>
          </cell>
          <cell r="X173">
            <v>4470</v>
          </cell>
        </row>
        <row r="174">
          <cell r="B174">
            <v>39578</v>
          </cell>
          <cell r="C174" t="str">
            <v>B-01</v>
          </cell>
          <cell r="D174" t="str">
            <v>B-01:GBM</v>
          </cell>
          <cell r="E174">
            <v>8</v>
          </cell>
          <cell r="F174">
            <v>100</v>
          </cell>
          <cell r="G174">
            <v>476</v>
          </cell>
          <cell r="H174">
            <v>174</v>
          </cell>
          <cell r="I174">
            <v>1288</v>
          </cell>
          <cell r="J174">
            <v>699</v>
          </cell>
          <cell r="K174">
            <v>3128</v>
          </cell>
          <cell r="L174">
            <v>3827</v>
          </cell>
          <cell r="M174">
            <v>81.735040501698464</v>
          </cell>
          <cell r="N174">
            <v>1.79</v>
          </cell>
          <cell r="O174">
            <v>5.48</v>
          </cell>
          <cell r="P174">
            <v>3.69</v>
          </cell>
          <cell r="R174">
            <v>2560.8011444921317</v>
          </cell>
          <cell r="S174">
            <v>1747.4860335195531</v>
          </cell>
          <cell r="T174">
            <v>2137.9888268156424</v>
          </cell>
          <cell r="V174" t="str">
            <v>getting better but nee to test again</v>
          </cell>
          <cell r="W174">
            <v>1790</v>
          </cell>
          <cell r="X174">
            <v>3690</v>
          </cell>
        </row>
        <row r="175">
          <cell r="B175">
            <v>39586</v>
          </cell>
          <cell r="C175" t="str">
            <v>B-01</v>
          </cell>
          <cell r="D175" t="str">
            <v>B-01:GBM</v>
          </cell>
          <cell r="E175">
            <v>11</v>
          </cell>
          <cell r="F175">
            <v>100</v>
          </cell>
          <cell r="G175">
            <v>467</v>
          </cell>
          <cell r="H175">
            <v>165</v>
          </cell>
          <cell r="I175">
            <v>1327</v>
          </cell>
          <cell r="J175">
            <v>845</v>
          </cell>
          <cell r="K175">
            <v>3300</v>
          </cell>
          <cell r="L175">
            <v>4145</v>
          </cell>
          <cell r="M175">
            <v>79.61399276236429</v>
          </cell>
          <cell r="N175">
            <v>1.74</v>
          </cell>
          <cell r="O175">
            <v>5.59</v>
          </cell>
          <cell r="P175">
            <v>3.85</v>
          </cell>
          <cell r="R175">
            <v>2059.1715976331361</v>
          </cell>
          <cell r="S175">
            <v>1896.5517241379309</v>
          </cell>
          <cell r="T175">
            <v>2382.1839080459772</v>
          </cell>
          <cell r="W175">
            <v>1740</v>
          </cell>
          <cell r="X175">
            <v>3850</v>
          </cell>
        </row>
        <row r="176">
          <cell r="B176">
            <v>39607</v>
          </cell>
          <cell r="C176" t="str">
            <v>B-01</v>
          </cell>
          <cell r="D176" t="str">
            <v>B-01:GBM</v>
          </cell>
          <cell r="E176">
            <v>16</v>
          </cell>
          <cell r="F176">
            <v>100</v>
          </cell>
          <cell r="G176">
            <v>562</v>
          </cell>
          <cell r="H176">
            <v>178</v>
          </cell>
          <cell r="I176">
            <v>1369</v>
          </cell>
          <cell r="J176">
            <v>1555</v>
          </cell>
          <cell r="K176">
            <v>3338</v>
          </cell>
          <cell r="L176">
            <v>4893</v>
          </cell>
          <cell r="M176">
            <v>68.219905988146337</v>
          </cell>
          <cell r="N176">
            <v>5.51</v>
          </cell>
          <cell r="O176">
            <v>9.5500000000000007</v>
          </cell>
          <cell r="P176">
            <v>4.04</v>
          </cell>
          <cell r="R176">
            <v>3543.4083601286175</v>
          </cell>
          <cell r="S176">
            <v>605.80762250453722</v>
          </cell>
          <cell r="T176">
            <v>888.021778584392</v>
          </cell>
          <cell r="V176" t="str">
            <v>test after Field S/D --. need to restest</v>
          </cell>
          <cell r="W176">
            <v>5510</v>
          </cell>
          <cell r="X176">
            <v>4040</v>
          </cell>
        </row>
        <row r="177">
          <cell r="B177">
            <v>39611</v>
          </cell>
          <cell r="C177" t="str">
            <v>B-01</v>
          </cell>
          <cell r="D177" t="str">
            <v>B-01:GBM</v>
          </cell>
          <cell r="E177">
            <v>14</v>
          </cell>
          <cell r="F177">
            <v>100</v>
          </cell>
          <cell r="G177">
            <v>555</v>
          </cell>
          <cell r="H177">
            <v>162</v>
          </cell>
          <cell r="I177">
            <v>1368</v>
          </cell>
          <cell r="J177">
            <v>971</v>
          </cell>
          <cell r="K177">
            <v>2889</v>
          </cell>
          <cell r="L177">
            <v>3860</v>
          </cell>
          <cell r="M177">
            <v>74.844559585492235</v>
          </cell>
          <cell r="N177">
            <v>2.9</v>
          </cell>
          <cell r="O177">
            <v>7.01</v>
          </cell>
          <cell r="P177">
            <v>4.1100000000000003</v>
          </cell>
          <cell r="R177">
            <v>2986.6117404737383</v>
          </cell>
          <cell r="S177">
            <v>996.20689655172418</v>
          </cell>
          <cell r="T177">
            <v>1331.0344827586207</v>
          </cell>
          <cell r="W177">
            <v>2900</v>
          </cell>
          <cell r="X177">
            <v>4110</v>
          </cell>
        </row>
        <row r="178">
          <cell r="B178">
            <v>39630</v>
          </cell>
          <cell r="C178" t="str">
            <v>B-01</v>
          </cell>
          <cell r="D178" t="str">
            <v>B-01:GBM</v>
          </cell>
          <cell r="E178">
            <v>8</v>
          </cell>
          <cell r="F178">
            <v>100</v>
          </cell>
          <cell r="G178">
            <v>537</v>
          </cell>
          <cell r="H178">
            <v>161</v>
          </cell>
          <cell r="I178">
            <v>1576</v>
          </cell>
          <cell r="J178">
            <v>756</v>
          </cell>
          <cell r="K178">
            <v>3074</v>
          </cell>
          <cell r="L178">
            <v>3830</v>
          </cell>
          <cell r="M178">
            <v>80.261096605744129</v>
          </cell>
          <cell r="N178">
            <v>2.5</v>
          </cell>
          <cell r="O178">
            <v>7.59</v>
          </cell>
          <cell r="P178">
            <v>5.09</v>
          </cell>
          <cell r="R178">
            <v>3306.8783068783068</v>
          </cell>
          <cell r="S178">
            <v>1229.5999999999999</v>
          </cell>
          <cell r="T178">
            <v>1532</v>
          </cell>
          <cell r="W178">
            <v>2500</v>
          </cell>
          <cell r="X178">
            <v>5090</v>
          </cell>
        </row>
        <row r="179">
          <cell r="B179">
            <v>39633</v>
          </cell>
          <cell r="C179" t="str">
            <v>B-01</v>
          </cell>
          <cell r="D179" t="str">
            <v>B-01:GBM</v>
          </cell>
          <cell r="E179">
            <v>10</v>
          </cell>
          <cell r="F179">
            <v>100</v>
          </cell>
          <cell r="G179">
            <v>536</v>
          </cell>
          <cell r="H179">
            <v>141</v>
          </cell>
          <cell r="I179">
            <v>1812</v>
          </cell>
          <cell r="J179">
            <v>843</v>
          </cell>
          <cell r="K179">
            <v>3359</v>
          </cell>
          <cell r="L179">
            <v>4202</v>
          </cell>
          <cell r="M179">
            <v>79.938124702522614</v>
          </cell>
          <cell r="N179">
            <v>3.77</v>
          </cell>
          <cell r="O179">
            <v>8.86</v>
          </cell>
          <cell r="P179">
            <v>5.09</v>
          </cell>
          <cell r="R179">
            <v>4472.1233689205219</v>
          </cell>
          <cell r="S179">
            <v>890.9814323607427</v>
          </cell>
          <cell r="T179">
            <v>1114.5888594164455</v>
          </cell>
          <cell r="W179">
            <v>3770</v>
          </cell>
          <cell r="X179">
            <v>5090</v>
          </cell>
        </row>
        <row r="180">
          <cell r="B180">
            <v>39638</v>
          </cell>
          <cell r="C180" t="str">
            <v>B-01</v>
          </cell>
          <cell r="D180" t="str">
            <v>B-01:GBM</v>
          </cell>
          <cell r="E180">
            <v>10</v>
          </cell>
          <cell r="F180">
            <v>100</v>
          </cell>
          <cell r="G180">
            <v>536</v>
          </cell>
          <cell r="H180">
            <v>157</v>
          </cell>
          <cell r="I180">
            <v>1521</v>
          </cell>
          <cell r="J180">
            <v>764</v>
          </cell>
          <cell r="K180">
            <v>3159</v>
          </cell>
          <cell r="L180">
            <v>3923</v>
          </cell>
          <cell r="M180">
            <v>80.52510833545756</v>
          </cell>
          <cell r="N180">
            <v>2.06</v>
          </cell>
          <cell r="R180">
            <v>2696.3350785340313</v>
          </cell>
          <cell r="S180">
            <v>1533.495145631068</v>
          </cell>
          <cell r="T180">
            <v>1904.3689320388351</v>
          </cell>
          <cell r="W180">
            <v>2060</v>
          </cell>
          <cell r="X180">
            <v>0</v>
          </cell>
        </row>
        <row r="181">
          <cell r="B181">
            <v>39645</v>
          </cell>
          <cell r="C181" t="str">
            <v>B-01</v>
          </cell>
          <cell r="D181" t="str">
            <v>B-01:GBM</v>
          </cell>
          <cell r="E181">
            <v>8</v>
          </cell>
          <cell r="F181">
            <v>100</v>
          </cell>
          <cell r="G181">
            <v>537</v>
          </cell>
          <cell r="H181">
            <v>153</v>
          </cell>
          <cell r="I181">
            <v>1729</v>
          </cell>
          <cell r="J181">
            <v>789</v>
          </cell>
          <cell r="K181">
            <v>3504</v>
          </cell>
          <cell r="L181">
            <v>4293</v>
          </cell>
          <cell r="M181">
            <v>81.621243885394833</v>
          </cell>
          <cell r="N181">
            <v>3.57</v>
          </cell>
          <cell r="O181">
            <v>8.66</v>
          </cell>
          <cell r="P181">
            <v>5.09</v>
          </cell>
          <cell r="R181">
            <v>4524.7148288973385</v>
          </cell>
          <cell r="S181">
            <v>981.51260504201684</v>
          </cell>
          <cell r="T181">
            <v>1202.5210084033613</v>
          </cell>
          <cell r="W181">
            <v>3570</v>
          </cell>
          <cell r="X181">
            <v>5090</v>
          </cell>
        </row>
        <row r="182">
          <cell r="B182">
            <v>39653</v>
          </cell>
          <cell r="C182" t="str">
            <v>B-01</v>
          </cell>
          <cell r="D182" t="str">
            <v>B-01:GBM</v>
          </cell>
          <cell r="E182">
            <v>8</v>
          </cell>
          <cell r="F182">
            <v>100</v>
          </cell>
          <cell r="G182">
            <v>540</v>
          </cell>
          <cell r="H182">
            <v>159</v>
          </cell>
          <cell r="I182">
            <v>1653</v>
          </cell>
          <cell r="J182">
            <v>862</v>
          </cell>
          <cell r="K182">
            <v>3501</v>
          </cell>
          <cell r="L182">
            <v>4363</v>
          </cell>
          <cell r="M182">
            <v>80.242952097180833</v>
          </cell>
          <cell r="N182">
            <v>3.22</v>
          </cell>
          <cell r="O182">
            <v>8.31</v>
          </cell>
          <cell r="P182">
            <v>5.09</v>
          </cell>
          <cell r="R182">
            <v>3735.4988399071926</v>
          </cell>
          <cell r="S182">
            <v>1087.2670807453417</v>
          </cell>
          <cell r="T182">
            <v>1354.9689440993789</v>
          </cell>
          <cell r="W182">
            <v>3220</v>
          </cell>
          <cell r="X182">
            <v>5090</v>
          </cell>
        </row>
        <row r="183">
          <cell r="B183">
            <v>39657</v>
          </cell>
          <cell r="C183" t="str">
            <v>B-01</v>
          </cell>
          <cell r="D183" t="str">
            <v>B-01:GBM</v>
          </cell>
          <cell r="E183">
            <v>9</v>
          </cell>
          <cell r="F183">
            <v>100</v>
          </cell>
          <cell r="G183">
            <v>539</v>
          </cell>
          <cell r="H183">
            <v>153</v>
          </cell>
          <cell r="I183">
            <v>1709</v>
          </cell>
          <cell r="J183">
            <v>786</v>
          </cell>
          <cell r="K183">
            <v>3597</v>
          </cell>
          <cell r="L183">
            <v>4383</v>
          </cell>
          <cell r="M183">
            <v>82.067077344284741</v>
          </cell>
          <cell r="N183">
            <v>3.85</v>
          </cell>
          <cell r="O183">
            <v>8.94</v>
          </cell>
          <cell r="P183">
            <v>5.09</v>
          </cell>
          <cell r="R183">
            <v>4898.2188295165397</v>
          </cell>
          <cell r="S183">
            <v>934.28571428571433</v>
          </cell>
          <cell r="T183">
            <v>1138.4415584415585</v>
          </cell>
          <cell r="W183">
            <v>3850</v>
          </cell>
          <cell r="X183">
            <v>5090</v>
          </cell>
        </row>
        <row r="184">
          <cell r="B184">
            <v>39659</v>
          </cell>
          <cell r="C184" t="str">
            <v>B-01</v>
          </cell>
          <cell r="D184" t="str">
            <v>B-01:GBM</v>
          </cell>
          <cell r="E184">
            <v>12</v>
          </cell>
          <cell r="F184">
            <v>100</v>
          </cell>
          <cell r="G184">
            <v>535</v>
          </cell>
          <cell r="H184">
            <v>162</v>
          </cell>
          <cell r="I184">
            <v>1372</v>
          </cell>
          <cell r="J184">
            <v>650</v>
          </cell>
          <cell r="K184">
            <v>3070</v>
          </cell>
          <cell r="L184">
            <v>3720</v>
          </cell>
          <cell r="M184">
            <v>82.526881720430111</v>
          </cell>
          <cell r="N184">
            <v>0.6</v>
          </cell>
          <cell r="O184">
            <v>5.63</v>
          </cell>
          <cell r="P184">
            <v>5.03</v>
          </cell>
          <cell r="R184">
            <v>923.07692307692309</v>
          </cell>
          <cell r="S184">
            <v>5116.666666666667</v>
          </cell>
          <cell r="T184">
            <v>6200</v>
          </cell>
          <cell r="W184">
            <v>600</v>
          </cell>
          <cell r="X184">
            <v>5030</v>
          </cell>
        </row>
        <row r="185">
          <cell r="B185">
            <v>39675</v>
          </cell>
          <cell r="C185" t="str">
            <v>B-01</v>
          </cell>
          <cell r="D185" t="str">
            <v>B-01:GBM</v>
          </cell>
          <cell r="E185">
            <v>9</v>
          </cell>
          <cell r="F185">
            <v>100</v>
          </cell>
          <cell r="G185">
            <v>540</v>
          </cell>
          <cell r="H185">
            <v>158</v>
          </cell>
          <cell r="I185">
            <v>1381</v>
          </cell>
          <cell r="J185">
            <v>698</v>
          </cell>
          <cell r="K185">
            <v>3225</v>
          </cell>
          <cell r="L185">
            <v>3923</v>
          </cell>
          <cell r="M185">
            <v>82.207494264593421</v>
          </cell>
          <cell r="N185">
            <v>1.5</v>
          </cell>
          <cell r="O185">
            <v>6.54</v>
          </cell>
          <cell r="P185">
            <v>5.04</v>
          </cell>
          <cell r="R185">
            <v>2148.997134670487</v>
          </cell>
          <cell r="S185">
            <v>2150</v>
          </cell>
          <cell r="T185">
            <v>2615.3333333333335</v>
          </cell>
          <cell r="V185" t="str">
            <v>not optimze due to CP reduced</v>
          </cell>
          <cell r="W185">
            <v>1500</v>
          </cell>
          <cell r="X185">
            <v>5040</v>
          </cell>
        </row>
        <row r="186">
          <cell r="B186">
            <v>39687</v>
          </cell>
          <cell r="C186" t="str">
            <v>B-01</v>
          </cell>
          <cell r="D186" t="str">
            <v>B-01:GBM</v>
          </cell>
          <cell r="E186">
            <v>12</v>
          </cell>
          <cell r="F186">
            <v>100</v>
          </cell>
          <cell r="G186">
            <v>540</v>
          </cell>
          <cell r="H186">
            <v>159</v>
          </cell>
          <cell r="I186">
            <v>1585</v>
          </cell>
          <cell r="J186">
            <v>864</v>
          </cell>
          <cell r="K186">
            <v>3446</v>
          </cell>
          <cell r="L186">
            <v>4310</v>
          </cell>
          <cell r="M186">
            <v>79.953596287703022</v>
          </cell>
          <cell r="N186">
            <v>2.92</v>
          </cell>
          <cell r="O186">
            <v>8.01</v>
          </cell>
          <cell r="P186">
            <v>5.09</v>
          </cell>
          <cell r="R186">
            <v>3379.6296296296296</v>
          </cell>
          <cell r="S186">
            <v>1180.1369863013699</v>
          </cell>
          <cell r="T186">
            <v>1476.027397260274</v>
          </cell>
          <cell r="W186">
            <v>2920</v>
          </cell>
          <cell r="X186">
            <v>5090</v>
          </cell>
        </row>
        <row r="187">
          <cell r="B187">
            <v>39717</v>
          </cell>
          <cell r="C187" t="str">
            <v>B-01</v>
          </cell>
          <cell r="D187" t="str">
            <v>B-01:GBM</v>
          </cell>
          <cell r="E187">
            <v>10</v>
          </cell>
          <cell r="F187">
            <v>100</v>
          </cell>
          <cell r="G187">
            <v>534</v>
          </cell>
          <cell r="H187">
            <v>163</v>
          </cell>
          <cell r="I187">
            <v>1306</v>
          </cell>
          <cell r="J187">
            <v>671</v>
          </cell>
          <cell r="K187">
            <v>2910</v>
          </cell>
          <cell r="L187">
            <v>3581</v>
          </cell>
          <cell r="M187">
            <v>81.262217257749228</v>
          </cell>
          <cell r="N187">
            <v>0.80000000000000104</v>
          </cell>
          <cell r="O187">
            <v>4.8600000000000003</v>
          </cell>
          <cell r="P187">
            <v>4.0599999999999996</v>
          </cell>
          <cell r="R187">
            <v>1192.2503725782428</v>
          </cell>
          <cell r="S187">
            <v>3637.4999999999955</v>
          </cell>
          <cell r="T187">
            <v>4476.2499999999945</v>
          </cell>
          <cell r="W187">
            <v>800.00000000000102</v>
          </cell>
          <cell r="X187">
            <v>4059.9999999999995</v>
          </cell>
        </row>
        <row r="188">
          <cell r="B188">
            <v>39751</v>
          </cell>
          <cell r="C188" t="str">
            <v>B-01</v>
          </cell>
          <cell r="D188" t="str">
            <v>B-01:GBM</v>
          </cell>
          <cell r="E188">
            <v>9</v>
          </cell>
          <cell r="F188">
            <v>100</v>
          </cell>
          <cell r="G188">
            <v>547</v>
          </cell>
          <cell r="H188">
            <v>163</v>
          </cell>
          <cell r="I188">
            <v>1303</v>
          </cell>
          <cell r="J188">
            <v>948</v>
          </cell>
          <cell r="K188">
            <v>2916</v>
          </cell>
          <cell r="L188">
            <v>3864</v>
          </cell>
          <cell r="M188">
            <v>75.465838509316768</v>
          </cell>
          <cell r="N188">
            <v>1.36</v>
          </cell>
          <cell r="O188">
            <v>4.59</v>
          </cell>
          <cell r="P188">
            <v>3.23</v>
          </cell>
          <cell r="R188">
            <v>1434.5991561181434</v>
          </cell>
          <cell r="S188">
            <v>2144.1176470588234</v>
          </cell>
          <cell r="T188">
            <v>2841.1764705882351</v>
          </cell>
          <cell r="V188" t="str">
            <v>better test after Oct SD</v>
          </cell>
          <cell r="W188">
            <v>1360</v>
          </cell>
          <cell r="X188">
            <v>3230</v>
          </cell>
        </row>
        <row r="189">
          <cell r="B189">
            <v>39763</v>
          </cell>
          <cell r="C189" t="str">
            <v>B-01</v>
          </cell>
          <cell r="D189" t="str">
            <v>B-01:GBM</v>
          </cell>
          <cell r="E189">
            <v>10</v>
          </cell>
          <cell r="F189">
            <v>100</v>
          </cell>
          <cell r="G189">
            <v>548</v>
          </cell>
          <cell r="H189">
            <v>163</v>
          </cell>
          <cell r="I189">
            <v>1394</v>
          </cell>
          <cell r="J189">
            <v>867</v>
          </cell>
          <cell r="K189">
            <v>3133</v>
          </cell>
          <cell r="L189">
            <v>4000</v>
          </cell>
          <cell r="M189">
            <v>78.325000000000003</v>
          </cell>
          <cell r="N189">
            <v>1.1399999999999999</v>
          </cell>
          <cell r="O189">
            <v>6.2</v>
          </cell>
          <cell r="P189">
            <v>5.0599999999999996</v>
          </cell>
          <cell r="R189">
            <v>1314.878892733564</v>
          </cell>
          <cell r="S189">
            <v>2748.2456140350878</v>
          </cell>
          <cell r="T189">
            <v>3508.7719298245615</v>
          </cell>
          <cell r="W189">
            <v>1140</v>
          </cell>
          <cell r="X189">
            <v>5060</v>
          </cell>
        </row>
        <row r="190">
          <cell r="B190">
            <v>39774</v>
          </cell>
          <cell r="C190" t="str">
            <v>B-01</v>
          </cell>
          <cell r="D190" t="str">
            <v>B-01:GBM</v>
          </cell>
          <cell r="E190">
            <v>10</v>
          </cell>
          <cell r="F190">
            <v>100</v>
          </cell>
          <cell r="G190">
            <v>447</v>
          </cell>
          <cell r="H190">
            <v>179</v>
          </cell>
          <cell r="I190">
            <v>1449</v>
          </cell>
          <cell r="J190">
            <v>928</v>
          </cell>
          <cell r="K190">
            <v>3885</v>
          </cell>
          <cell r="L190">
            <v>4813</v>
          </cell>
          <cell r="M190">
            <v>80.718886349470182</v>
          </cell>
          <cell r="N190">
            <v>1.8</v>
          </cell>
          <cell r="O190">
            <v>6.6</v>
          </cell>
          <cell r="P190">
            <v>4.8</v>
          </cell>
          <cell r="R190">
            <v>1939.655172413793</v>
          </cell>
          <cell r="S190">
            <v>2158.3333333333335</v>
          </cell>
          <cell r="T190">
            <v>2673.8888888888887</v>
          </cell>
          <cell r="W190">
            <v>1800</v>
          </cell>
          <cell r="X190">
            <v>4800</v>
          </cell>
        </row>
        <row r="191">
          <cell r="B191">
            <v>39793</v>
          </cell>
          <cell r="C191" t="str">
            <v>B-01</v>
          </cell>
          <cell r="D191" t="str">
            <v>B-01:GBM</v>
          </cell>
          <cell r="E191">
            <v>10</v>
          </cell>
          <cell r="F191">
            <v>100</v>
          </cell>
          <cell r="G191">
            <v>451</v>
          </cell>
          <cell r="H191">
            <v>160</v>
          </cell>
          <cell r="I191">
            <v>1498</v>
          </cell>
          <cell r="J191">
            <v>939</v>
          </cell>
          <cell r="K191">
            <v>3991</v>
          </cell>
          <cell r="L191">
            <v>4930</v>
          </cell>
          <cell r="M191">
            <v>80.953346855983767</v>
          </cell>
          <cell r="N191">
            <v>3</v>
          </cell>
          <cell r="O191">
            <v>8.1</v>
          </cell>
          <cell r="P191">
            <v>5.0999999999999996</v>
          </cell>
          <cell r="R191">
            <v>3194.8881789137381</v>
          </cell>
          <cell r="S191">
            <v>1330.3333333333333</v>
          </cell>
          <cell r="T191">
            <v>1643.3333333333333</v>
          </cell>
          <cell r="W191">
            <v>3000</v>
          </cell>
          <cell r="X191">
            <v>5100</v>
          </cell>
        </row>
        <row r="192">
          <cell r="B192">
            <v>39815</v>
          </cell>
          <cell r="C192" t="str">
            <v>B-01</v>
          </cell>
          <cell r="D192" t="str">
            <v>B-01:GBM</v>
          </cell>
          <cell r="E192">
            <v>12</v>
          </cell>
          <cell r="F192">
            <v>100</v>
          </cell>
          <cell r="G192">
            <v>451</v>
          </cell>
          <cell r="H192">
            <v>160</v>
          </cell>
          <cell r="I192">
            <v>1498</v>
          </cell>
          <cell r="J192">
            <v>864</v>
          </cell>
          <cell r="K192">
            <v>3888</v>
          </cell>
          <cell r="L192">
            <v>4752</v>
          </cell>
          <cell r="M192">
            <v>81.818181818181813</v>
          </cell>
          <cell r="N192">
            <v>3.56</v>
          </cell>
          <cell r="O192">
            <v>8.61</v>
          </cell>
          <cell r="P192">
            <v>5.05</v>
          </cell>
          <cell r="R192">
            <v>4120.3703703703704</v>
          </cell>
          <cell r="S192">
            <v>1092.1348314606741</v>
          </cell>
          <cell r="T192">
            <v>1334.8314606741574</v>
          </cell>
          <cell r="W192">
            <v>3560</v>
          </cell>
          <cell r="X192">
            <v>5050</v>
          </cell>
        </row>
        <row r="193">
          <cell r="B193">
            <v>39832</v>
          </cell>
          <cell r="C193" t="str">
            <v>B-01</v>
          </cell>
          <cell r="D193" t="str">
            <v>B-01:GBM</v>
          </cell>
          <cell r="E193">
            <v>20</v>
          </cell>
          <cell r="F193">
            <v>100</v>
          </cell>
          <cell r="G193">
            <v>491</v>
          </cell>
          <cell r="H193">
            <v>168</v>
          </cell>
          <cell r="I193">
            <v>1473</v>
          </cell>
          <cell r="J193">
            <v>771</v>
          </cell>
          <cell r="K193">
            <v>3967</v>
          </cell>
          <cell r="L193">
            <v>4738</v>
          </cell>
          <cell r="M193">
            <v>83.727311101730692</v>
          </cell>
          <cell r="N193">
            <v>2.82</v>
          </cell>
          <cell r="O193">
            <v>7.83</v>
          </cell>
          <cell r="P193">
            <v>5.01</v>
          </cell>
          <cell r="R193">
            <v>3657.5875486381324</v>
          </cell>
          <cell r="S193">
            <v>1406.7375886524824</v>
          </cell>
          <cell r="T193">
            <v>1680.1418439716313</v>
          </cell>
          <cell r="W193">
            <v>2820</v>
          </cell>
          <cell r="X193">
            <v>5010</v>
          </cell>
        </row>
        <row r="194">
          <cell r="B194">
            <v>39852</v>
          </cell>
          <cell r="C194" t="str">
            <v>B-01</v>
          </cell>
          <cell r="D194" t="str">
            <v>B-01:GBM</v>
          </cell>
          <cell r="E194">
            <v>11</v>
          </cell>
          <cell r="F194">
            <v>100</v>
          </cell>
          <cell r="G194">
            <v>491</v>
          </cell>
          <cell r="H194">
            <v>166</v>
          </cell>
          <cell r="I194">
            <v>1420</v>
          </cell>
          <cell r="J194">
            <v>1040</v>
          </cell>
          <cell r="K194">
            <v>3996</v>
          </cell>
          <cell r="L194">
            <v>5036</v>
          </cell>
          <cell r="M194">
            <v>79.348689436060369</v>
          </cell>
          <cell r="N194">
            <v>3.52</v>
          </cell>
          <cell r="O194">
            <v>8.56</v>
          </cell>
          <cell r="P194">
            <v>5.04</v>
          </cell>
          <cell r="R194">
            <v>3384.6153846153848</v>
          </cell>
          <cell r="S194">
            <v>1135.2272727272727</v>
          </cell>
          <cell r="T194">
            <v>1430.6818181818182</v>
          </cell>
          <cell r="V194" t="str">
            <v>test after shor S/I around 24 hrs  (B-18  anti collision)(</v>
          </cell>
          <cell r="W194">
            <v>3520</v>
          </cell>
          <cell r="X194">
            <v>5040</v>
          </cell>
        </row>
        <row r="195">
          <cell r="B195">
            <v>39864</v>
          </cell>
          <cell r="C195" t="str">
            <v>B-01</v>
          </cell>
          <cell r="D195" t="str">
            <v>B-01:GBM</v>
          </cell>
          <cell r="E195">
            <v>10</v>
          </cell>
          <cell r="F195">
            <v>100</v>
          </cell>
          <cell r="G195">
            <v>495</v>
          </cell>
          <cell r="H195">
            <v>156</v>
          </cell>
          <cell r="I195">
            <v>1501</v>
          </cell>
          <cell r="J195">
            <v>637</v>
          </cell>
          <cell r="K195">
            <v>4342</v>
          </cell>
          <cell r="L195">
            <v>4979</v>
          </cell>
          <cell r="M195">
            <v>87.206266318537857</v>
          </cell>
          <cell r="N195">
            <v>6.01</v>
          </cell>
          <cell r="O195">
            <v>11.1</v>
          </cell>
          <cell r="P195">
            <v>5.09</v>
          </cell>
          <cell r="R195">
            <v>9434.8508634222926</v>
          </cell>
          <cell r="S195">
            <v>722.46256239600666</v>
          </cell>
          <cell r="T195">
            <v>828.45257903494178</v>
          </cell>
          <cell r="V195" t="str">
            <v>Oil show but found sample at wtr leg (40% oi)</v>
          </cell>
          <cell r="W195">
            <v>6010</v>
          </cell>
          <cell r="X195">
            <v>5090</v>
          </cell>
        </row>
        <row r="196">
          <cell r="B196">
            <v>39868</v>
          </cell>
          <cell r="C196" t="str">
            <v>B-01</v>
          </cell>
          <cell r="D196" t="str">
            <v>B-01:GBM</v>
          </cell>
          <cell r="E196">
            <v>8</v>
          </cell>
          <cell r="F196">
            <v>100</v>
          </cell>
          <cell r="G196">
            <v>491</v>
          </cell>
          <cell r="H196">
            <v>155</v>
          </cell>
          <cell r="I196">
            <v>1398</v>
          </cell>
          <cell r="J196">
            <v>839</v>
          </cell>
          <cell r="K196">
            <v>3962</v>
          </cell>
          <cell r="L196">
            <v>4801</v>
          </cell>
          <cell r="M196">
            <v>82.524474067902517</v>
          </cell>
          <cell r="N196">
            <v>4.7300000000000004</v>
          </cell>
          <cell r="O196">
            <v>9.82</v>
          </cell>
          <cell r="P196">
            <v>5.09</v>
          </cell>
          <cell r="R196">
            <v>5637.6638855780693</v>
          </cell>
          <cell r="S196">
            <v>837.63213530655389</v>
          </cell>
          <cell r="T196">
            <v>1015.0105708245243</v>
          </cell>
          <cell r="V196" t="str">
            <v>found 15 % oil cut at wtr compartment</v>
          </cell>
          <cell r="W196">
            <v>4730</v>
          </cell>
          <cell r="X196">
            <v>5090</v>
          </cell>
        </row>
        <row r="197">
          <cell r="B197">
            <v>39891</v>
          </cell>
          <cell r="C197" t="str">
            <v>B-01</v>
          </cell>
          <cell r="D197" t="str">
            <v>B-01:GBM</v>
          </cell>
          <cell r="E197">
            <v>10</v>
          </cell>
          <cell r="F197">
            <v>100</v>
          </cell>
          <cell r="G197">
            <v>471</v>
          </cell>
          <cell r="H197">
            <v>160</v>
          </cell>
          <cell r="I197">
            <v>1424</v>
          </cell>
          <cell r="J197">
            <v>701</v>
          </cell>
          <cell r="K197">
            <v>3844</v>
          </cell>
          <cell r="L197">
            <v>4545</v>
          </cell>
          <cell r="M197">
            <v>84.576457645764577</v>
          </cell>
          <cell r="N197">
            <v>4.55</v>
          </cell>
          <cell r="O197">
            <v>9.6300000000000008</v>
          </cell>
          <cell r="P197">
            <v>5.08</v>
          </cell>
          <cell r="R197">
            <v>6490.7275320970039</v>
          </cell>
          <cell r="S197">
            <v>844.83516483516485</v>
          </cell>
          <cell r="T197">
            <v>998.90109890109886</v>
          </cell>
          <cell r="W197">
            <v>4550</v>
          </cell>
          <cell r="X197">
            <v>5080</v>
          </cell>
        </row>
        <row r="198">
          <cell r="B198">
            <v>39923</v>
          </cell>
          <cell r="C198" t="str">
            <v>B-01</v>
          </cell>
          <cell r="D198" t="str">
            <v>B-01:GBM</v>
          </cell>
          <cell r="E198">
            <v>8</v>
          </cell>
          <cell r="F198">
            <v>100</v>
          </cell>
          <cell r="G198">
            <v>454</v>
          </cell>
          <cell r="H198">
            <v>173</v>
          </cell>
          <cell r="I198">
            <v>1137</v>
          </cell>
          <cell r="J198">
            <v>342</v>
          </cell>
          <cell r="K198">
            <v>2498</v>
          </cell>
          <cell r="L198">
            <v>2840</v>
          </cell>
          <cell r="M198">
            <v>87.957746478873233</v>
          </cell>
          <cell r="N198">
            <v>0.3</v>
          </cell>
          <cell r="O198">
            <v>4.0999999999999996</v>
          </cell>
          <cell r="P198">
            <v>3.8</v>
          </cell>
          <cell r="R198">
            <v>877.19298245614038</v>
          </cell>
          <cell r="S198">
            <v>8326.6666666666661</v>
          </cell>
          <cell r="T198">
            <v>9466.6666666666661</v>
          </cell>
          <cell r="V198" t="str">
            <v>lower gas lift injection rate</v>
          </cell>
          <cell r="W198">
            <v>300</v>
          </cell>
          <cell r="X198">
            <v>3800</v>
          </cell>
        </row>
        <row r="199">
          <cell r="B199">
            <v>39928</v>
          </cell>
          <cell r="C199" t="str">
            <v>B-01</v>
          </cell>
          <cell r="D199" t="str">
            <v>B-01:GBM</v>
          </cell>
          <cell r="E199">
            <v>15</v>
          </cell>
          <cell r="F199">
            <v>100</v>
          </cell>
          <cell r="G199">
            <v>410</v>
          </cell>
          <cell r="H199">
            <v>170</v>
          </cell>
          <cell r="I199">
            <v>1347</v>
          </cell>
          <cell r="J199">
            <v>834</v>
          </cell>
          <cell r="K199">
            <v>4117</v>
          </cell>
          <cell r="L199">
            <v>4951</v>
          </cell>
          <cell r="M199">
            <v>83.154918198343765</v>
          </cell>
          <cell r="N199">
            <v>2.76</v>
          </cell>
          <cell r="O199">
            <v>7.75</v>
          </cell>
          <cell r="P199">
            <v>4.99</v>
          </cell>
          <cell r="R199">
            <v>3309.3525179856115</v>
          </cell>
          <cell r="S199">
            <v>1491.6666666666667</v>
          </cell>
          <cell r="T199">
            <v>1793.840579710145</v>
          </cell>
          <cell r="V199" t="str">
            <v>need to check oil shake out (visual check)</v>
          </cell>
          <cell r="W199">
            <v>2760</v>
          </cell>
          <cell r="X199">
            <v>4990</v>
          </cell>
        </row>
        <row r="200">
          <cell r="B200">
            <v>39941</v>
          </cell>
          <cell r="C200" t="str">
            <v>B-01</v>
          </cell>
          <cell r="D200" t="str">
            <v>B-01:GBM</v>
          </cell>
          <cell r="E200">
            <v>4</v>
          </cell>
          <cell r="F200">
            <v>100</v>
          </cell>
          <cell r="G200">
            <v>425</v>
          </cell>
          <cell r="H200">
            <v>170</v>
          </cell>
          <cell r="I200">
            <v>1194</v>
          </cell>
          <cell r="J200">
            <v>458</v>
          </cell>
          <cell r="K200">
            <v>3285</v>
          </cell>
          <cell r="L200">
            <v>3743</v>
          </cell>
          <cell r="M200">
            <v>87.763825808175255</v>
          </cell>
          <cell r="N200">
            <v>1.6</v>
          </cell>
          <cell r="O200">
            <v>5.4</v>
          </cell>
          <cell r="P200">
            <v>3.8</v>
          </cell>
          <cell r="R200">
            <v>3493.4497816593885</v>
          </cell>
          <cell r="S200">
            <v>2053.125</v>
          </cell>
          <cell r="T200">
            <v>2339.375</v>
          </cell>
          <cell r="V200" t="str">
            <v>All influx reduced, GL need to be optimized</v>
          </cell>
          <cell r="W200">
            <v>1600</v>
          </cell>
          <cell r="X200">
            <v>3800</v>
          </cell>
        </row>
        <row r="201">
          <cell r="B201">
            <v>40022</v>
          </cell>
          <cell r="C201" t="str">
            <v>B-01</v>
          </cell>
          <cell r="D201" t="str">
            <v>B-01:GBM</v>
          </cell>
          <cell r="E201">
            <v>8</v>
          </cell>
          <cell r="F201">
            <v>99</v>
          </cell>
          <cell r="G201">
            <v>390</v>
          </cell>
          <cell r="H201">
            <v>161</v>
          </cell>
          <cell r="I201">
            <v>1281</v>
          </cell>
          <cell r="J201">
            <v>604</v>
          </cell>
          <cell r="K201">
            <v>4018</v>
          </cell>
          <cell r="L201">
            <v>4622</v>
          </cell>
          <cell r="M201">
            <v>86.932064041540457</v>
          </cell>
          <cell r="N201">
            <v>3.36</v>
          </cell>
          <cell r="O201">
            <v>8.26</v>
          </cell>
          <cell r="P201">
            <v>4.9000000000000004</v>
          </cell>
          <cell r="R201">
            <v>5562.9139072847684</v>
          </cell>
          <cell r="S201">
            <v>1195.8333333333333</v>
          </cell>
          <cell r="T201">
            <v>1375.5952380952381</v>
          </cell>
          <cell r="V201" t="str">
            <v>Normal mode (3 phase)</v>
          </cell>
          <cell r="W201">
            <v>3360</v>
          </cell>
          <cell r="X201">
            <v>4900</v>
          </cell>
        </row>
        <row r="202">
          <cell r="B202">
            <v>40028</v>
          </cell>
          <cell r="C202" t="str">
            <v>B-01</v>
          </cell>
          <cell r="D202" t="str">
            <v>B-01:GBM</v>
          </cell>
          <cell r="E202">
            <v>8</v>
          </cell>
          <cell r="F202">
            <v>99</v>
          </cell>
          <cell r="G202">
            <v>387</v>
          </cell>
          <cell r="H202">
            <v>161</v>
          </cell>
          <cell r="I202">
            <v>1076</v>
          </cell>
          <cell r="J202">
            <v>491</v>
          </cell>
          <cell r="K202">
            <v>3655</v>
          </cell>
          <cell r="L202">
            <v>4146</v>
          </cell>
          <cell r="M202">
            <v>88.157260009647857</v>
          </cell>
          <cell r="N202">
            <v>1.6</v>
          </cell>
          <cell r="O202">
            <v>5.89</v>
          </cell>
          <cell r="P202">
            <v>4.29</v>
          </cell>
          <cell r="R202">
            <v>3258.6558044806516</v>
          </cell>
          <cell r="S202">
            <v>2284.375</v>
          </cell>
          <cell r="T202">
            <v>2591.25</v>
          </cell>
          <cell r="V202" t="str">
            <v>Normal mode</v>
          </cell>
          <cell r="W202">
            <v>1600</v>
          </cell>
          <cell r="X202">
            <v>4290</v>
          </cell>
        </row>
        <row r="203">
          <cell r="B203">
            <v>40053</v>
          </cell>
          <cell r="C203" t="str">
            <v>B-01</v>
          </cell>
          <cell r="D203" t="str">
            <v>B-01:GBM</v>
          </cell>
          <cell r="E203">
            <v>8</v>
          </cell>
          <cell r="F203">
            <v>99</v>
          </cell>
          <cell r="G203">
            <v>398</v>
          </cell>
          <cell r="H203">
            <v>158</v>
          </cell>
          <cell r="I203">
            <v>1230</v>
          </cell>
          <cell r="J203">
            <v>634</v>
          </cell>
          <cell r="K203">
            <v>3413</v>
          </cell>
          <cell r="L203">
            <v>4047</v>
          </cell>
          <cell r="M203">
            <v>84.334074623177656</v>
          </cell>
          <cell r="N203">
            <v>2.35</v>
          </cell>
          <cell r="O203">
            <v>7.44</v>
          </cell>
          <cell r="P203">
            <v>5.09</v>
          </cell>
          <cell r="R203">
            <v>3706.6246056782334</v>
          </cell>
          <cell r="S203">
            <v>1452.3404255319149</v>
          </cell>
          <cell r="T203">
            <v>1722.127659574468</v>
          </cell>
          <cell r="W203">
            <v>2350</v>
          </cell>
          <cell r="X203">
            <v>5090</v>
          </cell>
        </row>
        <row r="204">
          <cell r="B204">
            <v>40069</v>
          </cell>
          <cell r="C204" t="str">
            <v>B-01</v>
          </cell>
          <cell r="D204" t="str">
            <v>B-01:GBM</v>
          </cell>
          <cell r="E204">
            <v>8</v>
          </cell>
          <cell r="F204">
            <v>99</v>
          </cell>
          <cell r="G204">
            <v>377</v>
          </cell>
          <cell r="H204">
            <v>161</v>
          </cell>
          <cell r="I204">
            <v>1135</v>
          </cell>
          <cell r="J204">
            <v>789</v>
          </cell>
          <cell r="K204">
            <v>3576</v>
          </cell>
          <cell r="L204">
            <v>4365</v>
          </cell>
          <cell r="M204">
            <v>81.924398625429546</v>
          </cell>
          <cell r="N204">
            <v>3.11</v>
          </cell>
          <cell r="O204">
            <v>7.28</v>
          </cell>
          <cell r="P204">
            <v>4.17</v>
          </cell>
          <cell r="R204">
            <v>3941.6983523447402</v>
          </cell>
          <cell r="S204">
            <v>1149.83922829582</v>
          </cell>
          <cell r="T204">
            <v>1403.5369774919614</v>
          </cell>
          <cell r="W204">
            <v>3110</v>
          </cell>
          <cell r="X204">
            <v>4170</v>
          </cell>
        </row>
        <row r="205">
          <cell r="B205">
            <v>40078</v>
          </cell>
          <cell r="C205" t="str">
            <v>B-01</v>
          </cell>
          <cell r="D205" t="str">
            <v>B-01:GBM</v>
          </cell>
          <cell r="E205">
            <v>8</v>
          </cell>
          <cell r="F205">
            <v>100</v>
          </cell>
          <cell r="G205">
            <v>383</v>
          </cell>
          <cell r="H205">
            <v>170</v>
          </cell>
          <cell r="I205">
            <v>1156</v>
          </cell>
          <cell r="J205">
            <v>672</v>
          </cell>
          <cell r="K205">
            <v>3382</v>
          </cell>
          <cell r="L205">
            <v>4054</v>
          </cell>
          <cell r="M205">
            <v>83.423778983719785</v>
          </cell>
          <cell r="N205">
            <v>2</v>
          </cell>
          <cell r="O205">
            <v>6.8</v>
          </cell>
          <cell r="P205">
            <v>4.8</v>
          </cell>
          <cell r="R205">
            <v>2976.1904761904761</v>
          </cell>
          <cell r="S205">
            <v>1691</v>
          </cell>
          <cell r="T205">
            <v>2027</v>
          </cell>
          <cell r="W205">
            <v>2000</v>
          </cell>
          <cell r="X205">
            <v>4800</v>
          </cell>
        </row>
        <row r="206">
          <cell r="B206">
            <v>40120</v>
          </cell>
          <cell r="C206" t="str">
            <v>B-01</v>
          </cell>
          <cell r="D206" t="str">
            <v>B-01:GBM</v>
          </cell>
          <cell r="E206">
            <v>12</v>
          </cell>
          <cell r="F206">
            <v>100</v>
          </cell>
          <cell r="G206">
            <v>387</v>
          </cell>
          <cell r="H206">
            <v>155</v>
          </cell>
          <cell r="I206">
            <v>1163</v>
          </cell>
          <cell r="J206">
            <v>438</v>
          </cell>
          <cell r="K206">
            <v>3531</v>
          </cell>
          <cell r="L206">
            <v>3969</v>
          </cell>
          <cell r="M206">
            <v>88.964474678760396</v>
          </cell>
          <cell r="N206">
            <v>1.25</v>
          </cell>
          <cell r="O206">
            <v>6.26</v>
          </cell>
          <cell r="P206">
            <v>5.01</v>
          </cell>
          <cell r="R206">
            <v>2853.8812785388127</v>
          </cell>
          <cell r="S206">
            <v>2824.8</v>
          </cell>
          <cell r="T206">
            <v>3175.2</v>
          </cell>
          <cell r="W206">
            <v>1250</v>
          </cell>
          <cell r="X206">
            <v>5010</v>
          </cell>
        </row>
        <row r="207">
          <cell r="B207">
            <v>40142</v>
          </cell>
          <cell r="C207" t="str">
            <v>B-01</v>
          </cell>
          <cell r="D207" t="str">
            <v>B-01:GBM</v>
          </cell>
          <cell r="E207">
            <v>10</v>
          </cell>
          <cell r="F207">
            <v>99</v>
          </cell>
          <cell r="G207">
            <v>381</v>
          </cell>
          <cell r="H207">
            <v>137</v>
          </cell>
          <cell r="I207">
            <v>1053</v>
          </cell>
          <cell r="J207">
            <v>300</v>
          </cell>
          <cell r="K207">
            <v>2092</v>
          </cell>
          <cell r="L207">
            <v>2392</v>
          </cell>
          <cell r="M207">
            <v>87.458193979933114</v>
          </cell>
          <cell r="N207">
            <v>0.51</v>
          </cell>
          <cell r="O207">
            <v>3.84</v>
          </cell>
          <cell r="P207">
            <v>3.33</v>
          </cell>
          <cell r="R207">
            <v>1700</v>
          </cell>
          <cell r="S207">
            <v>4101.9607843137255</v>
          </cell>
          <cell r="T207">
            <v>4690.1960784313724</v>
          </cell>
          <cell r="V207" t="str">
            <v>need to opt GLI to 5 MM</v>
          </cell>
          <cell r="W207">
            <v>510</v>
          </cell>
          <cell r="X207">
            <v>3330</v>
          </cell>
        </row>
        <row r="208">
          <cell r="B208">
            <v>40229</v>
          </cell>
          <cell r="C208" t="str">
            <v>B-01</v>
          </cell>
          <cell r="D208" t="str">
            <v>B-01:GBM</v>
          </cell>
          <cell r="E208">
            <v>39</v>
          </cell>
          <cell r="F208">
            <v>98</v>
          </cell>
          <cell r="G208">
            <v>384</v>
          </cell>
          <cell r="H208">
            <v>144</v>
          </cell>
          <cell r="I208">
            <v>602</v>
          </cell>
          <cell r="J208">
            <v>464</v>
          </cell>
          <cell r="K208">
            <v>1838.6</v>
          </cell>
          <cell r="L208">
            <v>2302.6</v>
          </cell>
          <cell r="M208">
            <v>79.848866498740549</v>
          </cell>
          <cell r="N208">
            <v>0.25</v>
          </cell>
          <cell r="O208">
            <v>4.2300000000000004</v>
          </cell>
          <cell r="P208">
            <v>3.98</v>
          </cell>
          <cell r="R208">
            <v>538.79310344827582</v>
          </cell>
          <cell r="S208">
            <v>7354.4</v>
          </cell>
          <cell r="T208">
            <v>9210.4</v>
          </cell>
          <cell r="V208" t="str">
            <v>using new oil/wtr meter</v>
          </cell>
          <cell r="W208">
            <v>250</v>
          </cell>
          <cell r="X208">
            <v>3980</v>
          </cell>
        </row>
        <row r="209">
          <cell r="B209">
            <v>40255</v>
          </cell>
          <cell r="C209" t="str">
            <v>B-01</v>
          </cell>
          <cell r="D209" t="str">
            <v>B-01:GBM</v>
          </cell>
          <cell r="E209">
            <v>12</v>
          </cell>
          <cell r="F209">
            <v>99</v>
          </cell>
          <cell r="G209">
            <v>389</v>
          </cell>
          <cell r="H209">
            <v>146</v>
          </cell>
          <cell r="I209">
            <v>1063</v>
          </cell>
          <cell r="J209">
            <v>258.8</v>
          </cell>
          <cell r="K209">
            <v>2519</v>
          </cell>
          <cell r="L209">
            <v>2777.8</v>
          </cell>
          <cell r="M209">
            <v>90.683274533803726</v>
          </cell>
          <cell r="N209">
            <v>0</v>
          </cell>
          <cell r="O209">
            <v>4.5199999999999996</v>
          </cell>
          <cell r="P209">
            <v>4.55</v>
          </cell>
          <cell r="R209">
            <v>0</v>
          </cell>
          <cell r="T209">
            <v>0</v>
          </cell>
          <cell r="V209" t="str">
            <v>new meter</v>
          </cell>
          <cell r="W209">
            <v>0</v>
          </cell>
          <cell r="X209">
            <v>4550</v>
          </cell>
        </row>
        <row r="210">
          <cell r="B210">
            <v>40273</v>
          </cell>
          <cell r="C210" t="str">
            <v>B-01</v>
          </cell>
          <cell r="D210" t="str">
            <v>B-01:GBM</v>
          </cell>
          <cell r="E210">
            <v>7</v>
          </cell>
          <cell r="F210">
            <v>99</v>
          </cell>
          <cell r="G210">
            <v>388</v>
          </cell>
          <cell r="H210">
            <v>146</v>
          </cell>
          <cell r="I210">
            <v>157</v>
          </cell>
          <cell r="J210">
            <v>286.5</v>
          </cell>
          <cell r="K210">
            <v>2048.1999999999998</v>
          </cell>
          <cell r="L210">
            <v>2334.6999999999998</v>
          </cell>
          <cell r="M210">
            <v>87.728616096286459</v>
          </cell>
          <cell r="N210">
            <v>0</v>
          </cell>
          <cell r="O210">
            <v>3.58</v>
          </cell>
          <cell r="P210">
            <v>3.96</v>
          </cell>
          <cell r="R210">
            <v>0</v>
          </cell>
          <cell r="T210">
            <v>0</v>
          </cell>
          <cell r="V210" t="str">
            <v>new meter,</v>
          </cell>
          <cell r="W210">
            <v>0</v>
          </cell>
          <cell r="X210">
            <v>3960</v>
          </cell>
        </row>
        <row r="211">
          <cell r="B211">
            <v>40299</v>
          </cell>
          <cell r="C211" t="str">
            <v>B-01</v>
          </cell>
          <cell r="D211" t="str">
            <v>B-01:GBM</v>
          </cell>
          <cell r="E211">
            <v>10</v>
          </cell>
          <cell r="F211">
            <v>98</v>
          </cell>
          <cell r="G211">
            <v>391</v>
          </cell>
          <cell r="H211">
            <v>155</v>
          </cell>
          <cell r="I211">
            <v>2448</v>
          </cell>
          <cell r="J211">
            <v>510.3</v>
          </cell>
          <cell r="K211">
            <v>1956.9</v>
          </cell>
          <cell r="L211">
            <v>2467.1999999999998</v>
          </cell>
          <cell r="M211">
            <v>79.31663424124514</v>
          </cell>
          <cell r="N211">
            <v>0</v>
          </cell>
          <cell r="O211">
            <v>4.8899999999999997</v>
          </cell>
          <cell r="P211">
            <v>5.09</v>
          </cell>
          <cell r="R211">
            <v>0</v>
          </cell>
          <cell r="T211">
            <v>0</v>
          </cell>
          <cell r="W211">
            <v>0</v>
          </cell>
          <cell r="X211">
            <v>5090</v>
          </cell>
        </row>
        <row r="212">
          <cell r="B212">
            <v>40308</v>
          </cell>
          <cell r="C212" t="str">
            <v>B-01</v>
          </cell>
          <cell r="D212" t="str">
            <v>B-01:GBM</v>
          </cell>
          <cell r="E212">
            <v>15</v>
          </cell>
          <cell r="F212">
            <v>99</v>
          </cell>
          <cell r="G212">
            <v>381</v>
          </cell>
          <cell r="H212">
            <v>97</v>
          </cell>
          <cell r="I212">
            <v>1003</v>
          </cell>
          <cell r="J212">
            <v>190</v>
          </cell>
          <cell r="K212">
            <v>623</v>
          </cell>
          <cell r="L212">
            <v>813</v>
          </cell>
          <cell r="M212">
            <v>76.629766297662982</v>
          </cell>
          <cell r="N212">
            <v>0</v>
          </cell>
          <cell r="O212">
            <v>2.7</v>
          </cell>
          <cell r="P212">
            <v>3.01</v>
          </cell>
          <cell r="R212">
            <v>0</v>
          </cell>
          <cell r="T212">
            <v>0</v>
          </cell>
          <cell r="V212" t="str">
            <v>LDM (186 BO, 59 BW) retest</v>
          </cell>
          <cell r="W212">
            <v>0</v>
          </cell>
          <cell r="X212">
            <v>3010</v>
          </cell>
        </row>
        <row r="213">
          <cell r="B213">
            <v>40367</v>
          </cell>
          <cell r="C213" t="str">
            <v>B-01</v>
          </cell>
          <cell r="D213" t="str">
            <v>B-01:GBM</v>
          </cell>
          <cell r="E213">
            <v>24</v>
          </cell>
          <cell r="F213">
            <v>98</v>
          </cell>
          <cell r="G213">
            <v>392</v>
          </cell>
          <cell r="H213">
            <v>112</v>
          </cell>
          <cell r="I213">
            <v>-9</v>
          </cell>
          <cell r="J213">
            <v>159.9</v>
          </cell>
          <cell r="K213">
            <v>1714.9</v>
          </cell>
          <cell r="L213">
            <v>1874.8</v>
          </cell>
          <cell r="M213">
            <v>91.471090249626627</v>
          </cell>
          <cell r="N213">
            <v>0.31</v>
          </cell>
          <cell r="O213">
            <v>4.28</v>
          </cell>
          <cell r="P213">
            <v>3.97</v>
          </cell>
          <cell r="R213">
            <v>1938.7116948092557</v>
          </cell>
          <cell r="S213">
            <v>5531.9354838709678</v>
          </cell>
          <cell r="T213">
            <v>6047.7419354838712</v>
          </cell>
          <cell r="V213" t="str">
            <v>Gas 250 MSCFD started from Julty (as per Dong Dave)</v>
          </cell>
          <cell r="W213">
            <v>310</v>
          </cell>
          <cell r="X213">
            <v>3970</v>
          </cell>
        </row>
        <row r="214">
          <cell r="B214">
            <v>40375</v>
          </cell>
          <cell r="C214" t="str">
            <v>B-01</v>
          </cell>
          <cell r="D214" t="str">
            <v>B-01:GBM</v>
          </cell>
          <cell r="E214">
            <v>15</v>
          </cell>
          <cell r="F214">
            <v>100</v>
          </cell>
          <cell r="G214">
            <v>390</v>
          </cell>
          <cell r="H214">
            <v>109</v>
          </cell>
          <cell r="I214">
            <v>16</v>
          </cell>
          <cell r="J214">
            <v>100.8</v>
          </cell>
          <cell r="K214">
            <v>1477.5</v>
          </cell>
          <cell r="L214">
            <v>1578.3</v>
          </cell>
          <cell r="M214">
            <v>93.613381486409423</v>
          </cell>
          <cell r="N214">
            <v>0.25</v>
          </cell>
          <cell r="O214">
            <v>3.53</v>
          </cell>
          <cell r="P214">
            <v>3.28</v>
          </cell>
          <cell r="R214">
            <v>2480.1587301587301</v>
          </cell>
          <cell r="S214">
            <v>5910</v>
          </cell>
          <cell r="T214">
            <v>6313.2</v>
          </cell>
          <cell r="W214">
            <v>250</v>
          </cell>
          <cell r="X214">
            <v>3280</v>
          </cell>
        </row>
        <row r="215">
          <cell r="B215">
            <v>40439</v>
          </cell>
          <cell r="C215" t="str">
            <v>B-01</v>
          </cell>
          <cell r="D215" t="str">
            <v>B-01:GBM</v>
          </cell>
          <cell r="E215">
            <v>24</v>
          </cell>
          <cell r="F215">
            <v>99</v>
          </cell>
          <cell r="G215">
            <v>393</v>
          </cell>
          <cell r="H215">
            <v>117</v>
          </cell>
          <cell r="I215">
            <v>1196</v>
          </cell>
          <cell r="J215">
            <v>201</v>
          </cell>
          <cell r="K215">
            <v>496</v>
          </cell>
          <cell r="L215">
            <v>697</v>
          </cell>
          <cell r="M215">
            <v>71.162123385939736</v>
          </cell>
          <cell r="N215">
            <v>0.5</v>
          </cell>
          <cell r="O215">
            <v>5.0999999999999996</v>
          </cell>
          <cell r="P215">
            <v>4.5999999999999996</v>
          </cell>
          <cell r="R215">
            <v>2487.5621890547263</v>
          </cell>
          <cell r="S215">
            <v>992</v>
          </cell>
          <cell r="T215">
            <v>1394</v>
          </cell>
          <cell r="V215" t="str">
            <v>LDM</v>
          </cell>
          <cell r="W215">
            <v>500</v>
          </cell>
          <cell r="X215">
            <v>4600</v>
          </cell>
        </row>
        <row r="216">
          <cell r="B216">
            <v>40445</v>
          </cell>
          <cell r="C216" t="str">
            <v>B-01</v>
          </cell>
          <cell r="D216" t="str">
            <v>B-01:GBM</v>
          </cell>
          <cell r="E216">
            <v>3</v>
          </cell>
          <cell r="F216">
            <v>100</v>
          </cell>
          <cell r="G216">
            <v>394</v>
          </cell>
          <cell r="H216">
            <v>115</v>
          </cell>
          <cell r="I216">
            <v>577</v>
          </cell>
          <cell r="J216">
            <v>152</v>
          </cell>
          <cell r="K216">
            <v>536</v>
          </cell>
          <cell r="L216">
            <v>688</v>
          </cell>
          <cell r="M216">
            <v>77.906976744186053</v>
          </cell>
          <cell r="N216">
            <v>0.19</v>
          </cell>
          <cell r="O216">
            <v>5.22</v>
          </cell>
          <cell r="P216">
            <v>5.03</v>
          </cell>
          <cell r="R216">
            <v>1250</v>
          </cell>
          <cell r="S216">
            <v>2821.0526315789475</v>
          </cell>
          <cell r="T216">
            <v>3621.0526315789475</v>
          </cell>
          <cell r="W216">
            <v>190</v>
          </cell>
          <cell r="X216">
            <v>5030</v>
          </cell>
        </row>
        <row r="217">
          <cell r="B217">
            <v>40453</v>
          </cell>
          <cell r="C217" t="str">
            <v>B-01</v>
          </cell>
          <cell r="D217" t="str">
            <v>B-01:GBM</v>
          </cell>
          <cell r="E217">
            <v>7</v>
          </cell>
          <cell r="F217">
            <v>99</v>
          </cell>
          <cell r="G217">
            <v>394</v>
          </cell>
          <cell r="H217">
            <v>105</v>
          </cell>
          <cell r="I217">
            <v>1472</v>
          </cell>
          <cell r="J217">
            <v>166.2</v>
          </cell>
          <cell r="K217">
            <v>519</v>
          </cell>
          <cell r="L217">
            <v>685.2</v>
          </cell>
          <cell r="M217">
            <v>75.744308231173378</v>
          </cell>
          <cell r="N217">
            <v>1.06</v>
          </cell>
          <cell r="O217">
            <v>5.7</v>
          </cell>
          <cell r="P217">
            <v>4.6399999999999997</v>
          </cell>
          <cell r="R217">
            <v>6377.8580024067387</v>
          </cell>
          <cell r="S217">
            <v>489.62264150943395</v>
          </cell>
          <cell r="T217">
            <v>646.41509433962267</v>
          </cell>
          <cell r="W217">
            <v>1060</v>
          </cell>
          <cell r="X217">
            <v>4640</v>
          </cell>
        </row>
        <row r="218">
          <cell r="B218">
            <v>40461</v>
          </cell>
          <cell r="C218" t="str">
            <v>B-01</v>
          </cell>
          <cell r="D218" t="str">
            <v>B-01:GBM</v>
          </cell>
          <cell r="E218">
            <v>23</v>
          </cell>
          <cell r="F218">
            <v>99</v>
          </cell>
          <cell r="G218">
            <v>383</v>
          </cell>
          <cell r="H218">
            <v>116</v>
          </cell>
          <cell r="I218">
            <v>1228</v>
          </cell>
          <cell r="J218">
            <v>143</v>
          </cell>
          <cell r="K218">
            <v>655</v>
          </cell>
          <cell r="L218">
            <v>798</v>
          </cell>
          <cell r="M218">
            <v>82.080200501253131</v>
          </cell>
          <cell r="N218">
            <v>1</v>
          </cell>
          <cell r="O218">
            <v>5.0999999999999996</v>
          </cell>
          <cell r="P218">
            <v>4.0999999999999996</v>
          </cell>
          <cell r="R218">
            <v>6993.0069930069931</v>
          </cell>
          <cell r="S218">
            <v>655</v>
          </cell>
          <cell r="T218">
            <v>798</v>
          </cell>
          <cell r="V218" t="str">
            <v>LDM</v>
          </cell>
          <cell r="W218">
            <v>1000</v>
          </cell>
          <cell r="X218">
            <v>4100</v>
          </cell>
        </row>
        <row r="219">
          <cell r="B219">
            <v>40469</v>
          </cell>
          <cell r="C219" t="str">
            <v>B-01</v>
          </cell>
          <cell r="D219" t="str">
            <v>B-01:GBM</v>
          </cell>
          <cell r="E219">
            <v>21</v>
          </cell>
          <cell r="F219">
            <v>99</v>
          </cell>
          <cell r="G219">
            <v>388</v>
          </cell>
          <cell r="H219">
            <v>114</v>
          </cell>
          <cell r="I219">
            <v>1221</v>
          </cell>
          <cell r="J219">
            <v>144</v>
          </cell>
          <cell r="K219">
            <v>497</v>
          </cell>
          <cell r="L219">
            <v>641</v>
          </cell>
          <cell r="M219">
            <v>77.535101404056164</v>
          </cell>
          <cell r="N219">
            <v>0.88</v>
          </cell>
          <cell r="O219">
            <v>4.88</v>
          </cell>
          <cell r="P219">
            <v>4</v>
          </cell>
          <cell r="R219">
            <v>6111.1111111111113</v>
          </cell>
          <cell r="S219">
            <v>564.77272727272725</v>
          </cell>
          <cell r="T219">
            <v>728.40909090909088</v>
          </cell>
          <cell r="W219">
            <v>880</v>
          </cell>
          <cell r="X219">
            <v>4000</v>
          </cell>
        </row>
        <row r="220">
          <cell r="B220">
            <v>40475</v>
          </cell>
          <cell r="C220" t="str">
            <v>B-01</v>
          </cell>
          <cell r="D220" t="str">
            <v>B-01:GBM</v>
          </cell>
          <cell r="E220">
            <v>7</v>
          </cell>
          <cell r="F220">
            <v>99</v>
          </cell>
          <cell r="G220">
            <v>386</v>
          </cell>
          <cell r="H220">
            <v>105</v>
          </cell>
          <cell r="I220">
            <v>1588</v>
          </cell>
          <cell r="J220">
            <v>180</v>
          </cell>
          <cell r="K220">
            <v>300</v>
          </cell>
          <cell r="L220">
            <v>480</v>
          </cell>
          <cell r="M220">
            <v>62.5</v>
          </cell>
          <cell r="N220">
            <v>0.42</v>
          </cell>
          <cell r="O220">
            <v>2.64</v>
          </cell>
          <cell r="P220">
            <v>2.2200000000000002</v>
          </cell>
          <cell r="R220">
            <v>2333.3333333333335</v>
          </cell>
          <cell r="S220">
            <v>714.28571428571433</v>
          </cell>
          <cell r="T220">
            <v>1142.8571428571429</v>
          </cell>
          <cell r="V220" t="str">
            <v>LDM</v>
          </cell>
          <cell r="W220">
            <v>420</v>
          </cell>
          <cell r="X220">
            <v>2220</v>
          </cell>
        </row>
        <row r="221">
          <cell r="B221">
            <v>40575</v>
          </cell>
          <cell r="C221" t="str">
            <v>B-01</v>
          </cell>
          <cell r="D221" t="str">
            <v>B-01:GBM</v>
          </cell>
          <cell r="E221">
            <v>7</v>
          </cell>
          <cell r="F221">
            <v>99</v>
          </cell>
          <cell r="G221">
            <v>386</v>
          </cell>
          <cell r="H221">
            <v>105</v>
          </cell>
          <cell r="I221">
            <v>1588</v>
          </cell>
          <cell r="J221">
            <v>180</v>
          </cell>
          <cell r="K221">
            <v>200</v>
          </cell>
          <cell r="L221">
            <v>380</v>
          </cell>
          <cell r="M221">
            <v>52.631578947368418</v>
          </cell>
          <cell r="N221">
            <v>0.42</v>
          </cell>
          <cell r="O221">
            <v>2.64</v>
          </cell>
          <cell r="P221">
            <v>2.2200000000000002</v>
          </cell>
          <cell r="R221">
            <v>2333.3333333333335</v>
          </cell>
          <cell r="S221">
            <v>476.1904761904762</v>
          </cell>
          <cell r="T221">
            <v>904.76190476190482</v>
          </cell>
          <cell r="V221" t="str">
            <v>ALOC - 100 BW</v>
          </cell>
          <cell r="W221">
            <v>420</v>
          </cell>
          <cell r="X221">
            <v>2220</v>
          </cell>
        </row>
        <row r="222">
          <cell r="B222">
            <v>40848</v>
          </cell>
          <cell r="C222" t="str">
            <v>B-01</v>
          </cell>
          <cell r="D222" t="str">
            <v>B-01:GBM</v>
          </cell>
          <cell r="E222">
            <v>22</v>
          </cell>
          <cell r="F222">
            <v>90</v>
          </cell>
          <cell r="G222">
            <v>407</v>
          </cell>
          <cell r="H222">
            <v>179</v>
          </cell>
          <cell r="I222">
            <v>1288</v>
          </cell>
          <cell r="J222">
            <v>1618</v>
          </cell>
          <cell r="K222">
            <v>1216</v>
          </cell>
          <cell r="L222">
            <v>2834</v>
          </cell>
          <cell r="M222">
            <v>42.907551164431901</v>
          </cell>
          <cell r="N222">
            <v>1.32</v>
          </cell>
          <cell r="O222">
            <v>5.32</v>
          </cell>
          <cell r="P222">
            <v>4</v>
          </cell>
          <cell r="R222">
            <v>815.82200247218793</v>
          </cell>
          <cell r="S222">
            <v>921.21212121212125</v>
          </cell>
          <cell r="T222">
            <v>2146.969696969697</v>
          </cell>
          <cell r="V222" t="str">
            <v>for allocated purpose on 1 Nov</v>
          </cell>
          <cell r="W222">
            <v>1320</v>
          </cell>
          <cell r="X222">
            <v>4000</v>
          </cell>
        </row>
        <row r="223">
          <cell r="B223">
            <v>40857</v>
          </cell>
          <cell r="C223" t="str">
            <v>B-01</v>
          </cell>
          <cell r="D223" t="str">
            <v>B-01:GBM</v>
          </cell>
          <cell r="E223">
            <v>17</v>
          </cell>
          <cell r="F223">
            <v>100</v>
          </cell>
          <cell r="G223">
            <v>374</v>
          </cell>
          <cell r="H223">
            <v>180</v>
          </cell>
          <cell r="I223">
            <v>1241</v>
          </cell>
          <cell r="J223">
            <v>1618.4</v>
          </cell>
          <cell r="K223">
            <v>1216</v>
          </cell>
          <cell r="L223">
            <v>2834.4</v>
          </cell>
          <cell r="M223">
            <v>42.90149590742309</v>
          </cell>
          <cell r="N223">
            <v>1.32</v>
          </cell>
          <cell r="O223">
            <v>5.32</v>
          </cell>
          <cell r="P223">
            <v>4</v>
          </cell>
          <cell r="R223">
            <v>815.62036579337621</v>
          </cell>
          <cell r="S223">
            <v>921.21212121212125</v>
          </cell>
          <cell r="T223">
            <v>2147.2727272727275</v>
          </cell>
          <cell r="V223" t="str">
            <v>LDM</v>
          </cell>
          <cell r="W223">
            <v>1320</v>
          </cell>
          <cell r="X223">
            <v>4000</v>
          </cell>
        </row>
        <row r="224">
          <cell r="B224">
            <v>40864</v>
          </cell>
          <cell r="C224" t="str">
            <v>B-01</v>
          </cell>
          <cell r="D224" t="str">
            <v>B-01:GBM</v>
          </cell>
          <cell r="E224">
            <v>38</v>
          </cell>
          <cell r="F224">
            <v>100</v>
          </cell>
          <cell r="G224">
            <v>360</v>
          </cell>
          <cell r="H224">
            <v>182</v>
          </cell>
          <cell r="I224">
            <v>1194</v>
          </cell>
          <cell r="J224">
            <v>1255.8</v>
          </cell>
          <cell r="K224">
            <v>1088</v>
          </cell>
          <cell r="L224">
            <v>2343.8000000000002</v>
          </cell>
          <cell r="M224">
            <v>46.42034303268197</v>
          </cell>
          <cell r="N224">
            <v>1.01</v>
          </cell>
          <cell r="O224">
            <v>4.34</v>
          </cell>
          <cell r="P224">
            <v>3.33</v>
          </cell>
          <cell r="R224">
            <v>804.26819557254339</v>
          </cell>
          <cell r="S224">
            <v>1077.2277227722773</v>
          </cell>
          <cell r="T224">
            <v>2320.5940594059407</v>
          </cell>
          <cell r="V224" t="str">
            <v>wtr transmitter was adjusted by Yazid</v>
          </cell>
          <cell r="W224">
            <v>1010</v>
          </cell>
          <cell r="X224">
            <v>3330</v>
          </cell>
        </row>
        <row r="225">
          <cell r="B225">
            <v>40867</v>
          </cell>
          <cell r="C225" t="str">
            <v>B-01</v>
          </cell>
          <cell r="D225" t="str">
            <v>B-01:GBM</v>
          </cell>
          <cell r="E225">
            <v>6</v>
          </cell>
          <cell r="F225">
            <v>100</v>
          </cell>
          <cell r="G225">
            <v>349</v>
          </cell>
          <cell r="H225">
            <v>173</v>
          </cell>
          <cell r="I225">
            <v>1250</v>
          </cell>
          <cell r="J225">
            <v>1288</v>
          </cell>
          <cell r="K225">
            <v>1282.2</v>
          </cell>
          <cell r="L225">
            <v>2570.1999999999998</v>
          </cell>
          <cell r="M225">
            <v>49.887168313749903</v>
          </cell>
          <cell r="N225">
            <v>1.57</v>
          </cell>
          <cell r="O225">
            <v>5.58</v>
          </cell>
          <cell r="P225">
            <v>4.01</v>
          </cell>
          <cell r="R225">
            <v>1218.9440993788819</v>
          </cell>
          <cell r="S225">
            <v>816.68789808917199</v>
          </cell>
          <cell r="T225">
            <v>1637.0700636942674</v>
          </cell>
          <cell r="W225">
            <v>1570</v>
          </cell>
          <cell r="X225">
            <v>4010</v>
          </cell>
        </row>
        <row r="226">
          <cell r="B226">
            <v>40884</v>
          </cell>
          <cell r="C226" t="str">
            <v>B-01</v>
          </cell>
          <cell r="D226" t="str">
            <v>B-01:GBM</v>
          </cell>
          <cell r="E226">
            <v>14</v>
          </cell>
          <cell r="F226">
            <v>100</v>
          </cell>
          <cell r="G226">
            <v>363</v>
          </cell>
          <cell r="H226">
            <v>188</v>
          </cell>
          <cell r="I226">
            <v>1232</v>
          </cell>
          <cell r="J226">
            <v>1149</v>
          </cell>
          <cell r="K226">
            <v>1327</v>
          </cell>
          <cell r="L226">
            <v>2476</v>
          </cell>
          <cell r="M226">
            <v>53.594507269789986</v>
          </cell>
          <cell r="N226">
            <v>0.9</v>
          </cell>
          <cell r="O226">
            <v>4.9000000000000004</v>
          </cell>
          <cell r="P226">
            <v>4</v>
          </cell>
          <cell r="R226">
            <v>783.28981723237598</v>
          </cell>
          <cell r="S226">
            <v>1474.4444444444443</v>
          </cell>
          <cell r="T226">
            <v>2751.1111111111113</v>
          </cell>
          <cell r="V226" t="str">
            <v>waiting for LDM</v>
          </cell>
          <cell r="W226">
            <v>900</v>
          </cell>
          <cell r="X226">
            <v>4000</v>
          </cell>
        </row>
        <row r="227">
          <cell r="B227">
            <v>40891</v>
          </cell>
          <cell r="C227" t="str">
            <v>B-01</v>
          </cell>
          <cell r="D227" t="str">
            <v>B-01:GBM</v>
          </cell>
          <cell r="E227">
            <v>18</v>
          </cell>
          <cell r="F227">
            <v>100</v>
          </cell>
          <cell r="G227">
            <v>370</v>
          </cell>
          <cell r="H227">
            <v>166</v>
          </cell>
          <cell r="I227">
            <v>1410</v>
          </cell>
          <cell r="J227">
            <v>1021.5</v>
          </cell>
          <cell r="K227">
            <v>1163.5</v>
          </cell>
          <cell r="L227">
            <v>2185</v>
          </cell>
          <cell r="M227">
            <v>53.249427917620139</v>
          </cell>
          <cell r="N227">
            <v>2.4</v>
          </cell>
          <cell r="O227">
            <v>7.4</v>
          </cell>
          <cell r="P227">
            <v>5</v>
          </cell>
          <cell r="R227">
            <v>2349.4860499265787</v>
          </cell>
          <cell r="S227">
            <v>484.79166666666669</v>
          </cell>
          <cell r="T227">
            <v>910.41666666666663</v>
          </cell>
          <cell r="W227">
            <v>2400</v>
          </cell>
          <cell r="X227">
            <v>5000</v>
          </cell>
        </row>
        <row r="228">
          <cell r="B228">
            <v>40901</v>
          </cell>
          <cell r="C228" t="str">
            <v>B-01</v>
          </cell>
          <cell r="D228" t="str">
            <v>B-01:GBM</v>
          </cell>
          <cell r="E228">
            <v>24</v>
          </cell>
          <cell r="F228">
            <v>100</v>
          </cell>
          <cell r="G228">
            <v>378</v>
          </cell>
          <cell r="H228">
            <v>160</v>
          </cell>
          <cell r="I228">
            <v>1435</v>
          </cell>
          <cell r="J228">
            <v>658.6</v>
          </cell>
          <cell r="K228">
            <v>1425.4</v>
          </cell>
          <cell r="L228">
            <v>2084</v>
          </cell>
          <cell r="M228">
            <v>68.397312859884835</v>
          </cell>
          <cell r="N228">
            <v>2.64</v>
          </cell>
          <cell r="O228">
            <v>7.64</v>
          </cell>
          <cell r="P228">
            <v>5</v>
          </cell>
          <cell r="R228">
            <v>4008.5028849073792</v>
          </cell>
          <cell r="S228">
            <v>539.92424242424238</v>
          </cell>
          <cell r="T228">
            <v>789.39393939393938</v>
          </cell>
          <cell r="V228" t="str">
            <v>oil tends to decrease</v>
          </cell>
          <cell r="W228">
            <v>2640</v>
          </cell>
          <cell r="X228">
            <v>5000</v>
          </cell>
        </row>
        <row r="229">
          <cell r="B229">
            <v>40911</v>
          </cell>
          <cell r="C229" t="str">
            <v>B-01</v>
          </cell>
          <cell r="D229" t="str">
            <v>B-01:GBM</v>
          </cell>
          <cell r="E229">
            <v>23</v>
          </cell>
          <cell r="F229">
            <v>100</v>
          </cell>
          <cell r="G229">
            <v>381</v>
          </cell>
          <cell r="H229">
            <v>174</v>
          </cell>
          <cell r="I229">
            <v>1255</v>
          </cell>
          <cell r="J229">
            <v>675.9</v>
          </cell>
          <cell r="K229">
            <v>1123.9000000000001</v>
          </cell>
          <cell r="L229">
            <v>1799.8</v>
          </cell>
          <cell r="M229">
            <v>62.445827314146015</v>
          </cell>
          <cell r="N229">
            <v>0.68</v>
          </cell>
          <cell r="O229">
            <v>5.68</v>
          </cell>
          <cell r="P229">
            <v>5</v>
          </cell>
          <cell r="R229">
            <v>1006.0659860926172</v>
          </cell>
          <cell r="S229">
            <v>1652.7941176470588</v>
          </cell>
          <cell r="T229">
            <v>2646.7647058823532</v>
          </cell>
          <cell r="V229" t="str">
            <v>waiting for LDM</v>
          </cell>
          <cell r="W229">
            <v>680</v>
          </cell>
          <cell r="X229">
            <v>5000</v>
          </cell>
        </row>
        <row r="230">
          <cell r="B230">
            <v>40924</v>
          </cell>
          <cell r="C230" t="str">
            <v>B-01</v>
          </cell>
          <cell r="D230" t="str">
            <v>B-01:GBM</v>
          </cell>
          <cell r="E230">
            <v>6</v>
          </cell>
          <cell r="F230">
            <v>100</v>
          </cell>
          <cell r="G230">
            <v>384</v>
          </cell>
          <cell r="H230">
            <v>170</v>
          </cell>
          <cell r="I230">
            <v>1444</v>
          </cell>
          <cell r="J230">
            <v>502</v>
          </cell>
          <cell r="K230">
            <v>1392.5</v>
          </cell>
          <cell r="L230">
            <v>1894.5</v>
          </cell>
          <cell r="M230">
            <v>73.502243335972551</v>
          </cell>
          <cell r="N230">
            <v>2.59</v>
          </cell>
          <cell r="O230">
            <v>7.68</v>
          </cell>
          <cell r="P230">
            <v>5.09</v>
          </cell>
          <cell r="R230">
            <v>5159.3625498007968</v>
          </cell>
          <cell r="S230">
            <v>537.6447876447877</v>
          </cell>
          <cell r="T230">
            <v>731.46718146718149</v>
          </cell>
          <cell r="V230" t="str">
            <v>waiting for LDM</v>
          </cell>
          <cell r="W230">
            <v>2590</v>
          </cell>
          <cell r="X230">
            <v>5090</v>
          </cell>
        </row>
        <row r="231">
          <cell r="B231">
            <v>40965</v>
          </cell>
          <cell r="C231" t="str">
            <v>B-01</v>
          </cell>
          <cell r="D231" t="str">
            <v>B-01:GBM</v>
          </cell>
          <cell r="E231">
            <v>11</v>
          </cell>
          <cell r="F231">
            <v>100</v>
          </cell>
          <cell r="G231">
            <v>353</v>
          </cell>
          <cell r="H231">
            <v>168</v>
          </cell>
          <cell r="I231">
            <v>6</v>
          </cell>
          <cell r="J231">
            <v>753</v>
          </cell>
          <cell r="K231">
            <v>958</v>
          </cell>
          <cell r="L231">
            <v>1711</v>
          </cell>
          <cell r="M231">
            <v>55.990648743424899</v>
          </cell>
          <cell r="N231">
            <v>0.98</v>
          </cell>
          <cell r="O231">
            <v>5.85</v>
          </cell>
          <cell r="P231">
            <v>4.87</v>
          </cell>
          <cell r="R231">
            <v>1301.460823373174</v>
          </cell>
          <cell r="S231">
            <v>977.55102040816325</v>
          </cell>
          <cell r="T231">
            <v>1745.9183673469388</v>
          </cell>
          <cell r="V231" t="str">
            <v xml:space="preserve"> Waiting for LDM</v>
          </cell>
          <cell r="W231">
            <v>980</v>
          </cell>
          <cell r="X231">
            <v>4870</v>
          </cell>
        </row>
        <row r="232">
          <cell r="B232">
            <v>40999</v>
          </cell>
          <cell r="C232" t="str">
            <v>B-01</v>
          </cell>
          <cell r="D232" t="str">
            <v>B-01:GBM</v>
          </cell>
          <cell r="E232">
            <v>8</v>
          </cell>
          <cell r="F232">
            <v>100</v>
          </cell>
          <cell r="G232">
            <v>270</v>
          </cell>
          <cell r="H232">
            <v>176</v>
          </cell>
          <cell r="I232">
            <v>5</v>
          </cell>
          <cell r="J232">
            <v>670</v>
          </cell>
          <cell r="K232">
            <v>1226</v>
          </cell>
          <cell r="L232">
            <v>1896</v>
          </cell>
          <cell r="M232">
            <v>64.66244725738396</v>
          </cell>
          <cell r="N232">
            <v>1.65</v>
          </cell>
          <cell r="O232">
            <v>6.74</v>
          </cell>
          <cell r="P232">
            <v>5.09</v>
          </cell>
          <cell r="R232">
            <v>2462.686567164179</v>
          </cell>
          <cell r="S232">
            <v>743.030303030303</v>
          </cell>
          <cell r="T232">
            <v>1149.090909090909</v>
          </cell>
          <cell r="V232" t="str">
            <v xml:space="preserve"> Waiting for LDM</v>
          </cell>
          <cell r="W232">
            <v>1650</v>
          </cell>
          <cell r="X232">
            <v>5090</v>
          </cell>
        </row>
        <row r="233">
          <cell r="B233">
            <v>41028</v>
          </cell>
          <cell r="C233" t="str">
            <v>B-01</v>
          </cell>
          <cell r="D233" t="str">
            <v>B-01:GBM</v>
          </cell>
          <cell r="E233">
            <v>6</v>
          </cell>
          <cell r="F233">
            <v>100</v>
          </cell>
          <cell r="G233">
            <v>226</v>
          </cell>
          <cell r="H233">
            <v>169</v>
          </cell>
          <cell r="I233">
            <v>2493</v>
          </cell>
          <cell r="J233">
            <v>610.79999999999995</v>
          </cell>
          <cell r="K233">
            <v>1419.4</v>
          </cell>
          <cell r="L233">
            <v>2030.2</v>
          </cell>
          <cell r="M233">
            <v>69.914294158211007</v>
          </cell>
          <cell r="N233">
            <v>1.43</v>
          </cell>
          <cell r="O233">
            <v>6.52</v>
          </cell>
          <cell r="P233">
            <v>5.09</v>
          </cell>
          <cell r="R233">
            <v>2341.1918795022921</v>
          </cell>
          <cell r="S233">
            <v>992.58741258741259</v>
          </cell>
          <cell r="T233">
            <v>1419.7202797202797</v>
          </cell>
          <cell r="V233" t="str">
            <v xml:space="preserve"> Waiting for LDM</v>
          </cell>
          <cell r="W233">
            <v>1430</v>
          </cell>
          <cell r="X233">
            <v>5090</v>
          </cell>
        </row>
        <row r="234">
          <cell r="B234">
            <v>41051</v>
          </cell>
          <cell r="C234" t="str">
            <v>B-01</v>
          </cell>
          <cell r="D234" t="str">
            <v>B-01:GBM</v>
          </cell>
          <cell r="E234">
            <v>23</v>
          </cell>
          <cell r="F234">
            <v>100</v>
          </cell>
          <cell r="G234">
            <v>242</v>
          </cell>
          <cell r="H234">
            <v>175</v>
          </cell>
          <cell r="I234">
            <v>966</v>
          </cell>
          <cell r="J234">
            <v>411</v>
          </cell>
          <cell r="K234">
            <v>883</v>
          </cell>
          <cell r="L234">
            <v>1294</v>
          </cell>
          <cell r="M234">
            <v>68.238021638330764</v>
          </cell>
          <cell r="N234">
            <v>0.1</v>
          </cell>
          <cell r="O234">
            <v>2.9</v>
          </cell>
          <cell r="P234">
            <v>2.8</v>
          </cell>
          <cell r="R234">
            <v>243.30900243309003</v>
          </cell>
          <cell r="S234">
            <v>8830</v>
          </cell>
          <cell r="T234">
            <v>12940</v>
          </cell>
          <cell r="V234" t="str">
            <v>Gaslift rate decreased significantly</v>
          </cell>
          <cell r="W234">
            <v>100</v>
          </cell>
          <cell r="X234">
            <v>2800</v>
          </cell>
        </row>
        <row r="235">
          <cell r="B235">
            <v>41063</v>
          </cell>
          <cell r="C235" t="str">
            <v>B-01</v>
          </cell>
          <cell r="D235" t="str">
            <v>B-01:GBM</v>
          </cell>
          <cell r="E235">
            <v>9</v>
          </cell>
          <cell r="F235">
            <v>100</v>
          </cell>
          <cell r="G235">
            <v>242</v>
          </cell>
          <cell r="H235">
            <v>184</v>
          </cell>
          <cell r="I235">
            <v>947</v>
          </cell>
          <cell r="J235">
            <v>483</v>
          </cell>
          <cell r="K235">
            <v>938</v>
          </cell>
          <cell r="L235">
            <v>1421</v>
          </cell>
          <cell r="M235">
            <v>66.009852216748769</v>
          </cell>
          <cell r="N235">
            <v>0.1</v>
          </cell>
          <cell r="O235">
            <v>3.02</v>
          </cell>
          <cell r="P235">
            <v>2.92</v>
          </cell>
          <cell r="R235">
            <v>207.03933747412009</v>
          </cell>
          <cell r="S235">
            <v>9380</v>
          </cell>
          <cell r="T235">
            <v>14210</v>
          </cell>
          <cell r="V235" t="str">
            <v>GL taken from Bypass export line</v>
          </cell>
          <cell r="W235">
            <v>100</v>
          </cell>
          <cell r="X235">
            <v>2920</v>
          </cell>
        </row>
        <row r="236">
          <cell r="B236">
            <v>41081</v>
          </cell>
          <cell r="C236" t="str">
            <v>B-01</v>
          </cell>
          <cell r="D236" t="str">
            <v>B-01:GBM</v>
          </cell>
          <cell r="E236">
            <v>22</v>
          </cell>
          <cell r="F236">
            <v>100</v>
          </cell>
          <cell r="G236">
            <v>234</v>
          </cell>
          <cell r="H236">
            <v>181</v>
          </cell>
          <cell r="I236">
            <v>969</v>
          </cell>
          <cell r="J236">
            <v>573</v>
          </cell>
          <cell r="K236">
            <v>813</v>
          </cell>
          <cell r="L236">
            <v>1386</v>
          </cell>
          <cell r="M236">
            <v>58.658008658008661</v>
          </cell>
          <cell r="N236">
            <v>0.02</v>
          </cell>
          <cell r="O236">
            <v>2.98</v>
          </cell>
          <cell r="P236">
            <v>2.96</v>
          </cell>
          <cell r="R236">
            <v>34.904013961605585</v>
          </cell>
          <cell r="S236">
            <v>40650</v>
          </cell>
          <cell r="T236">
            <v>69300</v>
          </cell>
          <cell r="V236" t="str">
            <v>GL taken from Bypass export line</v>
          </cell>
          <cell r="W236">
            <v>20</v>
          </cell>
          <cell r="X236">
            <v>2960</v>
          </cell>
        </row>
        <row r="237">
          <cell r="B237">
            <v>41090</v>
          </cell>
          <cell r="C237" t="str">
            <v>B-01</v>
          </cell>
          <cell r="D237" t="str">
            <v>B-01:GBM</v>
          </cell>
          <cell r="E237">
            <v>11</v>
          </cell>
          <cell r="F237">
            <v>100</v>
          </cell>
          <cell r="G237">
            <v>229</v>
          </cell>
          <cell r="H237">
            <v>171</v>
          </cell>
          <cell r="I237">
            <v>989</v>
          </cell>
          <cell r="J237">
            <v>300</v>
          </cell>
          <cell r="K237">
            <v>900</v>
          </cell>
          <cell r="L237">
            <v>1200</v>
          </cell>
          <cell r="M237">
            <v>75</v>
          </cell>
          <cell r="N237">
            <v>0</v>
          </cell>
          <cell r="O237">
            <v>2.54</v>
          </cell>
          <cell r="P237">
            <v>2.54</v>
          </cell>
          <cell r="R237">
            <v>0</v>
          </cell>
          <cell r="T237">
            <v>0</v>
          </cell>
          <cell r="V237" t="str">
            <v>Less GL rate injection</v>
          </cell>
          <cell r="W237">
            <v>0</v>
          </cell>
          <cell r="X237">
            <v>2540</v>
          </cell>
        </row>
        <row r="238">
          <cell r="B238">
            <v>41131</v>
          </cell>
          <cell r="C238" t="str">
            <v>B-01</v>
          </cell>
          <cell r="D238" t="str">
            <v>B-01:GBM</v>
          </cell>
          <cell r="E238">
            <v>31</v>
          </cell>
          <cell r="F238">
            <v>100</v>
          </cell>
          <cell r="G238">
            <v>225</v>
          </cell>
          <cell r="H238">
            <v>175</v>
          </cell>
          <cell r="I238">
            <v>962</v>
          </cell>
          <cell r="J238">
            <v>319</v>
          </cell>
          <cell r="K238">
            <v>229</v>
          </cell>
          <cell r="L238">
            <v>548</v>
          </cell>
          <cell r="M238">
            <v>41.788321167883211</v>
          </cell>
          <cell r="N238">
            <v>2.12</v>
          </cell>
          <cell r="O238">
            <v>2.77</v>
          </cell>
          <cell r="P238">
            <v>0.65</v>
          </cell>
          <cell r="R238">
            <v>6645.7680250783696</v>
          </cell>
          <cell r="S238">
            <v>108.01886792452831</v>
          </cell>
          <cell r="T238">
            <v>258.49056603773585</v>
          </cell>
          <cell r="V238" t="str">
            <v>WC decrease and GOR increase. Retest</v>
          </cell>
          <cell r="W238">
            <v>2120</v>
          </cell>
          <cell r="X238">
            <v>650</v>
          </cell>
        </row>
        <row r="239">
          <cell r="B239">
            <v>41174</v>
          </cell>
          <cell r="C239" t="str">
            <v>B-01</v>
          </cell>
          <cell r="D239" t="str">
            <v>B-01:GBM</v>
          </cell>
          <cell r="E239">
            <v>23</v>
          </cell>
          <cell r="F239">
            <v>100</v>
          </cell>
          <cell r="G239">
            <v>227</v>
          </cell>
          <cell r="H239">
            <v>117</v>
          </cell>
          <cell r="I239">
            <v>968</v>
          </cell>
          <cell r="J239">
            <v>382</v>
          </cell>
          <cell r="K239">
            <v>0</v>
          </cell>
          <cell r="L239">
            <v>382</v>
          </cell>
          <cell r="M239">
            <v>0</v>
          </cell>
          <cell r="N239">
            <v>0</v>
          </cell>
          <cell r="O239">
            <v>2.35</v>
          </cell>
          <cell r="P239">
            <v>2.77</v>
          </cell>
          <cell r="R239">
            <v>0</v>
          </cell>
          <cell r="T239">
            <v>0</v>
          </cell>
          <cell r="V239" t="str">
            <v>water totalizer no reading</v>
          </cell>
          <cell r="W239">
            <v>0</v>
          </cell>
          <cell r="X239">
            <v>2770</v>
          </cell>
        </row>
        <row r="240">
          <cell r="B240">
            <v>41384</v>
          </cell>
          <cell r="C240" t="str">
            <v>B-01</v>
          </cell>
          <cell r="D240" t="str">
            <v>B-01:GBM</v>
          </cell>
          <cell r="E240">
            <v>14</v>
          </cell>
          <cell r="F240">
            <v>100</v>
          </cell>
          <cell r="G240">
            <v>205</v>
          </cell>
          <cell r="H240">
            <v>159</v>
          </cell>
          <cell r="I240">
            <v>1073</v>
          </cell>
          <cell r="J240">
            <v>249.7</v>
          </cell>
          <cell r="K240">
            <v>582.6</v>
          </cell>
          <cell r="L240">
            <v>832.3</v>
          </cell>
          <cell r="M240">
            <v>69.998798510152582</v>
          </cell>
          <cell r="N240">
            <v>0</v>
          </cell>
          <cell r="O240">
            <v>2.516</v>
          </cell>
          <cell r="P240">
            <v>2.516</v>
          </cell>
          <cell r="R240">
            <v>0</v>
          </cell>
          <cell r="T240">
            <v>0</v>
          </cell>
          <cell r="V240" t="str">
            <v>Use LDM data. BSW 70% next test to validate BSW</v>
          </cell>
          <cell r="W240">
            <v>0</v>
          </cell>
          <cell r="X240">
            <v>2516</v>
          </cell>
        </row>
        <row r="241">
          <cell r="B241">
            <v>41471</v>
          </cell>
          <cell r="C241" t="str">
            <v>B-01</v>
          </cell>
          <cell r="D241" t="str">
            <v>B-01:GBM</v>
          </cell>
          <cell r="E241">
            <v>8</v>
          </cell>
          <cell r="F241">
            <v>100</v>
          </cell>
          <cell r="G241">
            <v>173</v>
          </cell>
          <cell r="H241">
            <v>167</v>
          </cell>
          <cell r="I241">
            <v>1050</v>
          </cell>
          <cell r="J241">
            <v>661.6</v>
          </cell>
          <cell r="K241">
            <v>220.5</v>
          </cell>
          <cell r="L241">
            <v>882.1</v>
          </cell>
          <cell r="M241">
            <v>24.997165854211541</v>
          </cell>
          <cell r="N241">
            <v>0.4</v>
          </cell>
          <cell r="O241">
            <v>3.3</v>
          </cell>
          <cell r="P241">
            <v>2.9</v>
          </cell>
          <cell r="R241">
            <v>604.59492140266025</v>
          </cell>
          <cell r="S241">
            <v>551.25</v>
          </cell>
          <cell r="T241">
            <v>2205.25</v>
          </cell>
          <cell r="V241" t="str">
            <v xml:space="preserve">After HP Sep pressure reduction. BSW 25%. </v>
          </cell>
          <cell r="W241">
            <v>400</v>
          </cell>
          <cell r="X241">
            <v>2900</v>
          </cell>
        </row>
        <row r="242">
          <cell r="B242">
            <v>41477</v>
          </cell>
          <cell r="C242" t="str">
            <v>B-01</v>
          </cell>
          <cell r="D242" t="str">
            <v>B-01:GBM</v>
          </cell>
          <cell r="E242">
            <v>11</v>
          </cell>
          <cell r="F242">
            <v>100</v>
          </cell>
          <cell r="G242">
            <v>169</v>
          </cell>
          <cell r="H242">
            <v>146</v>
          </cell>
          <cell r="I242">
            <v>1054</v>
          </cell>
          <cell r="J242">
            <v>594</v>
          </cell>
          <cell r="K242">
            <v>0</v>
          </cell>
          <cell r="L242">
            <v>594</v>
          </cell>
          <cell r="M242">
            <v>0</v>
          </cell>
          <cell r="N242">
            <v>0.35</v>
          </cell>
          <cell r="O242">
            <v>3.15</v>
          </cell>
          <cell r="P242">
            <v>2.8</v>
          </cell>
          <cell r="R242">
            <v>589.22558922558926</v>
          </cell>
          <cell r="S242">
            <v>0</v>
          </cell>
          <cell r="T242">
            <v>1697.1428571428571</v>
          </cell>
          <cell r="V242" t="str">
            <v>After lowering HP pressure. BSW 0%. GOR 600.</v>
          </cell>
          <cell r="W242">
            <v>350</v>
          </cell>
          <cell r="X242">
            <v>2800</v>
          </cell>
        </row>
        <row r="243">
          <cell r="B243">
            <v>41499</v>
          </cell>
          <cell r="C243" t="str">
            <v>B-01</v>
          </cell>
          <cell r="D243" t="str">
            <v>B-01:GBM</v>
          </cell>
          <cell r="E243">
            <v>12</v>
          </cell>
          <cell r="F243">
            <v>100</v>
          </cell>
          <cell r="G243">
            <v>163</v>
          </cell>
          <cell r="H243">
            <v>140</v>
          </cell>
          <cell r="I243">
            <v>981</v>
          </cell>
          <cell r="J243">
            <v>413.2</v>
          </cell>
          <cell r="K243">
            <v>264.45</v>
          </cell>
          <cell r="L243">
            <v>677.65</v>
          </cell>
          <cell r="M243">
            <v>39.024570205858481</v>
          </cell>
          <cell r="N243">
            <v>0.2</v>
          </cell>
          <cell r="O243">
            <v>2.9</v>
          </cell>
          <cell r="P243">
            <v>2.7</v>
          </cell>
          <cell r="R243">
            <v>484.02710551790898</v>
          </cell>
          <cell r="S243">
            <v>1322.25</v>
          </cell>
          <cell r="T243">
            <v>3388.25</v>
          </cell>
          <cell r="V243" t="str">
            <v>WC 39%. GOR 600</v>
          </cell>
          <cell r="W243">
            <v>200</v>
          </cell>
          <cell r="X243">
            <v>2700</v>
          </cell>
        </row>
        <row r="244">
          <cell r="B244">
            <v>41503</v>
          </cell>
          <cell r="C244" t="str">
            <v>B-01</v>
          </cell>
          <cell r="D244" t="str">
            <v>B-01:GBM</v>
          </cell>
          <cell r="E244">
            <v>11</v>
          </cell>
          <cell r="F244">
            <v>100</v>
          </cell>
          <cell r="G244">
            <v>159</v>
          </cell>
          <cell r="H244">
            <v>153</v>
          </cell>
          <cell r="I244">
            <v>985</v>
          </cell>
          <cell r="J244">
            <v>368.93</v>
          </cell>
          <cell r="K244">
            <v>236.071</v>
          </cell>
          <cell r="L244">
            <v>605.00099999999998</v>
          </cell>
          <cell r="M244">
            <v>39.019935504238838</v>
          </cell>
          <cell r="N244">
            <v>9.1999999999999596E-2</v>
          </cell>
          <cell r="O244">
            <v>2.5619999999999998</v>
          </cell>
          <cell r="P244">
            <v>2.4700000000000002</v>
          </cell>
          <cell r="R244">
            <v>249.36979914888894</v>
          </cell>
          <cell r="S244">
            <v>2565.9891304347939</v>
          </cell>
          <cell r="T244">
            <v>6576.0978260869852</v>
          </cell>
          <cell r="V244" t="str">
            <v xml:space="preserve">Assumed WC 39%. GOR 600. WC Lab 75% might slug effect. </v>
          </cell>
          <cell r="W244">
            <v>91.999999999999602</v>
          </cell>
          <cell r="X244">
            <v>2470</v>
          </cell>
        </row>
        <row r="245">
          <cell r="B245">
            <v>41529</v>
          </cell>
          <cell r="C245" t="str">
            <v>B-01</v>
          </cell>
          <cell r="D245" t="str">
            <v>B-01:GBM</v>
          </cell>
          <cell r="E245">
            <v>5</v>
          </cell>
          <cell r="F245">
            <v>100</v>
          </cell>
          <cell r="G245">
            <v>172</v>
          </cell>
          <cell r="H245">
            <v>142</v>
          </cell>
          <cell r="I245">
            <v>1080</v>
          </cell>
          <cell r="J245">
            <v>648</v>
          </cell>
          <cell r="K245">
            <v>0</v>
          </cell>
          <cell r="L245">
            <v>648</v>
          </cell>
          <cell r="M245">
            <v>0</v>
          </cell>
          <cell r="N245">
            <v>0.39</v>
          </cell>
          <cell r="O245">
            <v>3.59</v>
          </cell>
          <cell r="P245">
            <v>3.2</v>
          </cell>
          <cell r="R245">
            <v>601.85185185185185</v>
          </cell>
          <cell r="S245">
            <v>0</v>
          </cell>
          <cell r="T245">
            <v>1661.5384615384614</v>
          </cell>
          <cell r="V245" t="str">
            <v xml:space="preserve">WC lower compare to previous. Confirmed from manual sampling. </v>
          </cell>
          <cell r="W245">
            <v>390</v>
          </cell>
          <cell r="X245">
            <v>3200</v>
          </cell>
        </row>
        <row r="246">
          <cell r="B246">
            <v>41534</v>
          </cell>
          <cell r="C246" t="str">
            <v>B-01</v>
          </cell>
          <cell r="D246" t="str">
            <v>B-01:GBM</v>
          </cell>
          <cell r="E246">
            <v>15</v>
          </cell>
          <cell r="F246">
            <v>100</v>
          </cell>
          <cell r="G246">
            <v>162</v>
          </cell>
          <cell r="H246">
            <v>135</v>
          </cell>
          <cell r="I246">
            <v>1142</v>
          </cell>
          <cell r="J246">
            <v>562</v>
          </cell>
          <cell r="K246">
            <v>0</v>
          </cell>
          <cell r="L246">
            <v>562</v>
          </cell>
          <cell r="M246">
            <v>0</v>
          </cell>
          <cell r="N246">
            <v>0.45</v>
          </cell>
          <cell r="O246">
            <v>4.41</v>
          </cell>
          <cell r="P246">
            <v>3.96</v>
          </cell>
          <cell r="R246">
            <v>800.71174377224202</v>
          </cell>
          <cell r="S246">
            <v>0</v>
          </cell>
          <cell r="T246">
            <v>1248.8888888888889</v>
          </cell>
          <cell r="V246" t="str">
            <v>WC lower compare to previous. Confirmed from manual sampling.</v>
          </cell>
          <cell r="W246">
            <v>450</v>
          </cell>
          <cell r="X246">
            <v>3960</v>
          </cell>
        </row>
        <row r="247">
          <cell r="B247">
            <v>41560</v>
          </cell>
          <cell r="C247" t="str">
            <v>B-01</v>
          </cell>
          <cell r="D247" t="str">
            <v>B-01:GBM</v>
          </cell>
          <cell r="E247">
            <v>24</v>
          </cell>
          <cell r="F247">
            <v>100</v>
          </cell>
          <cell r="G247">
            <v>164</v>
          </cell>
          <cell r="H247">
            <v>142</v>
          </cell>
          <cell r="I247">
            <v>1094</v>
          </cell>
          <cell r="J247">
            <v>723.4</v>
          </cell>
          <cell r="K247">
            <v>0.1</v>
          </cell>
          <cell r="L247">
            <v>723.5</v>
          </cell>
          <cell r="M247">
            <v>1.3821700069108501E-2</v>
          </cell>
          <cell r="N247">
            <v>0.72000000000000097</v>
          </cell>
          <cell r="O247">
            <v>4.9000000000000004</v>
          </cell>
          <cell r="P247">
            <v>4.18</v>
          </cell>
          <cell r="R247">
            <v>995.29997235277995</v>
          </cell>
          <cell r="S247">
            <v>0.1388888888888887</v>
          </cell>
          <cell r="T247">
            <v>1004.8611111111097</v>
          </cell>
          <cell r="V247" t="str">
            <v>WC refer to operator report (LDM report) , 0.01%</v>
          </cell>
          <cell r="W247">
            <v>720.00000000000102</v>
          </cell>
          <cell r="X247">
            <v>4180</v>
          </cell>
        </row>
        <row r="248">
          <cell r="B248">
            <v>41615</v>
          </cell>
          <cell r="C248" t="str">
            <v>B-01</v>
          </cell>
          <cell r="D248" t="str">
            <v>B-01:GBM</v>
          </cell>
          <cell r="E248">
            <v>24</v>
          </cell>
          <cell r="F248">
            <v>100</v>
          </cell>
          <cell r="G248">
            <v>172</v>
          </cell>
          <cell r="H248">
            <v>153</v>
          </cell>
          <cell r="I248">
            <v>1006</v>
          </cell>
          <cell r="J248">
            <v>949</v>
          </cell>
          <cell r="K248">
            <v>0</v>
          </cell>
          <cell r="L248">
            <v>949</v>
          </cell>
          <cell r="M248">
            <v>0</v>
          </cell>
          <cell r="N248">
            <v>0.96</v>
          </cell>
          <cell r="O248">
            <v>4.46</v>
          </cell>
          <cell r="P248">
            <v>3.5</v>
          </cell>
          <cell r="R248">
            <v>1011.59114857745</v>
          </cell>
          <cell r="S248">
            <v>0</v>
          </cell>
          <cell r="T248">
            <v>988.54166666666663</v>
          </cell>
          <cell r="V248" t="str">
            <v>Manual WC 0%. GOR 1000</v>
          </cell>
          <cell r="W248">
            <v>960</v>
          </cell>
          <cell r="X248">
            <v>3500</v>
          </cell>
        </row>
        <row r="249">
          <cell r="B249">
            <v>41642</v>
          </cell>
          <cell r="C249" t="str">
            <v>B-01</v>
          </cell>
          <cell r="D249" t="str">
            <v>B-01:GBM</v>
          </cell>
          <cell r="E249">
            <v>23</v>
          </cell>
          <cell r="F249">
            <v>100</v>
          </cell>
          <cell r="G249">
            <v>220</v>
          </cell>
          <cell r="H249">
            <v>134</v>
          </cell>
          <cell r="I249">
            <v>1112</v>
          </cell>
          <cell r="J249">
            <v>330</v>
          </cell>
          <cell r="K249">
            <v>403.4</v>
          </cell>
          <cell r="L249">
            <v>733.4</v>
          </cell>
          <cell r="M249">
            <v>55.004090537223888</v>
          </cell>
          <cell r="N249">
            <v>0.33</v>
          </cell>
          <cell r="O249">
            <v>5.07</v>
          </cell>
          <cell r="P249">
            <v>4.74</v>
          </cell>
          <cell r="R249">
            <v>1000</v>
          </cell>
          <cell r="S249">
            <v>1222.4242424242425</v>
          </cell>
          <cell r="T249">
            <v>2222.4242424242425</v>
          </cell>
          <cell r="V249" t="str">
            <v>WC refer to 8 Jan = 55%</v>
          </cell>
          <cell r="W249">
            <v>330</v>
          </cell>
          <cell r="X249">
            <v>4740</v>
          </cell>
        </row>
        <row r="250">
          <cell r="B250">
            <v>41646</v>
          </cell>
          <cell r="C250" t="str">
            <v>B-01</v>
          </cell>
          <cell r="D250" t="str">
            <v>B-01:GBM</v>
          </cell>
          <cell r="E250">
            <v>14</v>
          </cell>
          <cell r="F250">
            <v>100</v>
          </cell>
          <cell r="G250">
            <v>222</v>
          </cell>
          <cell r="H250">
            <v>135</v>
          </cell>
          <cell r="I250">
            <v>1017</v>
          </cell>
          <cell r="J250">
            <v>357</v>
          </cell>
          <cell r="K250">
            <v>436.4</v>
          </cell>
          <cell r="L250">
            <v>793.4</v>
          </cell>
          <cell r="M250">
            <v>55.003781194857574</v>
          </cell>
          <cell r="N250">
            <v>0.36</v>
          </cell>
          <cell r="O250">
            <v>5.36</v>
          </cell>
          <cell r="P250">
            <v>5</v>
          </cell>
          <cell r="R250">
            <v>1008.4033613445379</v>
          </cell>
          <cell r="S250">
            <v>1212.2222222222222</v>
          </cell>
          <cell r="T250">
            <v>2203.8888888888887</v>
          </cell>
          <cell r="V250" t="str">
            <v>Manual WC on 8 Jan = 55% and 11 Jan = 67%.</v>
          </cell>
          <cell r="W250">
            <v>360</v>
          </cell>
          <cell r="X250">
            <v>5000</v>
          </cell>
        </row>
        <row r="251">
          <cell r="B251">
            <v>41659</v>
          </cell>
          <cell r="C251" t="str">
            <v>B-01</v>
          </cell>
          <cell r="D251" t="str">
            <v>B-01:GBM</v>
          </cell>
          <cell r="E251">
            <v>6</v>
          </cell>
          <cell r="F251">
            <v>100</v>
          </cell>
          <cell r="G251">
            <v>199</v>
          </cell>
          <cell r="H251">
            <v>145</v>
          </cell>
          <cell r="I251">
            <v>1071</v>
          </cell>
          <cell r="J251">
            <v>813.5</v>
          </cell>
          <cell r="K251">
            <v>121.56</v>
          </cell>
          <cell r="L251">
            <v>935.06</v>
          </cell>
          <cell r="M251">
            <v>13.000235279019527</v>
          </cell>
          <cell r="N251">
            <v>0.81999999999999895</v>
          </cell>
          <cell r="O251">
            <v>5.27</v>
          </cell>
          <cell r="P251">
            <v>4.45</v>
          </cell>
          <cell r="R251">
            <v>1007.9901659495993</v>
          </cell>
          <cell r="S251">
            <v>148.24390243902457</v>
          </cell>
          <cell r="T251">
            <v>1140.317073170733</v>
          </cell>
          <cell r="V251" t="str">
            <v>Lab WC 13%. Post GL adjustment</v>
          </cell>
          <cell r="W251">
            <v>819.99999999999898</v>
          </cell>
          <cell r="X251">
            <v>4450</v>
          </cell>
        </row>
        <row r="252">
          <cell r="B252">
            <v>41674</v>
          </cell>
          <cell r="C252" t="str">
            <v>B-01</v>
          </cell>
          <cell r="D252" t="str">
            <v>B-01:GBM</v>
          </cell>
          <cell r="E252">
            <v>8</v>
          </cell>
          <cell r="F252">
            <v>100</v>
          </cell>
          <cell r="G252">
            <v>133</v>
          </cell>
          <cell r="H252">
            <v>159</v>
          </cell>
          <cell r="I252">
            <v>951</v>
          </cell>
          <cell r="J252">
            <v>1215</v>
          </cell>
          <cell r="K252">
            <v>173.6</v>
          </cell>
          <cell r="L252">
            <v>1388.6</v>
          </cell>
          <cell r="M252">
            <v>12.501800374477892</v>
          </cell>
          <cell r="N252">
            <v>1.22</v>
          </cell>
          <cell r="O252">
            <v>4.2</v>
          </cell>
          <cell r="P252">
            <v>2.98</v>
          </cell>
          <cell r="R252">
            <v>1004.1152263374486</v>
          </cell>
          <cell r="S252">
            <v>142.29508196721312</v>
          </cell>
          <cell r="T252">
            <v>1138.1967213114754</v>
          </cell>
          <cell r="V252" t="str">
            <v xml:space="preserve">Manual WC 12.5%. THP lower. </v>
          </cell>
          <cell r="W252">
            <v>1220</v>
          </cell>
          <cell r="X252">
            <v>2980</v>
          </cell>
        </row>
        <row r="253">
          <cell r="B253">
            <v>41717</v>
          </cell>
          <cell r="C253" t="str">
            <v>B-01</v>
          </cell>
          <cell r="D253" t="str">
            <v>B-01:GBM</v>
          </cell>
          <cell r="E253">
            <v>9</v>
          </cell>
          <cell r="F253">
            <v>100</v>
          </cell>
          <cell r="G253">
            <v>224</v>
          </cell>
          <cell r="H253">
            <v>157</v>
          </cell>
          <cell r="I253">
            <v>1119</v>
          </cell>
          <cell r="J253">
            <v>511</v>
          </cell>
          <cell r="K253">
            <v>418.43</v>
          </cell>
          <cell r="L253">
            <v>929.43</v>
          </cell>
          <cell r="M253">
            <v>45.020066061994989</v>
          </cell>
          <cell r="N253">
            <v>0.51100000000000001</v>
          </cell>
          <cell r="O253">
            <v>4.556</v>
          </cell>
          <cell r="P253">
            <v>4.0449999999999999</v>
          </cell>
          <cell r="R253">
            <v>1000</v>
          </cell>
          <cell r="S253">
            <v>818.84540117416827</v>
          </cell>
          <cell r="T253">
            <v>1818.8454011741683</v>
          </cell>
          <cell r="V253" t="str">
            <v xml:space="preserve">No WC. Assume 45%. </v>
          </cell>
          <cell r="W253">
            <v>511</v>
          </cell>
          <cell r="X253">
            <v>4045</v>
          </cell>
        </row>
        <row r="254">
          <cell r="B254">
            <v>41724</v>
          </cell>
          <cell r="C254" t="str">
            <v>B-01</v>
          </cell>
          <cell r="D254" t="str">
            <v>B-01:GBM</v>
          </cell>
          <cell r="E254">
            <v>18</v>
          </cell>
          <cell r="F254">
            <v>100</v>
          </cell>
          <cell r="G254">
            <v>220</v>
          </cell>
          <cell r="H254">
            <v>163</v>
          </cell>
          <cell r="I254">
            <v>1058</v>
          </cell>
          <cell r="J254">
            <v>537</v>
          </cell>
          <cell r="K254">
            <v>439.04</v>
          </cell>
          <cell r="L254">
            <v>976.04</v>
          </cell>
          <cell r="M254">
            <v>44.981763042498258</v>
          </cell>
          <cell r="N254">
            <v>0.53600000000000003</v>
          </cell>
          <cell r="O254">
            <v>3.9470000000000001</v>
          </cell>
          <cell r="P254">
            <v>3.411</v>
          </cell>
          <cell r="R254">
            <v>998.13780260707631</v>
          </cell>
          <cell r="S254">
            <v>819.1044776119403</v>
          </cell>
          <cell r="T254">
            <v>1820.9701492537313</v>
          </cell>
          <cell r="V254" t="str">
            <v>Lab WC 45%</v>
          </cell>
          <cell r="W254">
            <v>536</v>
          </cell>
          <cell r="X254">
            <v>3411</v>
          </cell>
        </row>
        <row r="255">
          <cell r="B255">
            <v>41734</v>
          </cell>
          <cell r="C255" t="str">
            <v>B-01</v>
          </cell>
          <cell r="D255" t="str">
            <v>B-01:GBM</v>
          </cell>
          <cell r="E255">
            <v>24</v>
          </cell>
          <cell r="F255">
            <v>100</v>
          </cell>
          <cell r="G255">
            <v>190</v>
          </cell>
          <cell r="H255">
            <v>172</v>
          </cell>
          <cell r="I255">
            <v>1042</v>
          </cell>
          <cell r="J255">
            <v>592</v>
          </cell>
          <cell r="K255">
            <v>485</v>
          </cell>
          <cell r="L255">
            <v>1077</v>
          </cell>
          <cell r="M255">
            <v>45.032497678737236</v>
          </cell>
          <cell r="N255">
            <v>0.6</v>
          </cell>
          <cell r="O255">
            <v>3.9</v>
          </cell>
          <cell r="P255">
            <v>3.3</v>
          </cell>
          <cell r="R255">
            <v>1013.5135135135135</v>
          </cell>
          <cell r="S255">
            <v>808.33333333333337</v>
          </cell>
          <cell r="T255">
            <v>1795</v>
          </cell>
          <cell r="V255" t="str">
            <v>Lab WC 45% (27 Mar 2014)</v>
          </cell>
          <cell r="W255">
            <v>600</v>
          </cell>
          <cell r="X255">
            <v>3300</v>
          </cell>
        </row>
        <row r="256">
          <cell r="B256">
            <v>41746</v>
          </cell>
          <cell r="C256" t="str">
            <v>B-01</v>
          </cell>
          <cell r="D256" t="str">
            <v>B-01:GBM</v>
          </cell>
          <cell r="E256">
            <v>23</v>
          </cell>
          <cell r="F256">
            <v>100</v>
          </cell>
          <cell r="G256">
            <v>206</v>
          </cell>
          <cell r="H256">
            <v>162</v>
          </cell>
          <cell r="I256">
            <v>1045</v>
          </cell>
          <cell r="J256">
            <v>555</v>
          </cell>
          <cell r="K256">
            <v>453.83499999999998</v>
          </cell>
          <cell r="L256">
            <v>1008.835</v>
          </cell>
          <cell r="M256">
            <v>44.986048263591172</v>
          </cell>
          <cell r="N256">
            <v>0.5</v>
          </cell>
          <cell r="O256">
            <v>3.8</v>
          </cell>
          <cell r="P256">
            <v>3.3</v>
          </cell>
          <cell r="R256">
            <v>900.90090090090087</v>
          </cell>
          <cell r="S256">
            <v>907.67</v>
          </cell>
          <cell r="T256">
            <v>2017.67</v>
          </cell>
          <cell r="V256" t="str">
            <v>Assume WC 45%</v>
          </cell>
          <cell r="W256">
            <v>500</v>
          </cell>
          <cell r="X256">
            <v>3300</v>
          </cell>
        </row>
        <row r="257">
          <cell r="B257">
            <v>41770</v>
          </cell>
          <cell r="C257" t="str">
            <v>B-01</v>
          </cell>
          <cell r="D257" t="str">
            <v>B-01:GBM</v>
          </cell>
          <cell r="E257">
            <v>23</v>
          </cell>
          <cell r="F257">
            <v>100</v>
          </cell>
          <cell r="G257">
            <v>168</v>
          </cell>
          <cell r="I257">
            <v>1031</v>
          </cell>
          <cell r="J257">
            <v>566</v>
          </cell>
          <cell r="K257">
            <v>463</v>
          </cell>
          <cell r="L257">
            <v>1029</v>
          </cell>
          <cell r="M257">
            <v>44.995140913508259</v>
          </cell>
          <cell r="N257">
            <v>0.56000000000000005</v>
          </cell>
          <cell r="O257">
            <v>3.85</v>
          </cell>
          <cell r="P257">
            <v>3.29</v>
          </cell>
          <cell r="R257">
            <v>989.39929328621906</v>
          </cell>
          <cell r="S257">
            <v>826.78571428571433</v>
          </cell>
          <cell r="T257">
            <v>1837.5</v>
          </cell>
          <cell r="V257" t="str">
            <v>No liquid sample taken. Assume WC 45%</v>
          </cell>
          <cell r="W257">
            <v>560</v>
          </cell>
          <cell r="X257">
            <v>3290</v>
          </cell>
        </row>
        <row r="258">
          <cell r="B258">
            <v>41782</v>
          </cell>
          <cell r="C258" t="str">
            <v>B-01</v>
          </cell>
          <cell r="D258" t="str">
            <v>B-01:GBM</v>
          </cell>
          <cell r="E258">
            <v>9</v>
          </cell>
          <cell r="F258">
            <v>100</v>
          </cell>
          <cell r="G258">
            <v>166</v>
          </cell>
          <cell r="H258">
            <v>169</v>
          </cell>
          <cell r="I258">
            <v>1030</v>
          </cell>
          <cell r="J258">
            <v>538</v>
          </cell>
          <cell r="K258">
            <v>440</v>
          </cell>
          <cell r="L258">
            <v>978</v>
          </cell>
          <cell r="M258">
            <v>44.989775051124745</v>
          </cell>
          <cell r="N258">
            <v>0.54</v>
          </cell>
          <cell r="O258">
            <v>2.98</v>
          </cell>
          <cell r="P258">
            <v>2.44</v>
          </cell>
          <cell r="R258">
            <v>1003.7174721189591</v>
          </cell>
          <cell r="S258">
            <v>814.81481481481478</v>
          </cell>
          <cell r="T258">
            <v>1811.1111111111111</v>
          </cell>
          <cell r="V258" t="str">
            <v>No liquid sample taken. Assume WC 45%</v>
          </cell>
          <cell r="W258">
            <v>540</v>
          </cell>
          <cell r="X258">
            <v>2440</v>
          </cell>
        </row>
        <row r="259">
          <cell r="B259">
            <v>41798</v>
          </cell>
          <cell r="C259" t="str">
            <v>B-01</v>
          </cell>
          <cell r="D259" t="str">
            <v>B-01:GBM</v>
          </cell>
          <cell r="E259">
            <v>20</v>
          </cell>
          <cell r="F259">
            <v>100</v>
          </cell>
          <cell r="G259">
            <v>206</v>
          </cell>
          <cell r="H259">
            <v>157</v>
          </cell>
          <cell r="I259">
            <v>1090</v>
          </cell>
          <cell r="J259">
            <v>460</v>
          </cell>
          <cell r="K259">
            <v>376.4</v>
          </cell>
          <cell r="L259">
            <v>836.4</v>
          </cell>
          <cell r="M259">
            <v>45.00239120038259</v>
          </cell>
          <cell r="N259">
            <v>0.46</v>
          </cell>
          <cell r="O259">
            <v>3.47</v>
          </cell>
          <cell r="P259">
            <v>3.01</v>
          </cell>
          <cell r="R259">
            <v>1000</v>
          </cell>
          <cell r="S259">
            <v>818.26086956521738</v>
          </cell>
          <cell r="T259">
            <v>1818.2608695652175</v>
          </cell>
          <cell r="V259" t="str">
            <v>No sample. Assume WC 45%</v>
          </cell>
          <cell r="W259">
            <v>460</v>
          </cell>
          <cell r="X259">
            <v>3010</v>
          </cell>
        </row>
        <row r="260">
          <cell r="B260">
            <v>41830</v>
          </cell>
          <cell r="C260" t="str">
            <v>B-01</v>
          </cell>
          <cell r="D260" t="str">
            <v>B-01:GBM</v>
          </cell>
          <cell r="E260">
            <v>23</v>
          </cell>
          <cell r="F260">
            <v>100</v>
          </cell>
          <cell r="G260">
            <v>204</v>
          </cell>
          <cell r="H260">
            <v>153</v>
          </cell>
          <cell r="I260">
            <v>1064</v>
          </cell>
          <cell r="J260">
            <v>408.2</v>
          </cell>
          <cell r="K260">
            <v>235.5</v>
          </cell>
          <cell r="L260">
            <v>643.70000000000005</v>
          </cell>
          <cell r="M260">
            <v>36.585365853658537</v>
          </cell>
          <cell r="N260">
            <v>0.41</v>
          </cell>
          <cell r="O260">
            <v>3.27</v>
          </cell>
          <cell r="P260">
            <v>2.86</v>
          </cell>
          <cell r="R260">
            <v>1004.4096031357178</v>
          </cell>
          <cell r="S260">
            <v>574.39024390243901</v>
          </cell>
          <cell r="T260">
            <v>1570</v>
          </cell>
          <cell r="V260" t="str">
            <v>Manual WC 37%</v>
          </cell>
          <cell r="W260">
            <v>410</v>
          </cell>
          <cell r="X260">
            <v>2860</v>
          </cell>
        </row>
        <row r="261">
          <cell r="B261">
            <v>41836</v>
          </cell>
          <cell r="C261" t="str">
            <v>B-01</v>
          </cell>
          <cell r="D261" t="str">
            <v>B-01:GBM</v>
          </cell>
          <cell r="E261">
            <v>14</v>
          </cell>
          <cell r="F261">
            <v>100</v>
          </cell>
          <cell r="G261">
            <v>199</v>
          </cell>
          <cell r="H261">
            <v>152</v>
          </cell>
          <cell r="I261">
            <v>1099</v>
          </cell>
          <cell r="J261">
            <v>246.4</v>
          </cell>
          <cell r="K261">
            <v>419.5</v>
          </cell>
          <cell r="L261">
            <v>665.9</v>
          </cell>
          <cell r="M261">
            <v>62.99744706412374</v>
          </cell>
          <cell r="N261">
            <v>0.25</v>
          </cell>
          <cell r="O261">
            <v>2.98</v>
          </cell>
          <cell r="P261">
            <v>2.73</v>
          </cell>
          <cell r="R261">
            <v>1014.6103896103896</v>
          </cell>
          <cell r="S261">
            <v>1678</v>
          </cell>
          <cell r="T261">
            <v>2663.6</v>
          </cell>
          <cell r="V261" t="str">
            <v xml:space="preserve">Manual WC 63%. </v>
          </cell>
          <cell r="W261">
            <v>250</v>
          </cell>
          <cell r="X261">
            <v>2730</v>
          </cell>
        </row>
        <row r="262">
          <cell r="B262">
            <v>41846</v>
          </cell>
          <cell r="C262" t="str">
            <v>B-01</v>
          </cell>
          <cell r="D262" t="str">
            <v>B-01:GBM</v>
          </cell>
          <cell r="E262">
            <v>25</v>
          </cell>
          <cell r="F262">
            <v>100</v>
          </cell>
          <cell r="G262">
            <v>185</v>
          </cell>
          <cell r="H262">
            <v>143</v>
          </cell>
          <cell r="I262">
            <v>1120</v>
          </cell>
          <cell r="J262">
            <v>270</v>
          </cell>
          <cell r="K262">
            <v>405</v>
          </cell>
          <cell r="L262">
            <v>675</v>
          </cell>
          <cell r="M262">
            <v>60</v>
          </cell>
          <cell r="N262">
            <v>0.86</v>
          </cell>
          <cell r="O262">
            <v>2.74</v>
          </cell>
          <cell r="P262">
            <v>1.88</v>
          </cell>
          <cell r="R262">
            <v>3185.1851851851852</v>
          </cell>
          <cell r="S262">
            <v>470.93023255813955</v>
          </cell>
          <cell r="T262">
            <v>784.88372093023258</v>
          </cell>
          <cell r="V262" t="str">
            <v>Lab WC 60%</v>
          </cell>
          <cell r="W262">
            <v>860</v>
          </cell>
          <cell r="X262">
            <v>1880</v>
          </cell>
        </row>
        <row r="263">
          <cell r="B263">
            <v>41885</v>
          </cell>
          <cell r="C263" t="str">
            <v>B-01</v>
          </cell>
          <cell r="D263" t="str">
            <v>B-01:GBM</v>
          </cell>
          <cell r="E263">
            <v>14</v>
          </cell>
          <cell r="F263">
            <v>100</v>
          </cell>
          <cell r="G263">
            <v>198</v>
          </cell>
          <cell r="H263">
            <v>152</v>
          </cell>
          <cell r="I263">
            <v>1172</v>
          </cell>
          <cell r="J263">
            <v>552.6</v>
          </cell>
          <cell r="K263">
            <v>75.400000000000006</v>
          </cell>
          <cell r="L263">
            <v>628</v>
          </cell>
          <cell r="M263">
            <v>12.006369426751592</v>
          </cell>
          <cell r="N263">
            <v>0.55000000000000004</v>
          </cell>
          <cell r="O263">
            <v>3.65</v>
          </cell>
          <cell r="P263">
            <v>3.1</v>
          </cell>
          <cell r="R263">
            <v>995.29496923633735</v>
          </cell>
          <cell r="S263">
            <v>137.09090909090909</v>
          </cell>
          <cell r="T263">
            <v>1141.8181818181818</v>
          </cell>
          <cell r="V263" t="str">
            <v>Lab WC 12%</v>
          </cell>
          <cell r="W263">
            <v>550</v>
          </cell>
          <cell r="X263">
            <v>3100</v>
          </cell>
        </row>
        <row r="264">
          <cell r="B264">
            <v>41895</v>
          </cell>
          <cell r="C264" t="str">
            <v>B-01</v>
          </cell>
          <cell r="D264" t="str">
            <v>B-01:GBM</v>
          </cell>
          <cell r="E264">
            <v>26</v>
          </cell>
          <cell r="F264">
            <v>100</v>
          </cell>
          <cell r="G264">
            <v>186</v>
          </cell>
          <cell r="H264">
            <v>151</v>
          </cell>
          <cell r="I264">
            <v>1132</v>
          </cell>
          <cell r="J264">
            <v>149.80000000000001</v>
          </cell>
          <cell r="K264">
            <v>524.9</v>
          </cell>
          <cell r="L264">
            <v>674.7</v>
          </cell>
          <cell r="M264">
            <v>77.79753964725063</v>
          </cell>
          <cell r="N264">
            <v>0.15</v>
          </cell>
          <cell r="O264">
            <v>3.03</v>
          </cell>
          <cell r="P264">
            <v>2.88</v>
          </cell>
          <cell r="R264">
            <v>1001.3351134846462</v>
          </cell>
          <cell r="S264">
            <v>3499.3333333333335</v>
          </cell>
          <cell r="T264">
            <v>4498</v>
          </cell>
          <cell r="V264" t="str">
            <v>Lab WC 77.8%</v>
          </cell>
          <cell r="W264">
            <v>150</v>
          </cell>
          <cell r="X264">
            <v>2880</v>
          </cell>
        </row>
        <row r="265">
          <cell r="B265">
            <v>41935</v>
          </cell>
          <cell r="C265" t="str">
            <v>B-01</v>
          </cell>
          <cell r="D265" t="str">
            <v>B-01:GBM</v>
          </cell>
          <cell r="E265">
            <v>23</v>
          </cell>
          <cell r="F265">
            <v>100</v>
          </cell>
          <cell r="G265">
            <v>253</v>
          </cell>
          <cell r="H265">
            <v>136</v>
          </cell>
          <cell r="I265">
            <v>1168</v>
          </cell>
          <cell r="J265">
            <v>142</v>
          </cell>
          <cell r="K265">
            <v>316.10000000000002</v>
          </cell>
          <cell r="L265">
            <v>458.1</v>
          </cell>
          <cell r="M265">
            <v>69.002401222440511</v>
          </cell>
          <cell r="N265">
            <v>0.14000000000000001</v>
          </cell>
          <cell r="O265">
            <v>2.96</v>
          </cell>
          <cell r="P265">
            <v>2.82</v>
          </cell>
          <cell r="R265">
            <v>985.91549295774644</v>
          </cell>
          <cell r="S265">
            <v>2257.8571428571427</v>
          </cell>
          <cell r="T265">
            <v>3272.1428571428573</v>
          </cell>
          <cell r="V265" t="str">
            <v>Lab WC 69%</v>
          </cell>
          <cell r="W265">
            <v>140</v>
          </cell>
          <cell r="X265">
            <v>2820</v>
          </cell>
        </row>
        <row r="266">
          <cell r="B266">
            <v>41945</v>
          </cell>
          <cell r="C266" t="str">
            <v>B-01</v>
          </cell>
          <cell r="D266" t="str">
            <v>B-01:GBM</v>
          </cell>
          <cell r="E266">
            <v>24</v>
          </cell>
          <cell r="F266">
            <v>100</v>
          </cell>
          <cell r="G266">
            <v>175</v>
          </cell>
          <cell r="H266">
            <v>149</v>
          </cell>
          <cell r="I266">
            <v>1150</v>
          </cell>
          <cell r="J266">
            <v>191.2</v>
          </cell>
          <cell r="K266">
            <v>425.5</v>
          </cell>
          <cell r="L266">
            <v>616.70000000000005</v>
          </cell>
          <cell r="M266">
            <v>68.996270471866382</v>
          </cell>
          <cell r="N266">
            <v>0.2</v>
          </cell>
          <cell r="O266">
            <v>3.1</v>
          </cell>
          <cell r="P266">
            <v>2.9</v>
          </cell>
          <cell r="R266">
            <v>1046.0251046025105</v>
          </cell>
          <cell r="S266">
            <v>2127.5</v>
          </cell>
          <cell r="T266">
            <v>3083.5</v>
          </cell>
          <cell r="V266" t="str">
            <v>Assume Lab WC 69%</v>
          </cell>
          <cell r="W266">
            <v>200</v>
          </cell>
          <cell r="X266">
            <v>2900</v>
          </cell>
        </row>
        <row r="267">
          <cell r="B267">
            <v>41961</v>
          </cell>
          <cell r="C267" t="str">
            <v>B-01</v>
          </cell>
          <cell r="D267" t="str">
            <v>B-01:GBM</v>
          </cell>
          <cell r="E267">
            <v>22</v>
          </cell>
          <cell r="F267">
            <v>100</v>
          </cell>
          <cell r="G267">
            <v>176</v>
          </cell>
          <cell r="H267">
            <v>139</v>
          </cell>
          <cell r="I267">
            <v>1125</v>
          </cell>
          <cell r="J267">
            <v>250.4</v>
          </cell>
          <cell r="K267">
            <v>345.8</v>
          </cell>
          <cell r="L267">
            <v>596.20000000000005</v>
          </cell>
          <cell r="M267">
            <v>58.000670915800065</v>
          </cell>
          <cell r="N267">
            <v>0.25</v>
          </cell>
          <cell r="O267">
            <v>3.31</v>
          </cell>
          <cell r="P267">
            <v>3.06</v>
          </cell>
          <cell r="R267">
            <v>998.40255591054313</v>
          </cell>
          <cell r="S267">
            <v>1383.2</v>
          </cell>
          <cell r="T267">
            <v>2384.8000000000002</v>
          </cell>
          <cell r="V267" t="str">
            <v>Lab WC 58% (19 Nov 2014)</v>
          </cell>
          <cell r="W267">
            <v>250</v>
          </cell>
          <cell r="X267">
            <v>3060</v>
          </cell>
        </row>
        <row r="268">
          <cell r="B268">
            <v>41973</v>
          </cell>
          <cell r="C268" t="str">
            <v>B-01</v>
          </cell>
          <cell r="D268" t="str">
            <v>B-01:GBM</v>
          </cell>
          <cell r="E268">
            <v>21</v>
          </cell>
          <cell r="F268">
            <v>100</v>
          </cell>
          <cell r="G268">
            <v>189</v>
          </cell>
          <cell r="H268">
            <v>147</v>
          </cell>
          <cell r="I268">
            <v>1099</v>
          </cell>
          <cell r="J268">
            <v>242</v>
          </cell>
          <cell r="K268">
            <v>334.2</v>
          </cell>
          <cell r="L268">
            <v>576.20000000000005</v>
          </cell>
          <cell r="M268">
            <v>58.000694203401594</v>
          </cell>
          <cell r="N268">
            <v>0.24</v>
          </cell>
          <cell r="O268">
            <v>2.3199999999999998</v>
          </cell>
          <cell r="P268">
            <v>2.08</v>
          </cell>
          <cell r="R268">
            <v>991.7355371900826</v>
          </cell>
          <cell r="S268">
            <v>1392.5</v>
          </cell>
          <cell r="T268">
            <v>2400.8333333333335</v>
          </cell>
          <cell r="V268" t="str">
            <v>Assume Lab WC 58% (19 Nov 2014)</v>
          </cell>
          <cell r="W268">
            <v>240</v>
          </cell>
          <cell r="X268">
            <v>2080</v>
          </cell>
        </row>
        <row r="269">
          <cell r="B269">
            <v>41996</v>
          </cell>
          <cell r="C269" t="str">
            <v>B-01</v>
          </cell>
          <cell r="D269" t="str">
            <v>B-01:GBM</v>
          </cell>
          <cell r="E269">
            <v>48</v>
          </cell>
          <cell r="F269">
            <v>100</v>
          </cell>
          <cell r="G269">
            <v>202</v>
          </cell>
          <cell r="H269">
            <v>137</v>
          </cell>
          <cell r="I269">
            <v>1106</v>
          </cell>
          <cell r="J269">
            <v>151.19999999999999</v>
          </cell>
          <cell r="K269">
            <v>381.1</v>
          </cell>
          <cell r="L269">
            <v>532.29999999999995</v>
          </cell>
          <cell r="M269">
            <v>71.594965245162498</v>
          </cell>
          <cell r="N269">
            <v>0.15</v>
          </cell>
          <cell r="O269">
            <v>1.99</v>
          </cell>
          <cell r="P269">
            <v>1.84</v>
          </cell>
          <cell r="R269">
            <v>992.06349206349205</v>
          </cell>
          <cell r="S269">
            <v>2540.6666666666665</v>
          </cell>
          <cell r="T269">
            <v>3548.6666666666665</v>
          </cell>
          <cell r="V269" t="str">
            <v>Lab WC 71.6% (19 Dec 2014)</v>
          </cell>
          <cell r="W269">
            <v>150</v>
          </cell>
          <cell r="X269">
            <v>1840</v>
          </cell>
        </row>
        <row r="270">
          <cell r="B270">
            <v>42009</v>
          </cell>
          <cell r="C270" t="str">
            <v>B-01</v>
          </cell>
          <cell r="D270" t="str">
            <v>B-01:GBM</v>
          </cell>
          <cell r="E270">
            <v>7</v>
          </cell>
          <cell r="F270">
            <v>100</v>
          </cell>
          <cell r="G270">
            <v>198</v>
          </cell>
          <cell r="H270">
            <v>133</v>
          </cell>
          <cell r="I270">
            <v>1178</v>
          </cell>
          <cell r="J270">
            <v>169.8</v>
          </cell>
          <cell r="K270">
            <v>428.1</v>
          </cell>
          <cell r="L270">
            <v>597.9</v>
          </cell>
          <cell r="M270">
            <v>71.600602107375821</v>
          </cell>
          <cell r="N270">
            <v>0.17</v>
          </cell>
          <cell r="O270">
            <v>3.13</v>
          </cell>
          <cell r="P270">
            <v>2.96</v>
          </cell>
          <cell r="R270">
            <v>1001.1778563015312</v>
          </cell>
          <cell r="S270">
            <v>2518.2352941176468</v>
          </cell>
          <cell r="T270">
            <v>3517.0588235294117</v>
          </cell>
          <cell r="V270" t="str">
            <v>Lab WC 71.6% (19 Dec 2014)</v>
          </cell>
          <cell r="W270">
            <v>170</v>
          </cell>
          <cell r="X270">
            <v>2960</v>
          </cell>
        </row>
        <row r="271">
          <cell r="B271">
            <v>42060</v>
          </cell>
          <cell r="C271" t="str">
            <v>B-01</v>
          </cell>
          <cell r="D271" t="str">
            <v>B-01:GBM</v>
          </cell>
          <cell r="E271">
            <v>23</v>
          </cell>
          <cell r="F271">
            <v>100</v>
          </cell>
          <cell r="G271">
            <v>182</v>
          </cell>
          <cell r="H271">
            <v>143</v>
          </cell>
          <cell r="I271">
            <v>1194</v>
          </cell>
          <cell r="J271">
            <v>163.69999999999999</v>
          </cell>
          <cell r="K271">
            <v>412.7</v>
          </cell>
          <cell r="L271">
            <v>576.4</v>
          </cell>
          <cell r="M271">
            <v>71.599583622484388</v>
          </cell>
          <cell r="N271">
            <v>0.16</v>
          </cell>
          <cell r="O271">
            <v>3.5</v>
          </cell>
          <cell r="P271">
            <v>3.34</v>
          </cell>
          <cell r="R271">
            <v>977.39767868051308</v>
          </cell>
          <cell r="S271">
            <v>2579.375</v>
          </cell>
          <cell r="T271">
            <v>3602.5</v>
          </cell>
          <cell r="V271" t="str">
            <v>Assume lab WC 71.6%. No sample</v>
          </cell>
          <cell r="W271">
            <v>160</v>
          </cell>
          <cell r="X271">
            <v>3340</v>
          </cell>
        </row>
        <row r="272">
          <cell r="B272">
            <v>42072</v>
          </cell>
          <cell r="C272" t="str">
            <v>B-01</v>
          </cell>
          <cell r="D272" t="str">
            <v>B-01:GBM</v>
          </cell>
          <cell r="E272">
            <v>23</v>
          </cell>
          <cell r="F272">
            <v>100</v>
          </cell>
          <cell r="G272">
            <v>190</v>
          </cell>
          <cell r="H272">
            <v>141</v>
          </cell>
          <cell r="I272">
            <v>1191</v>
          </cell>
          <cell r="J272">
            <v>468.6</v>
          </cell>
          <cell r="K272">
            <v>117.2</v>
          </cell>
          <cell r="L272">
            <v>585.79999999999995</v>
          </cell>
          <cell r="M272">
            <v>20.0068282690338</v>
          </cell>
          <cell r="N272">
            <v>0.46</v>
          </cell>
          <cell r="O272">
            <v>3.56</v>
          </cell>
          <cell r="P272">
            <v>3.1</v>
          </cell>
          <cell r="R272">
            <v>981.64746052069995</v>
          </cell>
          <cell r="S272">
            <v>254.78260869565219</v>
          </cell>
          <cell r="T272">
            <v>1273.4782608695652</v>
          </cell>
          <cell r="V272" t="str">
            <v>Sample show 100% oil. Lab WC 20%</v>
          </cell>
          <cell r="W272">
            <v>460</v>
          </cell>
          <cell r="X272">
            <v>3100</v>
          </cell>
        </row>
        <row r="273">
          <cell r="B273">
            <v>42085</v>
          </cell>
          <cell r="C273" t="str">
            <v>B-01</v>
          </cell>
          <cell r="D273" t="str">
            <v>B-01:GBM</v>
          </cell>
          <cell r="E273">
            <v>23</v>
          </cell>
          <cell r="F273">
            <v>100</v>
          </cell>
          <cell r="G273">
            <v>204</v>
          </cell>
          <cell r="H273">
            <v>142</v>
          </cell>
          <cell r="I273">
            <v>1197</v>
          </cell>
          <cell r="J273">
            <v>477.3</v>
          </cell>
          <cell r="K273">
            <v>119.3</v>
          </cell>
          <cell r="L273">
            <v>596.6</v>
          </cell>
          <cell r="M273">
            <v>19.996647670130741</v>
          </cell>
          <cell r="N273">
            <v>0.38</v>
          </cell>
          <cell r="O273">
            <v>3.31</v>
          </cell>
          <cell r="P273">
            <v>2.93</v>
          </cell>
          <cell r="R273">
            <v>796.1449821914938</v>
          </cell>
          <cell r="S273">
            <v>313.94736842105266</v>
          </cell>
          <cell r="T273">
            <v>1570</v>
          </cell>
          <cell r="V273" t="str">
            <v>Assumpt WC 20% (11 Mar 2015)</v>
          </cell>
          <cell r="W273">
            <v>380</v>
          </cell>
          <cell r="X273">
            <v>2930</v>
          </cell>
        </row>
        <row r="274">
          <cell r="B274">
            <v>42099</v>
          </cell>
          <cell r="C274" t="str">
            <v>B-01</v>
          </cell>
          <cell r="D274" t="str">
            <v>B-01:GBM</v>
          </cell>
          <cell r="E274">
            <v>18</v>
          </cell>
          <cell r="F274">
            <v>100</v>
          </cell>
          <cell r="G274">
            <v>210</v>
          </cell>
          <cell r="H274">
            <v>139</v>
          </cell>
          <cell r="I274">
            <v>1211</v>
          </cell>
          <cell r="J274">
            <v>195.65</v>
          </cell>
          <cell r="K274">
            <v>363.35</v>
          </cell>
          <cell r="L274">
            <v>559</v>
          </cell>
          <cell r="M274">
            <v>65</v>
          </cell>
          <cell r="N274">
            <v>0.1</v>
          </cell>
          <cell r="O274">
            <v>3.1</v>
          </cell>
          <cell r="P274">
            <v>3</v>
          </cell>
          <cell r="R274">
            <v>511.11679018655764</v>
          </cell>
          <cell r="S274">
            <v>3633.5</v>
          </cell>
          <cell r="T274">
            <v>5590</v>
          </cell>
          <cell r="V274" t="str">
            <v>WC is 65% based on labs test</v>
          </cell>
          <cell r="W274">
            <v>100</v>
          </cell>
          <cell r="X274">
            <v>3000</v>
          </cell>
        </row>
        <row r="275">
          <cell r="B275">
            <v>42108</v>
          </cell>
          <cell r="C275" t="str">
            <v>B-01</v>
          </cell>
          <cell r="D275" t="str">
            <v>B-01:GBM</v>
          </cell>
          <cell r="E275">
            <v>23</v>
          </cell>
          <cell r="F275">
            <v>100</v>
          </cell>
          <cell r="G275">
            <v>207</v>
          </cell>
          <cell r="H275">
            <v>129</v>
          </cell>
          <cell r="I275">
            <v>1229</v>
          </cell>
          <cell r="J275">
            <v>150.9</v>
          </cell>
          <cell r="K275">
            <v>395.9</v>
          </cell>
          <cell r="L275">
            <v>546.79999999999995</v>
          </cell>
          <cell r="M275">
            <v>72.403072421360648</v>
          </cell>
          <cell r="N275">
            <v>0.69</v>
          </cell>
          <cell r="O275">
            <v>3.16</v>
          </cell>
          <cell r="P275">
            <v>2.4700000000000002</v>
          </cell>
          <cell r="R275">
            <v>4572.564612326044</v>
          </cell>
          <cell r="S275">
            <v>573.768115942029</v>
          </cell>
          <cell r="T275">
            <v>792.463768115942</v>
          </cell>
          <cell r="V275" t="str">
            <v>Lab WC 72.4%</v>
          </cell>
          <cell r="W275">
            <v>690</v>
          </cell>
          <cell r="X275">
            <v>2470</v>
          </cell>
        </row>
        <row r="276">
          <cell r="B276">
            <v>42120</v>
          </cell>
          <cell r="C276" t="str">
            <v>B-01</v>
          </cell>
          <cell r="D276" t="str">
            <v>B-01:GBM</v>
          </cell>
          <cell r="E276">
            <v>16</v>
          </cell>
          <cell r="F276">
            <v>100</v>
          </cell>
          <cell r="G276">
            <v>174</v>
          </cell>
          <cell r="H276">
            <v>126</v>
          </cell>
          <cell r="I276">
            <v>1204</v>
          </cell>
          <cell r="J276">
            <v>136.9</v>
          </cell>
          <cell r="K276">
            <v>359</v>
          </cell>
          <cell r="L276">
            <v>495.9</v>
          </cell>
          <cell r="M276">
            <v>72.393627747529749</v>
          </cell>
          <cell r="N276">
            <v>0.11</v>
          </cell>
          <cell r="O276">
            <v>4.2</v>
          </cell>
          <cell r="P276">
            <v>4.09</v>
          </cell>
          <cell r="R276">
            <v>803.50620891161429</v>
          </cell>
          <cell r="S276">
            <v>3263.6363636363635</v>
          </cell>
          <cell r="T276">
            <v>4508.181818181818</v>
          </cell>
          <cell r="V276" t="str">
            <v>Assume WC 72.4% (15 Apr 2015)</v>
          </cell>
          <cell r="W276">
            <v>110</v>
          </cell>
          <cell r="X276">
            <v>4090</v>
          </cell>
        </row>
        <row r="277">
          <cell r="B277">
            <v>42182</v>
          </cell>
          <cell r="C277" t="str">
            <v>B-01</v>
          </cell>
          <cell r="D277" t="str">
            <v>B-01:GBM</v>
          </cell>
          <cell r="E277">
            <v>23</v>
          </cell>
          <cell r="F277">
            <v>100</v>
          </cell>
          <cell r="G277">
            <v>197</v>
          </cell>
          <cell r="H277">
            <v>129</v>
          </cell>
          <cell r="I277">
            <v>1233</v>
          </cell>
          <cell r="J277">
            <v>115.2</v>
          </cell>
          <cell r="K277">
            <v>302.2</v>
          </cell>
          <cell r="L277">
            <v>417.4</v>
          </cell>
          <cell r="M277">
            <v>72.400574988021077</v>
          </cell>
          <cell r="N277">
            <v>0.1</v>
          </cell>
          <cell r="O277">
            <v>3.14</v>
          </cell>
          <cell r="P277">
            <v>3.04</v>
          </cell>
          <cell r="R277">
            <v>868.05555555555554</v>
          </cell>
          <cell r="S277">
            <v>3022</v>
          </cell>
          <cell r="T277">
            <v>4174</v>
          </cell>
          <cell r="V277" t="str">
            <v>Assume WC 72.4%</v>
          </cell>
          <cell r="W277">
            <v>100</v>
          </cell>
          <cell r="X277">
            <v>3040</v>
          </cell>
        </row>
        <row r="278">
          <cell r="B278">
            <v>42210</v>
          </cell>
          <cell r="C278" t="str">
            <v>B-01</v>
          </cell>
          <cell r="D278" t="str">
            <v>B-01:GBM</v>
          </cell>
          <cell r="E278">
            <v>23</v>
          </cell>
          <cell r="F278">
            <v>100</v>
          </cell>
          <cell r="G278">
            <v>195</v>
          </cell>
          <cell r="H278">
            <v>131</v>
          </cell>
          <cell r="I278">
            <v>1223</v>
          </cell>
          <cell r="J278">
            <v>108</v>
          </cell>
          <cell r="K278">
            <v>351.7</v>
          </cell>
          <cell r="L278">
            <v>459.7</v>
          </cell>
          <cell r="M278">
            <v>76.50641722862737</v>
          </cell>
          <cell r="N278">
            <v>8.0000000000000099E-2</v>
          </cell>
          <cell r="O278">
            <v>2.94</v>
          </cell>
          <cell r="P278">
            <v>2.86</v>
          </cell>
          <cell r="R278">
            <v>740.74074074074167</v>
          </cell>
          <cell r="S278">
            <v>4396.2499999999945</v>
          </cell>
          <cell r="T278">
            <v>5746.2499999999927</v>
          </cell>
          <cell r="V278" t="str">
            <v>Lab WC 76.5%</v>
          </cell>
          <cell r="W278">
            <v>80.000000000000099</v>
          </cell>
          <cell r="X278">
            <v>2860</v>
          </cell>
        </row>
        <row r="279">
          <cell r="B279">
            <v>42235</v>
          </cell>
          <cell r="C279" t="str">
            <v>B-01</v>
          </cell>
          <cell r="D279" t="str">
            <v>B-01:GBM</v>
          </cell>
          <cell r="E279">
            <v>31.5</v>
          </cell>
          <cell r="F279">
            <v>100</v>
          </cell>
          <cell r="G279">
            <v>191</v>
          </cell>
          <cell r="H279">
            <v>121</v>
          </cell>
          <cell r="I279">
            <v>1219</v>
          </cell>
          <cell r="J279">
            <v>85.2</v>
          </cell>
          <cell r="K279">
            <v>269.7</v>
          </cell>
          <cell r="L279">
            <v>354.9</v>
          </cell>
          <cell r="M279">
            <v>75.993237531699066</v>
          </cell>
          <cell r="N279">
            <v>7.0000000000000298E-2</v>
          </cell>
          <cell r="O279">
            <v>2.64</v>
          </cell>
          <cell r="P279">
            <v>2.57</v>
          </cell>
          <cell r="R279">
            <v>821.59624413145889</v>
          </cell>
          <cell r="S279">
            <v>3852.8571428571263</v>
          </cell>
          <cell r="T279">
            <v>5069.9999999999782</v>
          </cell>
          <cell r="V279" t="str">
            <v>Lab WC 76%</v>
          </cell>
          <cell r="W279">
            <v>70.000000000000298</v>
          </cell>
          <cell r="X279">
            <v>2570</v>
          </cell>
        </row>
        <row r="280">
          <cell r="B280">
            <v>42321</v>
          </cell>
          <cell r="C280" t="str">
            <v>B-01</v>
          </cell>
          <cell r="D280" t="str">
            <v>B-01:GBM</v>
          </cell>
          <cell r="E280">
            <v>17</v>
          </cell>
          <cell r="F280">
            <v>100</v>
          </cell>
          <cell r="G280">
            <v>191</v>
          </cell>
          <cell r="H280">
            <v>129</v>
          </cell>
          <cell r="I280">
            <v>1185</v>
          </cell>
          <cell r="J280">
            <v>275.39999999999998</v>
          </cell>
          <cell r="K280">
            <v>91.8</v>
          </cell>
          <cell r="L280">
            <v>367.2</v>
          </cell>
          <cell r="M280">
            <v>25</v>
          </cell>
          <cell r="N280">
            <v>0.22</v>
          </cell>
          <cell r="O280">
            <v>1.948</v>
          </cell>
          <cell r="P280">
            <v>1.7270000000000001</v>
          </cell>
          <cell r="R280">
            <v>798.83805374001452</v>
          </cell>
          <cell r="S280">
            <v>417.27272727272725</v>
          </cell>
          <cell r="T280">
            <v>1669.090909090909</v>
          </cell>
          <cell r="V280" t="str">
            <v>Lab WC 25%</v>
          </cell>
          <cell r="W280">
            <v>220</v>
          </cell>
          <cell r="X280">
            <v>1727</v>
          </cell>
        </row>
        <row r="281">
          <cell r="B281">
            <v>42347</v>
          </cell>
          <cell r="C281" t="str">
            <v>B-01</v>
          </cell>
          <cell r="D281" t="str">
            <v>B-01:GBM</v>
          </cell>
          <cell r="E281">
            <v>24</v>
          </cell>
          <cell r="F281">
            <v>100</v>
          </cell>
          <cell r="G281">
            <v>187</v>
          </cell>
          <cell r="H281">
            <v>124</v>
          </cell>
          <cell r="I281">
            <v>1254</v>
          </cell>
          <cell r="J281">
            <v>219</v>
          </cell>
          <cell r="K281">
            <v>73</v>
          </cell>
          <cell r="L281">
            <v>292</v>
          </cell>
          <cell r="M281">
            <v>25</v>
          </cell>
          <cell r="N281">
            <v>0.18</v>
          </cell>
          <cell r="O281">
            <v>2.649</v>
          </cell>
          <cell r="P281">
            <v>2.4740000000000002</v>
          </cell>
          <cell r="R281">
            <v>821.91780821917803</v>
          </cell>
          <cell r="S281">
            <v>405.55555555555554</v>
          </cell>
          <cell r="T281">
            <v>1621.8888888888889</v>
          </cell>
          <cell r="V281" t="str">
            <v>Assume Lab WC 25%</v>
          </cell>
          <cell r="W281">
            <v>180</v>
          </cell>
          <cell r="X281">
            <v>2474</v>
          </cell>
        </row>
        <row r="282">
          <cell r="B282">
            <v>42361</v>
          </cell>
          <cell r="C282" t="str">
            <v>B-01</v>
          </cell>
          <cell r="D282" t="str">
            <v>B-01:GBM</v>
          </cell>
          <cell r="E282">
            <v>22</v>
          </cell>
          <cell r="F282">
            <v>100</v>
          </cell>
          <cell r="G282">
            <v>187</v>
          </cell>
          <cell r="H282">
            <v>129</v>
          </cell>
          <cell r="I282">
            <v>1225</v>
          </cell>
          <cell r="J282">
            <v>266.89999999999998</v>
          </cell>
          <cell r="K282">
            <v>89</v>
          </cell>
          <cell r="L282">
            <v>355.9</v>
          </cell>
          <cell r="M282">
            <v>25.00702444506884</v>
          </cell>
          <cell r="N282">
            <v>0.21</v>
          </cell>
          <cell r="O282">
            <v>1.9339999999999999</v>
          </cell>
          <cell r="P282">
            <v>1.7210000000000001</v>
          </cell>
          <cell r="Q282">
            <v>39</v>
          </cell>
          <cell r="R282">
            <v>786.8115399025852</v>
          </cell>
          <cell r="T282">
            <v>1695.2380952380952</v>
          </cell>
          <cell r="V282" t="str">
            <v>Assume WC 25%</v>
          </cell>
          <cell r="W282">
            <v>210</v>
          </cell>
          <cell r="X282">
            <v>1721</v>
          </cell>
        </row>
        <row r="283">
          <cell r="B283">
            <v>42373</v>
          </cell>
          <cell r="C283" t="str">
            <v>B-01</v>
          </cell>
          <cell r="D283" t="str">
            <v>B-01:GBM</v>
          </cell>
          <cell r="E283">
            <v>22.5</v>
          </cell>
          <cell r="F283">
            <v>100</v>
          </cell>
          <cell r="G283">
            <v>189</v>
          </cell>
          <cell r="H283">
            <v>120</v>
          </cell>
          <cell r="I283">
            <v>1181</v>
          </cell>
          <cell r="J283">
            <v>206.5</v>
          </cell>
          <cell r="K283">
            <v>68.8</v>
          </cell>
          <cell r="L283">
            <v>275.3</v>
          </cell>
          <cell r="M283">
            <v>24.990918997457321</v>
          </cell>
          <cell r="N283">
            <v>0.17</v>
          </cell>
          <cell r="O283">
            <v>1.2450000000000001</v>
          </cell>
          <cell r="P283">
            <v>1.08</v>
          </cell>
          <cell r="Q283">
            <v>36</v>
          </cell>
          <cell r="R283">
            <v>823.24455205811137</v>
          </cell>
          <cell r="T283">
            <v>1617.6470588235295</v>
          </cell>
          <cell r="V283" t="str">
            <v>Assume WC 25%</v>
          </cell>
          <cell r="W283">
            <v>170</v>
          </cell>
          <cell r="X283">
            <v>1080</v>
          </cell>
        </row>
        <row r="284">
          <cell r="B284">
            <v>42388</v>
          </cell>
          <cell r="C284" t="str">
            <v>B-01</v>
          </cell>
          <cell r="D284" t="str">
            <v>B-01:GBM</v>
          </cell>
          <cell r="E284">
            <v>23</v>
          </cell>
          <cell r="F284">
            <v>100</v>
          </cell>
          <cell r="G284">
            <v>189</v>
          </cell>
          <cell r="H284">
            <v>125</v>
          </cell>
          <cell r="I284">
            <v>1238</v>
          </cell>
          <cell r="J284">
            <v>259.7</v>
          </cell>
          <cell r="K284">
            <v>86.6</v>
          </cell>
          <cell r="L284">
            <v>346.3</v>
          </cell>
          <cell r="M284">
            <v>25.00721917412648</v>
          </cell>
          <cell r="N284">
            <v>0.20799999999999999</v>
          </cell>
          <cell r="O284">
            <v>2.8410000000000002</v>
          </cell>
          <cell r="P284">
            <v>2.633</v>
          </cell>
          <cell r="Q284">
            <v>35</v>
          </cell>
          <cell r="R284">
            <v>800.92414324220249</v>
          </cell>
          <cell r="S284">
            <v>416.34615384615387</v>
          </cell>
          <cell r="T284">
            <v>1664.4230769230769</v>
          </cell>
          <cell r="V284" t="str">
            <v>Assume Lab WC 25%</v>
          </cell>
          <cell r="W284">
            <v>208</v>
          </cell>
          <cell r="X284">
            <v>2633</v>
          </cell>
        </row>
        <row r="285">
          <cell r="B285">
            <v>42400</v>
          </cell>
          <cell r="C285" t="str">
            <v>B-01</v>
          </cell>
          <cell r="D285" t="str">
            <v>B-01:GBM</v>
          </cell>
          <cell r="E285">
            <v>29</v>
          </cell>
          <cell r="F285">
            <v>100</v>
          </cell>
          <cell r="G285">
            <v>193</v>
          </cell>
          <cell r="H285">
            <v>126</v>
          </cell>
          <cell r="I285">
            <v>1297</v>
          </cell>
          <cell r="J285">
            <v>253.2</v>
          </cell>
          <cell r="K285">
            <v>63.3</v>
          </cell>
          <cell r="L285">
            <v>316.5</v>
          </cell>
          <cell r="M285">
            <v>20</v>
          </cell>
          <cell r="N285">
            <v>0.20300000000000001</v>
          </cell>
          <cell r="O285">
            <v>3.3620000000000001</v>
          </cell>
          <cell r="P285">
            <v>3.16</v>
          </cell>
          <cell r="Q285">
            <v>50</v>
          </cell>
          <cell r="R285">
            <v>801.73775671406008</v>
          </cell>
          <cell r="T285">
            <v>1561.576354679803</v>
          </cell>
          <cell r="W285">
            <v>203</v>
          </cell>
          <cell r="X285">
            <v>3160</v>
          </cell>
        </row>
        <row r="286">
          <cell r="B286">
            <v>42438</v>
          </cell>
          <cell r="C286" t="str">
            <v>B-01</v>
          </cell>
          <cell r="D286" t="str">
            <v>B-01:GBM</v>
          </cell>
          <cell r="E286">
            <v>25</v>
          </cell>
          <cell r="F286">
            <v>100</v>
          </cell>
          <cell r="G286">
            <v>180</v>
          </cell>
          <cell r="H286">
            <v>126</v>
          </cell>
          <cell r="I286">
            <v>1331</v>
          </cell>
          <cell r="J286">
            <v>185.1</v>
          </cell>
          <cell r="K286">
            <v>172.9</v>
          </cell>
          <cell r="L286">
            <v>358</v>
          </cell>
          <cell r="M286">
            <v>48.296089385474858</v>
          </cell>
          <cell r="N286">
            <v>0.14799999999999999</v>
          </cell>
          <cell r="O286">
            <v>2.6440000000000001</v>
          </cell>
          <cell r="P286">
            <v>2.496</v>
          </cell>
          <cell r="Q286">
            <v>42</v>
          </cell>
          <cell r="R286">
            <v>799.5678011885467</v>
          </cell>
          <cell r="S286">
            <v>1168.2432432432433</v>
          </cell>
          <cell r="T286">
            <v>2419.1891891891892</v>
          </cell>
          <cell r="V286" t="str">
            <v>Lab WC 48.3% (11 Mar 2016)</v>
          </cell>
          <cell r="W286">
            <v>148</v>
          </cell>
          <cell r="X286">
            <v>2496</v>
          </cell>
        </row>
        <row r="287">
          <cell r="B287">
            <v>42439</v>
          </cell>
          <cell r="C287" t="str">
            <v>B-01</v>
          </cell>
          <cell r="D287" t="str">
            <v>B-01:GBM</v>
          </cell>
          <cell r="E287">
            <v>21.5</v>
          </cell>
          <cell r="F287">
            <v>100</v>
          </cell>
          <cell r="G287">
            <v>180</v>
          </cell>
          <cell r="H287">
            <v>132</v>
          </cell>
          <cell r="I287">
            <v>1334</v>
          </cell>
          <cell r="J287">
            <v>186.2</v>
          </cell>
          <cell r="K287">
            <v>173.9</v>
          </cell>
          <cell r="L287">
            <v>360.1</v>
          </cell>
          <cell r="M287">
            <v>48.292141071924462</v>
          </cell>
          <cell r="N287">
            <v>0.14899999999999999</v>
          </cell>
          <cell r="O287">
            <v>2.798</v>
          </cell>
          <cell r="P287">
            <v>1.649</v>
          </cell>
          <cell r="Q287">
            <v>42</v>
          </cell>
          <cell r="R287">
            <v>800.21482277121379</v>
          </cell>
          <cell r="S287">
            <v>1167.1140939597315</v>
          </cell>
          <cell r="T287">
            <v>2416.7785234899329</v>
          </cell>
          <cell r="V287" t="str">
            <v>Lab WC 48.3% (11 Mar 2016). Post increase GL rate.</v>
          </cell>
          <cell r="W287">
            <v>149</v>
          </cell>
          <cell r="X287">
            <v>1649</v>
          </cell>
        </row>
        <row r="288">
          <cell r="B288">
            <v>42451</v>
          </cell>
          <cell r="C288" t="str">
            <v>B-01</v>
          </cell>
          <cell r="D288" t="str">
            <v>B-01:GBM</v>
          </cell>
          <cell r="E288">
            <v>23</v>
          </cell>
          <cell r="F288">
            <v>100</v>
          </cell>
          <cell r="G288">
            <v>155</v>
          </cell>
          <cell r="H288">
            <v>135</v>
          </cell>
          <cell r="I288">
            <v>1274</v>
          </cell>
          <cell r="J288">
            <v>221.9</v>
          </cell>
          <cell r="K288">
            <v>207.3</v>
          </cell>
          <cell r="L288">
            <v>429.2</v>
          </cell>
          <cell r="M288">
            <v>48.299161230195715</v>
          </cell>
          <cell r="N288">
            <v>0.17799999999999999</v>
          </cell>
          <cell r="O288">
            <v>3.1930000000000001</v>
          </cell>
          <cell r="P288">
            <v>3.016</v>
          </cell>
          <cell r="Q288">
            <v>41</v>
          </cell>
          <cell r="R288">
            <v>802.16313654799455</v>
          </cell>
          <cell r="S288">
            <v>1164.6067415730338</v>
          </cell>
          <cell r="T288">
            <v>2411.4606741573034</v>
          </cell>
          <cell r="V288" t="str">
            <v>Assume WC 48.3%</v>
          </cell>
          <cell r="W288">
            <v>178</v>
          </cell>
          <cell r="X288">
            <v>3016</v>
          </cell>
        </row>
        <row r="289">
          <cell r="B289">
            <v>42493</v>
          </cell>
          <cell r="C289" t="str">
            <v>B-01</v>
          </cell>
          <cell r="D289" t="str">
            <v>B-01:GBM</v>
          </cell>
          <cell r="E289">
            <v>23</v>
          </cell>
          <cell r="F289">
            <v>100</v>
          </cell>
          <cell r="G289">
            <v>145</v>
          </cell>
          <cell r="H289">
            <v>117</v>
          </cell>
          <cell r="I289">
            <v>1244</v>
          </cell>
          <cell r="J289">
            <v>131.80000000000001</v>
          </cell>
          <cell r="K289">
            <v>76.099999999999994</v>
          </cell>
          <cell r="L289">
            <v>207.9</v>
          </cell>
          <cell r="M289">
            <v>36.604136604136606</v>
          </cell>
          <cell r="N289">
            <v>0.105</v>
          </cell>
          <cell r="O289">
            <v>3.91</v>
          </cell>
          <cell r="P289">
            <v>2.786</v>
          </cell>
          <cell r="Q289">
            <v>38</v>
          </cell>
          <cell r="R289">
            <v>796.66160849772382</v>
          </cell>
          <cell r="T289">
            <v>1980</v>
          </cell>
          <cell r="V289" t="str">
            <v>Lab WC 36.6% (4 May 2016). GL rate = 3.8 MM.</v>
          </cell>
          <cell r="W289">
            <v>105</v>
          </cell>
          <cell r="X289">
            <v>2786</v>
          </cell>
        </row>
        <row r="290">
          <cell r="B290">
            <v>42515</v>
          </cell>
          <cell r="C290" t="str">
            <v>B-01</v>
          </cell>
          <cell r="D290" t="str">
            <v>B-01:GBM</v>
          </cell>
          <cell r="E290">
            <v>24</v>
          </cell>
          <cell r="F290">
            <v>100</v>
          </cell>
          <cell r="G290">
            <v>169</v>
          </cell>
          <cell r="H290">
            <v>120</v>
          </cell>
          <cell r="I290">
            <v>1241</v>
          </cell>
          <cell r="J290">
            <v>128.30000000000001</v>
          </cell>
          <cell r="K290">
            <v>141.80000000000001</v>
          </cell>
          <cell r="L290">
            <v>270.10000000000002</v>
          </cell>
          <cell r="M290">
            <v>52.499074416882635</v>
          </cell>
          <cell r="N290">
            <v>0.10299999999999999</v>
          </cell>
          <cell r="O290">
            <v>1.71</v>
          </cell>
          <cell r="P290">
            <v>1.607</v>
          </cell>
          <cell r="Q290">
            <v>33.299999999999997</v>
          </cell>
          <cell r="R290">
            <v>802.80592361652373</v>
          </cell>
          <cell r="S290">
            <v>1376.6990291262136</v>
          </cell>
          <cell r="T290">
            <v>2622.3300970873788</v>
          </cell>
          <cell r="V290" t="str">
            <v>Lab WC 52.5% (26 May 2016)</v>
          </cell>
          <cell r="W290">
            <v>103</v>
          </cell>
          <cell r="X290">
            <v>1607</v>
          </cell>
        </row>
        <row r="291">
          <cell r="B291">
            <v>42537</v>
          </cell>
          <cell r="C291" t="str">
            <v>B-01</v>
          </cell>
          <cell r="D291" t="str">
            <v>B-01:GBM</v>
          </cell>
          <cell r="E291">
            <v>24</v>
          </cell>
          <cell r="F291">
            <v>100</v>
          </cell>
          <cell r="G291">
            <v>163</v>
          </cell>
          <cell r="H291">
            <v>119</v>
          </cell>
          <cell r="I291">
            <v>1219</v>
          </cell>
          <cell r="J291">
            <v>135.5</v>
          </cell>
          <cell r="K291">
            <v>149.80000000000001</v>
          </cell>
          <cell r="L291">
            <v>285.3</v>
          </cell>
          <cell r="M291">
            <v>52.506133894146515</v>
          </cell>
          <cell r="N291">
            <v>0.11</v>
          </cell>
          <cell r="O291">
            <v>1.577</v>
          </cell>
          <cell r="P291">
            <v>1.4690000000000001</v>
          </cell>
          <cell r="Q291">
            <v>36</v>
          </cell>
          <cell r="R291">
            <v>811.80811808118085</v>
          </cell>
          <cell r="S291">
            <v>1361.8181818181818</v>
          </cell>
          <cell r="T291">
            <v>2593.6363636363635</v>
          </cell>
          <cell r="V291" t="str">
            <v>Assume WC 52.5%. GL meter = 2.5 MM.</v>
          </cell>
          <cell r="W291">
            <v>110</v>
          </cell>
          <cell r="X291">
            <v>1469</v>
          </cell>
        </row>
        <row r="292">
          <cell r="B292">
            <v>42599</v>
          </cell>
          <cell r="C292" t="str">
            <v>B-01</v>
          </cell>
          <cell r="D292" t="str">
            <v>B-01:GBM</v>
          </cell>
          <cell r="E292">
            <v>24</v>
          </cell>
          <cell r="F292">
            <v>100</v>
          </cell>
          <cell r="G292">
            <v>186</v>
          </cell>
          <cell r="H292">
            <v>113</v>
          </cell>
          <cell r="I292">
            <v>1265</v>
          </cell>
          <cell r="J292">
            <v>220.9</v>
          </cell>
          <cell r="K292">
            <v>62.3</v>
          </cell>
          <cell r="L292">
            <v>283.2</v>
          </cell>
          <cell r="M292">
            <v>21.998587570621471</v>
          </cell>
          <cell r="N292">
            <v>0.17699999999999999</v>
          </cell>
          <cell r="O292">
            <v>1.46</v>
          </cell>
          <cell r="P292">
            <v>1.2829999999999999</v>
          </cell>
          <cell r="Q292">
            <v>20</v>
          </cell>
          <cell r="R292">
            <v>801.26754187415122</v>
          </cell>
          <cell r="S292">
            <v>351.97740112994353</v>
          </cell>
          <cell r="T292">
            <v>1600</v>
          </cell>
          <cell r="V292" t="str">
            <v>Assume WC 22%. GL meter = 2.5 MM. Gas TS = 1.2 MM.</v>
          </cell>
          <cell r="W292">
            <v>177</v>
          </cell>
          <cell r="X292">
            <v>1283</v>
          </cell>
        </row>
        <row r="293">
          <cell r="B293">
            <v>42601</v>
          </cell>
          <cell r="C293" t="str">
            <v>B-01</v>
          </cell>
          <cell r="D293" t="str">
            <v>B-01:GBM</v>
          </cell>
          <cell r="E293">
            <v>40</v>
          </cell>
          <cell r="F293">
            <v>100</v>
          </cell>
          <cell r="G293">
            <v>192</v>
          </cell>
          <cell r="H293">
            <v>112</v>
          </cell>
          <cell r="I293">
            <v>1276</v>
          </cell>
          <cell r="J293">
            <v>221.7</v>
          </cell>
          <cell r="K293">
            <v>62.5</v>
          </cell>
          <cell r="L293">
            <v>284.2</v>
          </cell>
          <cell r="M293">
            <v>21.99155524278677</v>
          </cell>
          <cell r="N293">
            <v>0.17699999999999999</v>
          </cell>
          <cell r="O293">
            <v>1.655</v>
          </cell>
          <cell r="P293">
            <v>1.478</v>
          </cell>
          <cell r="Q293">
            <v>20</v>
          </cell>
          <cell r="R293">
            <v>798.37618403247632</v>
          </cell>
          <cell r="S293">
            <v>353.10734463276839</v>
          </cell>
          <cell r="T293">
            <v>1606.2146892655367</v>
          </cell>
          <cell r="V293" t="str">
            <v xml:space="preserve">Assume WC 22%. GL meter = 2.8 MM. Gas TS = 1.7 MM. </v>
          </cell>
          <cell r="W293">
            <v>177</v>
          </cell>
          <cell r="X293">
            <v>1478</v>
          </cell>
        </row>
        <row r="294">
          <cell r="B294">
            <v>42633</v>
          </cell>
          <cell r="C294" t="str">
            <v>B-01</v>
          </cell>
          <cell r="D294" t="str">
            <v>B-01:GBM</v>
          </cell>
          <cell r="E294">
            <v>24</v>
          </cell>
          <cell r="F294">
            <v>100</v>
          </cell>
          <cell r="G294">
            <v>174</v>
          </cell>
          <cell r="H294">
            <v>117</v>
          </cell>
          <cell r="I294">
            <v>1364</v>
          </cell>
          <cell r="J294">
            <v>204.4</v>
          </cell>
          <cell r="K294">
            <v>57.6</v>
          </cell>
          <cell r="L294">
            <v>262</v>
          </cell>
          <cell r="M294">
            <v>21.984732824427482</v>
          </cell>
          <cell r="N294">
            <v>0.16400000000000001</v>
          </cell>
          <cell r="O294">
            <v>2.39</v>
          </cell>
          <cell r="P294">
            <v>2.226</v>
          </cell>
          <cell r="Q294">
            <v>58</v>
          </cell>
          <cell r="R294">
            <v>802.34833659491198</v>
          </cell>
          <cell r="S294">
            <v>351.21951219512198</v>
          </cell>
          <cell r="T294">
            <v>1597.560975609756</v>
          </cell>
          <cell r="V294" t="str">
            <v xml:space="preserve">Assume WC 22%. GL meter = 3.5 MM. Gas TS = 2.4 MM. </v>
          </cell>
          <cell r="W294">
            <v>164</v>
          </cell>
          <cell r="X294">
            <v>2226</v>
          </cell>
        </row>
        <row r="295">
          <cell r="B295">
            <v>42693</v>
          </cell>
          <cell r="C295" t="str">
            <v>B-01</v>
          </cell>
          <cell r="D295" t="str">
            <v>B-01:GBM</v>
          </cell>
          <cell r="E295">
            <v>14</v>
          </cell>
          <cell r="F295">
            <v>100</v>
          </cell>
          <cell r="G295">
            <v>185</v>
          </cell>
          <cell r="H295">
            <v>116</v>
          </cell>
          <cell r="I295">
            <v>1399</v>
          </cell>
          <cell r="J295">
            <v>137.19999999999999</v>
          </cell>
          <cell r="K295">
            <v>187.2</v>
          </cell>
          <cell r="L295">
            <v>324.39999999999998</v>
          </cell>
          <cell r="M295">
            <v>57.706535141800245</v>
          </cell>
          <cell r="N295">
            <v>0.11</v>
          </cell>
          <cell r="O295">
            <v>2.4510000000000001</v>
          </cell>
          <cell r="P295">
            <v>2.3420000000000001</v>
          </cell>
          <cell r="Q295">
            <v>30</v>
          </cell>
          <cell r="R295">
            <v>801.7492711370262</v>
          </cell>
          <cell r="S295">
            <v>1701.8181818181818</v>
          </cell>
          <cell r="T295">
            <v>2949.090909090909</v>
          </cell>
          <cell r="V295" t="str">
            <v xml:space="preserve">WC = 57.7%. GL meter = 2.94 MM. Gas TS = 2.5 MM. </v>
          </cell>
          <cell r="W295">
            <v>110</v>
          </cell>
          <cell r="X295">
            <v>2342</v>
          </cell>
        </row>
        <row r="296">
          <cell r="B296">
            <v>42744</v>
          </cell>
          <cell r="C296" t="str">
            <v>B-01</v>
          </cell>
          <cell r="D296" t="str">
            <v>B-01:GBM</v>
          </cell>
          <cell r="E296">
            <v>22</v>
          </cell>
          <cell r="F296">
            <v>100</v>
          </cell>
          <cell r="G296">
            <v>185</v>
          </cell>
          <cell r="H296">
            <v>113</v>
          </cell>
          <cell r="I296">
            <v>1306</v>
          </cell>
          <cell r="J296">
            <v>109.8</v>
          </cell>
          <cell r="K296">
            <v>149.80000000000001</v>
          </cell>
          <cell r="L296">
            <v>259.60000000000002</v>
          </cell>
          <cell r="M296">
            <v>57.704160246533128</v>
          </cell>
          <cell r="N296">
            <v>8.7999999999999995E-2</v>
          </cell>
          <cell r="O296">
            <v>2.5750000000000002</v>
          </cell>
          <cell r="P296">
            <v>2.4870000000000001</v>
          </cell>
          <cell r="Q296">
            <v>30</v>
          </cell>
          <cell r="R296">
            <v>801.45719489981786</v>
          </cell>
          <cell r="S296">
            <v>1702.2727272727273</v>
          </cell>
          <cell r="T296">
            <v>2950</v>
          </cell>
          <cell r="V296" t="str">
            <v xml:space="preserve">WC = 60%. Gas TS = 2.57 MM. GL meter = 3.0 MM. </v>
          </cell>
          <cell r="W296">
            <v>88</v>
          </cell>
          <cell r="X296">
            <v>2487</v>
          </cell>
        </row>
        <row r="297">
          <cell r="B297">
            <v>42757</v>
          </cell>
          <cell r="C297" t="str">
            <v>B-01</v>
          </cell>
          <cell r="D297" t="str">
            <v>B-01:GBM</v>
          </cell>
          <cell r="E297">
            <v>24</v>
          </cell>
          <cell r="F297">
            <v>100</v>
          </cell>
          <cell r="G297">
            <v>183</v>
          </cell>
          <cell r="H297">
            <v>109</v>
          </cell>
          <cell r="I297">
            <v>1299</v>
          </cell>
          <cell r="J297">
            <v>113</v>
          </cell>
          <cell r="K297">
            <v>154.19999999999999</v>
          </cell>
          <cell r="L297">
            <v>267.2</v>
          </cell>
          <cell r="M297">
            <v>57.709580838323355</v>
          </cell>
          <cell r="N297">
            <v>0.09</v>
          </cell>
          <cell r="O297">
            <v>2.6</v>
          </cell>
          <cell r="P297">
            <v>2.5099999999999998</v>
          </cell>
          <cell r="Q297">
            <v>30</v>
          </cell>
          <cell r="R297">
            <v>796.46017699115043</v>
          </cell>
          <cell r="S297">
            <v>1713.3333333333333</v>
          </cell>
          <cell r="T297">
            <v>0</v>
          </cell>
          <cell r="V297" t="str">
            <v xml:space="preserve">Assume WC 60%. Gas TS = 2.60 MM. GL meter = 3.1 MM. </v>
          </cell>
          <cell r="W297">
            <v>90</v>
          </cell>
          <cell r="X297">
            <v>2510</v>
          </cell>
        </row>
        <row r="298">
          <cell r="B298">
            <v>42766</v>
          </cell>
          <cell r="C298" t="str">
            <v>B-01</v>
          </cell>
          <cell r="D298" t="str">
            <v>B-01:GBM</v>
          </cell>
          <cell r="E298">
            <v>26</v>
          </cell>
          <cell r="F298">
            <v>100</v>
          </cell>
          <cell r="G298">
            <v>183</v>
          </cell>
          <cell r="H298">
            <v>109</v>
          </cell>
          <cell r="I298">
            <v>1238</v>
          </cell>
          <cell r="J298">
            <v>95.4</v>
          </cell>
          <cell r="K298">
            <v>130.1</v>
          </cell>
          <cell r="L298">
            <v>225.5</v>
          </cell>
          <cell r="M298">
            <v>57.694013303769403</v>
          </cell>
          <cell r="N298">
            <v>7.5999999999999998E-2</v>
          </cell>
          <cell r="O298">
            <v>1.966</v>
          </cell>
          <cell r="P298">
            <v>1.89</v>
          </cell>
          <cell r="Q298">
            <v>30</v>
          </cell>
          <cell r="R298">
            <v>796.64570230607967</v>
          </cell>
          <cell r="T298">
            <v>2973.6842105263158</v>
          </cell>
          <cell r="V298" t="str">
            <v xml:space="preserve">Assume WC 60%. Gas TS = 1.966 MM. GL meter = 2.2 MM. </v>
          </cell>
          <cell r="W298">
            <v>76</v>
          </cell>
          <cell r="X298">
            <v>1890</v>
          </cell>
        </row>
        <row r="299">
          <cell r="B299">
            <v>42780</v>
          </cell>
          <cell r="C299" t="str">
            <v>B-01</v>
          </cell>
          <cell r="D299" t="str">
            <v>B-01:GBM</v>
          </cell>
          <cell r="E299">
            <v>15</v>
          </cell>
          <cell r="F299">
            <v>100</v>
          </cell>
          <cell r="G299">
            <v>175</v>
          </cell>
          <cell r="H299">
            <v>108</v>
          </cell>
          <cell r="I299">
            <v>1274</v>
          </cell>
          <cell r="J299">
            <v>93.3</v>
          </cell>
          <cell r="K299">
            <v>140</v>
          </cell>
          <cell r="L299">
            <v>233.3</v>
          </cell>
          <cell r="M299">
            <v>60.008572653236179</v>
          </cell>
          <cell r="N299">
            <v>7.4999999999999997E-2</v>
          </cell>
          <cell r="O299">
            <v>2.3679999999999999</v>
          </cell>
          <cell r="P299">
            <v>2.2930000000000001</v>
          </cell>
          <cell r="Q299">
            <v>100</v>
          </cell>
          <cell r="R299">
            <v>803.85852090032154</v>
          </cell>
          <cell r="S299">
            <v>1866.6666666666667</v>
          </cell>
          <cell r="T299">
            <v>3110.6666666666665</v>
          </cell>
          <cell r="V299" t="str">
            <v xml:space="preserve">Assume WC 60%. Gas TS = 2.37 MM. GL meter = 2.7 MM. </v>
          </cell>
          <cell r="W299">
            <v>75</v>
          </cell>
          <cell r="X299">
            <v>2293</v>
          </cell>
        </row>
        <row r="300">
          <cell r="B300">
            <v>42796</v>
          </cell>
          <cell r="C300" t="str">
            <v>B-01</v>
          </cell>
          <cell r="D300" t="str">
            <v>B-01:GBM</v>
          </cell>
          <cell r="E300">
            <v>24</v>
          </cell>
          <cell r="F300">
            <v>100</v>
          </cell>
          <cell r="G300">
            <v>188</v>
          </cell>
          <cell r="H300">
            <v>103</v>
          </cell>
          <cell r="I300">
            <v>1285</v>
          </cell>
          <cell r="J300">
            <v>77</v>
          </cell>
          <cell r="K300">
            <v>138</v>
          </cell>
          <cell r="L300">
            <v>215</v>
          </cell>
          <cell r="M300">
            <v>64.186046511627907</v>
          </cell>
          <cell r="N300">
            <v>6.2E-2</v>
          </cell>
          <cell r="O300">
            <v>2.44</v>
          </cell>
          <cell r="P300">
            <v>2.38</v>
          </cell>
          <cell r="R300">
            <v>805.19480519480521</v>
          </cell>
          <cell r="T300">
            <v>3467.7419354838707</v>
          </cell>
          <cell r="V300" t="str">
            <v>WC 64% updated Mar</v>
          </cell>
          <cell r="W300">
            <v>62</v>
          </cell>
          <cell r="X300">
            <v>2380</v>
          </cell>
        </row>
        <row r="301">
          <cell r="B301">
            <v>42843</v>
          </cell>
          <cell r="C301" t="str">
            <v>B-01</v>
          </cell>
          <cell r="D301" t="str">
            <v>B-01:GBM</v>
          </cell>
          <cell r="E301">
            <v>17</v>
          </cell>
          <cell r="F301">
            <v>100</v>
          </cell>
          <cell r="G301">
            <v>189</v>
          </cell>
          <cell r="H301">
            <v>90</v>
          </cell>
          <cell r="I301">
            <v>1197</v>
          </cell>
          <cell r="J301">
            <v>33.700000000000003</v>
          </cell>
          <cell r="K301">
            <v>59.9</v>
          </cell>
          <cell r="L301">
            <v>93.6</v>
          </cell>
          <cell r="M301">
            <v>63.995726495726494</v>
          </cell>
          <cell r="N301">
            <v>0.03</v>
          </cell>
          <cell r="O301">
            <v>1.64</v>
          </cell>
          <cell r="P301">
            <v>1.61</v>
          </cell>
          <cell r="Q301">
            <v>100</v>
          </cell>
          <cell r="R301">
            <v>890.20771513353111</v>
          </cell>
          <cell r="T301">
            <v>3116.6666666666665</v>
          </cell>
          <cell r="V301" t="str">
            <v>GL meter 1.9 MMscfd, Water cuts = 63.8% (31 Mar 2017)</v>
          </cell>
          <cell r="W301">
            <v>30</v>
          </cell>
          <cell r="X301">
            <v>1610</v>
          </cell>
        </row>
        <row r="302">
          <cell r="B302">
            <v>42846</v>
          </cell>
          <cell r="C302" t="str">
            <v>B-01</v>
          </cell>
          <cell r="D302" t="str">
            <v>B-01:GBM</v>
          </cell>
          <cell r="E302">
            <v>5</v>
          </cell>
          <cell r="F302">
            <v>100</v>
          </cell>
          <cell r="G302">
            <v>185</v>
          </cell>
          <cell r="H302">
            <v>95</v>
          </cell>
          <cell r="I302">
            <v>1288</v>
          </cell>
          <cell r="J302">
            <v>34.799999999999997</v>
          </cell>
          <cell r="K302">
            <v>61.8</v>
          </cell>
          <cell r="L302">
            <v>96.6</v>
          </cell>
          <cell r="M302">
            <v>63.975155279503106</v>
          </cell>
          <cell r="N302">
            <v>0.03</v>
          </cell>
          <cell r="O302">
            <v>3.02</v>
          </cell>
          <cell r="P302">
            <v>3</v>
          </cell>
          <cell r="Q302">
            <v>100</v>
          </cell>
          <cell r="R302">
            <v>862.06896551724139</v>
          </cell>
          <cell r="T302">
            <v>3216.6666666666665</v>
          </cell>
          <cell r="V302" t="str">
            <v>GL meter 4 MMscfd</v>
          </cell>
          <cell r="W302">
            <v>30</v>
          </cell>
          <cell r="X302">
            <v>3000</v>
          </cell>
        </row>
        <row r="303">
          <cell r="B303">
            <v>42846</v>
          </cell>
          <cell r="C303" t="str">
            <v>B-01</v>
          </cell>
          <cell r="D303" t="str">
            <v>B-01:GBM</v>
          </cell>
          <cell r="E303">
            <v>22</v>
          </cell>
          <cell r="F303">
            <v>100</v>
          </cell>
          <cell r="G303">
            <v>182</v>
          </cell>
          <cell r="H303">
            <v>103</v>
          </cell>
          <cell r="I303">
            <v>1239</v>
          </cell>
          <cell r="J303">
            <v>73.900000000000006</v>
          </cell>
          <cell r="K303">
            <v>131.4</v>
          </cell>
          <cell r="L303">
            <v>205.3</v>
          </cell>
          <cell r="M303">
            <v>64.003896736483199</v>
          </cell>
          <cell r="N303">
            <v>0.06</v>
          </cell>
          <cell r="O303">
            <v>2.56</v>
          </cell>
          <cell r="P303">
            <v>2.5</v>
          </cell>
          <cell r="R303">
            <v>811.90798376184034</v>
          </cell>
          <cell r="T303">
            <v>3416.6666666666665</v>
          </cell>
          <cell r="V303" t="str">
            <v>WC 64%, GL meter 3 MM, Gas TS 2.5 MM</v>
          </cell>
          <cell r="W303">
            <v>60</v>
          </cell>
          <cell r="X303">
            <v>2500</v>
          </cell>
        </row>
        <row r="304">
          <cell r="B304">
            <v>42873</v>
          </cell>
          <cell r="C304" t="str">
            <v>B-01</v>
          </cell>
          <cell r="D304" t="str">
            <v>B-01:GBM</v>
          </cell>
          <cell r="E304">
            <v>15</v>
          </cell>
          <cell r="F304">
            <v>100</v>
          </cell>
          <cell r="G304">
            <v>176</v>
          </cell>
          <cell r="H304">
            <v>92</v>
          </cell>
          <cell r="I304">
            <v>1384</v>
          </cell>
          <cell r="J304">
            <v>1.3</v>
          </cell>
          <cell r="K304">
            <v>2.2999999999999998</v>
          </cell>
          <cell r="L304">
            <v>3.6</v>
          </cell>
          <cell r="M304">
            <v>63.888888888888886</v>
          </cell>
          <cell r="N304">
            <v>1E-3</v>
          </cell>
          <cell r="O304">
            <v>4.13</v>
          </cell>
          <cell r="P304">
            <v>4.13</v>
          </cell>
          <cell r="Q304">
            <v>99.8</v>
          </cell>
          <cell r="R304">
            <v>769.23076923076928</v>
          </cell>
          <cell r="T304">
            <v>3600</v>
          </cell>
          <cell r="V304" t="str">
            <v>Reflowing after shut in 6 days (S/I May 12), WC use April, GL meter 3.5 MM, GLV stuck adjust GL manualy</v>
          </cell>
          <cell r="W304">
            <v>1</v>
          </cell>
          <cell r="X304">
            <v>4130</v>
          </cell>
        </row>
        <row r="305">
          <cell r="B305">
            <v>42887</v>
          </cell>
          <cell r="C305" t="str">
            <v>B-01</v>
          </cell>
          <cell r="D305" t="str">
            <v>B-01:GBM</v>
          </cell>
          <cell r="E305">
            <v>18</v>
          </cell>
          <cell r="F305">
            <v>100</v>
          </cell>
          <cell r="G305">
            <v>183</v>
          </cell>
          <cell r="H305">
            <v>108</v>
          </cell>
          <cell r="I305">
            <v>1264</v>
          </cell>
          <cell r="J305">
            <v>73.599999999999994</v>
          </cell>
          <cell r="K305">
            <v>130.9</v>
          </cell>
          <cell r="L305">
            <v>204.5</v>
          </cell>
          <cell r="M305">
            <v>64.009779951100242</v>
          </cell>
          <cell r="N305">
            <v>5.8999999999999997E-2</v>
          </cell>
          <cell r="O305">
            <v>2.5</v>
          </cell>
          <cell r="P305">
            <v>2.44</v>
          </cell>
          <cell r="Q305">
            <v>100</v>
          </cell>
          <cell r="R305">
            <v>801.63043478260875</v>
          </cell>
          <cell r="T305">
            <v>3466.101694915254</v>
          </cell>
          <cell r="V305" t="str">
            <v>GL meter 3 MM</v>
          </cell>
          <cell r="W305">
            <v>59</v>
          </cell>
          <cell r="X305">
            <v>2440</v>
          </cell>
        </row>
        <row r="306">
          <cell r="B306">
            <v>42892</v>
          </cell>
          <cell r="C306" t="str">
            <v>B-01</v>
          </cell>
          <cell r="D306" t="str">
            <v>B-01:GBM</v>
          </cell>
          <cell r="E306">
            <v>20</v>
          </cell>
          <cell r="F306">
            <v>100</v>
          </cell>
          <cell r="G306">
            <v>190</v>
          </cell>
          <cell r="H306">
            <v>114</v>
          </cell>
          <cell r="I306">
            <v>1266</v>
          </cell>
          <cell r="J306">
            <v>74.5</v>
          </cell>
          <cell r="K306">
            <v>132.4</v>
          </cell>
          <cell r="L306">
            <v>206.9</v>
          </cell>
          <cell r="M306">
            <v>63.992266795553405</v>
          </cell>
          <cell r="N306">
            <v>0.06</v>
          </cell>
          <cell r="O306">
            <v>2.4500000000000002</v>
          </cell>
          <cell r="P306">
            <v>2.39</v>
          </cell>
          <cell r="Q306">
            <v>100</v>
          </cell>
          <cell r="R306">
            <v>805.36912751677858</v>
          </cell>
          <cell r="T306">
            <v>3448.3333333333335</v>
          </cell>
          <cell r="V306" t="str">
            <v>GL meter 2.95 MM, WC 64% (after reflow May 18), will optimize to GL 2.5 MM</v>
          </cell>
          <cell r="W306">
            <v>60</v>
          </cell>
          <cell r="X306">
            <v>2390</v>
          </cell>
        </row>
        <row r="307">
          <cell r="B307">
            <v>42933</v>
          </cell>
          <cell r="C307" t="str">
            <v>B-01</v>
          </cell>
          <cell r="D307" t="str">
            <v>B-01:GBM</v>
          </cell>
          <cell r="E307">
            <v>13</v>
          </cell>
          <cell r="F307">
            <v>100</v>
          </cell>
          <cell r="G307">
            <v>175</v>
          </cell>
          <cell r="H307">
            <v>109</v>
          </cell>
          <cell r="I307">
            <v>1294</v>
          </cell>
          <cell r="J307">
            <v>119.1</v>
          </cell>
          <cell r="K307">
            <v>211.7</v>
          </cell>
          <cell r="L307">
            <v>330.8</v>
          </cell>
          <cell r="M307">
            <v>63.996372430471581</v>
          </cell>
          <cell r="N307">
            <v>9.5000000000000001E-2</v>
          </cell>
          <cell r="O307">
            <v>2.46</v>
          </cell>
          <cell r="P307">
            <v>2.36</v>
          </cell>
          <cell r="Q307">
            <v>100</v>
          </cell>
          <cell r="R307">
            <v>797.64903442485308</v>
          </cell>
          <cell r="T307">
            <v>3481.0526315789475</v>
          </cell>
          <cell r="V307" t="str">
            <v>GL meter 3 MM, On July 14, all gas lift well shut in for intsalation SDV gas lift header, B-01 tend to loaded up but then after increasing gas lift to 2.5-3 MMscfd (manually) well increase in production. Should we put cycle 1 day shut in..?</v>
          </cell>
          <cell r="W307">
            <v>95</v>
          </cell>
          <cell r="X307">
            <v>2360</v>
          </cell>
        </row>
        <row r="308">
          <cell r="B308">
            <v>42964</v>
          </cell>
          <cell r="C308" t="str">
            <v>B-01</v>
          </cell>
          <cell r="D308" t="str">
            <v>B-01:GBM</v>
          </cell>
          <cell r="E308">
            <v>25</v>
          </cell>
          <cell r="F308">
            <v>100</v>
          </cell>
          <cell r="G308">
            <v>184</v>
          </cell>
          <cell r="H308">
            <v>113</v>
          </cell>
          <cell r="I308">
            <v>1275</v>
          </cell>
          <cell r="J308">
            <v>110.9</v>
          </cell>
          <cell r="K308">
            <v>197.1</v>
          </cell>
          <cell r="L308">
            <v>308</v>
          </cell>
          <cell r="M308">
            <v>63.993506493506494</v>
          </cell>
          <cell r="N308">
            <v>8.8999999999999996E-2</v>
          </cell>
          <cell r="O308">
            <v>2.33</v>
          </cell>
          <cell r="P308">
            <v>2.2400000000000002</v>
          </cell>
          <cell r="Q308">
            <v>100</v>
          </cell>
          <cell r="R308">
            <v>802.52479711451758</v>
          </cell>
          <cell r="T308">
            <v>3460.674157303371</v>
          </cell>
          <cell r="V308" t="str">
            <v>GL meter 2.6 MM, GLV need to adjust manually, THP and THT slightly unstable, candidate for Starpac..?</v>
          </cell>
          <cell r="W308">
            <v>89</v>
          </cell>
          <cell r="X308">
            <v>2240</v>
          </cell>
        </row>
        <row r="309">
          <cell r="B309">
            <v>42985</v>
          </cell>
          <cell r="C309" t="str">
            <v>B-01</v>
          </cell>
          <cell r="D309" t="str">
            <v>B-01:GBM</v>
          </cell>
          <cell r="E309">
            <v>24</v>
          </cell>
          <cell r="F309">
            <v>100</v>
          </cell>
          <cell r="G309">
            <v>181</v>
          </cell>
          <cell r="H309">
            <v>111</v>
          </cell>
          <cell r="I309">
            <v>1309</v>
          </cell>
          <cell r="J309">
            <v>98.2</v>
          </cell>
          <cell r="K309">
            <v>174.6</v>
          </cell>
          <cell r="L309">
            <v>272.8</v>
          </cell>
          <cell r="M309">
            <v>64.002932551319645</v>
          </cell>
          <cell r="N309">
            <v>7.9000000000000001E-2</v>
          </cell>
          <cell r="O309">
            <v>2.91</v>
          </cell>
          <cell r="P309">
            <v>2.84</v>
          </cell>
          <cell r="Q309">
            <v>100</v>
          </cell>
          <cell r="R309">
            <v>804.48065173116095</v>
          </cell>
          <cell r="T309">
            <v>3453.1645569620255</v>
          </cell>
          <cell r="V309" t="str">
            <v>GL meter 3.5 MM (manual), increase GL to 3 MM due to tend to loaded up at GL 1.9 MM</v>
          </cell>
          <cell r="W309">
            <v>79</v>
          </cell>
          <cell r="X309">
            <v>2840</v>
          </cell>
        </row>
        <row r="310">
          <cell r="B310">
            <v>43002</v>
          </cell>
          <cell r="C310" t="str">
            <v>B-01</v>
          </cell>
          <cell r="D310" t="str">
            <v>B-01:GBM</v>
          </cell>
          <cell r="E310">
            <v>20</v>
          </cell>
          <cell r="F310">
            <v>100</v>
          </cell>
          <cell r="G310">
            <v>183</v>
          </cell>
          <cell r="H310">
            <v>83</v>
          </cell>
          <cell r="I310">
            <v>1244</v>
          </cell>
          <cell r="J310">
            <v>3.6999999999999998E-2</v>
          </cell>
          <cell r="K310">
            <v>0.1</v>
          </cell>
          <cell r="L310">
            <v>0.13700000000000001</v>
          </cell>
          <cell r="M310">
            <v>72.992700729927009</v>
          </cell>
          <cell r="N310">
            <v>0</v>
          </cell>
          <cell r="O310">
            <v>1.48</v>
          </cell>
          <cell r="P310">
            <v>1.48</v>
          </cell>
          <cell r="R310">
            <v>0</v>
          </cell>
          <cell r="T310">
            <v>0</v>
          </cell>
          <cell r="V310" t="str">
            <v>GL meter drop 1.5 MM, tends to loaded up</v>
          </cell>
          <cell r="W310">
            <v>0</v>
          </cell>
          <cell r="X310">
            <v>1480</v>
          </cell>
        </row>
        <row r="311">
          <cell r="B311">
            <v>43012</v>
          </cell>
          <cell r="C311" t="str">
            <v>B-01</v>
          </cell>
          <cell r="D311" t="str">
            <v>B-01:GBM</v>
          </cell>
          <cell r="E311">
            <v>24</v>
          </cell>
          <cell r="F311">
            <v>100</v>
          </cell>
          <cell r="G311">
            <v>179</v>
          </cell>
          <cell r="H311">
            <v>109</v>
          </cell>
          <cell r="I311">
            <v>1320</v>
          </cell>
          <cell r="J311">
            <v>95.7</v>
          </cell>
          <cell r="K311">
            <v>170.2</v>
          </cell>
          <cell r="L311">
            <v>265.89999999999998</v>
          </cell>
          <cell r="M311">
            <v>64.009025949605117</v>
          </cell>
          <cell r="N311">
            <v>7.6999999999999999E-2</v>
          </cell>
          <cell r="O311">
            <v>3.05</v>
          </cell>
          <cell r="P311">
            <v>2.97</v>
          </cell>
          <cell r="Q311">
            <v>100</v>
          </cell>
          <cell r="R311">
            <v>804.59770114942523</v>
          </cell>
          <cell r="T311">
            <v>3453.2467532467531</v>
          </cell>
          <cell r="V311" t="str">
            <v>GL meter 3.6 MM (unstable)</v>
          </cell>
          <cell r="W311">
            <v>77</v>
          </cell>
          <cell r="X311">
            <v>2970</v>
          </cell>
        </row>
        <row r="312">
          <cell r="B312">
            <v>43027</v>
          </cell>
          <cell r="C312" t="str">
            <v>B-01</v>
          </cell>
          <cell r="D312" t="str">
            <v>B-01:GBM</v>
          </cell>
          <cell r="E312">
            <v>16</v>
          </cell>
          <cell r="F312">
            <v>100</v>
          </cell>
          <cell r="G312">
            <v>185</v>
          </cell>
          <cell r="H312">
            <v>111</v>
          </cell>
          <cell r="I312">
            <v>1315</v>
          </cell>
          <cell r="J312">
            <v>88.078000000000003</v>
          </cell>
          <cell r="K312">
            <v>156.6</v>
          </cell>
          <cell r="L312">
            <v>244.678</v>
          </cell>
          <cell r="M312">
            <v>64.002484898519683</v>
          </cell>
          <cell r="N312">
            <v>7.0000000000000007E-2</v>
          </cell>
          <cell r="O312">
            <v>3.46</v>
          </cell>
          <cell r="P312">
            <v>3.39</v>
          </cell>
          <cell r="R312">
            <v>794.75010785894324</v>
          </cell>
          <cell r="T312">
            <v>3495.1428571428573</v>
          </cell>
          <cell r="V312" t="str">
            <v>GL 4.3 MM</v>
          </cell>
          <cell r="W312">
            <v>70</v>
          </cell>
          <cell r="X312">
            <v>3390</v>
          </cell>
        </row>
        <row r="313">
          <cell r="B313">
            <v>43048</v>
          </cell>
          <cell r="C313" t="str">
            <v>B-01</v>
          </cell>
          <cell r="D313" t="str">
            <v>B-01:GBM</v>
          </cell>
          <cell r="E313">
            <v>21</v>
          </cell>
          <cell r="F313">
            <v>100</v>
          </cell>
          <cell r="G313">
            <v>182</v>
          </cell>
          <cell r="H313">
            <v>114</v>
          </cell>
          <cell r="I313">
            <v>1314</v>
          </cell>
          <cell r="J313">
            <v>106.58880000000001</v>
          </cell>
          <cell r="K313">
            <v>189.5</v>
          </cell>
          <cell r="L313">
            <v>296.08879999999999</v>
          </cell>
          <cell r="M313">
            <v>64.00106994928548</v>
          </cell>
          <cell r="N313">
            <v>8.5000000000000006E-2</v>
          </cell>
          <cell r="O313">
            <v>3.49</v>
          </cell>
          <cell r="P313">
            <v>3.4</v>
          </cell>
          <cell r="R313">
            <v>797.45714371491192</v>
          </cell>
          <cell r="T313">
            <v>3483.294117647059</v>
          </cell>
          <cell r="V313" t="str">
            <v>GL meter 4.3 MM. WC Well B-01 = 64%</v>
          </cell>
          <cell r="W313">
            <v>85</v>
          </cell>
          <cell r="X313">
            <v>3400</v>
          </cell>
        </row>
        <row r="314">
          <cell r="B314">
            <v>43076</v>
          </cell>
          <cell r="C314" t="str">
            <v>B-01</v>
          </cell>
          <cell r="D314" t="str">
            <v>B-01:GBM</v>
          </cell>
          <cell r="E314">
            <v>21</v>
          </cell>
          <cell r="F314">
            <v>100</v>
          </cell>
          <cell r="G314">
            <v>183</v>
          </cell>
          <cell r="H314">
            <v>120</v>
          </cell>
          <cell r="I314">
            <v>1328</v>
          </cell>
          <cell r="J314">
            <v>145.77099999999999</v>
          </cell>
          <cell r="K314">
            <v>259.10000000000002</v>
          </cell>
          <cell r="L314">
            <v>404.87099999999998</v>
          </cell>
          <cell r="M314">
            <v>63.995692455127681</v>
          </cell>
          <cell r="N314">
            <v>0.11700000000000001</v>
          </cell>
          <cell r="O314">
            <v>3.44</v>
          </cell>
          <cell r="P314">
            <v>3.32</v>
          </cell>
          <cell r="Q314">
            <v>100</v>
          </cell>
          <cell r="R314">
            <v>802.62878075886147</v>
          </cell>
          <cell r="T314">
            <v>3460.8547008547007</v>
          </cell>
          <cell r="V314" t="str">
            <v>GL meter 3.8 MM, Before tub clean up (don't know why total fluid increase)</v>
          </cell>
          <cell r="W314">
            <v>117</v>
          </cell>
          <cell r="X314">
            <v>3320</v>
          </cell>
        </row>
        <row r="315">
          <cell r="B315">
            <v>43087</v>
          </cell>
          <cell r="C315" t="str">
            <v>B-01</v>
          </cell>
          <cell r="D315" t="str">
            <v>B-01:GBM</v>
          </cell>
          <cell r="E315">
            <v>30</v>
          </cell>
          <cell r="F315">
            <v>100</v>
          </cell>
          <cell r="G315">
            <v>181</v>
          </cell>
          <cell r="H315">
            <v>120</v>
          </cell>
          <cell r="I315">
            <v>1309</v>
          </cell>
          <cell r="J315">
            <v>149.6</v>
          </cell>
          <cell r="K315">
            <v>265.89999999999998</v>
          </cell>
          <cell r="L315">
            <v>415.5</v>
          </cell>
          <cell r="M315">
            <v>63.995186522262337</v>
          </cell>
          <cell r="N315">
            <v>0.12</v>
          </cell>
          <cell r="O315">
            <v>3.42</v>
          </cell>
          <cell r="P315">
            <v>3.3</v>
          </cell>
          <cell r="Q315">
            <v>100</v>
          </cell>
          <cell r="R315">
            <v>802.13903743315507</v>
          </cell>
          <cell r="T315">
            <v>3462.5</v>
          </cell>
          <cell r="V315" t="str">
            <v>GL meter 3.9 MM, WC 64%, after tub clean up and exercise SCSSV</v>
          </cell>
          <cell r="W315">
            <v>120</v>
          </cell>
          <cell r="X315">
            <v>3300</v>
          </cell>
        </row>
        <row r="316">
          <cell r="B316">
            <v>43118</v>
          </cell>
          <cell r="C316" t="str">
            <v>B-01</v>
          </cell>
          <cell r="D316" t="str">
            <v>B-01:GBM</v>
          </cell>
          <cell r="E316">
            <v>15</v>
          </cell>
          <cell r="F316">
            <v>100</v>
          </cell>
          <cell r="G316">
            <v>191</v>
          </cell>
          <cell r="H316">
            <v>117</v>
          </cell>
          <cell r="I316">
            <v>1339</v>
          </cell>
          <cell r="J316">
            <v>134.5</v>
          </cell>
          <cell r="K316">
            <v>239.1</v>
          </cell>
          <cell r="L316">
            <v>373.6</v>
          </cell>
          <cell r="M316">
            <v>63.998929336188439</v>
          </cell>
          <cell r="N316">
            <v>0.108</v>
          </cell>
          <cell r="O316">
            <v>3.54</v>
          </cell>
          <cell r="P316">
            <v>3.43</v>
          </cell>
          <cell r="Q316">
            <v>100</v>
          </cell>
          <cell r="R316">
            <v>802.97397769516726</v>
          </cell>
          <cell r="T316">
            <v>3459.2592592592591</v>
          </cell>
          <cell r="V316" t="str">
            <v>GL meter 4.2 MM (slightly higher)</v>
          </cell>
          <cell r="W316">
            <v>108</v>
          </cell>
          <cell r="X316">
            <v>3430</v>
          </cell>
        </row>
        <row r="317">
          <cell r="B317">
            <v>43144</v>
          </cell>
          <cell r="C317" t="str">
            <v>B-01</v>
          </cell>
          <cell r="D317" t="str">
            <v>B-01:GBM</v>
          </cell>
          <cell r="E317">
            <v>30</v>
          </cell>
          <cell r="F317">
            <v>100</v>
          </cell>
          <cell r="G317">
            <v>197</v>
          </cell>
          <cell r="H317">
            <v>122</v>
          </cell>
          <cell r="I317">
            <v>1333</v>
          </cell>
          <cell r="J317">
            <v>143.273</v>
          </cell>
          <cell r="K317">
            <v>254.7</v>
          </cell>
          <cell r="L317">
            <v>397.97300000000001</v>
          </cell>
          <cell r="M317">
            <v>63.99931653654896</v>
          </cell>
          <cell r="N317">
            <v>0.115</v>
          </cell>
          <cell r="O317">
            <v>2.95</v>
          </cell>
          <cell r="P317">
            <v>2.84</v>
          </cell>
          <cell r="Q317">
            <v>100</v>
          </cell>
          <cell r="R317">
            <v>802.66344670663693</v>
          </cell>
          <cell r="T317">
            <v>3460.695652173913</v>
          </cell>
          <cell r="V317" t="str">
            <v>GL meter 3.5 MM</v>
          </cell>
          <cell r="W317">
            <v>115</v>
          </cell>
          <cell r="X317">
            <v>2840</v>
          </cell>
        </row>
        <row r="318">
          <cell r="B318">
            <v>43164</v>
          </cell>
          <cell r="C318" t="str">
            <v>B-01</v>
          </cell>
          <cell r="D318" t="str">
            <v>B-01:GBM</v>
          </cell>
          <cell r="E318">
            <v>14</v>
          </cell>
          <cell r="F318">
            <v>100</v>
          </cell>
          <cell r="G318">
            <v>180</v>
          </cell>
          <cell r="H318">
            <v>125</v>
          </cell>
          <cell r="I318">
            <v>1307</v>
          </cell>
          <cell r="J318">
            <v>150.30000000000001</v>
          </cell>
          <cell r="K318">
            <v>267.3</v>
          </cell>
          <cell r="L318">
            <v>417.6</v>
          </cell>
          <cell r="M318">
            <v>64.008620689655174</v>
          </cell>
          <cell r="N318">
            <v>0.12</v>
          </cell>
          <cell r="O318">
            <v>3.27</v>
          </cell>
          <cell r="P318">
            <v>3.15</v>
          </cell>
          <cell r="Q318">
            <v>100</v>
          </cell>
          <cell r="R318">
            <v>798.40319361277443</v>
          </cell>
          <cell r="T318">
            <v>3480</v>
          </cell>
          <cell r="V318" t="str">
            <v>GL meter 4.5 MM freez</v>
          </cell>
          <cell r="W318">
            <v>120</v>
          </cell>
          <cell r="X318">
            <v>3150</v>
          </cell>
        </row>
        <row r="319">
          <cell r="B319">
            <v>43187</v>
          </cell>
          <cell r="C319" t="str">
            <v>B-01</v>
          </cell>
          <cell r="D319" t="str">
            <v>B-01:GBM</v>
          </cell>
          <cell r="E319">
            <v>25</v>
          </cell>
          <cell r="F319">
            <v>100</v>
          </cell>
          <cell r="G319">
            <v>194</v>
          </cell>
          <cell r="H319">
            <v>120</v>
          </cell>
          <cell r="I319">
            <v>1264</v>
          </cell>
          <cell r="J319">
            <v>128.69800000000001</v>
          </cell>
          <cell r="K319">
            <v>228.8</v>
          </cell>
          <cell r="L319">
            <v>357.49799999999999</v>
          </cell>
          <cell r="M319">
            <v>64.000358043961086</v>
          </cell>
          <cell r="N319">
            <v>0.10299999999999999</v>
          </cell>
          <cell r="O319">
            <v>2.08</v>
          </cell>
          <cell r="P319">
            <v>1.97</v>
          </cell>
          <cell r="R319">
            <v>800.32323734634576</v>
          </cell>
          <cell r="T319">
            <v>3470.7766990291261</v>
          </cell>
          <cell r="V319" t="str">
            <v>GL meter 4.8 freeze, Choke stuck, use manual valve</v>
          </cell>
          <cell r="W319">
            <v>103</v>
          </cell>
          <cell r="X319">
            <v>1970</v>
          </cell>
        </row>
        <row r="320">
          <cell r="B320">
            <v>43203</v>
          </cell>
          <cell r="C320" t="str">
            <v>B-01</v>
          </cell>
          <cell r="D320" t="str">
            <v>B-01:GBM</v>
          </cell>
          <cell r="E320">
            <v>40</v>
          </cell>
          <cell r="F320">
            <v>100</v>
          </cell>
          <cell r="G320">
            <v>187</v>
          </cell>
          <cell r="H320">
            <v>110</v>
          </cell>
          <cell r="I320">
            <v>1355</v>
          </cell>
          <cell r="J320">
            <v>86.176000000000002</v>
          </cell>
          <cell r="K320">
            <v>153.19999999999999</v>
          </cell>
          <cell r="L320">
            <v>239.376</v>
          </cell>
          <cell r="M320">
            <v>63.999732638192633</v>
          </cell>
          <cell r="N320">
            <v>6.9000000000000006E-2</v>
          </cell>
          <cell r="O320">
            <v>3.97</v>
          </cell>
          <cell r="P320">
            <v>3.9</v>
          </cell>
          <cell r="R320">
            <v>800.68696620868923</v>
          </cell>
          <cell r="T320">
            <v>3469.5652173913045</v>
          </cell>
          <cell r="V320" t="str">
            <v>Need to reduce gas lift to get total gas at T/S max 3 MM, GL meter 4.8 freeze</v>
          </cell>
          <cell r="W320">
            <v>69</v>
          </cell>
          <cell r="X320">
            <v>3900</v>
          </cell>
        </row>
        <row r="321">
          <cell r="B321">
            <v>43243</v>
          </cell>
          <cell r="C321" t="str">
            <v>B-01</v>
          </cell>
          <cell r="D321" t="str">
            <v>B-01:GBM</v>
          </cell>
          <cell r="E321">
            <v>25</v>
          </cell>
          <cell r="F321">
            <v>100</v>
          </cell>
          <cell r="G321">
            <v>182</v>
          </cell>
          <cell r="H321">
            <v>125</v>
          </cell>
          <cell r="I321">
            <v>1296</v>
          </cell>
          <cell r="J321">
            <v>134.697</v>
          </cell>
          <cell r="K321">
            <v>239.5</v>
          </cell>
          <cell r="L321">
            <v>374.197</v>
          </cell>
          <cell r="M321">
            <v>64.003719965686528</v>
          </cell>
          <cell r="N321">
            <v>0.108</v>
          </cell>
          <cell r="O321">
            <v>2.99</v>
          </cell>
          <cell r="P321">
            <v>2.88</v>
          </cell>
          <cell r="R321">
            <v>801.79959464576052</v>
          </cell>
          <cell r="T321">
            <v>3462.962962962963</v>
          </cell>
          <cell r="V321" t="str">
            <v>GL meter 5 MM (suspected freeze), set to get Qg T/S 3 MM only</v>
          </cell>
          <cell r="W321">
            <v>108</v>
          </cell>
          <cell r="X321">
            <v>2880</v>
          </cell>
        </row>
        <row r="322">
          <cell r="B322">
            <v>43274</v>
          </cell>
          <cell r="C322" t="str">
            <v>B-01</v>
          </cell>
          <cell r="D322" t="str">
            <v>B-01:GBM</v>
          </cell>
          <cell r="E322">
            <v>24</v>
          </cell>
          <cell r="F322">
            <v>100</v>
          </cell>
          <cell r="G322">
            <v>186</v>
          </cell>
          <cell r="H322">
            <v>100</v>
          </cell>
          <cell r="I322">
            <v>1296</v>
          </cell>
          <cell r="J322">
            <v>111.9</v>
          </cell>
          <cell r="K322">
            <v>121.2</v>
          </cell>
          <cell r="L322">
            <v>233.1</v>
          </cell>
          <cell r="M322">
            <v>51.994851994851992</v>
          </cell>
          <cell r="N322">
            <v>8.8999999999999996E-2</v>
          </cell>
          <cell r="O322">
            <v>4.03</v>
          </cell>
          <cell r="P322">
            <v>3.94</v>
          </cell>
          <cell r="R322">
            <v>795.35299374441468</v>
          </cell>
          <cell r="T322">
            <v>2617.9775280898875</v>
          </cell>
          <cell r="V322" t="str">
            <v>GL meter 4.9 MM (not freezing), WC change to 52% based on sampling May, max gas lift after loaded up THT ~86 degF</v>
          </cell>
          <cell r="W322">
            <v>89</v>
          </cell>
          <cell r="X322">
            <v>3940</v>
          </cell>
        </row>
        <row r="323">
          <cell r="B323">
            <v>43284</v>
          </cell>
          <cell r="C323" t="str">
            <v>B-01</v>
          </cell>
          <cell r="D323" t="str">
            <v>B-01:GBM</v>
          </cell>
          <cell r="E323">
            <v>25</v>
          </cell>
          <cell r="F323">
            <v>100</v>
          </cell>
          <cell r="G323">
            <v>183</v>
          </cell>
          <cell r="H323">
            <v>125</v>
          </cell>
          <cell r="I323">
            <v>1207</v>
          </cell>
          <cell r="J323">
            <v>226.08</v>
          </cell>
          <cell r="K323">
            <v>244.9</v>
          </cell>
          <cell r="L323">
            <v>470.98</v>
          </cell>
          <cell r="M323">
            <v>51.997961696887344</v>
          </cell>
          <cell r="N323">
            <v>0.18099999999999999</v>
          </cell>
          <cell r="O323">
            <v>2.4900000000000002</v>
          </cell>
          <cell r="P323">
            <v>2.31</v>
          </cell>
          <cell r="R323">
            <v>800.60155697098378</v>
          </cell>
          <cell r="T323">
            <v>2602.0994475138123</v>
          </cell>
          <cell r="V323" t="str">
            <v>GL meter 5 MM (error), tried to increase GL rate/CHP unsuccessfully since GL header pressure low ~1180# but with this cond with Qg at T/S only 2 MM liquid increase</v>
          </cell>
          <cell r="W323">
            <v>181</v>
          </cell>
          <cell r="X323">
            <v>2310</v>
          </cell>
        </row>
        <row r="324">
          <cell r="B324">
            <v>43288</v>
          </cell>
          <cell r="C324" t="str">
            <v>B-01</v>
          </cell>
          <cell r="D324" t="str">
            <v>B-01:GBM</v>
          </cell>
          <cell r="E324">
            <v>47</v>
          </cell>
          <cell r="F324">
            <v>100</v>
          </cell>
          <cell r="G324">
            <v>183</v>
          </cell>
          <cell r="H324">
            <v>108</v>
          </cell>
          <cell r="I324">
            <v>1169</v>
          </cell>
          <cell r="J324">
            <v>147.71</v>
          </cell>
          <cell r="K324">
            <v>160</v>
          </cell>
          <cell r="L324">
            <v>307.70999999999998</v>
          </cell>
          <cell r="M324">
            <v>51.997010171915115</v>
          </cell>
          <cell r="N324">
            <v>0.11799999999999999</v>
          </cell>
          <cell r="O324">
            <v>1.9</v>
          </cell>
          <cell r="P324">
            <v>1.78</v>
          </cell>
          <cell r="R324">
            <v>798.86263624669959</v>
          </cell>
          <cell r="T324">
            <v>2607.7118644067796</v>
          </cell>
          <cell r="V324" t="str">
            <v>GL meter 4.5 MM, after loaded up suddenly on July 7 THT drop to 86 degF (press SRS increase), THT still lower and GL rate gradually decrease</v>
          </cell>
          <cell r="W324">
            <v>118</v>
          </cell>
          <cell r="X324">
            <v>1780</v>
          </cell>
        </row>
        <row r="325">
          <cell r="B325">
            <v>43291</v>
          </cell>
          <cell r="C325" t="str">
            <v>B-01</v>
          </cell>
          <cell r="D325" t="str">
            <v>B-01:GBM</v>
          </cell>
          <cell r="E325">
            <v>1</v>
          </cell>
          <cell r="F325">
            <v>100</v>
          </cell>
          <cell r="G325">
            <v>192</v>
          </cell>
          <cell r="H325">
            <v>79.900000000000006</v>
          </cell>
          <cell r="I325">
            <v>1174</v>
          </cell>
          <cell r="J325">
            <v>0.56200000000000006</v>
          </cell>
          <cell r="K325">
            <v>0.6</v>
          </cell>
          <cell r="L325">
            <v>1.1619999999999999</v>
          </cell>
          <cell r="M325">
            <v>51.635111876075733</v>
          </cell>
          <cell r="N325">
            <v>0</v>
          </cell>
          <cell r="O325">
            <v>0.75</v>
          </cell>
          <cell r="P325">
            <v>0.75</v>
          </cell>
          <cell r="Q325">
            <v>90</v>
          </cell>
          <cell r="R325">
            <v>0</v>
          </cell>
          <cell r="T325">
            <v>0</v>
          </cell>
          <cell r="V325" t="str">
            <v>GL meter 3.9 MM, THT drop below 80 degF, no liquid</v>
          </cell>
          <cell r="W325">
            <v>0</v>
          </cell>
          <cell r="X325">
            <v>750</v>
          </cell>
        </row>
        <row r="326">
          <cell r="B326">
            <v>43293</v>
          </cell>
          <cell r="C326" t="str">
            <v>B-01</v>
          </cell>
          <cell r="D326" t="str">
            <v>B-01:GBM</v>
          </cell>
          <cell r="E326">
            <v>14</v>
          </cell>
          <cell r="F326">
            <v>100</v>
          </cell>
          <cell r="G326">
            <v>191</v>
          </cell>
          <cell r="H326">
            <v>109</v>
          </cell>
          <cell r="I326">
            <v>1277</v>
          </cell>
          <cell r="J326">
            <v>175.2</v>
          </cell>
          <cell r="K326">
            <v>182.4</v>
          </cell>
          <cell r="L326">
            <v>357.6</v>
          </cell>
          <cell r="M326">
            <v>51.006711409395976</v>
          </cell>
          <cell r="N326">
            <v>0.14000000000000001</v>
          </cell>
          <cell r="O326">
            <v>3.45</v>
          </cell>
          <cell r="P326">
            <v>3.31</v>
          </cell>
          <cell r="Q326">
            <v>100</v>
          </cell>
          <cell r="R326">
            <v>799.08675799086757</v>
          </cell>
          <cell r="T326">
            <v>2554.2857142857142</v>
          </cell>
          <cell r="V326" t="str">
            <v>After SI 24 hrs, bleed off CHP ~400#, exercise SCSSV 3x, kick off around 1240 psig, GL meter 3.2 MM, low GL header press ~1200# (need to close GL B-05, B-10 for kick off to increase ~70#)</v>
          </cell>
          <cell r="W326">
            <v>140</v>
          </cell>
          <cell r="X326">
            <v>3310</v>
          </cell>
        </row>
        <row r="327">
          <cell r="B327">
            <v>43307</v>
          </cell>
          <cell r="C327" t="str">
            <v>B-01</v>
          </cell>
          <cell r="D327" t="str">
            <v>B-01:GBM</v>
          </cell>
          <cell r="E327">
            <v>25</v>
          </cell>
          <cell r="F327">
            <v>100</v>
          </cell>
          <cell r="G327">
            <v>194</v>
          </cell>
          <cell r="H327">
            <v>116</v>
          </cell>
          <cell r="I327">
            <v>1287</v>
          </cell>
          <cell r="J327">
            <v>191.358</v>
          </cell>
          <cell r="K327">
            <v>207.3</v>
          </cell>
          <cell r="L327">
            <v>398.65800000000002</v>
          </cell>
          <cell r="M327">
            <v>51.999458182201288</v>
          </cell>
          <cell r="N327">
            <v>0.153</v>
          </cell>
          <cell r="O327">
            <v>3.41</v>
          </cell>
          <cell r="P327">
            <v>3.25</v>
          </cell>
          <cell r="Q327">
            <v>100</v>
          </cell>
          <cell r="R327">
            <v>799.54849026432134</v>
          </cell>
          <cell r="T327">
            <v>2605.8823529411766</v>
          </cell>
          <cell r="V327" t="str">
            <v>GL meter 3.5 MM</v>
          </cell>
          <cell r="W327">
            <v>153</v>
          </cell>
          <cell r="X327">
            <v>3250</v>
          </cell>
        </row>
        <row r="328">
          <cell r="B328">
            <v>43328</v>
          </cell>
          <cell r="C328" t="str">
            <v>B-01</v>
          </cell>
          <cell r="D328" t="str">
            <v>B-01:GBM</v>
          </cell>
          <cell r="E328">
            <v>29</v>
          </cell>
          <cell r="F328">
            <v>100</v>
          </cell>
          <cell r="G328">
            <v>200</v>
          </cell>
          <cell r="H328">
            <v>120</v>
          </cell>
          <cell r="I328">
            <v>1294</v>
          </cell>
          <cell r="J328">
            <v>229.44</v>
          </cell>
          <cell r="K328">
            <v>248.6</v>
          </cell>
          <cell r="L328">
            <v>478.04</v>
          </cell>
          <cell r="M328">
            <v>52.004016400301232</v>
          </cell>
          <cell r="N328">
            <v>0.184</v>
          </cell>
          <cell r="O328">
            <v>3.29</v>
          </cell>
          <cell r="P328">
            <v>3.11</v>
          </cell>
          <cell r="R328">
            <v>801.95258019525807</v>
          </cell>
          <cell r="T328">
            <v>2597.8260869565215</v>
          </cell>
          <cell r="V328" t="str">
            <v>GL meter 5 MM, after shut in due to loaded up</v>
          </cell>
          <cell r="W328">
            <v>184</v>
          </cell>
          <cell r="X328">
            <v>3110</v>
          </cell>
        </row>
        <row r="329">
          <cell r="B329">
            <v>43341</v>
          </cell>
          <cell r="C329" t="str">
            <v>B-01</v>
          </cell>
          <cell r="D329" t="str">
            <v>B-01:GBM</v>
          </cell>
          <cell r="E329">
            <v>21.5</v>
          </cell>
          <cell r="F329">
            <v>100</v>
          </cell>
          <cell r="G329">
            <v>179</v>
          </cell>
          <cell r="H329">
            <v>107</v>
          </cell>
          <cell r="I329">
            <v>1309</v>
          </cell>
          <cell r="J329">
            <v>121.44</v>
          </cell>
          <cell r="K329">
            <v>131.6</v>
          </cell>
          <cell r="L329">
            <v>253.04</v>
          </cell>
          <cell r="M329">
            <v>52.007587733164719</v>
          </cell>
          <cell r="N329">
            <v>9.7000000000000003E-2</v>
          </cell>
          <cell r="O329">
            <v>3.58</v>
          </cell>
          <cell r="P329">
            <v>3.48</v>
          </cell>
          <cell r="R329">
            <v>798.74835309617913</v>
          </cell>
          <cell r="T329">
            <v>2608.2474226804125</v>
          </cell>
          <cell r="V329" t="str">
            <v>GL meter 5 MM, THT drop, sig loaded up</v>
          </cell>
          <cell r="W329">
            <v>97</v>
          </cell>
          <cell r="X329">
            <v>3480</v>
          </cell>
        </row>
        <row r="330">
          <cell r="B330">
            <v>43367</v>
          </cell>
          <cell r="C330" t="str">
            <v>B-01</v>
          </cell>
          <cell r="D330" t="str">
            <v>B-01:GBM</v>
          </cell>
          <cell r="E330">
            <v>50</v>
          </cell>
          <cell r="F330">
            <v>100</v>
          </cell>
          <cell r="G330">
            <v>197</v>
          </cell>
          <cell r="H330">
            <v>113</v>
          </cell>
          <cell r="I330">
            <v>1189</v>
          </cell>
          <cell r="J330">
            <v>327.45400000000001</v>
          </cell>
          <cell r="K330">
            <v>186.2</v>
          </cell>
          <cell r="L330">
            <v>513.654</v>
          </cell>
          <cell r="M330">
            <v>36.250082740521833</v>
          </cell>
          <cell r="N330">
            <v>0.26200000000000001</v>
          </cell>
          <cell r="O330">
            <v>3.64</v>
          </cell>
          <cell r="P330">
            <v>3.38</v>
          </cell>
          <cell r="Q330">
            <v>100</v>
          </cell>
          <cell r="R330">
            <v>800.11238219719417</v>
          </cell>
          <cell r="T330">
            <v>1961.8320610687024</v>
          </cell>
          <cell r="V330" t="str">
            <v>GL meter 5.03 MM. After shut in 1 day due to THT drop. Flow with max GL up to 6 MM no sign kick off, after GL adjust to get Qg T/S 3 MM, liquid show up. WC decrease to 36% use average 4 months, latest update WC by Pandu Champ 18%</v>
          </cell>
          <cell r="W330">
            <v>262</v>
          </cell>
          <cell r="X330">
            <v>3380</v>
          </cell>
        </row>
        <row r="331">
          <cell r="B331">
            <v>43397</v>
          </cell>
          <cell r="C331" t="str">
            <v>B-01</v>
          </cell>
          <cell r="D331" t="str">
            <v>B-01:GBM</v>
          </cell>
          <cell r="E331">
            <v>19</v>
          </cell>
          <cell r="F331">
            <v>100</v>
          </cell>
          <cell r="G331">
            <v>195</v>
          </cell>
          <cell r="H331">
            <v>90</v>
          </cell>
          <cell r="I331">
            <v>1451</v>
          </cell>
          <cell r="J331">
            <v>4</v>
          </cell>
          <cell r="K331">
            <v>4</v>
          </cell>
          <cell r="L331">
            <v>8</v>
          </cell>
          <cell r="M331">
            <v>50</v>
          </cell>
          <cell r="N331">
            <v>3.0000000000000001E-3</v>
          </cell>
          <cell r="O331">
            <v>5.75</v>
          </cell>
          <cell r="P331">
            <v>5.7</v>
          </cell>
          <cell r="R331">
            <v>750</v>
          </cell>
          <cell r="T331">
            <v>2666.6666666666665</v>
          </cell>
          <cell r="V331" t="str">
            <v>GL meter 2.7 MM, gas cycling no liquid (SCSSV open..?? but wax as restriction..??)</v>
          </cell>
          <cell r="W331">
            <v>3</v>
          </cell>
          <cell r="X331">
            <v>5700</v>
          </cell>
        </row>
        <row r="332">
          <cell r="B332">
            <v>43408</v>
          </cell>
          <cell r="C332" t="str">
            <v>B-01</v>
          </cell>
          <cell r="D332" t="str">
            <v>B-01:GBM</v>
          </cell>
          <cell r="E332">
            <v>23.3</v>
          </cell>
          <cell r="F332">
            <v>100</v>
          </cell>
          <cell r="G332">
            <v>189</v>
          </cell>
          <cell r="H332">
            <v>132</v>
          </cell>
          <cell r="I332">
            <v>1165</v>
          </cell>
          <cell r="J332">
            <v>249.5</v>
          </cell>
          <cell r="K332">
            <v>249.5</v>
          </cell>
          <cell r="L332">
            <v>499</v>
          </cell>
          <cell r="M332">
            <v>50</v>
          </cell>
          <cell r="N332">
            <v>0.2</v>
          </cell>
          <cell r="O332">
            <v>2.78</v>
          </cell>
          <cell r="P332">
            <v>2.58</v>
          </cell>
          <cell r="Q332">
            <v>62</v>
          </cell>
          <cell r="R332">
            <v>801.60320641282567</v>
          </cell>
          <cell r="T332">
            <v>2495</v>
          </cell>
          <cell r="V332" t="str">
            <v>GL meter 1.9 MM</v>
          </cell>
          <cell r="W332">
            <v>200</v>
          </cell>
          <cell r="X332">
            <v>2580</v>
          </cell>
        </row>
        <row r="333">
          <cell r="B333">
            <v>43422</v>
          </cell>
          <cell r="C333" t="str">
            <v>B-01</v>
          </cell>
          <cell r="D333" t="str">
            <v>B-01:GBM</v>
          </cell>
          <cell r="E333">
            <v>24</v>
          </cell>
          <cell r="F333">
            <v>100</v>
          </cell>
          <cell r="G333">
            <v>198</v>
          </cell>
          <cell r="H333">
            <v>130</v>
          </cell>
          <cell r="I333">
            <v>1201</v>
          </cell>
          <cell r="J333">
            <v>232.5</v>
          </cell>
          <cell r="K333">
            <v>232.5</v>
          </cell>
          <cell r="L333">
            <v>465</v>
          </cell>
          <cell r="M333">
            <v>50</v>
          </cell>
          <cell r="N333">
            <v>0.186</v>
          </cell>
          <cell r="O333">
            <v>2.65</v>
          </cell>
          <cell r="P333">
            <v>2.46</v>
          </cell>
          <cell r="Q333">
            <v>62</v>
          </cell>
          <cell r="R333">
            <v>800</v>
          </cell>
          <cell r="T333">
            <v>2500</v>
          </cell>
          <cell r="V333" t="str">
            <v>GL meter 2.2 MMscfd (Qg T/S &gt;&gt; GL meter), manual sampling WC 50%, GLV stuck</v>
          </cell>
          <cell r="W333">
            <v>186</v>
          </cell>
          <cell r="X333">
            <v>2460</v>
          </cell>
        </row>
        <row r="334">
          <cell r="B334">
            <v>43464</v>
          </cell>
          <cell r="C334" t="str">
            <v>B-01</v>
          </cell>
          <cell r="D334" t="str">
            <v>B-01:GBM</v>
          </cell>
          <cell r="E334">
            <v>23</v>
          </cell>
          <cell r="F334">
            <v>100</v>
          </cell>
          <cell r="G334">
            <v>191</v>
          </cell>
          <cell r="H334">
            <v>115</v>
          </cell>
          <cell r="I334">
            <v>1281</v>
          </cell>
          <cell r="J334">
            <v>159.68600000000001</v>
          </cell>
          <cell r="K334">
            <v>159.69999999999999</v>
          </cell>
          <cell r="L334">
            <v>319.38600000000002</v>
          </cell>
          <cell r="M334">
            <v>50.00219170533461</v>
          </cell>
          <cell r="N334">
            <v>0.128</v>
          </cell>
          <cell r="O334">
            <v>3.64</v>
          </cell>
          <cell r="P334">
            <v>3.51</v>
          </cell>
          <cell r="Q334">
            <v>72</v>
          </cell>
          <cell r="R334">
            <v>801.57308718359786</v>
          </cell>
          <cell r="T334">
            <v>2495.203125</v>
          </cell>
          <cell r="V334" t="str">
            <v>GL Meter 3.28 MM + Asso 0.36 MM</v>
          </cell>
          <cell r="W334">
            <v>128</v>
          </cell>
          <cell r="X334">
            <v>3510</v>
          </cell>
        </row>
        <row r="335">
          <cell r="B335">
            <v>43524</v>
          </cell>
          <cell r="C335" t="str">
            <v>B-01</v>
          </cell>
          <cell r="D335" t="str">
            <v>B-01:GBM</v>
          </cell>
          <cell r="E335">
            <v>60</v>
          </cell>
          <cell r="F335">
            <v>100</v>
          </cell>
          <cell r="G335">
            <v>188</v>
          </cell>
          <cell r="H335">
            <v>123</v>
          </cell>
          <cell r="I335">
            <v>1291</v>
          </cell>
          <cell r="J335">
            <v>196</v>
          </cell>
          <cell r="K335">
            <v>196</v>
          </cell>
          <cell r="L335">
            <v>392</v>
          </cell>
          <cell r="M335">
            <v>50</v>
          </cell>
          <cell r="N335">
            <v>0.157</v>
          </cell>
          <cell r="O335">
            <v>3.58</v>
          </cell>
          <cell r="P335">
            <v>3.42</v>
          </cell>
          <cell r="Q335">
            <v>72</v>
          </cell>
          <cell r="R335">
            <v>801.0204081632653</v>
          </cell>
          <cell r="T335">
            <v>2497.2611464968154</v>
          </cell>
          <cell r="V335" t="str">
            <v>WC 50% GL :3.12 MM</v>
          </cell>
          <cell r="W335">
            <v>157</v>
          </cell>
          <cell r="X335">
            <v>3420</v>
          </cell>
        </row>
        <row r="336">
          <cell r="B336">
            <v>43582</v>
          </cell>
          <cell r="C336" t="str">
            <v>B-01</v>
          </cell>
          <cell r="D336" t="str">
            <v>B-01:GBM</v>
          </cell>
          <cell r="E336">
            <v>38</v>
          </cell>
          <cell r="F336">
            <v>100</v>
          </cell>
          <cell r="G336">
            <v>198</v>
          </cell>
          <cell r="H336">
            <v>121</v>
          </cell>
          <cell r="I336">
            <v>1307</v>
          </cell>
          <cell r="J336">
            <v>172.32499999999999</v>
          </cell>
          <cell r="K336">
            <v>172.3</v>
          </cell>
          <cell r="L336">
            <v>344.625</v>
          </cell>
          <cell r="M336">
            <v>49.996372869060572</v>
          </cell>
          <cell r="N336">
            <v>0.13800000000000001</v>
          </cell>
          <cell r="O336">
            <v>3.34</v>
          </cell>
          <cell r="P336">
            <v>3.2</v>
          </cell>
          <cell r="R336">
            <v>800.81241839547363</v>
          </cell>
          <cell r="T336">
            <v>2497.4565217391305</v>
          </cell>
          <cell r="V336" t="str">
            <v>GL meter 5.1 MM (over range), WC update April 72%, but still use 50% for now</v>
          </cell>
          <cell r="W336">
            <v>138</v>
          </cell>
          <cell r="X336">
            <v>3200</v>
          </cell>
        </row>
        <row r="337">
          <cell r="B337">
            <v>43583</v>
          </cell>
          <cell r="C337" t="str">
            <v>B-01</v>
          </cell>
          <cell r="D337" t="str">
            <v>B-01:GBM</v>
          </cell>
          <cell r="E337">
            <v>24</v>
          </cell>
          <cell r="F337">
            <v>100</v>
          </cell>
          <cell r="G337">
            <v>186</v>
          </cell>
          <cell r="H337">
            <v>83</v>
          </cell>
          <cell r="I337">
            <v>1150</v>
          </cell>
          <cell r="J337">
            <v>43.5</v>
          </cell>
          <cell r="K337">
            <v>43.5</v>
          </cell>
          <cell r="L337">
            <v>87</v>
          </cell>
          <cell r="M337">
            <v>50</v>
          </cell>
          <cell r="N337">
            <v>3.5000000000000003E-2</v>
          </cell>
          <cell r="O337">
            <v>1.1299999999999999</v>
          </cell>
          <cell r="P337">
            <v>1.1000000000000001</v>
          </cell>
          <cell r="R337">
            <v>804.59770114942523</v>
          </cell>
          <cell r="T337">
            <v>2485.7142857142858</v>
          </cell>
          <cell r="V337" t="str">
            <v>GL meter 5.1 MM (error), liquid drop significantly, suspected not enough gas to lift liquid to surface (gas cycling)</v>
          </cell>
          <cell r="W337">
            <v>35</v>
          </cell>
          <cell r="X337">
            <v>1100</v>
          </cell>
        </row>
        <row r="338">
          <cell r="B338">
            <v>43585</v>
          </cell>
          <cell r="C338" t="str">
            <v>B-01</v>
          </cell>
          <cell r="D338" t="str">
            <v>B-01:GBM</v>
          </cell>
          <cell r="E338">
            <v>24</v>
          </cell>
          <cell r="F338">
            <v>100</v>
          </cell>
          <cell r="G338">
            <v>202</v>
          </cell>
          <cell r="H338">
            <v>126</v>
          </cell>
          <cell r="I338">
            <v>1283</v>
          </cell>
          <cell r="J338">
            <v>135.6</v>
          </cell>
          <cell r="K338">
            <v>316.39999999999998</v>
          </cell>
          <cell r="L338">
            <v>452</v>
          </cell>
          <cell r="M338">
            <v>70</v>
          </cell>
          <cell r="N338">
            <v>0.108</v>
          </cell>
          <cell r="O338">
            <v>2.95</v>
          </cell>
          <cell r="P338">
            <v>2.84</v>
          </cell>
          <cell r="R338">
            <v>796.46017699115043</v>
          </cell>
          <cell r="T338">
            <v>4185.1851851851852</v>
          </cell>
          <cell r="V338" t="str">
            <v>GL meter 5.1 MM (over range), after GL opt to increase CHP 1290# for kick off, WC increase to 70%</v>
          </cell>
          <cell r="W338">
            <v>108</v>
          </cell>
          <cell r="X338">
            <v>2840</v>
          </cell>
        </row>
        <row r="339">
          <cell r="B339">
            <v>43599</v>
          </cell>
          <cell r="C339" t="str">
            <v>B-01</v>
          </cell>
          <cell r="D339" t="str">
            <v>B-01:GBM</v>
          </cell>
          <cell r="E339">
            <v>24</v>
          </cell>
          <cell r="F339">
            <v>100</v>
          </cell>
          <cell r="G339">
            <v>192</v>
          </cell>
          <cell r="H339">
            <v>123</v>
          </cell>
          <cell r="I339">
            <v>1301</v>
          </cell>
          <cell r="J339">
            <v>113.90600000000001</v>
          </cell>
          <cell r="K339">
            <v>265.8</v>
          </cell>
          <cell r="L339">
            <v>379.70600000000002</v>
          </cell>
          <cell r="M339">
            <v>70.001527497590246</v>
          </cell>
          <cell r="N339">
            <v>9.0999999999999998E-2</v>
          </cell>
          <cell r="O339">
            <v>3.04</v>
          </cell>
          <cell r="P339">
            <v>2.95</v>
          </cell>
          <cell r="R339">
            <v>798.90435973522028</v>
          </cell>
          <cell r="T339">
            <v>4172.5274725274721</v>
          </cell>
          <cell r="V339" t="str">
            <v>GL meter 5.08 MM, WC update may 65% but still use 70% until confirm  next time</v>
          </cell>
          <cell r="W339">
            <v>91</v>
          </cell>
          <cell r="X339">
            <v>2950</v>
          </cell>
        </row>
        <row r="340">
          <cell r="B340">
            <v>43613</v>
          </cell>
          <cell r="C340" t="str">
            <v>B-01</v>
          </cell>
          <cell r="D340" t="str">
            <v>B-01:GBM</v>
          </cell>
          <cell r="E340">
            <v>24</v>
          </cell>
          <cell r="F340">
            <v>100</v>
          </cell>
          <cell r="H340">
            <v>122</v>
          </cell>
          <cell r="I340">
            <v>1277</v>
          </cell>
          <cell r="J340">
            <v>100.24</v>
          </cell>
          <cell r="K340">
            <v>257.76</v>
          </cell>
          <cell r="L340">
            <v>358</v>
          </cell>
          <cell r="M340">
            <v>72</v>
          </cell>
          <cell r="N340">
            <v>0.09</v>
          </cell>
          <cell r="O340">
            <v>2.59</v>
          </cell>
          <cell r="P340">
            <v>2.5</v>
          </cell>
          <cell r="R340">
            <v>897.84517158818835</v>
          </cell>
          <cell r="T340">
            <v>0</v>
          </cell>
          <cell r="W340">
            <v>90</v>
          </cell>
          <cell r="X340">
            <v>2500</v>
          </cell>
        </row>
        <row r="341">
          <cell r="B341">
            <v>43620</v>
          </cell>
          <cell r="C341" t="str">
            <v>B-01</v>
          </cell>
          <cell r="D341" t="str">
            <v>B-01:GBM</v>
          </cell>
          <cell r="E341">
            <v>43</v>
          </cell>
          <cell r="F341">
            <v>100</v>
          </cell>
          <cell r="H341">
            <v>113</v>
          </cell>
          <cell r="I341">
            <v>1208</v>
          </cell>
          <cell r="J341">
            <v>83.754000000000005</v>
          </cell>
          <cell r="K341">
            <v>226.446</v>
          </cell>
          <cell r="L341">
            <v>310.2</v>
          </cell>
          <cell r="M341">
            <v>73</v>
          </cell>
          <cell r="N341">
            <v>0.04</v>
          </cell>
          <cell r="O341">
            <v>2.54</v>
          </cell>
          <cell r="P341">
            <v>2.5</v>
          </cell>
          <cell r="R341">
            <v>477.58913007139955</v>
          </cell>
          <cell r="T341">
            <v>0</v>
          </cell>
          <cell r="W341">
            <v>40</v>
          </cell>
          <cell r="X341">
            <v>2500</v>
          </cell>
        </row>
        <row r="342">
          <cell r="B342">
            <v>43623</v>
          </cell>
          <cell r="C342" t="str">
            <v>B-01</v>
          </cell>
          <cell r="D342" t="str">
            <v>B-01:GBM</v>
          </cell>
          <cell r="E342">
            <v>42</v>
          </cell>
          <cell r="F342">
            <v>100</v>
          </cell>
          <cell r="G342">
            <v>197</v>
          </cell>
          <cell r="H342">
            <v>111</v>
          </cell>
          <cell r="I342">
            <v>1314</v>
          </cell>
          <cell r="J342">
            <v>83.16</v>
          </cell>
          <cell r="K342">
            <v>224.84</v>
          </cell>
          <cell r="L342">
            <v>308</v>
          </cell>
          <cell r="M342">
            <v>73</v>
          </cell>
          <cell r="N342">
            <v>6.6552799999999995E-2</v>
          </cell>
          <cell r="O342">
            <v>3.68</v>
          </cell>
          <cell r="P342">
            <v>3.6134719999999998</v>
          </cell>
          <cell r="R342">
            <v>800.29822029822026</v>
          </cell>
          <cell r="T342">
            <v>4627.9044608190788</v>
          </cell>
          <cell r="V342" t="str">
            <v>GL meter 5 MM, use GOR 800 scf/bbl</v>
          </cell>
          <cell r="W342">
            <v>66.552799999999991</v>
          </cell>
          <cell r="X342">
            <v>3613.4719999999998</v>
          </cell>
        </row>
        <row r="343">
          <cell r="B343">
            <v>43638</v>
          </cell>
          <cell r="C343" t="str">
            <v>B-01</v>
          </cell>
          <cell r="D343" t="str">
            <v>B-01:GBM</v>
          </cell>
          <cell r="E343">
            <v>22</v>
          </cell>
          <cell r="F343">
            <v>100</v>
          </cell>
          <cell r="G343">
            <v>194</v>
          </cell>
          <cell r="H343">
            <v>113</v>
          </cell>
          <cell r="I343">
            <v>1215</v>
          </cell>
          <cell r="J343">
            <v>108.3</v>
          </cell>
          <cell r="K343">
            <v>252.7</v>
          </cell>
          <cell r="L343">
            <v>361</v>
          </cell>
          <cell r="M343">
            <v>70</v>
          </cell>
          <cell r="N343">
            <v>8.6999999999999994E-2</v>
          </cell>
          <cell r="O343">
            <v>3.4249999999999998</v>
          </cell>
          <cell r="P343">
            <v>3.339</v>
          </cell>
          <cell r="R343">
            <v>803.32409972299172</v>
          </cell>
          <cell r="T343">
            <v>4149.4252873563219</v>
          </cell>
          <cell r="V343" t="str">
            <v>GL meter error use GOR 800 scf/bbl</v>
          </cell>
          <cell r="W343">
            <v>87</v>
          </cell>
          <cell r="X343">
            <v>3339</v>
          </cell>
        </row>
        <row r="344">
          <cell r="B344">
            <v>43670</v>
          </cell>
          <cell r="C344" t="str">
            <v>B-01</v>
          </cell>
          <cell r="D344" t="str">
            <v>B-01:GBM</v>
          </cell>
          <cell r="E344">
            <v>17</v>
          </cell>
          <cell r="F344">
            <v>100</v>
          </cell>
          <cell r="G344">
            <v>181</v>
          </cell>
          <cell r="H344">
            <v>110</v>
          </cell>
          <cell r="I344">
            <v>1270</v>
          </cell>
          <cell r="J344">
            <v>88</v>
          </cell>
          <cell r="K344">
            <v>239</v>
          </cell>
          <cell r="L344">
            <v>327</v>
          </cell>
          <cell r="M344">
            <v>73.088685015290523</v>
          </cell>
          <cell r="N344">
            <v>0.03</v>
          </cell>
          <cell r="O344">
            <v>4.0380000000000003</v>
          </cell>
          <cell r="P344">
            <v>4.01</v>
          </cell>
          <cell r="R344">
            <v>340.90909090909093</v>
          </cell>
          <cell r="T344">
            <v>10900</v>
          </cell>
          <cell r="V344" t="str">
            <v>GL Meter error, last wc sampling 4 June 2019</v>
          </cell>
          <cell r="W344">
            <v>30</v>
          </cell>
          <cell r="X344">
            <v>4010</v>
          </cell>
        </row>
        <row r="345">
          <cell r="B345">
            <v>43681</v>
          </cell>
          <cell r="C345" t="str">
            <v>B-01</v>
          </cell>
          <cell r="D345" t="str">
            <v>B-01:GBM</v>
          </cell>
          <cell r="E345">
            <v>20</v>
          </cell>
          <cell r="F345">
            <v>100</v>
          </cell>
          <cell r="G345">
            <v>190</v>
          </cell>
          <cell r="H345">
            <v>120</v>
          </cell>
          <cell r="I345">
            <v>1254</v>
          </cell>
          <cell r="J345">
            <v>120.64400000000001</v>
          </cell>
          <cell r="K345">
            <v>326.2</v>
          </cell>
          <cell r="L345">
            <v>446.84399999999999</v>
          </cell>
          <cell r="M345">
            <v>73.000868311983595</v>
          </cell>
          <cell r="N345">
            <v>0.09</v>
          </cell>
          <cell r="O345">
            <v>3.23</v>
          </cell>
          <cell r="P345">
            <v>3.14</v>
          </cell>
          <cell r="Q345">
            <v>50</v>
          </cell>
          <cell r="R345">
            <v>745.99648552766814</v>
          </cell>
          <cell r="T345">
            <v>4964.9333333333334</v>
          </cell>
          <cell r="V345" t="str">
            <v>GL Meter error, last wc sampling 66% 2 August 2019, but still use 73%</v>
          </cell>
          <cell r="W345">
            <v>90</v>
          </cell>
          <cell r="X345">
            <v>3140</v>
          </cell>
        </row>
        <row r="346">
          <cell r="B346">
            <v>43700</v>
          </cell>
          <cell r="C346" t="str">
            <v>B-01</v>
          </cell>
          <cell r="D346" t="str">
            <v>B-01:GBM</v>
          </cell>
          <cell r="E346">
            <v>24</v>
          </cell>
          <cell r="F346">
            <v>100</v>
          </cell>
          <cell r="G346">
            <v>188</v>
          </cell>
          <cell r="H346">
            <v>109</v>
          </cell>
          <cell r="I346">
            <v>1247</v>
          </cell>
          <cell r="J346">
            <v>77.760000000000005</v>
          </cell>
          <cell r="K346">
            <v>210.2</v>
          </cell>
          <cell r="L346">
            <v>287.95999999999998</v>
          </cell>
          <cell r="M346">
            <v>72.996249479094317</v>
          </cell>
          <cell r="N346">
            <v>6.2E-2</v>
          </cell>
          <cell r="O346">
            <v>2.17</v>
          </cell>
          <cell r="P346">
            <v>2.11</v>
          </cell>
          <cell r="R346">
            <v>797.32510288065839</v>
          </cell>
          <cell r="T346">
            <v>4612.9032258064517</v>
          </cell>
          <cell r="V346" t="str">
            <v>GL meter error, last WC sampling 66% (August 02, 2019). need optimization to adjust GL rate on 3 MM</v>
          </cell>
          <cell r="W346">
            <v>62</v>
          </cell>
          <cell r="X346">
            <v>2110</v>
          </cell>
        </row>
        <row r="347">
          <cell r="B347">
            <v>43710</v>
          </cell>
          <cell r="C347" t="str">
            <v>B-01</v>
          </cell>
          <cell r="D347" t="str">
            <v>B-01:GBM</v>
          </cell>
          <cell r="E347">
            <v>12</v>
          </cell>
          <cell r="F347">
            <v>100</v>
          </cell>
          <cell r="G347">
            <v>192</v>
          </cell>
          <cell r="H347">
            <v>102</v>
          </cell>
          <cell r="I347">
            <v>1230</v>
          </cell>
          <cell r="J347">
            <v>52.65</v>
          </cell>
          <cell r="K347">
            <v>142.35</v>
          </cell>
          <cell r="L347">
            <v>195</v>
          </cell>
          <cell r="M347">
            <v>73</v>
          </cell>
          <cell r="N347">
            <v>4.2000000000000003E-2</v>
          </cell>
          <cell r="O347">
            <v>2.36</v>
          </cell>
          <cell r="P347">
            <v>2.3199999999999998</v>
          </cell>
          <cell r="R347">
            <v>797.72079772079769</v>
          </cell>
          <cell r="T347">
            <v>4642.8571428571431</v>
          </cell>
          <cell r="V347" t="str">
            <v>GL Meter error, total liquid lower after total shut down</v>
          </cell>
          <cell r="W347">
            <v>42</v>
          </cell>
          <cell r="X347">
            <v>2320</v>
          </cell>
        </row>
        <row r="348">
          <cell r="B348">
            <v>43712</v>
          </cell>
          <cell r="C348" t="str">
            <v>B-01</v>
          </cell>
          <cell r="D348" t="str">
            <v>B-01:GBM</v>
          </cell>
          <cell r="E348">
            <v>24</v>
          </cell>
          <cell r="F348">
            <v>100</v>
          </cell>
          <cell r="G348">
            <v>197</v>
          </cell>
          <cell r="H348">
            <v>99</v>
          </cell>
          <cell r="I348">
            <v>1321</v>
          </cell>
          <cell r="J348">
            <v>36.18</v>
          </cell>
          <cell r="K348">
            <v>97.82</v>
          </cell>
          <cell r="L348">
            <v>134</v>
          </cell>
          <cell r="M348">
            <v>73</v>
          </cell>
          <cell r="N348">
            <v>2.9000000000000001E-2</v>
          </cell>
          <cell r="O348">
            <v>2.98</v>
          </cell>
          <cell r="P348">
            <v>2.95</v>
          </cell>
          <cell r="R348">
            <v>801.54781647318964</v>
          </cell>
          <cell r="T348">
            <v>4620.6896551724139</v>
          </cell>
          <cell r="V348" t="str">
            <v>GL Meter error, GL increased to ~3 MM at T/S, total liquid decreased</v>
          </cell>
          <cell r="W348">
            <v>29</v>
          </cell>
          <cell r="X348">
            <v>2950</v>
          </cell>
        </row>
        <row r="349">
          <cell r="B349">
            <v>43714</v>
          </cell>
          <cell r="C349" t="str">
            <v>B-01</v>
          </cell>
          <cell r="D349" t="str">
            <v>B-01:GBM</v>
          </cell>
          <cell r="E349">
            <v>27</v>
          </cell>
          <cell r="F349">
            <v>100</v>
          </cell>
          <cell r="G349">
            <v>199</v>
          </cell>
          <cell r="H349">
            <v>84</v>
          </cell>
          <cell r="I349">
            <v>1497</v>
          </cell>
          <cell r="J349">
            <v>0.52400000000000002</v>
          </cell>
          <cell r="K349">
            <v>1</v>
          </cell>
          <cell r="L349">
            <v>1.524</v>
          </cell>
          <cell r="M349">
            <v>65.616797900262469</v>
          </cell>
          <cell r="N349">
            <v>0</v>
          </cell>
          <cell r="O349">
            <v>4.42</v>
          </cell>
          <cell r="P349">
            <v>4.42</v>
          </cell>
          <cell r="R349">
            <v>0</v>
          </cell>
          <cell r="T349">
            <v>0</v>
          </cell>
          <cell r="V349" t="str">
            <v>GL meter error, Fully open GLV, no liquid, THT dropped</v>
          </cell>
          <cell r="W349">
            <v>0</v>
          </cell>
          <cell r="X349">
            <v>4420</v>
          </cell>
        </row>
        <row r="350">
          <cell r="B350">
            <v>43715</v>
          </cell>
          <cell r="C350" t="str">
            <v>B-01</v>
          </cell>
          <cell r="D350" t="str">
            <v>B-01:GBM</v>
          </cell>
          <cell r="E350">
            <v>15</v>
          </cell>
          <cell r="F350">
            <v>100</v>
          </cell>
          <cell r="G350">
            <v>198</v>
          </cell>
          <cell r="H350">
            <v>90</v>
          </cell>
          <cell r="I350">
            <v>1289</v>
          </cell>
          <cell r="J350">
            <v>68.980999999999995</v>
          </cell>
          <cell r="K350">
            <v>133.9</v>
          </cell>
          <cell r="L350">
            <v>202.881</v>
          </cell>
          <cell r="M350">
            <v>65.99928036632312</v>
          </cell>
          <cell r="N350">
            <v>5.5E-2</v>
          </cell>
          <cell r="O350">
            <v>2.87</v>
          </cell>
          <cell r="P350">
            <v>2.81</v>
          </cell>
          <cell r="R350">
            <v>797.32100143517778</v>
          </cell>
          <cell r="T350">
            <v>3688.7454545454543</v>
          </cell>
          <cell r="V350" t="str">
            <v>GL meter error, WC 65% (4 sept), GL opt to get gas 3 MM. liquid show up</v>
          </cell>
          <cell r="W350">
            <v>55</v>
          </cell>
          <cell r="X350">
            <v>2810</v>
          </cell>
        </row>
        <row r="351">
          <cell r="B351">
            <v>43728</v>
          </cell>
          <cell r="C351" t="str">
            <v>B-01</v>
          </cell>
          <cell r="D351" t="str">
            <v>B-01:GBM</v>
          </cell>
          <cell r="E351">
            <v>12</v>
          </cell>
          <cell r="F351">
            <v>100</v>
          </cell>
          <cell r="G351">
            <v>189</v>
          </cell>
          <cell r="H351">
            <v>82</v>
          </cell>
          <cell r="I351">
            <v>1231</v>
          </cell>
          <cell r="J351">
            <v>1</v>
          </cell>
          <cell r="K351">
            <v>0</v>
          </cell>
          <cell r="L351">
            <v>1</v>
          </cell>
          <cell r="M351">
            <v>0</v>
          </cell>
          <cell r="N351">
            <v>0</v>
          </cell>
          <cell r="O351">
            <v>1.3</v>
          </cell>
          <cell r="P351">
            <v>1.3</v>
          </cell>
          <cell r="R351">
            <v>0</v>
          </cell>
          <cell r="T351">
            <v>0</v>
          </cell>
          <cell r="V351" t="str">
            <v>GL meter error, gas cycling only no liquid, THT low</v>
          </cell>
          <cell r="W351">
            <v>0</v>
          </cell>
          <cell r="X351">
            <v>1300</v>
          </cell>
        </row>
        <row r="352">
          <cell r="B352">
            <v>43729</v>
          </cell>
          <cell r="C352" t="str">
            <v>B-01</v>
          </cell>
          <cell r="D352" t="str">
            <v>B-01:GBM</v>
          </cell>
          <cell r="E352">
            <v>24</v>
          </cell>
          <cell r="F352">
            <v>100</v>
          </cell>
          <cell r="G352">
            <v>190</v>
          </cell>
          <cell r="H352">
            <v>97</v>
          </cell>
          <cell r="I352">
            <v>1260</v>
          </cell>
          <cell r="J352">
            <v>98.94</v>
          </cell>
          <cell r="K352">
            <v>192.1</v>
          </cell>
          <cell r="L352">
            <v>291.04000000000002</v>
          </cell>
          <cell r="M352">
            <v>66.004672897196258</v>
          </cell>
          <cell r="N352">
            <v>7.9000000000000001E-2</v>
          </cell>
          <cell r="O352">
            <v>1.7</v>
          </cell>
          <cell r="P352">
            <v>1.62</v>
          </cell>
          <cell r="R352">
            <v>798.46371538306039</v>
          </cell>
          <cell r="T352">
            <v>3683.5443037974683</v>
          </cell>
          <cell r="V352" t="str">
            <v>GL meter error, after waiting for 1 day, THT and liqid rose up with GLV fully open</v>
          </cell>
          <cell r="W352">
            <v>79</v>
          </cell>
          <cell r="X352">
            <v>1620</v>
          </cell>
        </row>
        <row r="353">
          <cell r="B353">
            <v>43753</v>
          </cell>
          <cell r="C353" t="str">
            <v>B-01</v>
          </cell>
          <cell r="D353" t="str">
            <v>B-01:GBM</v>
          </cell>
          <cell r="E353">
            <v>12</v>
          </cell>
          <cell r="F353">
            <v>100</v>
          </cell>
          <cell r="G353">
            <v>191</v>
          </cell>
          <cell r="H353">
            <v>132</v>
          </cell>
          <cell r="I353">
            <v>1274</v>
          </cell>
          <cell r="J353">
            <v>182</v>
          </cell>
          <cell r="K353">
            <v>273</v>
          </cell>
          <cell r="L353">
            <v>455</v>
          </cell>
          <cell r="M353">
            <v>60</v>
          </cell>
          <cell r="N353">
            <v>0.14599999999999999</v>
          </cell>
          <cell r="O353">
            <v>3.24</v>
          </cell>
          <cell r="P353">
            <v>3.0939999999999999</v>
          </cell>
          <cell r="R353">
            <v>802.19780219780216</v>
          </cell>
          <cell r="T353">
            <v>3116.4383561643835</v>
          </cell>
          <cell r="V353" t="str">
            <v>GL, meter error, Last sample wc 13 Oct 2019</v>
          </cell>
          <cell r="W353">
            <v>146</v>
          </cell>
          <cell r="X353">
            <v>3094</v>
          </cell>
        </row>
        <row r="354">
          <cell r="B354">
            <v>43826</v>
          </cell>
          <cell r="C354" t="str">
            <v>B-01</v>
          </cell>
          <cell r="D354" t="str">
            <v>B-01:GBM</v>
          </cell>
          <cell r="E354">
            <v>5</v>
          </cell>
          <cell r="F354">
            <v>100</v>
          </cell>
          <cell r="G354">
            <v>182</v>
          </cell>
          <cell r="H354">
            <v>131</v>
          </cell>
          <cell r="I354">
            <v>1187</v>
          </cell>
          <cell r="J354">
            <v>289</v>
          </cell>
          <cell r="K354">
            <v>434</v>
          </cell>
          <cell r="L354">
            <v>723</v>
          </cell>
          <cell r="M354">
            <v>60.027662517289073</v>
          </cell>
          <cell r="N354">
            <v>0.23100000000000001</v>
          </cell>
          <cell r="O354">
            <v>3.0720000000000001</v>
          </cell>
          <cell r="P354">
            <v>2.8410000000000002</v>
          </cell>
          <cell r="R354">
            <v>799.30795847750869</v>
          </cell>
          <cell r="T354">
            <v>3129.8701298701299</v>
          </cell>
          <cell r="V354" t="str">
            <v>GL 3 MMscfd, BOL after shutin due to load up</v>
          </cell>
          <cell r="W354">
            <v>231</v>
          </cell>
          <cell r="X354">
            <v>2841</v>
          </cell>
        </row>
        <row r="355">
          <cell r="B355">
            <v>43850</v>
          </cell>
          <cell r="C355" t="str">
            <v>B-01</v>
          </cell>
          <cell r="D355" t="str">
            <v>B-01:GBM</v>
          </cell>
          <cell r="E355">
            <v>24</v>
          </cell>
          <cell r="F355">
            <v>100</v>
          </cell>
          <cell r="G355">
            <v>185</v>
          </cell>
          <cell r="H355">
            <v>128</v>
          </cell>
          <cell r="I355">
            <v>1153</v>
          </cell>
          <cell r="J355">
            <v>160.73400000000001</v>
          </cell>
          <cell r="K355">
            <v>298.5</v>
          </cell>
          <cell r="L355">
            <v>459.23399999999998</v>
          </cell>
          <cell r="M355">
            <v>64.999542716784902</v>
          </cell>
          <cell r="N355">
            <v>0.129</v>
          </cell>
          <cell r="O355">
            <v>2.4</v>
          </cell>
          <cell r="P355">
            <v>2.27</v>
          </cell>
          <cell r="R355">
            <v>802.56821829855539</v>
          </cell>
          <cell r="T355">
            <v>3560</v>
          </cell>
          <cell r="V355" t="str">
            <v>GL meter 0(error)</v>
          </cell>
          <cell r="W355">
            <v>129</v>
          </cell>
          <cell r="X355">
            <v>2270</v>
          </cell>
        </row>
        <row r="356">
          <cell r="B356">
            <v>43871</v>
          </cell>
          <cell r="C356" t="str">
            <v>B-01</v>
          </cell>
          <cell r="D356" t="str">
            <v>B-01:GBM</v>
          </cell>
          <cell r="E356">
            <v>23</v>
          </cell>
          <cell r="F356">
            <v>100</v>
          </cell>
          <cell r="G356">
            <v>181</v>
          </cell>
          <cell r="H356">
            <v>122</v>
          </cell>
          <cell r="I356">
            <v>1208</v>
          </cell>
          <cell r="J356">
            <v>164.4</v>
          </cell>
          <cell r="K356">
            <v>246.6</v>
          </cell>
          <cell r="L356">
            <v>411</v>
          </cell>
          <cell r="M356">
            <v>60</v>
          </cell>
          <cell r="N356">
            <v>0.13200000000000001</v>
          </cell>
          <cell r="O356">
            <v>2.4350000000000001</v>
          </cell>
          <cell r="P356">
            <v>2.3029999999999999</v>
          </cell>
          <cell r="R356">
            <v>802.91970802919707</v>
          </cell>
          <cell r="T356">
            <v>3113.6363636363635</v>
          </cell>
          <cell r="V356" t="str">
            <v>GL ~ 2.44 MMSCFD, GL meter error, use old WC 60%, GOR 800</v>
          </cell>
          <cell r="W356">
            <v>132</v>
          </cell>
          <cell r="X356">
            <v>2303</v>
          </cell>
        </row>
        <row r="357">
          <cell r="B357">
            <v>43891</v>
          </cell>
          <cell r="C357" t="str">
            <v>B-01</v>
          </cell>
          <cell r="D357" t="str">
            <v>B-01:GBM</v>
          </cell>
          <cell r="E357">
            <v>17.5</v>
          </cell>
          <cell r="F357">
            <v>100</v>
          </cell>
          <cell r="G357">
            <v>184</v>
          </cell>
          <cell r="H357">
            <v>124</v>
          </cell>
          <cell r="I357">
            <v>1250</v>
          </cell>
          <cell r="J357">
            <v>198.215</v>
          </cell>
          <cell r="K357">
            <v>143.5</v>
          </cell>
          <cell r="L357">
            <v>341.71499999999997</v>
          </cell>
          <cell r="M357">
            <v>41.994059376966185</v>
          </cell>
          <cell r="N357">
            <v>0.159</v>
          </cell>
          <cell r="O357">
            <v>2.71</v>
          </cell>
          <cell r="P357">
            <v>2.5499999999999998</v>
          </cell>
          <cell r="R357">
            <v>802.15927149812069</v>
          </cell>
          <cell r="T357">
            <v>2149.6855345911949</v>
          </cell>
          <cell r="V357" t="str">
            <v>GL meter 3.6 MM (QgT/S&lt;&lt;GL)</v>
          </cell>
          <cell r="W357">
            <v>159</v>
          </cell>
          <cell r="X357">
            <v>2550</v>
          </cell>
        </row>
        <row r="358">
          <cell r="B358">
            <v>43909</v>
          </cell>
          <cell r="C358" t="str">
            <v>B-01</v>
          </cell>
          <cell r="D358" t="str">
            <v>B-01:GBM</v>
          </cell>
          <cell r="E358">
            <v>22</v>
          </cell>
          <cell r="F358">
            <v>100</v>
          </cell>
          <cell r="G358">
            <v>185</v>
          </cell>
          <cell r="H358">
            <v>120</v>
          </cell>
          <cell r="I358">
            <v>1239</v>
          </cell>
          <cell r="J358">
            <v>168</v>
          </cell>
          <cell r="K358">
            <v>127</v>
          </cell>
          <cell r="L358">
            <v>295</v>
          </cell>
          <cell r="M358">
            <v>43.050847457627121</v>
          </cell>
          <cell r="N358">
            <v>0.13400000000000001</v>
          </cell>
          <cell r="O358">
            <v>2.944</v>
          </cell>
          <cell r="P358">
            <v>2.8090000000000002</v>
          </cell>
          <cell r="R358">
            <v>797.61904761904759</v>
          </cell>
          <cell r="T358">
            <v>2201.4925373134329</v>
          </cell>
          <cell r="V358" t="str">
            <v>GL meter 4.08 MMSCFD (Qg at TS&lt;&lt;GL meter), use WC 43% old, GOR 800</v>
          </cell>
          <cell r="W358">
            <v>134</v>
          </cell>
          <cell r="X358">
            <v>2809</v>
          </cell>
        </row>
        <row r="359">
          <cell r="B359">
            <v>43924</v>
          </cell>
          <cell r="C359" t="str">
            <v>B-01</v>
          </cell>
          <cell r="D359" t="str">
            <v>B-01:GBM</v>
          </cell>
          <cell r="E359">
            <v>24</v>
          </cell>
          <cell r="F359">
            <v>100</v>
          </cell>
          <cell r="H359">
            <v>123</v>
          </cell>
          <cell r="I359">
            <v>1252</v>
          </cell>
          <cell r="J359">
            <v>219</v>
          </cell>
          <cell r="K359">
            <v>158</v>
          </cell>
          <cell r="L359">
            <v>377</v>
          </cell>
          <cell r="M359">
            <v>41.909814323607428</v>
          </cell>
          <cell r="N359">
            <v>0.17499999999999999</v>
          </cell>
          <cell r="O359">
            <v>2.2000000000000002</v>
          </cell>
          <cell r="P359">
            <v>2.02</v>
          </cell>
          <cell r="R359">
            <v>799.08675799086757</v>
          </cell>
          <cell r="T359">
            <v>2155.4285714285716</v>
          </cell>
          <cell r="V359" t="str">
            <v>GL meter 2.9 MM (Qg T/S&lt;&lt;GL), Mar WC increase to 76% but still use Feb 42%</v>
          </cell>
          <cell r="W359">
            <v>175</v>
          </cell>
          <cell r="X359">
            <v>2020</v>
          </cell>
        </row>
        <row r="360">
          <cell r="B360">
            <v>43932</v>
          </cell>
          <cell r="C360" t="str">
            <v>B-01</v>
          </cell>
          <cell r="D360" t="str">
            <v>B-01:GBM</v>
          </cell>
          <cell r="E360">
            <v>21</v>
          </cell>
          <cell r="F360">
            <v>100</v>
          </cell>
          <cell r="H360">
            <v>120.325</v>
          </cell>
          <cell r="I360">
            <v>1236.2149999999999</v>
          </cell>
          <cell r="J360">
            <v>198</v>
          </cell>
          <cell r="K360">
            <v>143</v>
          </cell>
          <cell r="L360">
            <v>341</v>
          </cell>
          <cell r="M360">
            <v>41.935483870967744</v>
          </cell>
          <cell r="N360">
            <v>0.158</v>
          </cell>
          <cell r="O360">
            <v>2.157</v>
          </cell>
          <cell r="P360">
            <v>2</v>
          </cell>
          <cell r="R360">
            <v>797.97979797979804</v>
          </cell>
          <cell r="T360">
            <v>2159.006329113924</v>
          </cell>
          <cell r="V360" t="str">
            <v>GL meter 2.8 MM (Qg T/S&lt;&lt;GL)</v>
          </cell>
          <cell r="W360">
            <v>158</v>
          </cell>
          <cell r="X360">
            <v>2000</v>
          </cell>
        </row>
        <row r="361">
          <cell r="B361">
            <v>43951</v>
          </cell>
          <cell r="C361" t="str">
            <v>B-01</v>
          </cell>
          <cell r="D361" t="str">
            <v>B-01:GBM</v>
          </cell>
          <cell r="E361">
            <v>23</v>
          </cell>
          <cell r="F361">
            <v>100</v>
          </cell>
          <cell r="G361">
            <v>186</v>
          </cell>
          <cell r="H361">
            <v>106</v>
          </cell>
          <cell r="I361">
            <v>1203</v>
          </cell>
          <cell r="J361">
            <v>134</v>
          </cell>
          <cell r="K361">
            <v>63</v>
          </cell>
          <cell r="L361">
            <v>197</v>
          </cell>
          <cell r="M361">
            <v>31.979695431472081</v>
          </cell>
          <cell r="N361">
            <v>0.107</v>
          </cell>
          <cell r="O361">
            <v>1.7250000000000001</v>
          </cell>
          <cell r="P361">
            <v>1.6180000000000001</v>
          </cell>
          <cell r="R361">
            <v>798.50746268656712</v>
          </cell>
          <cell r="T361">
            <v>1841.1214953271028</v>
          </cell>
          <cell r="V361" t="str">
            <v>GL meter 2.5 MMSCFD (Qg T/S&lt;&lt;GL), WC use 32% (april 2020), need increase GL rate to 3 MM</v>
          </cell>
          <cell r="W361">
            <v>107</v>
          </cell>
          <cell r="X361">
            <v>1618</v>
          </cell>
        </row>
        <row r="362">
          <cell r="B362">
            <v>43956</v>
          </cell>
          <cell r="C362" t="str">
            <v>B-01</v>
          </cell>
          <cell r="D362" t="str">
            <v>B-01:GBM</v>
          </cell>
          <cell r="E362">
            <v>24</v>
          </cell>
          <cell r="F362">
            <v>100</v>
          </cell>
          <cell r="G362">
            <v>185</v>
          </cell>
          <cell r="H362">
            <v>124</v>
          </cell>
          <cell r="I362">
            <v>1264</v>
          </cell>
          <cell r="J362">
            <v>234</v>
          </cell>
          <cell r="K362">
            <v>110</v>
          </cell>
          <cell r="L362">
            <v>344</v>
          </cell>
          <cell r="M362">
            <v>31.976744186046513</v>
          </cell>
          <cell r="N362">
            <v>0.187</v>
          </cell>
          <cell r="O362">
            <v>2.12</v>
          </cell>
          <cell r="P362">
            <v>1.9319999999999999</v>
          </cell>
          <cell r="R362">
            <v>799.14529914529919</v>
          </cell>
          <cell r="T362">
            <v>1839.5721925133689</v>
          </cell>
          <cell r="V362" t="str">
            <v>GL meter 3.03 MMSCFD (Qg T/S&lt;&lt;GL), WC use 32% (april 2020), adjust GL rate to 3 MM</v>
          </cell>
          <cell r="W362">
            <v>187</v>
          </cell>
          <cell r="X362">
            <v>1932</v>
          </cell>
        </row>
        <row r="363">
          <cell r="B363">
            <v>43964</v>
          </cell>
          <cell r="C363" t="str">
            <v>B-01</v>
          </cell>
          <cell r="D363" t="str">
            <v>B-01:GBM</v>
          </cell>
          <cell r="E363">
            <v>21</v>
          </cell>
          <cell r="F363">
            <v>100</v>
          </cell>
          <cell r="G363">
            <v>187</v>
          </cell>
          <cell r="H363">
            <v>120</v>
          </cell>
          <cell r="I363">
            <v>1263</v>
          </cell>
          <cell r="J363">
            <v>231</v>
          </cell>
          <cell r="K363">
            <v>109</v>
          </cell>
          <cell r="L363">
            <v>340</v>
          </cell>
          <cell r="M363">
            <v>32.058823529411768</v>
          </cell>
          <cell r="N363">
            <v>0.185</v>
          </cell>
          <cell r="O363">
            <v>2.4685999999999999</v>
          </cell>
          <cell r="P363">
            <v>2.2839999999999998</v>
          </cell>
          <cell r="R363">
            <v>800.86580086580091</v>
          </cell>
          <cell r="T363">
            <v>1837.8378378378379</v>
          </cell>
          <cell r="V363" t="str">
            <v>GL meter 3.37 MMSCFD (Qg T/S&lt;&lt;GL), WC use 32% (april 2020),</v>
          </cell>
          <cell r="W363">
            <v>185</v>
          </cell>
          <cell r="X363">
            <v>2284</v>
          </cell>
        </row>
        <row r="364">
          <cell r="B364">
            <v>43983</v>
          </cell>
          <cell r="C364" t="str">
            <v>B-01</v>
          </cell>
          <cell r="D364" t="str">
            <v>B-01:GBM</v>
          </cell>
          <cell r="E364">
            <v>24</v>
          </cell>
          <cell r="F364">
            <v>100</v>
          </cell>
          <cell r="G364">
            <v>187</v>
          </cell>
          <cell r="H364">
            <v>118</v>
          </cell>
          <cell r="I364">
            <v>1305</v>
          </cell>
          <cell r="J364">
            <v>67</v>
          </cell>
          <cell r="K364">
            <v>191</v>
          </cell>
          <cell r="L364">
            <v>258</v>
          </cell>
          <cell r="M364">
            <v>74.031007751937977</v>
          </cell>
          <cell r="N364">
            <v>5.3999999999999999E-2</v>
          </cell>
          <cell r="O364">
            <v>2.7679999999999998</v>
          </cell>
          <cell r="P364">
            <v>2.714</v>
          </cell>
          <cell r="R364">
            <v>805.97014925373139</v>
          </cell>
          <cell r="T364">
            <v>4777.7777777777774</v>
          </cell>
          <cell r="V364" t="str">
            <v>GL, Last WC 74% (4 May 2020)</v>
          </cell>
          <cell r="W364">
            <v>54</v>
          </cell>
          <cell r="X364">
            <v>2714</v>
          </cell>
        </row>
        <row r="365">
          <cell r="B365">
            <v>44004</v>
          </cell>
          <cell r="C365" t="str">
            <v>B-01</v>
          </cell>
          <cell r="D365" t="str">
            <v>B-01:GBM</v>
          </cell>
          <cell r="E365">
            <v>22</v>
          </cell>
          <cell r="F365">
            <v>100</v>
          </cell>
          <cell r="G365">
            <v>188</v>
          </cell>
          <cell r="H365">
            <v>115</v>
          </cell>
          <cell r="I365">
            <v>1297</v>
          </cell>
          <cell r="J365">
            <v>74</v>
          </cell>
          <cell r="K365">
            <v>209</v>
          </cell>
          <cell r="L365">
            <v>283</v>
          </cell>
          <cell r="M365">
            <v>73.851590106007066</v>
          </cell>
          <cell r="N365">
            <v>5.8999999999999997E-2</v>
          </cell>
          <cell r="O365">
            <v>2.59</v>
          </cell>
          <cell r="P365">
            <v>2.532</v>
          </cell>
          <cell r="R365">
            <v>797.29729729729729</v>
          </cell>
          <cell r="T365">
            <v>4796.6101694915251</v>
          </cell>
          <cell r="V365" t="str">
            <v>GL, use WC 74% (June 3)</v>
          </cell>
          <cell r="W365">
            <v>59</v>
          </cell>
          <cell r="X365">
            <v>2532</v>
          </cell>
        </row>
        <row r="366">
          <cell r="B366">
            <v>44030</v>
          </cell>
          <cell r="C366" t="str">
            <v>B-01</v>
          </cell>
          <cell r="D366" t="str">
            <v>B-01:GBM</v>
          </cell>
          <cell r="E366">
            <v>28</v>
          </cell>
          <cell r="F366">
            <v>100</v>
          </cell>
          <cell r="G366">
            <v>183</v>
          </cell>
          <cell r="H366">
            <v>113</v>
          </cell>
          <cell r="I366">
            <v>1318</v>
          </cell>
          <cell r="J366">
            <v>62</v>
          </cell>
          <cell r="K366">
            <v>185</v>
          </cell>
          <cell r="L366">
            <v>247</v>
          </cell>
          <cell r="M366">
            <v>74.89878542510121</v>
          </cell>
          <cell r="N366">
            <v>4.9000000000000002E-2</v>
          </cell>
          <cell r="O366">
            <v>2.87</v>
          </cell>
          <cell r="P366">
            <v>2.8210000000000002</v>
          </cell>
          <cell r="R366">
            <v>790.32258064516134</v>
          </cell>
          <cell r="T366">
            <v>5040.8163265306121</v>
          </cell>
          <cell r="V366" t="str">
            <v>GL&gt; gas TS (GL meter ~3.87 mm)</v>
          </cell>
          <cell r="W366">
            <v>49</v>
          </cell>
          <cell r="X366">
            <v>2821</v>
          </cell>
        </row>
        <row r="367">
          <cell r="B367">
            <v>44045</v>
          </cell>
          <cell r="C367" t="str">
            <v>B-01</v>
          </cell>
          <cell r="D367" t="str">
            <v>B-01:GBM</v>
          </cell>
          <cell r="E367">
            <v>23</v>
          </cell>
          <cell r="F367">
            <v>100</v>
          </cell>
          <cell r="G367">
            <v>193</v>
          </cell>
          <cell r="H367">
            <v>111</v>
          </cell>
          <cell r="I367">
            <v>1287</v>
          </cell>
          <cell r="J367">
            <v>80</v>
          </cell>
          <cell r="K367">
            <v>240</v>
          </cell>
          <cell r="L367">
            <v>320</v>
          </cell>
          <cell r="M367">
            <v>75</v>
          </cell>
          <cell r="N367">
            <v>6.4000000000000001E-2</v>
          </cell>
          <cell r="O367">
            <v>2.911</v>
          </cell>
          <cell r="P367">
            <v>2.855</v>
          </cell>
          <cell r="R367">
            <v>800</v>
          </cell>
          <cell r="T367">
            <v>5000</v>
          </cell>
          <cell r="V367" t="str">
            <v>GL~3.87 MMSCFD (GL meter &gt; Qg TS), use WC 75% (july 7)</v>
          </cell>
          <cell r="W367">
            <v>64</v>
          </cell>
          <cell r="X367">
            <v>2855</v>
          </cell>
        </row>
        <row r="368">
          <cell r="B368">
            <v>44062</v>
          </cell>
          <cell r="C368" t="str">
            <v>B-01</v>
          </cell>
          <cell r="D368" t="str">
            <v>B-01:GBM</v>
          </cell>
          <cell r="E368">
            <v>16</v>
          </cell>
          <cell r="F368">
            <v>100</v>
          </cell>
          <cell r="G368">
            <v>216</v>
          </cell>
          <cell r="H368">
            <v>115</v>
          </cell>
          <cell r="I368">
            <v>1337</v>
          </cell>
          <cell r="J368">
            <v>84</v>
          </cell>
          <cell r="K368">
            <v>206</v>
          </cell>
          <cell r="L368">
            <v>290</v>
          </cell>
          <cell r="M368">
            <v>71.034482758620683</v>
          </cell>
          <cell r="N368">
            <v>6.7000000000000004E-2</v>
          </cell>
          <cell r="O368">
            <v>2.6280000000000001</v>
          </cell>
          <cell r="P368">
            <v>2.5609999999999999</v>
          </cell>
          <cell r="Q368">
            <v>100</v>
          </cell>
          <cell r="R368">
            <v>797.61904761904759</v>
          </cell>
          <cell r="T368">
            <v>4328.3582089552237</v>
          </cell>
          <cell r="V368" t="str">
            <v>GL~3.54 MMSCFD (GL meter &gt;&gt; Qg TS), use WC 71% (aug 03)</v>
          </cell>
          <cell r="W368">
            <v>67</v>
          </cell>
          <cell r="X368">
            <v>2561</v>
          </cell>
        </row>
        <row r="369">
          <cell r="B369">
            <v>44063</v>
          </cell>
          <cell r="C369" t="str">
            <v>B-01</v>
          </cell>
          <cell r="D369" t="str">
            <v>B-01:GBM</v>
          </cell>
          <cell r="E369">
            <v>17</v>
          </cell>
          <cell r="F369">
            <v>100</v>
          </cell>
          <cell r="G369">
            <v>215</v>
          </cell>
          <cell r="H369">
            <v>103</v>
          </cell>
          <cell r="I369">
            <v>1393</v>
          </cell>
          <cell r="J369">
            <v>44</v>
          </cell>
          <cell r="K369">
            <v>109</v>
          </cell>
          <cell r="L369">
            <v>153</v>
          </cell>
          <cell r="M369">
            <v>71.24183006535948</v>
          </cell>
          <cell r="N369">
            <v>3.5999999999999997E-2</v>
          </cell>
          <cell r="O369">
            <v>3.3180000000000001</v>
          </cell>
          <cell r="P369">
            <v>3.2829999999999999</v>
          </cell>
          <cell r="Q369">
            <v>100</v>
          </cell>
          <cell r="R369">
            <v>818.18181818181813</v>
          </cell>
          <cell r="T369">
            <v>4250</v>
          </cell>
          <cell r="V369" t="str">
            <v>GL~4.79 MMSCFD (GL meter &gt;&gt; Qg TS), use WC 71% (aug 03)</v>
          </cell>
          <cell r="W369">
            <v>36</v>
          </cell>
          <cell r="X369">
            <v>3283</v>
          </cell>
        </row>
        <row r="370">
          <cell r="B370">
            <v>44064</v>
          </cell>
          <cell r="C370" t="str">
            <v>B-01</v>
          </cell>
          <cell r="D370" t="str">
            <v>B-01:GBM</v>
          </cell>
          <cell r="E370">
            <v>15</v>
          </cell>
          <cell r="F370">
            <v>100</v>
          </cell>
          <cell r="G370">
            <v>221</v>
          </cell>
          <cell r="H370">
            <v>109</v>
          </cell>
          <cell r="I370">
            <v>1323</v>
          </cell>
          <cell r="J370">
            <v>85</v>
          </cell>
          <cell r="K370">
            <v>209</v>
          </cell>
          <cell r="L370">
            <v>294</v>
          </cell>
          <cell r="M370">
            <v>71.088435374149654</v>
          </cell>
          <cell r="N370">
            <v>6.8000000000000005E-2</v>
          </cell>
          <cell r="O370">
            <v>2.7160000000000002</v>
          </cell>
          <cell r="P370">
            <v>2.6469999999999998</v>
          </cell>
          <cell r="Q370">
            <v>100</v>
          </cell>
          <cell r="R370">
            <v>800</v>
          </cell>
          <cell r="T370">
            <v>4323.5294117647063</v>
          </cell>
          <cell r="V370" t="str">
            <v>GL~3.64 MMSCFD (GL meter &gt;&gt; Qg TS), use WC 71% (aug 03)</v>
          </cell>
          <cell r="W370">
            <v>68</v>
          </cell>
          <cell r="X370">
            <v>2647</v>
          </cell>
        </row>
        <row r="371">
          <cell r="B371">
            <v>44110</v>
          </cell>
          <cell r="C371" t="str">
            <v>B-01</v>
          </cell>
          <cell r="D371" t="str">
            <v>B-01:GBM</v>
          </cell>
          <cell r="E371">
            <v>22</v>
          </cell>
          <cell r="F371">
            <v>100</v>
          </cell>
          <cell r="G371">
            <v>217</v>
          </cell>
          <cell r="H371">
            <v>111</v>
          </cell>
          <cell r="I371">
            <v>1284</v>
          </cell>
          <cell r="J371">
            <v>75</v>
          </cell>
          <cell r="K371">
            <v>183</v>
          </cell>
          <cell r="L371">
            <v>258</v>
          </cell>
          <cell r="M371">
            <v>70.930232558139537</v>
          </cell>
          <cell r="N371">
            <v>0.06</v>
          </cell>
          <cell r="O371">
            <v>2.3199999999999998</v>
          </cell>
          <cell r="P371">
            <v>2.2599999999999998</v>
          </cell>
          <cell r="Q371">
            <v>100</v>
          </cell>
          <cell r="R371">
            <v>800</v>
          </cell>
          <cell r="T371">
            <v>4300</v>
          </cell>
          <cell r="V371" t="str">
            <v xml:space="preserve">GL~3.3 MMSCFD (GL meter &gt;&gt; Qg TS), WC~50%,  use 71%, </v>
          </cell>
          <cell r="W371">
            <v>60</v>
          </cell>
          <cell r="X371">
            <v>2260</v>
          </cell>
        </row>
        <row r="372">
          <cell r="B372">
            <v>44163</v>
          </cell>
          <cell r="C372" t="str">
            <v>B-01</v>
          </cell>
          <cell r="D372" t="str">
            <v>B-01:GBM</v>
          </cell>
          <cell r="E372">
            <v>23</v>
          </cell>
          <cell r="F372">
            <v>100</v>
          </cell>
          <cell r="G372">
            <v>187</v>
          </cell>
          <cell r="H372">
            <v>81</v>
          </cell>
          <cell r="I372">
            <v>1426</v>
          </cell>
          <cell r="J372">
            <v>0.3</v>
          </cell>
          <cell r="K372">
            <v>0.7</v>
          </cell>
          <cell r="L372">
            <v>1</v>
          </cell>
          <cell r="M372">
            <v>70</v>
          </cell>
          <cell r="N372">
            <v>2.0000000000000001E-4</v>
          </cell>
          <cell r="O372">
            <v>1.26E-2</v>
          </cell>
          <cell r="P372">
            <v>1.2E-2</v>
          </cell>
          <cell r="Q372">
            <v>100</v>
          </cell>
          <cell r="R372">
            <v>666.66666666666663</v>
          </cell>
          <cell r="T372">
            <v>5000</v>
          </cell>
          <cell r="V372" t="str">
            <v>GL 3.652 MMSCFD, meanwhile TS gas rate only 0.013 MMSCFD, which means the well has ceased flow</v>
          </cell>
          <cell r="W372">
            <v>0.2</v>
          </cell>
          <cell r="X372">
            <v>12</v>
          </cell>
        </row>
        <row r="373">
          <cell r="B373">
            <v>44174</v>
          </cell>
          <cell r="C373" t="str">
            <v>B-01</v>
          </cell>
          <cell r="D373" t="str">
            <v>B-01:GBM</v>
          </cell>
          <cell r="E373">
            <v>12</v>
          </cell>
          <cell r="F373">
            <v>100</v>
          </cell>
          <cell r="G373">
            <v>196</v>
          </cell>
          <cell r="H373">
            <v>81</v>
          </cell>
          <cell r="I373">
            <v>1364</v>
          </cell>
          <cell r="J373">
            <v>1</v>
          </cell>
          <cell r="K373">
            <v>0</v>
          </cell>
          <cell r="L373">
            <v>1</v>
          </cell>
          <cell r="M373">
            <v>0</v>
          </cell>
          <cell r="N373">
            <v>0</v>
          </cell>
          <cell r="O373">
            <v>0</v>
          </cell>
          <cell r="P373">
            <v>0</v>
          </cell>
          <cell r="Q373">
            <v>0</v>
          </cell>
          <cell r="R373">
            <v>0</v>
          </cell>
          <cell r="T373">
            <v>0</v>
          </cell>
          <cell r="V373" t="str">
            <v>NF, no gas asso and liquid. CHP remain high due to high liquid level or SCSSV issue..?</v>
          </cell>
          <cell r="W373">
            <v>0</v>
          </cell>
          <cell r="X373">
            <v>0</v>
          </cell>
        </row>
        <row r="374">
          <cell r="B374">
            <v>44175</v>
          </cell>
          <cell r="C374" t="str">
            <v>B-01</v>
          </cell>
          <cell r="D374" t="str">
            <v>B-01:GBM</v>
          </cell>
          <cell r="E374">
            <v>12</v>
          </cell>
          <cell r="F374">
            <v>100</v>
          </cell>
          <cell r="G374">
            <v>190</v>
          </cell>
          <cell r="H374">
            <v>81</v>
          </cell>
          <cell r="I374">
            <v>1392</v>
          </cell>
          <cell r="J374">
            <v>4</v>
          </cell>
          <cell r="K374">
            <v>0</v>
          </cell>
          <cell r="L374">
            <v>4</v>
          </cell>
          <cell r="M374">
            <v>0</v>
          </cell>
          <cell r="N374">
            <v>0</v>
          </cell>
          <cell r="O374">
            <v>0.1</v>
          </cell>
          <cell r="P374">
            <v>0.1</v>
          </cell>
          <cell r="Q374">
            <v>100</v>
          </cell>
          <cell r="R374">
            <v>0</v>
          </cell>
          <cell r="T374">
            <v>0</v>
          </cell>
          <cell r="V374" t="str">
            <v>GL meter 2.9 MM (full open) but no gas at surface T/S (not kickoff), GL rate false..?</v>
          </cell>
          <cell r="W374">
            <v>0</v>
          </cell>
          <cell r="X374">
            <v>100</v>
          </cell>
        </row>
        <row r="375">
          <cell r="B375">
            <v>44191</v>
          </cell>
          <cell r="C375" t="str">
            <v>B-01</v>
          </cell>
          <cell r="D375" t="str">
            <v>B-01:GBM</v>
          </cell>
          <cell r="E375">
            <v>12</v>
          </cell>
          <cell r="F375">
            <v>100</v>
          </cell>
          <cell r="G375">
            <v>191</v>
          </cell>
          <cell r="H375">
            <v>81</v>
          </cell>
          <cell r="I375">
            <v>1501</v>
          </cell>
          <cell r="J375">
            <v>1</v>
          </cell>
          <cell r="K375">
            <v>0</v>
          </cell>
          <cell r="L375">
            <v>1</v>
          </cell>
          <cell r="M375">
            <v>0</v>
          </cell>
          <cell r="N375">
            <v>0</v>
          </cell>
          <cell r="O375">
            <v>0</v>
          </cell>
          <cell r="P375">
            <v>0</v>
          </cell>
          <cell r="Q375">
            <v>100</v>
          </cell>
          <cell r="R375">
            <v>0</v>
          </cell>
          <cell r="T375">
            <v>0</v>
          </cell>
          <cell r="V375" t="str">
            <v>GL meter 4.27 MM full open GLV but no gas&amp;liquid at T/S</v>
          </cell>
          <cell r="W375">
            <v>0</v>
          </cell>
          <cell r="X375">
            <v>0</v>
          </cell>
        </row>
        <row r="376">
          <cell r="B376">
            <v>44211</v>
          </cell>
          <cell r="C376" t="str">
            <v>B-01</v>
          </cell>
          <cell r="D376" t="str">
            <v>B-01:GBM</v>
          </cell>
          <cell r="E376">
            <v>14</v>
          </cell>
          <cell r="F376">
            <v>100</v>
          </cell>
          <cell r="G376">
            <v>193</v>
          </cell>
          <cell r="H376">
            <v>104</v>
          </cell>
          <cell r="I376">
            <v>1374</v>
          </cell>
          <cell r="J376">
            <v>3</v>
          </cell>
          <cell r="K376">
            <v>0</v>
          </cell>
          <cell r="L376">
            <v>3</v>
          </cell>
          <cell r="M376">
            <v>0</v>
          </cell>
          <cell r="N376">
            <v>3.0000000000000001E-3</v>
          </cell>
          <cell r="O376">
            <v>4.4861000000000004</v>
          </cell>
          <cell r="P376">
            <v>4.484</v>
          </cell>
          <cell r="Q376">
            <v>100</v>
          </cell>
          <cell r="R376">
            <v>1000</v>
          </cell>
          <cell r="T376">
            <v>1000</v>
          </cell>
          <cell r="V376" t="str">
            <v xml:space="preserve">GL meter 3.2 MMSCFD (Qg TS &lt;&lt; GL meter), no indication the well has flow. </v>
          </cell>
          <cell r="W376">
            <v>3</v>
          </cell>
          <cell r="X376">
            <v>4484</v>
          </cell>
        </row>
        <row r="377">
          <cell r="B377">
            <v>44226</v>
          </cell>
          <cell r="C377" t="str">
            <v>B-01</v>
          </cell>
          <cell r="D377" t="str">
            <v>B-01:GBM</v>
          </cell>
          <cell r="E377">
            <v>7</v>
          </cell>
          <cell r="F377">
            <v>100</v>
          </cell>
          <cell r="G377">
            <v>201</v>
          </cell>
          <cell r="H377">
            <v>93</v>
          </cell>
          <cell r="I377">
            <v>1272</v>
          </cell>
          <cell r="J377">
            <v>8</v>
          </cell>
          <cell r="K377">
            <v>0</v>
          </cell>
          <cell r="L377">
            <v>8</v>
          </cell>
          <cell r="M377">
            <v>0</v>
          </cell>
          <cell r="N377">
            <v>6.4000000000000003E-3</v>
          </cell>
          <cell r="O377">
            <v>3.407</v>
          </cell>
          <cell r="P377">
            <v>3.4009999999999998</v>
          </cell>
          <cell r="Q377">
            <v>100</v>
          </cell>
          <cell r="R377">
            <v>800</v>
          </cell>
          <cell r="T377">
            <v>1250</v>
          </cell>
          <cell r="V377" t="str">
            <v>GL meter 3.74 MMSCFD (Qg TS &lt;&lt; GL meter), post bleed off annulus and re-injection GL 3.5 MMSCFD</v>
          </cell>
          <cell r="W377">
            <v>6.4</v>
          </cell>
          <cell r="X377">
            <v>3401</v>
          </cell>
        </row>
        <row r="378">
          <cell r="B378">
            <v>44266</v>
          </cell>
          <cell r="C378" t="str">
            <v>B-01</v>
          </cell>
          <cell r="D378" t="str">
            <v>B-01:GBM</v>
          </cell>
          <cell r="E378">
            <v>17</v>
          </cell>
          <cell r="F378">
            <v>100</v>
          </cell>
          <cell r="G378">
            <v>226</v>
          </cell>
          <cell r="H378">
            <v>129</v>
          </cell>
          <cell r="I378">
            <v>1186</v>
          </cell>
          <cell r="J378">
            <v>12</v>
          </cell>
          <cell r="K378">
            <v>599</v>
          </cell>
          <cell r="L378">
            <v>611</v>
          </cell>
          <cell r="M378">
            <v>98.036006546644842</v>
          </cell>
          <cell r="N378">
            <v>9.7999999999999997E-3</v>
          </cell>
          <cell r="O378">
            <v>1.9670000000000001</v>
          </cell>
          <cell r="P378">
            <v>1.9570000000000001</v>
          </cell>
          <cell r="Q378">
            <v>100</v>
          </cell>
          <cell r="R378">
            <v>816.66666666666663</v>
          </cell>
          <cell r="T378">
            <v>62346.938775510207</v>
          </cell>
          <cell r="V378" t="str">
            <v>GL meter 1.931 MMSCFD (Qg TS &lt;&lt; GL meter), kick off indication</v>
          </cell>
          <cell r="W378">
            <v>9.7999999999999989</v>
          </cell>
          <cell r="X378">
            <v>1957</v>
          </cell>
        </row>
        <row r="379">
          <cell r="B379">
            <v>44267</v>
          </cell>
          <cell r="C379" t="str">
            <v>B-01</v>
          </cell>
          <cell r="D379" t="str">
            <v>B-01:GBM</v>
          </cell>
          <cell r="E379">
            <v>13</v>
          </cell>
          <cell r="F379">
            <v>100</v>
          </cell>
          <cell r="G379">
            <v>216</v>
          </cell>
          <cell r="H379">
            <v>78</v>
          </cell>
          <cell r="I379">
            <v>1184</v>
          </cell>
          <cell r="J379">
            <v>3</v>
          </cell>
          <cell r="K379">
            <v>0</v>
          </cell>
          <cell r="L379">
            <v>3</v>
          </cell>
          <cell r="M379">
            <v>0</v>
          </cell>
          <cell r="N379">
            <v>2.5999999999999999E-3</v>
          </cell>
          <cell r="O379">
            <v>1.16231</v>
          </cell>
          <cell r="P379">
            <v>1.5974999999999999</v>
          </cell>
          <cell r="Q379">
            <v>100</v>
          </cell>
          <cell r="R379">
            <v>866.66666666666663</v>
          </cell>
          <cell r="T379">
            <v>1153.8461538461538</v>
          </cell>
          <cell r="V379" t="str">
            <v>GL meter 1.923 MMSCFD (Qg TS &lt;&lt; GL meter), the well got load up</v>
          </cell>
          <cell r="W379">
            <v>2.6</v>
          </cell>
          <cell r="X379">
            <v>1597.5</v>
          </cell>
        </row>
        <row r="380">
          <cell r="B380">
            <v>44303</v>
          </cell>
          <cell r="C380" t="str">
            <v>B-01</v>
          </cell>
          <cell r="D380" t="str">
            <v>B-01:GBM</v>
          </cell>
          <cell r="E380">
            <v>22</v>
          </cell>
          <cell r="F380">
            <v>100</v>
          </cell>
          <cell r="G380">
            <v>205</v>
          </cell>
          <cell r="H380">
            <v>130</v>
          </cell>
          <cell r="I380">
            <v>1337</v>
          </cell>
          <cell r="J380">
            <v>14.06</v>
          </cell>
          <cell r="K380">
            <v>688.94</v>
          </cell>
          <cell r="L380">
            <v>703</v>
          </cell>
          <cell r="M380">
            <v>98</v>
          </cell>
          <cell r="N380">
            <v>1.15E-2</v>
          </cell>
          <cell r="O380">
            <v>3.06</v>
          </cell>
          <cell r="P380">
            <v>3.0485000000000002</v>
          </cell>
          <cell r="R380">
            <v>817.92318634423896</v>
          </cell>
          <cell r="S380">
            <v>2375.655172413793</v>
          </cell>
          <cell r="T380">
            <v>61130.434782608696</v>
          </cell>
          <cell r="V380" t="str">
            <v>GLM 2.77 MM , WC 98%</v>
          </cell>
          <cell r="W380">
            <v>11.5</v>
          </cell>
          <cell r="X380">
            <v>3048.5</v>
          </cell>
        </row>
        <row r="381">
          <cell r="B381">
            <v>44319</v>
          </cell>
          <cell r="C381" t="str">
            <v>B-01</v>
          </cell>
          <cell r="D381" t="str">
            <v>B-01:GBM</v>
          </cell>
          <cell r="E381">
            <v>22</v>
          </cell>
          <cell r="F381">
            <v>100</v>
          </cell>
          <cell r="G381">
            <v>213</v>
          </cell>
          <cell r="H381">
            <v>142</v>
          </cell>
          <cell r="I381">
            <v>1312</v>
          </cell>
          <cell r="J381">
            <v>409</v>
          </cell>
          <cell r="K381">
            <v>273</v>
          </cell>
          <cell r="L381">
            <v>682</v>
          </cell>
          <cell r="M381">
            <v>40.029325513196483</v>
          </cell>
          <cell r="N381">
            <v>0.33</v>
          </cell>
          <cell r="O381">
            <v>2.3452199999999999</v>
          </cell>
          <cell r="P381">
            <v>2.02</v>
          </cell>
          <cell r="Q381">
            <v>100</v>
          </cell>
          <cell r="R381">
            <v>806.84596577017112</v>
          </cell>
          <cell r="T381">
            <v>2069.6969696969695</v>
          </cell>
          <cell r="V381" t="str">
            <v>GL meter 2.703 MMSCFD (Qg TS &lt;&lt; GL meter), liquid increased significantly, WC 30%&amp;40%, use 40%</v>
          </cell>
          <cell r="W381">
            <v>330</v>
          </cell>
          <cell r="X381">
            <v>2020</v>
          </cell>
        </row>
        <row r="382">
          <cell r="B382">
            <v>44341</v>
          </cell>
          <cell r="C382" t="str">
            <v>B-01</v>
          </cell>
          <cell r="D382" t="str">
            <v>B-01:GBM</v>
          </cell>
          <cell r="E382">
            <v>23</v>
          </cell>
          <cell r="F382">
            <v>100</v>
          </cell>
          <cell r="G382">
            <v>225</v>
          </cell>
          <cell r="H382">
            <v>140</v>
          </cell>
          <cell r="I382">
            <v>1352</v>
          </cell>
          <cell r="J382">
            <v>229</v>
          </cell>
          <cell r="K382">
            <v>374</v>
          </cell>
          <cell r="L382">
            <v>603</v>
          </cell>
          <cell r="M382">
            <v>62.023217247097847</v>
          </cell>
          <cell r="N382">
            <v>0.183</v>
          </cell>
          <cell r="O382">
            <v>2.319</v>
          </cell>
          <cell r="P382">
            <v>2.1360000000000001</v>
          </cell>
          <cell r="Q382">
            <v>100</v>
          </cell>
          <cell r="R382">
            <v>799.12663755458516</v>
          </cell>
          <cell r="T382">
            <v>3295.0819672131147</v>
          </cell>
          <cell r="V382" t="str">
            <v>GL meter 2.32 MMSCFD (GL meter &gt;&gt; Qg TS), new water cut 62%</v>
          </cell>
          <cell r="W382">
            <v>183</v>
          </cell>
          <cell r="X382">
            <v>2136</v>
          </cell>
        </row>
        <row r="383">
          <cell r="B383">
            <v>44370</v>
          </cell>
          <cell r="C383" t="str">
            <v>B-01</v>
          </cell>
          <cell r="D383" t="str">
            <v>B-01:GBM</v>
          </cell>
          <cell r="E383">
            <v>24</v>
          </cell>
          <cell r="F383">
            <v>100</v>
          </cell>
          <cell r="G383">
            <v>224.03</v>
          </cell>
          <cell r="H383">
            <v>142.66999999999999</v>
          </cell>
          <cell r="I383">
            <v>1422.9</v>
          </cell>
          <cell r="J383">
            <v>223.3</v>
          </cell>
          <cell r="K383">
            <v>364.3</v>
          </cell>
          <cell r="L383">
            <v>587.6</v>
          </cell>
          <cell r="M383">
            <v>61.997957794417971</v>
          </cell>
          <cell r="N383">
            <v>0.18</v>
          </cell>
          <cell r="O383">
            <v>2.2599999999999998</v>
          </cell>
          <cell r="P383">
            <v>2.08</v>
          </cell>
          <cell r="R383">
            <v>806.09046126287501</v>
          </cell>
          <cell r="T383">
            <v>3264.3333333333335</v>
          </cell>
          <cell r="V383" t="str">
            <v>GL meter 3.1 MM (QgT/S&lt;&lt;GLmeter)</v>
          </cell>
          <cell r="W383">
            <v>180</v>
          </cell>
          <cell r="X383">
            <v>2080</v>
          </cell>
        </row>
        <row r="384">
          <cell r="B384">
            <v>44386</v>
          </cell>
          <cell r="C384" t="str">
            <v>B-01</v>
          </cell>
          <cell r="D384" t="str">
            <v>B-01:GBM</v>
          </cell>
          <cell r="E384">
            <v>21</v>
          </cell>
          <cell r="F384">
            <v>100</v>
          </cell>
          <cell r="G384">
            <v>209</v>
          </cell>
          <cell r="H384">
            <v>115</v>
          </cell>
          <cell r="I384">
            <v>1334</v>
          </cell>
          <cell r="J384">
            <v>113</v>
          </cell>
          <cell r="K384">
            <v>184</v>
          </cell>
          <cell r="L384">
            <v>297</v>
          </cell>
          <cell r="M384">
            <v>61.952861952861952</v>
          </cell>
          <cell r="N384">
            <v>0.09</v>
          </cell>
          <cell r="O384">
            <v>0.65700000000000003</v>
          </cell>
          <cell r="P384">
            <v>0.56699999999999995</v>
          </cell>
          <cell r="Q384">
            <v>100</v>
          </cell>
          <cell r="R384">
            <v>796.46017699115043</v>
          </cell>
          <cell r="T384">
            <v>3300</v>
          </cell>
          <cell r="V384" t="str">
            <v xml:space="preserve">GL meter 2.1 MMSCFD (Qg TS &lt;&lt; GLM meter), intermittenly, no sampling_x000D_
</v>
          </cell>
          <cell r="W384">
            <v>90</v>
          </cell>
          <cell r="X384">
            <v>567</v>
          </cell>
        </row>
        <row r="385">
          <cell r="B385">
            <v>44394</v>
          </cell>
          <cell r="C385" t="str">
            <v>B-01</v>
          </cell>
          <cell r="D385" t="str">
            <v>B-01:GBM</v>
          </cell>
          <cell r="E385">
            <v>25</v>
          </cell>
          <cell r="F385">
            <v>100</v>
          </cell>
          <cell r="G385">
            <v>214</v>
          </cell>
          <cell r="H385">
            <v>133</v>
          </cell>
          <cell r="I385">
            <v>1389</v>
          </cell>
          <cell r="J385">
            <v>197</v>
          </cell>
          <cell r="K385">
            <v>321</v>
          </cell>
          <cell r="L385">
            <v>518</v>
          </cell>
          <cell r="M385">
            <v>61.969111969111971</v>
          </cell>
          <cell r="N385">
            <v>0.15720000000000001</v>
          </cell>
          <cell r="O385">
            <v>1.591</v>
          </cell>
          <cell r="P385">
            <v>1.4330000000000001</v>
          </cell>
          <cell r="Q385">
            <v>100</v>
          </cell>
          <cell r="R385">
            <v>797.96954314720813</v>
          </cell>
          <cell r="T385">
            <v>3295.1653944020354</v>
          </cell>
          <cell r="V385" t="str">
            <v>GL meter 2.6 MMSCFD (Qg TS&lt;&lt; GL meter)</v>
          </cell>
          <cell r="W385">
            <v>157.20000000000002</v>
          </cell>
          <cell r="X385">
            <v>1433</v>
          </cell>
        </row>
        <row r="386">
          <cell r="B386">
            <v>44431</v>
          </cell>
          <cell r="C386" t="str">
            <v>B-01</v>
          </cell>
          <cell r="D386" t="str">
            <v>B-01:GBM</v>
          </cell>
          <cell r="E386">
            <v>24</v>
          </cell>
          <cell r="F386">
            <v>100</v>
          </cell>
          <cell r="G386">
            <v>216</v>
          </cell>
          <cell r="H386">
            <v>84</v>
          </cell>
          <cell r="I386">
            <v>1284</v>
          </cell>
          <cell r="J386">
            <v>18.07</v>
          </cell>
          <cell r="K386">
            <v>29.47</v>
          </cell>
          <cell r="L386">
            <v>47.54</v>
          </cell>
          <cell r="M386">
            <v>61.989903239377369</v>
          </cell>
          <cell r="N386">
            <v>1.4E-2</v>
          </cell>
          <cell r="O386">
            <v>0.62</v>
          </cell>
          <cell r="P386">
            <v>0.61</v>
          </cell>
          <cell r="R386">
            <v>774.76480354178193</v>
          </cell>
          <cell r="T386">
            <v>3395.7142857142858</v>
          </cell>
          <cell r="V386" t="str">
            <v>GL, GL meter 2.27 MM &gt;&gt; gas TS ~0.62 MM, manual water cut 62%</v>
          </cell>
          <cell r="W386">
            <v>14</v>
          </cell>
          <cell r="X386">
            <v>610</v>
          </cell>
        </row>
        <row r="387">
          <cell r="B387">
            <v>44436</v>
          </cell>
          <cell r="C387" t="str">
            <v>B-01</v>
          </cell>
          <cell r="D387" t="str">
            <v>B-01:GBM</v>
          </cell>
          <cell r="E387">
            <v>23</v>
          </cell>
          <cell r="F387">
            <v>100</v>
          </cell>
          <cell r="G387">
            <v>200</v>
          </cell>
          <cell r="H387">
            <v>81</v>
          </cell>
          <cell r="I387">
            <v>1229</v>
          </cell>
          <cell r="J387">
            <v>1</v>
          </cell>
          <cell r="K387">
            <v>0</v>
          </cell>
          <cell r="L387">
            <v>1</v>
          </cell>
          <cell r="M387">
            <v>0</v>
          </cell>
          <cell r="N387">
            <v>0</v>
          </cell>
          <cell r="O387">
            <v>0</v>
          </cell>
          <cell r="P387">
            <v>0</v>
          </cell>
          <cell r="Q387">
            <v>100</v>
          </cell>
          <cell r="R387">
            <v>0</v>
          </cell>
          <cell r="T387">
            <v>0</v>
          </cell>
          <cell r="V387" t="str">
            <v>GL meter 1.75 MMSCFD (GL meter&gt;Qg TS), no sampling, GLCV full open, annulus pressure = GL header.</v>
          </cell>
          <cell r="W387">
            <v>0</v>
          </cell>
          <cell r="X387">
            <v>0</v>
          </cell>
        </row>
        <row r="388">
          <cell r="B388">
            <v>44447</v>
          </cell>
          <cell r="C388" t="str">
            <v>B-01</v>
          </cell>
          <cell r="D388" t="str">
            <v>B-01:GBM</v>
          </cell>
          <cell r="E388">
            <v>20</v>
          </cell>
          <cell r="F388">
            <v>100</v>
          </cell>
          <cell r="G388">
            <v>224</v>
          </cell>
          <cell r="H388">
            <v>96</v>
          </cell>
          <cell r="I388">
            <v>1320</v>
          </cell>
          <cell r="J388">
            <v>30</v>
          </cell>
          <cell r="K388">
            <v>105</v>
          </cell>
          <cell r="L388">
            <v>135</v>
          </cell>
          <cell r="M388">
            <v>77.777777777777771</v>
          </cell>
          <cell r="N388">
            <v>2.4E-2</v>
          </cell>
          <cell r="O388">
            <v>0.58499999999999996</v>
          </cell>
          <cell r="P388">
            <v>0.56100000000000005</v>
          </cell>
          <cell r="Q388">
            <v>100</v>
          </cell>
          <cell r="R388">
            <v>800</v>
          </cell>
          <cell r="T388">
            <v>5583.333333333333</v>
          </cell>
          <cell r="V388" t="str">
            <v>GL meter 2.33 MMSCFD (GL meter &gt;&gt; QgTS), sampling use 78% (Aug, 21)</v>
          </cell>
          <cell r="W388">
            <v>24</v>
          </cell>
          <cell r="X388">
            <v>561</v>
          </cell>
        </row>
        <row r="389">
          <cell r="B389">
            <v>44464</v>
          </cell>
          <cell r="C389" t="str">
            <v>B-01</v>
          </cell>
          <cell r="D389" t="str">
            <v>B-01:GBM</v>
          </cell>
          <cell r="E389">
            <v>16</v>
          </cell>
          <cell r="F389">
            <v>100</v>
          </cell>
          <cell r="G389">
            <v>211</v>
          </cell>
          <cell r="H389">
            <v>82</v>
          </cell>
          <cell r="I389">
            <v>1226</v>
          </cell>
          <cell r="J389">
            <v>2.1</v>
          </cell>
          <cell r="K389">
            <v>0</v>
          </cell>
          <cell r="L389">
            <v>2.1</v>
          </cell>
          <cell r="M389">
            <v>0</v>
          </cell>
          <cell r="N389">
            <v>0</v>
          </cell>
          <cell r="O389">
            <v>0</v>
          </cell>
          <cell r="P389">
            <v>0</v>
          </cell>
          <cell r="R389">
            <v>0</v>
          </cell>
          <cell r="T389">
            <v>0</v>
          </cell>
          <cell r="V389" t="str">
            <v xml:space="preserve">GL meter 1.93 MMSCFD (GL&gt;TS), no sampling, </v>
          </cell>
          <cell r="W389">
            <v>0</v>
          </cell>
          <cell r="X389">
            <v>0</v>
          </cell>
        </row>
        <row r="390">
          <cell r="B390">
            <v>44468</v>
          </cell>
          <cell r="C390" t="str">
            <v>B-01</v>
          </cell>
          <cell r="D390" t="str">
            <v>B-01:GBM</v>
          </cell>
          <cell r="E390">
            <v>18</v>
          </cell>
          <cell r="F390">
            <v>100</v>
          </cell>
          <cell r="G390">
            <v>218</v>
          </cell>
          <cell r="H390">
            <v>108</v>
          </cell>
          <cell r="I390">
            <v>1324</v>
          </cell>
          <cell r="J390">
            <v>87.4</v>
          </cell>
          <cell r="K390">
            <v>169.6</v>
          </cell>
          <cell r="L390">
            <v>257</v>
          </cell>
          <cell r="M390">
            <v>65.992217898832678</v>
          </cell>
          <cell r="N390">
            <v>6.9699999999999998E-2</v>
          </cell>
          <cell r="O390">
            <v>0.84</v>
          </cell>
          <cell r="P390">
            <v>0.77</v>
          </cell>
          <cell r="R390">
            <v>797.48283752860414</v>
          </cell>
          <cell r="T390">
            <v>3687.2309899569582</v>
          </cell>
          <cell r="V390" t="str">
            <v>GL meter 2.4 MMSCFD (GL meter&gt;&gt; Gas TS, manual sample ~66%</v>
          </cell>
          <cell r="W390">
            <v>69.7</v>
          </cell>
          <cell r="X390">
            <v>770</v>
          </cell>
          <cell r="Y390">
            <v>65.992217898832678</v>
          </cell>
        </row>
        <row r="391">
          <cell r="B391">
            <v>44479</v>
          </cell>
          <cell r="C391" t="str">
            <v>B-01</v>
          </cell>
          <cell r="D391" t="str">
            <v>B-01:GBM</v>
          </cell>
          <cell r="E391">
            <v>17</v>
          </cell>
          <cell r="F391">
            <v>100</v>
          </cell>
          <cell r="G391">
            <v>214</v>
          </cell>
          <cell r="H391">
            <v>83</v>
          </cell>
          <cell r="I391">
            <v>1253</v>
          </cell>
          <cell r="J391">
            <v>2.2200000000000002</v>
          </cell>
          <cell r="K391">
            <v>4.3</v>
          </cell>
          <cell r="L391">
            <v>6.52</v>
          </cell>
          <cell r="M391">
            <v>65.950920245398777</v>
          </cell>
          <cell r="N391">
            <v>2E-3</v>
          </cell>
          <cell r="O391">
            <v>1.31</v>
          </cell>
          <cell r="P391">
            <v>1.3080000000000001</v>
          </cell>
          <cell r="R391">
            <v>900.90090090090087</v>
          </cell>
          <cell r="T391">
            <v>3260</v>
          </cell>
          <cell r="V391" t="str">
            <v>GL meter 2.02 MMSCFD &gt;&gt; gas TS, no sampling</v>
          </cell>
          <cell r="W391">
            <v>2</v>
          </cell>
          <cell r="X391">
            <v>1308</v>
          </cell>
        </row>
        <row r="392">
          <cell r="B392">
            <v>44499</v>
          </cell>
          <cell r="C392" t="str">
            <v>B-01</v>
          </cell>
          <cell r="D392" t="str">
            <v>B-01:GBM</v>
          </cell>
          <cell r="E392">
            <v>22</v>
          </cell>
          <cell r="F392">
            <v>100</v>
          </cell>
          <cell r="G392">
            <v>197</v>
          </cell>
          <cell r="H392">
            <v>85</v>
          </cell>
          <cell r="I392">
            <v>1278</v>
          </cell>
          <cell r="J392">
            <v>0</v>
          </cell>
          <cell r="K392">
            <v>0</v>
          </cell>
          <cell r="L392">
            <v>0</v>
          </cell>
          <cell r="M392">
            <v>0</v>
          </cell>
          <cell r="N392">
            <v>0</v>
          </cell>
          <cell r="O392">
            <v>0</v>
          </cell>
          <cell r="P392">
            <v>0</v>
          </cell>
          <cell r="R392">
            <v>0</v>
          </cell>
          <cell r="T392">
            <v>0</v>
          </cell>
          <cell r="V392" t="str">
            <v>No FLow indication.</v>
          </cell>
          <cell r="W392">
            <v>0</v>
          </cell>
          <cell r="X392">
            <v>0</v>
          </cell>
        </row>
        <row r="393">
          <cell r="B393">
            <v>44503</v>
          </cell>
          <cell r="C393" t="str">
            <v>B-01</v>
          </cell>
          <cell r="D393" t="str">
            <v>B-01:GBM</v>
          </cell>
          <cell r="E393">
            <v>17</v>
          </cell>
          <cell r="F393">
            <v>100</v>
          </cell>
          <cell r="G393">
            <v>197</v>
          </cell>
          <cell r="H393">
            <v>86</v>
          </cell>
          <cell r="I393">
            <v>1210</v>
          </cell>
          <cell r="J393">
            <v>2</v>
          </cell>
          <cell r="K393">
            <v>9</v>
          </cell>
          <cell r="L393">
            <v>11</v>
          </cell>
          <cell r="M393">
            <v>81.818181818181813</v>
          </cell>
          <cell r="N393">
            <v>0</v>
          </cell>
          <cell r="O393">
            <v>0</v>
          </cell>
          <cell r="P393">
            <v>0</v>
          </cell>
          <cell r="Q393">
            <v>100</v>
          </cell>
          <cell r="R393">
            <v>0</v>
          </cell>
          <cell r="T393">
            <v>0</v>
          </cell>
          <cell r="V393" t="str">
            <v>GL meter 1.607 MMSCFD (GL meter &gt;&gt; QgTS), low flow performance, suspect GL got lower due to B-14 GL , sampling wax</v>
          </cell>
          <cell r="W393">
            <v>0</v>
          </cell>
          <cell r="X393">
            <v>0</v>
          </cell>
        </row>
        <row r="394">
          <cell r="B394">
            <v>44582</v>
          </cell>
          <cell r="C394" t="str">
            <v>B-01</v>
          </cell>
          <cell r="D394" t="str">
            <v>B-01:GBM</v>
          </cell>
          <cell r="E394">
            <v>24</v>
          </cell>
          <cell r="G394">
            <v>227</v>
          </cell>
          <cell r="H394">
            <v>81</v>
          </cell>
          <cell r="I394">
            <v>1223</v>
          </cell>
          <cell r="J394">
            <v>16.420000000000002</v>
          </cell>
          <cell r="K394">
            <v>31.88</v>
          </cell>
          <cell r="L394">
            <v>48.3</v>
          </cell>
          <cell r="M394">
            <v>66.004140786749488</v>
          </cell>
          <cell r="N394">
            <v>0.01</v>
          </cell>
          <cell r="O394">
            <v>0.75</v>
          </cell>
          <cell r="P394">
            <v>0.74</v>
          </cell>
          <cell r="R394">
            <v>609.01339829476251</v>
          </cell>
          <cell r="T394">
            <v>4830</v>
          </cell>
          <cell r="V394" t="str">
            <v>GL meter 0.76 MM &gt;&gt; gas TS 0.75 MM</v>
          </cell>
          <cell r="W394">
            <v>10</v>
          </cell>
          <cell r="X394">
            <v>740</v>
          </cell>
        </row>
        <row r="395">
          <cell r="B395">
            <v>44608</v>
          </cell>
          <cell r="C395" t="str">
            <v>B-01</v>
          </cell>
          <cell r="D395" t="str">
            <v>B-01:GBM</v>
          </cell>
          <cell r="E395">
            <v>19</v>
          </cell>
          <cell r="F395">
            <v>81</v>
          </cell>
          <cell r="G395">
            <v>232</v>
          </cell>
          <cell r="H395">
            <v>115</v>
          </cell>
          <cell r="I395">
            <v>1378</v>
          </cell>
          <cell r="J395">
            <v>129</v>
          </cell>
          <cell r="K395">
            <v>250</v>
          </cell>
          <cell r="L395">
            <v>379</v>
          </cell>
          <cell r="M395">
            <v>65.963060686015837</v>
          </cell>
          <cell r="N395">
            <v>0.10299999999999999</v>
          </cell>
          <cell r="O395">
            <v>3.456</v>
          </cell>
          <cell r="P395">
            <v>3.3530000000000002</v>
          </cell>
          <cell r="Q395">
            <v>100</v>
          </cell>
          <cell r="R395">
            <v>798.44961240310079</v>
          </cell>
          <cell r="T395">
            <v>3669.9029126213591</v>
          </cell>
          <cell r="V395" t="str">
            <v xml:space="preserve">GL meter 4.88 MMSCFD, (GL meter &gt;&gt; Qg TS), WC sampling 1%. </v>
          </cell>
          <cell r="W395">
            <v>103</v>
          </cell>
          <cell r="X395">
            <v>3353</v>
          </cell>
        </row>
        <row r="396">
          <cell r="B396">
            <v>44618</v>
          </cell>
          <cell r="C396" t="str">
            <v>B-01</v>
          </cell>
          <cell r="D396" t="str">
            <v>B-01:GBM</v>
          </cell>
          <cell r="E396">
            <v>15</v>
          </cell>
          <cell r="F396">
            <v>81</v>
          </cell>
          <cell r="G396">
            <v>255</v>
          </cell>
          <cell r="H396">
            <v>112</v>
          </cell>
          <cell r="I396">
            <v>1297</v>
          </cell>
          <cell r="J396">
            <v>149</v>
          </cell>
          <cell r="K396">
            <v>290</v>
          </cell>
          <cell r="L396">
            <v>439</v>
          </cell>
          <cell r="M396">
            <v>66.059225512528471</v>
          </cell>
          <cell r="N396">
            <v>0.11899999999999999</v>
          </cell>
          <cell r="O396">
            <v>1.9390000000000001</v>
          </cell>
          <cell r="P396">
            <v>1.82</v>
          </cell>
          <cell r="Q396">
            <v>100</v>
          </cell>
          <cell r="R396">
            <v>798.65771812080538</v>
          </cell>
          <cell r="T396">
            <v>3689.0756302521008</v>
          </cell>
          <cell r="V396" t="str">
            <v xml:space="preserve">GL meter 3.64 MMSCFD (GL meter &gt;&gt; Qg TS), use WC monthly 66%. </v>
          </cell>
          <cell r="W396">
            <v>119</v>
          </cell>
          <cell r="X396">
            <v>1820</v>
          </cell>
        </row>
        <row r="397">
          <cell r="B397">
            <v>44629</v>
          </cell>
          <cell r="C397" t="str">
            <v>B-01</v>
          </cell>
          <cell r="D397" t="str">
            <v>B-01:GBM</v>
          </cell>
          <cell r="E397">
            <v>16</v>
          </cell>
          <cell r="F397">
            <v>81</v>
          </cell>
          <cell r="G397">
            <v>248</v>
          </cell>
          <cell r="H397">
            <v>126</v>
          </cell>
          <cell r="I397">
            <v>1292</v>
          </cell>
          <cell r="J397">
            <v>149.4</v>
          </cell>
          <cell r="K397">
            <v>290.10000000000002</v>
          </cell>
          <cell r="L397">
            <v>439.5</v>
          </cell>
          <cell r="M397">
            <v>66.00682593856655</v>
          </cell>
          <cell r="N397">
            <v>0.11899999999999999</v>
          </cell>
          <cell r="O397">
            <v>1.86</v>
          </cell>
          <cell r="P397">
            <v>1.7410000000000001</v>
          </cell>
          <cell r="R397">
            <v>796.51941097724227</v>
          </cell>
          <cell r="T397">
            <v>3693.2773109243699</v>
          </cell>
          <cell r="V397" t="str">
            <v xml:space="preserve">GL meter 3.6 MMSCFD (GL meter &gt;&gt; Qg TS), WC 66%, </v>
          </cell>
          <cell r="W397">
            <v>119</v>
          </cell>
          <cell r="X397">
            <v>1741</v>
          </cell>
        </row>
        <row r="398">
          <cell r="B398">
            <v>44646</v>
          </cell>
          <cell r="C398" t="str">
            <v>B-01</v>
          </cell>
          <cell r="D398" t="str">
            <v>B-01:GBM</v>
          </cell>
          <cell r="E398">
            <v>20</v>
          </cell>
          <cell r="F398">
            <v>81</v>
          </cell>
          <cell r="G398">
            <v>250</v>
          </cell>
          <cell r="H398">
            <v>130</v>
          </cell>
          <cell r="I398">
            <v>1338</v>
          </cell>
          <cell r="J398">
            <v>148.5</v>
          </cell>
          <cell r="K398">
            <v>288.39999999999998</v>
          </cell>
          <cell r="L398">
            <v>436.9</v>
          </cell>
          <cell r="M398">
            <v>66.010528725108728</v>
          </cell>
          <cell r="N398">
            <v>0.11899999999999999</v>
          </cell>
          <cell r="O398">
            <v>2.25</v>
          </cell>
          <cell r="P398">
            <v>2.1309999999999998</v>
          </cell>
          <cell r="R398">
            <v>801.34680134680139</v>
          </cell>
          <cell r="T398">
            <v>3671.4285714285716</v>
          </cell>
          <cell r="V398" t="str">
            <v>GL meter 3.93 MMSCFD, (GL meter &gt;&gt; Qg TS), WC sampling 1% (3 Mar 2022)</v>
          </cell>
          <cell r="W398">
            <v>119</v>
          </cell>
          <cell r="X398">
            <v>2131</v>
          </cell>
        </row>
        <row r="399">
          <cell r="B399">
            <v>44665</v>
          </cell>
          <cell r="C399" t="str">
            <v>B-01</v>
          </cell>
          <cell r="D399" t="str">
            <v>B-01:GBM</v>
          </cell>
          <cell r="E399">
            <v>21</v>
          </cell>
          <cell r="F399">
            <v>81</v>
          </cell>
          <cell r="G399">
            <v>256</v>
          </cell>
          <cell r="H399">
            <v>129</v>
          </cell>
          <cell r="I399">
            <v>1292</v>
          </cell>
          <cell r="J399">
            <v>114</v>
          </cell>
          <cell r="K399">
            <v>342</v>
          </cell>
          <cell r="L399">
            <v>456</v>
          </cell>
          <cell r="M399">
            <v>75</v>
          </cell>
          <cell r="N399">
            <v>9.0999999999999998E-2</v>
          </cell>
          <cell r="O399">
            <v>2.1989999999999998</v>
          </cell>
          <cell r="P399">
            <v>2.1070000000000002</v>
          </cell>
          <cell r="Q399">
            <v>100</v>
          </cell>
          <cell r="R399">
            <v>798.24561403508767</v>
          </cell>
          <cell r="T399">
            <v>5010.9890109890111</v>
          </cell>
          <cell r="V399" t="str">
            <v>GL meter 3.61 MMSCFD (GL meter &gt;&gt; Qg TS), WC sampling 78% (April 2022)</v>
          </cell>
          <cell r="W399">
            <v>91</v>
          </cell>
          <cell r="X399">
            <v>2107</v>
          </cell>
        </row>
        <row r="400">
          <cell r="B400">
            <v>44680</v>
          </cell>
          <cell r="C400" t="str">
            <v>B-01</v>
          </cell>
          <cell r="D400" t="str">
            <v>B-01:GBM</v>
          </cell>
          <cell r="E400">
            <v>13</v>
          </cell>
          <cell r="F400">
            <v>81</v>
          </cell>
          <cell r="G400">
            <v>234</v>
          </cell>
          <cell r="H400">
            <v>107</v>
          </cell>
          <cell r="I400">
            <v>1273</v>
          </cell>
          <cell r="J400">
            <v>70</v>
          </cell>
          <cell r="K400">
            <v>211</v>
          </cell>
          <cell r="L400">
            <v>281</v>
          </cell>
          <cell r="M400">
            <v>75.088967971530252</v>
          </cell>
          <cell r="N400">
            <v>5.6000000000000001E-2</v>
          </cell>
          <cell r="O400">
            <v>1.7110000000000001</v>
          </cell>
          <cell r="P400">
            <v>1.655</v>
          </cell>
          <cell r="Q400">
            <v>78</v>
          </cell>
          <cell r="R400">
            <v>800</v>
          </cell>
          <cell r="T400">
            <v>5017.8571428571431</v>
          </cell>
          <cell r="V400" t="str">
            <v xml:space="preserve">GL meter 3.61 MMSCFD (GL meter &gt;&gt; Qg TS), WC sampling 78% (April 2022), GLCV maximum opening on 78% due to problem with positioner. </v>
          </cell>
          <cell r="W400">
            <v>56</v>
          </cell>
          <cell r="X400">
            <v>1655</v>
          </cell>
        </row>
        <row r="401">
          <cell r="B401">
            <v>44686</v>
          </cell>
          <cell r="C401" t="str">
            <v>B-01</v>
          </cell>
          <cell r="D401" t="str">
            <v>B-01:GBM</v>
          </cell>
          <cell r="E401">
            <v>18</v>
          </cell>
          <cell r="F401">
            <v>100</v>
          </cell>
          <cell r="G401">
            <v>231</v>
          </cell>
          <cell r="H401">
            <v>134</v>
          </cell>
          <cell r="I401">
            <v>1300</v>
          </cell>
          <cell r="J401">
            <v>110.7</v>
          </cell>
          <cell r="K401">
            <v>392.3</v>
          </cell>
          <cell r="L401">
            <v>503</v>
          </cell>
          <cell r="M401">
            <v>77.992047713717696</v>
          </cell>
          <cell r="N401">
            <v>8.8999999999999996E-2</v>
          </cell>
          <cell r="O401">
            <v>1.94</v>
          </cell>
          <cell r="P401">
            <v>1.851</v>
          </cell>
          <cell r="R401">
            <v>803.97470641373081</v>
          </cell>
          <cell r="T401">
            <v>5651.6853932584272</v>
          </cell>
          <cell r="V401" t="str">
            <v>GL meter 3.36 MMSCFD (GL meter &gt;&gt; Qg TS)</v>
          </cell>
          <cell r="W401">
            <v>89</v>
          </cell>
          <cell r="X401">
            <v>1851</v>
          </cell>
        </row>
        <row r="402">
          <cell r="B402">
            <v>44701</v>
          </cell>
          <cell r="C402" t="str">
            <v>B-01</v>
          </cell>
          <cell r="D402" t="str">
            <v>B-01:GBM</v>
          </cell>
          <cell r="E402">
            <v>18</v>
          </cell>
          <cell r="F402">
            <v>100</v>
          </cell>
          <cell r="G402">
            <v>227</v>
          </cell>
          <cell r="H402">
            <v>135</v>
          </cell>
          <cell r="I402">
            <v>1275</v>
          </cell>
          <cell r="J402">
            <v>99</v>
          </cell>
          <cell r="K402">
            <v>353</v>
          </cell>
          <cell r="L402">
            <v>452</v>
          </cell>
          <cell r="M402">
            <v>78.097345132743357</v>
          </cell>
          <cell r="N402">
            <v>7.9200000000000007E-2</v>
          </cell>
          <cell r="O402">
            <v>1.67</v>
          </cell>
          <cell r="P402">
            <v>1.5908</v>
          </cell>
          <cell r="R402">
            <v>800</v>
          </cell>
          <cell r="T402">
            <v>5707.0707070707067</v>
          </cell>
          <cell r="V402" t="str">
            <v>GL meter 3.03 MMSCFD (GL meter&gt;&gt; QG TS)</v>
          </cell>
          <cell r="W402">
            <v>79.2</v>
          </cell>
          <cell r="X402">
            <v>1590.8</v>
          </cell>
        </row>
        <row r="403">
          <cell r="B403">
            <v>44708</v>
          </cell>
          <cell r="C403" t="str">
            <v>B-01</v>
          </cell>
          <cell r="D403" t="str">
            <v>B-01:GBM</v>
          </cell>
          <cell r="E403">
            <v>8</v>
          </cell>
          <cell r="F403">
            <v>100</v>
          </cell>
          <cell r="G403">
            <v>223</v>
          </cell>
          <cell r="H403">
            <v>86</v>
          </cell>
          <cell r="I403">
            <v>1214</v>
          </cell>
          <cell r="J403">
            <v>0</v>
          </cell>
          <cell r="K403">
            <v>0.12</v>
          </cell>
          <cell r="L403">
            <v>0.12</v>
          </cell>
          <cell r="M403">
            <v>100</v>
          </cell>
          <cell r="N403">
            <v>0</v>
          </cell>
          <cell r="O403">
            <v>0.01</v>
          </cell>
          <cell r="P403">
            <v>0.01</v>
          </cell>
          <cell r="R403">
            <v>0</v>
          </cell>
          <cell r="T403">
            <v>0</v>
          </cell>
          <cell r="V403" t="str">
            <v>Well load up, GL meter 2.32 MM but no gas and liquid at TS</v>
          </cell>
          <cell r="W403">
            <v>0</v>
          </cell>
          <cell r="X403">
            <v>10</v>
          </cell>
        </row>
        <row r="404">
          <cell r="B404">
            <v>44712</v>
          </cell>
          <cell r="C404" t="str">
            <v>B-01</v>
          </cell>
          <cell r="D404" t="str">
            <v>B-01:GBM</v>
          </cell>
          <cell r="E404">
            <v>24</v>
          </cell>
          <cell r="F404">
            <v>100</v>
          </cell>
          <cell r="G404">
            <v>224</v>
          </cell>
          <cell r="H404">
            <v>115</v>
          </cell>
          <cell r="I404">
            <v>1227</v>
          </cell>
          <cell r="J404">
            <v>132.65</v>
          </cell>
          <cell r="K404">
            <v>246.35</v>
          </cell>
          <cell r="L404">
            <v>379</v>
          </cell>
          <cell r="M404">
            <v>65</v>
          </cell>
          <cell r="N404">
            <v>0.106</v>
          </cell>
          <cell r="O404">
            <v>0.98</v>
          </cell>
          <cell r="P404">
            <v>0.874</v>
          </cell>
          <cell r="R404">
            <v>799.09536373916319</v>
          </cell>
          <cell r="T404">
            <v>3575.4716981132074</v>
          </cell>
          <cell r="V404" t="str">
            <v>BOL post 2 days PBU, GL meter 2.72 MM&gt;&gt; gas TS, manual WC (31 May) 65%</v>
          </cell>
          <cell r="W404">
            <v>106</v>
          </cell>
          <cell r="X404">
            <v>874</v>
          </cell>
        </row>
        <row r="405">
          <cell r="B405">
            <v>44720</v>
          </cell>
          <cell r="C405" t="str">
            <v>B-01</v>
          </cell>
          <cell r="D405" t="str">
            <v>B-01:GBM</v>
          </cell>
          <cell r="E405">
            <v>21</v>
          </cell>
          <cell r="F405">
            <v>100</v>
          </cell>
          <cell r="G405">
            <v>228</v>
          </cell>
          <cell r="H405">
            <v>118</v>
          </cell>
          <cell r="I405">
            <v>1311</v>
          </cell>
          <cell r="J405">
            <v>147</v>
          </cell>
          <cell r="K405">
            <v>273</v>
          </cell>
          <cell r="L405">
            <v>420</v>
          </cell>
          <cell r="M405">
            <v>65</v>
          </cell>
          <cell r="N405">
            <v>0.12</v>
          </cell>
          <cell r="O405">
            <v>1.6479999999999999</v>
          </cell>
          <cell r="P405">
            <v>1.53</v>
          </cell>
          <cell r="R405">
            <v>816.32653061224494</v>
          </cell>
          <cell r="T405">
            <v>3500</v>
          </cell>
          <cell r="V405" t="str">
            <v>Got kick off post increasing GL header by stop GL on well B-03, B-04. GL meter 3.087 MMSCFD (GL meter &gt; Qg TS), no sampling</v>
          </cell>
          <cell r="W405">
            <v>120</v>
          </cell>
          <cell r="X405">
            <v>1530</v>
          </cell>
        </row>
        <row r="406">
          <cell r="B406">
            <v>44730</v>
          </cell>
          <cell r="C406" t="str">
            <v>B-01</v>
          </cell>
          <cell r="D406" t="str">
            <v>B-01:GBM</v>
          </cell>
          <cell r="E406">
            <v>18</v>
          </cell>
          <cell r="F406">
            <v>100</v>
          </cell>
          <cell r="G406">
            <v>214</v>
          </cell>
          <cell r="H406">
            <v>85</v>
          </cell>
          <cell r="I406">
            <v>1242</v>
          </cell>
          <cell r="J406">
            <v>0</v>
          </cell>
          <cell r="K406">
            <v>0</v>
          </cell>
          <cell r="L406">
            <v>0</v>
          </cell>
          <cell r="M406">
            <v>0</v>
          </cell>
          <cell r="N406">
            <v>0</v>
          </cell>
          <cell r="O406">
            <v>1.2999999999999999E-2</v>
          </cell>
          <cell r="P406">
            <v>1.2999999999999999E-2</v>
          </cell>
          <cell r="Q406">
            <v>100</v>
          </cell>
          <cell r="R406">
            <v>0</v>
          </cell>
          <cell r="T406">
            <v>0</v>
          </cell>
          <cell r="V406" t="str">
            <v xml:space="preserve">got load up. </v>
          </cell>
          <cell r="W406">
            <v>0</v>
          </cell>
          <cell r="X406">
            <v>13</v>
          </cell>
        </row>
        <row r="407">
          <cell r="B407">
            <v>44757</v>
          </cell>
          <cell r="C407" t="str">
            <v>B-01</v>
          </cell>
          <cell r="D407" t="str">
            <v>B-01:GBM</v>
          </cell>
          <cell r="E407">
            <v>22</v>
          </cell>
          <cell r="F407">
            <v>100</v>
          </cell>
          <cell r="G407">
            <v>212</v>
          </cell>
          <cell r="H407">
            <v>83</v>
          </cell>
          <cell r="I407">
            <v>1221</v>
          </cell>
          <cell r="J407">
            <v>3.6</v>
          </cell>
          <cell r="K407">
            <v>6.63</v>
          </cell>
          <cell r="L407">
            <v>10.23</v>
          </cell>
          <cell r="M407">
            <v>64.809384164222877</v>
          </cell>
          <cell r="N407">
            <v>2.8999999999999998E-3</v>
          </cell>
          <cell r="O407">
            <v>0.21</v>
          </cell>
          <cell r="P407">
            <v>0.20712</v>
          </cell>
          <cell r="R407">
            <v>805.55555555555554</v>
          </cell>
          <cell r="T407">
            <v>3517.2413793103447</v>
          </cell>
          <cell r="V407" t="str">
            <v>well test after bleed off CP, still load up, GL 1.86 MMSCFD</v>
          </cell>
          <cell r="W407">
            <v>2.9</v>
          </cell>
          <cell r="X407">
            <v>207.12</v>
          </cell>
        </row>
        <row r="408">
          <cell r="B408">
            <v>44776</v>
          </cell>
          <cell r="C408" t="str">
            <v>B-01</v>
          </cell>
          <cell r="D408" t="str">
            <v>B-01:GBM</v>
          </cell>
          <cell r="E408">
            <v>18</v>
          </cell>
          <cell r="F408">
            <v>100</v>
          </cell>
          <cell r="G408">
            <v>201</v>
          </cell>
          <cell r="H408">
            <v>80</v>
          </cell>
          <cell r="I408">
            <v>1172</v>
          </cell>
          <cell r="J408">
            <v>0</v>
          </cell>
          <cell r="K408">
            <v>0</v>
          </cell>
          <cell r="L408">
            <v>0</v>
          </cell>
          <cell r="M408">
            <v>0</v>
          </cell>
          <cell r="N408">
            <v>0</v>
          </cell>
          <cell r="O408">
            <v>0.27500000000000002</v>
          </cell>
          <cell r="P408">
            <v>0.27500000000000002</v>
          </cell>
          <cell r="Q408">
            <v>99</v>
          </cell>
          <cell r="R408">
            <v>0</v>
          </cell>
          <cell r="T408">
            <v>0</v>
          </cell>
          <cell r="V408" t="str">
            <v>GL meter 1.293 MMSCFD &gt;&gt; Qg TS, gas cycling indication</v>
          </cell>
          <cell r="W408">
            <v>0</v>
          </cell>
          <cell r="X408">
            <v>275</v>
          </cell>
          <cell r="Y408" t="str">
            <v>GLV stuck</v>
          </cell>
        </row>
        <row r="410">
          <cell r="B410">
            <v>44805</v>
          </cell>
          <cell r="C410">
            <v>90</v>
          </cell>
        </row>
        <row r="411">
          <cell r="B411">
            <v>44895</v>
          </cell>
        </row>
        <row r="412">
          <cell r="B412">
            <v>44985</v>
          </cell>
          <cell r="N412">
            <v>251.6</v>
          </cell>
        </row>
        <row r="413">
          <cell r="B413">
            <v>45075</v>
          </cell>
          <cell r="N413">
            <v>92.4</v>
          </cell>
        </row>
        <row r="414">
          <cell r="B414">
            <v>45165</v>
          </cell>
        </row>
        <row r="415">
          <cell r="B415">
            <v>45255</v>
          </cell>
        </row>
        <row r="416">
          <cell r="B416">
            <v>45345</v>
          </cell>
        </row>
        <row r="420">
          <cell r="K420" t="str">
            <v>Tot liq</v>
          </cell>
          <cell r="L420">
            <v>587.57999999999993</v>
          </cell>
          <cell r="M420">
            <v>62</v>
          </cell>
          <cell r="N420" t="str">
            <v>WC</v>
          </cell>
          <cell r="O420" t="str">
            <v>Gas T/S-GL</v>
          </cell>
        </row>
        <row r="421">
          <cell r="K421" t="str">
            <v>oil</v>
          </cell>
          <cell r="L421">
            <v>223.28039999999999</v>
          </cell>
          <cell r="M421">
            <v>2.2599999999999998</v>
          </cell>
          <cell r="N421" t="str">
            <v>Tot Qg</v>
          </cell>
          <cell r="O421">
            <v>-0.93000000000000016</v>
          </cell>
        </row>
        <row r="422">
          <cell r="K422" t="str">
            <v>water</v>
          </cell>
          <cell r="L422">
            <v>364.29959999999994</v>
          </cell>
          <cell r="M422">
            <v>0.17862431999999998</v>
          </cell>
          <cell r="N422" t="str">
            <v>Asso</v>
          </cell>
          <cell r="O422">
            <v>800</v>
          </cell>
        </row>
        <row r="423">
          <cell r="M423">
            <v>2.0813756799999998</v>
          </cell>
          <cell r="N423" t="str">
            <v>GL</v>
          </cell>
        </row>
        <row r="424">
          <cell r="M424">
            <v>3.19</v>
          </cell>
          <cell r="N424" t="str">
            <v>GL meter</v>
          </cell>
        </row>
      </sheetData>
      <sheetData sheetId="36">
        <row r="22">
          <cell r="P22" t="str">
            <v>q</v>
          </cell>
          <cell r="Q22">
            <v>1100</v>
          </cell>
          <cell r="S22" t="str">
            <v>PI</v>
          </cell>
          <cell r="T22">
            <v>2.2000000000000002</v>
          </cell>
        </row>
        <row r="23">
          <cell r="P23" t="str">
            <v>Pwf</v>
          </cell>
          <cell r="Q23">
            <v>900</v>
          </cell>
          <cell r="R23">
            <v>500</v>
          </cell>
        </row>
        <row r="24">
          <cell r="P24" t="str">
            <v>Pr</v>
          </cell>
          <cell r="Q24">
            <v>1400</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38527</v>
          </cell>
          <cell r="C26" t="str">
            <v>B-02</v>
          </cell>
          <cell r="D26" t="str">
            <v>B-02:GBM</v>
          </cell>
          <cell r="E26">
            <v>4</v>
          </cell>
          <cell r="F26">
            <v>20</v>
          </cell>
          <cell r="G26">
            <v>920</v>
          </cell>
          <cell r="H26">
            <v>182</v>
          </cell>
          <cell r="I26">
            <v>111.15</v>
          </cell>
          <cell r="J26">
            <v>5552.25</v>
          </cell>
          <cell r="K26">
            <v>3430</v>
          </cell>
          <cell r="L26">
            <v>8982.25</v>
          </cell>
          <cell r="M26">
            <v>38.186423223579837</v>
          </cell>
          <cell r="N26">
            <v>2.41</v>
          </cell>
          <cell r="R26">
            <v>434.05826466747715</v>
          </cell>
          <cell r="S26">
            <v>1423.2365145228216</v>
          </cell>
          <cell r="T26">
            <v>3727.0746887966807</v>
          </cell>
          <cell r="W26">
            <v>2410</v>
          </cell>
          <cell r="X26">
            <v>0</v>
          </cell>
        </row>
        <row r="27">
          <cell r="B27">
            <v>38528</v>
          </cell>
          <cell r="C27" t="str">
            <v>B-02</v>
          </cell>
          <cell r="D27" t="str">
            <v>B-02:GBM</v>
          </cell>
          <cell r="E27">
            <v>21</v>
          </cell>
          <cell r="F27">
            <v>20</v>
          </cell>
          <cell r="G27">
            <v>969</v>
          </cell>
          <cell r="H27">
            <v>191</v>
          </cell>
          <cell r="I27">
            <v>190.94</v>
          </cell>
          <cell r="J27">
            <v>5217.75</v>
          </cell>
          <cell r="K27">
            <v>3790</v>
          </cell>
          <cell r="L27">
            <v>9007.75</v>
          </cell>
          <cell r="M27">
            <v>42.074879964475038</v>
          </cell>
          <cell r="N27">
            <v>2.61</v>
          </cell>
          <cell r="R27">
            <v>500.21561017680034</v>
          </cell>
          <cell r="S27">
            <v>1452.1072796934866</v>
          </cell>
          <cell r="T27">
            <v>3451.2452107279692</v>
          </cell>
          <cell r="W27">
            <v>2610</v>
          </cell>
          <cell r="X27">
            <v>0</v>
          </cell>
        </row>
        <row r="28">
          <cell r="B28">
            <v>38529</v>
          </cell>
          <cell r="C28" t="str">
            <v>B-02</v>
          </cell>
          <cell r="D28" t="str">
            <v>B-02:GBM</v>
          </cell>
          <cell r="E28">
            <v>17</v>
          </cell>
          <cell r="F28">
            <v>20</v>
          </cell>
          <cell r="G28">
            <v>935</v>
          </cell>
          <cell r="H28">
            <v>203</v>
          </cell>
          <cell r="I28">
            <v>211.76</v>
          </cell>
          <cell r="J28">
            <v>5445.75</v>
          </cell>
          <cell r="K28">
            <v>3264</v>
          </cell>
          <cell r="L28">
            <v>8709.75</v>
          </cell>
          <cell r="M28">
            <v>37.475243261861706</v>
          </cell>
          <cell r="N28">
            <v>2.4500000000000002</v>
          </cell>
          <cell r="R28">
            <v>449.89211770646835</v>
          </cell>
          <cell r="S28">
            <v>1332.2448979591836</v>
          </cell>
          <cell r="T28">
            <v>3555</v>
          </cell>
          <cell r="W28">
            <v>2450</v>
          </cell>
          <cell r="X28">
            <v>0</v>
          </cell>
        </row>
        <row r="29">
          <cell r="B29">
            <v>38530</v>
          </cell>
          <cell r="C29" t="str">
            <v>B-02</v>
          </cell>
          <cell r="D29" t="str">
            <v>B-02:GBM</v>
          </cell>
          <cell r="E29">
            <v>12</v>
          </cell>
          <cell r="F29">
            <v>20</v>
          </cell>
          <cell r="G29">
            <v>871</v>
          </cell>
          <cell r="H29">
            <v>172</v>
          </cell>
          <cell r="I29">
            <v>0</v>
          </cell>
          <cell r="J29">
            <v>6043.5</v>
          </cell>
          <cell r="K29">
            <v>2984</v>
          </cell>
          <cell r="L29">
            <v>9027.5</v>
          </cell>
          <cell r="M29">
            <v>33.054555524785378</v>
          </cell>
          <cell r="N29">
            <v>4</v>
          </cell>
          <cell r="R29">
            <v>661.86812277653678</v>
          </cell>
          <cell r="S29">
            <v>746</v>
          </cell>
          <cell r="T29">
            <v>2256.875</v>
          </cell>
          <cell r="W29">
            <v>4000</v>
          </cell>
          <cell r="X29">
            <v>0</v>
          </cell>
        </row>
        <row r="30">
          <cell r="B30">
            <v>38532</v>
          </cell>
          <cell r="C30" t="str">
            <v>B-02</v>
          </cell>
          <cell r="D30" t="str">
            <v>B-02:GBM</v>
          </cell>
          <cell r="E30">
            <v>22</v>
          </cell>
          <cell r="F30">
            <v>20</v>
          </cell>
          <cell r="G30">
            <v>847</v>
          </cell>
          <cell r="H30">
            <v>215</v>
          </cell>
          <cell r="I30">
            <v>119.03</v>
          </cell>
          <cell r="J30">
            <v>6036.75</v>
          </cell>
          <cell r="K30">
            <v>3482</v>
          </cell>
          <cell r="L30">
            <v>9518.75</v>
          </cell>
          <cell r="M30">
            <v>36.580433355219959</v>
          </cell>
          <cell r="N30">
            <v>2.33</v>
          </cell>
          <cell r="R30">
            <v>385.96927154511945</v>
          </cell>
          <cell r="S30">
            <v>1494.4206008583692</v>
          </cell>
          <cell r="T30">
            <v>4085.3004291845496</v>
          </cell>
          <cell r="W30">
            <v>2330</v>
          </cell>
          <cell r="X30">
            <v>0</v>
          </cell>
        </row>
        <row r="31">
          <cell r="B31">
            <v>38545</v>
          </cell>
          <cell r="C31" t="str">
            <v>B-02</v>
          </cell>
          <cell r="D31" t="str">
            <v>B-02:GBM</v>
          </cell>
          <cell r="E31">
            <v>2</v>
          </cell>
          <cell r="F31">
            <v>57</v>
          </cell>
          <cell r="G31">
            <v>379</v>
          </cell>
          <cell r="H31">
            <v>138</v>
          </cell>
          <cell r="I31">
            <v>1904.37</v>
          </cell>
          <cell r="J31">
            <v>9000.75</v>
          </cell>
          <cell r="K31">
            <v>5792</v>
          </cell>
          <cell r="L31">
            <v>14792.75</v>
          </cell>
          <cell r="M31">
            <v>39.154315458586133</v>
          </cell>
          <cell r="N31">
            <v>2.74</v>
          </cell>
          <cell r="O31">
            <v>6.38</v>
          </cell>
          <cell r="P31">
            <v>3.64</v>
          </cell>
          <cell r="R31">
            <v>304.41907618809546</v>
          </cell>
          <cell r="S31">
            <v>2113.8686131386862</v>
          </cell>
          <cell r="T31">
            <v>5398.8138686131388</v>
          </cell>
          <cell r="W31">
            <v>2740</v>
          </cell>
          <cell r="X31">
            <v>3640</v>
          </cell>
        </row>
        <row r="32">
          <cell r="B32">
            <v>38546</v>
          </cell>
          <cell r="C32" t="str">
            <v>B-02</v>
          </cell>
          <cell r="D32" t="str">
            <v>B-02:GBM</v>
          </cell>
          <cell r="E32">
            <v>3</v>
          </cell>
          <cell r="F32">
            <v>40</v>
          </cell>
          <cell r="G32">
            <v>708</v>
          </cell>
          <cell r="H32">
            <v>229</v>
          </cell>
          <cell r="I32">
            <v>1811.94</v>
          </cell>
          <cell r="J32">
            <v>12076.5</v>
          </cell>
          <cell r="K32">
            <v>5692</v>
          </cell>
          <cell r="L32">
            <v>17768.5</v>
          </cell>
          <cell r="M32">
            <v>32.034217857444354</v>
          </cell>
          <cell r="N32">
            <v>4.67</v>
          </cell>
          <cell r="O32">
            <v>7.51</v>
          </cell>
          <cell r="P32">
            <v>2.84</v>
          </cell>
          <cell r="R32">
            <v>386.70144495507805</v>
          </cell>
          <cell r="S32">
            <v>1218.8436830835117</v>
          </cell>
          <cell r="T32">
            <v>3804.8179871520342</v>
          </cell>
          <cell r="W32">
            <v>4670</v>
          </cell>
          <cell r="X32">
            <v>2840</v>
          </cell>
        </row>
        <row r="33">
          <cell r="B33">
            <v>38549</v>
          </cell>
          <cell r="C33" t="str">
            <v>B-02</v>
          </cell>
          <cell r="D33" t="str">
            <v>B-02:GBM</v>
          </cell>
          <cell r="E33">
            <v>4</v>
          </cell>
          <cell r="F33">
            <v>40</v>
          </cell>
          <cell r="G33">
            <v>636</v>
          </cell>
          <cell r="H33">
            <v>221</v>
          </cell>
          <cell r="I33">
            <v>1859.42</v>
          </cell>
          <cell r="J33">
            <v>10287</v>
          </cell>
          <cell r="K33">
            <v>5966</v>
          </cell>
          <cell r="L33">
            <v>16253</v>
          </cell>
          <cell r="M33">
            <v>36.707069464098936</v>
          </cell>
          <cell r="N33">
            <v>4.5</v>
          </cell>
          <cell r="O33">
            <v>6.2</v>
          </cell>
          <cell r="P33">
            <v>1.7</v>
          </cell>
          <cell r="R33">
            <v>437.44531933508313</v>
          </cell>
          <cell r="S33">
            <v>1325.7777777777778</v>
          </cell>
          <cell r="T33">
            <v>3611.7777777777778</v>
          </cell>
          <cell r="W33">
            <v>4500</v>
          </cell>
          <cell r="X33">
            <v>1700</v>
          </cell>
        </row>
        <row r="34">
          <cell r="B34">
            <v>38550</v>
          </cell>
          <cell r="C34" t="str">
            <v>B-02</v>
          </cell>
          <cell r="D34" t="str">
            <v>B-02:GBM</v>
          </cell>
          <cell r="E34">
            <v>4</v>
          </cell>
          <cell r="F34">
            <v>40</v>
          </cell>
          <cell r="G34">
            <v>621</v>
          </cell>
          <cell r="H34">
            <v>236</v>
          </cell>
          <cell r="I34">
            <v>1884.93</v>
          </cell>
          <cell r="J34">
            <v>9537.75</v>
          </cell>
          <cell r="K34">
            <v>5915</v>
          </cell>
          <cell r="L34">
            <v>15452.75</v>
          </cell>
          <cell r="M34">
            <v>38.277976411965511</v>
          </cell>
          <cell r="N34">
            <v>4.13</v>
          </cell>
          <cell r="O34">
            <v>6.56</v>
          </cell>
          <cell r="P34">
            <v>2.4300000000000002</v>
          </cell>
          <cell r="R34">
            <v>433.01617257738985</v>
          </cell>
          <cell r="S34">
            <v>1432.2033898305085</v>
          </cell>
          <cell r="T34">
            <v>3741.5859564164648</v>
          </cell>
          <cell r="W34">
            <v>4130</v>
          </cell>
          <cell r="X34">
            <v>2430</v>
          </cell>
        </row>
        <row r="35">
          <cell r="B35">
            <v>38553</v>
          </cell>
          <cell r="C35" t="str">
            <v>B-02</v>
          </cell>
          <cell r="D35" t="str">
            <v>B-02:GBM</v>
          </cell>
          <cell r="E35">
            <v>8</v>
          </cell>
          <cell r="F35">
            <v>40</v>
          </cell>
          <cell r="G35">
            <v>621</v>
          </cell>
          <cell r="H35">
            <v>237</v>
          </cell>
          <cell r="I35">
            <v>1849.84</v>
          </cell>
          <cell r="J35">
            <v>8297.1525000000001</v>
          </cell>
          <cell r="K35">
            <v>5948.15</v>
          </cell>
          <cell r="L35">
            <v>14245.3025</v>
          </cell>
          <cell r="M35">
            <v>41.755168063296658</v>
          </cell>
          <cell r="N35">
            <v>3.6</v>
          </cell>
          <cell r="O35">
            <v>6.42</v>
          </cell>
          <cell r="P35">
            <v>2.82</v>
          </cell>
          <cell r="R35">
            <v>433.88379326521959</v>
          </cell>
          <cell r="S35">
            <v>1652.2638888888889</v>
          </cell>
          <cell r="T35">
            <v>3957.0284722222223</v>
          </cell>
          <cell r="W35">
            <v>3600</v>
          </cell>
          <cell r="X35">
            <v>2820</v>
          </cell>
        </row>
        <row r="36">
          <cell r="B36">
            <v>38554</v>
          </cell>
          <cell r="C36" t="str">
            <v>B-02</v>
          </cell>
          <cell r="D36" t="str">
            <v>B-02:GBM</v>
          </cell>
          <cell r="E36">
            <v>11</v>
          </cell>
          <cell r="F36">
            <v>40</v>
          </cell>
          <cell r="G36">
            <v>591</v>
          </cell>
          <cell r="H36">
            <v>238</v>
          </cell>
          <cell r="I36">
            <v>1974.46</v>
          </cell>
          <cell r="J36">
            <v>7921.2375000000002</v>
          </cell>
          <cell r="K36">
            <v>5914.4</v>
          </cell>
          <cell r="L36">
            <v>13835.637500000001</v>
          </cell>
          <cell r="M36">
            <v>42.747578490691161</v>
          </cell>
          <cell r="N36">
            <v>3.53</v>
          </cell>
          <cell r="O36">
            <v>6.12</v>
          </cell>
          <cell r="P36">
            <v>2.59</v>
          </cell>
          <cell r="R36">
            <v>445.63743985709306</v>
          </cell>
          <cell r="S36">
            <v>1675.4674220963173</v>
          </cell>
          <cell r="T36">
            <v>3919.4440509915016</v>
          </cell>
          <cell r="W36">
            <v>3530</v>
          </cell>
          <cell r="X36">
            <v>2590</v>
          </cell>
        </row>
        <row r="37">
          <cell r="B37">
            <v>38558</v>
          </cell>
          <cell r="C37" t="str">
            <v>B-02</v>
          </cell>
          <cell r="D37" t="str">
            <v>B-02:GBM</v>
          </cell>
          <cell r="E37">
            <v>12</v>
          </cell>
          <cell r="F37">
            <v>40</v>
          </cell>
          <cell r="G37">
            <v>567</v>
          </cell>
          <cell r="H37">
            <v>238</v>
          </cell>
          <cell r="I37">
            <v>2121.2800000000002</v>
          </cell>
          <cell r="J37">
            <v>6344.9025000000001</v>
          </cell>
          <cell r="K37">
            <v>6009.29</v>
          </cell>
          <cell r="L37">
            <v>12354.192499999999</v>
          </cell>
          <cell r="M37">
            <v>48.641706044324629</v>
          </cell>
          <cell r="N37">
            <v>3.04</v>
          </cell>
          <cell r="O37">
            <v>5.59</v>
          </cell>
          <cell r="P37">
            <v>2.5499999999999998</v>
          </cell>
          <cell r="R37">
            <v>479.12477772511085</v>
          </cell>
          <cell r="S37">
            <v>1976.7401315789473</v>
          </cell>
          <cell r="T37">
            <v>4063.8791118421054</v>
          </cell>
          <cell r="W37">
            <v>3040</v>
          </cell>
          <cell r="X37">
            <v>2550</v>
          </cell>
        </row>
        <row r="38">
          <cell r="B38">
            <v>38565</v>
          </cell>
          <cell r="C38" t="str">
            <v>B-02</v>
          </cell>
          <cell r="D38" t="str">
            <v>B-02:GBM</v>
          </cell>
          <cell r="E38">
            <v>7</v>
          </cell>
          <cell r="F38">
            <v>40</v>
          </cell>
          <cell r="G38">
            <v>538</v>
          </cell>
          <cell r="H38">
            <v>241</v>
          </cell>
          <cell r="I38">
            <v>1919.31</v>
          </cell>
          <cell r="J38">
            <v>4129.7700000000004</v>
          </cell>
          <cell r="K38">
            <v>5956.76</v>
          </cell>
          <cell r="L38">
            <v>10086.530000000001</v>
          </cell>
          <cell r="M38">
            <v>59.056583383978435</v>
          </cell>
          <cell r="N38">
            <v>2.16</v>
          </cell>
          <cell r="O38">
            <v>4.84</v>
          </cell>
          <cell r="P38">
            <v>2.68</v>
          </cell>
          <cell r="R38">
            <v>523.03154897246088</v>
          </cell>
          <cell r="S38">
            <v>2757.7592592592591</v>
          </cell>
          <cell r="T38">
            <v>4669.6898148148148</v>
          </cell>
          <cell r="V38" t="str">
            <v>BOPD down, WC up after meter replace 26 Jul 05</v>
          </cell>
          <cell r="W38">
            <v>2160</v>
          </cell>
          <cell r="X38">
            <v>2680</v>
          </cell>
        </row>
        <row r="39">
          <cell r="B39">
            <v>38566</v>
          </cell>
          <cell r="C39" t="str">
            <v>B-02</v>
          </cell>
          <cell r="D39" t="str">
            <v>B-02:GBM</v>
          </cell>
          <cell r="E39">
            <v>5</v>
          </cell>
          <cell r="F39">
            <v>40</v>
          </cell>
          <cell r="G39">
            <v>536</v>
          </cell>
          <cell r="H39">
            <v>238</v>
          </cell>
          <cell r="I39">
            <v>1909.28</v>
          </cell>
          <cell r="J39">
            <v>3787.97</v>
          </cell>
          <cell r="K39">
            <v>6032.13</v>
          </cell>
          <cell r="L39">
            <v>9820.1</v>
          </cell>
          <cell r="M39">
            <v>61.426360220364352</v>
          </cell>
          <cell r="N39">
            <v>2.09</v>
          </cell>
          <cell r="O39">
            <v>4.84</v>
          </cell>
          <cell r="P39">
            <v>2.75</v>
          </cell>
          <cell r="R39">
            <v>551.74671393912831</v>
          </cell>
          <cell r="S39">
            <v>2886.1866028708132</v>
          </cell>
          <cell r="T39">
            <v>4698.6124401913876</v>
          </cell>
          <cell r="W39">
            <v>2090</v>
          </cell>
          <cell r="X39">
            <v>2750</v>
          </cell>
        </row>
        <row r="40">
          <cell r="B40">
            <v>38571</v>
          </cell>
          <cell r="C40" t="str">
            <v>B-02</v>
          </cell>
          <cell r="D40" t="str">
            <v>B-02:GBM</v>
          </cell>
          <cell r="E40">
            <v>12</v>
          </cell>
          <cell r="F40">
            <v>40</v>
          </cell>
          <cell r="G40">
            <v>572</v>
          </cell>
          <cell r="H40">
            <v>237</v>
          </cell>
          <cell r="I40">
            <v>1901.59</v>
          </cell>
          <cell r="J40">
            <v>3008</v>
          </cell>
          <cell r="K40">
            <v>5959</v>
          </cell>
          <cell r="L40">
            <v>8967</v>
          </cell>
          <cell r="M40">
            <v>66.454778632764587</v>
          </cell>
          <cell r="N40">
            <v>1.27</v>
          </cell>
          <cell r="O40">
            <v>3.98</v>
          </cell>
          <cell r="P40">
            <v>2.71</v>
          </cell>
          <cell r="R40">
            <v>422.20744680851061</v>
          </cell>
          <cell r="S40">
            <v>4692.1259842519685</v>
          </cell>
          <cell r="T40">
            <v>7060.6299212598424</v>
          </cell>
          <cell r="W40">
            <v>1270</v>
          </cell>
          <cell r="X40">
            <v>2710</v>
          </cell>
        </row>
        <row r="41">
          <cell r="B41">
            <v>38593</v>
          </cell>
          <cell r="C41" t="str">
            <v>B-02</v>
          </cell>
          <cell r="D41" t="str">
            <v>B-02:GBM</v>
          </cell>
          <cell r="E41">
            <v>7</v>
          </cell>
          <cell r="F41">
            <v>30</v>
          </cell>
          <cell r="G41">
            <v>678</v>
          </cell>
          <cell r="H41">
            <v>233</v>
          </cell>
          <cell r="I41">
            <v>1860.93</v>
          </cell>
          <cell r="J41">
            <v>2095</v>
          </cell>
          <cell r="K41">
            <v>6017</v>
          </cell>
          <cell r="L41">
            <v>8112</v>
          </cell>
          <cell r="M41">
            <v>74.174063116370803</v>
          </cell>
          <cell r="N41">
            <v>0.76</v>
          </cell>
          <cell r="O41">
            <v>3.48</v>
          </cell>
          <cell r="P41">
            <v>2.72</v>
          </cell>
          <cell r="R41">
            <v>362.76849642004771</v>
          </cell>
          <cell r="S41">
            <v>7917.105263157895</v>
          </cell>
          <cell r="T41">
            <v>10673.684210526315</v>
          </cell>
          <cell r="W41">
            <v>760</v>
          </cell>
          <cell r="X41">
            <v>2720</v>
          </cell>
        </row>
        <row r="42">
          <cell r="B42">
            <v>38602</v>
          </cell>
          <cell r="C42" t="str">
            <v>B-02</v>
          </cell>
          <cell r="D42" t="str">
            <v>B-02:GBM</v>
          </cell>
          <cell r="E42">
            <v>4</v>
          </cell>
          <cell r="F42">
            <v>45</v>
          </cell>
          <cell r="G42">
            <v>576</v>
          </cell>
          <cell r="H42">
            <v>234</v>
          </cell>
          <cell r="I42">
            <v>1851.35</v>
          </cell>
          <cell r="J42">
            <v>2994</v>
          </cell>
          <cell r="K42">
            <v>6020</v>
          </cell>
          <cell r="L42">
            <v>9014</v>
          </cell>
          <cell r="M42">
            <v>66.785001109385405</v>
          </cell>
          <cell r="N42">
            <v>0.96</v>
          </cell>
          <cell r="O42">
            <v>3.73</v>
          </cell>
          <cell r="P42">
            <v>2.77</v>
          </cell>
          <cell r="R42">
            <v>320.64128256513027</v>
          </cell>
          <cell r="S42">
            <v>6270.833333333333</v>
          </cell>
          <cell r="T42">
            <v>9389.5833333333339</v>
          </cell>
          <cell r="W42">
            <v>960</v>
          </cell>
          <cell r="X42">
            <v>2770</v>
          </cell>
        </row>
        <row r="43">
          <cell r="B43">
            <v>38603</v>
          </cell>
          <cell r="C43" t="str">
            <v>B-02</v>
          </cell>
          <cell r="D43" t="str">
            <v>B-02:GBM</v>
          </cell>
          <cell r="E43">
            <v>9</v>
          </cell>
          <cell r="F43">
            <v>45</v>
          </cell>
          <cell r="G43">
            <v>575</v>
          </cell>
          <cell r="H43">
            <v>244</v>
          </cell>
          <cell r="I43">
            <v>1845.71</v>
          </cell>
          <cell r="J43">
            <v>2900</v>
          </cell>
          <cell r="K43">
            <v>6019</v>
          </cell>
          <cell r="L43">
            <v>8919</v>
          </cell>
          <cell r="M43">
            <v>67.485144074447803</v>
          </cell>
          <cell r="N43">
            <v>0.8</v>
          </cell>
          <cell r="O43">
            <v>3.57</v>
          </cell>
          <cell r="P43">
            <v>2.77</v>
          </cell>
          <cell r="R43">
            <v>275.86206896551727</v>
          </cell>
          <cell r="S43">
            <v>7523.75</v>
          </cell>
          <cell r="T43">
            <v>11148.75</v>
          </cell>
          <cell r="W43">
            <v>800</v>
          </cell>
          <cell r="X43">
            <v>2770</v>
          </cell>
        </row>
        <row r="44">
          <cell r="B44">
            <v>38611</v>
          </cell>
          <cell r="C44" t="str">
            <v>B-02</v>
          </cell>
          <cell r="D44" t="str">
            <v>B-02:GBM</v>
          </cell>
          <cell r="E44">
            <v>8</v>
          </cell>
          <cell r="F44">
            <v>50</v>
          </cell>
          <cell r="G44">
            <v>529</v>
          </cell>
          <cell r="H44">
            <v>240</v>
          </cell>
          <cell r="I44">
            <v>1808.45</v>
          </cell>
          <cell r="J44">
            <v>2644</v>
          </cell>
          <cell r="K44">
            <v>6020</v>
          </cell>
          <cell r="L44">
            <v>8664</v>
          </cell>
          <cell r="M44">
            <v>69.482917820867954</v>
          </cell>
          <cell r="N44">
            <v>0</v>
          </cell>
          <cell r="O44">
            <v>2.99</v>
          </cell>
          <cell r="P44">
            <v>2.99</v>
          </cell>
          <cell r="R44">
            <v>0</v>
          </cell>
          <cell r="T44">
            <v>0</v>
          </cell>
          <cell r="W44">
            <v>0</v>
          </cell>
          <cell r="X44">
            <v>2990</v>
          </cell>
        </row>
        <row r="45">
          <cell r="B45">
            <v>38625</v>
          </cell>
          <cell r="C45" t="str">
            <v>B-02</v>
          </cell>
          <cell r="D45" t="str">
            <v>B-02:GBM</v>
          </cell>
          <cell r="E45">
            <v>5</v>
          </cell>
          <cell r="F45">
            <v>45</v>
          </cell>
          <cell r="G45">
            <v>532</v>
          </cell>
          <cell r="H45">
            <v>243</v>
          </cell>
          <cell r="I45">
            <v>1848.57</v>
          </cell>
          <cell r="J45">
            <v>1703</v>
          </cell>
          <cell r="K45">
            <v>6022</v>
          </cell>
          <cell r="L45">
            <v>7725</v>
          </cell>
          <cell r="M45">
            <v>77.954692556634299</v>
          </cell>
          <cell r="N45">
            <v>0.18</v>
          </cell>
          <cell r="O45">
            <v>2.78</v>
          </cell>
          <cell r="P45">
            <v>2.6</v>
          </cell>
          <cell r="R45">
            <v>105.69583088667058</v>
          </cell>
          <cell r="S45">
            <v>33455.555555555555</v>
          </cell>
          <cell r="T45">
            <v>42916.666666666664</v>
          </cell>
          <cell r="W45">
            <v>180</v>
          </cell>
          <cell r="X45">
            <v>2600</v>
          </cell>
        </row>
        <row r="46">
          <cell r="B46">
            <v>38626</v>
          </cell>
          <cell r="C46" t="str">
            <v>B-02</v>
          </cell>
          <cell r="D46" t="str">
            <v>B-02:GBM</v>
          </cell>
          <cell r="E46">
            <v>15</v>
          </cell>
          <cell r="F46">
            <v>45</v>
          </cell>
          <cell r="G46">
            <v>534</v>
          </cell>
          <cell r="H46">
            <v>235</v>
          </cell>
          <cell r="I46">
            <v>1865.51</v>
          </cell>
          <cell r="J46">
            <v>2259</v>
          </cell>
          <cell r="K46">
            <v>6016</v>
          </cell>
          <cell r="L46">
            <v>8275</v>
          </cell>
          <cell r="M46">
            <v>72.700906344410882</v>
          </cell>
          <cell r="N46">
            <v>0.3</v>
          </cell>
          <cell r="O46">
            <v>2.81</v>
          </cell>
          <cell r="P46">
            <v>2.5099999999999998</v>
          </cell>
          <cell r="R46">
            <v>132.80212483399734</v>
          </cell>
          <cell r="S46">
            <v>20053.333333333332</v>
          </cell>
          <cell r="T46">
            <v>27583.333333333332</v>
          </cell>
          <cell r="W46">
            <v>300</v>
          </cell>
          <cell r="X46">
            <v>2510</v>
          </cell>
        </row>
        <row r="47">
          <cell r="B47">
            <v>38641</v>
          </cell>
          <cell r="C47" t="str">
            <v>B-02</v>
          </cell>
          <cell r="D47" t="str">
            <v>B-02:GBM</v>
          </cell>
          <cell r="E47">
            <v>6</v>
          </cell>
          <cell r="F47">
            <v>75</v>
          </cell>
          <cell r="G47">
            <v>507</v>
          </cell>
          <cell r="H47">
            <v>241</v>
          </cell>
          <cell r="I47">
            <v>1831</v>
          </cell>
          <cell r="J47">
            <v>2491</v>
          </cell>
          <cell r="K47">
            <v>6020</v>
          </cell>
          <cell r="L47">
            <v>8511</v>
          </cell>
          <cell r="M47">
            <v>70.731993890259659</v>
          </cell>
          <cell r="N47">
            <v>0.47</v>
          </cell>
          <cell r="O47">
            <v>3.23</v>
          </cell>
          <cell r="P47">
            <v>2.76</v>
          </cell>
          <cell r="R47">
            <v>188.67924528301887</v>
          </cell>
          <cell r="S47">
            <v>12808.510638297872</v>
          </cell>
          <cell r="T47">
            <v>18108.510638297874</v>
          </cell>
          <cell r="V47" t="str">
            <v>total gas=injection gas (due to negative formation gas)</v>
          </cell>
          <cell r="W47">
            <v>470</v>
          </cell>
          <cell r="X47">
            <v>2760</v>
          </cell>
        </row>
        <row r="48">
          <cell r="B48">
            <v>38646</v>
          </cell>
          <cell r="C48" t="str">
            <v>B-02</v>
          </cell>
          <cell r="D48" t="str">
            <v>B-02:GBM</v>
          </cell>
          <cell r="E48">
            <v>14</v>
          </cell>
          <cell r="F48">
            <v>98</v>
          </cell>
          <cell r="G48">
            <v>569</v>
          </cell>
          <cell r="H48">
            <v>244</v>
          </cell>
          <cell r="I48">
            <v>2253</v>
          </cell>
          <cell r="J48">
            <v>2557</v>
          </cell>
          <cell r="K48">
            <v>6018</v>
          </cell>
          <cell r="L48">
            <v>8575</v>
          </cell>
          <cell r="M48">
            <v>70.180758017492707</v>
          </cell>
          <cell r="N48">
            <v>0</v>
          </cell>
          <cell r="O48">
            <v>4.2699999999999996</v>
          </cell>
          <cell r="P48">
            <v>4.2699999999999996</v>
          </cell>
          <cell r="R48">
            <v>0</v>
          </cell>
          <cell r="T48">
            <v>0</v>
          </cell>
          <cell r="W48">
            <v>0</v>
          </cell>
          <cell r="X48">
            <v>4270</v>
          </cell>
        </row>
        <row r="49">
          <cell r="B49">
            <v>38650</v>
          </cell>
          <cell r="C49" t="str">
            <v>B-02</v>
          </cell>
          <cell r="D49" t="str">
            <v>B-02:GBM</v>
          </cell>
          <cell r="E49">
            <v>5</v>
          </cell>
          <cell r="F49">
            <v>98</v>
          </cell>
          <cell r="G49">
            <v>526</v>
          </cell>
          <cell r="H49">
            <v>230</v>
          </cell>
          <cell r="I49">
            <v>2244</v>
          </cell>
          <cell r="J49">
            <v>2658</v>
          </cell>
          <cell r="K49">
            <v>6019</v>
          </cell>
          <cell r="L49">
            <v>8677</v>
          </cell>
          <cell r="M49">
            <v>69.367292843148547</v>
          </cell>
          <cell r="N49">
            <v>0</v>
          </cell>
          <cell r="O49">
            <v>4.88</v>
          </cell>
          <cell r="P49">
            <v>4.88</v>
          </cell>
          <cell r="R49">
            <v>0</v>
          </cell>
          <cell r="T49">
            <v>0</v>
          </cell>
          <cell r="W49">
            <v>0</v>
          </cell>
          <cell r="X49">
            <v>4880</v>
          </cell>
        </row>
        <row r="50">
          <cell r="B50">
            <v>38651</v>
          </cell>
          <cell r="C50" t="str">
            <v>B-02</v>
          </cell>
          <cell r="D50" t="str">
            <v>B-02:GBM</v>
          </cell>
          <cell r="E50">
            <v>8</v>
          </cell>
          <cell r="F50">
            <v>98</v>
          </cell>
          <cell r="G50">
            <v>526</v>
          </cell>
          <cell r="H50">
            <v>233</v>
          </cell>
          <cell r="I50">
            <v>2271</v>
          </cell>
          <cell r="J50">
            <v>2723</v>
          </cell>
          <cell r="K50">
            <v>6020</v>
          </cell>
          <cell r="L50">
            <v>8743</v>
          </cell>
          <cell r="M50">
            <v>68.855084067253799</v>
          </cell>
          <cell r="N50">
            <v>0</v>
          </cell>
          <cell r="O50">
            <v>4.8899999999999997</v>
          </cell>
          <cell r="P50">
            <v>4.8899999999999997</v>
          </cell>
          <cell r="R50">
            <v>0</v>
          </cell>
          <cell r="T50">
            <v>0</v>
          </cell>
          <cell r="W50">
            <v>0</v>
          </cell>
          <cell r="X50">
            <v>4890</v>
          </cell>
        </row>
        <row r="51">
          <cell r="B51">
            <v>38653</v>
          </cell>
          <cell r="C51" t="str">
            <v>B-02</v>
          </cell>
          <cell r="D51" t="str">
            <v>B-02:GBM</v>
          </cell>
          <cell r="E51">
            <v>4</v>
          </cell>
          <cell r="F51">
            <v>99</v>
          </cell>
          <cell r="G51">
            <v>495</v>
          </cell>
          <cell r="H51">
            <v>236</v>
          </cell>
          <cell r="I51">
            <v>1977</v>
          </cell>
          <cell r="J51">
            <v>2642</v>
          </cell>
          <cell r="K51">
            <v>6019</v>
          </cell>
          <cell r="L51">
            <v>8661</v>
          </cell>
          <cell r="M51">
            <v>69.495439325712965</v>
          </cell>
          <cell r="N51">
            <v>0</v>
          </cell>
          <cell r="O51">
            <v>3.96</v>
          </cell>
          <cell r="P51">
            <v>3.96</v>
          </cell>
          <cell r="R51">
            <v>0</v>
          </cell>
          <cell r="T51">
            <v>0</v>
          </cell>
          <cell r="W51">
            <v>0</v>
          </cell>
          <cell r="X51">
            <v>3960</v>
          </cell>
        </row>
        <row r="52">
          <cell r="B52">
            <v>38653</v>
          </cell>
          <cell r="C52" t="str">
            <v>B-02</v>
          </cell>
          <cell r="D52" t="str">
            <v>B-02:GBM</v>
          </cell>
          <cell r="E52">
            <v>6</v>
          </cell>
          <cell r="F52">
            <v>97</v>
          </cell>
          <cell r="G52">
            <v>525</v>
          </cell>
          <cell r="H52">
            <v>232</v>
          </cell>
          <cell r="I52">
            <v>2112</v>
          </cell>
          <cell r="J52">
            <v>2579</v>
          </cell>
          <cell r="K52">
            <v>6020</v>
          </cell>
          <cell r="L52">
            <v>8599</v>
          </cell>
          <cell r="M52">
            <v>70.008140481451335</v>
          </cell>
          <cell r="N52">
            <v>0</v>
          </cell>
          <cell r="O52">
            <v>4.49</v>
          </cell>
          <cell r="P52">
            <v>4.49</v>
          </cell>
          <cell r="R52">
            <v>0</v>
          </cell>
          <cell r="T52">
            <v>0</v>
          </cell>
          <cell r="W52">
            <v>0</v>
          </cell>
          <cell r="X52">
            <v>4490</v>
          </cell>
        </row>
        <row r="53">
          <cell r="B53">
            <v>38653</v>
          </cell>
          <cell r="C53" t="str">
            <v>B-02</v>
          </cell>
          <cell r="D53" t="str">
            <v>B-02:GBM</v>
          </cell>
          <cell r="E53">
            <v>5</v>
          </cell>
          <cell r="F53">
            <v>97</v>
          </cell>
          <cell r="G53">
            <v>494</v>
          </cell>
          <cell r="H53">
            <v>244</v>
          </cell>
          <cell r="I53">
            <v>1911</v>
          </cell>
          <cell r="J53">
            <v>2553</v>
          </cell>
          <cell r="K53">
            <v>6019</v>
          </cell>
          <cell r="L53">
            <v>8572</v>
          </cell>
          <cell r="M53">
            <v>70.21698553429772</v>
          </cell>
          <cell r="N53">
            <v>0</v>
          </cell>
          <cell r="O53">
            <v>3.59</v>
          </cell>
          <cell r="P53">
            <v>3.59</v>
          </cell>
          <cell r="R53">
            <v>0</v>
          </cell>
          <cell r="T53">
            <v>0</v>
          </cell>
          <cell r="W53">
            <v>0</v>
          </cell>
          <cell r="X53">
            <v>3590</v>
          </cell>
        </row>
        <row r="54">
          <cell r="B54">
            <v>38654</v>
          </cell>
          <cell r="C54" t="str">
            <v>B-02</v>
          </cell>
          <cell r="D54" t="str">
            <v>B-02:GBM</v>
          </cell>
          <cell r="E54">
            <v>5</v>
          </cell>
          <cell r="F54">
            <v>97</v>
          </cell>
          <cell r="G54">
            <v>493</v>
          </cell>
          <cell r="H54">
            <v>240</v>
          </cell>
          <cell r="I54">
            <v>1788</v>
          </cell>
          <cell r="J54">
            <v>2372</v>
          </cell>
          <cell r="K54">
            <v>6020</v>
          </cell>
          <cell r="L54">
            <v>8392</v>
          </cell>
          <cell r="M54">
            <v>71.734985700667309</v>
          </cell>
          <cell r="N54">
            <v>0</v>
          </cell>
          <cell r="O54">
            <v>2.98</v>
          </cell>
          <cell r="P54">
            <v>2.98</v>
          </cell>
          <cell r="R54">
            <v>0</v>
          </cell>
          <cell r="T54">
            <v>0</v>
          </cell>
          <cell r="W54">
            <v>0</v>
          </cell>
          <cell r="X54">
            <v>2980</v>
          </cell>
        </row>
        <row r="55">
          <cell r="B55">
            <v>38655</v>
          </cell>
          <cell r="C55" t="str">
            <v>B-02</v>
          </cell>
          <cell r="D55" t="str">
            <v>B-02:GBM</v>
          </cell>
          <cell r="E55">
            <v>8</v>
          </cell>
          <cell r="F55">
            <v>88</v>
          </cell>
          <cell r="G55">
            <v>492</v>
          </cell>
          <cell r="H55">
            <v>246</v>
          </cell>
          <cell r="I55">
            <v>1735</v>
          </cell>
          <cell r="J55">
            <v>2448</v>
          </cell>
          <cell r="K55">
            <v>6020</v>
          </cell>
          <cell r="L55">
            <v>8468</v>
          </cell>
          <cell r="M55">
            <v>71.091166745394432</v>
          </cell>
          <cell r="N55">
            <v>0</v>
          </cell>
          <cell r="O55">
            <v>2.92</v>
          </cell>
          <cell r="P55">
            <v>2.92</v>
          </cell>
          <cell r="R55">
            <v>0</v>
          </cell>
          <cell r="T55">
            <v>0</v>
          </cell>
          <cell r="W55">
            <v>0</v>
          </cell>
          <cell r="X55">
            <v>2920</v>
          </cell>
        </row>
        <row r="56">
          <cell r="B56">
            <v>38657</v>
          </cell>
          <cell r="C56" t="str">
            <v>B-02</v>
          </cell>
          <cell r="D56" t="str">
            <v>B-02:GBM</v>
          </cell>
          <cell r="E56">
            <v>23</v>
          </cell>
          <cell r="F56">
            <v>93</v>
          </cell>
          <cell r="G56">
            <v>495</v>
          </cell>
          <cell r="H56">
            <v>235</v>
          </cell>
          <cell r="I56">
            <v>1904</v>
          </cell>
          <cell r="J56">
            <v>2684</v>
          </cell>
          <cell r="K56">
            <v>5952</v>
          </cell>
          <cell r="L56">
            <v>8636</v>
          </cell>
          <cell r="M56">
            <v>68.920796665122737</v>
          </cell>
          <cell r="N56">
            <v>0.04</v>
          </cell>
          <cell r="O56">
            <v>1.18</v>
          </cell>
          <cell r="P56">
            <v>1.1399999999999999</v>
          </cell>
          <cell r="R56">
            <v>14.903129657228018</v>
          </cell>
          <cell r="S56">
            <v>148800</v>
          </cell>
          <cell r="T56">
            <v>215900</v>
          </cell>
          <cell r="W56">
            <v>40</v>
          </cell>
          <cell r="X56">
            <v>1140</v>
          </cell>
        </row>
        <row r="57">
          <cell r="B57">
            <v>38689</v>
          </cell>
          <cell r="C57" t="str">
            <v>B-02</v>
          </cell>
          <cell r="D57" t="str">
            <v>B-02:GBM</v>
          </cell>
          <cell r="E57">
            <v>8</v>
          </cell>
          <cell r="F57">
            <v>93</v>
          </cell>
          <cell r="G57">
            <v>497</v>
          </cell>
          <cell r="H57">
            <v>241</v>
          </cell>
          <cell r="I57">
            <v>1939</v>
          </cell>
          <cell r="J57">
            <v>2199</v>
          </cell>
          <cell r="K57">
            <v>6020</v>
          </cell>
          <cell r="L57">
            <v>8219</v>
          </cell>
          <cell r="M57">
            <v>73.244920306606645</v>
          </cell>
          <cell r="N57">
            <v>0.33</v>
          </cell>
          <cell r="O57">
            <v>3.98</v>
          </cell>
          <cell r="P57">
            <v>3.65</v>
          </cell>
          <cell r="R57">
            <v>150.06821282401091</v>
          </cell>
          <cell r="S57">
            <v>18242.424242424244</v>
          </cell>
          <cell r="T57">
            <v>24906.060606060608</v>
          </cell>
          <cell r="W57">
            <v>330</v>
          </cell>
          <cell r="X57">
            <v>3650</v>
          </cell>
        </row>
        <row r="58">
          <cell r="B58">
            <v>38695</v>
          </cell>
          <cell r="C58" t="str">
            <v>B-02</v>
          </cell>
          <cell r="D58" t="str">
            <v>B-02:GBM</v>
          </cell>
          <cell r="E58">
            <v>13</v>
          </cell>
          <cell r="F58">
            <v>92</v>
          </cell>
          <cell r="G58">
            <v>544</v>
          </cell>
          <cell r="H58">
            <v>233</v>
          </cell>
          <cell r="I58">
            <v>2098</v>
          </cell>
          <cell r="J58">
            <v>2275</v>
          </cell>
          <cell r="K58">
            <v>6020</v>
          </cell>
          <cell r="L58">
            <v>8295</v>
          </cell>
          <cell r="M58">
            <v>72.573839662447256</v>
          </cell>
          <cell r="N58">
            <v>0</v>
          </cell>
          <cell r="O58">
            <v>4.9000000000000004</v>
          </cell>
          <cell r="P58">
            <v>4.9000000000000004</v>
          </cell>
          <cell r="R58">
            <v>0</v>
          </cell>
          <cell r="T58">
            <v>0</v>
          </cell>
          <cell r="W58">
            <v>0</v>
          </cell>
          <cell r="X58">
            <v>4900</v>
          </cell>
        </row>
        <row r="59">
          <cell r="B59">
            <v>38696</v>
          </cell>
          <cell r="C59" t="str">
            <v>B-02</v>
          </cell>
          <cell r="D59" t="str">
            <v>B-02:GBM</v>
          </cell>
          <cell r="E59">
            <v>15</v>
          </cell>
          <cell r="F59">
            <v>93</v>
          </cell>
          <cell r="G59">
            <v>524</v>
          </cell>
          <cell r="H59">
            <v>232</v>
          </cell>
          <cell r="I59">
            <v>2194</v>
          </cell>
          <cell r="J59">
            <v>2283</v>
          </cell>
          <cell r="K59">
            <v>6020</v>
          </cell>
          <cell r="L59">
            <v>8303</v>
          </cell>
          <cell r="M59">
            <v>72.503914247862213</v>
          </cell>
          <cell r="N59">
            <v>0</v>
          </cell>
          <cell r="O59">
            <v>4.78</v>
          </cell>
          <cell r="P59">
            <v>4.78</v>
          </cell>
          <cell r="R59">
            <v>0</v>
          </cell>
          <cell r="T59">
            <v>0</v>
          </cell>
          <cell r="V59" t="str">
            <v>Qt adjusted due  to negative form gas (IH)</v>
          </cell>
          <cell r="W59">
            <v>0</v>
          </cell>
          <cell r="X59">
            <v>4780</v>
          </cell>
        </row>
        <row r="60">
          <cell r="B60">
            <v>38697</v>
          </cell>
          <cell r="C60" t="str">
            <v>B-02</v>
          </cell>
          <cell r="D60" t="str">
            <v>B-02:GBM</v>
          </cell>
          <cell r="E60">
            <v>8</v>
          </cell>
          <cell r="F60">
            <v>93</v>
          </cell>
          <cell r="G60">
            <v>525</v>
          </cell>
          <cell r="H60">
            <v>226</v>
          </cell>
          <cell r="I60">
            <v>2257</v>
          </cell>
          <cell r="J60">
            <v>2302</v>
          </cell>
          <cell r="K60">
            <v>6020</v>
          </cell>
          <cell r="L60">
            <v>8322</v>
          </cell>
          <cell r="M60">
            <v>72.33838019706802</v>
          </cell>
          <cell r="N60">
            <v>0</v>
          </cell>
          <cell r="O60">
            <v>5.07</v>
          </cell>
          <cell r="P60">
            <v>5.07</v>
          </cell>
          <cell r="R60">
            <v>0</v>
          </cell>
          <cell r="T60">
            <v>0</v>
          </cell>
          <cell r="V60" t="str">
            <v>Qt adjusted due to negative form gas (IH)</v>
          </cell>
          <cell r="W60">
            <v>0</v>
          </cell>
          <cell r="X60">
            <v>5070</v>
          </cell>
        </row>
        <row r="61">
          <cell r="B61">
            <v>38714</v>
          </cell>
          <cell r="C61" t="str">
            <v>B-02</v>
          </cell>
          <cell r="D61" t="str">
            <v>B-02:GBM</v>
          </cell>
          <cell r="E61">
            <v>7</v>
          </cell>
          <cell r="F61">
            <v>92</v>
          </cell>
          <cell r="G61">
            <v>523</v>
          </cell>
          <cell r="H61">
            <v>241</v>
          </cell>
          <cell r="I61">
            <v>1902</v>
          </cell>
          <cell r="J61">
            <v>1534</v>
          </cell>
          <cell r="K61">
            <v>6002</v>
          </cell>
          <cell r="L61">
            <v>7536</v>
          </cell>
          <cell r="M61">
            <v>79.6443736730361</v>
          </cell>
          <cell r="N61">
            <v>0</v>
          </cell>
          <cell r="O61">
            <v>4</v>
          </cell>
          <cell r="P61">
            <v>4</v>
          </cell>
          <cell r="R61">
            <v>0</v>
          </cell>
          <cell r="T61">
            <v>0</v>
          </cell>
          <cell r="W61">
            <v>0</v>
          </cell>
          <cell r="X61">
            <v>4000</v>
          </cell>
        </row>
        <row r="62">
          <cell r="B62">
            <v>38729</v>
          </cell>
          <cell r="C62" t="str">
            <v>B-02</v>
          </cell>
          <cell r="D62" t="str">
            <v>B-02:GBM</v>
          </cell>
          <cell r="E62">
            <v>15</v>
          </cell>
          <cell r="F62">
            <v>92</v>
          </cell>
          <cell r="G62">
            <v>544</v>
          </cell>
          <cell r="H62">
            <v>235</v>
          </cell>
          <cell r="I62">
            <v>2092</v>
          </cell>
          <cell r="J62">
            <v>2415</v>
          </cell>
          <cell r="K62">
            <v>6020</v>
          </cell>
          <cell r="L62">
            <v>8435</v>
          </cell>
          <cell r="M62">
            <v>71.369294605809131</v>
          </cell>
          <cell r="N62">
            <v>0</v>
          </cell>
          <cell r="O62">
            <v>4.93</v>
          </cell>
          <cell r="P62">
            <v>4.93</v>
          </cell>
          <cell r="R62">
            <v>0</v>
          </cell>
          <cell r="T62">
            <v>0</v>
          </cell>
          <cell r="W62">
            <v>0</v>
          </cell>
          <cell r="X62">
            <v>4930</v>
          </cell>
        </row>
        <row r="63">
          <cell r="B63">
            <v>38763</v>
          </cell>
          <cell r="C63" t="str">
            <v>B-02</v>
          </cell>
          <cell r="D63" t="str">
            <v>B-02:GBM</v>
          </cell>
          <cell r="E63">
            <v>6</v>
          </cell>
          <cell r="F63">
            <v>93</v>
          </cell>
          <cell r="G63">
            <v>518</v>
          </cell>
          <cell r="H63">
            <v>237</v>
          </cell>
          <cell r="I63">
            <v>2286</v>
          </cell>
          <cell r="J63">
            <v>3157</v>
          </cell>
          <cell r="K63">
            <v>8007</v>
          </cell>
          <cell r="L63">
            <v>11164</v>
          </cell>
          <cell r="M63">
            <v>71.721605159441054</v>
          </cell>
          <cell r="N63">
            <v>2.21</v>
          </cell>
          <cell r="O63">
            <v>7.3</v>
          </cell>
          <cell r="P63">
            <v>5.09</v>
          </cell>
          <cell r="R63">
            <v>700.03167564143178</v>
          </cell>
          <cell r="S63">
            <v>3623.0769230769229</v>
          </cell>
          <cell r="T63">
            <v>5051.5837104072398</v>
          </cell>
          <cell r="W63">
            <v>2210</v>
          </cell>
          <cell r="X63">
            <v>5090</v>
          </cell>
        </row>
        <row r="64">
          <cell r="B64">
            <v>38772</v>
          </cell>
          <cell r="C64" t="str">
            <v>B-02</v>
          </cell>
          <cell r="D64" t="str">
            <v>B-02:GBM</v>
          </cell>
          <cell r="E64">
            <v>7</v>
          </cell>
          <cell r="F64">
            <v>94</v>
          </cell>
          <cell r="G64">
            <v>514</v>
          </cell>
          <cell r="H64">
            <v>238</v>
          </cell>
          <cell r="I64">
            <v>1898</v>
          </cell>
          <cell r="J64">
            <v>2943</v>
          </cell>
          <cell r="K64">
            <v>7975</v>
          </cell>
          <cell r="L64">
            <v>10918</v>
          </cell>
          <cell r="M64">
            <v>73.044513647188126</v>
          </cell>
          <cell r="N64">
            <v>1.1000000000000001</v>
          </cell>
          <cell r="O64">
            <v>4.9000000000000004</v>
          </cell>
          <cell r="P64">
            <v>3.8</v>
          </cell>
          <cell r="R64">
            <v>373.76826367652058</v>
          </cell>
          <cell r="S64">
            <v>7250</v>
          </cell>
          <cell r="T64">
            <v>9925.454545454546</v>
          </cell>
          <cell r="V64" t="str">
            <v>There was compressor trip</v>
          </cell>
          <cell r="W64">
            <v>1100</v>
          </cell>
          <cell r="X64">
            <v>3800</v>
          </cell>
        </row>
        <row r="65">
          <cell r="B65">
            <v>38782</v>
          </cell>
          <cell r="C65" t="str">
            <v>B-02</v>
          </cell>
          <cell r="D65" t="str">
            <v>B-02:GBM</v>
          </cell>
          <cell r="E65">
            <v>10</v>
          </cell>
          <cell r="F65">
            <v>94</v>
          </cell>
          <cell r="G65">
            <v>516</v>
          </cell>
          <cell r="H65">
            <v>239</v>
          </cell>
          <cell r="I65">
            <v>2022</v>
          </cell>
          <cell r="J65">
            <v>2549</v>
          </cell>
          <cell r="K65">
            <v>7483</v>
          </cell>
          <cell r="L65">
            <v>10032</v>
          </cell>
          <cell r="M65">
            <v>74.591307814992021</v>
          </cell>
          <cell r="N65">
            <v>0</v>
          </cell>
          <cell r="O65">
            <v>4.71</v>
          </cell>
          <cell r="P65">
            <v>4.71</v>
          </cell>
          <cell r="R65">
            <v>0</v>
          </cell>
          <cell r="T65">
            <v>0</v>
          </cell>
          <cell r="W65">
            <v>0</v>
          </cell>
          <cell r="X65">
            <v>4710</v>
          </cell>
        </row>
        <row r="66">
          <cell r="B66">
            <v>38799</v>
          </cell>
          <cell r="C66" t="str">
            <v>B-02</v>
          </cell>
          <cell r="D66" t="str">
            <v>B-02:GBM</v>
          </cell>
          <cell r="E66">
            <v>6</v>
          </cell>
          <cell r="F66">
            <v>93</v>
          </cell>
          <cell r="G66">
            <v>516</v>
          </cell>
          <cell r="H66">
            <v>240</v>
          </cell>
          <cell r="I66">
            <v>2007</v>
          </cell>
          <cell r="J66">
            <v>2218</v>
          </cell>
          <cell r="K66">
            <v>7439</v>
          </cell>
          <cell r="L66">
            <v>9657</v>
          </cell>
          <cell r="M66">
            <v>77.032204618411512</v>
          </cell>
          <cell r="N66">
            <v>0</v>
          </cell>
          <cell r="O66">
            <v>4.38</v>
          </cell>
          <cell r="P66">
            <v>4.38</v>
          </cell>
          <cell r="R66">
            <v>0</v>
          </cell>
          <cell r="T66">
            <v>0</v>
          </cell>
          <cell r="V66" t="str">
            <v>Gas production rate is not read</v>
          </cell>
          <cell r="W66">
            <v>0</v>
          </cell>
          <cell r="X66">
            <v>4380</v>
          </cell>
        </row>
        <row r="67">
          <cell r="B67">
            <v>38819</v>
          </cell>
          <cell r="C67" t="str">
            <v>B-02</v>
          </cell>
          <cell r="D67" t="str">
            <v>B-02:GBM</v>
          </cell>
          <cell r="E67">
            <v>23</v>
          </cell>
          <cell r="F67">
            <v>93</v>
          </cell>
          <cell r="G67">
            <v>507</v>
          </cell>
          <cell r="H67">
            <v>239</v>
          </cell>
          <cell r="I67">
            <v>2053</v>
          </cell>
          <cell r="J67">
            <v>2661</v>
          </cell>
          <cell r="K67">
            <v>7938</v>
          </cell>
          <cell r="L67">
            <v>10599</v>
          </cell>
          <cell r="M67">
            <v>74.893857911123689</v>
          </cell>
          <cell r="N67">
            <v>0</v>
          </cell>
          <cell r="O67">
            <v>4.7</v>
          </cell>
          <cell r="P67">
            <v>4.7</v>
          </cell>
          <cell r="R67">
            <v>0</v>
          </cell>
          <cell r="T67">
            <v>0</v>
          </cell>
          <cell r="V67" t="str">
            <v>Gas flow rate T. separator WHPB not accurate</v>
          </cell>
          <cell r="W67">
            <v>0</v>
          </cell>
          <cell r="X67">
            <v>4700</v>
          </cell>
        </row>
        <row r="68">
          <cell r="B68">
            <v>38830</v>
          </cell>
          <cell r="C68" t="str">
            <v>B-02</v>
          </cell>
          <cell r="D68" t="str">
            <v>B-02:GBM</v>
          </cell>
          <cell r="E68">
            <v>9</v>
          </cell>
          <cell r="F68">
            <v>93</v>
          </cell>
          <cell r="G68">
            <v>512</v>
          </cell>
          <cell r="H68">
            <v>245</v>
          </cell>
          <cell r="I68">
            <v>1900</v>
          </cell>
          <cell r="J68">
            <v>2301</v>
          </cell>
          <cell r="K68">
            <v>8174</v>
          </cell>
          <cell r="L68">
            <v>10475</v>
          </cell>
          <cell r="M68">
            <v>78.033412887828163</v>
          </cell>
          <cell r="N68">
            <v>0</v>
          </cell>
          <cell r="O68">
            <v>4.3099999999999996</v>
          </cell>
          <cell r="P68">
            <v>4.3099999999999996</v>
          </cell>
          <cell r="R68">
            <v>0</v>
          </cell>
          <cell r="T68">
            <v>0</v>
          </cell>
          <cell r="V68" t="str">
            <v>Gas prod rate is not read</v>
          </cell>
          <cell r="W68">
            <v>0</v>
          </cell>
          <cell r="X68">
            <v>4310</v>
          </cell>
        </row>
        <row r="69">
          <cell r="B69">
            <v>38839</v>
          </cell>
          <cell r="C69" t="str">
            <v>B-02</v>
          </cell>
          <cell r="D69" t="str">
            <v>B-02:GBM</v>
          </cell>
          <cell r="E69">
            <v>20</v>
          </cell>
          <cell r="F69">
            <v>94</v>
          </cell>
          <cell r="G69">
            <v>516</v>
          </cell>
          <cell r="H69">
            <v>236</v>
          </cell>
          <cell r="I69">
            <v>1854</v>
          </cell>
          <cell r="J69">
            <v>2444</v>
          </cell>
          <cell r="K69">
            <v>7960</v>
          </cell>
          <cell r="L69">
            <v>10404</v>
          </cell>
          <cell r="M69">
            <v>76.509034986543639</v>
          </cell>
          <cell r="N69">
            <v>0</v>
          </cell>
          <cell r="O69">
            <v>4.24</v>
          </cell>
          <cell r="P69">
            <v>4.24</v>
          </cell>
          <cell r="R69">
            <v>0</v>
          </cell>
          <cell r="T69">
            <v>0</v>
          </cell>
          <cell r="W69">
            <v>0</v>
          </cell>
          <cell r="X69">
            <v>4240</v>
          </cell>
        </row>
        <row r="70">
          <cell r="B70">
            <v>38849</v>
          </cell>
          <cell r="C70" t="str">
            <v>B-02</v>
          </cell>
          <cell r="D70" t="str">
            <v>B-02:GBM</v>
          </cell>
          <cell r="E70">
            <v>6</v>
          </cell>
          <cell r="F70">
            <v>94</v>
          </cell>
          <cell r="G70">
            <v>516</v>
          </cell>
          <cell r="H70">
            <v>242</v>
          </cell>
          <cell r="I70">
            <v>1851</v>
          </cell>
          <cell r="J70">
            <v>2173</v>
          </cell>
          <cell r="K70">
            <v>7977</v>
          </cell>
          <cell r="L70">
            <v>10150</v>
          </cell>
          <cell r="M70">
            <v>78.591133004926107</v>
          </cell>
          <cell r="N70">
            <v>0</v>
          </cell>
          <cell r="O70">
            <v>4.2</v>
          </cell>
          <cell r="P70">
            <v>4.2</v>
          </cell>
          <cell r="R70">
            <v>0</v>
          </cell>
          <cell r="T70">
            <v>0</v>
          </cell>
          <cell r="W70">
            <v>0</v>
          </cell>
          <cell r="X70">
            <v>4200</v>
          </cell>
        </row>
        <row r="71">
          <cell r="B71">
            <v>38865</v>
          </cell>
          <cell r="C71" t="str">
            <v>B-02</v>
          </cell>
          <cell r="D71" t="str">
            <v>B-02:GBM</v>
          </cell>
          <cell r="E71">
            <v>12</v>
          </cell>
          <cell r="F71">
            <v>93</v>
          </cell>
          <cell r="G71">
            <v>516</v>
          </cell>
          <cell r="H71">
            <v>231</v>
          </cell>
          <cell r="I71">
            <v>1975</v>
          </cell>
          <cell r="J71">
            <v>2054</v>
          </cell>
          <cell r="K71">
            <v>7975</v>
          </cell>
          <cell r="L71">
            <v>10029</v>
          </cell>
          <cell r="M71">
            <v>79.519393758101501</v>
          </cell>
          <cell r="N71">
            <v>0</v>
          </cell>
          <cell r="O71">
            <v>4.74</v>
          </cell>
          <cell r="P71">
            <v>4.74</v>
          </cell>
          <cell r="R71">
            <v>0</v>
          </cell>
          <cell r="T71">
            <v>0</v>
          </cell>
          <cell r="W71">
            <v>0</v>
          </cell>
          <cell r="X71">
            <v>4740</v>
          </cell>
        </row>
        <row r="72">
          <cell r="B72">
            <v>38882</v>
          </cell>
          <cell r="C72" t="str">
            <v>B-02</v>
          </cell>
          <cell r="D72" t="str">
            <v>B-02:GBM</v>
          </cell>
          <cell r="E72">
            <v>6</v>
          </cell>
          <cell r="F72">
            <v>93</v>
          </cell>
          <cell r="G72">
            <v>516</v>
          </cell>
          <cell r="H72">
            <v>232</v>
          </cell>
          <cell r="I72">
            <v>2256</v>
          </cell>
          <cell r="J72">
            <v>1675</v>
          </cell>
          <cell r="K72">
            <v>7726</v>
          </cell>
          <cell r="L72">
            <v>9401</v>
          </cell>
          <cell r="M72">
            <v>82.182746516328052</v>
          </cell>
          <cell r="N72">
            <v>0</v>
          </cell>
          <cell r="O72">
            <v>5.09</v>
          </cell>
          <cell r="P72">
            <v>5.09</v>
          </cell>
          <cell r="R72">
            <v>0</v>
          </cell>
          <cell r="T72">
            <v>0</v>
          </cell>
          <cell r="W72">
            <v>0</v>
          </cell>
          <cell r="X72">
            <v>5090</v>
          </cell>
        </row>
        <row r="73">
          <cell r="B73">
            <v>38900</v>
          </cell>
          <cell r="C73" t="str">
            <v>B-02</v>
          </cell>
          <cell r="D73" t="str">
            <v>B-02:GBM</v>
          </cell>
          <cell r="E73">
            <v>7</v>
          </cell>
          <cell r="F73">
            <v>94</v>
          </cell>
          <cell r="G73">
            <v>504</v>
          </cell>
          <cell r="H73">
            <v>234</v>
          </cell>
          <cell r="I73">
            <v>1709</v>
          </cell>
          <cell r="J73">
            <v>1511</v>
          </cell>
          <cell r="K73">
            <v>7580</v>
          </cell>
          <cell r="L73">
            <v>9091</v>
          </cell>
          <cell r="M73">
            <v>83.379166208337921</v>
          </cell>
          <cell r="N73">
            <v>0</v>
          </cell>
          <cell r="O73">
            <v>3.38</v>
          </cell>
          <cell r="P73">
            <v>3.38</v>
          </cell>
          <cell r="R73">
            <v>0</v>
          </cell>
          <cell r="T73">
            <v>0</v>
          </cell>
          <cell r="W73">
            <v>0</v>
          </cell>
          <cell r="X73">
            <v>3380</v>
          </cell>
        </row>
        <row r="74">
          <cell r="B74">
            <v>38901</v>
          </cell>
          <cell r="C74" t="str">
            <v>B-02</v>
          </cell>
          <cell r="D74" t="str">
            <v>B-02:GBM</v>
          </cell>
          <cell r="E74">
            <v>6</v>
          </cell>
          <cell r="F74">
            <v>93</v>
          </cell>
          <cell r="G74">
            <v>510</v>
          </cell>
          <cell r="H74">
            <v>231</v>
          </cell>
          <cell r="I74">
            <v>1884</v>
          </cell>
          <cell r="J74">
            <v>1282</v>
          </cell>
          <cell r="K74">
            <v>7649</v>
          </cell>
          <cell r="L74">
            <v>8931</v>
          </cell>
          <cell r="M74">
            <v>85.645504422797003</v>
          </cell>
          <cell r="N74">
            <v>0</v>
          </cell>
          <cell r="O74">
            <v>4.41</v>
          </cell>
          <cell r="P74">
            <v>4.41</v>
          </cell>
          <cell r="R74">
            <v>0</v>
          </cell>
          <cell r="T74">
            <v>0</v>
          </cell>
          <cell r="V74" t="str">
            <v>Step rate w/ 4.41 MMSCFD</v>
          </cell>
          <cell r="W74">
            <v>0</v>
          </cell>
          <cell r="X74">
            <v>4410</v>
          </cell>
        </row>
        <row r="75">
          <cell r="B75">
            <v>38902</v>
          </cell>
          <cell r="C75" t="str">
            <v>B-02</v>
          </cell>
          <cell r="D75" t="str">
            <v>B-02:GBM</v>
          </cell>
          <cell r="E75">
            <v>6</v>
          </cell>
          <cell r="F75">
            <v>93</v>
          </cell>
          <cell r="G75">
            <v>514</v>
          </cell>
          <cell r="H75">
            <v>232</v>
          </cell>
          <cell r="I75">
            <v>1963</v>
          </cell>
          <cell r="J75">
            <v>1455</v>
          </cell>
          <cell r="K75">
            <v>7630</v>
          </cell>
          <cell r="L75">
            <v>9085</v>
          </cell>
          <cell r="M75">
            <v>83.984589983489272</v>
          </cell>
          <cell r="N75">
            <v>0</v>
          </cell>
          <cell r="O75">
            <v>4.78</v>
          </cell>
          <cell r="P75">
            <v>4.78</v>
          </cell>
          <cell r="R75">
            <v>0</v>
          </cell>
          <cell r="T75">
            <v>0</v>
          </cell>
          <cell r="V75" t="str">
            <v>Step rate w/ 4.78 MMSCFD</v>
          </cell>
          <cell r="W75">
            <v>0</v>
          </cell>
          <cell r="X75">
            <v>4780</v>
          </cell>
        </row>
        <row r="76">
          <cell r="B76">
            <v>38916</v>
          </cell>
          <cell r="C76" t="str">
            <v>B-02</v>
          </cell>
          <cell r="D76" t="str">
            <v>B-02:GBM</v>
          </cell>
          <cell r="E76">
            <v>10</v>
          </cell>
          <cell r="F76">
            <v>94</v>
          </cell>
          <cell r="G76">
            <v>534</v>
          </cell>
          <cell r="H76">
            <v>240</v>
          </cell>
          <cell r="I76">
            <v>1974</v>
          </cell>
          <cell r="J76">
            <v>1447</v>
          </cell>
          <cell r="K76">
            <v>7619</v>
          </cell>
          <cell r="L76">
            <v>9066</v>
          </cell>
          <cell r="M76">
            <v>84.039267593205381</v>
          </cell>
          <cell r="N76">
            <v>0.81000000000000105</v>
          </cell>
          <cell r="O76">
            <v>5.28</v>
          </cell>
          <cell r="P76">
            <v>4.47</v>
          </cell>
          <cell r="R76">
            <v>559.77885279889495</v>
          </cell>
          <cell r="S76">
            <v>9406.1728395061618</v>
          </cell>
          <cell r="T76">
            <v>11192.592592592579</v>
          </cell>
          <cell r="V76" t="str">
            <v>gas started to recorded (small)</v>
          </cell>
          <cell r="W76">
            <v>810.00000000000102</v>
          </cell>
          <cell r="X76">
            <v>4470</v>
          </cell>
        </row>
        <row r="77">
          <cell r="B77">
            <v>38931</v>
          </cell>
          <cell r="C77" t="str">
            <v>B-02</v>
          </cell>
          <cell r="D77" t="str">
            <v>B-02:GBM</v>
          </cell>
          <cell r="E77">
            <v>6</v>
          </cell>
          <cell r="F77">
            <v>95</v>
          </cell>
          <cell r="G77">
            <v>510</v>
          </cell>
          <cell r="H77">
            <v>227</v>
          </cell>
          <cell r="I77">
            <v>1923</v>
          </cell>
          <cell r="J77">
            <v>872</v>
          </cell>
          <cell r="K77">
            <v>7112</v>
          </cell>
          <cell r="L77">
            <v>7984</v>
          </cell>
          <cell r="M77">
            <v>89.078156312625254</v>
          </cell>
          <cell r="N77">
            <v>1.0900000000000001</v>
          </cell>
          <cell r="O77">
            <v>5.54</v>
          </cell>
          <cell r="P77">
            <v>4.45</v>
          </cell>
          <cell r="R77">
            <v>1250</v>
          </cell>
          <cell r="S77">
            <v>6524.7706422018346</v>
          </cell>
          <cell r="T77">
            <v>7324.7706422018346</v>
          </cell>
          <cell r="V77" t="str">
            <v>Oil drop significant, need to retest</v>
          </cell>
          <cell r="W77">
            <v>1090</v>
          </cell>
          <cell r="X77">
            <v>4450</v>
          </cell>
        </row>
        <row r="78">
          <cell r="B78">
            <v>38932</v>
          </cell>
          <cell r="C78" t="str">
            <v>B-02</v>
          </cell>
          <cell r="D78" t="str">
            <v>B-02:GBM</v>
          </cell>
          <cell r="E78">
            <v>8</v>
          </cell>
          <cell r="F78">
            <v>95</v>
          </cell>
          <cell r="G78">
            <v>508</v>
          </cell>
          <cell r="H78">
            <v>231</v>
          </cell>
          <cell r="I78">
            <v>1617</v>
          </cell>
          <cell r="J78">
            <v>892</v>
          </cell>
          <cell r="K78">
            <v>6897</v>
          </cell>
          <cell r="L78">
            <v>7789</v>
          </cell>
          <cell r="M78">
            <v>88.547952240338944</v>
          </cell>
          <cell r="N78">
            <v>0.85</v>
          </cell>
          <cell r="O78">
            <v>3.94</v>
          </cell>
          <cell r="P78">
            <v>3.09</v>
          </cell>
          <cell r="R78">
            <v>952.91479820627808</v>
          </cell>
          <cell r="S78">
            <v>8114.1176470588234</v>
          </cell>
          <cell r="T78">
            <v>9163.5294117647063</v>
          </cell>
          <cell r="V78" t="str">
            <v>step rate w/ 3 MM</v>
          </cell>
          <cell r="W78">
            <v>850</v>
          </cell>
          <cell r="X78">
            <v>3090</v>
          </cell>
        </row>
        <row r="79">
          <cell r="B79">
            <v>38933</v>
          </cell>
          <cell r="C79" t="str">
            <v>B-02</v>
          </cell>
          <cell r="D79" t="str">
            <v>B-02:GBM</v>
          </cell>
          <cell r="E79">
            <v>8</v>
          </cell>
          <cell r="F79">
            <v>95</v>
          </cell>
          <cell r="G79">
            <v>509</v>
          </cell>
          <cell r="H79">
            <v>228</v>
          </cell>
          <cell r="I79">
            <v>1716</v>
          </cell>
          <cell r="J79">
            <v>997</v>
          </cell>
          <cell r="K79">
            <v>6996</v>
          </cell>
          <cell r="L79">
            <v>7993</v>
          </cell>
          <cell r="M79">
            <v>87.526585762542226</v>
          </cell>
          <cell r="N79">
            <v>0.93</v>
          </cell>
          <cell r="O79">
            <v>4.54</v>
          </cell>
          <cell r="P79">
            <v>3.61</v>
          </cell>
          <cell r="R79">
            <v>932.79839518555661</v>
          </cell>
          <cell r="S79">
            <v>7522.5806451612907</v>
          </cell>
          <cell r="T79">
            <v>8594.6236559139779</v>
          </cell>
          <cell r="V79" t="str">
            <v>step rate w/ 3.61 MM</v>
          </cell>
          <cell r="W79">
            <v>930</v>
          </cell>
          <cell r="X79">
            <v>3610</v>
          </cell>
        </row>
        <row r="80">
          <cell r="B80">
            <v>38934</v>
          </cell>
          <cell r="C80" t="str">
            <v>B-02</v>
          </cell>
          <cell r="D80" t="str">
            <v>B-02:GBM</v>
          </cell>
          <cell r="E80">
            <v>8</v>
          </cell>
          <cell r="F80">
            <v>95</v>
          </cell>
          <cell r="G80">
            <v>509</v>
          </cell>
          <cell r="H80">
            <v>228</v>
          </cell>
          <cell r="I80">
            <v>1842</v>
          </cell>
          <cell r="J80">
            <v>1004</v>
          </cell>
          <cell r="K80">
            <v>7097</v>
          </cell>
          <cell r="L80">
            <v>8101</v>
          </cell>
          <cell r="M80">
            <v>87.606468337242319</v>
          </cell>
          <cell r="N80">
            <v>1.39</v>
          </cell>
          <cell r="O80">
            <v>5.44</v>
          </cell>
          <cell r="P80">
            <v>4.05</v>
          </cell>
          <cell r="R80">
            <v>1384.4621513944223</v>
          </cell>
          <cell r="S80">
            <v>5105.7553956834536</v>
          </cell>
          <cell r="T80">
            <v>5828.0575539568345</v>
          </cell>
          <cell r="V80" t="str">
            <v>step rate w/ 4.05 MM</v>
          </cell>
          <cell r="W80">
            <v>1390</v>
          </cell>
          <cell r="X80">
            <v>4050</v>
          </cell>
        </row>
        <row r="81">
          <cell r="B81">
            <v>38937</v>
          </cell>
          <cell r="C81" t="str">
            <v>B-02</v>
          </cell>
          <cell r="D81" t="str">
            <v>B-02:GBM</v>
          </cell>
          <cell r="E81">
            <v>5</v>
          </cell>
          <cell r="F81">
            <v>95</v>
          </cell>
          <cell r="G81">
            <v>511</v>
          </cell>
          <cell r="H81">
            <v>220</v>
          </cell>
          <cell r="I81">
            <v>1941</v>
          </cell>
          <cell r="J81">
            <v>715</v>
          </cell>
          <cell r="K81">
            <v>7055</v>
          </cell>
          <cell r="L81">
            <v>7770</v>
          </cell>
          <cell r="M81">
            <v>90.797940797940797</v>
          </cell>
          <cell r="N81">
            <v>0.96</v>
          </cell>
          <cell r="O81">
            <v>5.35</v>
          </cell>
          <cell r="P81">
            <v>4.3899999999999997</v>
          </cell>
          <cell r="R81">
            <v>1342.6573426573427</v>
          </cell>
          <cell r="S81">
            <v>7348.958333333333</v>
          </cell>
          <cell r="T81">
            <v>8093.75</v>
          </cell>
          <cell r="V81" t="str">
            <v>step rate w/ 4.39 MM (proposed =4.5)</v>
          </cell>
          <cell r="W81">
            <v>960</v>
          </cell>
          <cell r="X81">
            <v>4390</v>
          </cell>
        </row>
        <row r="82">
          <cell r="B82">
            <v>38938</v>
          </cell>
          <cell r="C82" t="str">
            <v>B-02</v>
          </cell>
          <cell r="D82" t="str">
            <v>B-02:GBM</v>
          </cell>
          <cell r="E82">
            <v>12</v>
          </cell>
          <cell r="F82">
            <v>95</v>
          </cell>
          <cell r="G82">
            <v>511</v>
          </cell>
          <cell r="H82">
            <v>224</v>
          </cell>
          <cell r="I82">
            <v>1983</v>
          </cell>
          <cell r="J82">
            <v>951</v>
          </cell>
          <cell r="K82">
            <v>7026</v>
          </cell>
          <cell r="L82">
            <v>7977</v>
          </cell>
          <cell r="M82">
            <v>88.078224896577666</v>
          </cell>
          <cell r="N82">
            <v>0.99</v>
          </cell>
          <cell r="O82">
            <v>5.62</v>
          </cell>
          <cell r="P82">
            <v>4.63</v>
          </cell>
          <cell r="R82">
            <v>1041.0094637223974</v>
          </cell>
          <cell r="S82">
            <v>7096.969696969697</v>
          </cell>
          <cell r="T82">
            <v>8057.575757575758</v>
          </cell>
          <cell r="V82" t="str">
            <v>step rate w/ 4.63 MM (proposed = 5)</v>
          </cell>
          <cell r="W82">
            <v>990</v>
          </cell>
          <cell r="X82">
            <v>4630</v>
          </cell>
        </row>
        <row r="83">
          <cell r="B83">
            <v>38945</v>
          </cell>
          <cell r="C83" t="str">
            <v>B-02</v>
          </cell>
          <cell r="D83" t="str">
            <v>B-02:GBM</v>
          </cell>
          <cell r="E83">
            <v>6</v>
          </cell>
          <cell r="F83">
            <v>95</v>
          </cell>
          <cell r="G83">
            <v>511</v>
          </cell>
          <cell r="H83">
            <v>223</v>
          </cell>
          <cell r="I83">
            <v>2056</v>
          </cell>
          <cell r="J83">
            <v>1012</v>
          </cell>
          <cell r="K83">
            <v>6984</v>
          </cell>
          <cell r="L83">
            <v>7996</v>
          </cell>
          <cell r="M83">
            <v>87.343671835917959</v>
          </cell>
          <cell r="N83">
            <v>0.45</v>
          </cell>
          <cell r="O83">
            <v>5.51</v>
          </cell>
          <cell r="P83">
            <v>5.0599999999999996</v>
          </cell>
          <cell r="R83">
            <v>444.66403162055337</v>
          </cell>
          <cell r="S83">
            <v>15520</v>
          </cell>
          <cell r="T83">
            <v>17768.888888888891</v>
          </cell>
          <cell r="V83" t="str">
            <v>injection with 5 MM</v>
          </cell>
          <cell r="W83">
            <v>450</v>
          </cell>
          <cell r="X83">
            <v>5060</v>
          </cell>
        </row>
        <row r="84">
          <cell r="B84">
            <v>38984</v>
          </cell>
          <cell r="C84" t="str">
            <v>B-02</v>
          </cell>
          <cell r="D84" t="str">
            <v>B-02:GBM</v>
          </cell>
          <cell r="E84">
            <v>12</v>
          </cell>
          <cell r="F84">
            <v>98</v>
          </cell>
          <cell r="G84">
            <v>447</v>
          </cell>
          <cell r="H84">
            <v>220</v>
          </cell>
          <cell r="I84">
            <v>1871</v>
          </cell>
          <cell r="J84">
            <v>261</v>
          </cell>
          <cell r="K84">
            <v>6641</v>
          </cell>
          <cell r="L84">
            <v>6902</v>
          </cell>
          <cell r="M84">
            <v>96.21848739495799</v>
          </cell>
          <cell r="N84">
            <v>0.6</v>
          </cell>
          <cell r="O84">
            <v>5.3</v>
          </cell>
          <cell r="P84">
            <v>4.7</v>
          </cell>
          <cell r="R84">
            <v>2298.8505747126437</v>
          </cell>
          <cell r="S84">
            <v>11068.333333333334</v>
          </cell>
          <cell r="T84">
            <v>11503.333333333334</v>
          </cell>
          <cell r="V84" t="str">
            <v>Need to retest WC increase 9%.</v>
          </cell>
          <cell r="W84">
            <v>600</v>
          </cell>
          <cell r="X84">
            <v>4700</v>
          </cell>
        </row>
        <row r="85">
          <cell r="B85">
            <v>38986</v>
          </cell>
          <cell r="C85" t="str">
            <v>B-02</v>
          </cell>
          <cell r="D85" t="str">
            <v>B-02:GBM</v>
          </cell>
          <cell r="E85">
            <v>9</v>
          </cell>
          <cell r="F85">
            <v>98</v>
          </cell>
          <cell r="G85">
            <v>449</v>
          </cell>
          <cell r="H85">
            <v>221</v>
          </cell>
          <cell r="I85">
            <v>1828</v>
          </cell>
          <cell r="J85">
            <v>657</v>
          </cell>
          <cell r="K85">
            <v>6586</v>
          </cell>
          <cell r="L85">
            <v>7243</v>
          </cell>
          <cell r="M85">
            <v>90.929172994615485</v>
          </cell>
          <cell r="N85">
            <v>1.1100000000000001</v>
          </cell>
          <cell r="O85">
            <v>5.6</v>
          </cell>
          <cell r="P85">
            <v>4.49</v>
          </cell>
          <cell r="R85">
            <v>1689.4977168949772</v>
          </cell>
          <cell r="S85">
            <v>5933.333333333333</v>
          </cell>
          <cell r="T85">
            <v>6525.2252252252256</v>
          </cell>
          <cell r="V85" t="str">
            <v>last 2 hrs test, Pc  drop f/ 1770 to 1460 psi ?</v>
          </cell>
          <cell r="W85">
            <v>1110</v>
          </cell>
          <cell r="X85">
            <v>4490</v>
          </cell>
        </row>
        <row r="86">
          <cell r="B86">
            <v>38992</v>
          </cell>
          <cell r="C86" t="str">
            <v>B-02</v>
          </cell>
          <cell r="D86" t="str">
            <v>B-02:GBM</v>
          </cell>
          <cell r="E86">
            <v>5</v>
          </cell>
          <cell r="F86">
            <v>98</v>
          </cell>
          <cell r="G86">
            <v>440</v>
          </cell>
          <cell r="H86">
            <v>216</v>
          </cell>
          <cell r="I86">
            <v>1930</v>
          </cell>
          <cell r="J86">
            <v>765</v>
          </cell>
          <cell r="K86">
            <v>6692</v>
          </cell>
          <cell r="L86">
            <v>7457</v>
          </cell>
          <cell r="M86">
            <v>89.741182781279335</v>
          </cell>
          <cell r="N86">
            <v>0.35999999999999899</v>
          </cell>
          <cell r="O86">
            <v>5.22</v>
          </cell>
          <cell r="P86">
            <v>4.8600000000000003</v>
          </cell>
          <cell r="R86">
            <v>470.58823529411632</v>
          </cell>
          <cell r="S86">
            <v>18588.888888888941</v>
          </cell>
          <cell r="T86">
            <v>20713.888888888945</v>
          </cell>
          <cell r="W86">
            <v>359.99999999999898</v>
          </cell>
          <cell r="X86">
            <v>4860</v>
          </cell>
        </row>
        <row r="87">
          <cell r="B87">
            <v>38995</v>
          </cell>
          <cell r="C87" t="str">
            <v>B-02</v>
          </cell>
          <cell r="D87" t="str">
            <v>B-02:GBM</v>
          </cell>
          <cell r="E87">
            <v>6</v>
          </cell>
          <cell r="F87">
            <v>98</v>
          </cell>
          <cell r="G87">
            <v>449</v>
          </cell>
          <cell r="H87">
            <v>218</v>
          </cell>
          <cell r="I87">
            <v>1893</v>
          </cell>
          <cell r="J87">
            <v>505</v>
          </cell>
          <cell r="K87">
            <v>6422</v>
          </cell>
          <cell r="L87">
            <v>6927</v>
          </cell>
          <cell r="M87">
            <v>92.709686733073482</v>
          </cell>
          <cell r="N87">
            <v>0</v>
          </cell>
          <cell r="O87">
            <v>4.92</v>
          </cell>
          <cell r="P87">
            <v>4.92</v>
          </cell>
          <cell r="R87">
            <v>0</v>
          </cell>
          <cell r="T87">
            <v>0</v>
          </cell>
          <cell r="V87" t="str">
            <v>GF(4.86) test after Meter A was blocked</v>
          </cell>
          <cell r="W87">
            <v>0</v>
          </cell>
          <cell r="X87">
            <v>4920</v>
          </cell>
        </row>
        <row r="88">
          <cell r="B88">
            <v>38997</v>
          </cell>
          <cell r="C88" t="str">
            <v>B-02</v>
          </cell>
          <cell r="D88" t="str">
            <v>B-02:GBM</v>
          </cell>
          <cell r="E88">
            <v>6</v>
          </cell>
          <cell r="F88">
            <v>100</v>
          </cell>
          <cell r="G88">
            <v>450</v>
          </cell>
          <cell r="H88">
            <v>218</v>
          </cell>
          <cell r="I88">
            <v>2005</v>
          </cell>
          <cell r="J88">
            <v>460</v>
          </cell>
          <cell r="K88">
            <v>6635</v>
          </cell>
          <cell r="L88">
            <v>7095</v>
          </cell>
          <cell r="M88">
            <v>93.516560958421422</v>
          </cell>
          <cell r="N88">
            <v>0.39000000000000101</v>
          </cell>
          <cell r="O88">
            <v>5.44</v>
          </cell>
          <cell r="P88">
            <v>5.05</v>
          </cell>
          <cell r="R88">
            <v>847.82608695652391</v>
          </cell>
          <cell r="S88">
            <v>17012.820512820468</v>
          </cell>
          <cell r="T88">
            <v>18192.307692307644</v>
          </cell>
          <cell r="W88">
            <v>390.00000000000102</v>
          </cell>
          <cell r="X88">
            <v>5050</v>
          </cell>
        </row>
        <row r="89">
          <cell r="B89">
            <v>39008</v>
          </cell>
          <cell r="C89" t="str">
            <v>B-02</v>
          </cell>
          <cell r="D89" t="str">
            <v>B-02:GBM</v>
          </cell>
          <cell r="E89">
            <v>6</v>
          </cell>
          <cell r="F89">
            <v>100</v>
          </cell>
          <cell r="G89">
            <v>440</v>
          </cell>
          <cell r="H89">
            <v>222</v>
          </cell>
          <cell r="I89">
            <v>1955</v>
          </cell>
          <cell r="J89">
            <v>524</v>
          </cell>
          <cell r="K89">
            <v>6636</v>
          </cell>
          <cell r="L89">
            <v>7160</v>
          </cell>
          <cell r="M89">
            <v>92.681564245810051</v>
          </cell>
          <cell r="N89">
            <v>0.28999999999999998</v>
          </cell>
          <cell r="O89">
            <v>5.21</v>
          </cell>
          <cell r="P89">
            <v>4.92</v>
          </cell>
          <cell r="R89">
            <v>553.43511450381675</v>
          </cell>
          <cell r="S89">
            <v>22882.758620689656</v>
          </cell>
          <cell r="T89">
            <v>24689.655172413793</v>
          </cell>
          <cell r="W89">
            <v>290</v>
          </cell>
          <cell r="X89">
            <v>4920</v>
          </cell>
        </row>
        <row r="90">
          <cell r="B90">
            <v>39011</v>
          </cell>
          <cell r="C90" t="str">
            <v>B-02</v>
          </cell>
          <cell r="D90" t="str">
            <v>B-02:GBM</v>
          </cell>
          <cell r="E90">
            <v>8</v>
          </cell>
          <cell r="F90">
            <v>100</v>
          </cell>
          <cell r="G90">
            <v>444</v>
          </cell>
          <cell r="H90">
            <v>225</v>
          </cell>
          <cell r="I90">
            <v>1786</v>
          </cell>
          <cell r="J90">
            <v>582</v>
          </cell>
          <cell r="K90">
            <v>6475</v>
          </cell>
          <cell r="L90">
            <v>7057</v>
          </cell>
          <cell r="M90">
            <v>91.752869491285253</v>
          </cell>
          <cell r="N90">
            <v>0.35</v>
          </cell>
          <cell r="O90">
            <v>5.14</v>
          </cell>
          <cell r="P90">
            <v>4.79</v>
          </cell>
          <cell r="R90">
            <v>601.37457044673545</v>
          </cell>
          <cell r="S90">
            <v>18500</v>
          </cell>
          <cell r="T90">
            <v>20162.857142857141</v>
          </cell>
          <cell r="W90">
            <v>350</v>
          </cell>
          <cell r="X90">
            <v>4790</v>
          </cell>
        </row>
        <row r="91">
          <cell r="B91">
            <v>39029</v>
          </cell>
          <cell r="C91" t="str">
            <v>B-02</v>
          </cell>
          <cell r="D91" t="str">
            <v>B-02:GBM</v>
          </cell>
          <cell r="E91">
            <v>15</v>
          </cell>
          <cell r="F91">
            <v>30</v>
          </cell>
          <cell r="G91">
            <v>520</v>
          </cell>
          <cell r="H91">
            <v>215</v>
          </cell>
          <cell r="I91">
            <v>2108</v>
          </cell>
          <cell r="J91">
            <v>141</v>
          </cell>
          <cell r="K91">
            <v>5659</v>
          </cell>
          <cell r="L91">
            <v>5800</v>
          </cell>
          <cell r="M91">
            <v>97.568965517241381</v>
          </cell>
          <cell r="N91">
            <v>0</v>
          </cell>
          <cell r="O91">
            <v>3.12</v>
          </cell>
          <cell r="P91">
            <v>3.12</v>
          </cell>
          <cell r="R91">
            <v>0</v>
          </cell>
          <cell r="T91">
            <v>0</v>
          </cell>
          <cell r="V91" t="str">
            <v>GF (2.12) prod was choke (30%) due to limit wtr off spec</v>
          </cell>
          <cell r="W91">
            <v>0</v>
          </cell>
          <cell r="X91">
            <v>3120</v>
          </cell>
        </row>
        <row r="92">
          <cell r="B92">
            <v>39035</v>
          </cell>
          <cell r="C92" t="str">
            <v>B-02</v>
          </cell>
          <cell r="D92" t="str">
            <v>B-02:GBM</v>
          </cell>
          <cell r="E92">
            <v>4</v>
          </cell>
          <cell r="F92">
            <v>100</v>
          </cell>
          <cell r="G92">
            <v>468</v>
          </cell>
          <cell r="H92">
            <v>223</v>
          </cell>
          <cell r="I92">
            <v>2080</v>
          </cell>
          <cell r="J92">
            <v>283</v>
          </cell>
          <cell r="K92">
            <v>6519</v>
          </cell>
          <cell r="L92">
            <v>6802</v>
          </cell>
          <cell r="M92">
            <v>95.839458982652161</v>
          </cell>
          <cell r="N92">
            <v>0</v>
          </cell>
          <cell r="O92">
            <v>4.8</v>
          </cell>
          <cell r="P92">
            <v>4.8</v>
          </cell>
          <cell r="R92">
            <v>0</v>
          </cell>
          <cell r="T92">
            <v>0</v>
          </cell>
          <cell r="V92" t="str">
            <v>GF (4.36)</v>
          </cell>
          <cell r="W92">
            <v>0</v>
          </cell>
          <cell r="X92">
            <v>4800</v>
          </cell>
        </row>
        <row r="93">
          <cell r="B93">
            <v>39036</v>
          </cell>
          <cell r="C93" t="str">
            <v>B-02</v>
          </cell>
          <cell r="D93" t="str">
            <v>B-02:GBM</v>
          </cell>
          <cell r="E93">
            <v>8</v>
          </cell>
          <cell r="F93">
            <v>100</v>
          </cell>
          <cell r="G93">
            <v>469</v>
          </cell>
          <cell r="H93">
            <v>221</v>
          </cell>
          <cell r="I93">
            <v>2204</v>
          </cell>
          <cell r="J93">
            <v>499</v>
          </cell>
          <cell r="K93">
            <v>6437</v>
          </cell>
          <cell r="L93">
            <v>6936</v>
          </cell>
          <cell r="M93">
            <v>92.805651672433683</v>
          </cell>
          <cell r="N93">
            <v>0</v>
          </cell>
          <cell r="O93">
            <v>5.08</v>
          </cell>
          <cell r="P93">
            <v>5.08</v>
          </cell>
          <cell r="R93">
            <v>0</v>
          </cell>
          <cell r="T93">
            <v>0</v>
          </cell>
          <cell r="V93" t="str">
            <v>GF (4.76) increase GI to 5 and cp = 2200 psi</v>
          </cell>
          <cell r="W93">
            <v>0</v>
          </cell>
          <cell r="X93">
            <v>5080</v>
          </cell>
        </row>
        <row r="94">
          <cell r="B94">
            <v>39056</v>
          </cell>
          <cell r="C94" t="str">
            <v>B-02</v>
          </cell>
          <cell r="D94" t="str">
            <v>B-02:GBM</v>
          </cell>
          <cell r="E94">
            <v>16</v>
          </cell>
          <cell r="F94">
            <v>100</v>
          </cell>
          <cell r="G94">
            <v>468</v>
          </cell>
          <cell r="H94">
            <v>212</v>
          </cell>
          <cell r="I94">
            <v>1764</v>
          </cell>
          <cell r="J94">
            <v>382</v>
          </cell>
          <cell r="K94">
            <v>6324</v>
          </cell>
          <cell r="L94">
            <v>6706</v>
          </cell>
          <cell r="M94">
            <v>94.303608708619151</v>
          </cell>
          <cell r="N94">
            <v>0</v>
          </cell>
          <cell r="O94">
            <v>4.41</v>
          </cell>
          <cell r="P94">
            <v>4.41</v>
          </cell>
          <cell r="R94">
            <v>0</v>
          </cell>
          <cell r="T94">
            <v>0</v>
          </cell>
          <cell r="V94" t="str">
            <v>GF (3.96) getting better but GF&lt;GI</v>
          </cell>
          <cell r="W94">
            <v>0</v>
          </cell>
          <cell r="X94">
            <v>4410</v>
          </cell>
        </row>
        <row r="95">
          <cell r="B95">
            <v>39065</v>
          </cell>
          <cell r="C95" t="str">
            <v>B-02</v>
          </cell>
          <cell r="D95" t="str">
            <v>B-02:GBM</v>
          </cell>
          <cell r="E95">
            <v>5</v>
          </cell>
          <cell r="F95">
            <v>100</v>
          </cell>
          <cell r="G95">
            <v>469</v>
          </cell>
          <cell r="H95">
            <v>201</v>
          </cell>
          <cell r="I95">
            <v>2177</v>
          </cell>
          <cell r="J95">
            <v>649</v>
          </cell>
          <cell r="K95">
            <v>5820</v>
          </cell>
          <cell r="L95">
            <v>6469</v>
          </cell>
          <cell r="M95">
            <v>89.967537486473958</v>
          </cell>
          <cell r="N95">
            <v>0.15</v>
          </cell>
          <cell r="O95">
            <v>5.24</v>
          </cell>
          <cell r="P95">
            <v>5.09</v>
          </cell>
          <cell r="R95">
            <v>231.12480739599383</v>
          </cell>
          <cell r="S95">
            <v>38800</v>
          </cell>
          <cell r="T95">
            <v>43126.666666666664</v>
          </cell>
          <cell r="V95" t="str">
            <v>Oil trans show Neg, but reading is consistant</v>
          </cell>
          <cell r="W95">
            <v>150</v>
          </cell>
          <cell r="X95">
            <v>5090</v>
          </cell>
        </row>
        <row r="96">
          <cell r="B96">
            <v>39066</v>
          </cell>
          <cell r="C96" t="str">
            <v>B-02</v>
          </cell>
          <cell r="D96" t="str">
            <v>B-02:GBM</v>
          </cell>
          <cell r="E96">
            <v>11</v>
          </cell>
          <cell r="F96">
            <v>100</v>
          </cell>
          <cell r="G96">
            <v>469</v>
          </cell>
          <cell r="H96">
            <v>205</v>
          </cell>
          <cell r="I96">
            <v>2133</v>
          </cell>
          <cell r="J96">
            <v>618</v>
          </cell>
          <cell r="K96">
            <v>5812</v>
          </cell>
          <cell r="L96">
            <v>6430</v>
          </cell>
          <cell r="M96">
            <v>90.388802488335926</v>
          </cell>
          <cell r="N96">
            <v>9.9999999999997903E-3</v>
          </cell>
          <cell r="O96">
            <v>5.09</v>
          </cell>
          <cell r="P96">
            <v>5.08</v>
          </cell>
          <cell r="R96">
            <v>16.181229773462444</v>
          </cell>
          <cell r="S96">
            <v>581200.00000001222</v>
          </cell>
          <cell r="T96">
            <v>643000.0000000135</v>
          </cell>
          <cell r="V96" t="str">
            <v>Test aftfer briddle flush (Some Oil trans still NEG)</v>
          </cell>
          <cell r="W96">
            <v>9.9999999999997904</v>
          </cell>
          <cell r="X96">
            <v>5080</v>
          </cell>
        </row>
        <row r="97">
          <cell r="B97">
            <v>39091</v>
          </cell>
          <cell r="C97" t="str">
            <v>B-02</v>
          </cell>
          <cell r="D97" t="str">
            <v>B-02:GBM</v>
          </cell>
          <cell r="E97">
            <v>11</v>
          </cell>
          <cell r="F97">
            <v>100</v>
          </cell>
          <cell r="G97">
            <v>466</v>
          </cell>
          <cell r="H97">
            <v>206</v>
          </cell>
          <cell r="I97">
            <v>1574</v>
          </cell>
          <cell r="J97">
            <v>504</v>
          </cell>
          <cell r="K97">
            <v>5788</v>
          </cell>
          <cell r="L97">
            <v>6292</v>
          </cell>
          <cell r="M97">
            <v>91.989828353464716</v>
          </cell>
          <cell r="N97">
            <v>0</v>
          </cell>
          <cell r="O97">
            <v>3</v>
          </cell>
          <cell r="P97">
            <v>3</v>
          </cell>
          <cell r="R97">
            <v>0</v>
          </cell>
          <cell r="T97">
            <v>0</v>
          </cell>
          <cell r="V97" t="str">
            <v>GF (3.6) getting better compare with previous test</v>
          </cell>
          <cell r="W97">
            <v>0</v>
          </cell>
          <cell r="X97">
            <v>3000</v>
          </cell>
        </row>
        <row r="98">
          <cell r="B98">
            <v>39099</v>
          </cell>
          <cell r="C98" t="str">
            <v>B-02</v>
          </cell>
          <cell r="D98" t="str">
            <v>B-02:GBM</v>
          </cell>
          <cell r="E98">
            <v>12</v>
          </cell>
          <cell r="F98">
            <v>100</v>
          </cell>
          <cell r="G98">
            <v>468</v>
          </cell>
          <cell r="H98">
            <v>204</v>
          </cell>
          <cell r="I98">
            <v>1891</v>
          </cell>
          <cell r="J98">
            <v>540</v>
          </cell>
          <cell r="K98">
            <v>5656</v>
          </cell>
          <cell r="L98">
            <v>6196</v>
          </cell>
          <cell r="M98">
            <v>91.284699806326657</v>
          </cell>
          <cell r="N98">
            <v>0</v>
          </cell>
          <cell r="O98">
            <v>4.9800000000000004</v>
          </cell>
          <cell r="P98">
            <v>4.9800000000000004</v>
          </cell>
          <cell r="R98">
            <v>0</v>
          </cell>
          <cell r="T98">
            <v>0</v>
          </cell>
          <cell r="V98" t="str">
            <v>GF (4.51)</v>
          </cell>
          <cell r="W98">
            <v>0</v>
          </cell>
          <cell r="X98">
            <v>4980</v>
          </cell>
        </row>
        <row r="99">
          <cell r="B99">
            <v>39126</v>
          </cell>
          <cell r="C99" t="str">
            <v>B-02</v>
          </cell>
          <cell r="D99" t="str">
            <v>B-02:GBM</v>
          </cell>
          <cell r="E99">
            <v>18</v>
          </cell>
          <cell r="F99">
            <v>100</v>
          </cell>
          <cell r="G99">
            <v>467</v>
          </cell>
          <cell r="H99">
            <v>207</v>
          </cell>
          <cell r="I99">
            <v>1739</v>
          </cell>
          <cell r="J99">
            <v>242</v>
          </cell>
          <cell r="K99">
            <v>5796</v>
          </cell>
          <cell r="L99">
            <v>6038</v>
          </cell>
          <cell r="M99">
            <v>95.992050347797289</v>
          </cell>
          <cell r="N99">
            <v>0.60000000000000098</v>
          </cell>
          <cell r="O99">
            <v>4.95</v>
          </cell>
          <cell r="P99">
            <v>4.3499999999999996</v>
          </cell>
          <cell r="R99">
            <v>2479.3388429752108</v>
          </cell>
          <cell r="S99">
            <v>9659.9999999999836</v>
          </cell>
          <cell r="T99">
            <v>10063.333333333316</v>
          </cell>
          <cell r="V99" t="str">
            <v>better</v>
          </cell>
          <cell r="W99">
            <v>600.00000000000102</v>
          </cell>
          <cell r="X99">
            <v>4350</v>
          </cell>
        </row>
        <row r="100">
          <cell r="B100">
            <v>39140</v>
          </cell>
          <cell r="C100" t="str">
            <v>B-02</v>
          </cell>
          <cell r="D100" t="str">
            <v>B-02:GBM</v>
          </cell>
          <cell r="E100">
            <v>8</v>
          </cell>
          <cell r="F100">
            <v>100</v>
          </cell>
          <cell r="G100">
            <v>468</v>
          </cell>
          <cell r="H100">
            <v>207</v>
          </cell>
          <cell r="I100">
            <v>1932</v>
          </cell>
          <cell r="J100">
            <v>241</v>
          </cell>
          <cell r="K100">
            <v>5865</v>
          </cell>
          <cell r="L100">
            <v>6106</v>
          </cell>
          <cell r="M100">
            <v>96.053062561415004</v>
          </cell>
          <cell r="N100">
            <v>0.49</v>
          </cell>
          <cell r="O100">
            <v>5.32</v>
          </cell>
          <cell r="P100">
            <v>4.83</v>
          </cell>
          <cell r="R100">
            <v>2033.1950207468881</v>
          </cell>
          <cell r="S100">
            <v>11969.387755102041</v>
          </cell>
          <cell r="T100">
            <v>12461.224489795919</v>
          </cell>
          <cell r="V100" t="str">
            <v>calibration at 22 -23 Feb 07</v>
          </cell>
          <cell r="W100">
            <v>490</v>
          </cell>
          <cell r="X100">
            <v>4830</v>
          </cell>
        </row>
        <row r="101">
          <cell r="B101">
            <v>39145</v>
          </cell>
          <cell r="C101" t="str">
            <v>B-02</v>
          </cell>
          <cell r="D101" t="str">
            <v>B-02:GBM</v>
          </cell>
          <cell r="E101">
            <v>8</v>
          </cell>
          <cell r="F101">
            <v>100</v>
          </cell>
          <cell r="G101">
            <v>467</v>
          </cell>
          <cell r="H101">
            <v>206</v>
          </cell>
          <cell r="I101">
            <v>1773</v>
          </cell>
          <cell r="J101">
            <v>214</v>
          </cell>
          <cell r="K101">
            <v>5728</v>
          </cell>
          <cell r="L101">
            <v>5942</v>
          </cell>
          <cell r="M101">
            <v>96.398519017165938</v>
          </cell>
          <cell r="N101">
            <v>0</v>
          </cell>
          <cell r="O101">
            <v>4.4000000000000004</v>
          </cell>
          <cell r="P101">
            <v>4.4000000000000004</v>
          </cell>
          <cell r="R101">
            <v>0</v>
          </cell>
          <cell r="T101">
            <v>0</v>
          </cell>
          <cell r="V101" t="str">
            <v>GF (4.04)</v>
          </cell>
          <cell r="W101">
            <v>0</v>
          </cell>
          <cell r="X101">
            <v>4400</v>
          </cell>
        </row>
        <row r="102">
          <cell r="B102">
            <v>39157</v>
          </cell>
          <cell r="C102" t="str">
            <v>B-02</v>
          </cell>
          <cell r="D102" t="str">
            <v>B-02:GBM</v>
          </cell>
          <cell r="E102">
            <v>8</v>
          </cell>
          <cell r="F102">
            <v>100</v>
          </cell>
          <cell r="G102">
            <v>476</v>
          </cell>
          <cell r="H102">
            <v>211</v>
          </cell>
          <cell r="I102">
            <v>1796</v>
          </cell>
          <cell r="J102">
            <v>92</v>
          </cell>
          <cell r="K102">
            <v>6075</v>
          </cell>
          <cell r="L102">
            <v>6167</v>
          </cell>
          <cell r="M102">
            <v>98.508188746554239</v>
          </cell>
          <cell r="N102">
            <v>0</v>
          </cell>
          <cell r="O102">
            <v>4.5999999999999996</v>
          </cell>
          <cell r="P102">
            <v>4.5999999999999996</v>
          </cell>
          <cell r="R102">
            <v>0</v>
          </cell>
          <cell r="T102">
            <v>0</v>
          </cell>
          <cell r="V102" t="str">
            <v>GF (4.18)</v>
          </cell>
          <cell r="W102">
            <v>0</v>
          </cell>
          <cell r="X102">
            <v>4600</v>
          </cell>
        </row>
        <row r="103">
          <cell r="B103">
            <v>39158</v>
          </cell>
          <cell r="C103" t="str">
            <v>B-02</v>
          </cell>
          <cell r="D103" t="str">
            <v>B-02:GBM</v>
          </cell>
          <cell r="E103">
            <v>22</v>
          </cell>
          <cell r="F103">
            <v>100</v>
          </cell>
          <cell r="G103">
            <v>477</v>
          </cell>
          <cell r="H103">
            <v>211</v>
          </cell>
          <cell r="I103">
            <v>1790</v>
          </cell>
          <cell r="J103">
            <v>160</v>
          </cell>
          <cell r="K103">
            <v>6051</v>
          </cell>
          <cell r="L103">
            <v>6211</v>
          </cell>
          <cell r="M103">
            <v>97.42392529383352</v>
          </cell>
          <cell r="N103">
            <v>0</v>
          </cell>
          <cell r="O103">
            <v>4.62</v>
          </cell>
          <cell r="P103">
            <v>4.62</v>
          </cell>
          <cell r="R103">
            <v>0</v>
          </cell>
          <cell r="T103">
            <v>0</v>
          </cell>
          <cell r="V103" t="str">
            <v>GF (4.28)</v>
          </cell>
          <cell r="W103">
            <v>0</v>
          </cell>
          <cell r="X103">
            <v>4620</v>
          </cell>
        </row>
        <row r="104">
          <cell r="B104">
            <v>39159</v>
          </cell>
          <cell r="C104" t="str">
            <v>B-02</v>
          </cell>
          <cell r="D104" t="str">
            <v>B-02:GBM</v>
          </cell>
          <cell r="E104">
            <v>8</v>
          </cell>
          <cell r="F104">
            <v>100</v>
          </cell>
          <cell r="G104">
            <v>477</v>
          </cell>
          <cell r="H104">
            <v>211</v>
          </cell>
          <cell r="I104">
            <v>1793</v>
          </cell>
          <cell r="J104">
            <v>209</v>
          </cell>
          <cell r="K104">
            <v>6006</v>
          </cell>
          <cell r="L104">
            <v>6215</v>
          </cell>
          <cell r="M104">
            <v>96.637168141592923</v>
          </cell>
          <cell r="N104">
            <v>0</v>
          </cell>
          <cell r="O104">
            <v>4.63</v>
          </cell>
          <cell r="P104">
            <v>4.63</v>
          </cell>
          <cell r="R104">
            <v>0</v>
          </cell>
          <cell r="T104">
            <v>0</v>
          </cell>
          <cell r="V104" t="str">
            <v>GF (4.34)</v>
          </cell>
          <cell r="W104">
            <v>0</v>
          </cell>
          <cell r="X104">
            <v>4630</v>
          </cell>
        </row>
        <row r="105">
          <cell r="B105">
            <v>39165</v>
          </cell>
          <cell r="C105" t="str">
            <v>B-02</v>
          </cell>
          <cell r="D105" t="str">
            <v>B-02:GBM</v>
          </cell>
          <cell r="E105">
            <v>11</v>
          </cell>
          <cell r="F105">
            <v>100</v>
          </cell>
          <cell r="G105">
            <v>477</v>
          </cell>
          <cell r="H105">
            <v>201</v>
          </cell>
          <cell r="I105">
            <v>1782</v>
          </cell>
          <cell r="J105">
            <v>201</v>
          </cell>
          <cell r="K105">
            <v>5781</v>
          </cell>
          <cell r="L105">
            <v>5982</v>
          </cell>
          <cell r="M105">
            <v>96.639919759277831</v>
          </cell>
          <cell r="N105">
            <v>0.16</v>
          </cell>
          <cell r="O105">
            <v>4.8</v>
          </cell>
          <cell r="P105">
            <v>4.6399999999999997</v>
          </cell>
          <cell r="R105">
            <v>796.01990049751248</v>
          </cell>
          <cell r="S105">
            <v>36131.25</v>
          </cell>
          <cell r="T105">
            <v>37387.5</v>
          </cell>
          <cell r="V105" t="str">
            <v>GF (4.34)</v>
          </cell>
          <cell r="W105">
            <v>160</v>
          </cell>
          <cell r="X105">
            <v>4640</v>
          </cell>
        </row>
        <row r="106">
          <cell r="B106">
            <v>39185</v>
          </cell>
          <cell r="C106" t="str">
            <v>B-02</v>
          </cell>
          <cell r="D106" t="str">
            <v>B-02:GBM</v>
          </cell>
          <cell r="E106">
            <v>12</v>
          </cell>
          <cell r="F106">
            <v>100</v>
          </cell>
          <cell r="G106">
            <v>486</v>
          </cell>
          <cell r="H106">
            <v>210</v>
          </cell>
          <cell r="I106">
            <v>1704</v>
          </cell>
          <cell r="J106">
            <v>97</v>
          </cell>
          <cell r="K106">
            <v>5678</v>
          </cell>
          <cell r="L106">
            <v>5775</v>
          </cell>
          <cell r="M106">
            <v>98.320346320346317</v>
          </cell>
          <cell r="N106">
            <v>0</v>
          </cell>
          <cell r="O106">
            <v>4.18</v>
          </cell>
          <cell r="P106">
            <v>4.18</v>
          </cell>
          <cell r="R106">
            <v>0</v>
          </cell>
          <cell r="T106">
            <v>0</v>
          </cell>
          <cell r="V106" t="str">
            <v>GF (3.31), need to retest</v>
          </cell>
          <cell r="W106">
            <v>0</v>
          </cell>
          <cell r="X106">
            <v>4180</v>
          </cell>
        </row>
        <row r="107">
          <cell r="B107">
            <v>39199</v>
          </cell>
          <cell r="C107" t="str">
            <v>B-02</v>
          </cell>
          <cell r="D107" t="str">
            <v>B-02:GBM</v>
          </cell>
          <cell r="E107">
            <v>8</v>
          </cell>
          <cell r="F107">
            <v>100</v>
          </cell>
          <cell r="G107">
            <v>487</v>
          </cell>
          <cell r="H107">
            <v>205</v>
          </cell>
          <cell r="I107">
            <v>1961</v>
          </cell>
          <cell r="J107">
            <v>136</v>
          </cell>
          <cell r="K107">
            <v>5829</v>
          </cell>
          <cell r="L107">
            <v>5965</v>
          </cell>
          <cell r="M107">
            <v>97.720033528918691</v>
          </cell>
          <cell r="N107">
            <v>0</v>
          </cell>
          <cell r="O107">
            <v>4.26</v>
          </cell>
          <cell r="P107">
            <v>4.26</v>
          </cell>
          <cell r="R107">
            <v>0</v>
          </cell>
          <cell r="T107">
            <v>0</v>
          </cell>
          <cell r="V107" t="str">
            <v>GF (4.66) test getting stable, but need to retest soon</v>
          </cell>
          <cell r="W107">
            <v>0</v>
          </cell>
          <cell r="X107">
            <v>4260</v>
          </cell>
        </row>
        <row r="108">
          <cell r="B108">
            <v>39216</v>
          </cell>
          <cell r="C108" t="str">
            <v>B-02</v>
          </cell>
          <cell r="D108" t="str">
            <v>B-02:GBM</v>
          </cell>
          <cell r="E108">
            <v>18</v>
          </cell>
          <cell r="F108">
            <v>100</v>
          </cell>
          <cell r="G108">
            <v>506</v>
          </cell>
          <cell r="H108">
            <v>203</v>
          </cell>
          <cell r="I108">
            <v>1924</v>
          </cell>
          <cell r="J108">
            <v>234</v>
          </cell>
          <cell r="K108">
            <v>6573</v>
          </cell>
          <cell r="L108">
            <v>6807</v>
          </cell>
          <cell r="M108">
            <v>96.562362274129569</v>
          </cell>
          <cell r="N108">
            <v>0</v>
          </cell>
          <cell r="O108">
            <v>4.93</v>
          </cell>
          <cell r="P108">
            <v>4.93</v>
          </cell>
          <cell r="R108">
            <v>0</v>
          </cell>
          <cell r="T108">
            <v>0</v>
          </cell>
          <cell r="V108" t="str">
            <v>stable after 5 hrs and testing is extended</v>
          </cell>
          <cell r="W108">
            <v>0</v>
          </cell>
          <cell r="X108">
            <v>4930</v>
          </cell>
        </row>
        <row r="109">
          <cell r="B109">
            <v>39217</v>
          </cell>
          <cell r="C109" t="str">
            <v>B-02</v>
          </cell>
          <cell r="D109" t="str">
            <v>B-02:GBM</v>
          </cell>
          <cell r="E109">
            <v>9</v>
          </cell>
          <cell r="F109">
            <v>100</v>
          </cell>
          <cell r="G109">
            <v>507</v>
          </cell>
          <cell r="H109">
            <v>204</v>
          </cell>
          <cell r="I109">
            <v>1926</v>
          </cell>
          <cell r="J109">
            <v>230.1</v>
          </cell>
          <cell r="K109">
            <v>6573</v>
          </cell>
          <cell r="L109">
            <v>6803.1</v>
          </cell>
          <cell r="M109">
            <v>96.617718393085511</v>
          </cell>
          <cell r="N109">
            <v>0</v>
          </cell>
          <cell r="O109">
            <v>4.7300000000000004</v>
          </cell>
          <cell r="P109">
            <v>4.7300000000000004</v>
          </cell>
          <cell r="R109">
            <v>0</v>
          </cell>
          <cell r="T109">
            <v>0</v>
          </cell>
          <cell r="V109" t="str">
            <v>GI (4.93)</v>
          </cell>
          <cell r="W109">
            <v>0</v>
          </cell>
          <cell r="X109">
            <v>4730</v>
          </cell>
        </row>
        <row r="110">
          <cell r="B110">
            <v>39231</v>
          </cell>
          <cell r="C110" t="str">
            <v>B-02</v>
          </cell>
          <cell r="D110" t="str">
            <v>B-02:GBM</v>
          </cell>
          <cell r="E110">
            <v>14</v>
          </cell>
          <cell r="F110">
            <v>100</v>
          </cell>
          <cell r="G110">
            <v>468</v>
          </cell>
          <cell r="H110">
            <v>207</v>
          </cell>
          <cell r="I110">
            <v>1917</v>
          </cell>
          <cell r="J110">
            <v>242</v>
          </cell>
          <cell r="K110">
            <v>6831</v>
          </cell>
          <cell r="L110">
            <v>7073</v>
          </cell>
          <cell r="M110">
            <v>96.578538102643861</v>
          </cell>
          <cell r="N110">
            <v>0</v>
          </cell>
          <cell r="O110">
            <v>4.5999999999999996</v>
          </cell>
          <cell r="P110">
            <v>4.5999999999999996</v>
          </cell>
          <cell r="R110">
            <v>0</v>
          </cell>
          <cell r="T110">
            <v>0</v>
          </cell>
          <cell r="V110" t="str">
            <v>GI (4.95)</v>
          </cell>
          <cell r="W110">
            <v>0</v>
          </cell>
          <cell r="X110">
            <v>4600</v>
          </cell>
        </row>
        <row r="111">
          <cell r="B111">
            <v>39248</v>
          </cell>
          <cell r="C111" t="str">
            <v>B-02</v>
          </cell>
          <cell r="D111" t="str">
            <v>B-02:GBM</v>
          </cell>
          <cell r="E111">
            <v>17</v>
          </cell>
          <cell r="F111">
            <v>100</v>
          </cell>
          <cell r="G111">
            <v>495</v>
          </cell>
          <cell r="H111">
            <v>207</v>
          </cell>
          <cell r="I111">
            <v>1946</v>
          </cell>
          <cell r="J111">
            <v>199.4</v>
          </cell>
          <cell r="K111">
            <v>6414.9</v>
          </cell>
          <cell r="L111">
            <v>6614.3</v>
          </cell>
          <cell r="M111">
            <v>96.985319686134588</v>
          </cell>
          <cell r="N111">
            <v>0</v>
          </cell>
          <cell r="O111">
            <v>4.08</v>
          </cell>
          <cell r="P111">
            <v>4.8600000000000003</v>
          </cell>
          <cell r="R111">
            <v>0</v>
          </cell>
          <cell r="T111">
            <v>0</v>
          </cell>
          <cell r="W111">
            <v>0</v>
          </cell>
          <cell r="X111">
            <v>4860</v>
          </cell>
        </row>
        <row r="112">
          <cell r="B112">
            <v>39287</v>
          </cell>
          <cell r="C112" t="str">
            <v>B-02</v>
          </cell>
          <cell r="D112" t="str">
            <v>B-02:GBM</v>
          </cell>
          <cell r="E112">
            <v>4</v>
          </cell>
          <cell r="F112">
            <v>100</v>
          </cell>
          <cell r="G112">
            <v>495</v>
          </cell>
          <cell r="H112">
            <v>203</v>
          </cell>
          <cell r="I112">
            <v>2047</v>
          </cell>
          <cell r="J112">
            <v>165</v>
          </cell>
          <cell r="K112">
            <v>6134</v>
          </cell>
          <cell r="L112">
            <v>6299</v>
          </cell>
          <cell r="M112">
            <v>97.380536593110023</v>
          </cell>
          <cell r="N112">
            <v>0</v>
          </cell>
          <cell r="O112">
            <v>2.89</v>
          </cell>
          <cell r="P112">
            <v>2.89</v>
          </cell>
          <cell r="R112">
            <v>0</v>
          </cell>
          <cell r="T112">
            <v>0</v>
          </cell>
          <cell r="V112" t="str">
            <v>GI (3.56), short test due to TS was utilized by B-09 add perf</v>
          </cell>
          <cell r="W112">
            <v>0</v>
          </cell>
          <cell r="X112">
            <v>2890</v>
          </cell>
        </row>
        <row r="113">
          <cell r="B113">
            <v>39296</v>
          </cell>
          <cell r="C113" t="str">
            <v>B-02</v>
          </cell>
          <cell r="D113" t="str">
            <v>B-02:GBM</v>
          </cell>
          <cell r="E113">
            <v>20</v>
          </cell>
          <cell r="F113">
            <v>100</v>
          </cell>
          <cell r="G113">
            <v>515</v>
          </cell>
          <cell r="H113">
            <v>201</v>
          </cell>
          <cell r="I113">
            <v>1868</v>
          </cell>
          <cell r="J113">
            <v>219.9</v>
          </cell>
          <cell r="K113">
            <v>6100.9</v>
          </cell>
          <cell r="L113">
            <v>6320.8</v>
          </cell>
          <cell r="M113">
            <v>96.521009998734343</v>
          </cell>
          <cell r="N113">
            <v>0</v>
          </cell>
          <cell r="O113">
            <v>3.11</v>
          </cell>
          <cell r="P113">
            <v>3.18</v>
          </cell>
          <cell r="R113">
            <v>0</v>
          </cell>
          <cell r="T113">
            <v>0</v>
          </cell>
          <cell r="W113">
            <v>0</v>
          </cell>
          <cell r="X113">
            <v>3180</v>
          </cell>
        </row>
        <row r="114">
          <cell r="B114">
            <v>39297</v>
          </cell>
          <cell r="C114" t="str">
            <v>B-02</v>
          </cell>
          <cell r="D114" t="str">
            <v>B-02:GBM</v>
          </cell>
          <cell r="E114">
            <v>6</v>
          </cell>
          <cell r="F114">
            <v>100</v>
          </cell>
          <cell r="G114">
            <v>515</v>
          </cell>
          <cell r="H114">
            <v>205</v>
          </cell>
          <cell r="I114">
            <v>2117</v>
          </cell>
          <cell r="J114">
            <v>233.4</v>
          </cell>
          <cell r="K114">
            <v>6294</v>
          </cell>
          <cell r="L114">
            <v>6527.4</v>
          </cell>
          <cell r="M114">
            <v>96.424303704384599</v>
          </cell>
          <cell r="N114">
            <v>0</v>
          </cell>
          <cell r="O114">
            <v>3.63</v>
          </cell>
          <cell r="P114">
            <v>3.69</v>
          </cell>
          <cell r="R114">
            <v>0</v>
          </cell>
          <cell r="T114">
            <v>0</v>
          </cell>
          <cell r="V114" t="str">
            <v>good (after using new version 2.4)</v>
          </cell>
          <cell r="W114">
            <v>0</v>
          </cell>
          <cell r="X114">
            <v>3690</v>
          </cell>
        </row>
        <row r="115">
          <cell r="B115">
            <v>39308</v>
          </cell>
          <cell r="C115" t="str">
            <v>B-02</v>
          </cell>
          <cell r="D115" t="str">
            <v>B-02:GBM</v>
          </cell>
          <cell r="E115">
            <v>9</v>
          </cell>
          <cell r="F115">
            <v>100</v>
          </cell>
          <cell r="G115">
            <v>520</v>
          </cell>
          <cell r="H115">
            <v>202</v>
          </cell>
          <cell r="I115">
            <v>1838</v>
          </cell>
          <cell r="J115">
            <v>163.1</v>
          </cell>
          <cell r="K115">
            <v>5624.9</v>
          </cell>
          <cell r="L115">
            <v>5788</v>
          </cell>
          <cell r="M115">
            <v>97.182100898410511</v>
          </cell>
          <cell r="N115">
            <v>0</v>
          </cell>
          <cell r="O115">
            <v>3.52</v>
          </cell>
          <cell r="P115">
            <v>4.3600000000000003</v>
          </cell>
          <cell r="R115">
            <v>0</v>
          </cell>
          <cell r="T115">
            <v>0</v>
          </cell>
          <cell r="W115">
            <v>0</v>
          </cell>
          <cell r="X115">
            <v>4360</v>
          </cell>
        </row>
        <row r="116">
          <cell r="B116">
            <v>39316</v>
          </cell>
          <cell r="C116" t="str">
            <v>B-02</v>
          </cell>
          <cell r="D116" t="str">
            <v>B-02:GBM</v>
          </cell>
          <cell r="E116">
            <v>7</v>
          </cell>
          <cell r="F116">
            <v>100</v>
          </cell>
          <cell r="G116">
            <v>474</v>
          </cell>
          <cell r="H116">
            <v>201</v>
          </cell>
          <cell r="I116">
            <v>1807</v>
          </cell>
          <cell r="J116">
            <v>143</v>
          </cell>
          <cell r="K116">
            <v>6162</v>
          </cell>
          <cell r="L116">
            <v>6305</v>
          </cell>
          <cell r="M116">
            <v>97.731958762886592</v>
          </cell>
          <cell r="N116">
            <v>0</v>
          </cell>
          <cell r="O116">
            <v>4.68</v>
          </cell>
          <cell r="P116">
            <v>4.88</v>
          </cell>
          <cell r="R116">
            <v>0</v>
          </cell>
          <cell r="T116">
            <v>0</v>
          </cell>
          <cell r="V116" t="str">
            <v>manual input</v>
          </cell>
          <cell r="W116">
            <v>0</v>
          </cell>
          <cell r="X116">
            <v>4880</v>
          </cell>
        </row>
        <row r="117">
          <cell r="B117">
            <v>39323</v>
          </cell>
          <cell r="C117" t="str">
            <v>B-02</v>
          </cell>
          <cell r="D117" t="str">
            <v>B-02:GBM</v>
          </cell>
          <cell r="E117">
            <v>9</v>
          </cell>
          <cell r="F117">
            <v>100</v>
          </cell>
          <cell r="G117">
            <v>475</v>
          </cell>
          <cell r="H117">
            <v>201</v>
          </cell>
          <cell r="I117">
            <v>1899</v>
          </cell>
          <cell r="J117">
            <v>185</v>
          </cell>
          <cell r="K117">
            <v>6294</v>
          </cell>
          <cell r="L117">
            <v>6479</v>
          </cell>
          <cell r="M117">
            <v>97.144621083500539</v>
          </cell>
          <cell r="N117">
            <v>0</v>
          </cell>
          <cell r="O117">
            <v>4.91</v>
          </cell>
          <cell r="P117">
            <v>4.9400000000000004</v>
          </cell>
          <cell r="R117">
            <v>0</v>
          </cell>
          <cell r="T117">
            <v>0</v>
          </cell>
          <cell r="W117">
            <v>0</v>
          </cell>
          <cell r="X117">
            <v>4940</v>
          </cell>
        </row>
        <row r="118">
          <cell r="B118">
            <v>39336</v>
          </cell>
          <cell r="C118" t="str">
            <v>B-02</v>
          </cell>
          <cell r="D118" t="str">
            <v>B-02:GBM</v>
          </cell>
          <cell r="E118">
            <v>9</v>
          </cell>
          <cell r="F118">
            <v>100</v>
          </cell>
          <cell r="G118">
            <v>475</v>
          </cell>
          <cell r="H118">
            <v>204</v>
          </cell>
          <cell r="I118">
            <v>1722</v>
          </cell>
          <cell r="J118">
            <v>180</v>
          </cell>
          <cell r="K118">
            <v>6428</v>
          </cell>
          <cell r="L118">
            <v>6608</v>
          </cell>
          <cell r="M118">
            <v>97.276029055690074</v>
          </cell>
          <cell r="N118">
            <v>0</v>
          </cell>
          <cell r="O118">
            <v>4.25</v>
          </cell>
          <cell r="P118">
            <v>4.9000000000000004</v>
          </cell>
          <cell r="R118">
            <v>0</v>
          </cell>
          <cell r="T118">
            <v>0</v>
          </cell>
          <cell r="W118">
            <v>0</v>
          </cell>
          <cell r="X118">
            <v>4900</v>
          </cell>
        </row>
        <row r="119">
          <cell r="B119">
            <v>39338</v>
          </cell>
          <cell r="C119" t="str">
            <v>B-02</v>
          </cell>
          <cell r="D119" t="str">
            <v>B-02:GBM</v>
          </cell>
          <cell r="E119">
            <v>5</v>
          </cell>
          <cell r="F119">
            <v>100</v>
          </cell>
          <cell r="G119">
            <v>474</v>
          </cell>
          <cell r="H119">
            <v>201</v>
          </cell>
          <cell r="I119">
            <v>1694</v>
          </cell>
          <cell r="J119">
            <v>165</v>
          </cell>
          <cell r="K119">
            <v>6104</v>
          </cell>
          <cell r="L119">
            <v>6269</v>
          </cell>
          <cell r="M119">
            <v>97.368001276120594</v>
          </cell>
          <cell r="N119">
            <v>0</v>
          </cell>
          <cell r="O119">
            <v>4.25</v>
          </cell>
          <cell r="P119">
            <v>4.88</v>
          </cell>
          <cell r="R119">
            <v>0</v>
          </cell>
          <cell r="T119">
            <v>0</v>
          </cell>
          <cell r="W119">
            <v>0</v>
          </cell>
          <cell r="X119">
            <v>4880</v>
          </cell>
        </row>
        <row r="120">
          <cell r="B120">
            <v>39362</v>
          </cell>
          <cell r="C120" t="str">
            <v>B-02</v>
          </cell>
          <cell r="D120" t="str">
            <v>B-02:GBM</v>
          </cell>
          <cell r="E120">
            <v>13</v>
          </cell>
          <cell r="F120">
            <v>100</v>
          </cell>
          <cell r="G120">
            <v>481</v>
          </cell>
          <cell r="H120">
            <v>200</v>
          </cell>
          <cell r="I120">
            <v>1911</v>
          </cell>
          <cell r="J120">
            <v>156</v>
          </cell>
          <cell r="K120">
            <v>6115</v>
          </cell>
          <cell r="L120">
            <v>6271</v>
          </cell>
          <cell r="M120">
            <v>97.512358475522248</v>
          </cell>
          <cell r="N120">
            <v>0</v>
          </cell>
          <cell r="O120">
            <v>4.9400000000000004</v>
          </cell>
          <cell r="P120">
            <v>5.43</v>
          </cell>
          <cell r="R120">
            <v>0</v>
          </cell>
          <cell r="T120">
            <v>0</v>
          </cell>
          <cell r="W120">
            <v>0</v>
          </cell>
          <cell r="X120">
            <v>5430</v>
          </cell>
        </row>
        <row r="121">
          <cell r="B121">
            <v>39371</v>
          </cell>
          <cell r="C121" t="str">
            <v>B-02</v>
          </cell>
          <cell r="D121" t="str">
            <v>B-02:GBM</v>
          </cell>
          <cell r="E121">
            <v>8</v>
          </cell>
          <cell r="F121">
            <v>100</v>
          </cell>
          <cell r="G121">
            <v>480</v>
          </cell>
          <cell r="H121">
            <v>184</v>
          </cell>
          <cell r="I121">
            <v>2392</v>
          </cell>
          <cell r="J121">
            <v>150</v>
          </cell>
          <cell r="K121">
            <v>6055</v>
          </cell>
          <cell r="L121">
            <v>6205</v>
          </cell>
          <cell r="M121">
            <v>97.582594681708301</v>
          </cell>
          <cell r="N121">
            <v>0.47000000000000097</v>
          </cell>
          <cell r="O121">
            <v>4.9400000000000004</v>
          </cell>
          <cell r="P121">
            <v>4.47</v>
          </cell>
          <cell r="R121">
            <v>3133.3333333333399</v>
          </cell>
          <cell r="S121">
            <v>12882.978723404229</v>
          </cell>
          <cell r="T121">
            <v>13202.12765957444</v>
          </cell>
          <cell r="V121" t="str">
            <v>test w/ 4.47 MM</v>
          </cell>
          <cell r="W121">
            <v>470.00000000000097</v>
          </cell>
          <cell r="X121">
            <v>4470</v>
          </cell>
        </row>
        <row r="122">
          <cell r="B122">
            <v>39372</v>
          </cell>
          <cell r="C122" t="str">
            <v>B-02</v>
          </cell>
          <cell r="D122" t="str">
            <v>B-02:GBM</v>
          </cell>
          <cell r="E122">
            <v>8</v>
          </cell>
          <cell r="F122">
            <v>100</v>
          </cell>
          <cell r="G122">
            <v>481</v>
          </cell>
          <cell r="H122">
            <v>196</v>
          </cell>
          <cell r="I122">
            <v>1827</v>
          </cell>
          <cell r="J122">
            <v>179</v>
          </cell>
          <cell r="K122">
            <v>5907</v>
          </cell>
          <cell r="L122">
            <v>6086</v>
          </cell>
          <cell r="M122">
            <v>97.058823529411768</v>
          </cell>
          <cell r="N122">
            <v>0.17</v>
          </cell>
          <cell r="O122">
            <v>4.3899999999999997</v>
          </cell>
          <cell r="P122">
            <v>4.22</v>
          </cell>
          <cell r="R122">
            <v>949.7206703910615</v>
          </cell>
          <cell r="S122">
            <v>34747.058823529413</v>
          </cell>
          <cell r="T122">
            <v>35800</v>
          </cell>
          <cell r="V122" t="str">
            <v>test w/ 4.22 MM</v>
          </cell>
          <cell r="W122">
            <v>170</v>
          </cell>
          <cell r="X122">
            <v>4220</v>
          </cell>
        </row>
        <row r="123">
          <cell r="B123">
            <v>39373</v>
          </cell>
          <cell r="C123" t="str">
            <v>B-02</v>
          </cell>
          <cell r="D123" t="str">
            <v>B-02:GBM</v>
          </cell>
          <cell r="E123">
            <v>8</v>
          </cell>
          <cell r="F123">
            <v>100</v>
          </cell>
          <cell r="G123">
            <v>478</v>
          </cell>
          <cell r="H123">
            <v>186</v>
          </cell>
          <cell r="I123">
            <v>1564</v>
          </cell>
          <cell r="J123">
            <v>130</v>
          </cell>
          <cell r="K123">
            <v>5670</v>
          </cell>
          <cell r="L123">
            <v>5800</v>
          </cell>
          <cell r="M123">
            <v>97.758620689655174</v>
          </cell>
          <cell r="N123">
            <v>0.11</v>
          </cell>
          <cell r="O123">
            <v>3.49</v>
          </cell>
          <cell r="P123">
            <v>3.38</v>
          </cell>
          <cell r="R123">
            <v>846.15384615384619</v>
          </cell>
          <cell r="S123">
            <v>51545.454545454544</v>
          </cell>
          <cell r="T123">
            <v>52727.272727272728</v>
          </cell>
          <cell r="V123" t="str">
            <v>test w/ 3.38 MM</v>
          </cell>
          <cell r="W123">
            <v>110</v>
          </cell>
          <cell r="X123">
            <v>3380</v>
          </cell>
        </row>
        <row r="124">
          <cell r="B124">
            <v>39376</v>
          </cell>
          <cell r="C124" t="str">
            <v>B-02</v>
          </cell>
          <cell r="D124" t="str">
            <v>B-02:GBM</v>
          </cell>
          <cell r="E124">
            <v>8</v>
          </cell>
          <cell r="F124">
            <v>100</v>
          </cell>
          <cell r="G124">
            <v>480</v>
          </cell>
          <cell r="H124">
            <v>190</v>
          </cell>
          <cell r="I124">
            <v>1761</v>
          </cell>
          <cell r="J124">
            <v>130</v>
          </cell>
          <cell r="K124">
            <v>5786</v>
          </cell>
          <cell r="L124">
            <v>5916</v>
          </cell>
          <cell r="M124">
            <v>97.802569303583496</v>
          </cell>
          <cell r="N124">
            <v>0.109999999999999</v>
          </cell>
          <cell r="O124">
            <v>4.51</v>
          </cell>
          <cell r="P124">
            <v>4.4000000000000004</v>
          </cell>
          <cell r="R124">
            <v>846.15384615383846</v>
          </cell>
          <cell r="S124">
            <v>52600.00000000048</v>
          </cell>
          <cell r="T124">
            <v>53781.818181818671</v>
          </cell>
          <cell r="V124" t="str">
            <v>Test Choke 100% G/L 4.5 mmscfd</v>
          </cell>
          <cell r="W124">
            <v>109.99999999999901</v>
          </cell>
          <cell r="X124">
            <v>4400</v>
          </cell>
        </row>
        <row r="125">
          <cell r="B125">
            <v>39414</v>
          </cell>
          <cell r="C125" t="str">
            <v>B-02</v>
          </cell>
          <cell r="D125" t="str">
            <v>B-02:GBM</v>
          </cell>
          <cell r="E125">
            <v>24</v>
          </cell>
          <cell r="F125">
            <v>100</v>
          </cell>
          <cell r="G125">
            <v>474</v>
          </cell>
          <cell r="H125">
            <v>202</v>
          </cell>
          <cell r="I125">
            <v>1519</v>
          </cell>
          <cell r="J125">
            <v>112</v>
          </cell>
          <cell r="K125">
            <v>5800</v>
          </cell>
          <cell r="L125">
            <v>5912</v>
          </cell>
          <cell r="M125">
            <v>98.105548037889037</v>
          </cell>
          <cell r="N125">
            <v>0</v>
          </cell>
          <cell r="O125">
            <v>3.52</v>
          </cell>
          <cell r="P125">
            <v>4.25</v>
          </cell>
          <cell r="R125">
            <v>0</v>
          </cell>
          <cell r="T125">
            <v>0</v>
          </cell>
          <cell r="V125" t="str">
            <v>better</v>
          </cell>
          <cell r="W125">
            <v>0</v>
          </cell>
          <cell r="X125">
            <v>4250</v>
          </cell>
        </row>
        <row r="126">
          <cell r="B126">
            <v>39431</v>
          </cell>
          <cell r="C126" t="str">
            <v>B-02</v>
          </cell>
          <cell r="D126" t="str">
            <v>B-02:GBM</v>
          </cell>
          <cell r="E126">
            <v>18</v>
          </cell>
          <cell r="F126">
            <v>97</v>
          </cell>
          <cell r="G126">
            <v>456</v>
          </cell>
          <cell r="H126">
            <v>194</v>
          </cell>
          <cell r="I126">
            <v>1674</v>
          </cell>
          <cell r="J126">
            <v>147</v>
          </cell>
          <cell r="K126">
            <v>5891</v>
          </cell>
          <cell r="L126">
            <v>6038</v>
          </cell>
          <cell r="M126">
            <v>97.565419012918184</v>
          </cell>
          <cell r="N126">
            <v>1.0000000000000699E-2</v>
          </cell>
          <cell r="O126">
            <v>4.1500000000000004</v>
          </cell>
          <cell r="P126">
            <v>4.1399999999999997</v>
          </cell>
          <cell r="R126">
            <v>68.02721088435851</v>
          </cell>
          <cell r="S126">
            <v>589099.99999995879</v>
          </cell>
          <cell r="T126">
            <v>603799.99999995774</v>
          </cell>
          <cell r="V126" t="str">
            <v>Confirmed using extended test</v>
          </cell>
          <cell r="W126">
            <v>10.0000000000007</v>
          </cell>
          <cell r="X126">
            <v>4140</v>
          </cell>
        </row>
        <row r="127">
          <cell r="B127">
            <v>39442</v>
          </cell>
          <cell r="C127" t="str">
            <v>B-02</v>
          </cell>
          <cell r="D127" t="str">
            <v>B-02:GBM</v>
          </cell>
          <cell r="E127">
            <v>15</v>
          </cell>
          <cell r="F127">
            <v>98</v>
          </cell>
          <cell r="G127">
            <v>457</v>
          </cell>
          <cell r="H127">
            <v>191</v>
          </cell>
          <cell r="I127">
            <v>1611</v>
          </cell>
          <cell r="J127">
            <v>127</v>
          </cell>
          <cell r="K127">
            <v>5880</v>
          </cell>
          <cell r="L127">
            <v>6007</v>
          </cell>
          <cell r="M127">
            <v>97.885799900116524</v>
          </cell>
          <cell r="N127">
            <v>0</v>
          </cell>
          <cell r="O127">
            <v>3.88</v>
          </cell>
          <cell r="P127">
            <v>4.09</v>
          </cell>
          <cell r="R127">
            <v>0</v>
          </cell>
          <cell r="T127">
            <v>0</v>
          </cell>
          <cell r="V127" t="str">
            <v>Test choke 98 % (gas lift : 4 mmscfd)</v>
          </cell>
          <cell r="W127">
            <v>0</v>
          </cell>
          <cell r="X127">
            <v>4090</v>
          </cell>
        </row>
        <row r="128">
          <cell r="B128">
            <v>39470</v>
          </cell>
          <cell r="C128" t="str">
            <v>B-02</v>
          </cell>
          <cell r="D128" t="str">
            <v>B-02:GBM</v>
          </cell>
          <cell r="E128">
            <v>12</v>
          </cell>
          <cell r="F128">
            <v>98</v>
          </cell>
          <cell r="G128">
            <v>456</v>
          </cell>
          <cell r="H128">
            <v>194</v>
          </cell>
          <cell r="I128">
            <v>1660</v>
          </cell>
          <cell r="J128">
            <v>86</v>
          </cell>
          <cell r="K128">
            <v>6181</v>
          </cell>
          <cell r="L128">
            <v>6267</v>
          </cell>
          <cell r="M128">
            <v>98.627732567416629</v>
          </cell>
          <cell r="N128">
            <v>0</v>
          </cell>
          <cell r="O128">
            <v>3.13</v>
          </cell>
          <cell r="P128">
            <v>3.67</v>
          </cell>
          <cell r="R128">
            <v>0</v>
          </cell>
          <cell r="T128">
            <v>0</v>
          </cell>
          <cell r="V128" t="str">
            <v>Test choke 98 % (gas lift : 3.7 mmscfd)</v>
          </cell>
          <cell r="W128">
            <v>0</v>
          </cell>
          <cell r="X128">
            <v>3670</v>
          </cell>
        </row>
        <row r="129">
          <cell r="B129">
            <v>39687</v>
          </cell>
          <cell r="C129" t="str">
            <v>B-02</v>
          </cell>
          <cell r="D129" t="str">
            <v>B-02:GBM</v>
          </cell>
          <cell r="E129">
            <v>8</v>
          </cell>
          <cell r="F129">
            <v>98</v>
          </cell>
          <cell r="G129">
            <v>532</v>
          </cell>
          <cell r="H129">
            <v>163</v>
          </cell>
          <cell r="I129">
            <v>1451</v>
          </cell>
          <cell r="J129">
            <v>35</v>
          </cell>
          <cell r="K129">
            <v>4340</v>
          </cell>
          <cell r="L129">
            <v>4375</v>
          </cell>
          <cell r="M129">
            <v>99.2</v>
          </cell>
          <cell r="N129">
            <v>0</v>
          </cell>
          <cell r="O129">
            <v>3.01</v>
          </cell>
          <cell r="P129">
            <v>3.53</v>
          </cell>
          <cell r="R129">
            <v>0</v>
          </cell>
          <cell r="T129">
            <v>0</v>
          </cell>
          <cell r="W129">
            <v>0</v>
          </cell>
          <cell r="X129">
            <v>3530</v>
          </cell>
        </row>
        <row r="130">
          <cell r="B130">
            <v>39821</v>
          </cell>
          <cell r="C130" t="str">
            <v>B-02</v>
          </cell>
          <cell r="D130" t="str">
            <v>B-02:GBM</v>
          </cell>
          <cell r="E130">
            <v>8</v>
          </cell>
          <cell r="F130">
            <v>97</v>
          </cell>
          <cell r="G130">
            <v>483</v>
          </cell>
          <cell r="H130">
            <v>145</v>
          </cell>
          <cell r="I130">
            <v>1340</v>
          </cell>
          <cell r="J130">
            <v>2</v>
          </cell>
          <cell r="K130">
            <v>3803</v>
          </cell>
          <cell r="L130">
            <v>3805</v>
          </cell>
          <cell r="M130">
            <v>99.947437582128771</v>
          </cell>
          <cell r="N130">
            <v>0</v>
          </cell>
          <cell r="O130">
            <v>4.75</v>
          </cell>
          <cell r="P130">
            <v>4.75</v>
          </cell>
          <cell r="R130">
            <v>0</v>
          </cell>
          <cell r="T130">
            <v>0</v>
          </cell>
          <cell r="V130" t="str">
            <v>consistency reading from previous test</v>
          </cell>
          <cell r="W130">
            <v>0</v>
          </cell>
          <cell r="X130">
            <v>4750</v>
          </cell>
        </row>
        <row r="131">
          <cell r="B131">
            <v>39834</v>
          </cell>
          <cell r="C131" t="str">
            <v>B-02</v>
          </cell>
          <cell r="D131" t="str">
            <v>B-02:GBM</v>
          </cell>
          <cell r="E131">
            <v>10</v>
          </cell>
          <cell r="F131">
            <v>97</v>
          </cell>
          <cell r="G131">
            <v>484</v>
          </cell>
          <cell r="H131">
            <v>142</v>
          </cell>
          <cell r="I131">
            <v>1315</v>
          </cell>
          <cell r="J131">
            <v>2</v>
          </cell>
          <cell r="K131">
            <v>3308</v>
          </cell>
          <cell r="L131">
            <v>3310</v>
          </cell>
          <cell r="M131">
            <v>99.939577039274923</v>
          </cell>
          <cell r="N131">
            <v>0</v>
          </cell>
          <cell r="O131">
            <v>2.98</v>
          </cell>
          <cell r="P131">
            <v>3.99</v>
          </cell>
          <cell r="R131">
            <v>0</v>
          </cell>
          <cell r="T131">
            <v>0</v>
          </cell>
          <cell r="W131">
            <v>0</v>
          </cell>
          <cell r="X131">
            <v>3990</v>
          </cell>
        </row>
        <row r="132">
          <cell r="B132">
            <v>39851</v>
          </cell>
          <cell r="C132" t="str">
            <v>B-02</v>
          </cell>
          <cell r="D132" t="str">
            <v>B-02:GBM</v>
          </cell>
          <cell r="E132">
            <v>8</v>
          </cell>
          <cell r="F132">
            <v>95</v>
          </cell>
          <cell r="G132">
            <v>484</v>
          </cell>
          <cell r="H132">
            <v>132</v>
          </cell>
          <cell r="I132">
            <v>1881</v>
          </cell>
          <cell r="J132">
            <v>10</v>
          </cell>
          <cell r="K132">
            <v>3248</v>
          </cell>
          <cell r="L132">
            <v>3258</v>
          </cell>
          <cell r="M132">
            <v>99.693063228974836</v>
          </cell>
          <cell r="N132">
            <v>0</v>
          </cell>
          <cell r="O132">
            <v>4.03</v>
          </cell>
          <cell r="P132">
            <v>4.71</v>
          </cell>
          <cell r="R132">
            <v>0</v>
          </cell>
          <cell r="T132">
            <v>0</v>
          </cell>
          <cell r="W132">
            <v>0</v>
          </cell>
          <cell r="X132">
            <v>4710</v>
          </cell>
        </row>
        <row r="133">
          <cell r="B133">
            <v>39887</v>
          </cell>
          <cell r="C133" t="str">
            <v>B-02</v>
          </cell>
          <cell r="D133" t="str">
            <v>B-02:GBM</v>
          </cell>
          <cell r="E133">
            <v>10</v>
          </cell>
          <cell r="F133">
            <v>96</v>
          </cell>
          <cell r="G133">
            <v>484</v>
          </cell>
          <cell r="H133">
            <v>138</v>
          </cell>
          <cell r="I133">
            <v>1417</v>
          </cell>
          <cell r="J133">
            <v>3</v>
          </cell>
          <cell r="K133">
            <v>3265</v>
          </cell>
          <cell r="L133">
            <v>3268</v>
          </cell>
          <cell r="M133">
            <v>99.908200734394129</v>
          </cell>
          <cell r="N133">
            <v>0</v>
          </cell>
          <cell r="O133">
            <v>2.89</v>
          </cell>
          <cell r="P133">
            <v>4.04</v>
          </cell>
          <cell r="R133">
            <v>0</v>
          </cell>
          <cell r="T133">
            <v>0</v>
          </cell>
          <cell r="W133">
            <v>0</v>
          </cell>
          <cell r="X133">
            <v>4040</v>
          </cell>
        </row>
        <row r="134">
          <cell r="B134">
            <v>39896</v>
          </cell>
          <cell r="C134" t="str">
            <v>B-02</v>
          </cell>
          <cell r="D134" t="str">
            <v>B-02:GBM</v>
          </cell>
          <cell r="E134">
            <v>9</v>
          </cell>
          <cell r="F134">
            <v>96</v>
          </cell>
          <cell r="G134">
            <v>484</v>
          </cell>
          <cell r="H134">
            <v>135</v>
          </cell>
          <cell r="I134">
            <v>1846</v>
          </cell>
          <cell r="J134">
            <v>3</v>
          </cell>
          <cell r="K134">
            <v>3350</v>
          </cell>
          <cell r="L134">
            <v>3353</v>
          </cell>
          <cell r="M134">
            <v>99.910527885475688</v>
          </cell>
          <cell r="N134">
            <v>0</v>
          </cell>
          <cell r="O134">
            <v>4.66</v>
          </cell>
          <cell r="P134">
            <v>4.78</v>
          </cell>
          <cell r="R134">
            <v>0</v>
          </cell>
          <cell r="T134">
            <v>0</v>
          </cell>
          <cell r="W134">
            <v>0</v>
          </cell>
          <cell r="X134">
            <v>4780</v>
          </cell>
        </row>
        <row r="135">
          <cell r="B135">
            <v>39905</v>
          </cell>
          <cell r="C135" t="str">
            <v>B-02</v>
          </cell>
          <cell r="D135" t="str">
            <v>B-02:GBM</v>
          </cell>
          <cell r="E135">
            <v>8</v>
          </cell>
          <cell r="F135">
            <v>96</v>
          </cell>
          <cell r="G135">
            <v>484</v>
          </cell>
          <cell r="H135">
            <v>131</v>
          </cell>
          <cell r="I135">
            <v>1715</v>
          </cell>
          <cell r="J135">
            <v>4</v>
          </cell>
          <cell r="K135">
            <v>3241</v>
          </cell>
          <cell r="L135">
            <v>3245</v>
          </cell>
          <cell r="M135">
            <v>99.876733436055474</v>
          </cell>
          <cell r="N135">
            <v>0</v>
          </cell>
          <cell r="O135">
            <v>4.38</v>
          </cell>
          <cell r="P135">
            <v>4.63</v>
          </cell>
          <cell r="R135">
            <v>0</v>
          </cell>
          <cell r="T135">
            <v>0</v>
          </cell>
          <cell r="V135" t="str">
            <v>confirm</v>
          </cell>
          <cell r="W135">
            <v>0</v>
          </cell>
          <cell r="X135">
            <v>4630</v>
          </cell>
        </row>
        <row r="136">
          <cell r="B136">
            <v>39938</v>
          </cell>
          <cell r="C136" t="str">
            <v>B-02</v>
          </cell>
          <cell r="D136" t="str">
            <v>B-02:GBM</v>
          </cell>
          <cell r="E136">
            <v>12</v>
          </cell>
          <cell r="F136">
            <v>97</v>
          </cell>
          <cell r="G136">
            <v>429</v>
          </cell>
          <cell r="H136">
            <v>139</v>
          </cell>
          <cell r="I136">
            <v>1710</v>
          </cell>
          <cell r="J136">
            <v>5</v>
          </cell>
          <cell r="K136">
            <v>3382</v>
          </cell>
          <cell r="L136">
            <v>3387</v>
          </cell>
          <cell r="M136">
            <v>99.852376734573369</v>
          </cell>
          <cell r="N136">
            <v>0</v>
          </cell>
          <cell r="O136">
            <v>4.1500000000000004</v>
          </cell>
          <cell r="P136">
            <v>4.4400000000000004</v>
          </cell>
          <cell r="R136">
            <v>0</v>
          </cell>
          <cell r="T136">
            <v>0</v>
          </cell>
          <cell r="W136">
            <v>0</v>
          </cell>
          <cell r="X136">
            <v>4440</v>
          </cell>
        </row>
        <row r="137">
          <cell r="B137">
            <v>40018</v>
          </cell>
          <cell r="C137" t="str">
            <v>B-02</v>
          </cell>
          <cell r="D137" t="str">
            <v>B-02:GBM</v>
          </cell>
          <cell r="E137">
            <v>8</v>
          </cell>
          <cell r="F137">
            <v>99</v>
          </cell>
          <cell r="G137">
            <v>383</v>
          </cell>
          <cell r="H137">
            <v>147</v>
          </cell>
          <cell r="I137">
            <v>1450</v>
          </cell>
          <cell r="J137">
            <v>3</v>
          </cell>
          <cell r="K137">
            <v>3594</v>
          </cell>
          <cell r="L137">
            <v>3597</v>
          </cell>
          <cell r="M137">
            <v>99.916597164303582</v>
          </cell>
          <cell r="N137">
            <v>0</v>
          </cell>
          <cell r="O137">
            <v>3.61</v>
          </cell>
          <cell r="P137">
            <v>4.37</v>
          </cell>
          <cell r="R137">
            <v>0</v>
          </cell>
          <cell r="T137">
            <v>0</v>
          </cell>
          <cell r="V137" t="str">
            <v>Normal Mode (3 phase)</v>
          </cell>
          <cell r="W137">
            <v>0</v>
          </cell>
          <cell r="X137">
            <v>4370</v>
          </cell>
        </row>
        <row r="138">
          <cell r="B138">
            <v>40027</v>
          </cell>
          <cell r="C138" t="str">
            <v>B-02</v>
          </cell>
          <cell r="D138" t="str">
            <v>B-02:GBM</v>
          </cell>
          <cell r="E138">
            <v>12</v>
          </cell>
          <cell r="F138">
            <v>99</v>
          </cell>
          <cell r="G138">
            <v>384</v>
          </cell>
          <cell r="H138">
            <v>139</v>
          </cell>
          <cell r="I138">
            <v>1357</v>
          </cell>
          <cell r="J138">
            <v>3</v>
          </cell>
          <cell r="K138">
            <v>3405</v>
          </cell>
          <cell r="L138">
            <v>3408</v>
          </cell>
          <cell r="M138">
            <v>99.911971830985919</v>
          </cell>
          <cell r="N138">
            <v>0</v>
          </cell>
          <cell r="O138">
            <v>3.6</v>
          </cell>
          <cell r="P138">
            <v>4.1100000000000003</v>
          </cell>
          <cell r="R138">
            <v>0</v>
          </cell>
          <cell r="T138">
            <v>0</v>
          </cell>
          <cell r="V138" t="str">
            <v>Normal mode</v>
          </cell>
          <cell r="W138">
            <v>0</v>
          </cell>
          <cell r="X138">
            <v>4110</v>
          </cell>
        </row>
        <row r="139">
          <cell r="B139">
            <v>40046</v>
          </cell>
          <cell r="C139" t="str">
            <v>B-02</v>
          </cell>
          <cell r="D139" t="str">
            <v>B-02:GBM</v>
          </cell>
          <cell r="E139">
            <v>9</v>
          </cell>
          <cell r="F139">
            <v>99</v>
          </cell>
          <cell r="G139">
            <v>393</v>
          </cell>
          <cell r="H139">
            <v>137</v>
          </cell>
          <cell r="I139">
            <v>1156</v>
          </cell>
          <cell r="J139">
            <v>3</v>
          </cell>
          <cell r="K139">
            <v>2917</v>
          </cell>
          <cell r="L139">
            <v>2920</v>
          </cell>
          <cell r="M139">
            <v>99.897260273972606</v>
          </cell>
          <cell r="N139">
            <v>0</v>
          </cell>
          <cell r="O139">
            <v>2.75</v>
          </cell>
          <cell r="P139">
            <v>3.28</v>
          </cell>
          <cell r="R139">
            <v>0</v>
          </cell>
          <cell r="T139">
            <v>0</v>
          </cell>
          <cell r="W139">
            <v>0</v>
          </cell>
          <cell r="X139">
            <v>3280</v>
          </cell>
        </row>
        <row r="140">
          <cell r="B140">
            <v>40064</v>
          </cell>
          <cell r="C140" t="str">
            <v>B-02</v>
          </cell>
          <cell r="D140" t="str">
            <v>B-02:GBM</v>
          </cell>
          <cell r="E140">
            <v>9</v>
          </cell>
          <cell r="F140">
            <v>99</v>
          </cell>
          <cell r="G140">
            <v>381</v>
          </cell>
          <cell r="H140">
            <v>208</v>
          </cell>
          <cell r="I140">
            <v>1414</v>
          </cell>
          <cell r="J140">
            <v>97</v>
          </cell>
          <cell r="K140">
            <v>2993</v>
          </cell>
          <cell r="L140">
            <v>3090</v>
          </cell>
          <cell r="M140">
            <v>96.860841423948216</v>
          </cell>
          <cell r="N140">
            <v>0</v>
          </cell>
          <cell r="O140">
            <v>3.05</v>
          </cell>
          <cell r="P140">
            <v>3.27</v>
          </cell>
          <cell r="R140">
            <v>0</v>
          </cell>
          <cell r="T140">
            <v>0</v>
          </cell>
          <cell r="V140" t="str">
            <v>THT too high</v>
          </cell>
          <cell r="W140">
            <v>0</v>
          </cell>
          <cell r="X140">
            <v>3270</v>
          </cell>
        </row>
        <row r="141">
          <cell r="B141">
            <v>40073</v>
          </cell>
          <cell r="C141" t="str">
            <v>B-02</v>
          </cell>
          <cell r="D141" t="str">
            <v>B-02:GBM</v>
          </cell>
          <cell r="E141">
            <v>12</v>
          </cell>
          <cell r="F141">
            <v>99</v>
          </cell>
          <cell r="G141">
            <v>379</v>
          </cell>
          <cell r="H141">
            <v>141</v>
          </cell>
          <cell r="I141">
            <v>1382</v>
          </cell>
          <cell r="J141">
            <v>3</v>
          </cell>
          <cell r="K141">
            <v>3457</v>
          </cell>
          <cell r="L141">
            <v>3460</v>
          </cell>
          <cell r="M141">
            <v>99.913294797687868</v>
          </cell>
          <cell r="N141">
            <v>0</v>
          </cell>
          <cell r="O141">
            <v>3.6</v>
          </cell>
          <cell r="P141">
            <v>3.9</v>
          </cell>
          <cell r="R141">
            <v>0</v>
          </cell>
          <cell r="T141">
            <v>0</v>
          </cell>
          <cell r="W141">
            <v>0</v>
          </cell>
          <cell r="X141">
            <v>3900</v>
          </cell>
        </row>
        <row r="142">
          <cell r="B142">
            <v>40079</v>
          </cell>
          <cell r="C142" t="str">
            <v>B-02</v>
          </cell>
          <cell r="D142" t="str">
            <v>B-02:GBM</v>
          </cell>
          <cell r="E142">
            <v>10</v>
          </cell>
          <cell r="F142">
            <v>99</v>
          </cell>
          <cell r="G142">
            <v>378</v>
          </cell>
          <cell r="H142">
            <v>136</v>
          </cell>
          <cell r="I142">
            <v>1599</v>
          </cell>
          <cell r="J142">
            <v>4</v>
          </cell>
          <cell r="K142">
            <v>3419</v>
          </cell>
          <cell r="L142">
            <v>3423</v>
          </cell>
          <cell r="M142">
            <v>99.883143441425645</v>
          </cell>
          <cell r="N142">
            <v>0</v>
          </cell>
          <cell r="O142">
            <v>3.83</v>
          </cell>
          <cell r="P142">
            <v>4.13</v>
          </cell>
          <cell r="R142">
            <v>0</v>
          </cell>
          <cell r="T142">
            <v>0</v>
          </cell>
          <cell r="W142">
            <v>0</v>
          </cell>
          <cell r="X142">
            <v>4130</v>
          </cell>
        </row>
        <row r="143">
          <cell r="B143">
            <v>40119</v>
          </cell>
          <cell r="C143" t="str">
            <v>B-02</v>
          </cell>
          <cell r="D143" t="str">
            <v>B-02:GBM</v>
          </cell>
          <cell r="E143">
            <v>24</v>
          </cell>
          <cell r="F143">
            <v>98</v>
          </cell>
          <cell r="G143">
            <v>383</v>
          </cell>
          <cell r="H143">
            <v>114</v>
          </cell>
          <cell r="I143">
            <v>1007</v>
          </cell>
          <cell r="J143">
            <v>2.2000000000000002</v>
          </cell>
          <cell r="K143">
            <v>2151.8000000000002</v>
          </cell>
          <cell r="L143">
            <v>2154</v>
          </cell>
          <cell r="M143">
            <v>99.897864438254416</v>
          </cell>
          <cell r="N143">
            <v>0</v>
          </cell>
          <cell r="O143">
            <v>2.17</v>
          </cell>
          <cell r="P143">
            <v>2.8</v>
          </cell>
          <cell r="R143">
            <v>0</v>
          </cell>
          <cell r="T143">
            <v>0</v>
          </cell>
          <cell r="W143">
            <v>0</v>
          </cell>
          <cell r="X143">
            <v>2800</v>
          </cell>
        </row>
        <row r="144">
          <cell r="B144">
            <v>40143</v>
          </cell>
          <cell r="C144" t="str">
            <v>B-02</v>
          </cell>
          <cell r="D144" t="str">
            <v>B-02:GBM</v>
          </cell>
          <cell r="E144">
            <v>10</v>
          </cell>
          <cell r="F144">
            <v>100</v>
          </cell>
          <cell r="G144">
            <v>383</v>
          </cell>
          <cell r="H144">
            <v>120</v>
          </cell>
          <cell r="I144">
            <v>1263</v>
          </cell>
          <cell r="J144">
            <v>2</v>
          </cell>
          <cell r="K144">
            <v>2749</v>
          </cell>
          <cell r="L144">
            <v>2751</v>
          </cell>
          <cell r="M144">
            <v>99.92729916394039</v>
          </cell>
          <cell r="N144">
            <v>0</v>
          </cell>
          <cell r="O144">
            <v>3.28</v>
          </cell>
          <cell r="P144">
            <v>3.93</v>
          </cell>
          <cell r="R144">
            <v>0</v>
          </cell>
          <cell r="T144">
            <v>0</v>
          </cell>
          <cell r="W144">
            <v>0</v>
          </cell>
          <cell r="X144">
            <v>3930</v>
          </cell>
        </row>
        <row r="145">
          <cell r="B145">
            <v>40234</v>
          </cell>
          <cell r="C145" t="str">
            <v>B-02</v>
          </cell>
          <cell r="D145" t="str">
            <v>B-02:GBM</v>
          </cell>
          <cell r="E145">
            <v>14</v>
          </cell>
          <cell r="F145">
            <v>102</v>
          </cell>
          <cell r="G145">
            <v>388</v>
          </cell>
          <cell r="H145">
            <v>98</v>
          </cell>
          <cell r="I145">
            <v>1708</v>
          </cell>
          <cell r="J145">
            <v>57</v>
          </cell>
          <cell r="K145">
            <v>1349</v>
          </cell>
          <cell r="L145">
            <v>1406</v>
          </cell>
          <cell r="M145">
            <v>95.945945945945951</v>
          </cell>
          <cell r="N145">
            <v>0</v>
          </cell>
          <cell r="O145">
            <v>4.6399999999999997</v>
          </cell>
          <cell r="P145">
            <v>4.8499999999999996</v>
          </cell>
          <cell r="R145">
            <v>0</v>
          </cell>
          <cell r="T145">
            <v>0</v>
          </cell>
          <cell r="V145" t="str">
            <v>new meter (oil lev didn't agree)</v>
          </cell>
          <cell r="W145">
            <v>0</v>
          </cell>
          <cell r="X145">
            <v>4850</v>
          </cell>
        </row>
        <row r="146">
          <cell r="B146">
            <v>40243</v>
          </cell>
          <cell r="C146" t="str">
            <v>B-02</v>
          </cell>
          <cell r="D146" t="str">
            <v>B-02:GBM</v>
          </cell>
          <cell r="E146">
            <v>7</v>
          </cell>
          <cell r="F146">
            <v>102</v>
          </cell>
          <cell r="G146">
            <v>388</v>
          </cell>
          <cell r="H146">
            <v>88</v>
          </cell>
          <cell r="I146">
            <v>1799</v>
          </cell>
          <cell r="J146">
            <v>86</v>
          </cell>
          <cell r="K146">
            <v>1117</v>
          </cell>
          <cell r="L146">
            <v>1203</v>
          </cell>
          <cell r="M146">
            <v>92.851205320033245</v>
          </cell>
          <cell r="N146">
            <v>8.0000000000000099E-2</v>
          </cell>
          <cell r="O146">
            <v>4.95</v>
          </cell>
          <cell r="P146">
            <v>4.87</v>
          </cell>
          <cell r="R146">
            <v>930.23255813953608</v>
          </cell>
          <cell r="S146">
            <v>13962.499999999982</v>
          </cell>
          <cell r="T146">
            <v>15037.499999999982</v>
          </cell>
          <cell r="V146" t="str">
            <v>new meter (oil lev dind't agree)</v>
          </cell>
          <cell r="W146">
            <v>80.000000000000099</v>
          </cell>
          <cell r="X146">
            <v>4870</v>
          </cell>
        </row>
        <row r="147">
          <cell r="B147">
            <v>40255</v>
          </cell>
          <cell r="C147" t="str">
            <v>B-02</v>
          </cell>
          <cell r="D147" t="str">
            <v>B-02:GBM</v>
          </cell>
          <cell r="E147">
            <v>12</v>
          </cell>
          <cell r="F147">
            <v>100</v>
          </cell>
          <cell r="G147">
            <v>388</v>
          </cell>
          <cell r="H147">
            <v>87</v>
          </cell>
          <cell r="I147">
            <v>1673</v>
          </cell>
          <cell r="J147">
            <v>61.8</v>
          </cell>
          <cell r="K147">
            <v>992.8</v>
          </cell>
          <cell r="L147">
            <v>1054.5999999999999</v>
          </cell>
          <cell r="M147">
            <v>94.139958278020103</v>
          </cell>
          <cell r="N147">
            <v>0</v>
          </cell>
          <cell r="O147">
            <v>4.71</v>
          </cell>
          <cell r="P147">
            <v>5</v>
          </cell>
          <cell r="R147">
            <v>0</v>
          </cell>
          <cell r="T147">
            <v>0</v>
          </cell>
          <cell r="V147" t="str">
            <v xml:space="preserve">new meter, (oil lev didn't agree) </v>
          </cell>
          <cell r="W147">
            <v>0</v>
          </cell>
          <cell r="X147">
            <v>5000</v>
          </cell>
        </row>
        <row r="148">
          <cell r="B148">
            <v>40266</v>
          </cell>
          <cell r="C148" t="str">
            <v>B-02</v>
          </cell>
          <cell r="D148" t="str">
            <v>B-02:GBM</v>
          </cell>
          <cell r="E148">
            <v>5</v>
          </cell>
          <cell r="F148">
            <v>100</v>
          </cell>
          <cell r="G148">
            <v>385</v>
          </cell>
          <cell r="H148">
            <v>84</v>
          </cell>
          <cell r="I148">
            <v>1561</v>
          </cell>
          <cell r="J148">
            <v>69</v>
          </cell>
          <cell r="K148">
            <v>649.5</v>
          </cell>
          <cell r="L148">
            <v>718.5</v>
          </cell>
          <cell r="M148">
            <v>90.396659707724424</v>
          </cell>
          <cell r="N148">
            <v>0</v>
          </cell>
          <cell r="O148">
            <v>4.3499999999999996</v>
          </cell>
          <cell r="P148">
            <v>4.95</v>
          </cell>
          <cell r="R148">
            <v>0</v>
          </cell>
          <cell r="T148">
            <v>0</v>
          </cell>
          <cell r="W148">
            <v>0</v>
          </cell>
          <cell r="X148">
            <v>4950</v>
          </cell>
        </row>
        <row r="149">
          <cell r="B149">
            <v>40273</v>
          </cell>
          <cell r="C149" t="str">
            <v>B-02</v>
          </cell>
          <cell r="D149" t="str">
            <v>B-02:GBM</v>
          </cell>
          <cell r="E149">
            <v>9</v>
          </cell>
          <cell r="F149">
            <v>100</v>
          </cell>
          <cell r="G149">
            <v>388</v>
          </cell>
          <cell r="H149">
            <v>86</v>
          </cell>
          <cell r="I149">
            <v>1646</v>
          </cell>
          <cell r="J149">
            <v>75.900000000000006</v>
          </cell>
          <cell r="K149">
            <v>785.1</v>
          </cell>
          <cell r="L149">
            <v>861</v>
          </cell>
          <cell r="M149">
            <v>91.184668989547035</v>
          </cell>
          <cell r="N149">
            <v>0</v>
          </cell>
          <cell r="O149">
            <v>4.6900000000000004</v>
          </cell>
          <cell r="P149">
            <v>4.76</v>
          </cell>
          <cell r="R149">
            <v>0</v>
          </cell>
          <cell r="T149">
            <v>0</v>
          </cell>
          <cell r="V149" t="str">
            <v>new meter,</v>
          </cell>
          <cell r="W149">
            <v>0</v>
          </cell>
          <cell r="X149">
            <v>4760</v>
          </cell>
        </row>
        <row r="150">
          <cell r="B150">
            <v>40302</v>
          </cell>
          <cell r="C150" t="str">
            <v>B-02</v>
          </cell>
          <cell r="D150" t="str">
            <v>B-02:GBM</v>
          </cell>
          <cell r="E150">
            <v>13</v>
          </cell>
          <cell r="F150">
            <v>98</v>
          </cell>
          <cell r="G150">
            <v>383</v>
          </cell>
          <cell r="H150">
            <v>83</v>
          </cell>
          <cell r="I150">
            <v>1587</v>
          </cell>
          <cell r="J150">
            <v>95</v>
          </cell>
          <cell r="K150">
            <v>150</v>
          </cell>
          <cell r="L150">
            <v>245</v>
          </cell>
          <cell r="M150">
            <v>61.224489795918366</v>
          </cell>
          <cell r="N150">
            <v>0</v>
          </cell>
          <cell r="O150">
            <v>4.1900000000000004</v>
          </cell>
          <cell r="P150">
            <v>4.6500000000000004</v>
          </cell>
          <cell r="R150">
            <v>0</v>
          </cell>
          <cell r="T150">
            <v>0</v>
          </cell>
          <cell r="V150" t="str">
            <v xml:space="preserve">LDM </v>
          </cell>
          <cell r="W150">
            <v>0</v>
          </cell>
          <cell r="X150">
            <v>4650</v>
          </cell>
        </row>
        <row r="151">
          <cell r="B151">
            <v>40313</v>
          </cell>
          <cell r="C151" t="str">
            <v>B-02</v>
          </cell>
          <cell r="D151" t="str">
            <v>B-02:GBM</v>
          </cell>
          <cell r="E151">
            <v>5</v>
          </cell>
          <cell r="F151">
            <v>99</v>
          </cell>
          <cell r="G151">
            <v>382</v>
          </cell>
          <cell r="H151">
            <v>77</v>
          </cell>
          <cell r="I151">
            <v>1131</v>
          </cell>
          <cell r="J151">
            <v>96</v>
          </cell>
          <cell r="K151">
            <v>72</v>
          </cell>
          <cell r="L151">
            <v>168</v>
          </cell>
          <cell r="M151">
            <v>42.857142857142854</v>
          </cell>
          <cell r="N151">
            <v>0</v>
          </cell>
          <cell r="O151">
            <v>2.5499999999999998</v>
          </cell>
          <cell r="P151">
            <v>3.83</v>
          </cell>
          <cell r="R151">
            <v>0</v>
          </cell>
          <cell r="T151">
            <v>0</v>
          </cell>
          <cell r="V151" t="str">
            <v>LDM</v>
          </cell>
          <cell r="W151">
            <v>0</v>
          </cell>
          <cell r="X151">
            <v>3830</v>
          </cell>
        </row>
        <row r="152">
          <cell r="B152">
            <v>40326</v>
          </cell>
          <cell r="C152" t="str">
            <v>B-02</v>
          </cell>
          <cell r="D152" t="str">
            <v>B-02:GBM</v>
          </cell>
          <cell r="E152">
            <v>5</v>
          </cell>
          <cell r="F152">
            <v>99</v>
          </cell>
          <cell r="G152">
            <v>393</v>
          </cell>
          <cell r="H152">
            <v>82</v>
          </cell>
          <cell r="I152">
            <v>1184</v>
          </cell>
          <cell r="J152">
            <v>87.1</v>
          </cell>
          <cell r="K152">
            <v>48</v>
          </cell>
          <cell r="L152">
            <v>135.1</v>
          </cell>
          <cell r="M152">
            <v>35.529237601776465</v>
          </cell>
          <cell r="N152">
            <v>0</v>
          </cell>
          <cell r="O152">
            <v>3.27</v>
          </cell>
          <cell r="P152">
            <v>3.73</v>
          </cell>
          <cell r="R152">
            <v>0</v>
          </cell>
          <cell r="T152">
            <v>0</v>
          </cell>
          <cell r="V152" t="str">
            <v>LDM</v>
          </cell>
          <cell r="W152">
            <v>0</v>
          </cell>
          <cell r="X152">
            <v>3730</v>
          </cell>
        </row>
        <row r="153">
          <cell r="B153">
            <v>40357</v>
          </cell>
          <cell r="C153" t="str">
            <v>B-02</v>
          </cell>
          <cell r="D153" t="str">
            <v>B-02:GBM</v>
          </cell>
          <cell r="E153">
            <v>6</v>
          </cell>
          <cell r="F153">
            <v>98</v>
          </cell>
          <cell r="G153">
            <v>397</v>
          </cell>
          <cell r="H153">
            <v>191</v>
          </cell>
          <cell r="I153">
            <v>1210</v>
          </cell>
          <cell r="J153">
            <v>125</v>
          </cell>
          <cell r="K153">
            <v>2040</v>
          </cell>
          <cell r="L153">
            <v>2165</v>
          </cell>
          <cell r="M153">
            <v>94.226327944572745</v>
          </cell>
          <cell r="N153">
            <v>3.7</v>
          </cell>
          <cell r="O153">
            <v>6.2</v>
          </cell>
          <cell r="P153">
            <v>2.5</v>
          </cell>
          <cell r="R153">
            <v>29600</v>
          </cell>
          <cell r="S153">
            <v>551.35135135135135</v>
          </cell>
          <cell r="T153">
            <v>585.1351351351351</v>
          </cell>
          <cell r="V153" t="str">
            <v>LDM (too high)</v>
          </cell>
          <cell r="W153">
            <v>3700</v>
          </cell>
          <cell r="X153">
            <v>2500</v>
          </cell>
        </row>
        <row r="154">
          <cell r="B154">
            <v>40382</v>
          </cell>
          <cell r="C154" t="str">
            <v>B-02</v>
          </cell>
          <cell r="D154" t="str">
            <v>B-02:GBM</v>
          </cell>
          <cell r="E154">
            <v>12</v>
          </cell>
          <cell r="F154">
            <v>99</v>
          </cell>
          <cell r="G154">
            <v>391</v>
          </cell>
          <cell r="H154">
            <v>107</v>
          </cell>
          <cell r="I154">
            <v>1039</v>
          </cell>
          <cell r="J154">
            <v>25</v>
          </cell>
          <cell r="K154">
            <v>552</v>
          </cell>
          <cell r="L154">
            <v>577</v>
          </cell>
          <cell r="M154">
            <v>95.66724436741768</v>
          </cell>
          <cell r="N154">
            <v>0.18</v>
          </cell>
          <cell r="O154">
            <v>2.52</v>
          </cell>
          <cell r="P154">
            <v>2.34</v>
          </cell>
          <cell r="R154">
            <v>7200</v>
          </cell>
          <cell r="S154">
            <v>3066.6666666666665</v>
          </cell>
          <cell r="T154">
            <v>3205.5555555555557</v>
          </cell>
          <cell r="V154" t="str">
            <v>LDM (retest)</v>
          </cell>
          <cell r="W154">
            <v>180</v>
          </cell>
          <cell r="X154">
            <v>2340</v>
          </cell>
        </row>
        <row r="155">
          <cell r="B155">
            <v>40453</v>
          </cell>
          <cell r="C155" t="str">
            <v>B-02</v>
          </cell>
          <cell r="D155" t="str">
            <v>B-02:GBM</v>
          </cell>
          <cell r="E155">
            <v>17</v>
          </cell>
          <cell r="F155">
            <v>99</v>
          </cell>
          <cell r="G155">
            <v>390</v>
          </cell>
          <cell r="H155">
            <v>59</v>
          </cell>
          <cell r="I155">
            <v>1</v>
          </cell>
          <cell r="J155">
            <v>63.2</v>
          </cell>
          <cell r="K155">
            <v>110</v>
          </cell>
          <cell r="L155">
            <v>173.2</v>
          </cell>
          <cell r="M155">
            <v>63.510392609699771</v>
          </cell>
          <cell r="N155">
            <v>0</v>
          </cell>
          <cell r="O155">
            <v>3.39</v>
          </cell>
          <cell r="P155">
            <v>3.5</v>
          </cell>
          <cell r="R155">
            <v>0</v>
          </cell>
          <cell r="T155">
            <v>0</v>
          </cell>
          <cell r="W155">
            <v>0</v>
          </cell>
          <cell r="X155">
            <v>3500</v>
          </cell>
        </row>
        <row r="156">
          <cell r="B156">
            <v>40476</v>
          </cell>
          <cell r="C156" t="str">
            <v>B-02</v>
          </cell>
          <cell r="D156" t="str">
            <v>B-02:GBM</v>
          </cell>
          <cell r="E156">
            <v>23</v>
          </cell>
          <cell r="F156">
            <v>99</v>
          </cell>
          <cell r="G156">
            <v>405</v>
          </cell>
          <cell r="H156">
            <v>182</v>
          </cell>
          <cell r="I156">
            <v>1055</v>
          </cell>
          <cell r="J156">
            <v>80.8</v>
          </cell>
          <cell r="K156">
            <v>245</v>
          </cell>
          <cell r="L156">
            <v>325.8</v>
          </cell>
          <cell r="M156">
            <v>75.199508901166354</v>
          </cell>
          <cell r="N156">
            <v>19.89</v>
          </cell>
          <cell r="O156">
            <v>19.89</v>
          </cell>
          <cell r="P156">
            <v>0</v>
          </cell>
          <cell r="R156">
            <v>246163.36633663366</v>
          </cell>
          <cell r="S156">
            <v>12.31774761186526</v>
          </cell>
          <cell r="T156">
            <v>16.380090497737555</v>
          </cell>
          <cell r="V156" t="str">
            <v>after long S/I w/o GL  (initial Gas ~ 27 then decrease)</v>
          </cell>
          <cell r="W156">
            <v>19890</v>
          </cell>
          <cell r="X156">
            <v>0</v>
          </cell>
        </row>
        <row r="157">
          <cell r="B157">
            <v>40477</v>
          </cell>
          <cell r="C157" t="str">
            <v>B-02</v>
          </cell>
          <cell r="D157" t="str">
            <v>B-02:GBM</v>
          </cell>
          <cell r="E157">
            <v>23</v>
          </cell>
          <cell r="F157">
            <v>99</v>
          </cell>
          <cell r="G157">
            <v>405</v>
          </cell>
          <cell r="H157">
            <v>182</v>
          </cell>
          <cell r="I157">
            <v>1055</v>
          </cell>
          <cell r="J157">
            <v>80.8</v>
          </cell>
          <cell r="K157">
            <v>245</v>
          </cell>
          <cell r="L157">
            <v>325.8</v>
          </cell>
          <cell r="M157">
            <v>75.199508901166354</v>
          </cell>
          <cell r="N157">
            <v>18</v>
          </cell>
          <cell r="O157">
            <v>18</v>
          </cell>
          <cell r="P157">
            <v>0</v>
          </cell>
          <cell r="R157">
            <v>222772.27722772278</v>
          </cell>
          <cell r="S157">
            <v>13.611111111111111</v>
          </cell>
          <cell r="T157">
            <v>18.100000000000001</v>
          </cell>
          <cell r="V157" t="str">
            <v>after long S/I w/o GL  (initial Gas ~ 27 then decrease)</v>
          </cell>
          <cell r="W157">
            <v>18000</v>
          </cell>
          <cell r="X157">
            <v>0</v>
          </cell>
        </row>
        <row r="158">
          <cell r="B158">
            <v>40478</v>
          </cell>
          <cell r="C158" t="str">
            <v>B-02</v>
          </cell>
          <cell r="D158" t="str">
            <v>B-02:GBM</v>
          </cell>
          <cell r="E158">
            <v>23</v>
          </cell>
          <cell r="F158">
            <v>99</v>
          </cell>
          <cell r="G158">
            <v>405</v>
          </cell>
          <cell r="H158">
            <v>182</v>
          </cell>
          <cell r="I158">
            <v>1055</v>
          </cell>
          <cell r="J158">
            <v>80.8</v>
          </cell>
          <cell r="K158">
            <v>245</v>
          </cell>
          <cell r="L158">
            <v>325.8</v>
          </cell>
          <cell r="M158">
            <v>75.199508901166354</v>
          </cell>
          <cell r="N158">
            <v>5</v>
          </cell>
          <cell r="O158">
            <v>5</v>
          </cell>
          <cell r="P158">
            <v>0</v>
          </cell>
          <cell r="R158">
            <v>61881.188118811879</v>
          </cell>
          <cell r="S158">
            <v>49</v>
          </cell>
          <cell r="T158">
            <v>65.16</v>
          </cell>
          <cell r="V158" t="str">
            <v>after long S/I w/o GL  (initial Gas ~ 27 then decrease)</v>
          </cell>
          <cell r="W158">
            <v>5000</v>
          </cell>
          <cell r="X158">
            <v>0</v>
          </cell>
        </row>
        <row r="159">
          <cell r="B159">
            <v>40479</v>
          </cell>
          <cell r="C159" t="str">
            <v>B-02</v>
          </cell>
          <cell r="D159" t="str">
            <v>B-02:GBM</v>
          </cell>
          <cell r="E159">
            <v>23</v>
          </cell>
          <cell r="F159">
            <v>99</v>
          </cell>
          <cell r="G159">
            <v>405</v>
          </cell>
          <cell r="H159">
            <v>182</v>
          </cell>
          <cell r="I159">
            <v>1055</v>
          </cell>
          <cell r="J159">
            <v>80.8</v>
          </cell>
          <cell r="K159">
            <v>245</v>
          </cell>
          <cell r="L159">
            <v>325.8</v>
          </cell>
          <cell r="M159">
            <v>75.199508901166354</v>
          </cell>
          <cell r="N159">
            <v>2</v>
          </cell>
          <cell r="O159">
            <v>2</v>
          </cell>
          <cell r="P159">
            <v>0</v>
          </cell>
          <cell r="R159">
            <v>24752.475247524751</v>
          </cell>
          <cell r="S159">
            <v>122.5</v>
          </cell>
          <cell r="T159">
            <v>162.9</v>
          </cell>
          <cell r="V159" t="str">
            <v>after long S/I w/o GL  (initial Gas ~ 27 then decrease)</v>
          </cell>
          <cell r="W159">
            <v>2000</v>
          </cell>
          <cell r="X159">
            <v>0</v>
          </cell>
        </row>
        <row r="160">
          <cell r="B160">
            <v>40480</v>
          </cell>
          <cell r="C160" t="str">
            <v>B-02</v>
          </cell>
          <cell r="D160" t="str">
            <v>B-02:GBM</v>
          </cell>
          <cell r="E160">
            <v>23</v>
          </cell>
          <cell r="F160">
            <v>99</v>
          </cell>
          <cell r="G160">
            <v>405</v>
          </cell>
          <cell r="H160">
            <v>182</v>
          </cell>
          <cell r="I160">
            <v>1055</v>
          </cell>
          <cell r="J160">
            <v>117</v>
          </cell>
          <cell r="K160">
            <v>245</v>
          </cell>
          <cell r="L160">
            <v>362</v>
          </cell>
          <cell r="M160">
            <v>67.679558011049721</v>
          </cell>
          <cell r="N160">
            <v>2</v>
          </cell>
          <cell r="O160">
            <v>2</v>
          </cell>
          <cell r="P160">
            <v>0</v>
          </cell>
          <cell r="R160">
            <v>17094.017094017094</v>
          </cell>
          <cell r="S160">
            <v>122.5</v>
          </cell>
          <cell r="T160">
            <v>181</v>
          </cell>
          <cell r="W160">
            <v>2000</v>
          </cell>
          <cell r="X160">
            <v>0</v>
          </cell>
        </row>
        <row r="161">
          <cell r="B161">
            <v>40492</v>
          </cell>
          <cell r="C161" t="str">
            <v>B-02</v>
          </cell>
          <cell r="D161" t="str">
            <v>B-02:GBM</v>
          </cell>
          <cell r="E161">
            <v>23</v>
          </cell>
          <cell r="F161">
            <v>99</v>
          </cell>
          <cell r="G161">
            <v>389</v>
          </cell>
          <cell r="H161">
            <v>175</v>
          </cell>
          <cell r="I161">
            <v>1155</v>
          </cell>
          <cell r="J161">
            <v>100</v>
          </cell>
          <cell r="K161">
            <v>1089</v>
          </cell>
          <cell r="L161">
            <v>1189</v>
          </cell>
          <cell r="M161">
            <v>91.589571068124471</v>
          </cell>
          <cell r="N161">
            <v>1.42</v>
          </cell>
          <cell r="O161">
            <v>3.93</v>
          </cell>
          <cell r="P161">
            <v>2.5099999999999998</v>
          </cell>
          <cell r="R161">
            <v>14200</v>
          </cell>
          <cell r="S161">
            <v>766.90140845070425</v>
          </cell>
          <cell r="T161">
            <v>837.32394366197184</v>
          </cell>
          <cell r="V161" t="str">
            <v>LDM</v>
          </cell>
          <cell r="W161">
            <v>1420</v>
          </cell>
          <cell r="X161">
            <v>2510</v>
          </cell>
        </row>
        <row r="162">
          <cell r="B162">
            <v>40534</v>
          </cell>
          <cell r="C162" t="str">
            <v>B-02</v>
          </cell>
          <cell r="D162" t="str">
            <v>B-02:GBM</v>
          </cell>
          <cell r="E162">
            <v>12</v>
          </cell>
          <cell r="F162">
            <v>99</v>
          </cell>
          <cell r="G162">
            <v>390</v>
          </cell>
          <cell r="H162">
            <v>153</v>
          </cell>
          <cell r="I162">
            <v>1380</v>
          </cell>
          <cell r="J162">
            <v>89.8</v>
          </cell>
          <cell r="K162">
            <v>985</v>
          </cell>
          <cell r="L162">
            <v>1074.8</v>
          </cell>
          <cell r="M162">
            <v>91.644957201339778</v>
          </cell>
          <cell r="N162">
            <v>1.2</v>
          </cell>
          <cell r="O162">
            <v>5.49</v>
          </cell>
          <cell r="P162">
            <v>4.29</v>
          </cell>
          <cell r="R162">
            <v>13363.028953229399</v>
          </cell>
          <cell r="S162">
            <v>820.83333333333337</v>
          </cell>
          <cell r="T162">
            <v>895.66666666666663</v>
          </cell>
          <cell r="W162">
            <v>1200</v>
          </cell>
          <cell r="X162">
            <v>4290</v>
          </cell>
        </row>
        <row r="163">
          <cell r="B163">
            <v>40575</v>
          </cell>
          <cell r="C163" t="str">
            <v>B-02</v>
          </cell>
          <cell r="D163" t="str">
            <v>B-02:GBM</v>
          </cell>
          <cell r="E163">
            <v>23</v>
          </cell>
          <cell r="F163">
            <v>99</v>
          </cell>
          <cell r="G163">
            <v>405</v>
          </cell>
          <cell r="H163">
            <v>182</v>
          </cell>
          <cell r="I163">
            <v>1055</v>
          </cell>
          <cell r="J163">
            <v>117</v>
          </cell>
          <cell r="K163">
            <v>145</v>
          </cell>
          <cell r="L163">
            <v>262</v>
          </cell>
          <cell r="M163">
            <v>55.343511450381676</v>
          </cell>
          <cell r="N163">
            <v>2</v>
          </cell>
          <cell r="O163">
            <v>2</v>
          </cell>
          <cell r="P163">
            <v>0</v>
          </cell>
          <cell r="R163">
            <v>17094.017094017094</v>
          </cell>
          <cell r="S163">
            <v>72.5</v>
          </cell>
          <cell r="T163">
            <v>131</v>
          </cell>
          <cell r="V163" t="str">
            <v>ALOC - 100 BW</v>
          </cell>
          <cell r="W163">
            <v>2000</v>
          </cell>
          <cell r="X163">
            <v>0</v>
          </cell>
        </row>
        <row r="164">
          <cell r="B164">
            <v>41052</v>
          </cell>
          <cell r="C164" t="str">
            <v>B-02</v>
          </cell>
          <cell r="D164" t="str">
            <v>B-02:GBM</v>
          </cell>
          <cell r="E164">
            <v>19</v>
          </cell>
          <cell r="F164">
            <v>100</v>
          </cell>
          <cell r="G164">
            <v>243</v>
          </cell>
          <cell r="H164">
            <v>88</v>
          </cell>
          <cell r="I164">
            <v>269</v>
          </cell>
          <cell r="J164">
            <v>65</v>
          </cell>
          <cell r="K164">
            <v>82</v>
          </cell>
          <cell r="L164">
            <v>147</v>
          </cell>
          <cell r="M164">
            <v>55.782312925170068</v>
          </cell>
          <cell r="N164">
            <v>0</v>
          </cell>
          <cell r="O164">
            <v>0</v>
          </cell>
          <cell r="P164">
            <v>0</v>
          </cell>
          <cell r="R164">
            <v>0</v>
          </cell>
          <cell r="T164">
            <v>0</v>
          </cell>
          <cell r="V164" t="str">
            <v>After ew-wheeling w/o GL</v>
          </cell>
          <cell r="W164">
            <v>0</v>
          </cell>
          <cell r="X164">
            <v>0</v>
          </cell>
        </row>
        <row r="165">
          <cell r="B165">
            <v>41082</v>
          </cell>
          <cell r="C165" t="str">
            <v>B-02</v>
          </cell>
          <cell r="D165" t="str">
            <v>B-02:GBM</v>
          </cell>
          <cell r="E165">
            <v>23</v>
          </cell>
          <cell r="F165">
            <v>100</v>
          </cell>
          <cell r="G165">
            <v>210</v>
          </cell>
          <cell r="H165">
            <v>90</v>
          </cell>
          <cell r="I165">
            <v>265</v>
          </cell>
          <cell r="J165">
            <v>65</v>
          </cell>
          <cell r="K165">
            <v>81</v>
          </cell>
          <cell r="L165">
            <v>146</v>
          </cell>
          <cell r="M165">
            <v>55.479452054794521</v>
          </cell>
          <cell r="N165">
            <v>0</v>
          </cell>
          <cell r="O165">
            <v>0</v>
          </cell>
          <cell r="P165">
            <v>0</v>
          </cell>
          <cell r="R165">
            <v>0</v>
          </cell>
          <cell r="T165">
            <v>0</v>
          </cell>
          <cell r="V165" t="str">
            <v>Without GL</v>
          </cell>
          <cell r="W165">
            <v>0</v>
          </cell>
          <cell r="X165">
            <v>0</v>
          </cell>
        </row>
        <row r="166">
          <cell r="B166">
            <v>41107</v>
          </cell>
          <cell r="C166" t="str">
            <v>B-02</v>
          </cell>
          <cell r="D166" t="str">
            <v>B-02:GBM</v>
          </cell>
          <cell r="E166">
            <v>23</v>
          </cell>
          <cell r="F166">
            <v>100</v>
          </cell>
          <cell r="G166">
            <v>227</v>
          </cell>
          <cell r="H166">
            <v>88</v>
          </cell>
          <cell r="I166">
            <v>264</v>
          </cell>
          <cell r="J166">
            <v>33</v>
          </cell>
          <cell r="K166">
            <v>27</v>
          </cell>
          <cell r="L166">
            <v>60</v>
          </cell>
          <cell r="M166">
            <v>45</v>
          </cell>
          <cell r="N166">
            <v>0</v>
          </cell>
          <cell r="O166">
            <v>0</v>
          </cell>
          <cell r="P166">
            <v>0</v>
          </cell>
          <cell r="R166">
            <v>0</v>
          </cell>
          <cell r="T166">
            <v>0</v>
          </cell>
          <cell r="V166" t="str">
            <v xml:space="preserve">Without GL. </v>
          </cell>
          <cell r="W166">
            <v>0</v>
          </cell>
          <cell r="X166">
            <v>0</v>
          </cell>
        </row>
        <row r="167">
          <cell r="B167">
            <v>41119</v>
          </cell>
          <cell r="C167" t="str">
            <v>B-02</v>
          </cell>
          <cell r="D167" t="str">
            <v>B-02:GBM</v>
          </cell>
          <cell r="E167">
            <v>24</v>
          </cell>
          <cell r="F167">
            <v>100</v>
          </cell>
          <cell r="G167">
            <v>223</v>
          </cell>
          <cell r="H167">
            <v>87</v>
          </cell>
          <cell r="I167">
            <v>258</v>
          </cell>
          <cell r="J167">
            <v>11</v>
          </cell>
          <cell r="K167">
            <v>15</v>
          </cell>
          <cell r="L167">
            <v>26</v>
          </cell>
          <cell r="M167">
            <v>57.692307692307693</v>
          </cell>
          <cell r="N167">
            <v>0</v>
          </cell>
          <cell r="O167">
            <v>0</v>
          </cell>
          <cell r="P167">
            <v>0</v>
          </cell>
          <cell r="R167">
            <v>0</v>
          </cell>
          <cell r="T167">
            <v>0</v>
          </cell>
          <cell r="V167" t="str">
            <v>Without GL. Continue decreasing prod.</v>
          </cell>
          <cell r="W167">
            <v>0</v>
          </cell>
          <cell r="X167">
            <v>0</v>
          </cell>
        </row>
        <row r="168">
          <cell r="B168">
            <v>41132</v>
          </cell>
          <cell r="C168" t="str">
            <v>B-02</v>
          </cell>
          <cell r="D168" t="str">
            <v>B-02:GBM</v>
          </cell>
          <cell r="E168">
            <v>24</v>
          </cell>
          <cell r="F168">
            <v>100</v>
          </cell>
          <cell r="G168">
            <v>224</v>
          </cell>
          <cell r="H168">
            <v>88</v>
          </cell>
          <cell r="I168">
            <v>265</v>
          </cell>
          <cell r="J168">
            <v>20</v>
          </cell>
          <cell r="K168">
            <v>0</v>
          </cell>
          <cell r="L168">
            <v>20</v>
          </cell>
          <cell r="M168">
            <v>0</v>
          </cell>
          <cell r="N168">
            <v>0</v>
          </cell>
          <cell r="O168">
            <v>0</v>
          </cell>
          <cell r="P168">
            <v>0</v>
          </cell>
          <cell r="R168">
            <v>0</v>
          </cell>
          <cell r="T168">
            <v>0</v>
          </cell>
          <cell r="V168" t="str">
            <v>Without GL.</v>
          </cell>
          <cell r="W168">
            <v>0</v>
          </cell>
          <cell r="X168">
            <v>0</v>
          </cell>
        </row>
        <row r="169">
          <cell r="B169">
            <v>41310</v>
          </cell>
          <cell r="C169" t="str">
            <v>B-02</v>
          </cell>
          <cell r="D169" t="str">
            <v>B-02:GBM</v>
          </cell>
          <cell r="E169">
            <v>0</v>
          </cell>
          <cell r="F169">
            <v>100</v>
          </cell>
          <cell r="G169">
            <v>209</v>
          </cell>
          <cell r="H169">
            <v>82</v>
          </cell>
          <cell r="I169">
            <v>242</v>
          </cell>
          <cell r="J169">
            <v>24</v>
          </cell>
          <cell r="K169">
            <v>0</v>
          </cell>
          <cell r="L169">
            <v>24</v>
          </cell>
          <cell r="M169">
            <v>0</v>
          </cell>
          <cell r="N169">
            <v>0</v>
          </cell>
          <cell r="O169">
            <v>0</v>
          </cell>
          <cell r="P169">
            <v>0</v>
          </cell>
          <cell r="R169">
            <v>0</v>
          </cell>
          <cell r="T169">
            <v>0</v>
          </cell>
          <cell r="V169" t="str">
            <v>LDM reading Qo = 24.2 BPD, Qw = 0 BPD</v>
          </cell>
          <cell r="W169">
            <v>0</v>
          </cell>
          <cell r="X169">
            <v>0</v>
          </cell>
        </row>
        <row r="170">
          <cell r="B170">
            <v>41334</v>
          </cell>
          <cell r="C170" t="str">
            <v>B-02</v>
          </cell>
          <cell r="D170" t="str">
            <v>B-02:GBM</v>
          </cell>
          <cell r="E170">
            <v>8</v>
          </cell>
          <cell r="F170">
            <v>100</v>
          </cell>
          <cell r="G170">
            <v>205</v>
          </cell>
          <cell r="H170">
            <v>81</v>
          </cell>
          <cell r="I170">
            <v>258</v>
          </cell>
          <cell r="J170">
            <v>37</v>
          </cell>
          <cell r="K170">
            <v>0</v>
          </cell>
          <cell r="L170">
            <v>37</v>
          </cell>
          <cell r="M170">
            <v>0</v>
          </cell>
          <cell r="N170">
            <v>0</v>
          </cell>
          <cell r="O170">
            <v>0</v>
          </cell>
          <cell r="P170">
            <v>0</v>
          </cell>
          <cell r="R170">
            <v>0</v>
          </cell>
          <cell r="T170">
            <v>0</v>
          </cell>
          <cell r="V170" t="str">
            <v>No Manual BSW</v>
          </cell>
          <cell r="W170">
            <v>0</v>
          </cell>
          <cell r="X170">
            <v>0</v>
          </cell>
        </row>
        <row r="171">
          <cell r="B171">
            <v>41369</v>
          </cell>
          <cell r="C171" t="str">
            <v>B-02</v>
          </cell>
          <cell r="D171" t="str">
            <v>B-02:GBM</v>
          </cell>
          <cell r="E171">
            <v>23</v>
          </cell>
          <cell r="F171">
            <v>100</v>
          </cell>
          <cell r="G171">
            <v>217</v>
          </cell>
          <cell r="H171">
            <v>191</v>
          </cell>
          <cell r="I171">
            <v>619</v>
          </cell>
          <cell r="J171">
            <v>742</v>
          </cell>
          <cell r="K171">
            <v>688</v>
          </cell>
          <cell r="L171">
            <v>1430</v>
          </cell>
          <cell r="M171">
            <v>48.111888111888113</v>
          </cell>
          <cell r="N171">
            <v>3.66</v>
          </cell>
          <cell r="O171">
            <v>3.66</v>
          </cell>
          <cell r="P171">
            <v>0</v>
          </cell>
          <cell r="R171">
            <v>4932.6145552560647</v>
          </cell>
          <cell r="S171">
            <v>187.97814207650273</v>
          </cell>
          <cell r="T171">
            <v>390.71038251366122</v>
          </cell>
          <cell r="V171" t="str">
            <v>Unload post SI few days. the well flow for 1.5 days then loaded up again</v>
          </cell>
          <cell r="W171">
            <v>3660</v>
          </cell>
          <cell r="X171">
            <v>0</v>
          </cell>
        </row>
        <row r="172">
          <cell r="B172">
            <v>41418</v>
          </cell>
          <cell r="C172" t="str">
            <v>B-02</v>
          </cell>
          <cell r="D172" t="str">
            <v>B-02:GBM</v>
          </cell>
          <cell r="E172">
            <v>16</v>
          </cell>
          <cell r="F172">
            <v>100</v>
          </cell>
          <cell r="G172">
            <v>200</v>
          </cell>
          <cell r="H172">
            <v>70</v>
          </cell>
          <cell r="I172">
            <v>1517</v>
          </cell>
          <cell r="J172">
            <v>1.1200000000000001</v>
          </cell>
          <cell r="K172">
            <v>0</v>
          </cell>
          <cell r="L172">
            <v>1.1200000000000001</v>
          </cell>
          <cell r="M172">
            <v>0</v>
          </cell>
          <cell r="N172">
            <v>0</v>
          </cell>
          <cell r="O172">
            <v>0</v>
          </cell>
          <cell r="P172">
            <v>0.6</v>
          </cell>
          <cell r="R172">
            <v>0</v>
          </cell>
          <cell r="T172">
            <v>0</v>
          </cell>
          <cell r="V172" t="str">
            <v xml:space="preserve">No BSW yet. GL thru 1/2" tubing. </v>
          </cell>
          <cell r="W172">
            <v>0</v>
          </cell>
          <cell r="X172">
            <v>600</v>
          </cell>
        </row>
        <row r="173">
          <cell r="B173">
            <v>41544</v>
          </cell>
          <cell r="C173" t="str">
            <v>B-02</v>
          </cell>
          <cell r="D173" t="str">
            <v>B-02:GBM</v>
          </cell>
          <cell r="E173">
            <v>4</v>
          </cell>
          <cell r="F173">
            <v>100</v>
          </cell>
          <cell r="G173">
            <v>178</v>
          </cell>
          <cell r="H173">
            <v>105</v>
          </cell>
          <cell r="I173">
            <v>516</v>
          </cell>
          <cell r="J173">
            <v>8</v>
          </cell>
          <cell r="K173">
            <v>4.8</v>
          </cell>
          <cell r="L173">
            <v>12.8</v>
          </cell>
          <cell r="M173">
            <v>37.5</v>
          </cell>
          <cell r="N173">
            <v>0</v>
          </cell>
          <cell r="O173">
            <v>0</v>
          </cell>
          <cell r="P173">
            <v>0</v>
          </cell>
          <cell r="R173">
            <v>0</v>
          </cell>
          <cell r="T173">
            <v>0</v>
          </cell>
          <cell r="V173" t="str">
            <v xml:space="preserve">post SI. Flow less than 1 day. </v>
          </cell>
          <cell r="W173">
            <v>0</v>
          </cell>
          <cell r="X173">
            <v>0</v>
          </cell>
        </row>
        <row r="174">
          <cell r="B174">
            <v>41705</v>
          </cell>
          <cell r="C174" t="str">
            <v>B-02</v>
          </cell>
          <cell r="D174" t="str">
            <v>B-02:GBM</v>
          </cell>
          <cell r="E174">
            <v>16</v>
          </cell>
          <cell r="F174">
            <v>99</v>
          </cell>
          <cell r="G174">
            <v>194</v>
          </cell>
          <cell r="H174">
            <v>108</v>
          </cell>
          <cell r="I174">
            <v>441</v>
          </cell>
          <cell r="J174">
            <v>45</v>
          </cell>
          <cell r="K174">
            <v>26.7</v>
          </cell>
          <cell r="L174">
            <v>71.7</v>
          </cell>
          <cell r="M174">
            <v>37.238493723849373</v>
          </cell>
          <cell r="N174">
            <v>0.04</v>
          </cell>
          <cell r="O174">
            <v>0.04</v>
          </cell>
          <cell r="P174">
            <v>0</v>
          </cell>
          <cell r="R174">
            <v>888.88888888888891</v>
          </cell>
          <cell r="S174">
            <v>667.5</v>
          </cell>
          <cell r="T174">
            <v>1792.5</v>
          </cell>
          <cell r="V174" t="str">
            <v xml:space="preserve">No Manual WC. Assume similar to previous WC. </v>
          </cell>
          <cell r="W174">
            <v>40</v>
          </cell>
          <cell r="X174">
            <v>0</v>
          </cell>
        </row>
        <row r="175">
          <cell r="B175">
            <v>41731</v>
          </cell>
          <cell r="C175" t="str">
            <v>B-02</v>
          </cell>
          <cell r="D175" t="str">
            <v>B-02:GBM</v>
          </cell>
          <cell r="E175">
            <v>32</v>
          </cell>
          <cell r="F175">
            <v>96</v>
          </cell>
          <cell r="G175">
            <v>196</v>
          </cell>
          <cell r="H175">
            <v>62</v>
          </cell>
          <cell r="I175">
            <v>757</v>
          </cell>
          <cell r="J175">
            <v>1</v>
          </cell>
          <cell r="K175">
            <v>0</v>
          </cell>
          <cell r="L175">
            <v>1</v>
          </cell>
          <cell r="M175">
            <v>0</v>
          </cell>
          <cell r="N175">
            <v>0</v>
          </cell>
          <cell r="O175">
            <v>3.04</v>
          </cell>
          <cell r="P175">
            <v>3.04</v>
          </cell>
          <cell r="R175">
            <v>0</v>
          </cell>
          <cell r="T175">
            <v>0</v>
          </cell>
          <cell r="V175" t="str">
            <v>Gas lifting</v>
          </cell>
          <cell r="W175">
            <v>0</v>
          </cell>
          <cell r="X175">
            <v>3040</v>
          </cell>
        </row>
        <row r="176">
          <cell r="B176">
            <v>41738</v>
          </cell>
          <cell r="C176" t="str">
            <v>B-02</v>
          </cell>
          <cell r="D176" t="str">
            <v>B-02:GBM</v>
          </cell>
          <cell r="E176">
            <v>24</v>
          </cell>
          <cell r="F176">
            <v>100</v>
          </cell>
          <cell r="G176">
            <v>198</v>
          </cell>
          <cell r="H176">
            <v>171</v>
          </cell>
          <cell r="I176">
            <v>1175</v>
          </cell>
          <cell r="J176">
            <v>93</v>
          </cell>
          <cell r="K176">
            <v>1238</v>
          </cell>
          <cell r="L176">
            <v>1331</v>
          </cell>
          <cell r="M176">
            <v>93.012772351615325</v>
          </cell>
          <cell r="N176">
            <v>1.55</v>
          </cell>
          <cell r="O176">
            <v>4.46</v>
          </cell>
          <cell r="P176">
            <v>2.91</v>
          </cell>
          <cell r="R176">
            <v>16666.666666666668</v>
          </cell>
          <cell r="S176">
            <v>798.70967741935488</v>
          </cell>
          <cell r="T176">
            <v>858.70967741935488</v>
          </cell>
          <cell r="V176" t="str">
            <v>Gas lifting post bullhead. WC 93%</v>
          </cell>
          <cell r="W176">
            <v>1550</v>
          </cell>
          <cell r="X176">
            <v>2910</v>
          </cell>
        </row>
        <row r="177">
          <cell r="B177">
            <v>41761</v>
          </cell>
          <cell r="C177" t="str">
            <v>B-02</v>
          </cell>
          <cell r="D177" t="str">
            <v>B-02:GBM</v>
          </cell>
          <cell r="E177">
            <v>39</v>
          </cell>
          <cell r="F177">
            <v>100</v>
          </cell>
          <cell r="G177">
            <v>214</v>
          </cell>
          <cell r="H177">
            <v>112</v>
          </cell>
          <cell r="I177">
            <v>395</v>
          </cell>
          <cell r="J177">
            <v>45</v>
          </cell>
          <cell r="K177">
            <v>0</v>
          </cell>
          <cell r="L177">
            <v>45</v>
          </cell>
          <cell r="M177">
            <v>0</v>
          </cell>
          <cell r="N177">
            <v>0</v>
          </cell>
          <cell r="O177">
            <v>0</v>
          </cell>
          <cell r="P177">
            <v>0</v>
          </cell>
          <cell r="R177">
            <v>0</v>
          </cell>
          <cell r="T177">
            <v>0</v>
          </cell>
          <cell r="V177" t="str">
            <v>Not gas lifted</v>
          </cell>
          <cell r="W177">
            <v>0</v>
          </cell>
          <cell r="X177">
            <v>0</v>
          </cell>
        </row>
        <row r="178">
          <cell r="B178">
            <v>41772</v>
          </cell>
          <cell r="C178" t="str">
            <v>B-02</v>
          </cell>
          <cell r="D178" t="str">
            <v>B-02:GBM</v>
          </cell>
          <cell r="E178">
            <v>23</v>
          </cell>
          <cell r="F178">
            <v>100</v>
          </cell>
          <cell r="G178">
            <v>187</v>
          </cell>
          <cell r="H178">
            <v>183</v>
          </cell>
          <cell r="I178">
            <v>644</v>
          </cell>
          <cell r="J178">
            <v>135</v>
          </cell>
          <cell r="K178">
            <v>1216</v>
          </cell>
          <cell r="L178">
            <v>1351</v>
          </cell>
          <cell r="M178">
            <v>90.007401924500371</v>
          </cell>
          <cell r="N178">
            <v>1.73</v>
          </cell>
          <cell r="O178">
            <v>4.53</v>
          </cell>
          <cell r="P178">
            <v>2.8</v>
          </cell>
          <cell r="R178">
            <v>12814.814814814816</v>
          </cell>
          <cell r="S178">
            <v>702.8901734104046</v>
          </cell>
          <cell r="T178">
            <v>780.92485549132948</v>
          </cell>
          <cell r="V178" t="str">
            <v xml:space="preserve">Post gas bullhead. Visual WC 10%. </v>
          </cell>
          <cell r="W178">
            <v>1730</v>
          </cell>
          <cell r="X178">
            <v>2800</v>
          </cell>
        </row>
        <row r="179">
          <cell r="B179">
            <v>41782</v>
          </cell>
          <cell r="C179" t="str">
            <v>B-02</v>
          </cell>
          <cell r="D179" t="str">
            <v>B-02:GBM</v>
          </cell>
          <cell r="E179">
            <v>15.5</v>
          </cell>
          <cell r="F179">
            <v>100</v>
          </cell>
          <cell r="G179">
            <v>173</v>
          </cell>
          <cell r="H179">
            <v>59</v>
          </cell>
          <cell r="I179">
            <v>874</v>
          </cell>
          <cell r="J179">
            <v>0.2</v>
          </cell>
          <cell r="K179">
            <v>0</v>
          </cell>
          <cell r="L179">
            <v>0.2</v>
          </cell>
          <cell r="M179">
            <v>0</v>
          </cell>
          <cell r="N179">
            <v>0</v>
          </cell>
          <cell r="O179">
            <v>1.7</v>
          </cell>
          <cell r="P179">
            <v>3.8</v>
          </cell>
          <cell r="R179">
            <v>0</v>
          </cell>
          <cell r="T179">
            <v>0</v>
          </cell>
          <cell r="V179" t="str">
            <v>Post 12 hour SI. oil rate = total liquid rate, water meter broken</v>
          </cell>
          <cell r="W179">
            <v>0</v>
          </cell>
          <cell r="X179">
            <v>3800</v>
          </cell>
        </row>
        <row r="180">
          <cell r="B180">
            <v>41783</v>
          </cell>
          <cell r="C180" t="str">
            <v>B-02</v>
          </cell>
          <cell r="D180" t="str">
            <v>B-02:GBM</v>
          </cell>
          <cell r="E180">
            <v>28</v>
          </cell>
          <cell r="F180">
            <v>100</v>
          </cell>
          <cell r="G180">
            <v>168</v>
          </cell>
          <cell r="H180">
            <v>72</v>
          </cell>
          <cell r="I180">
            <v>1033</v>
          </cell>
          <cell r="J180">
            <v>0.4</v>
          </cell>
          <cell r="K180">
            <v>0</v>
          </cell>
          <cell r="L180">
            <v>0.4</v>
          </cell>
          <cell r="M180">
            <v>0</v>
          </cell>
          <cell r="N180">
            <v>0</v>
          </cell>
          <cell r="O180">
            <v>2.6</v>
          </cell>
          <cell r="P180">
            <v>4.8</v>
          </cell>
          <cell r="R180">
            <v>0</v>
          </cell>
          <cell r="T180">
            <v>0</v>
          </cell>
          <cell r="V180" t="str">
            <v>oil rate = total liquid rate, water meter broken</v>
          </cell>
          <cell r="W180">
            <v>0</v>
          </cell>
          <cell r="X180">
            <v>4800</v>
          </cell>
        </row>
        <row r="181">
          <cell r="B181">
            <v>41793</v>
          </cell>
          <cell r="C181" t="str">
            <v>B-02</v>
          </cell>
          <cell r="D181" t="str">
            <v>B-02:GBM</v>
          </cell>
          <cell r="E181">
            <v>23</v>
          </cell>
          <cell r="F181">
            <v>100</v>
          </cell>
          <cell r="G181">
            <v>233</v>
          </cell>
          <cell r="H181">
            <v>70</v>
          </cell>
          <cell r="I181">
            <v>895</v>
          </cell>
          <cell r="J181">
            <v>0.5</v>
          </cell>
          <cell r="K181">
            <v>0</v>
          </cell>
          <cell r="L181">
            <v>0.5</v>
          </cell>
          <cell r="M181">
            <v>0</v>
          </cell>
          <cell r="N181">
            <v>0</v>
          </cell>
          <cell r="O181">
            <v>1.8</v>
          </cell>
          <cell r="P181">
            <v>4.0999999999999996</v>
          </cell>
          <cell r="R181">
            <v>0</v>
          </cell>
          <cell r="T181">
            <v>0</v>
          </cell>
          <cell r="V181" t="str">
            <v>oil rate = total liquid rate, water meter broken</v>
          </cell>
          <cell r="W181">
            <v>0</v>
          </cell>
          <cell r="X181">
            <v>4100</v>
          </cell>
        </row>
        <row r="182">
          <cell r="B182">
            <v>41932</v>
          </cell>
          <cell r="C182" t="str">
            <v>B-02</v>
          </cell>
          <cell r="D182" t="str">
            <v>B-02:GBM</v>
          </cell>
          <cell r="E182">
            <v>24</v>
          </cell>
          <cell r="F182">
            <v>100</v>
          </cell>
          <cell r="G182">
            <v>154</v>
          </cell>
          <cell r="H182">
            <v>84</v>
          </cell>
          <cell r="I182">
            <v>158</v>
          </cell>
          <cell r="J182">
            <v>15.8</v>
          </cell>
          <cell r="K182">
            <v>0</v>
          </cell>
          <cell r="L182">
            <v>15.8</v>
          </cell>
          <cell r="M182">
            <v>0</v>
          </cell>
          <cell r="N182">
            <v>0</v>
          </cell>
          <cell r="O182">
            <v>0</v>
          </cell>
          <cell r="P182">
            <v>0</v>
          </cell>
          <cell r="R182">
            <v>0</v>
          </cell>
          <cell r="T182">
            <v>0</v>
          </cell>
          <cell r="V182" t="str">
            <v xml:space="preserve">No sample. Only flow 13 hours. </v>
          </cell>
          <cell r="W182">
            <v>0</v>
          </cell>
          <cell r="X182">
            <v>0</v>
          </cell>
        </row>
        <row r="183">
          <cell r="B183">
            <v>41933</v>
          </cell>
          <cell r="C183" t="str">
            <v>B-02</v>
          </cell>
          <cell r="D183" t="str">
            <v>B-02:GBM</v>
          </cell>
          <cell r="E183">
            <v>24</v>
          </cell>
          <cell r="F183">
            <v>100</v>
          </cell>
          <cell r="G183">
            <v>154</v>
          </cell>
          <cell r="H183">
            <v>84</v>
          </cell>
          <cell r="I183">
            <v>158</v>
          </cell>
          <cell r="J183">
            <v>0</v>
          </cell>
          <cell r="K183">
            <v>0</v>
          </cell>
          <cell r="L183">
            <v>0</v>
          </cell>
          <cell r="M183">
            <v>0</v>
          </cell>
          <cell r="N183">
            <v>0</v>
          </cell>
          <cell r="O183">
            <v>0</v>
          </cell>
          <cell r="P183">
            <v>0</v>
          </cell>
          <cell r="R183">
            <v>0</v>
          </cell>
          <cell r="T183">
            <v>0</v>
          </cell>
          <cell r="V183" t="str">
            <v xml:space="preserve">Virtual test for no flow. </v>
          </cell>
          <cell r="W183">
            <v>0</v>
          </cell>
          <cell r="X183">
            <v>0</v>
          </cell>
        </row>
        <row r="184">
          <cell r="B184">
            <v>42165</v>
          </cell>
          <cell r="C184" t="str">
            <v>B-02</v>
          </cell>
          <cell r="D184" t="str">
            <v>B-02:GBM</v>
          </cell>
          <cell r="E184">
            <v>5</v>
          </cell>
          <cell r="F184">
            <v>100</v>
          </cell>
          <cell r="G184">
            <v>221</v>
          </cell>
          <cell r="H184">
            <v>70</v>
          </cell>
          <cell r="I184">
            <v>932</v>
          </cell>
          <cell r="J184">
            <v>7.7</v>
          </cell>
          <cell r="K184">
            <v>0</v>
          </cell>
          <cell r="L184">
            <v>7.7</v>
          </cell>
          <cell r="M184">
            <v>0</v>
          </cell>
          <cell r="N184">
            <v>0</v>
          </cell>
          <cell r="O184">
            <v>1.63</v>
          </cell>
          <cell r="P184">
            <v>1.63</v>
          </cell>
          <cell r="R184">
            <v>0</v>
          </cell>
          <cell r="T184">
            <v>0</v>
          </cell>
          <cell r="V184" t="str">
            <v xml:space="preserve">GL rate = 4.05 MM. </v>
          </cell>
          <cell r="W184">
            <v>0</v>
          </cell>
          <cell r="X184">
            <v>1630</v>
          </cell>
        </row>
        <row r="185">
          <cell r="B185">
            <v>42166</v>
          </cell>
          <cell r="C185" t="str">
            <v>B-02</v>
          </cell>
          <cell r="D185" t="str">
            <v>B-02:GBM</v>
          </cell>
          <cell r="E185">
            <v>5</v>
          </cell>
          <cell r="F185">
            <v>100</v>
          </cell>
          <cell r="G185">
            <v>221</v>
          </cell>
          <cell r="H185">
            <v>70</v>
          </cell>
          <cell r="I185">
            <v>932</v>
          </cell>
          <cell r="J185">
            <v>0</v>
          </cell>
          <cell r="K185">
            <v>0</v>
          </cell>
          <cell r="L185">
            <v>0</v>
          </cell>
          <cell r="M185">
            <v>0</v>
          </cell>
          <cell r="N185">
            <v>0</v>
          </cell>
          <cell r="O185">
            <v>1.63</v>
          </cell>
          <cell r="P185">
            <v>1.63</v>
          </cell>
          <cell r="R185">
            <v>0</v>
          </cell>
          <cell r="T185">
            <v>0</v>
          </cell>
          <cell r="V185" t="str">
            <v xml:space="preserve">GL rate = 4.05 MM. Virtual test for no flow. </v>
          </cell>
          <cell r="W185">
            <v>0</v>
          </cell>
          <cell r="X185">
            <v>1630</v>
          </cell>
        </row>
        <row r="186">
          <cell r="B186">
            <v>42174</v>
          </cell>
          <cell r="C186" t="str">
            <v>B-02</v>
          </cell>
          <cell r="D186" t="str">
            <v>B-02:GBM</v>
          </cell>
          <cell r="E186">
            <v>8</v>
          </cell>
          <cell r="F186">
            <v>100</v>
          </cell>
          <cell r="G186">
            <v>204</v>
          </cell>
          <cell r="H186">
            <v>82</v>
          </cell>
          <cell r="I186">
            <v>746</v>
          </cell>
          <cell r="J186">
            <v>25.29</v>
          </cell>
          <cell r="K186">
            <v>0</v>
          </cell>
          <cell r="L186">
            <v>25.29</v>
          </cell>
          <cell r="M186">
            <v>0</v>
          </cell>
          <cell r="N186">
            <v>0</v>
          </cell>
          <cell r="O186">
            <v>0.87</v>
          </cell>
          <cell r="P186">
            <v>0.87</v>
          </cell>
          <cell r="R186">
            <v>0</v>
          </cell>
          <cell r="T186">
            <v>0</v>
          </cell>
          <cell r="V186" t="str">
            <v xml:space="preserve">GL rate = 3.1 MM. </v>
          </cell>
          <cell r="W186">
            <v>0</v>
          </cell>
          <cell r="X186">
            <v>870</v>
          </cell>
        </row>
        <row r="187">
          <cell r="B187">
            <v>42175</v>
          </cell>
          <cell r="C187" t="str">
            <v>B-02</v>
          </cell>
          <cell r="D187" t="str">
            <v>B-02:GBM</v>
          </cell>
          <cell r="E187">
            <v>8</v>
          </cell>
          <cell r="F187">
            <v>100</v>
          </cell>
          <cell r="G187">
            <v>204</v>
          </cell>
          <cell r="H187">
            <v>82</v>
          </cell>
          <cell r="I187">
            <v>746</v>
          </cell>
          <cell r="J187">
            <v>0</v>
          </cell>
          <cell r="K187">
            <v>0</v>
          </cell>
          <cell r="L187">
            <v>0</v>
          </cell>
          <cell r="M187">
            <v>0</v>
          </cell>
          <cell r="N187">
            <v>0</v>
          </cell>
          <cell r="O187">
            <v>0</v>
          </cell>
          <cell r="P187">
            <v>0</v>
          </cell>
          <cell r="R187">
            <v>0</v>
          </cell>
          <cell r="T187">
            <v>0</v>
          </cell>
          <cell r="V187" t="str">
            <v xml:space="preserve">GL rate = 3.1 MM. Virtual test for no flow. </v>
          </cell>
          <cell r="W187">
            <v>0</v>
          </cell>
          <cell r="X187">
            <v>0</v>
          </cell>
        </row>
        <row r="188">
          <cell r="B188">
            <v>43646</v>
          </cell>
          <cell r="C188" t="str">
            <v>B-02</v>
          </cell>
          <cell r="D188" t="str">
            <v>B-02:GBM</v>
          </cell>
          <cell r="E188">
            <v>21</v>
          </cell>
          <cell r="F188">
            <v>100</v>
          </cell>
          <cell r="G188">
            <v>192</v>
          </cell>
          <cell r="H188">
            <v>85</v>
          </cell>
          <cell r="I188">
            <v>426</v>
          </cell>
          <cell r="J188">
            <v>4.1000000000000002E-2</v>
          </cell>
          <cell r="K188">
            <v>0</v>
          </cell>
          <cell r="L188">
            <v>4.1000000000000002E-2</v>
          </cell>
          <cell r="M188">
            <v>0</v>
          </cell>
          <cell r="N188">
            <v>0</v>
          </cell>
          <cell r="O188">
            <v>0</v>
          </cell>
          <cell r="P188">
            <v>0</v>
          </cell>
          <cell r="R188">
            <v>0</v>
          </cell>
          <cell r="T188">
            <v>0</v>
          </cell>
          <cell r="V188" t="str">
            <v>well is unable to flow</v>
          </cell>
          <cell r="W188">
            <v>0</v>
          </cell>
          <cell r="X188">
            <v>0</v>
          </cell>
        </row>
        <row r="190">
          <cell r="B190">
            <v>43706</v>
          </cell>
          <cell r="C190">
            <v>60</v>
          </cell>
        </row>
        <row r="191">
          <cell r="B191">
            <v>43766</v>
          </cell>
        </row>
        <row r="192">
          <cell r="B192">
            <v>43826</v>
          </cell>
        </row>
        <row r="193">
          <cell r="B193">
            <v>43886</v>
          </cell>
        </row>
        <row r="194">
          <cell r="B194">
            <v>43946</v>
          </cell>
        </row>
        <row r="195">
          <cell r="B195">
            <v>44006</v>
          </cell>
        </row>
        <row r="196">
          <cell r="B196">
            <v>44066</v>
          </cell>
        </row>
      </sheetData>
      <sheetData sheetId="37">
        <row r="23">
          <cell r="T23">
            <v>8.7999999999999995E-2</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38547</v>
          </cell>
          <cell r="C26" t="str">
            <v>B-03</v>
          </cell>
          <cell r="D26" t="str">
            <v>B-03</v>
          </cell>
          <cell r="E26">
            <v>13</v>
          </cell>
          <cell r="F26">
            <v>30</v>
          </cell>
          <cell r="G26">
            <v>349</v>
          </cell>
          <cell r="H26">
            <v>86</v>
          </cell>
          <cell r="I26">
            <v>174.92</v>
          </cell>
          <cell r="J26">
            <v>268.36500000000001</v>
          </cell>
          <cell r="K26">
            <v>106.8</v>
          </cell>
          <cell r="L26">
            <v>375.16500000000002</v>
          </cell>
          <cell r="M26">
            <v>28.467474311303025</v>
          </cell>
          <cell r="N26">
            <v>0.31</v>
          </cell>
          <cell r="R26">
            <v>1155.1431818605258</v>
          </cell>
          <cell r="S26">
            <v>344.51612903225805</v>
          </cell>
          <cell r="T26">
            <v>1210.2096774193549</v>
          </cell>
          <cell r="V26" t="str">
            <v>Unloading at 13:40 (13/07/05), only 1 hrs got PSD_0, start again at 21:50, unloading other days but die due to THPwas low</v>
          </cell>
          <cell r="W26">
            <v>310</v>
          </cell>
          <cell r="X26">
            <v>0</v>
          </cell>
        </row>
        <row r="27">
          <cell r="B27">
            <v>38559</v>
          </cell>
          <cell r="C27" t="str">
            <v>B-03</v>
          </cell>
          <cell r="D27" t="str">
            <v>B-03:GBM</v>
          </cell>
          <cell r="E27">
            <v>6</v>
          </cell>
          <cell r="F27">
            <v>40</v>
          </cell>
          <cell r="G27">
            <v>560</v>
          </cell>
          <cell r="H27">
            <v>237</v>
          </cell>
          <cell r="I27">
            <v>1922.3</v>
          </cell>
          <cell r="J27">
            <v>1250.4749999999999</v>
          </cell>
          <cell r="K27">
            <v>3963.03</v>
          </cell>
          <cell r="L27">
            <v>5213.5050000000001</v>
          </cell>
          <cell r="M27">
            <v>76.014696447015965</v>
          </cell>
          <cell r="N27">
            <v>1.03</v>
          </cell>
          <cell r="O27">
            <v>2.61</v>
          </cell>
          <cell r="P27">
            <v>1.58</v>
          </cell>
          <cell r="R27">
            <v>823.68699894040265</v>
          </cell>
          <cell r="S27">
            <v>3847.6019417475727</v>
          </cell>
          <cell r="T27">
            <v>5061.655339805825</v>
          </cell>
          <cell r="V27" t="str">
            <v>Injecting gas lift</v>
          </cell>
          <cell r="W27">
            <v>1030</v>
          </cell>
          <cell r="X27">
            <v>1580</v>
          </cell>
        </row>
        <row r="28">
          <cell r="B28">
            <v>38560</v>
          </cell>
          <cell r="C28" t="str">
            <v>B-03</v>
          </cell>
          <cell r="D28" t="str">
            <v>B-03:GBM</v>
          </cell>
          <cell r="E28">
            <v>12</v>
          </cell>
          <cell r="F28">
            <v>60</v>
          </cell>
          <cell r="G28">
            <v>551</v>
          </cell>
          <cell r="H28">
            <v>187</v>
          </cell>
          <cell r="I28">
            <v>1876.5</v>
          </cell>
          <cell r="J28">
            <v>5242</v>
          </cell>
          <cell r="K28">
            <v>3110</v>
          </cell>
          <cell r="L28">
            <v>8352</v>
          </cell>
          <cell r="M28">
            <v>37.236590038314176</v>
          </cell>
          <cell r="N28">
            <v>2.02</v>
          </cell>
          <cell r="O28">
            <v>2.84</v>
          </cell>
          <cell r="P28">
            <v>0.82</v>
          </cell>
          <cell r="R28">
            <v>385.3491033956505</v>
          </cell>
          <cell r="S28">
            <v>1539.6039603960396</v>
          </cell>
          <cell r="T28">
            <v>4134.6534653465351</v>
          </cell>
          <cell r="W28">
            <v>2020</v>
          </cell>
          <cell r="X28">
            <v>820</v>
          </cell>
        </row>
        <row r="29">
          <cell r="B29">
            <v>38561</v>
          </cell>
          <cell r="C29" t="str">
            <v>B-03</v>
          </cell>
          <cell r="D29" t="str">
            <v>B-03:GBM</v>
          </cell>
          <cell r="E29">
            <v>3</v>
          </cell>
          <cell r="F29">
            <v>60</v>
          </cell>
          <cell r="G29">
            <v>474</v>
          </cell>
          <cell r="H29">
            <v>185</v>
          </cell>
          <cell r="J29">
            <v>4404.09</v>
          </cell>
          <cell r="K29">
            <v>1501.82</v>
          </cell>
          <cell r="L29">
            <v>5905.91</v>
          </cell>
          <cell r="M29">
            <v>25.429104066943111</v>
          </cell>
          <cell r="N29">
            <v>3.56</v>
          </cell>
          <cell r="O29">
            <v>3.56</v>
          </cell>
          <cell r="P29">
            <v>0</v>
          </cell>
          <cell r="R29">
            <v>808.33952076365381</v>
          </cell>
          <cell r="S29">
            <v>421.85955056179773</v>
          </cell>
          <cell r="T29">
            <v>1658.9634831460673</v>
          </cell>
          <cell r="W29">
            <v>3560</v>
          </cell>
          <cell r="X29">
            <v>0</v>
          </cell>
        </row>
        <row r="30">
          <cell r="B30">
            <v>38562</v>
          </cell>
          <cell r="C30" t="str">
            <v>B-03</v>
          </cell>
          <cell r="D30" t="str">
            <v>B-03:GBM</v>
          </cell>
          <cell r="E30">
            <v>4</v>
          </cell>
          <cell r="F30">
            <v>40</v>
          </cell>
          <cell r="G30">
            <v>534</v>
          </cell>
          <cell r="H30">
            <v>238</v>
          </cell>
          <cell r="I30">
            <v>1820.34</v>
          </cell>
          <cell r="J30">
            <v>4031.01</v>
          </cell>
          <cell r="K30">
            <v>1947.03</v>
          </cell>
          <cell r="L30">
            <v>5978.04</v>
          </cell>
          <cell r="M30">
            <v>32.569705120741915</v>
          </cell>
          <cell r="N30">
            <v>1.76</v>
          </cell>
          <cell r="O30">
            <v>1.76</v>
          </cell>
          <cell r="P30">
            <v>0</v>
          </cell>
          <cell r="R30">
            <v>436.61514111847902</v>
          </cell>
          <cell r="S30">
            <v>1106.2670454545455</v>
          </cell>
          <cell r="T30">
            <v>3396.6136363636365</v>
          </cell>
          <cell r="W30">
            <v>1760</v>
          </cell>
          <cell r="X30">
            <v>0</v>
          </cell>
        </row>
        <row r="31">
          <cell r="B31">
            <v>38563</v>
          </cell>
          <cell r="C31" t="str">
            <v>B-03</v>
          </cell>
          <cell r="D31" t="str">
            <v>B-03:GBM</v>
          </cell>
          <cell r="E31">
            <v>8</v>
          </cell>
          <cell r="F31">
            <v>40</v>
          </cell>
          <cell r="G31">
            <v>532</v>
          </cell>
          <cell r="H31">
            <v>238</v>
          </cell>
          <cell r="I31">
            <v>1818.35</v>
          </cell>
          <cell r="J31">
            <v>3548.91</v>
          </cell>
          <cell r="K31">
            <v>886.44</v>
          </cell>
          <cell r="L31">
            <v>4435.3500000000004</v>
          </cell>
          <cell r="M31">
            <v>19.985795934931854</v>
          </cell>
          <cell r="N31">
            <v>1.3</v>
          </cell>
          <cell r="O31">
            <v>1.3</v>
          </cell>
          <cell r="P31">
            <v>0</v>
          </cell>
          <cell r="R31">
            <v>366.30965564074603</v>
          </cell>
          <cell r="S31">
            <v>681.87692307692305</v>
          </cell>
          <cell r="T31">
            <v>3411.8076923076924</v>
          </cell>
          <cell r="W31">
            <v>1300</v>
          </cell>
          <cell r="X31">
            <v>0</v>
          </cell>
        </row>
        <row r="32">
          <cell r="B32">
            <v>38564</v>
          </cell>
          <cell r="C32" t="str">
            <v>B-03</v>
          </cell>
          <cell r="D32" t="str">
            <v>B-03:GBM</v>
          </cell>
          <cell r="E32">
            <v>7</v>
          </cell>
          <cell r="F32">
            <v>40</v>
          </cell>
          <cell r="G32">
            <v>529</v>
          </cell>
          <cell r="H32">
            <v>240</v>
          </cell>
          <cell r="I32">
            <v>1947.52</v>
          </cell>
          <cell r="J32">
            <v>2351.88</v>
          </cell>
          <cell r="K32">
            <v>722.34</v>
          </cell>
          <cell r="L32">
            <v>3074.22</v>
          </cell>
          <cell r="M32">
            <v>23.496691843784763</v>
          </cell>
          <cell r="N32">
            <v>1.66</v>
          </cell>
          <cell r="O32">
            <v>1.66</v>
          </cell>
          <cell r="P32">
            <v>0</v>
          </cell>
          <cell r="R32">
            <v>705.81832406415299</v>
          </cell>
          <cell r="S32">
            <v>435.14457831325302</v>
          </cell>
          <cell r="T32">
            <v>1851.9397590361446</v>
          </cell>
          <cell r="W32">
            <v>1660</v>
          </cell>
          <cell r="X32">
            <v>0</v>
          </cell>
        </row>
        <row r="33">
          <cell r="B33">
            <v>38565</v>
          </cell>
          <cell r="C33" t="str">
            <v>B-03</v>
          </cell>
          <cell r="D33" t="str">
            <v>B-03:GBM</v>
          </cell>
          <cell r="E33">
            <v>7</v>
          </cell>
          <cell r="F33">
            <v>40</v>
          </cell>
          <cell r="G33">
            <v>528</v>
          </cell>
          <cell r="H33">
            <v>244</v>
          </cell>
          <cell r="I33">
            <v>1916.45</v>
          </cell>
          <cell r="J33">
            <v>3256.29</v>
          </cell>
          <cell r="K33">
            <v>1308.6400000000001</v>
          </cell>
          <cell r="L33">
            <v>4564.93</v>
          </cell>
          <cell r="M33">
            <v>28.667252290834689</v>
          </cell>
          <cell r="N33">
            <v>0.32</v>
          </cell>
          <cell r="O33">
            <v>4.07</v>
          </cell>
          <cell r="P33">
            <v>3.75</v>
          </cell>
          <cell r="R33">
            <v>98.271345611109581</v>
          </cell>
          <cell r="S33">
            <v>4089.5</v>
          </cell>
          <cell r="T33">
            <v>14265.40625</v>
          </cell>
          <cell r="W33">
            <v>320</v>
          </cell>
          <cell r="X33">
            <v>3750</v>
          </cell>
        </row>
        <row r="34">
          <cell r="B34">
            <v>38566</v>
          </cell>
          <cell r="C34" t="str">
            <v>B-03</v>
          </cell>
          <cell r="D34" t="str">
            <v>B-03:GBM</v>
          </cell>
          <cell r="E34">
            <v>6</v>
          </cell>
          <cell r="F34">
            <v>40</v>
          </cell>
          <cell r="G34">
            <v>523</v>
          </cell>
          <cell r="H34">
            <v>243</v>
          </cell>
          <cell r="I34">
            <v>1895.37</v>
          </cell>
          <cell r="J34">
            <v>2779</v>
          </cell>
          <cell r="K34">
            <v>1229</v>
          </cell>
          <cell r="L34">
            <v>4008</v>
          </cell>
          <cell r="M34">
            <v>30.663672654690618</v>
          </cell>
          <cell r="N34">
            <v>0.67</v>
          </cell>
          <cell r="O34">
            <v>3.95</v>
          </cell>
          <cell r="P34">
            <v>3.28</v>
          </cell>
          <cell r="R34">
            <v>241.09391867578265</v>
          </cell>
          <cell r="S34">
            <v>1834.3283582089553</v>
          </cell>
          <cell r="T34">
            <v>5982.0895522388064</v>
          </cell>
          <cell r="W34">
            <v>670</v>
          </cell>
          <cell r="X34">
            <v>3280</v>
          </cell>
        </row>
        <row r="35">
          <cell r="B35">
            <v>38567</v>
          </cell>
          <cell r="C35" t="str">
            <v>B-03</v>
          </cell>
          <cell r="D35" t="str">
            <v>B-03:GBM</v>
          </cell>
          <cell r="E35">
            <v>5</v>
          </cell>
          <cell r="F35">
            <v>40</v>
          </cell>
          <cell r="G35">
            <v>525</v>
          </cell>
          <cell r="H35">
            <v>240</v>
          </cell>
          <cell r="I35">
            <v>1925.46</v>
          </cell>
          <cell r="J35">
            <v>3529</v>
          </cell>
          <cell r="K35">
            <v>1309</v>
          </cell>
          <cell r="L35">
            <v>4838</v>
          </cell>
          <cell r="M35">
            <v>27.056634973129391</v>
          </cell>
          <cell r="N35">
            <v>0.67</v>
          </cell>
          <cell r="O35">
            <v>3.95</v>
          </cell>
          <cell r="P35">
            <v>3.28</v>
          </cell>
          <cell r="R35">
            <v>189.85548313969963</v>
          </cell>
          <cell r="S35">
            <v>1953.7313432835822</v>
          </cell>
          <cell r="T35">
            <v>7220.8955223880594</v>
          </cell>
          <cell r="W35">
            <v>670</v>
          </cell>
          <cell r="X35">
            <v>3280</v>
          </cell>
        </row>
        <row r="36">
          <cell r="B36">
            <v>38568</v>
          </cell>
          <cell r="C36" t="str">
            <v>B-03</v>
          </cell>
          <cell r="D36" t="str">
            <v>B-03:GBM</v>
          </cell>
          <cell r="E36">
            <v>9</v>
          </cell>
          <cell r="F36">
            <v>100</v>
          </cell>
          <cell r="G36">
            <v>383</v>
          </cell>
          <cell r="H36">
            <v>136</v>
          </cell>
          <cell r="I36">
            <v>2338.4</v>
          </cell>
          <cell r="J36">
            <v>2720</v>
          </cell>
          <cell r="K36">
            <v>1044</v>
          </cell>
          <cell r="L36">
            <v>3764</v>
          </cell>
          <cell r="M36">
            <v>27.73645058448459</v>
          </cell>
          <cell r="N36">
            <v>0.31</v>
          </cell>
          <cell r="O36">
            <v>3.28</v>
          </cell>
          <cell r="P36">
            <v>2.97</v>
          </cell>
          <cell r="R36">
            <v>113.97058823529412</v>
          </cell>
          <cell r="S36">
            <v>3367.7419354838707</v>
          </cell>
          <cell r="T36">
            <v>12141.935483870968</v>
          </cell>
          <cell r="W36">
            <v>310</v>
          </cell>
          <cell r="X36">
            <v>2970</v>
          </cell>
        </row>
        <row r="37">
          <cell r="B37">
            <v>38758</v>
          </cell>
          <cell r="C37" t="str">
            <v>B-03</v>
          </cell>
          <cell r="D37" t="str">
            <v>B-03:GBM</v>
          </cell>
          <cell r="E37">
            <v>24</v>
          </cell>
          <cell r="F37">
            <v>100</v>
          </cell>
          <cell r="G37">
            <v>583</v>
          </cell>
          <cell r="H37">
            <v>150</v>
          </cell>
          <cell r="I37">
            <v>2064</v>
          </cell>
          <cell r="J37">
            <v>24</v>
          </cell>
          <cell r="K37">
            <v>4014</v>
          </cell>
          <cell r="L37">
            <v>4038</v>
          </cell>
          <cell r="M37">
            <v>99.405646359583955</v>
          </cell>
          <cell r="N37">
            <v>0</v>
          </cell>
          <cell r="O37">
            <v>2.54</v>
          </cell>
          <cell r="P37">
            <v>2.54</v>
          </cell>
          <cell r="R37">
            <v>0</v>
          </cell>
          <cell r="T37">
            <v>0</v>
          </cell>
          <cell r="V37" t="str">
            <v>Start up well with gas litt after long-shut down</v>
          </cell>
          <cell r="W37">
            <v>0</v>
          </cell>
          <cell r="X37">
            <v>2540</v>
          </cell>
        </row>
        <row r="38">
          <cell r="B38">
            <v>38759</v>
          </cell>
          <cell r="C38" t="str">
            <v>B-03</v>
          </cell>
          <cell r="D38" t="str">
            <v>B-03:GBM</v>
          </cell>
          <cell r="E38">
            <v>8</v>
          </cell>
          <cell r="F38">
            <v>100</v>
          </cell>
          <cell r="G38">
            <v>578</v>
          </cell>
          <cell r="H38">
            <v>138</v>
          </cell>
          <cell r="I38">
            <v>1950</v>
          </cell>
          <cell r="J38">
            <v>2</v>
          </cell>
          <cell r="K38">
            <v>2455</v>
          </cell>
          <cell r="L38">
            <v>2457</v>
          </cell>
          <cell r="M38">
            <v>99.918599918599924</v>
          </cell>
          <cell r="N38">
            <v>0</v>
          </cell>
          <cell r="O38">
            <v>2.98</v>
          </cell>
          <cell r="P38">
            <v>2.98</v>
          </cell>
          <cell r="R38">
            <v>0</v>
          </cell>
          <cell r="T38">
            <v>0</v>
          </cell>
          <cell r="V38" t="str">
            <v xml:space="preserve">Well still clean up water </v>
          </cell>
          <cell r="W38">
            <v>0</v>
          </cell>
          <cell r="X38">
            <v>2980</v>
          </cell>
        </row>
        <row r="39">
          <cell r="B39">
            <v>38760</v>
          </cell>
          <cell r="C39" t="str">
            <v>B-03</v>
          </cell>
          <cell r="D39" t="str">
            <v>B-03:GBM</v>
          </cell>
          <cell r="E39">
            <v>9</v>
          </cell>
          <cell r="F39">
            <v>100</v>
          </cell>
          <cell r="G39">
            <v>580</v>
          </cell>
          <cell r="H39">
            <v>129</v>
          </cell>
          <cell r="I39">
            <v>1848</v>
          </cell>
          <cell r="J39">
            <v>2</v>
          </cell>
          <cell r="K39">
            <v>2089</v>
          </cell>
          <cell r="L39">
            <v>2091</v>
          </cell>
          <cell r="M39">
            <v>99.904351984696319</v>
          </cell>
          <cell r="N39">
            <v>0</v>
          </cell>
          <cell r="O39">
            <v>3.23</v>
          </cell>
          <cell r="P39">
            <v>3.23</v>
          </cell>
          <cell r="R39">
            <v>0</v>
          </cell>
          <cell r="T39">
            <v>0</v>
          </cell>
          <cell r="V39" t="str">
            <v>Well still clean up water</v>
          </cell>
          <cell r="W39">
            <v>0</v>
          </cell>
          <cell r="X39">
            <v>3230</v>
          </cell>
        </row>
        <row r="40">
          <cell r="B40">
            <v>38761</v>
          </cell>
          <cell r="C40" t="str">
            <v>B-03</v>
          </cell>
          <cell r="D40" t="str">
            <v>B-03:GBM</v>
          </cell>
          <cell r="E40">
            <v>9</v>
          </cell>
          <cell r="F40">
            <v>100</v>
          </cell>
          <cell r="G40">
            <v>578</v>
          </cell>
          <cell r="H40">
            <v>117</v>
          </cell>
          <cell r="I40">
            <v>1727</v>
          </cell>
          <cell r="J40">
            <v>2</v>
          </cell>
          <cell r="K40">
            <v>1720</v>
          </cell>
          <cell r="L40">
            <v>1722</v>
          </cell>
          <cell r="M40">
            <v>99.883855981416957</v>
          </cell>
          <cell r="N40">
            <v>0</v>
          </cell>
          <cell r="O40">
            <v>3.64</v>
          </cell>
          <cell r="P40">
            <v>3.64</v>
          </cell>
          <cell r="R40">
            <v>0</v>
          </cell>
          <cell r="T40">
            <v>0</v>
          </cell>
          <cell r="V40" t="str">
            <v>Well still clean up water</v>
          </cell>
          <cell r="W40">
            <v>0</v>
          </cell>
          <cell r="X40">
            <v>3640</v>
          </cell>
        </row>
        <row r="41">
          <cell r="B41">
            <v>38762</v>
          </cell>
          <cell r="C41" t="str">
            <v>B-03</v>
          </cell>
          <cell r="D41" t="str">
            <v>B-03:GBM</v>
          </cell>
          <cell r="E41">
            <v>7</v>
          </cell>
          <cell r="F41">
            <v>100</v>
          </cell>
          <cell r="G41">
            <v>572</v>
          </cell>
          <cell r="H41">
            <v>102</v>
          </cell>
          <cell r="I41">
            <v>1804</v>
          </cell>
          <cell r="J41">
            <v>4</v>
          </cell>
          <cell r="K41">
            <v>2016</v>
          </cell>
          <cell r="L41">
            <v>2020</v>
          </cell>
          <cell r="M41">
            <v>99.801980198019805</v>
          </cell>
          <cell r="N41">
            <v>0</v>
          </cell>
          <cell r="O41">
            <v>4.82</v>
          </cell>
          <cell r="P41">
            <v>4.82</v>
          </cell>
          <cell r="R41">
            <v>0</v>
          </cell>
          <cell r="T41">
            <v>0</v>
          </cell>
          <cell r="V41" t="str">
            <v>Well still clean up water</v>
          </cell>
          <cell r="W41">
            <v>0</v>
          </cell>
          <cell r="X41">
            <v>4820</v>
          </cell>
        </row>
        <row r="42">
          <cell r="B42">
            <v>38765</v>
          </cell>
          <cell r="C42" t="str">
            <v>B-03</v>
          </cell>
          <cell r="D42" t="str">
            <v>B-03:GBM</v>
          </cell>
          <cell r="E42">
            <v>13</v>
          </cell>
          <cell r="F42">
            <v>100</v>
          </cell>
          <cell r="G42">
            <v>575</v>
          </cell>
          <cell r="H42">
            <v>99</v>
          </cell>
          <cell r="I42">
            <v>1519</v>
          </cell>
          <cell r="J42">
            <v>26</v>
          </cell>
          <cell r="K42">
            <v>2351</v>
          </cell>
          <cell r="L42">
            <v>2377</v>
          </cell>
          <cell r="M42">
            <v>98.906184265881365</v>
          </cell>
          <cell r="N42">
            <v>0</v>
          </cell>
          <cell r="O42">
            <v>5</v>
          </cell>
          <cell r="P42">
            <v>5</v>
          </cell>
          <cell r="R42">
            <v>0</v>
          </cell>
          <cell r="T42">
            <v>0</v>
          </cell>
          <cell r="V42" t="str">
            <v>Well still clean up</v>
          </cell>
          <cell r="W42">
            <v>0</v>
          </cell>
          <cell r="X42">
            <v>5000</v>
          </cell>
        </row>
        <row r="43">
          <cell r="B43">
            <v>38770</v>
          </cell>
          <cell r="C43" t="str">
            <v>B-03</v>
          </cell>
          <cell r="D43" t="str">
            <v>B-03:GBM</v>
          </cell>
          <cell r="E43">
            <v>9</v>
          </cell>
          <cell r="F43">
            <v>100</v>
          </cell>
          <cell r="G43">
            <v>578</v>
          </cell>
          <cell r="H43">
            <v>98</v>
          </cell>
          <cell r="I43">
            <v>1388</v>
          </cell>
          <cell r="J43">
            <v>29</v>
          </cell>
          <cell r="K43">
            <v>2122</v>
          </cell>
          <cell r="L43">
            <v>2151</v>
          </cell>
          <cell r="M43">
            <v>98.651789865178984</v>
          </cell>
          <cell r="N43">
            <v>0</v>
          </cell>
          <cell r="O43">
            <v>3.71</v>
          </cell>
          <cell r="P43">
            <v>3.71</v>
          </cell>
          <cell r="R43">
            <v>0</v>
          </cell>
          <cell r="T43">
            <v>0</v>
          </cell>
          <cell r="V43" t="str">
            <v>Gas lift meter still  problem, GI(3.71) &amp; GF (0.96)</v>
          </cell>
          <cell r="W43">
            <v>0</v>
          </cell>
          <cell r="X43">
            <v>3710</v>
          </cell>
        </row>
        <row r="44">
          <cell r="B44">
            <v>38771</v>
          </cell>
          <cell r="C44" t="str">
            <v>B-03</v>
          </cell>
          <cell r="D44" t="str">
            <v>B-03:GBM</v>
          </cell>
          <cell r="E44">
            <v>9</v>
          </cell>
          <cell r="F44">
            <v>100</v>
          </cell>
          <cell r="G44">
            <v>593</v>
          </cell>
          <cell r="H44">
            <v>100</v>
          </cell>
          <cell r="I44">
            <v>1368</v>
          </cell>
          <cell r="J44">
            <v>11</v>
          </cell>
          <cell r="K44">
            <v>2228</v>
          </cell>
          <cell r="L44">
            <v>2239</v>
          </cell>
          <cell r="M44">
            <v>99.508709245198744</v>
          </cell>
          <cell r="N44">
            <v>0</v>
          </cell>
          <cell r="O44">
            <v>3.64</v>
          </cell>
          <cell r="P44">
            <v>3.64</v>
          </cell>
          <cell r="R44">
            <v>0</v>
          </cell>
          <cell r="T44">
            <v>0</v>
          </cell>
          <cell r="V44" t="str">
            <v>GI (3.64) &amp; GF (0.86)</v>
          </cell>
          <cell r="W44">
            <v>0</v>
          </cell>
          <cell r="X44">
            <v>3640</v>
          </cell>
        </row>
        <row r="45">
          <cell r="B45">
            <v>38777</v>
          </cell>
          <cell r="C45" t="str">
            <v>B-03</v>
          </cell>
          <cell r="D45" t="str">
            <v>B-03:GBM</v>
          </cell>
          <cell r="E45">
            <v>9</v>
          </cell>
          <cell r="F45">
            <v>100</v>
          </cell>
          <cell r="G45">
            <v>738</v>
          </cell>
          <cell r="H45">
            <v>100</v>
          </cell>
          <cell r="I45">
            <v>1101</v>
          </cell>
          <cell r="J45">
            <v>53</v>
          </cell>
          <cell r="K45">
            <v>1754</v>
          </cell>
          <cell r="L45">
            <v>1807</v>
          </cell>
          <cell r="M45">
            <v>97.066961815163253</v>
          </cell>
          <cell r="N45">
            <v>0</v>
          </cell>
          <cell r="O45">
            <v>3.89</v>
          </cell>
          <cell r="P45">
            <v>3.89</v>
          </cell>
          <cell r="R45">
            <v>0</v>
          </cell>
          <cell r="T45">
            <v>0</v>
          </cell>
          <cell r="V45" t="str">
            <v>No gas rate recorded</v>
          </cell>
          <cell r="W45">
            <v>0</v>
          </cell>
          <cell r="X45">
            <v>3890</v>
          </cell>
        </row>
        <row r="46">
          <cell r="B46">
            <v>38785</v>
          </cell>
          <cell r="C46" t="str">
            <v>B-03</v>
          </cell>
          <cell r="D46" t="str">
            <v>B-03:GBM</v>
          </cell>
          <cell r="E46">
            <v>11</v>
          </cell>
          <cell r="F46">
            <v>45</v>
          </cell>
          <cell r="G46">
            <v>794</v>
          </cell>
          <cell r="H46">
            <v>95</v>
          </cell>
          <cell r="I46">
            <v>1177</v>
          </cell>
          <cell r="J46">
            <v>781</v>
          </cell>
          <cell r="K46">
            <v>1974</v>
          </cell>
          <cell r="L46">
            <v>2755</v>
          </cell>
          <cell r="M46">
            <v>71.651542649727773</v>
          </cell>
          <cell r="N46">
            <v>0</v>
          </cell>
          <cell r="O46">
            <v>4.7699999999999996</v>
          </cell>
          <cell r="P46">
            <v>4.7699999999999996</v>
          </cell>
          <cell r="R46">
            <v>0</v>
          </cell>
          <cell r="T46">
            <v>0</v>
          </cell>
          <cell r="V46" t="str">
            <v>Need to retest to confirm the conclussive data</v>
          </cell>
          <cell r="W46">
            <v>0</v>
          </cell>
          <cell r="X46">
            <v>4770</v>
          </cell>
        </row>
        <row r="47">
          <cell r="B47">
            <v>38792</v>
          </cell>
          <cell r="C47" t="str">
            <v>B-03</v>
          </cell>
          <cell r="D47" t="str">
            <v>B-03:GBM</v>
          </cell>
          <cell r="E47">
            <v>11</v>
          </cell>
          <cell r="F47">
            <v>41</v>
          </cell>
          <cell r="G47">
            <v>951</v>
          </cell>
          <cell r="H47">
            <v>88</v>
          </cell>
          <cell r="I47">
            <v>1253</v>
          </cell>
          <cell r="J47">
            <v>53</v>
          </cell>
          <cell r="K47">
            <v>1695</v>
          </cell>
          <cell r="L47">
            <v>1748</v>
          </cell>
          <cell r="M47">
            <v>96.967963386727689</v>
          </cell>
          <cell r="N47">
            <v>0</v>
          </cell>
          <cell r="O47">
            <v>4.8099999999999996</v>
          </cell>
          <cell r="P47">
            <v>4.8099999999999996</v>
          </cell>
          <cell r="R47">
            <v>0</v>
          </cell>
          <cell r="T47">
            <v>0</v>
          </cell>
          <cell r="V47" t="str">
            <v>Continue monitor this well due to GL line hydrate problem</v>
          </cell>
          <cell r="W47">
            <v>0</v>
          </cell>
          <cell r="X47">
            <v>4810</v>
          </cell>
        </row>
        <row r="48">
          <cell r="B48">
            <v>38811</v>
          </cell>
          <cell r="C48" t="str">
            <v>B-03</v>
          </cell>
          <cell r="D48" t="str">
            <v>B-03:GBM</v>
          </cell>
          <cell r="E48">
            <v>6</v>
          </cell>
          <cell r="F48">
            <v>50</v>
          </cell>
          <cell r="G48">
            <v>545</v>
          </cell>
          <cell r="H48">
            <v>235</v>
          </cell>
          <cell r="I48">
            <v>1095</v>
          </cell>
          <cell r="J48">
            <v>3</v>
          </cell>
          <cell r="K48">
            <v>2823</v>
          </cell>
          <cell r="L48">
            <v>2826</v>
          </cell>
          <cell r="M48">
            <v>99.893842887473454</v>
          </cell>
          <cell r="N48">
            <v>0</v>
          </cell>
          <cell r="O48">
            <v>4.5</v>
          </cell>
          <cell r="P48">
            <v>4.5</v>
          </cell>
          <cell r="R48">
            <v>0</v>
          </cell>
          <cell r="T48">
            <v>0</v>
          </cell>
          <cell r="V48" t="str">
            <v>Continue monitor this well</v>
          </cell>
          <cell r="W48">
            <v>0</v>
          </cell>
          <cell r="X48">
            <v>4500</v>
          </cell>
        </row>
        <row r="49">
          <cell r="B49">
            <v>38819</v>
          </cell>
          <cell r="C49" t="str">
            <v>B-03</v>
          </cell>
          <cell r="D49" t="str">
            <v>B-03:GBM</v>
          </cell>
          <cell r="E49">
            <v>21</v>
          </cell>
          <cell r="F49">
            <v>100</v>
          </cell>
          <cell r="G49">
            <v>641</v>
          </cell>
          <cell r="H49">
            <v>88</v>
          </cell>
          <cell r="I49">
            <v>1129</v>
          </cell>
          <cell r="J49">
            <v>72</v>
          </cell>
          <cell r="K49">
            <v>2756</v>
          </cell>
          <cell r="L49">
            <v>2828</v>
          </cell>
          <cell r="M49">
            <v>97.454031117397449</v>
          </cell>
          <cell r="N49">
            <v>0</v>
          </cell>
          <cell r="O49">
            <v>4.9000000000000004</v>
          </cell>
          <cell r="P49">
            <v>4.9000000000000004</v>
          </cell>
          <cell r="R49">
            <v>0</v>
          </cell>
          <cell r="T49">
            <v>0</v>
          </cell>
          <cell r="V49" t="str">
            <v>Need to re-test, and gas flow rate not accurate</v>
          </cell>
          <cell r="W49">
            <v>0</v>
          </cell>
          <cell r="X49">
            <v>4900</v>
          </cell>
        </row>
        <row r="50">
          <cell r="B50">
            <v>39112</v>
          </cell>
          <cell r="C50" t="str">
            <v>B-03</v>
          </cell>
          <cell r="D50" t="str">
            <v>B-03:GBM</v>
          </cell>
          <cell r="E50">
            <v>23</v>
          </cell>
          <cell r="F50">
            <v>100</v>
          </cell>
          <cell r="G50">
            <v>461</v>
          </cell>
          <cell r="H50">
            <v>90</v>
          </cell>
          <cell r="I50">
            <v>838</v>
          </cell>
          <cell r="J50">
            <v>177</v>
          </cell>
          <cell r="K50">
            <v>1776</v>
          </cell>
          <cell r="L50">
            <v>1953</v>
          </cell>
          <cell r="M50">
            <v>90.93701996927804</v>
          </cell>
          <cell r="N50">
            <v>0</v>
          </cell>
          <cell r="O50">
            <v>3.51</v>
          </cell>
          <cell r="P50">
            <v>3.51</v>
          </cell>
          <cell r="R50">
            <v>0</v>
          </cell>
          <cell r="T50">
            <v>0</v>
          </cell>
          <cell r="V50" t="str">
            <v>GI (3.76)</v>
          </cell>
          <cell r="W50">
            <v>0</v>
          </cell>
          <cell r="X50">
            <v>3510</v>
          </cell>
        </row>
        <row r="51">
          <cell r="B51">
            <v>39113</v>
          </cell>
          <cell r="C51" t="str">
            <v>B-03</v>
          </cell>
          <cell r="D51" t="str">
            <v>B-03:GBM</v>
          </cell>
          <cell r="E51">
            <v>7</v>
          </cell>
          <cell r="F51">
            <v>100</v>
          </cell>
          <cell r="G51">
            <v>460</v>
          </cell>
          <cell r="H51">
            <v>87</v>
          </cell>
          <cell r="I51">
            <v>829</v>
          </cell>
          <cell r="J51">
            <v>123</v>
          </cell>
          <cell r="K51">
            <v>1984</v>
          </cell>
          <cell r="L51">
            <v>2107</v>
          </cell>
          <cell r="M51">
            <v>94.162316089226394</v>
          </cell>
          <cell r="N51">
            <v>0</v>
          </cell>
          <cell r="O51">
            <v>3.52</v>
          </cell>
          <cell r="P51">
            <v>3.52</v>
          </cell>
          <cell r="R51">
            <v>0</v>
          </cell>
          <cell r="T51">
            <v>0</v>
          </cell>
          <cell r="V51" t="str">
            <v>G( (3.76)</v>
          </cell>
          <cell r="W51">
            <v>0</v>
          </cell>
          <cell r="X51">
            <v>3520</v>
          </cell>
        </row>
        <row r="52">
          <cell r="B52">
            <v>39120</v>
          </cell>
          <cell r="C52" t="str">
            <v>B-03</v>
          </cell>
          <cell r="D52" t="str">
            <v>B-03:GBM</v>
          </cell>
          <cell r="E52">
            <v>7</v>
          </cell>
          <cell r="F52">
            <v>100</v>
          </cell>
          <cell r="G52">
            <v>462</v>
          </cell>
          <cell r="H52">
            <v>80</v>
          </cell>
          <cell r="I52">
            <v>772</v>
          </cell>
          <cell r="J52">
            <v>181</v>
          </cell>
          <cell r="K52">
            <v>1426</v>
          </cell>
          <cell r="L52">
            <v>1607</v>
          </cell>
          <cell r="M52">
            <v>88.736776602364657</v>
          </cell>
          <cell r="N52">
            <v>0.22</v>
          </cell>
          <cell r="O52">
            <v>4.55</v>
          </cell>
          <cell r="P52">
            <v>4.33</v>
          </cell>
          <cell r="R52">
            <v>1215.4696132596684</v>
          </cell>
          <cell r="S52">
            <v>6481.818181818182</v>
          </cell>
          <cell r="T52">
            <v>7304.545454545455</v>
          </cell>
          <cell r="W52">
            <v>220</v>
          </cell>
          <cell r="X52">
            <v>4330</v>
          </cell>
        </row>
        <row r="53">
          <cell r="B53">
            <v>39135</v>
          </cell>
          <cell r="C53" t="str">
            <v>B-03</v>
          </cell>
          <cell r="D53" t="str">
            <v>B-03:GBM</v>
          </cell>
          <cell r="E53">
            <v>7</v>
          </cell>
          <cell r="F53">
            <v>100</v>
          </cell>
          <cell r="G53">
            <v>447</v>
          </cell>
          <cell r="H53">
            <v>80</v>
          </cell>
          <cell r="I53">
            <v>965</v>
          </cell>
          <cell r="J53">
            <v>224</v>
          </cell>
          <cell r="K53">
            <v>432</v>
          </cell>
          <cell r="L53">
            <v>656</v>
          </cell>
          <cell r="M53">
            <v>65.853658536585371</v>
          </cell>
          <cell r="N53">
            <v>0</v>
          </cell>
          <cell r="O53">
            <v>0.9</v>
          </cell>
          <cell r="P53">
            <v>0.9</v>
          </cell>
          <cell r="R53">
            <v>0</v>
          </cell>
          <cell r="T53">
            <v>0</v>
          </cell>
          <cell r="V53" t="str">
            <v>GI (1.22)</v>
          </cell>
          <cell r="W53">
            <v>0</v>
          </cell>
          <cell r="X53">
            <v>900</v>
          </cell>
        </row>
        <row r="54">
          <cell r="B54">
            <v>39161</v>
          </cell>
          <cell r="C54" t="str">
            <v>B-03</v>
          </cell>
          <cell r="D54" t="str">
            <v>B-03:GBM</v>
          </cell>
          <cell r="E54">
            <v>19</v>
          </cell>
          <cell r="F54">
            <v>100</v>
          </cell>
          <cell r="G54">
            <v>470</v>
          </cell>
          <cell r="H54">
            <v>97</v>
          </cell>
          <cell r="I54">
            <v>1095</v>
          </cell>
          <cell r="J54">
            <v>302.39999999999998</v>
          </cell>
          <cell r="K54">
            <v>350.1</v>
          </cell>
          <cell r="L54">
            <v>652.5</v>
          </cell>
          <cell r="M54">
            <v>53.655172413793103</v>
          </cell>
          <cell r="N54">
            <v>0.82</v>
          </cell>
          <cell r="O54">
            <v>0.82</v>
          </cell>
          <cell r="P54">
            <v>0</v>
          </cell>
          <cell r="R54">
            <v>2711.6402116402114</v>
          </cell>
          <cell r="S54">
            <v>426.95121951219511</v>
          </cell>
          <cell r="T54">
            <v>795.73170731707319</v>
          </cell>
          <cell r="V54" t="str">
            <v>export</v>
          </cell>
          <cell r="W54">
            <v>820</v>
          </cell>
          <cell r="X54">
            <v>0</v>
          </cell>
        </row>
        <row r="55">
          <cell r="B55">
            <v>39200</v>
          </cell>
          <cell r="C55" t="str">
            <v>B-03</v>
          </cell>
          <cell r="D55" t="str">
            <v>B-03:GBM</v>
          </cell>
          <cell r="E55">
            <v>5</v>
          </cell>
          <cell r="F55">
            <v>100</v>
          </cell>
          <cell r="G55">
            <v>482</v>
          </cell>
          <cell r="H55">
            <v>80</v>
          </cell>
          <cell r="I55">
            <v>933</v>
          </cell>
          <cell r="J55">
            <v>241</v>
          </cell>
          <cell r="K55">
            <v>747</v>
          </cell>
          <cell r="L55">
            <v>988</v>
          </cell>
          <cell r="M55">
            <v>75.607287449392715</v>
          </cell>
          <cell r="N55">
            <v>0</v>
          </cell>
          <cell r="O55">
            <v>1.24</v>
          </cell>
          <cell r="P55">
            <v>1.24</v>
          </cell>
          <cell r="R55">
            <v>0</v>
          </cell>
          <cell r="T55">
            <v>0</v>
          </cell>
          <cell r="V55" t="str">
            <v>GF (1.69) Oil/wtr On-OFF</v>
          </cell>
          <cell r="W55">
            <v>0</v>
          </cell>
          <cell r="X55">
            <v>1240</v>
          </cell>
        </row>
        <row r="56">
          <cell r="B56">
            <v>39202</v>
          </cell>
          <cell r="C56" t="str">
            <v>B-03</v>
          </cell>
          <cell r="D56" t="str">
            <v>B-03:GBM</v>
          </cell>
          <cell r="E56">
            <v>14</v>
          </cell>
          <cell r="F56">
            <v>50</v>
          </cell>
          <cell r="G56">
            <v>475</v>
          </cell>
          <cell r="H56">
            <v>90</v>
          </cell>
          <cell r="I56">
            <v>1062</v>
          </cell>
          <cell r="J56">
            <v>407.1</v>
          </cell>
          <cell r="K56">
            <v>718</v>
          </cell>
          <cell r="L56">
            <v>1125.0999999999999</v>
          </cell>
          <cell r="M56">
            <v>63.816549640031994</v>
          </cell>
          <cell r="N56">
            <v>0</v>
          </cell>
          <cell r="O56">
            <v>0</v>
          </cell>
          <cell r="P56">
            <v>0</v>
          </cell>
          <cell r="R56">
            <v>0</v>
          </cell>
          <cell r="T56">
            <v>0</v>
          </cell>
          <cell r="V56" t="str">
            <v>GF (1.11) Oil/Wtr On_Off Choke 50% but actual 100%</v>
          </cell>
          <cell r="W56">
            <v>0</v>
          </cell>
          <cell r="X56">
            <v>0</v>
          </cell>
        </row>
        <row r="57">
          <cell r="B57">
            <v>39204</v>
          </cell>
          <cell r="C57" t="str">
            <v>B-03</v>
          </cell>
          <cell r="D57" t="str">
            <v>B-03:GBM</v>
          </cell>
          <cell r="E57">
            <v>8</v>
          </cell>
          <cell r="F57">
            <v>50</v>
          </cell>
          <cell r="G57">
            <v>471</v>
          </cell>
          <cell r="H57">
            <v>84</v>
          </cell>
          <cell r="I57">
            <v>966</v>
          </cell>
          <cell r="J57">
            <v>198.8</v>
          </cell>
          <cell r="K57">
            <v>676.7</v>
          </cell>
          <cell r="L57">
            <v>875.5</v>
          </cell>
          <cell r="M57">
            <v>77.292975442604231</v>
          </cell>
          <cell r="N57">
            <v>0</v>
          </cell>
          <cell r="O57">
            <v>0.73</v>
          </cell>
          <cell r="P57">
            <v>0.73</v>
          </cell>
          <cell r="R57">
            <v>0</v>
          </cell>
          <cell r="T57">
            <v>0</v>
          </cell>
          <cell r="V57" t="str">
            <v>GI (1.34) oil and wtr on/off</v>
          </cell>
          <cell r="W57">
            <v>0</v>
          </cell>
          <cell r="X57">
            <v>730</v>
          </cell>
        </row>
        <row r="58">
          <cell r="B58">
            <v>39226</v>
          </cell>
          <cell r="C58" t="str">
            <v>B-03</v>
          </cell>
          <cell r="D58" t="str">
            <v>B-03:GBM</v>
          </cell>
          <cell r="E58">
            <v>16</v>
          </cell>
          <cell r="F58">
            <v>70</v>
          </cell>
          <cell r="G58">
            <v>463</v>
          </cell>
          <cell r="H58">
            <v>73</v>
          </cell>
          <cell r="I58">
            <v>1296</v>
          </cell>
          <cell r="J58">
            <v>75.900000000000006</v>
          </cell>
          <cell r="K58">
            <v>922.3</v>
          </cell>
          <cell r="L58">
            <v>998.2</v>
          </cell>
          <cell r="M58">
            <v>92.396313364055302</v>
          </cell>
          <cell r="N58">
            <v>0</v>
          </cell>
          <cell r="O58">
            <v>0.22</v>
          </cell>
          <cell r="P58">
            <v>0.22</v>
          </cell>
          <cell r="R58">
            <v>0</v>
          </cell>
          <cell r="T58">
            <v>0</v>
          </cell>
          <cell r="V58" t="str">
            <v>GI (1.0), Oil On/Off need to extend the test</v>
          </cell>
          <cell r="W58">
            <v>0</v>
          </cell>
          <cell r="X58">
            <v>220</v>
          </cell>
        </row>
        <row r="59">
          <cell r="B59">
            <v>39234</v>
          </cell>
          <cell r="C59" t="str">
            <v>B-03</v>
          </cell>
          <cell r="D59" t="str">
            <v>B-03:GBM</v>
          </cell>
          <cell r="E59">
            <v>17</v>
          </cell>
          <cell r="F59">
            <v>100</v>
          </cell>
          <cell r="G59">
            <v>461</v>
          </cell>
          <cell r="H59">
            <v>87</v>
          </cell>
          <cell r="I59">
            <v>999</v>
          </cell>
          <cell r="J59">
            <v>99.1</v>
          </cell>
          <cell r="K59">
            <v>1210.7</v>
          </cell>
          <cell r="L59">
            <v>1309.8</v>
          </cell>
          <cell r="M59">
            <v>92.433959383111926</v>
          </cell>
          <cell r="N59">
            <v>0.5</v>
          </cell>
          <cell r="O59">
            <v>1.82</v>
          </cell>
          <cell r="P59">
            <v>1.32</v>
          </cell>
          <cell r="R59">
            <v>5045.4086781029264</v>
          </cell>
          <cell r="S59">
            <v>2421.4</v>
          </cell>
          <cell r="T59">
            <v>2619.6</v>
          </cell>
          <cell r="V59" t="str">
            <v>Oil and wtr ON/OFF without pattern</v>
          </cell>
          <cell r="W59">
            <v>500</v>
          </cell>
          <cell r="X59">
            <v>1320</v>
          </cell>
        </row>
        <row r="60">
          <cell r="B60">
            <v>39283</v>
          </cell>
          <cell r="C60" t="str">
            <v>B-03</v>
          </cell>
          <cell r="D60" t="str">
            <v>B-03:GBM</v>
          </cell>
          <cell r="E60">
            <v>7</v>
          </cell>
          <cell r="F60">
            <v>100</v>
          </cell>
          <cell r="G60">
            <v>490</v>
          </cell>
          <cell r="H60">
            <v>91</v>
          </cell>
          <cell r="I60">
            <v>1194</v>
          </cell>
          <cell r="J60">
            <v>330</v>
          </cell>
          <cell r="K60">
            <v>1014</v>
          </cell>
          <cell r="L60">
            <v>1344</v>
          </cell>
          <cell r="M60">
            <v>75.446428571428569</v>
          </cell>
          <cell r="N60">
            <v>0.2</v>
          </cell>
          <cell r="O60">
            <v>1.1000000000000001</v>
          </cell>
          <cell r="P60">
            <v>0.9</v>
          </cell>
          <cell r="R60">
            <v>606.06060606060601</v>
          </cell>
          <cell r="S60">
            <v>5070</v>
          </cell>
          <cell r="T60">
            <v>6720</v>
          </cell>
          <cell r="V60" t="str">
            <v>after fix FSC problem while using MOS</v>
          </cell>
          <cell r="W60">
            <v>200</v>
          </cell>
          <cell r="X60">
            <v>900</v>
          </cell>
        </row>
        <row r="61">
          <cell r="B61">
            <v>39315</v>
          </cell>
          <cell r="C61" t="str">
            <v>B-03</v>
          </cell>
          <cell r="D61" t="str">
            <v>B-03:GBM</v>
          </cell>
          <cell r="E61">
            <v>9</v>
          </cell>
          <cell r="F61">
            <v>100</v>
          </cell>
          <cell r="G61">
            <v>472</v>
          </cell>
          <cell r="H61">
            <v>84</v>
          </cell>
          <cell r="I61">
            <v>983</v>
          </cell>
          <cell r="J61">
            <v>107</v>
          </cell>
          <cell r="K61">
            <v>781</v>
          </cell>
          <cell r="L61">
            <v>888</v>
          </cell>
          <cell r="M61">
            <v>87.950450450450447</v>
          </cell>
          <cell r="N61">
            <v>0.38</v>
          </cell>
          <cell r="O61">
            <v>1.8</v>
          </cell>
          <cell r="P61">
            <v>1.42</v>
          </cell>
          <cell r="R61">
            <v>3551.4018691588785</v>
          </cell>
          <cell r="S61">
            <v>2055.2631578947367</v>
          </cell>
          <cell r="T61">
            <v>2336.8421052631579</v>
          </cell>
          <cell r="V61" t="str">
            <v>manual input (Temp transmitter fixed)</v>
          </cell>
          <cell r="W61">
            <v>380</v>
          </cell>
          <cell r="X61">
            <v>1420</v>
          </cell>
        </row>
        <row r="62">
          <cell r="B62">
            <v>39355</v>
          </cell>
          <cell r="C62" t="str">
            <v>B-03</v>
          </cell>
          <cell r="D62" t="str">
            <v>B-03:GBM</v>
          </cell>
          <cell r="E62">
            <v>10</v>
          </cell>
          <cell r="F62">
            <v>100</v>
          </cell>
          <cell r="G62">
            <v>468</v>
          </cell>
          <cell r="H62">
            <v>93</v>
          </cell>
          <cell r="I62">
            <v>974</v>
          </cell>
          <cell r="J62">
            <v>352</v>
          </cell>
          <cell r="K62">
            <v>661</v>
          </cell>
          <cell r="L62">
            <v>1013</v>
          </cell>
          <cell r="M62">
            <v>65.251727541954594</v>
          </cell>
          <cell r="N62">
            <v>0.01</v>
          </cell>
          <cell r="O62">
            <v>1.42</v>
          </cell>
          <cell r="P62">
            <v>1.41</v>
          </cell>
          <cell r="R62">
            <v>28.40909090909091</v>
          </cell>
          <cell r="S62">
            <v>66100</v>
          </cell>
          <cell r="T62">
            <v>101300</v>
          </cell>
          <cell r="V62" t="str">
            <v>water/oil on/off, need to retest</v>
          </cell>
          <cell r="W62">
            <v>10</v>
          </cell>
          <cell r="X62">
            <v>1410</v>
          </cell>
        </row>
        <row r="63">
          <cell r="B63">
            <v>39368</v>
          </cell>
          <cell r="C63" t="str">
            <v>B-03</v>
          </cell>
          <cell r="D63" t="str">
            <v>B-03:GBM</v>
          </cell>
          <cell r="E63">
            <v>17</v>
          </cell>
          <cell r="F63">
            <v>100</v>
          </cell>
          <cell r="G63">
            <v>477</v>
          </cell>
          <cell r="H63">
            <v>80</v>
          </cell>
          <cell r="I63">
            <v>811</v>
          </cell>
          <cell r="J63">
            <v>102</v>
          </cell>
          <cell r="K63">
            <v>1938</v>
          </cell>
          <cell r="L63">
            <v>2040</v>
          </cell>
          <cell r="M63">
            <v>95</v>
          </cell>
          <cell r="N63">
            <v>1.00000000000002E-2</v>
          </cell>
          <cell r="O63">
            <v>2.93</v>
          </cell>
          <cell r="P63">
            <v>2.92</v>
          </cell>
          <cell r="R63">
            <v>98.039215686276464</v>
          </cell>
          <cell r="S63">
            <v>193799.99999999613</v>
          </cell>
          <cell r="T63">
            <v>203999.99999999593</v>
          </cell>
          <cell r="W63">
            <v>10.000000000000199</v>
          </cell>
          <cell r="X63">
            <v>2920</v>
          </cell>
        </row>
        <row r="64">
          <cell r="B64">
            <v>39380</v>
          </cell>
          <cell r="C64" t="str">
            <v>B-03</v>
          </cell>
          <cell r="D64" t="str">
            <v>B-03:GBM</v>
          </cell>
          <cell r="E64">
            <v>8</v>
          </cell>
          <cell r="F64">
            <v>100</v>
          </cell>
          <cell r="G64">
            <v>475</v>
          </cell>
          <cell r="H64">
            <v>78</v>
          </cell>
          <cell r="I64">
            <v>965</v>
          </cell>
          <cell r="J64">
            <v>115</v>
          </cell>
          <cell r="K64">
            <v>203</v>
          </cell>
          <cell r="L64">
            <v>318</v>
          </cell>
          <cell r="M64">
            <v>63.836477987421382</v>
          </cell>
          <cell r="N64">
            <v>0</v>
          </cell>
          <cell r="O64">
            <v>1.23</v>
          </cell>
          <cell r="P64">
            <v>1.43</v>
          </cell>
          <cell r="R64">
            <v>0</v>
          </cell>
          <cell r="T64">
            <v>0</v>
          </cell>
          <cell r="V64" t="str">
            <v>need to retest with 24 hrs (oil up/down)</v>
          </cell>
          <cell r="W64">
            <v>0</v>
          </cell>
          <cell r="X64">
            <v>1430</v>
          </cell>
        </row>
        <row r="65">
          <cell r="B65">
            <v>39389</v>
          </cell>
          <cell r="C65" t="str">
            <v>B-03</v>
          </cell>
          <cell r="D65" t="str">
            <v>B-03:GBM</v>
          </cell>
          <cell r="E65">
            <v>3</v>
          </cell>
          <cell r="F65">
            <v>100</v>
          </cell>
          <cell r="G65">
            <v>472</v>
          </cell>
          <cell r="H65">
            <v>81</v>
          </cell>
          <cell r="I65">
            <v>977</v>
          </cell>
          <cell r="J65">
            <v>106</v>
          </cell>
          <cell r="K65">
            <v>1562</v>
          </cell>
          <cell r="L65">
            <v>1668</v>
          </cell>
          <cell r="M65">
            <v>93.645083932853723</v>
          </cell>
          <cell r="N65">
            <v>1.01</v>
          </cell>
          <cell r="O65">
            <v>2.29</v>
          </cell>
          <cell r="P65">
            <v>1.28</v>
          </cell>
          <cell r="R65">
            <v>9528.3018867924529</v>
          </cell>
          <cell r="S65">
            <v>1546.5346534653465</v>
          </cell>
          <cell r="T65">
            <v>1651.4851485148515</v>
          </cell>
          <cell r="V65" t="str">
            <v>1.5  MM (oil show at the middle of the test, but water significant)</v>
          </cell>
          <cell r="W65">
            <v>1010</v>
          </cell>
          <cell r="X65">
            <v>1280</v>
          </cell>
        </row>
        <row r="66">
          <cell r="B66">
            <v>39485</v>
          </cell>
          <cell r="C66" t="str">
            <v>B-03</v>
          </cell>
          <cell r="D66" t="str">
            <v>B-03:GBM</v>
          </cell>
          <cell r="E66">
            <v>8</v>
          </cell>
          <cell r="F66">
            <v>100</v>
          </cell>
          <cell r="G66">
            <v>442</v>
          </cell>
          <cell r="H66">
            <v>96</v>
          </cell>
          <cell r="I66">
            <v>898</v>
          </cell>
          <cell r="J66">
            <v>116</v>
          </cell>
          <cell r="K66">
            <v>2230</v>
          </cell>
          <cell r="L66">
            <v>2346</v>
          </cell>
          <cell r="M66">
            <v>95.055413469735726</v>
          </cell>
          <cell r="N66">
            <v>0</v>
          </cell>
          <cell r="O66">
            <v>2.4</v>
          </cell>
          <cell r="P66">
            <v>3.06</v>
          </cell>
          <cell r="R66">
            <v>0</v>
          </cell>
          <cell r="T66">
            <v>0</v>
          </cell>
          <cell r="V66" t="str">
            <v>still need to retest</v>
          </cell>
          <cell r="W66">
            <v>0</v>
          </cell>
          <cell r="X66">
            <v>3060</v>
          </cell>
        </row>
        <row r="67">
          <cell r="B67">
            <v>39493</v>
          </cell>
          <cell r="C67" t="str">
            <v>B-03</v>
          </cell>
          <cell r="D67" t="str">
            <v>B-03:GBM</v>
          </cell>
          <cell r="E67">
            <v>17</v>
          </cell>
          <cell r="F67">
            <v>100</v>
          </cell>
          <cell r="G67">
            <v>458</v>
          </cell>
          <cell r="H67">
            <v>97</v>
          </cell>
          <cell r="I67">
            <v>1904</v>
          </cell>
          <cell r="J67">
            <v>371</v>
          </cell>
          <cell r="K67">
            <v>1586</v>
          </cell>
          <cell r="L67">
            <v>1957</v>
          </cell>
          <cell r="M67">
            <v>81.042411854879916</v>
          </cell>
          <cell r="N67">
            <v>1.00000000000002E-2</v>
          </cell>
          <cell r="O67">
            <v>2.4500000000000002</v>
          </cell>
          <cell r="P67">
            <v>2.44</v>
          </cell>
          <cell r="R67">
            <v>26.954177897574663</v>
          </cell>
          <cell r="S67">
            <v>158599.99999999683</v>
          </cell>
          <cell r="T67">
            <v>195699.9999999961</v>
          </cell>
          <cell r="V67" t="str">
            <v>After replaced with Monel (GLM1&amp;2) and Orifice 32/64</v>
          </cell>
          <cell r="W67">
            <v>10.000000000000199</v>
          </cell>
          <cell r="X67">
            <v>2440</v>
          </cell>
        </row>
        <row r="68">
          <cell r="B68">
            <v>39509</v>
          </cell>
          <cell r="C68" t="str">
            <v>B-03</v>
          </cell>
          <cell r="D68" t="str">
            <v>B-03:GBM</v>
          </cell>
          <cell r="E68">
            <v>15</v>
          </cell>
          <cell r="F68">
            <v>100</v>
          </cell>
          <cell r="G68">
            <v>482</v>
          </cell>
          <cell r="H68">
            <v>85</v>
          </cell>
          <cell r="I68">
            <v>1596</v>
          </cell>
          <cell r="J68">
            <v>111</v>
          </cell>
          <cell r="K68">
            <v>1207</v>
          </cell>
          <cell r="L68">
            <v>1318</v>
          </cell>
          <cell r="M68">
            <v>91.578148710166914</v>
          </cell>
          <cell r="N68">
            <v>0.17</v>
          </cell>
          <cell r="O68">
            <v>2.64</v>
          </cell>
          <cell r="P68">
            <v>2.4700000000000002</v>
          </cell>
          <cell r="R68">
            <v>1531.5315315315315</v>
          </cell>
          <cell r="S68">
            <v>7100</v>
          </cell>
          <cell r="T68">
            <v>7752.9411764705883</v>
          </cell>
          <cell r="W68">
            <v>170</v>
          </cell>
          <cell r="X68">
            <v>2470</v>
          </cell>
        </row>
        <row r="69">
          <cell r="B69">
            <v>39519</v>
          </cell>
          <cell r="C69" t="str">
            <v>B-03</v>
          </cell>
          <cell r="D69" t="str">
            <v>B-03:GBM</v>
          </cell>
          <cell r="E69">
            <v>14</v>
          </cell>
          <cell r="F69">
            <v>100</v>
          </cell>
          <cell r="G69">
            <v>482</v>
          </cell>
          <cell r="H69">
            <v>91</v>
          </cell>
          <cell r="I69">
            <v>1876</v>
          </cell>
          <cell r="J69">
            <v>102</v>
          </cell>
          <cell r="K69">
            <v>1493</v>
          </cell>
          <cell r="L69">
            <v>1595</v>
          </cell>
          <cell r="M69">
            <v>93.605015673981185</v>
          </cell>
          <cell r="N69">
            <v>6.9999999999999798E-2</v>
          </cell>
          <cell r="O69">
            <v>3.25</v>
          </cell>
          <cell r="P69">
            <v>3.18</v>
          </cell>
          <cell r="R69">
            <v>686.27450980391961</v>
          </cell>
          <cell r="S69">
            <v>21328.571428571489</v>
          </cell>
          <cell r="T69">
            <v>22785.714285714352</v>
          </cell>
          <cell r="W69">
            <v>69.999999999999801</v>
          </cell>
          <cell r="X69">
            <v>3180</v>
          </cell>
        </row>
        <row r="70">
          <cell r="B70">
            <v>39526</v>
          </cell>
          <cell r="C70" t="str">
            <v>B-03</v>
          </cell>
          <cell r="D70" t="str">
            <v>B-03:GBM</v>
          </cell>
          <cell r="E70">
            <v>12</v>
          </cell>
          <cell r="F70">
            <v>100</v>
          </cell>
          <cell r="G70">
            <v>480</v>
          </cell>
          <cell r="H70">
            <v>98</v>
          </cell>
          <cell r="I70">
            <v>1904</v>
          </cell>
          <cell r="J70">
            <v>127.8</v>
          </cell>
          <cell r="K70">
            <v>1631.5</v>
          </cell>
          <cell r="L70">
            <v>1759.3</v>
          </cell>
          <cell r="M70">
            <v>92.735747172170747</v>
          </cell>
          <cell r="N70">
            <v>0.55000000000000004</v>
          </cell>
          <cell r="O70">
            <v>3.75</v>
          </cell>
          <cell r="P70">
            <v>3.2</v>
          </cell>
          <cell r="R70">
            <v>4303.5993740219092</v>
          </cell>
          <cell r="S70">
            <v>2966.3636363636365</v>
          </cell>
          <cell r="T70">
            <v>3198.7272727272725</v>
          </cell>
          <cell r="W70">
            <v>550</v>
          </cell>
          <cell r="X70">
            <v>3200</v>
          </cell>
        </row>
        <row r="71">
          <cell r="B71">
            <v>39537</v>
          </cell>
          <cell r="C71" t="str">
            <v>B-03</v>
          </cell>
          <cell r="D71" t="str">
            <v>B-03:GBM</v>
          </cell>
          <cell r="E71">
            <v>22</v>
          </cell>
          <cell r="F71">
            <v>100</v>
          </cell>
          <cell r="G71">
            <v>472</v>
          </cell>
          <cell r="H71">
            <v>98</v>
          </cell>
          <cell r="I71">
            <v>1827</v>
          </cell>
          <cell r="J71">
            <v>108</v>
          </cell>
          <cell r="K71">
            <v>1464</v>
          </cell>
          <cell r="L71">
            <v>1572</v>
          </cell>
          <cell r="M71">
            <v>93.129770992366417</v>
          </cell>
          <cell r="N71">
            <v>0</v>
          </cell>
          <cell r="O71">
            <v>4.5</v>
          </cell>
          <cell r="P71">
            <v>4.66</v>
          </cell>
          <cell r="R71">
            <v>0</v>
          </cell>
          <cell r="T71">
            <v>0</v>
          </cell>
          <cell r="W71">
            <v>0</v>
          </cell>
          <cell r="X71">
            <v>4660</v>
          </cell>
        </row>
        <row r="72">
          <cell r="B72">
            <v>39543</v>
          </cell>
          <cell r="C72" t="str">
            <v>B-03</v>
          </cell>
          <cell r="D72" t="str">
            <v>B-03:GBM</v>
          </cell>
          <cell r="E72">
            <v>8</v>
          </cell>
          <cell r="F72">
            <v>100</v>
          </cell>
          <cell r="G72">
            <v>472</v>
          </cell>
          <cell r="H72">
            <v>103</v>
          </cell>
          <cell r="I72">
            <v>1554</v>
          </cell>
          <cell r="J72">
            <v>190</v>
          </cell>
          <cell r="K72">
            <v>1282</v>
          </cell>
          <cell r="L72">
            <v>1472</v>
          </cell>
          <cell r="M72">
            <v>87.092391304347828</v>
          </cell>
          <cell r="N72">
            <v>0</v>
          </cell>
          <cell r="O72">
            <v>3.77</v>
          </cell>
          <cell r="P72">
            <v>4.2300000000000004</v>
          </cell>
          <cell r="R72">
            <v>0</v>
          </cell>
          <cell r="T72">
            <v>0</v>
          </cell>
          <cell r="W72">
            <v>0</v>
          </cell>
          <cell r="X72">
            <v>4230</v>
          </cell>
        </row>
        <row r="73">
          <cell r="B73">
            <v>39562</v>
          </cell>
          <cell r="C73" t="str">
            <v>B-03</v>
          </cell>
          <cell r="D73" t="str">
            <v>B-03:GBM</v>
          </cell>
          <cell r="E73">
            <v>12</v>
          </cell>
          <cell r="F73">
            <v>100</v>
          </cell>
          <cell r="G73">
            <v>472</v>
          </cell>
          <cell r="H73">
            <v>93</v>
          </cell>
          <cell r="I73">
            <v>1895</v>
          </cell>
          <cell r="J73">
            <v>138</v>
          </cell>
          <cell r="K73">
            <v>1325</v>
          </cell>
          <cell r="L73">
            <v>1463</v>
          </cell>
          <cell r="M73">
            <v>90.567327409432679</v>
          </cell>
          <cell r="N73">
            <v>4.9999999999999802E-2</v>
          </cell>
          <cell r="O73">
            <v>5.14</v>
          </cell>
          <cell r="P73">
            <v>5.09</v>
          </cell>
          <cell r="R73">
            <v>362.31884057970871</v>
          </cell>
          <cell r="S73">
            <v>26500.000000000106</v>
          </cell>
          <cell r="T73">
            <v>29260.000000000116</v>
          </cell>
          <cell r="W73">
            <v>49.999999999999801</v>
          </cell>
          <cell r="X73">
            <v>5090</v>
          </cell>
        </row>
        <row r="74">
          <cell r="B74">
            <v>39579</v>
          </cell>
          <cell r="C74" t="str">
            <v>B-03</v>
          </cell>
          <cell r="D74" t="str">
            <v>B-03:GBM</v>
          </cell>
          <cell r="E74">
            <v>9</v>
          </cell>
          <cell r="F74">
            <v>100</v>
          </cell>
          <cell r="G74">
            <v>471</v>
          </cell>
          <cell r="H74">
            <v>95</v>
          </cell>
          <cell r="I74">
            <v>1266</v>
          </cell>
          <cell r="J74">
            <v>157</v>
          </cell>
          <cell r="K74">
            <v>686</v>
          </cell>
          <cell r="L74">
            <v>843</v>
          </cell>
          <cell r="M74">
            <v>81.376037959667855</v>
          </cell>
          <cell r="N74">
            <v>0</v>
          </cell>
          <cell r="O74">
            <v>3.39</v>
          </cell>
          <cell r="P74">
            <v>3.65</v>
          </cell>
          <cell r="R74">
            <v>0</v>
          </cell>
          <cell r="T74">
            <v>0</v>
          </cell>
          <cell r="V74" t="str">
            <v>CP was low</v>
          </cell>
          <cell r="W74">
            <v>0</v>
          </cell>
          <cell r="X74">
            <v>3650</v>
          </cell>
        </row>
        <row r="75">
          <cell r="B75">
            <v>39608</v>
          </cell>
          <cell r="C75" t="str">
            <v>B-03</v>
          </cell>
          <cell r="D75" t="str">
            <v>B-03:GBM</v>
          </cell>
          <cell r="E75">
            <v>9</v>
          </cell>
          <cell r="F75">
            <v>100</v>
          </cell>
          <cell r="G75">
            <v>551</v>
          </cell>
          <cell r="H75">
            <v>94</v>
          </cell>
          <cell r="I75">
            <v>1357</v>
          </cell>
          <cell r="J75">
            <v>255</v>
          </cell>
          <cell r="K75">
            <v>608</v>
          </cell>
          <cell r="L75">
            <v>863</v>
          </cell>
          <cell r="M75">
            <v>70.451911935110076</v>
          </cell>
          <cell r="N75">
            <v>1.2</v>
          </cell>
          <cell r="O75">
            <v>4.33</v>
          </cell>
          <cell r="P75">
            <v>3.13</v>
          </cell>
          <cell r="R75">
            <v>4705.8823529411766</v>
          </cell>
          <cell r="S75">
            <v>506.66666666666669</v>
          </cell>
          <cell r="T75">
            <v>719.16666666666663</v>
          </cell>
          <cell r="V75" t="str">
            <v>test after Field S/D --&gt; need to retes,sample taken but gas leak, no wtr at wtr outlet (crude)</v>
          </cell>
          <cell r="W75">
            <v>1200</v>
          </cell>
          <cell r="X75">
            <v>3130</v>
          </cell>
        </row>
        <row r="76">
          <cell r="B76">
            <v>39623</v>
          </cell>
          <cell r="C76" t="str">
            <v>B-03</v>
          </cell>
          <cell r="D76" t="str">
            <v>B-03:GBM</v>
          </cell>
          <cell r="E76">
            <v>15</v>
          </cell>
          <cell r="F76">
            <v>100</v>
          </cell>
          <cell r="G76">
            <v>532</v>
          </cell>
          <cell r="H76">
            <v>84</v>
          </cell>
          <cell r="I76">
            <v>1422</v>
          </cell>
          <cell r="J76">
            <v>153</v>
          </cell>
          <cell r="K76">
            <v>949</v>
          </cell>
          <cell r="L76">
            <v>1102</v>
          </cell>
          <cell r="M76">
            <v>86.116152450090738</v>
          </cell>
          <cell r="N76">
            <v>0.7</v>
          </cell>
          <cell r="O76">
            <v>4.2</v>
          </cell>
          <cell r="P76">
            <v>3.5</v>
          </cell>
          <cell r="R76">
            <v>4575.16339869281</v>
          </cell>
          <cell r="S76">
            <v>1355.7142857142858</v>
          </cell>
          <cell r="T76">
            <v>1574.2857142857142</v>
          </cell>
          <cell r="V76" t="str">
            <v>stable</v>
          </cell>
          <cell r="W76">
            <v>700</v>
          </cell>
          <cell r="X76">
            <v>3500</v>
          </cell>
        </row>
        <row r="77">
          <cell r="B77">
            <v>39651</v>
          </cell>
          <cell r="C77" t="str">
            <v>B-03</v>
          </cell>
          <cell r="D77" t="str">
            <v>B-03:GBM</v>
          </cell>
          <cell r="E77">
            <v>15</v>
          </cell>
          <cell r="F77">
            <v>100</v>
          </cell>
          <cell r="G77">
            <v>531</v>
          </cell>
          <cell r="H77">
            <v>88</v>
          </cell>
          <cell r="I77">
            <v>1483</v>
          </cell>
          <cell r="J77">
            <v>78</v>
          </cell>
          <cell r="K77">
            <v>1018</v>
          </cell>
          <cell r="L77">
            <v>1096</v>
          </cell>
          <cell r="M77">
            <v>92.883211678832112</v>
          </cell>
          <cell r="N77">
            <v>0.5</v>
          </cell>
          <cell r="O77">
            <v>4.34</v>
          </cell>
          <cell r="P77">
            <v>3.84</v>
          </cell>
          <cell r="R77">
            <v>6410.2564102564102</v>
          </cell>
          <cell r="S77">
            <v>2036</v>
          </cell>
          <cell r="T77">
            <v>2192</v>
          </cell>
          <cell r="W77">
            <v>500</v>
          </cell>
          <cell r="X77">
            <v>3840</v>
          </cell>
        </row>
        <row r="78">
          <cell r="B78">
            <v>39660</v>
          </cell>
          <cell r="C78" t="str">
            <v>B-03</v>
          </cell>
          <cell r="D78" t="str">
            <v>B-03:GBM</v>
          </cell>
          <cell r="E78">
            <v>11</v>
          </cell>
          <cell r="F78">
            <v>100</v>
          </cell>
          <cell r="G78">
            <v>531</v>
          </cell>
          <cell r="H78">
            <v>94</v>
          </cell>
          <cell r="I78">
            <v>1349</v>
          </cell>
          <cell r="J78">
            <v>105</v>
          </cell>
          <cell r="K78">
            <v>984</v>
          </cell>
          <cell r="L78">
            <v>1089</v>
          </cell>
          <cell r="M78">
            <v>90.358126721763085</v>
          </cell>
          <cell r="N78">
            <v>0</v>
          </cell>
          <cell r="O78">
            <v>3.36</v>
          </cell>
          <cell r="P78">
            <v>3.7</v>
          </cell>
          <cell r="R78">
            <v>0</v>
          </cell>
          <cell r="T78">
            <v>0</v>
          </cell>
          <cell r="W78">
            <v>0</v>
          </cell>
          <cell r="X78">
            <v>3700</v>
          </cell>
        </row>
        <row r="79">
          <cell r="B79">
            <v>39693</v>
          </cell>
          <cell r="C79" t="str">
            <v>B-03</v>
          </cell>
          <cell r="D79" t="str">
            <v>B-03:GBM</v>
          </cell>
          <cell r="E79">
            <v>19</v>
          </cell>
          <cell r="F79">
            <v>100</v>
          </cell>
          <cell r="G79">
            <v>531</v>
          </cell>
          <cell r="H79">
            <v>93</v>
          </cell>
          <cell r="I79">
            <v>1276</v>
          </cell>
          <cell r="J79">
            <v>103</v>
          </cell>
          <cell r="K79">
            <v>943</v>
          </cell>
          <cell r="L79">
            <v>1046</v>
          </cell>
          <cell r="M79">
            <v>90.152963671128106</v>
          </cell>
          <cell r="N79">
            <v>0</v>
          </cell>
          <cell r="O79">
            <v>3.03</v>
          </cell>
          <cell r="P79">
            <v>3.55</v>
          </cell>
          <cell r="R79">
            <v>0</v>
          </cell>
          <cell r="T79">
            <v>0</v>
          </cell>
          <cell r="W79">
            <v>0</v>
          </cell>
          <cell r="X79">
            <v>3550</v>
          </cell>
        </row>
        <row r="80">
          <cell r="B80">
            <v>39761</v>
          </cell>
          <cell r="C80" t="str">
            <v>B-03</v>
          </cell>
          <cell r="D80" t="str">
            <v>B-03:GBM</v>
          </cell>
          <cell r="E80">
            <v>9</v>
          </cell>
          <cell r="F80">
            <v>100</v>
          </cell>
          <cell r="G80">
            <v>542</v>
          </cell>
          <cell r="H80">
            <v>90</v>
          </cell>
          <cell r="I80">
            <v>1607</v>
          </cell>
          <cell r="J80">
            <v>40</v>
          </cell>
          <cell r="K80">
            <v>1544</v>
          </cell>
          <cell r="L80">
            <v>1584</v>
          </cell>
          <cell r="M80">
            <v>97.474747474747474</v>
          </cell>
          <cell r="N80">
            <v>0</v>
          </cell>
          <cell r="O80">
            <v>4.2300000000000004</v>
          </cell>
          <cell r="P80">
            <v>4.5999999999999996</v>
          </cell>
          <cell r="R80">
            <v>0</v>
          </cell>
          <cell r="T80">
            <v>0</v>
          </cell>
          <cell r="V80" t="str">
            <v>not consistent reading</v>
          </cell>
          <cell r="W80">
            <v>0</v>
          </cell>
          <cell r="X80">
            <v>4600</v>
          </cell>
        </row>
        <row r="81">
          <cell r="B81">
            <v>39795</v>
          </cell>
          <cell r="C81" t="str">
            <v>B-03</v>
          </cell>
          <cell r="D81" t="str">
            <v>B-03:GBM</v>
          </cell>
          <cell r="E81">
            <v>9</v>
          </cell>
          <cell r="F81">
            <v>100</v>
          </cell>
          <cell r="G81">
            <v>443</v>
          </cell>
          <cell r="H81">
            <v>84</v>
          </cell>
          <cell r="I81">
            <v>1774</v>
          </cell>
          <cell r="J81">
            <v>106</v>
          </cell>
          <cell r="K81">
            <v>1121</v>
          </cell>
          <cell r="L81">
            <v>1227</v>
          </cell>
          <cell r="M81">
            <v>91.361043194784031</v>
          </cell>
          <cell r="N81">
            <v>0.2</v>
          </cell>
          <cell r="O81">
            <v>5.3</v>
          </cell>
          <cell r="P81">
            <v>5.0999999999999996</v>
          </cell>
          <cell r="R81">
            <v>1886.7924528301887</v>
          </cell>
          <cell r="S81">
            <v>5605</v>
          </cell>
          <cell r="T81">
            <v>6135</v>
          </cell>
          <cell r="W81">
            <v>200</v>
          </cell>
          <cell r="X81">
            <v>5100</v>
          </cell>
        </row>
        <row r="82">
          <cell r="B82">
            <v>39825</v>
          </cell>
          <cell r="C82" t="str">
            <v>B-03</v>
          </cell>
          <cell r="D82" t="str">
            <v>B-03:GBM</v>
          </cell>
          <cell r="E82">
            <v>8</v>
          </cell>
          <cell r="F82">
            <v>100</v>
          </cell>
          <cell r="G82">
            <v>484</v>
          </cell>
          <cell r="H82">
            <v>81</v>
          </cell>
          <cell r="I82">
            <v>2278</v>
          </cell>
          <cell r="J82">
            <v>42</v>
          </cell>
          <cell r="K82">
            <v>1074</v>
          </cell>
          <cell r="L82">
            <v>1116</v>
          </cell>
          <cell r="M82">
            <v>96.236559139784944</v>
          </cell>
          <cell r="N82">
            <v>1.28</v>
          </cell>
          <cell r="O82">
            <v>6.36</v>
          </cell>
          <cell r="P82">
            <v>5.08</v>
          </cell>
          <cell r="R82">
            <v>30476.190476190477</v>
          </cell>
          <cell r="S82">
            <v>839.0625</v>
          </cell>
          <cell r="T82">
            <v>871.875</v>
          </cell>
          <cell r="W82">
            <v>1280</v>
          </cell>
          <cell r="X82">
            <v>5080</v>
          </cell>
        </row>
        <row r="83">
          <cell r="B83">
            <v>39837</v>
          </cell>
          <cell r="C83" t="str">
            <v>B-03</v>
          </cell>
          <cell r="D83" t="str">
            <v>B-03:GBM</v>
          </cell>
          <cell r="E83">
            <v>11</v>
          </cell>
          <cell r="F83">
            <v>100</v>
          </cell>
          <cell r="G83">
            <v>481</v>
          </cell>
          <cell r="H83">
            <v>83</v>
          </cell>
          <cell r="I83">
            <v>1340</v>
          </cell>
          <cell r="J83">
            <v>3</v>
          </cell>
          <cell r="K83">
            <v>1479</v>
          </cell>
          <cell r="L83">
            <v>1482</v>
          </cell>
          <cell r="M83">
            <v>99.797570850202433</v>
          </cell>
          <cell r="N83">
            <v>8.99999999999999E-2</v>
          </cell>
          <cell r="O83">
            <v>3.31</v>
          </cell>
          <cell r="P83">
            <v>3.22</v>
          </cell>
          <cell r="R83">
            <v>29999.999999999967</v>
          </cell>
          <cell r="S83">
            <v>16433.33333333335</v>
          </cell>
          <cell r="T83">
            <v>16466.666666666686</v>
          </cell>
          <cell r="W83">
            <v>89.999999999999901</v>
          </cell>
          <cell r="X83">
            <v>3220</v>
          </cell>
        </row>
        <row r="84">
          <cell r="B84">
            <v>39857</v>
          </cell>
          <cell r="C84" t="str">
            <v>B-03</v>
          </cell>
          <cell r="D84" t="str">
            <v>B-03:GBM</v>
          </cell>
          <cell r="E84">
            <v>9</v>
          </cell>
          <cell r="F84">
            <v>100</v>
          </cell>
          <cell r="G84">
            <v>482</v>
          </cell>
          <cell r="H84">
            <v>91</v>
          </cell>
          <cell r="I84">
            <v>1157</v>
          </cell>
          <cell r="J84">
            <v>108</v>
          </cell>
          <cell r="K84">
            <v>298</v>
          </cell>
          <cell r="L84">
            <v>406</v>
          </cell>
          <cell r="M84">
            <v>73.399014778325125</v>
          </cell>
          <cell r="N84">
            <v>0</v>
          </cell>
          <cell r="O84">
            <v>3</v>
          </cell>
          <cell r="P84">
            <v>4</v>
          </cell>
          <cell r="R84">
            <v>0</v>
          </cell>
          <cell r="T84">
            <v>0</v>
          </cell>
          <cell r="V84" t="str">
            <v>still not consistent for  water</v>
          </cell>
          <cell r="W84">
            <v>0</v>
          </cell>
          <cell r="X84">
            <v>4000</v>
          </cell>
        </row>
        <row r="85">
          <cell r="B85">
            <v>39886</v>
          </cell>
          <cell r="C85" t="str">
            <v>B-03</v>
          </cell>
          <cell r="D85" t="str">
            <v>B-03:GBM</v>
          </cell>
          <cell r="E85">
            <v>15</v>
          </cell>
          <cell r="F85">
            <v>100</v>
          </cell>
          <cell r="G85">
            <v>481</v>
          </cell>
          <cell r="H85">
            <v>91</v>
          </cell>
          <cell r="I85">
            <v>1423</v>
          </cell>
          <cell r="J85">
            <v>20</v>
          </cell>
          <cell r="K85">
            <v>1295</v>
          </cell>
          <cell r="L85">
            <v>1315</v>
          </cell>
          <cell r="M85">
            <v>98.479087452471489</v>
          </cell>
          <cell r="N85">
            <v>0</v>
          </cell>
          <cell r="O85">
            <v>3.82</v>
          </cell>
          <cell r="P85">
            <v>4.93</v>
          </cell>
          <cell r="R85">
            <v>0</v>
          </cell>
          <cell r="T85">
            <v>0</v>
          </cell>
          <cell r="W85">
            <v>0</v>
          </cell>
          <cell r="X85">
            <v>4930</v>
          </cell>
        </row>
        <row r="86">
          <cell r="B86">
            <v>39900</v>
          </cell>
          <cell r="C86" t="str">
            <v>B-03</v>
          </cell>
          <cell r="D86" t="str">
            <v>B-03:GBM</v>
          </cell>
          <cell r="E86">
            <v>12</v>
          </cell>
          <cell r="F86">
            <v>100</v>
          </cell>
          <cell r="G86">
            <v>482</v>
          </cell>
          <cell r="H86">
            <v>87</v>
          </cell>
          <cell r="I86">
            <v>1826</v>
          </cell>
          <cell r="J86">
            <v>146</v>
          </cell>
          <cell r="K86">
            <v>217</v>
          </cell>
          <cell r="L86">
            <v>363</v>
          </cell>
          <cell r="M86">
            <v>59.77961432506887</v>
          </cell>
          <cell r="N86">
            <v>0.44</v>
          </cell>
          <cell r="O86">
            <v>5.5</v>
          </cell>
          <cell r="P86">
            <v>5.0599999999999996</v>
          </cell>
          <cell r="R86">
            <v>3013.6986301369861</v>
          </cell>
          <cell r="S86">
            <v>493.18181818181819</v>
          </cell>
          <cell r="T86">
            <v>825</v>
          </cell>
          <cell r="V86" t="str">
            <v>wtr reduce ? but oil increased</v>
          </cell>
          <cell r="W86">
            <v>440</v>
          </cell>
          <cell r="X86">
            <v>5060</v>
          </cell>
        </row>
        <row r="87">
          <cell r="B87">
            <v>39924</v>
          </cell>
          <cell r="C87" t="str">
            <v>B-03</v>
          </cell>
          <cell r="D87" t="str">
            <v>B-03:GBM</v>
          </cell>
          <cell r="E87">
            <v>8</v>
          </cell>
          <cell r="F87">
            <v>100</v>
          </cell>
          <cell r="G87">
            <v>408</v>
          </cell>
          <cell r="H87">
            <v>90</v>
          </cell>
          <cell r="I87">
            <v>1317</v>
          </cell>
          <cell r="J87">
            <v>133</v>
          </cell>
          <cell r="K87">
            <v>767</v>
          </cell>
          <cell r="L87">
            <v>900</v>
          </cell>
          <cell r="M87">
            <v>85.222222222222229</v>
          </cell>
          <cell r="N87">
            <v>1.2</v>
          </cell>
          <cell r="O87">
            <v>4.96</v>
          </cell>
          <cell r="P87">
            <v>3.76</v>
          </cell>
          <cell r="R87">
            <v>9022.5563909774428</v>
          </cell>
          <cell r="S87">
            <v>639.16666666666663</v>
          </cell>
          <cell r="T87">
            <v>750</v>
          </cell>
          <cell r="W87">
            <v>1200</v>
          </cell>
          <cell r="X87">
            <v>3760</v>
          </cell>
        </row>
        <row r="88">
          <cell r="B88">
            <v>39933</v>
          </cell>
          <cell r="C88" t="str">
            <v>B-03</v>
          </cell>
          <cell r="D88" t="str">
            <v>B-03:GBM</v>
          </cell>
          <cell r="E88">
            <v>12</v>
          </cell>
          <cell r="F88">
            <v>100</v>
          </cell>
          <cell r="G88">
            <v>422</v>
          </cell>
          <cell r="H88">
            <v>90</v>
          </cell>
          <cell r="I88">
            <v>1320</v>
          </cell>
          <cell r="J88">
            <v>110</v>
          </cell>
          <cell r="K88">
            <v>896</v>
          </cell>
          <cell r="L88">
            <v>1006</v>
          </cell>
          <cell r="M88">
            <v>89.065606361829026</v>
          </cell>
          <cell r="N88">
            <v>0.4</v>
          </cell>
          <cell r="O88">
            <v>5.4</v>
          </cell>
          <cell r="P88">
            <v>5</v>
          </cell>
          <cell r="R88">
            <v>3636.3636363636365</v>
          </cell>
          <cell r="S88">
            <v>2240</v>
          </cell>
          <cell r="T88">
            <v>2515</v>
          </cell>
          <cell r="W88">
            <v>400</v>
          </cell>
          <cell r="X88">
            <v>5000</v>
          </cell>
        </row>
        <row r="89">
          <cell r="B89">
            <v>39939</v>
          </cell>
          <cell r="C89" t="str">
            <v>B-03</v>
          </cell>
          <cell r="D89" t="str">
            <v>B-03:GBM</v>
          </cell>
          <cell r="E89">
            <v>19</v>
          </cell>
          <cell r="F89">
            <v>100</v>
          </cell>
          <cell r="G89">
            <v>421</v>
          </cell>
          <cell r="H89">
            <v>88</v>
          </cell>
          <cell r="I89">
            <v>1463</v>
          </cell>
          <cell r="J89">
            <v>2.7</v>
          </cell>
          <cell r="K89">
            <v>1379.1</v>
          </cell>
          <cell r="L89">
            <v>1381.8</v>
          </cell>
          <cell r="M89">
            <v>99.804602692140691</v>
          </cell>
          <cell r="N89">
            <v>0</v>
          </cell>
          <cell r="O89">
            <v>4.41</v>
          </cell>
          <cell r="P89">
            <v>4.5999999999999996</v>
          </cell>
          <cell r="R89">
            <v>0</v>
          </cell>
          <cell r="T89">
            <v>0</v>
          </cell>
          <cell r="W89">
            <v>0</v>
          </cell>
          <cell r="X89">
            <v>4600</v>
          </cell>
        </row>
        <row r="90">
          <cell r="B90">
            <v>40020</v>
          </cell>
          <cell r="C90" t="str">
            <v>B-03</v>
          </cell>
          <cell r="D90" t="str">
            <v>B-03:GBM</v>
          </cell>
          <cell r="E90">
            <v>8</v>
          </cell>
          <cell r="F90">
            <v>99</v>
          </cell>
          <cell r="G90">
            <v>382</v>
          </cell>
          <cell r="H90">
            <v>95</v>
          </cell>
          <cell r="J90">
            <v>91</v>
          </cell>
          <cell r="K90">
            <v>1015</v>
          </cell>
          <cell r="L90">
            <v>1106</v>
          </cell>
          <cell r="M90">
            <v>91.77215189873418</v>
          </cell>
          <cell r="N90">
            <v>0</v>
          </cell>
          <cell r="O90">
            <v>2.0499999999999998</v>
          </cell>
          <cell r="P90">
            <v>2.35</v>
          </cell>
          <cell r="R90">
            <v>0</v>
          </cell>
          <cell r="T90">
            <v>0</v>
          </cell>
          <cell r="V90" t="str">
            <v>Normal mode (3 phase)</v>
          </cell>
          <cell r="W90">
            <v>0</v>
          </cell>
          <cell r="X90">
            <v>2350</v>
          </cell>
        </row>
        <row r="91">
          <cell r="B91">
            <v>40042</v>
          </cell>
          <cell r="C91" t="str">
            <v>B-03</v>
          </cell>
          <cell r="D91" t="str">
            <v>B-03:GBM</v>
          </cell>
          <cell r="E91">
            <v>22</v>
          </cell>
          <cell r="F91">
            <v>99</v>
          </cell>
          <cell r="G91">
            <v>383</v>
          </cell>
          <cell r="H91">
            <v>90</v>
          </cell>
          <cell r="I91">
            <v>2123</v>
          </cell>
          <cell r="J91">
            <v>95</v>
          </cell>
          <cell r="K91">
            <v>323</v>
          </cell>
          <cell r="L91">
            <v>418</v>
          </cell>
          <cell r="M91">
            <v>77.272727272727266</v>
          </cell>
          <cell r="N91">
            <v>0.23</v>
          </cell>
          <cell r="O91">
            <v>2.08</v>
          </cell>
          <cell r="P91">
            <v>1.85</v>
          </cell>
          <cell r="R91">
            <v>2421.0526315789475</v>
          </cell>
          <cell r="S91">
            <v>1404.3478260869565</v>
          </cell>
          <cell r="T91">
            <v>1817.391304347826</v>
          </cell>
          <cell r="V91" t="str">
            <v>Normal mode</v>
          </cell>
          <cell r="W91">
            <v>230</v>
          </cell>
          <cell r="X91">
            <v>1850</v>
          </cell>
        </row>
        <row r="92">
          <cell r="B92">
            <v>40075</v>
          </cell>
          <cell r="C92" t="str">
            <v>B-03</v>
          </cell>
          <cell r="D92" t="str">
            <v>B-03:GBM</v>
          </cell>
          <cell r="E92">
            <v>10</v>
          </cell>
          <cell r="F92">
            <v>100</v>
          </cell>
          <cell r="G92">
            <v>375</v>
          </cell>
          <cell r="H92">
            <v>92</v>
          </cell>
          <cell r="I92">
            <v>2496</v>
          </cell>
          <cell r="J92">
            <v>82</v>
          </cell>
          <cell r="K92">
            <v>1068</v>
          </cell>
          <cell r="L92">
            <v>1150</v>
          </cell>
          <cell r="M92">
            <v>92.869565217391298</v>
          </cell>
          <cell r="N92">
            <v>0</v>
          </cell>
          <cell r="O92">
            <v>2.2999999999999998</v>
          </cell>
          <cell r="P92">
            <v>2.2999999999999998</v>
          </cell>
          <cell r="R92">
            <v>0</v>
          </cell>
          <cell r="T92">
            <v>0</v>
          </cell>
          <cell r="W92">
            <v>0</v>
          </cell>
          <cell r="X92">
            <v>2300</v>
          </cell>
        </row>
        <row r="93">
          <cell r="B93">
            <v>40144</v>
          </cell>
          <cell r="C93" t="str">
            <v>B-03</v>
          </cell>
          <cell r="D93" t="str">
            <v>B-03:GBM</v>
          </cell>
          <cell r="E93">
            <v>9</v>
          </cell>
          <cell r="F93">
            <v>100</v>
          </cell>
          <cell r="G93">
            <v>381</v>
          </cell>
          <cell r="H93">
            <v>86</v>
          </cell>
          <cell r="I93">
            <v>2598</v>
          </cell>
          <cell r="J93">
            <v>66</v>
          </cell>
          <cell r="K93">
            <v>775</v>
          </cell>
          <cell r="L93">
            <v>841</v>
          </cell>
          <cell r="M93">
            <v>92.152199762187877</v>
          </cell>
          <cell r="N93">
            <v>0</v>
          </cell>
          <cell r="O93">
            <v>2.54</v>
          </cell>
          <cell r="P93">
            <v>2.76</v>
          </cell>
          <cell r="R93">
            <v>0</v>
          </cell>
          <cell r="T93">
            <v>0</v>
          </cell>
          <cell r="W93">
            <v>0</v>
          </cell>
          <cell r="X93">
            <v>2760</v>
          </cell>
        </row>
        <row r="94">
          <cell r="B94">
            <v>40157</v>
          </cell>
          <cell r="C94" t="str">
            <v>B-03</v>
          </cell>
          <cell r="D94" t="str">
            <v>B-03:GBM</v>
          </cell>
          <cell r="E94">
            <v>10</v>
          </cell>
          <cell r="F94">
            <v>100</v>
          </cell>
          <cell r="G94">
            <v>382</v>
          </cell>
          <cell r="H94">
            <v>87</v>
          </cell>
          <cell r="I94">
            <v>1740</v>
          </cell>
          <cell r="J94">
            <v>75</v>
          </cell>
          <cell r="K94">
            <v>608</v>
          </cell>
          <cell r="L94">
            <v>683</v>
          </cell>
          <cell r="M94">
            <v>89.019033674963396</v>
          </cell>
          <cell r="N94">
            <v>0</v>
          </cell>
          <cell r="O94">
            <v>3.56</v>
          </cell>
          <cell r="P94">
            <v>3.67</v>
          </cell>
          <cell r="R94">
            <v>0</v>
          </cell>
          <cell r="T94">
            <v>0</v>
          </cell>
          <cell r="W94">
            <v>0</v>
          </cell>
          <cell r="X94">
            <v>3670</v>
          </cell>
        </row>
        <row r="95">
          <cell r="B95">
            <v>40257</v>
          </cell>
          <cell r="C95" t="str">
            <v>B-03</v>
          </cell>
          <cell r="D95" t="str">
            <v>B-03:GBM</v>
          </cell>
          <cell r="E95">
            <v>18</v>
          </cell>
          <cell r="F95">
            <v>100</v>
          </cell>
          <cell r="G95">
            <v>386</v>
          </cell>
          <cell r="H95">
            <v>90</v>
          </cell>
          <cell r="I95">
            <v>2321</v>
          </cell>
          <cell r="J95">
            <v>64</v>
          </cell>
          <cell r="K95">
            <v>555</v>
          </cell>
          <cell r="L95">
            <v>619</v>
          </cell>
          <cell r="M95">
            <v>89.660743134087241</v>
          </cell>
          <cell r="N95">
            <v>0</v>
          </cell>
          <cell r="O95">
            <v>2.44</v>
          </cell>
          <cell r="P95">
            <v>2.58</v>
          </cell>
          <cell r="R95">
            <v>0</v>
          </cell>
          <cell r="T95">
            <v>0</v>
          </cell>
          <cell r="V95" t="str">
            <v>new meter</v>
          </cell>
          <cell r="W95">
            <v>0</v>
          </cell>
          <cell r="X95">
            <v>2580</v>
          </cell>
        </row>
        <row r="96">
          <cell r="B96">
            <v>40266</v>
          </cell>
          <cell r="C96" t="str">
            <v>B-03</v>
          </cell>
          <cell r="D96" t="str">
            <v>B-03:GBM</v>
          </cell>
          <cell r="E96">
            <v>9</v>
          </cell>
          <cell r="F96">
            <v>100</v>
          </cell>
          <cell r="G96">
            <v>386</v>
          </cell>
          <cell r="H96">
            <v>91</v>
          </cell>
          <cell r="I96">
            <v>2337</v>
          </cell>
          <cell r="J96">
            <v>67.599999999999994</v>
          </cell>
          <cell r="K96">
            <v>782.5</v>
          </cell>
          <cell r="L96">
            <v>850.1</v>
          </cell>
          <cell r="M96">
            <v>92.047994353605461</v>
          </cell>
          <cell r="N96">
            <v>0</v>
          </cell>
          <cell r="O96">
            <v>2.4900000000000002</v>
          </cell>
          <cell r="P96">
            <v>2.58</v>
          </cell>
          <cell r="R96">
            <v>0</v>
          </cell>
          <cell r="T96">
            <v>0</v>
          </cell>
          <cell r="W96">
            <v>0</v>
          </cell>
          <cell r="X96">
            <v>2580</v>
          </cell>
        </row>
        <row r="97">
          <cell r="B97">
            <v>40325</v>
          </cell>
          <cell r="C97" t="str">
            <v>B-03</v>
          </cell>
          <cell r="D97" t="str">
            <v>B-03:GBM</v>
          </cell>
          <cell r="E97">
            <v>13</v>
          </cell>
          <cell r="F97">
            <v>99</v>
          </cell>
          <cell r="G97">
            <v>368</v>
          </cell>
          <cell r="H97">
            <v>87</v>
          </cell>
          <cell r="I97">
            <v>2480</v>
          </cell>
          <cell r="J97">
            <v>95</v>
          </cell>
          <cell r="K97">
            <v>110</v>
          </cell>
          <cell r="L97">
            <v>205</v>
          </cell>
          <cell r="M97">
            <v>53.658536585365852</v>
          </cell>
          <cell r="N97">
            <v>0</v>
          </cell>
          <cell r="O97">
            <v>0.03</v>
          </cell>
          <cell r="P97">
            <v>2</v>
          </cell>
          <cell r="R97">
            <v>0</v>
          </cell>
          <cell r="T97">
            <v>0</v>
          </cell>
          <cell r="V97" t="str">
            <v>LDM</v>
          </cell>
          <cell r="W97">
            <v>0</v>
          </cell>
          <cell r="X97">
            <v>2000</v>
          </cell>
        </row>
        <row r="98">
          <cell r="B98">
            <v>40379</v>
          </cell>
          <cell r="C98" t="str">
            <v>B-03</v>
          </cell>
          <cell r="D98" t="str">
            <v>B-03:GBM</v>
          </cell>
          <cell r="E98">
            <v>8</v>
          </cell>
          <cell r="F98">
            <v>100</v>
          </cell>
          <cell r="G98">
            <v>388</v>
          </cell>
          <cell r="H98">
            <v>90</v>
          </cell>
          <cell r="I98">
            <v>1602</v>
          </cell>
          <cell r="J98">
            <v>154</v>
          </cell>
          <cell r="K98">
            <v>120</v>
          </cell>
          <cell r="L98">
            <v>274</v>
          </cell>
          <cell r="M98">
            <v>43.795620437956202</v>
          </cell>
          <cell r="N98">
            <v>0.25</v>
          </cell>
          <cell r="O98">
            <v>2.25</v>
          </cell>
          <cell r="P98">
            <v>2</v>
          </cell>
          <cell r="R98">
            <v>1623.3766233766235</v>
          </cell>
          <cell r="S98">
            <v>480</v>
          </cell>
          <cell r="T98">
            <v>1096</v>
          </cell>
          <cell r="V98" t="str">
            <v>for allocation purpose as per Dong Dave</v>
          </cell>
          <cell r="W98">
            <v>250</v>
          </cell>
          <cell r="X98">
            <v>2000</v>
          </cell>
        </row>
        <row r="99">
          <cell r="B99">
            <v>40575</v>
          </cell>
          <cell r="C99" t="str">
            <v>B-03</v>
          </cell>
          <cell r="D99" t="str">
            <v>B-03:GBM</v>
          </cell>
          <cell r="E99">
            <v>8</v>
          </cell>
          <cell r="F99">
            <v>100</v>
          </cell>
          <cell r="G99">
            <v>388</v>
          </cell>
          <cell r="H99">
            <v>90</v>
          </cell>
          <cell r="I99">
            <v>1602</v>
          </cell>
          <cell r="J99">
            <v>154</v>
          </cell>
          <cell r="K99">
            <v>20</v>
          </cell>
          <cell r="L99">
            <v>174</v>
          </cell>
          <cell r="M99">
            <v>11.494252873563218</v>
          </cell>
          <cell r="N99">
            <v>0.25</v>
          </cell>
          <cell r="O99">
            <v>2.25</v>
          </cell>
          <cell r="P99">
            <v>2</v>
          </cell>
          <cell r="R99">
            <v>1623.3766233766235</v>
          </cell>
          <cell r="S99">
            <v>80</v>
          </cell>
          <cell r="T99">
            <v>696</v>
          </cell>
          <cell r="V99" t="str">
            <v>ALOC - 100 BW</v>
          </cell>
          <cell r="W99">
            <v>250</v>
          </cell>
          <cell r="X99">
            <v>2000</v>
          </cell>
        </row>
        <row r="100">
          <cell r="B100">
            <v>41062</v>
          </cell>
          <cell r="C100" t="str">
            <v>B-03</v>
          </cell>
          <cell r="D100" t="str">
            <v>B-03:GBM</v>
          </cell>
          <cell r="E100">
            <v>8</v>
          </cell>
          <cell r="F100">
            <v>100</v>
          </cell>
          <cell r="G100">
            <v>208</v>
          </cell>
          <cell r="H100">
            <v>87</v>
          </cell>
          <cell r="I100">
            <v>314</v>
          </cell>
          <cell r="J100">
            <v>85</v>
          </cell>
          <cell r="K100">
            <v>86</v>
          </cell>
          <cell r="L100">
            <v>171</v>
          </cell>
          <cell r="M100">
            <v>50.292397660818715</v>
          </cell>
          <cell r="N100">
            <v>0</v>
          </cell>
          <cell r="O100">
            <v>0</v>
          </cell>
          <cell r="P100">
            <v>0</v>
          </cell>
          <cell r="R100">
            <v>0</v>
          </cell>
          <cell r="T100">
            <v>0</v>
          </cell>
          <cell r="V100" t="str">
            <v>Without GL</v>
          </cell>
          <cell r="W100">
            <v>0</v>
          </cell>
          <cell r="X100">
            <v>0</v>
          </cell>
        </row>
        <row r="101">
          <cell r="B101">
            <v>41083</v>
          </cell>
          <cell r="C101" t="str">
            <v>B-03</v>
          </cell>
          <cell r="D101" t="str">
            <v>B-03:GBM</v>
          </cell>
          <cell r="E101">
            <v>9</v>
          </cell>
          <cell r="F101">
            <v>100</v>
          </cell>
          <cell r="G101">
            <v>197</v>
          </cell>
          <cell r="H101">
            <v>87</v>
          </cell>
          <cell r="I101">
            <v>320</v>
          </cell>
          <cell r="J101">
            <v>69</v>
          </cell>
          <cell r="K101">
            <v>80</v>
          </cell>
          <cell r="L101">
            <v>149</v>
          </cell>
          <cell r="M101">
            <v>53.691275167785236</v>
          </cell>
          <cell r="N101">
            <v>0</v>
          </cell>
          <cell r="O101">
            <v>0</v>
          </cell>
          <cell r="P101">
            <v>0</v>
          </cell>
          <cell r="R101">
            <v>0</v>
          </cell>
          <cell r="T101">
            <v>0</v>
          </cell>
          <cell r="V101" t="str">
            <v>Without GL</v>
          </cell>
          <cell r="W101">
            <v>0</v>
          </cell>
          <cell r="X101">
            <v>0</v>
          </cell>
        </row>
        <row r="102">
          <cell r="B102">
            <v>41108</v>
          </cell>
          <cell r="C102" t="str">
            <v>B-03</v>
          </cell>
          <cell r="D102" t="str">
            <v>B-03:GBM</v>
          </cell>
          <cell r="E102">
            <v>22</v>
          </cell>
          <cell r="F102">
            <v>100</v>
          </cell>
          <cell r="G102">
            <v>205</v>
          </cell>
          <cell r="H102">
            <v>84</v>
          </cell>
          <cell r="I102">
            <v>325</v>
          </cell>
          <cell r="J102">
            <v>35</v>
          </cell>
          <cell r="K102">
            <v>37</v>
          </cell>
          <cell r="L102">
            <v>72</v>
          </cell>
          <cell r="M102">
            <v>51.388888888888886</v>
          </cell>
          <cell r="N102">
            <v>0</v>
          </cell>
          <cell r="O102">
            <v>0</v>
          </cell>
          <cell r="P102">
            <v>0</v>
          </cell>
          <cell r="R102">
            <v>0</v>
          </cell>
          <cell r="T102">
            <v>0</v>
          </cell>
          <cell r="V102" t="str">
            <v>Without GL. Confirmed decline</v>
          </cell>
          <cell r="W102">
            <v>0</v>
          </cell>
          <cell r="X102">
            <v>0</v>
          </cell>
        </row>
        <row r="103">
          <cell r="B103">
            <v>41288</v>
          </cell>
          <cell r="C103" t="str">
            <v>B-03</v>
          </cell>
          <cell r="D103" t="str">
            <v>B-03:GBM</v>
          </cell>
          <cell r="E103">
            <v>14</v>
          </cell>
          <cell r="F103">
            <v>100</v>
          </cell>
          <cell r="G103">
            <v>222</v>
          </cell>
          <cell r="H103">
            <v>97.75</v>
          </cell>
          <cell r="I103">
            <v>369</v>
          </cell>
          <cell r="J103">
            <v>255.76</v>
          </cell>
          <cell r="K103">
            <v>6.92</v>
          </cell>
          <cell r="L103">
            <v>262.68</v>
          </cell>
          <cell r="M103">
            <v>2.6343840414192172</v>
          </cell>
          <cell r="N103">
            <v>0</v>
          </cell>
          <cell r="O103">
            <v>2.2000000000000002</v>
          </cell>
          <cell r="P103">
            <v>5.09</v>
          </cell>
          <cell r="R103">
            <v>0</v>
          </cell>
          <cell r="T103">
            <v>0</v>
          </cell>
          <cell r="V103" t="str">
            <v>Post bulhead. Need to verify gas meter in GL and TS</v>
          </cell>
          <cell r="W103">
            <v>0</v>
          </cell>
          <cell r="X103">
            <v>5090</v>
          </cell>
        </row>
        <row r="104">
          <cell r="B104">
            <v>41297</v>
          </cell>
          <cell r="C104" t="str">
            <v>B-03</v>
          </cell>
          <cell r="D104" t="str">
            <v>B-03:GBM</v>
          </cell>
          <cell r="E104">
            <v>7</v>
          </cell>
          <cell r="F104">
            <v>100</v>
          </cell>
          <cell r="G104">
            <v>236</v>
          </cell>
          <cell r="H104">
            <v>84</v>
          </cell>
          <cell r="I104">
            <v>338</v>
          </cell>
          <cell r="J104">
            <v>129</v>
          </cell>
          <cell r="K104">
            <v>0</v>
          </cell>
          <cell r="L104">
            <v>129</v>
          </cell>
          <cell r="M104">
            <v>0</v>
          </cell>
          <cell r="N104">
            <v>0</v>
          </cell>
          <cell r="O104">
            <v>1.88</v>
          </cell>
          <cell r="P104">
            <v>5.09</v>
          </cell>
          <cell r="R104">
            <v>0</v>
          </cell>
          <cell r="T104">
            <v>0</v>
          </cell>
          <cell r="V104" t="str">
            <v>Post bullhead. SI after 2 days</v>
          </cell>
          <cell r="W104">
            <v>0</v>
          </cell>
          <cell r="X104">
            <v>5090</v>
          </cell>
        </row>
        <row r="105">
          <cell r="B105">
            <v>41355</v>
          </cell>
          <cell r="C105" t="str">
            <v>B-03</v>
          </cell>
          <cell r="D105" t="str">
            <v>B-03:GBM</v>
          </cell>
          <cell r="E105">
            <v>9</v>
          </cell>
          <cell r="F105">
            <v>100</v>
          </cell>
          <cell r="G105">
            <v>203</v>
          </cell>
          <cell r="H105">
            <v>83</v>
          </cell>
          <cell r="I105">
            <v>1507</v>
          </cell>
          <cell r="J105">
            <v>1</v>
          </cell>
          <cell r="K105">
            <v>0</v>
          </cell>
          <cell r="L105">
            <v>1</v>
          </cell>
          <cell r="M105">
            <v>0</v>
          </cell>
          <cell r="N105">
            <v>0</v>
          </cell>
          <cell r="O105">
            <v>0</v>
          </cell>
          <cell r="P105">
            <v>0.19</v>
          </cell>
          <cell r="R105">
            <v>0</v>
          </cell>
          <cell r="T105">
            <v>0</v>
          </cell>
          <cell r="V105" t="str">
            <v>Prior GLVCO</v>
          </cell>
          <cell r="W105">
            <v>0</v>
          </cell>
          <cell r="X105">
            <v>190</v>
          </cell>
        </row>
        <row r="106">
          <cell r="B106">
            <v>41380</v>
          </cell>
          <cell r="C106" t="str">
            <v>B-03</v>
          </cell>
          <cell r="D106" t="str">
            <v>B-03:GBM</v>
          </cell>
          <cell r="E106">
            <v>24</v>
          </cell>
          <cell r="F106">
            <v>100</v>
          </cell>
          <cell r="G106">
            <v>215</v>
          </cell>
          <cell r="H106">
            <v>110</v>
          </cell>
          <cell r="I106">
            <v>2305</v>
          </cell>
          <cell r="J106">
            <v>298.3</v>
          </cell>
          <cell r="K106">
            <v>3.01</v>
          </cell>
          <cell r="L106">
            <v>301.31</v>
          </cell>
          <cell r="M106">
            <v>0.99897115927118252</v>
          </cell>
          <cell r="N106">
            <v>0.24</v>
          </cell>
          <cell r="O106">
            <v>1.89</v>
          </cell>
          <cell r="P106">
            <v>1.65</v>
          </cell>
          <cell r="R106">
            <v>804.55916862219237</v>
          </cell>
          <cell r="S106">
            <v>12.541666666666666</v>
          </cell>
          <cell r="T106">
            <v>1255.4583333333333</v>
          </cell>
          <cell r="V106" t="str">
            <v xml:space="preserve">Post GIC running. Sample from flowline BSW=1%. Manual close water outlet. </v>
          </cell>
          <cell r="W106">
            <v>240</v>
          </cell>
          <cell r="X106">
            <v>1650</v>
          </cell>
        </row>
        <row r="107">
          <cell r="B107">
            <v>41381</v>
          </cell>
          <cell r="C107" t="str">
            <v>B-03</v>
          </cell>
          <cell r="D107" t="str">
            <v>B-03:GBM</v>
          </cell>
          <cell r="E107">
            <v>14</v>
          </cell>
          <cell r="F107">
            <v>100</v>
          </cell>
          <cell r="G107">
            <v>216</v>
          </cell>
          <cell r="H107">
            <v>107</v>
          </cell>
          <cell r="I107">
            <v>2379</v>
          </cell>
          <cell r="J107">
            <v>246</v>
          </cell>
          <cell r="K107">
            <v>2.1800000000000002</v>
          </cell>
          <cell r="L107">
            <v>248.18</v>
          </cell>
          <cell r="M107">
            <v>0.8783947135143847</v>
          </cell>
          <cell r="N107">
            <v>0.2</v>
          </cell>
          <cell r="O107">
            <v>2.1800000000000002</v>
          </cell>
          <cell r="P107">
            <v>1.98</v>
          </cell>
          <cell r="R107">
            <v>813.00813008130081</v>
          </cell>
          <cell r="S107">
            <v>10.9</v>
          </cell>
          <cell r="T107">
            <v>1240.9000000000001</v>
          </cell>
          <cell r="W107">
            <v>200</v>
          </cell>
          <cell r="X107">
            <v>1980</v>
          </cell>
        </row>
        <row r="108">
          <cell r="B108">
            <v>41416</v>
          </cell>
          <cell r="C108" t="str">
            <v>B-03</v>
          </cell>
          <cell r="D108" t="str">
            <v>B-03:GBM</v>
          </cell>
          <cell r="E108">
            <v>21</v>
          </cell>
          <cell r="F108">
            <v>100</v>
          </cell>
          <cell r="G108">
            <v>213</v>
          </cell>
          <cell r="H108">
            <v>98</v>
          </cell>
          <cell r="I108">
            <v>1605</v>
          </cell>
          <cell r="J108">
            <v>126</v>
          </cell>
          <cell r="K108">
            <v>0</v>
          </cell>
          <cell r="L108">
            <v>126</v>
          </cell>
          <cell r="M108">
            <v>0</v>
          </cell>
          <cell r="N108">
            <v>0</v>
          </cell>
          <cell r="O108">
            <v>0</v>
          </cell>
          <cell r="P108">
            <v>1.7</v>
          </cell>
          <cell r="R108">
            <v>0</v>
          </cell>
          <cell r="T108">
            <v>0</v>
          </cell>
          <cell r="V108" t="str">
            <v xml:space="preserve">B03 waxy crude 0% BSW. </v>
          </cell>
          <cell r="W108">
            <v>0</v>
          </cell>
          <cell r="X108">
            <v>1700</v>
          </cell>
        </row>
        <row r="109">
          <cell r="B109">
            <v>41503</v>
          </cell>
          <cell r="C109" t="str">
            <v>B-03</v>
          </cell>
          <cell r="D109" t="str">
            <v>B-03:GBM</v>
          </cell>
          <cell r="E109">
            <v>12.5</v>
          </cell>
          <cell r="F109">
            <v>100</v>
          </cell>
          <cell r="G109">
            <v>176</v>
          </cell>
          <cell r="H109">
            <v>96</v>
          </cell>
          <cell r="I109">
            <v>1383</v>
          </cell>
          <cell r="J109">
            <v>92</v>
          </cell>
          <cell r="K109">
            <v>0</v>
          </cell>
          <cell r="L109">
            <v>92</v>
          </cell>
          <cell r="M109">
            <v>0</v>
          </cell>
          <cell r="N109">
            <v>5.5000000000000202E-2</v>
          </cell>
          <cell r="O109">
            <v>1.86</v>
          </cell>
          <cell r="P109">
            <v>1.8049999999999999</v>
          </cell>
          <cell r="R109">
            <v>597.82608695652391</v>
          </cell>
          <cell r="S109">
            <v>0</v>
          </cell>
          <cell r="T109">
            <v>1672.7272727272666</v>
          </cell>
          <cell r="V109" t="str">
            <v xml:space="preserve">Visual WC 0%. </v>
          </cell>
          <cell r="W109">
            <v>55.000000000000199</v>
          </cell>
          <cell r="X109">
            <v>1805</v>
          </cell>
        </row>
        <row r="110">
          <cell r="B110">
            <v>41525</v>
          </cell>
          <cell r="C110" t="str">
            <v>B-03</v>
          </cell>
          <cell r="D110" t="str">
            <v>B-03:GBM</v>
          </cell>
          <cell r="E110">
            <v>13</v>
          </cell>
          <cell r="F110">
            <v>100</v>
          </cell>
          <cell r="G110">
            <v>186</v>
          </cell>
          <cell r="H110">
            <v>98</v>
          </cell>
          <cell r="I110">
            <v>1991</v>
          </cell>
          <cell r="J110">
            <v>146.69999999999999</v>
          </cell>
          <cell r="K110">
            <v>0</v>
          </cell>
          <cell r="L110">
            <v>146.69999999999999</v>
          </cell>
          <cell r="M110">
            <v>0</v>
          </cell>
          <cell r="N110">
            <v>0</v>
          </cell>
          <cell r="O110">
            <v>1.61</v>
          </cell>
          <cell r="P110">
            <v>1.61</v>
          </cell>
          <cell r="R110">
            <v>0</v>
          </cell>
          <cell r="T110">
            <v>0</v>
          </cell>
          <cell r="V110" t="str">
            <v xml:space="preserve">Manual WC 0% (taken 8 Sept 2013).  </v>
          </cell>
          <cell r="W110">
            <v>0</v>
          </cell>
          <cell r="X110">
            <v>1610</v>
          </cell>
        </row>
        <row r="111">
          <cell r="B111">
            <v>41549</v>
          </cell>
          <cell r="C111" t="str">
            <v>B-03</v>
          </cell>
          <cell r="D111" t="str">
            <v>B-03:GBM</v>
          </cell>
          <cell r="E111">
            <v>11.5</v>
          </cell>
          <cell r="F111">
            <v>100</v>
          </cell>
          <cell r="G111">
            <v>188</v>
          </cell>
          <cell r="H111">
            <v>91</v>
          </cell>
          <cell r="I111">
            <v>1959</v>
          </cell>
          <cell r="J111">
            <v>117</v>
          </cell>
          <cell r="K111">
            <v>0</v>
          </cell>
          <cell r="L111">
            <v>117</v>
          </cell>
          <cell r="M111">
            <v>0</v>
          </cell>
          <cell r="N111">
            <v>9.0000000000000094E-2</v>
          </cell>
          <cell r="O111">
            <v>1.55</v>
          </cell>
          <cell r="P111">
            <v>1.46</v>
          </cell>
          <cell r="R111">
            <v>769.23076923077008</v>
          </cell>
          <cell r="S111">
            <v>0</v>
          </cell>
          <cell r="T111">
            <v>1299.9999999999986</v>
          </cell>
          <cell r="V111" t="str">
            <v>Manual WC 0%. Assume ssame with previous.</v>
          </cell>
          <cell r="W111">
            <v>90.000000000000099</v>
          </cell>
          <cell r="X111">
            <v>1460</v>
          </cell>
        </row>
        <row r="112">
          <cell r="B112">
            <v>41558</v>
          </cell>
          <cell r="C112" t="str">
            <v>B-03</v>
          </cell>
          <cell r="D112" t="str">
            <v>B-03:GBM</v>
          </cell>
          <cell r="E112">
            <v>17</v>
          </cell>
          <cell r="F112">
            <v>100</v>
          </cell>
          <cell r="G112">
            <v>183</v>
          </cell>
          <cell r="H112">
            <v>91</v>
          </cell>
          <cell r="I112">
            <v>1960</v>
          </cell>
          <cell r="J112">
            <v>136</v>
          </cell>
          <cell r="K112">
            <v>0</v>
          </cell>
          <cell r="L112">
            <v>136</v>
          </cell>
          <cell r="M112">
            <v>0</v>
          </cell>
          <cell r="N112">
            <v>0.14000000000000001</v>
          </cell>
          <cell r="O112">
            <v>2.14</v>
          </cell>
          <cell r="P112">
            <v>2</v>
          </cell>
          <cell r="R112">
            <v>1029.4117647058824</v>
          </cell>
          <cell r="S112">
            <v>0</v>
          </cell>
          <cell r="T112">
            <v>971.42857142857144</v>
          </cell>
          <cell r="V112" t="str">
            <v>Manual WC 0% (12 Oct 2013)</v>
          </cell>
          <cell r="W112">
            <v>140</v>
          </cell>
          <cell r="X112">
            <v>2000</v>
          </cell>
        </row>
        <row r="113">
          <cell r="B113">
            <v>41582</v>
          </cell>
          <cell r="C113" t="str">
            <v>B-03</v>
          </cell>
          <cell r="D113" t="str">
            <v>B-03:GBM</v>
          </cell>
          <cell r="E113">
            <v>13</v>
          </cell>
          <cell r="F113">
            <v>100</v>
          </cell>
          <cell r="G113">
            <v>198</v>
          </cell>
          <cell r="H113">
            <v>88</v>
          </cell>
          <cell r="I113">
            <v>1488</v>
          </cell>
          <cell r="J113">
            <v>79.45</v>
          </cell>
          <cell r="K113">
            <v>0</v>
          </cell>
          <cell r="L113">
            <v>79.45</v>
          </cell>
          <cell r="M113">
            <v>0</v>
          </cell>
          <cell r="N113">
            <v>7.9999999999999793E-2</v>
          </cell>
          <cell r="O113">
            <v>1.9</v>
          </cell>
          <cell r="P113">
            <v>1.82</v>
          </cell>
          <cell r="R113">
            <v>1006.922592825674</v>
          </cell>
          <cell r="S113">
            <v>0</v>
          </cell>
          <cell r="T113">
            <v>993.1250000000025</v>
          </cell>
          <cell r="V113" t="str">
            <v>Manual WC 0%</v>
          </cell>
          <cell r="W113">
            <v>79.999999999999787</v>
          </cell>
          <cell r="X113">
            <v>1820</v>
          </cell>
        </row>
        <row r="114">
          <cell r="B114">
            <v>41602</v>
          </cell>
          <cell r="C114" t="str">
            <v>B-03</v>
          </cell>
          <cell r="D114" t="str">
            <v>B-03:GBM</v>
          </cell>
          <cell r="E114">
            <v>23</v>
          </cell>
          <cell r="F114">
            <v>100</v>
          </cell>
          <cell r="G114">
            <v>183</v>
          </cell>
          <cell r="H114">
            <v>98</v>
          </cell>
          <cell r="I114">
            <v>1794</v>
          </cell>
          <cell r="J114">
            <v>113</v>
          </cell>
          <cell r="K114">
            <v>0</v>
          </cell>
          <cell r="L114">
            <v>113</v>
          </cell>
          <cell r="M114">
            <v>0</v>
          </cell>
          <cell r="N114">
            <v>0.12</v>
          </cell>
          <cell r="O114">
            <v>1.99</v>
          </cell>
          <cell r="P114">
            <v>1.87</v>
          </cell>
          <cell r="R114">
            <v>1061.9469026548672</v>
          </cell>
          <cell r="S114">
            <v>0</v>
          </cell>
          <cell r="T114">
            <v>941.66666666666663</v>
          </cell>
          <cell r="V114" t="str">
            <v xml:space="preserve">No manual WC. </v>
          </cell>
          <cell r="W114">
            <v>120</v>
          </cell>
          <cell r="X114">
            <v>1870</v>
          </cell>
        </row>
        <row r="115">
          <cell r="B115">
            <v>41616</v>
          </cell>
          <cell r="C115" t="str">
            <v>B-03</v>
          </cell>
          <cell r="D115" t="str">
            <v>B-03:GBM</v>
          </cell>
          <cell r="E115">
            <v>23</v>
          </cell>
          <cell r="F115">
            <v>100</v>
          </cell>
          <cell r="G115">
            <v>176</v>
          </cell>
          <cell r="H115">
            <v>95</v>
          </cell>
          <cell r="I115">
            <v>1883</v>
          </cell>
          <cell r="J115">
            <v>168.24</v>
          </cell>
          <cell r="K115">
            <v>0</v>
          </cell>
          <cell r="L115">
            <v>168.24</v>
          </cell>
          <cell r="M115">
            <v>0</v>
          </cell>
          <cell r="N115">
            <v>0.17</v>
          </cell>
          <cell r="O115">
            <v>2.0499999999999998</v>
          </cell>
          <cell r="P115">
            <v>1.88</v>
          </cell>
          <cell r="R115">
            <v>1010.4612458392772</v>
          </cell>
          <cell r="S115">
            <v>0</v>
          </cell>
          <cell r="T115">
            <v>989.64705882352939</v>
          </cell>
          <cell r="V115" t="str">
            <v>Manual WC 0% (9 Dec 2013)</v>
          </cell>
          <cell r="W115">
            <v>170</v>
          </cell>
          <cell r="X115">
            <v>1880</v>
          </cell>
        </row>
        <row r="116">
          <cell r="B116">
            <v>41643</v>
          </cell>
          <cell r="C116" t="str">
            <v>B-03</v>
          </cell>
          <cell r="D116" t="str">
            <v>B-03:GBM</v>
          </cell>
          <cell r="E116">
            <v>5</v>
          </cell>
          <cell r="F116">
            <v>100</v>
          </cell>
          <cell r="G116">
            <v>221</v>
          </cell>
          <cell r="H116">
            <v>88</v>
          </cell>
          <cell r="I116">
            <v>2276</v>
          </cell>
          <cell r="J116">
            <v>190.31</v>
          </cell>
          <cell r="K116">
            <v>0</v>
          </cell>
          <cell r="L116">
            <v>190.31</v>
          </cell>
          <cell r="M116">
            <v>0</v>
          </cell>
          <cell r="N116">
            <v>0.19</v>
          </cell>
          <cell r="O116">
            <v>2.7</v>
          </cell>
          <cell r="P116">
            <v>2.5099999999999998</v>
          </cell>
          <cell r="R116">
            <v>998.37107876622349</v>
          </cell>
          <cell r="S116">
            <v>0</v>
          </cell>
          <cell r="T116">
            <v>1001.6315789473684</v>
          </cell>
          <cell r="V116" t="str">
            <v xml:space="preserve">No WC yet. </v>
          </cell>
          <cell r="W116">
            <v>190</v>
          </cell>
          <cell r="X116">
            <v>2510</v>
          </cell>
        </row>
        <row r="117">
          <cell r="B117">
            <v>41658</v>
          </cell>
          <cell r="C117" t="str">
            <v>B-03</v>
          </cell>
          <cell r="D117" t="str">
            <v>B-03:GBM</v>
          </cell>
          <cell r="E117">
            <v>19</v>
          </cell>
          <cell r="F117">
            <v>100</v>
          </cell>
          <cell r="G117">
            <v>215</v>
          </cell>
          <cell r="H117">
            <v>83</v>
          </cell>
          <cell r="I117">
            <v>1950</v>
          </cell>
          <cell r="J117">
            <v>94</v>
          </cell>
          <cell r="K117">
            <v>0</v>
          </cell>
          <cell r="L117">
            <v>94</v>
          </cell>
          <cell r="M117">
            <v>0</v>
          </cell>
          <cell r="N117">
            <v>4.9999999999999802E-2</v>
          </cell>
          <cell r="O117">
            <v>2.36</v>
          </cell>
          <cell r="P117">
            <v>2.31</v>
          </cell>
          <cell r="R117">
            <v>531.91489361701917</v>
          </cell>
          <cell r="S117">
            <v>0</v>
          </cell>
          <cell r="T117">
            <v>1880.0000000000075</v>
          </cell>
          <cell r="V117" t="str">
            <v>Assume WC 0%. Visual; check 0%. Need to re-check WC</v>
          </cell>
          <cell r="W117">
            <v>49.999999999999801</v>
          </cell>
          <cell r="X117">
            <v>2310</v>
          </cell>
        </row>
        <row r="118">
          <cell r="B118">
            <v>41672</v>
          </cell>
          <cell r="C118" t="str">
            <v>B-03</v>
          </cell>
          <cell r="D118" t="str">
            <v>B-03:GBM</v>
          </cell>
          <cell r="E118">
            <v>24</v>
          </cell>
          <cell r="F118">
            <v>100</v>
          </cell>
          <cell r="G118">
            <v>215</v>
          </cell>
          <cell r="H118">
            <v>84</v>
          </cell>
          <cell r="I118">
            <v>1993</v>
          </cell>
          <cell r="J118">
            <v>101</v>
          </cell>
          <cell r="K118">
            <v>0</v>
          </cell>
          <cell r="L118">
            <v>101</v>
          </cell>
          <cell r="M118">
            <v>0</v>
          </cell>
          <cell r="N118">
            <v>5.0000000000000301E-2</v>
          </cell>
          <cell r="O118">
            <v>2.16</v>
          </cell>
          <cell r="P118">
            <v>2.11</v>
          </cell>
          <cell r="R118">
            <v>495.04950495049803</v>
          </cell>
          <cell r="S118">
            <v>0</v>
          </cell>
          <cell r="T118">
            <v>2019.9999999999879</v>
          </cell>
          <cell r="V118" t="str">
            <v>Assume WC 0%. Visual; check 0%. Need to re-check WC</v>
          </cell>
          <cell r="W118">
            <v>50.000000000000298</v>
          </cell>
          <cell r="X118">
            <v>2110</v>
          </cell>
        </row>
        <row r="119">
          <cell r="B119">
            <v>41691</v>
          </cell>
          <cell r="C119" t="str">
            <v>B-03</v>
          </cell>
          <cell r="D119" t="str">
            <v>B-03:GBM</v>
          </cell>
          <cell r="E119">
            <v>23</v>
          </cell>
          <cell r="F119">
            <v>100</v>
          </cell>
          <cell r="G119">
            <v>225</v>
          </cell>
          <cell r="H119">
            <v>85</v>
          </cell>
          <cell r="I119">
            <v>1820</v>
          </cell>
          <cell r="J119">
            <v>78.239999999999995</v>
          </cell>
          <cell r="K119">
            <v>0</v>
          </cell>
          <cell r="L119">
            <v>78.239999999999995</v>
          </cell>
          <cell r="M119">
            <v>0</v>
          </cell>
          <cell r="N119">
            <v>6.9999999999999798E-2</v>
          </cell>
          <cell r="O119">
            <v>2.54</v>
          </cell>
          <cell r="P119">
            <v>2.4700000000000002</v>
          </cell>
          <cell r="R119">
            <v>894.68302658486448</v>
          </cell>
          <cell r="S119">
            <v>0</v>
          </cell>
          <cell r="T119">
            <v>1117.714285714289</v>
          </cell>
          <cell r="V119" t="str">
            <v>WC 0%</v>
          </cell>
          <cell r="W119">
            <v>69.999999999999801</v>
          </cell>
          <cell r="X119">
            <v>2470</v>
          </cell>
        </row>
        <row r="120">
          <cell r="B120">
            <v>41715</v>
          </cell>
          <cell r="C120" t="str">
            <v>B-03</v>
          </cell>
          <cell r="D120" t="str">
            <v>B-03:GBM</v>
          </cell>
          <cell r="E120">
            <v>7</v>
          </cell>
          <cell r="F120">
            <v>100</v>
          </cell>
          <cell r="G120">
            <v>236</v>
          </cell>
          <cell r="H120">
            <v>92.7</v>
          </cell>
          <cell r="I120">
            <v>767</v>
          </cell>
          <cell r="J120">
            <v>131</v>
          </cell>
          <cell r="K120">
            <v>0</v>
          </cell>
          <cell r="L120">
            <v>131</v>
          </cell>
          <cell r="M120">
            <v>0</v>
          </cell>
          <cell r="N120">
            <v>0.11</v>
          </cell>
          <cell r="O120">
            <v>3.55</v>
          </cell>
          <cell r="P120">
            <v>3.44</v>
          </cell>
          <cell r="R120">
            <v>839.69465648854964</v>
          </cell>
          <cell r="S120">
            <v>0</v>
          </cell>
          <cell r="T120">
            <v>1190.909090909091</v>
          </cell>
          <cell r="V120" t="str">
            <v>Post GLVCO. WC visual 0%</v>
          </cell>
          <cell r="W120">
            <v>110</v>
          </cell>
          <cell r="X120">
            <v>3440</v>
          </cell>
        </row>
        <row r="121">
          <cell r="B121">
            <v>41784</v>
          </cell>
          <cell r="C121" t="str">
            <v>B-03</v>
          </cell>
          <cell r="D121" t="str">
            <v>B-03:GBM</v>
          </cell>
          <cell r="E121">
            <v>18</v>
          </cell>
          <cell r="F121">
            <v>100</v>
          </cell>
          <cell r="G121">
            <v>166</v>
          </cell>
          <cell r="H121">
            <v>88</v>
          </cell>
          <cell r="I121">
            <v>1538</v>
          </cell>
          <cell r="J121">
            <v>0.5</v>
          </cell>
          <cell r="K121">
            <v>0</v>
          </cell>
          <cell r="L121">
            <v>0.5</v>
          </cell>
          <cell r="M121">
            <v>0</v>
          </cell>
          <cell r="N121">
            <v>0</v>
          </cell>
          <cell r="O121">
            <v>1.29</v>
          </cell>
          <cell r="P121">
            <v>1.29</v>
          </cell>
          <cell r="R121">
            <v>0</v>
          </cell>
          <cell r="T121">
            <v>0</v>
          </cell>
          <cell r="V121" t="str">
            <v>Suspected plugging. oil rate = total liquid rater.</v>
          </cell>
          <cell r="W121">
            <v>0</v>
          </cell>
          <cell r="X121">
            <v>1290</v>
          </cell>
        </row>
        <row r="122">
          <cell r="B122">
            <v>41789</v>
          </cell>
          <cell r="C122" t="str">
            <v>B-03</v>
          </cell>
          <cell r="D122" t="str">
            <v>B-03:GBM</v>
          </cell>
          <cell r="E122">
            <v>38</v>
          </cell>
          <cell r="F122">
            <v>100</v>
          </cell>
          <cell r="G122">
            <v>252</v>
          </cell>
          <cell r="H122">
            <v>139</v>
          </cell>
          <cell r="I122">
            <v>728</v>
          </cell>
          <cell r="J122">
            <v>47.3</v>
          </cell>
          <cell r="K122">
            <v>110.4</v>
          </cell>
          <cell r="L122">
            <v>157.69999999999999</v>
          </cell>
          <cell r="M122">
            <v>70.006341154090038</v>
          </cell>
          <cell r="N122">
            <v>0.04</v>
          </cell>
          <cell r="O122">
            <v>3.21</v>
          </cell>
          <cell r="P122">
            <v>3.17</v>
          </cell>
          <cell r="R122">
            <v>845.66596194503177</v>
          </cell>
          <cell r="S122">
            <v>2760</v>
          </cell>
          <cell r="T122">
            <v>3942.5</v>
          </cell>
          <cell r="V122" t="str">
            <v>WC lab 70%</v>
          </cell>
          <cell r="W122">
            <v>40</v>
          </cell>
          <cell r="X122">
            <v>3170</v>
          </cell>
        </row>
        <row r="123">
          <cell r="B123">
            <v>41799</v>
          </cell>
          <cell r="C123" t="str">
            <v>B-03</v>
          </cell>
          <cell r="D123" t="str">
            <v>B-03:GBM</v>
          </cell>
          <cell r="E123">
            <v>14</v>
          </cell>
          <cell r="F123">
            <v>100</v>
          </cell>
          <cell r="G123">
            <v>231</v>
          </cell>
          <cell r="H123">
            <v>96</v>
          </cell>
          <cell r="I123">
            <v>677</v>
          </cell>
          <cell r="J123">
            <v>28.37</v>
          </cell>
          <cell r="K123">
            <v>66.2</v>
          </cell>
          <cell r="L123">
            <v>94.57</v>
          </cell>
          <cell r="M123">
            <v>70.001057417785773</v>
          </cell>
          <cell r="N123">
            <v>0.02</v>
          </cell>
          <cell r="O123">
            <v>3.09</v>
          </cell>
          <cell r="P123">
            <v>3.07</v>
          </cell>
          <cell r="R123">
            <v>704.97003877335214</v>
          </cell>
          <cell r="S123">
            <v>3310</v>
          </cell>
          <cell r="T123">
            <v>4728.5</v>
          </cell>
          <cell r="V123" t="str">
            <v>Assume WC 70%</v>
          </cell>
          <cell r="W123">
            <v>20</v>
          </cell>
          <cell r="X123">
            <v>3070</v>
          </cell>
        </row>
        <row r="124">
          <cell r="B124">
            <v>41817</v>
          </cell>
          <cell r="C124" t="str">
            <v>B-03</v>
          </cell>
          <cell r="D124" t="str">
            <v>B-03:GBM</v>
          </cell>
          <cell r="E124">
            <v>19</v>
          </cell>
          <cell r="F124">
            <v>100</v>
          </cell>
          <cell r="G124">
            <v>188</v>
          </cell>
          <cell r="H124">
            <v>96</v>
          </cell>
          <cell r="I124">
            <v>671</v>
          </cell>
          <cell r="J124">
            <v>33</v>
          </cell>
          <cell r="K124">
            <v>70.680000000000007</v>
          </cell>
          <cell r="L124">
            <v>103.68</v>
          </cell>
          <cell r="M124">
            <v>68.171296296296291</v>
          </cell>
          <cell r="N124">
            <v>2.70000000000001E-2</v>
          </cell>
          <cell r="O124">
            <v>3.0609999999999999</v>
          </cell>
          <cell r="P124">
            <v>3.0339999999999998</v>
          </cell>
          <cell r="R124">
            <v>818.1818181818212</v>
          </cell>
          <cell r="S124">
            <v>2617.7777777777683</v>
          </cell>
          <cell r="T124">
            <v>3839.9999999999859</v>
          </cell>
          <cell r="V124" t="str">
            <v>Lab WC 68%</v>
          </cell>
          <cell r="W124">
            <v>27.000000000000099</v>
          </cell>
          <cell r="X124">
            <v>3034</v>
          </cell>
        </row>
        <row r="125">
          <cell r="B125">
            <v>41831</v>
          </cell>
          <cell r="C125" t="str">
            <v>B-03</v>
          </cell>
          <cell r="D125" t="str">
            <v>B-03:GBM</v>
          </cell>
          <cell r="E125">
            <v>24</v>
          </cell>
          <cell r="F125">
            <v>100</v>
          </cell>
          <cell r="G125">
            <v>214</v>
          </cell>
          <cell r="H125">
            <v>95</v>
          </cell>
          <cell r="I125">
            <v>730</v>
          </cell>
          <cell r="J125">
            <v>20</v>
          </cell>
          <cell r="K125">
            <v>42</v>
          </cell>
          <cell r="L125">
            <v>62</v>
          </cell>
          <cell r="M125">
            <v>67.741935483870961</v>
          </cell>
          <cell r="N125">
            <v>0.02</v>
          </cell>
          <cell r="O125">
            <v>3.09</v>
          </cell>
          <cell r="P125">
            <v>3.07</v>
          </cell>
          <cell r="R125">
            <v>1000</v>
          </cell>
          <cell r="S125">
            <v>2100</v>
          </cell>
          <cell r="T125">
            <v>3100</v>
          </cell>
          <cell r="V125" t="str">
            <v>Assume WC 68% (previous lab WC)</v>
          </cell>
          <cell r="W125">
            <v>20</v>
          </cell>
          <cell r="X125">
            <v>3070</v>
          </cell>
        </row>
        <row r="126">
          <cell r="B126">
            <v>41837</v>
          </cell>
          <cell r="C126" t="str">
            <v>B-03</v>
          </cell>
          <cell r="D126" t="str">
            <v>B-03:GBM</v>
          </cell>
          <cell r="E126">
            <v>9</v>
          </cell>
          <cell r="F126">
            <v>100</v>
          </cell>
          <cell r="G126">
            <v>203</v>
          </cell>
          <cell r="H126">
            <v>88</v>
          </cell>
          <cell r="I126">
            <v>709</v>
          </cell>
          <cell r="J126">
            <v>7.47</v>
          </cell>
          <cell r="K126">
            <v>0.5</v>
          </cell>
          <cell r="L126">
            <v>7.97</v>
          </cell>
          <cell r="M126">
            <v>6.2735257214554583</v>
          </cell>
          <cell r="N126">
            <v>6.00000000000023E-3</v>
          </cell>
          <cell r="O126">
            <v>2.6160000000000001</v>
          </cell>
          <cell r="P126">
            <v>2.61</v>
          </cell>
          <cell r="R126">
            <v>803.21285140565328</v>
          </cell>
          <cell r="S126">
            <v>83.333333333330145</v>
          </cell>
          <cell r="T126">
            <v>1328.3333333332823</v>
          </cell>
          <cell r="V126" t="str">
            <v>Lab WC 6%</v>
          </cell>
          <cell r="W126">
            <v>6.00000000000023</v>
          </cell>
          <cell r="X126">
            <v>2610</v>
          </cell>
        </row>
        <row r="127">
          <cell r="B127">
            <v>41847</v>
          </cell>
          <cell r="C127" t="str">
            <v>B-03</v>
          </cell>
          <cell r="D127" t="str">
            <v>B-03:GBM</v>
          </cell>
          <cell r="E127">
            <v>45</v>
          </cell>
          <cell r="F127">
            <v>100</v>
          </cell>
          <cell r="G127">
            <v>201</v>
          </cell>
          <cell r="H127">
            <v>84</v>
          </cell>
          <cell r="I127">
            <v>855</v>
          </cell>
          <cell r="J127">
            <v>11.2</v>
          </cell>
          <cell r="K127">
            <v>22.7</v>
          </cell>
          <cell r="L127">
            <v>33.9</v>
          </cell>
          <cell r="M127">
            <v>66.961651917404126</v>
          </cell>
          <cell r="N127">
            <v>8.9999999999999004E-3</v>
          </cell>
          <cell r="O127">
            <v>1.861</v>
          </cell>
          <cell r="P127">
            <v>1.8520000000000001</v>
          </cell>
          <cell r="R127">
            <v>803.57142857141969</v>
          </cell>
          <cell r="S127">
            <v>2522.2222222222504</v>
          </cell>
          <cell r="T127">
            <v>3766.6666666667084</v>
          </cell>
          <cell r="V127" t="str">
            <v>Assume WC 67%</v>
          </cell>
          <cell r="W127">
            <v>8.9999999999999005</v>
          </cell>
          <cell r="X127">
            <v>1852</v>
          </cell>
        </row>
        <row r="128">
          <cell r="B128">
            <v>41866</v>
          </cell>
          <cell r="C128" t="str">
            <v>B-03</v>
          </cell>
          <cell r="D128" t="str">
            <v>B-03:GBM</v>
          </cell>
          <cell r="E128">
            <v>14</v>
          </cell>
          <cell r="F128">
            <v>100</v>
          </cell>
          <cell r="G128">
            <v>183</v>
          </cell>
          <cell r="H128">
            <v>92</v>
          </cell>
          <cell r="I128">
            <v>663</v>
          </cell>
          <cell r="J128">
            <v>73.94</v>
          </cell>
          <cell r="K128">
            <v>150</v>
          </cell>
          <cell r="L128">
            <v>223.94</v>
          </cell>
          <cell r="M128">
            <v>66.982227382334557</v>
          </cell>
          <cell r="N128">
            <v>5.9000000000000198E-2</v>
          </cell>
          <cell r="O128">
            <v>2.9580000000000002</v>
          </cell>
          <cell r="P128">
            <v>2.899</v>
          </cell>
          <cell r="R128">
            <v>797.94427914525556</v>
          </cell>
          <cell r="S128">
            <v>2542.3728813559237</v>
          </cell>
          <cell r="T128">
            <v>3795.5932203389702</v>
          </cell>
          <cell r="V128" t="str">
            <v>Assume WC 67% (as previous). Lab WC trace.</v>
          </cell>
          <cell r="W128">
            <v>59.000000000000199</v>
          </cell>
          <cell r="X128">
            <v>2899</v>
          </cell>
        </row>
        <row r="129">
          <cell r="B129">
            <v>41896</v>
          </cell>
          <cell r="C129" t="str">
            <v>B-03</v>
          </cell>
          <cell r="D129" t="str">
            <v>B-03:GBM</v>
          </cell>
          <cell r="E129">
            <v>20</v>
          </cell>
          <cell r="F129">
            <v>100</v>
          </cell>
          <cell r="G129">
            <v>192</v>
          </cell>
          <cell r="H129">
            <v>93</v>
          </cell>
          <cell r="I129">
            <v>673</v>
          </cell>
          <cell r="J129">
            <v>26.39</v>
          </cell>
          <cell r="K129">
            <v>49</v>
          </cell>
          <cell r="L129">
            <v>75.39</v>
          </cell>
          <cell r="M129">
            <v>64.995357474466104</v>
          </cell>
          <cell r="N129">
            <v>2.20000000000002E-2</v>
          </cell>
          <cell r="O129">
            <v>2.903</v>
          </cell>
          <cell r="P129">
            <v>2.8809999999999998</v>
          </cell>
          <cell r="R129">
            <v>833.64910951118611</v>
          </cell>
          <cell r="S129">
            <v>2227.272727272707</v>
          </cell>
          <cell r="T129">
            <v>3426.8181818181506</v>
          </cell>
          <cell r="V129" t="str">
            <v>Lab WC 65% (15 Sept 2014)</v>
          </cell>
          <cell r="W129">
            <v>22.000000000000199</v>
          </cell>
          <cell r="X129">
            <v>2881</v>
          </cell>
        </row>
        <row r="130">
          <cell r="B130">
            <v>41929</v>
          </cell>
          <cell r="C130" t="str">
            <v>B-03</v>
          </cell>
          <cell r="D130" t="str">
            <v>B-03:GBM</v>
          </cell>
          <cell r="E130">
            <v>9</v>
          </cell>
          <cell r="F130">
            <v>100</v>
          </cell>
          <cell r="G130">
            <v>266</v>
          </cell>
          <cell r="H130">
            <v>94</v>
          </cell>
          <cell r="I130">
            <v>759</v>
          </cell>
          <cell r="J130">
            <v>51</v>
          </cell>
          <cell r="K130">
            <v>2.7</v>
          </cell>
          <cell r="L130">
            <v>53.7</v>
          </cell>
          <cell r="M130">
            <v>5.027932960893855</v>
          </cell>
          <cell r="N130">
            <v>4.2999999999999698E-2</v>
          </cell>
          <cell r="O130">
            <v>3.1629999999999998</v>
          </cell>
          <cell r="P130">
            <v>3.12</v>
          </cell>
          <cell r="R130">
            <v>843.13725490195486</v>
          </cell>
          <cell r="S130">
            <v>62.790697674419043</v>
          </cell>
          <cell r="T130">
            <v>1248.8372093023343</v>
          </cell>
          <cell r="V130" t="str">
            <v>Lab WC 11 Oct 2014 = 5%</v>
          </cell>
          <cell r="W130">
            <v>42.999999999999702</v>
          </cell>
          <cell r="X130">
            <v>3120</v>
          </cell>
        </row>
        <row r="131">
          <cell r="B131">
            <v>41936</v>
          </cell>
          <cell r="C131" t="str">
            <v>B-03</v>
          </cell>
          <cell r="D131" t="str">
            <v>B-03:GBM</v>
          </cell>
          <cell r="E131">
            <v>20</v>
          </cell>
          <cell r="F131">
            <v>100</v>
          </cell>
          <cell r="G131">
            <v>259</v>
          </cell>
          <cell r="H131">
            <v>95</v>
          </cell>
          <cell r="I131">
            <v>769</v>
          </cell>
          <cell r="J131">
            <v>72.94</v>
          </cell>
          <cell r="K131">
            <v>13.894</v>
          </cell>
          <cell r="L131">
            <v>86.834000000000003</v>
          </cell>
          <cell r="M131">
            <v>16.000644908676325</v>
          </cell>
          <cell r="N131">
            <v>5.7999999999999802E-2</v>
          </cell>
          <cell r="O131">
            <v>3.0569999999999999</v>
          </cell>
          <cell r="P131">
            <v>2.9990000000000001</v>
          </cell>
          <cell r="R131">
            <v>795.17411571154105</v>
          </cell>
          <cell r="S131">
            <v>239.55172413793187</v>
          </cell>
          <cell r="T131">
            <v>1497.137931034488</v>
          </cell>
          <cell r="V131" t="str">
            <v>Lab WC 16%</v>
          </cell>
          <cell r="W131">
            <v>57.999999999999801</v>
          </cell>
          <cell r="X131">
            <v>2999</v>
          </cell>
        </row>
        <row r="132">
          <cell r="B132">
            <v>41946</v>
          </cell>
          <cell r="C132" t="str">
            <v>B-03</v>
          </cell>
          <cell r="D132" t="str">
            <v>B-03:GBM</v>
          </cell>
          <cell r="E132">
            <v>22.5</v>
          </cell>
          <cell r="F132">
            <v>100</v>
          </cell>
          <cell r="G132">
            <v>190</v>
          </cell>
          <cell r="H132">
            <v>95</v>
          </cell>
          <cell r="I132">
            <v>665</v>
          </cell>
          <cell r="J132">
            <v>69.56</v>
          </cell>
          <cell r="K132">
            <v>13.25</v>
          </cell>
          <cell r="L132">
            <v>82.81</v>
          </cell>
          <cell r="M132">
            <v>16.000483033450067</v>
          </cell>
          <cell r="N132">
            <v>5.6000000000000098E-2</v>
          </cell>
          <cell r="O132">
            <v>3.1819999999999999</v>
          </cell>
          <cell r="P132">
            <v>3.1259999999999999</v>
          </cell>
          <cell r="R132">
            <v>805.06037952846611</v>
          </cell>
          <cell r="S132">
            <v>236.60714285714243</v>
          </cell>
          <cell r="T132">
            <v>1478.7499999999973</v>
          </cell>
          <cell r="V132" t="str">
            <v>Assume Lab WC 16 %</v>
          </cell>
          <cell r="W132">
            <v>56.000000000000099</v>
          </cell>
          <cell r="X132">
            <v>3126</v>
          </cell>
        </row>
        <row r="133">
          <cell r="B133">
            <v>41974</v>
          </cell>
          <cell r="C133" t="str">
            <v>B-03</v>
          </cell>
          <cell r="D133" t="str">
            <v>B-03:GBM</v>
          </cell>
          <cell r="E133">
            <v>5</v>
          </cell>
          <cell r="F133">
            <v>100</v>
          </cell>
          <cell r="G133">
            <v>200</v>
          </cell>
          <cell r="H133">
            <v>91</v>
          </cell>
          <cell r="I133">
            <v>681</v>
          </cell>
          <cell r="J133">
            <v>58.37</v>
          </cell>
          <cell r="K133">
            <v>11.12</v>
          </cell>
          <cell r="L133">
            <v>69.489999999999995</v>
          </cell>
          <cell r="M133">
            <v>16.002302489566844</v>
          </cell>
          <cell r="N133">
            <v>4.6000000000000298E-2</v>
          </cell>
          <cell r="O133">
            <v>3.3180000000000001</v>
          </cell>
          <cell r="P133">
            <v>3.2719999999999998</v>
          </cell>
          <cell r="R133">
            <v>788.07606647250816</v>
          </cell>
          <cell r="S133">
            <v>241.73913043478103</v>
          </cell>
          <cell r="T133">
            <v>1510.6521739130337</v>
          </cell>
          <cell r="V133" t="str">
            <v>Lab WC 16% (25 Oct 2014)</v>
          </cell>
          <cell r="W133">
            <v>46.000000000000298</v>
          </cell>
          <cell r="X133">
            <v>3272</v>
          </cell>
        </row>
        <row r="134">
          <cell r="B134">
            <v>41998</v>
          </cell>
          <cell r="C134" t="str">
            <v>B-03</v>
          </cell>
          <cell r="D134" t="str">
            <v>B-03:GBM</v>
          </cell>
          <cell r="E134">
            <v>17</v>
          </cell>
          <cell r="F134">
            <v>100</v>
          </cell>
          <cell r="G134">
            <v>217</v>
          </cell>
          <cell r="H134">
            <v>108</v>
          </cell>
          <cell r="I134">
            <v>753</v>
          </cell>
          <cell r="J134">
            <v>173.31</v>
          </cell>
          <cell r="K134">
            <v>0</v>
          </cell>
          <cell r="L134">
            <v>173.31</v>
          </cell>
          <cell r="M134">
            <v>0</v>
          </cell>
          <cell r="N134">
            <v>0.13900000000000001</v>
          </cell>
          <cell r="O134">
            <v>3.371</v>
          </cell>
          <cell r="P134">
            <v>3.2320000000000002</v>
          </cell>
          <cell r="R134">
            <v>802.03104264035539</v>
          </cell>
          <cell r="S134">
            <v>0</v>
          </cell>
          <cell r="T134">
            <v>1246.8345323741007</v>
          </cell>
          <cell r="V134" t="str">
            <v>Lab WC 0% (27 Dec 2014)</v>
          </cell>
          <cell r="W134">
            <v>139</v>
          </cell>
          <cell r="X134">
            <v>3232</v>
          </cell>
        </row>
        <row r="135">
          <cell r="B135">
            <v>42026</v>
          </cell>
          <cell r="C135" t="str">
            <v>B-03</v>
          </cell>
          <cell r="D135" t="str">
            <v>B-03:GBM</v>
          </cell>
          <cell r="E135">
            <v>25</v>
          </cell>
          <cell r="F135">
            <v>100</v>
          </cell>
          <cell r="G135">
            <v>189</v>
          </cell>
          <cell r="H135">
            <v>94</v>
          </cell>
          <cell r="I135">
            <v>837</v>
          </cell>
          <cell r="J135">
            <v>141.83000000000001</v>
          </cell>
          <cell r="K135">
            <v>0</v>
          </cell>
          <cell r="L135">
            <v>141.83000000000001</v>
          </cell>
          <cell r="M135">
            <v>0</v>
          </cell>
          <cell r="N135">
            <v>0.114</v>
          </cell>
          <cell r="O135">
            <v>3.5739999999999998</v>
          </cell>
          <cell r="P135">
            <v>3.46</v>
          </cell>
          <cell r="R135">
            <v>803.77917224846647</v>
          </cell>
          <cell r="S135">
            <v>0</v>
          </cell>
          <cell r="T135">
            <v>1244.1228070175439</v>
          </cell>
          <cell r="V135" t="str">
            <v>Lab WC 0% (27 Dec 2014)</v>
          </cell>
          <cell r="W135">
            <v>114</v>
          </cell>
          <cell r="X135">
            <v>3460</v>
          </cell>
        </row>
        <row r="136">
          <cell r="B136">
            <v>42039</v>
          </cell>
          <cell r="C136" t="str">
            <v>B-03</v>
          </cell>
          <cell r="D136" t="str">
            <v>B-03:GBM</v>
          </cell>
          <cell r="E136">
            <v>22</v>
          </cell>
          <cell r="F136">
            <v>100</v>
          </cell>
          <cell r="G136">
            <v>178</v>
          </cell>
          <cell r="H136">
            <v>93</v>
          </cell>
          <cell r="I136">
            <v>749</v>
          </cell>
          <cell r="J136">
            <v>106.22</v>
          </cell>
          <cell r="K136">
            <v>0</v>
          </cell>
          <cell r="L136">
            <v>106.22</v>
          </cell>
          <cell r="M136">
            <v>0</v>
          </cell>
          <cell r="N136">
            <v>8.5000000000000006E-2</v>
          </cell>
          <cell r="O136">
            <v>3.3330000000000002</v>
          </cell>
          <cell r="P136">
            <v>3.2480000000000002</v>
          </cell>
          <cell r="R136">
            <v>800.22594614950106</v>
          </cell>
          <cell r="S136">
            <v>0</v>
          </cell>
          <cell r="T136">
            <v>1249.6470588235295</v>
          </cell>
          <cell r="V136" t="str">
            <v>Assume WC 0% (27 Dec 2014)</v>
          </cell>
          <cell r="W136">
            <v>85</v>
          </cell>
          <cell r="X136">
            <v>3248</v>
          </cell>
        </row>
        <row r="137">
          <cell r="B137">
            <v>42062</v>
          </cell>
          <cell r="C137" t="str">
            <v>B-03</v>
          </cell>
          <cell r="D137" t="str">
            <v>B-03:GBM</v>
          </cell>
          <cell r="E137">
            <v>31</v>
          </cell>
          <cell r="F137">
            <v>100</v>
          </cell>
          <cell r="G137">
            <v>194</v>
          </cell>
          <cell r="H137">
            <v>91</v>
          </cell>
          <cell r="I137">
            <v>766</v>
          </cell>
          <cell r="J137">
            <v>50.56</v>
          </cell>
          <cell r="K137">
            <v>20.225000000000001</v>
          </cell>
          <cell r="L137">
            <v>70.784999999999997</v>
          </cell>
          <cell r="M137">
            <v>28.572437663346754</v>
          </cell>
          <cell r="N137">
            <v>0.04</v>
          </cell>
          <cell r="O137">
            <v>3.1190000000000002</v>
          </cell>
          <cell r="P137">
            <v>3.0790000000000002</v>
          </cell>
          <cell r="R137">
            <v>791.13924050632909</v>
          </cell>
          <cell r="S137">
            <v>505.625</v>
          </cell>
          <cell r="T137">
            <v>1769.625</v>
          </cell>
          <cell r="V137" t="str">
            <v>Visual Sample, WC 28.57% (27 Feb 2015)</v>
          </cell>
          <cell r="W137">
            <v>40</v>
          </cell>
          <cell r="X137">
            <v>3079</v>
          </cell>
        </row>
        <row r="138">
          <cell r="B138">
            <v>42073</v>
          </cell>
          <cell r="C138" t="str">
            <v>B-03</v>
          </cell>
          <cell r="D138" t="str">
            <v>B-03:GBM</v>
          </cell>
          <cell r="E138">
            <v>23</v>
          </cell>
          <cell r="F138">
            <v>100</v>
          </cell>
          <cell r="G138">
            <v>224</v>
          </cell>
          <cell r="H138">
            <v>87</v>
          </cell>
          <cell r="I138">
            <v>790</v>
          </cell>
          <cell r="J138">
            <v>89.16</v>
          </cell>
          <cell r="K138">
            <v>3.7149999999999999</v>
          </cell>
          <cell r="L138">
            <v>92.875</v>
          </cell>
          <cell r="M138">
            <v>4</v>
          </cell>
          <cell r="N138">
            <v>7.1000000000000202E-2</v>
          </cell>
          <cell r="O138">
            <v>3.2450000000000001</v>
          </cell>
          <cell r="P138">
            <v>3.1739999999999999</v>
          </cell>
          <cell r="R138">
            <v>796.32122027815387</v>
          </cell>
          <cell r="S138">
            <v>52.323943661971683</v>
          </cell>
          <cell r="T138">
            <v>1308.098591549292</v>
          </cell>
          <cell r="V138" t="str">
            <v>Lab WC 4%</v>
          </cell>
          <cell r="W138">
            <v>71.000000000000199</v>
          </cell>
          <cell r="X138">
            <v>3174</v>
          </cell>
        </row>
        <row r="139">
          <cell r="B139">
            <v>42086</v>
          </cell>
          <cell r="C139" t="str">
            <v>B-03</v>
          </cell>
          <cell r="D139" t="str">
            <v>B-03:GBM</v>
          </cell>
          <cell r="E139">
            <v>24</v>
          </cell>
          <cell r="F139">
            <v>100</v>
          </cell>
          <cell r="G139">
            <v>217</v>
          </cell>
          <cell r="H139">
            <v>94</v>
          </cell>
          <cell r="I139">
            <v>828</v>
          </cell>
          <cell r="J139">
            <v>83.77</v>
          </cell>
          <cell r="K139">
            <v>3.49</v>
          </cell>
          <cell r="L139">
            <v>87.26</v>
          </cell>
          <cell r="M139">
            <v>3.9995415998166401</v>
          </cell>
          <cell r="N139">
            <v>6.6999999999999699E-2</v>
          </cell>
          <cell r="O139">
            <v>3.3069999999999999</v>
          </cell>
          <cell r="P139">
            <v>3.24</v>
          </cell>
          <cell r="R139">
            <v>799.80900083561778</v>
          </cell>
          <cell r="S139">
            <v>52.089552238806206</v>
          </cell>
          <cell r="T139">
            <v>1302.3880597014984</v>
          </cell>
          <cell r="V139" t="str">
            <v>Assume WC 4%</v>
          </cell>
          <cell r="W139">
            <v>66.999999999999702</v>
          </cell>
          <cell r="X139">
            <v>3240</v>
          </cell>
        </row>
        <row r="140">
          <cell r="B140">
            <v>42109</v>
          </cell>
          <cell r="C140" t="str">
            <v>B-03</v>
          </cell>
          <cell r="D140" t="str">
            <v>B-03:GBM</v>
          </cell>
          <cell r="E140">
            <v>16</v>
          </cell>
          <cell r="F140">
            <v>100</v>
          </cell>
          <cell r="G140">
            <v>217</v>
          </cell>
          <cell r="H140">
            <v>95</v>
          </cell>
          <cell r="I140">
            <v>794</v>
          </cell>
          <cell r="J140">
            <v>62.56</v>
          </cell>
          <cell r="K140">
            <v>26.812000000000001</v>
          </cell>
          <cell r="L140">
            <v>89.372</v>
          </cell>
          <cell r="M140">
            <v>30.000447567470797</v>
          </cell>
          <cell r="N140">
            <v>5.0000000000000301E-2</v>
          </cell>
          <cell r="O140">
            <v>3.35</v>
          </cell>
          <cell r="P140">
            <v>3.3</v>
          </cell>
          <cell r="R140">
            <v>799.23273657289485</v>
          </cell>
          <cell r="S140">
            <v>536.23999999999683</v>
          </cell>
          <cell r="T140">
            <v>1787.4399999999894</v>
          </cell>
          <cell r="V140" t="str">
            <v>Lab WC 30%</v>
          </cell>
          <cell r="W140">
            <v>50.000000000000298</v>
          </cell>
          <cell r="X140">
            <v>3300</v>
          </cell>
        </row>
        <row r="141">
          <cell r="B141">
            <v>42122</v>
          </cell>
          <cell r="C141" t="str">
            <v>B-03</v>
          </cell>
          <cell r="D141" t="str">
            <v>B-03:GBM</v>
          </cell>
          <cell r="E141">
            <v>15</v>
          </cell>
          <cell r="F141">
            <v>100</v>
          </cell>
          <cell r="G141">
            <v>192</v>
          </cell>
          <cell r="H141">
            <v>96</v>
          </cell>
          <cell r="I141">
            <v>793</v>
          </cell>
          <cell r="J141">
            <v>72.42</v>
          </cell>
          <cell r="K141">
            <v>31.036000000000001</v>
          </cell>
          <cell r="L141">
            <v>103.456</v>
          </cell>
          <cell r="M141">
            <v>29.999226724404579</v>
          </cell>
          <cell r="N141">
            <v>5.8000000000000301E-2</v>
          </cell>
          <cell r="O141">
            <v>3.4390000000000001</v>
          </cell>
          <cell r="P141">
            <v>3.3809999999999998</v>
          </cell>
          <cell r="R141">
            <v>800.8837337752044</v>
          </cell>
          <cell r="S141">
            <v>535.10344827585925</v>
          </cell>
          <cell r="T141">
            <v>1783.7241379310253</v>
          </cell>
          <cell r="V141" t="str">
            <v>Wait on WC data</v>
          </cell>
          <cell r="W141">
            <v>58.000000000000298</v>
          </cell>
          <cell r="X141">
            <v>3381</v>
          </cell>
        </row>
        <row r="142">
          <cell r="B142">
            <v>42149</v>
          </cell>
          <cell r="C142" t="str">
            <v>B-03</v>
          </cell>
          <cell r="D142" t="str">
            <v>B-03:GBM</v>
          </cell>
          <cell r="E142">
            <v>24</v>
          </cell>
          <cell r="F142">
            <v>100</v>
          </cell>
          <cell r="G142">
            <v>203</v>
          </cell>
          <cell r="H142">
            <v>91</v>
          </cell>
          <cell r="I142">
            <v>716</v>
          </cell>
          <cell r="J142">
            <v>73.150000000000006</v>
          </cell>
          <cell r="K142">
            <v>31.350999999999999</v>
          </cell>
          <cell r="L142">
            <v>104.501</v>
          </cell>
          <cell r="M142">
            <v>30.000669850049281</v>
          </cell>
          <cell r="N142">
            <v>5.9000000000000198E-2</v>
          </cell>
          <cell r="O142">
            <v>2.8940000000000001</v>
          </cell>
          <cell r="P142">
            <v>2.835</v>
          </cell>
          <cell r="R142">
            <v>806.56185919344091</v>
          </cell>
          <cell r="S142">
            <v>531.37288135593042</v>
          </cell>
          <cell r="T142">
            <v>1771.2033898305024</v>
          </cell>
          <cell r="V142" t="str">
            <v>Assume WC 30%. Gas @ TS = 0.91 MM.</v>
          </cell>
          <cell r="W142">
            <v>59.000000000000199</v>
          </cell>
          <cell r="X142">
            <v>2835</v>
          </cell>
        </row>
        <row r="143">
          <cell r="B143">
            <v>42192</v>
          </cell>
          <cell r="C143" t="str">
            <v>B-03</v>
          </cell>
          <cell r="D143" t="str">
            <v>B-03:GBM</v>
          </cell>
          <cell r="E143">
            <v>24</v>
          </cell>
          <cell r="F143">
            <v>100</v>
          </cell>
          <cell r="G143">
            <v>209</v>
          </cell>
          <cell r="H143">
            <v>90</v>
          </cell>
          <cell r="I143">
            <v>827</v>
          </cell>
          <cell r="J143">
            <v>99.74</v>
          </cell>
          <cell r="K143">
            <v>42.744999999999997</v>
          </cell>
          <cell r="L143">
            <v>142.48500000000001</v>
          </cell>
          <cell r="M143">
            <v>29.999649085868686</v>
          </cell>
          <cell r="N143">
            <v>8.0000000000000099E-2</v>
          </cell>
          <cell r="O143">
            <v>1.7030000000000001</v>
          </cell>
          <cell r="P143">
            <v>1.623</v>
          </cell>
          <cell r="R143">
            <v>802.0854220974544</v>
          </cell>
          <cell r="S143">
            <v>534.31249999999932</v>
          </cell>
          <cell r="T143">
            <v>1781.0624999999977</v>
          </cell>
          <cell r="V143" t="str">
            <v>Assume WC 30%. use Gas TS. GL rate = 3.52 MM.</v>
          </cell>
          <cell r="W143">
            <v>80.000000000000099</v>
          </cell>
          <cell r="X143">
            <v>1623</v>
          </cell>
        </row>
        <row r="144">
          <cell r="B144">
            <v>42236</v>
          </cell>
          <cell r="C144" t="str">
            <v>B-03</v>
          </cell>
          <cell r="D144" t="str">
            <v>B-03:GBM</v>
          </cell>
          <cell r="E144">
            <v>14.5</v>
          </cell>
          <cell r="F144">
            <v>100</v>
          </cell>
          <cell r="G144">
            <v>205</v>
          </cell>
          <cell r="H144">
            <v>93</v>
          </cell>
          <cell r="I144">
            <v>838</v>
          </cell>
          <cell r="J144">
            <v>86.97</v>
          </cell>
          <cell r="K144">
            <v>37.274000000000001</v>
          </cell>
          <cell r="L144">
            <v>124.244</v>
          </cell>
          <cell r="M144">
            <v>30.00064389427256</v>
          </cell>
          <cell r="N144">
            <v>7.0000000000000104E-2</v>
          </cell>
          <cell r="O144">
            <v>2.044</v>
          </cell>
          <cell r="P144">
            <v>1.974</v>
          </cell>
          <cell r="R144">
            <v>804.87524433712895</v>
          </cell>
          <cell r="S144">
            <v>532.48571428571347</v>
          </cell>
          <cell r="T144">
            <v>1774.9142857142831</v>
          </cell>
          <cell r="V144" t="str">
            <v>Lab WC 30%</v>
          </cell>
          <cell r="W144">
            <v>70.000000000000099</v>
          </cell>
          <cell r="X144">
            <v>1974</v>
          </cell>
        </row>
        <row r="145">
          <cell r="B145">
            <v>42273</v>
          </cell>
          <cell r="C145" t="str">
            <v>B-03</v>
          </cell>
          <cell r="D145" t="str">
            <v>B-03:GBM</v>
          </cell>
          <cell r="E145">
            <v>21</v>
          </cell>
          <cell r="F145">
            <v>100</v>
          </cell>
          <cell r="G145">
            <v>204</v>
          </cell>
          <cell r="H145">
            <v>92</v>
          </cell>
          <cell r="I145">
            <v>802</v>
          </cell>
          <cell r="J145">
            <v>84</v>
          </cell>
          <cell r="K145">
            <v>36</v>
          </cell>
          <cell r="L145">
            <v>120</v>
          </cell>
          <cell r="M145">
            <v>30</v>
          </cell>
          <cell r="N145">
            <v>7.0000000000000007E-2</v>
          </cell>
          <cell r="O145">
            <v>1.619</v>
          </cell>
          <cell r="P145">
            <v>1.552</v>
          </cell>
          <cell r="R145">
            <v>833.33333333333337</v>
          </cell>
          <cell r="S145">
            <v>514.28571428571433</v>
          </cell>
          <cell r="T145">
            <v>1714.2857142857142</v>
          </cell>
          <cell r="V145" t="str">
            <v>Assume WC 30%</v>
          </cell>
          <cell r="W145">
            <v>70</v>
          </cell>
          <cell r="X145">
            <v>1552</v>
          </cell>
        </row>
        <row r="146">
          <cell r="B146">
            <v>42322</v>
          </cell>
          <cell r="C146" t="str">
            <v>B-03</v>
          </cell>
          <cell r="D146" t="str">
            <v>B-03:GBM</v>
          </cell>
          <cell r="E146">
            <v>24</v>
          </cell>
          <cell r="F146">
            <v>100</v>
          </cell>
          <cell r="G146">
            <v>205</v>
          </cell>
          <cell r="H146">
            <v>97</v>
          </cell>
          <cell r="I146">
            <v>679</v>
          </cell>
          <cell r="J146">
            <v>54.66</v>
          </cell>
          <cell r="K146">
            <v>23.423999999999999</v>
          </cell>
          <cell r="L146">
            <v>78.084000000000003</v>
          </cell>
          <cell r="M146">
            <v>29.998463193483939</v>
          </cell>
          <cell r="N146">
            <v>4.3999999999999997E-2</v>
          </cell>
          <cell r="O146">
            <v>2.419</v>
          </cell>
          <cell r="P146">
            <v>2.375</v>
          </cell>
          <cell r="R146">
            <v>804.97621661178198</v>
          </cell>
          <cell r="S146">
            <v>532.36363636363637</v>
          </cell>
          <cell r="T146">
            <v>1774.5454545454545</v>
          </cell>
          <cell r="V146" t="str">
            <v>Assume WC 30%</v>
          </cell>
          <cell r="W146">
            <v>44</v>
          </cell>
          <cell r="X146">
            <v>2375</v>
          </cell>
        </row>
        <row r="147">
          <cell r="B147">
            <v>42356</v>
          </cell>
          <cell r="C147" t="str">
            <v>B-03</v>
          </cell>
          <cell r="D147" t="str">
            <v>B-03:GBM</v>
          </cell>
          <cell r="E147">
            <v>33</v>
          </cell>
          <cell r="F147">
            <v>100</v>
          </cell>
          <cell r="G147">
            <v>201</v>
          </cell>
          <cell r="H147">
            <v>89</v>
          </cell>
          <cell r="I147">
            <v>769</v>
          </cell>
          <cell r="J147">
            <v>81.19</v>
          </cell>
          <cell r="K147">
            <v>34.795000000000002</v>
          </cell>
          <cell r="L147">
            <v>115.985</v>
          </cell>
          <cell r="M147">
            <v>29.999568909772815</v>
          </cell>
          <cell r="N147">
            <v>6.5000000000000002E-2</v>
          </cell>
          <cell r="O147">
            <v>2.883</v>
          </cell>
          <cell r="P147">
            <v>2.8180000000000001</v>
          </cell>
          <cell r="Q147">
            <v>40</v>
          </cell>
          <cell r="R147">
            <v>800.59120581352386</v>
          </cell>
          <cell r="T147">
            <v>1784.3076923076924</v>
          </cell>
          <cell r="V147" t="str">
            <v>Assume WC 30%. Gas TS = 1.34 MM. GL rate = 2.82 MM.</v>
          </cell>
          <cell r="W147">
            <v>65</v>
          </cell>
          <cell r="X147">
            <v>2818</v>
          </cell>
        </row>
        <row r="148">
          <cell r="B148">
            <v>42390</v>
          </cell>
          <cell r="C148" t="str">
            <v>B-03</v>
          </cell>
          <cell r="D148" t="str">
            <v>B-03:GBM</v>
          </cell>
          <cell r="E148">
            <v>25</v>
          </cell>
          <cell r="F148">
            <v>100</v>
          </cell>
          <cell r="G148">
            <v>203</v>
          </cell>
          <cell r="H148">
            <v>98</v>
          </cell>
          <cell r="I148">
            <v>998</v>
          </cell>
          <cell r="J148">
            <v>75.739999999999995</v>
          </cell>
          <cell r="K148">
            <v>32.46</v>
          </cell>
          <cell r="L148">
            <v>108.2</v>
          </cell>
          <cell r="M148">
            <v>30</v>
          </cell>
          <cell r="N148">
            <v>6.0999999999999999E-2</v>
          </cell>
          <cell r="O148">
            <v>2.903</v>
          </cell>
          <cell r="P148">
            <v>2.8420000000000001</v>
          </cell>
          <cell r="Q148">
            <v>43</v>
          </cell>
          <cell r="R148">
            <v>805.38684974914179</v>
          </cell>
          <cell r="T148">
            <v>1775.4098360655737</v>
          </cell>
          <cell r="V148" t="str">
            <v>Assume WC 30%. Gas TS = 1.4 MM. GL rate = 2.842 MM.</v>
          </cell>
          <cell r="W148">
            <v>61</v>
          </cell>
          <cell r="X148">
            <v>2842</v>
          </cell>
        </row>
        <row r="149">
          <cell r="B149">
            <v>42404</v>
          </cell>
          <cell r="C149" t="str">
            <v>B-03</v>
          </cell>
          <cell r="D149" t="str">
            <v>B-03:GBM</v>
          </cell>
          <cell r="E149">
            <v>19</v>
          </cell>
          <cell r="F149">
            <v>100</v>
          </cell>
          <cell r="G149">
            <v>202</v>
          </cell>
          <cell r="H149">
            <v>97</v>
          </cell>
          <cell r="I149">
            <v>889</v>
          </cell>
          <cell r="J149">
            <v>71.650000000000006</v>
          </cell>
          <cell r="K149">
            <v>30.706</v>
          </cell>
          <cell r="L149">
            <v>102.35599999999999</v>
          </cell>
          <cell r="M149">
            <v>29.999218414162335</v>
          </cell>
          <cell r="N149">
            <v>0.42799999999999999</v>
          </cell>
          <cell r="O149">
            <v>2.9060000000000001</v>
          </cell>
          <cell r="P149">
            <v>2.8490000000000002</v>
          </cell>
          <cell r="Q149">
            <v>42.34</v>
          </cell>
          <cell r="R149">
            <v>5973.4822051639912</v>
          </cell>
          <cell r="T149">
            <v>239.13551401869159</v>
          </cell>
          <cell r="V149" t="str">
            <v>Assume WC 30%. Gas TS = 0.92 MM.</v>
          </cell>
          <cell r="W149">
            <v>428</v>
          </cell>
          <cell r="X149">
            <v>2849</v>
          </cell>
        </row>
        <row r="150">
          <cell r="B150">
            <v>42418</v>
          </cell>
          <cell r="C150" t="str">
            <v>B-03</v>
          </cell>
          <cell r="D150" t="str">
            <v>B-03:GBM</v>
          </cell>
          <cell r="E150">
            <v>20</v>
          </cell>
          <cell r="F150">
            <v>100</v>
          </cell>
          <cell r="G150">
            <v>202</v>
          </cell>
          <cell r="H150">
            <v>90</v>
          </cell>
          <cell r="I150">
            <v>938</v>
          </cell>
          <cell r="J150">
            <v>58.33</v>
          </cell>
          <cell r="K150">
            <v>23.824000000000002</v>
          </cell>
          <cell r="L150">
            <v>82.153999999999996</v>
          </cell>
          <cell r="M150">
            <v>28.999196630717918</v>
          </cell>
          <cell r="N150">
            <v>4.7E-2</v>
          </cell>
          <cell r="O150">
            <v>2.2850000000000001</v>
          </cell>
          <cell r="P150">
            <v>2.778</v>
          </cell>
          <cell r="Q150">
            <v>41.54</v>
          </cell>
          <cell r="R150">
            <v>805.76032916166639</v>
          </cell>
          <cell r="T150">
            <v>1747.9574468085107</v>
          </cell>
          <cell r="V150" t="str">
            <v>Lab WC 29%. Gas TS = 1.1 MM.</v>
          </cell>
          <cell r="W150">
            <v>47</v>
          </cell>
          <cell r="X150">
            <v>2778</v>
          </cell>
        </row>
        <row r="151">
          <cell r="B151">
            <v>42440</v>
          </cell>
          <cell r="C151" t="str">
            <v>B-03</v>
          </cell>
          <cell r="D151" t="str">
            <v>B-03:GBM</v>
          </cell>
          <cell r="E151">
            <v>23</v>
          </cell>
          <cell r="F151">
            <v>100</v>
          </cell>
          <cell r="G151">
            <v>165</v>
          </cell>
          <cell r="H151">
            <v>89</v>
          </cell>
          <cell r="I151">
            <v>1191</v>
          </cell>
          <cell r="J151">
            <v>81.39</v>
          </cell>
          <cell r="K151">
            <v>33.241999999999997</v>
          </cell>
          <cell r="L151">
            <v>114.63200000000001</v>
          </cell>
          <cell r="M151">
            <v>28.998883383348453</v>
          </cell>
          <cell r="N151">
            <v>6.5000000000000002E-2</v>
          </cell>
          <cell r="O151">
            <v>2.0270000000000001</v>
          </cell>
          <cell r="P151">
            <v>1.962</v>
          </cell>
          <cell r="Q151">
            <v>49</v>
          </cell>
          <cell r="R151">
            <v>798.62390957120044</v>
          </cell>
          <cell r="S151">
            <v>511.4153846153846</v>
          </cell>
          <cell r="T151">
            <v>1763.5692307692307</v>
          </cell>
          <cell r="V151" t="str">
            <v>Assume lab WC 29%.</v>
          </cell>
          <cell r="W151">
            <v>65</v>
          </cell>
          <cell r="X151">
            <v>1962</v>
          </cell>
        </row>
        <row r="152">
          <cell r="B152">
            <v>42456</v>
          </cell>
          <cell r="C152" t="str">
            <v>B-03</v>
          </cell>
          <cell r="D152" t="str">
            <v>B-03:GBM</v>
          </cell>
          <cell r="E152">
            <v>25</v>
          </cell>
          <cell r="F152">
            <v>100</v>
          </cell>
          <cell r="G152">
            <v>163</v>
          </cell>
          <cell r="H152">
            <v>91</v>
          </cell>
          <cell r="I152">
            <v>1067</v>
          </cell>
          <cell r="J152">
            <v>82.52</v>
          </cell>
          <cell r="K152">
            <v>33.707000000000001</v>
          </cell>
          <cell r="L152">
            <v>116.227</v>
          </cell>
          <cell r="M152">
            <v>29.001006650778219</v>
          </cell>
          <cell r="N152">
            <v>6.6000000000000003E-2</v>
          </cell>
          <cell r="O152">
            <v>1.74</v>
          </cell>
          <cell r="P152">
            <v>1.6739999999999999</v>
          </cell>
          <cell r="Q152">
            <v>40</v>
          </cell>
          <cell r="R152">
            <v>799.80610761027629</v>
          </cell>
          <cell r="T152">
            <v>1761.060606060606</v>
          </cell>
          <cell r="V152" t="str">
            <v>Assume lab WC 29%.</v>
          </cell>
          <cell r="W152">
            <v>66</v>
          </cell>
          <cell r="X152">
            <v>1674</v>
          </cell>
        </row>
        <row r="153">
          <cell r="B153">
            <v>42475</v>
          </cell>
          <cell r="C153" t="str">
            <v>B-03</v>
          </cell>
          <cell r="D153" t="str">
            <v>B-03:GBM</v>
          </cell>
          <cell r="E153">
            <v>8</v>
          </cell>
          <cell r="F153">
            <v>100</v>
          </cell>
          <cell r="G153">
            <v>177</v>
          </cell>
          <cell r="H153">
            <v>91</v>
          </cell>
          <cell r="I153">
            <v>1056</v>
          </cell>
          <cell r="J153">
            <v>84.43</v>
          </cell>
          <cell r="K153">
            <v>34.487000000000002</v>
          </cell>
          <cell r="L153">
            <v>118.917</v>
          </cell>
          <cell r="M153">
            <v>29.000899787246567</v>
          </cell>
          <cell r="N153">
            <v>6.8000000000000005E-2</v>
          </cell>
          <cell r="O153">
            <v>1.65</v>
          </cell>
          <cell r="P153">
            <v>1.5820000000000001</v>
          </cell>
          <cell r="Q153">
            <v>42.47</v>
          </cell>
          <cell r="R153">
            <v>805.40092384223612</v>
          </cell>
          <cell r="S153">
            <v>507.16176470588238</v>
          </cell>
          <cell r="T153">
            <v>1748.7794117647059</v>
          </cell>
          <cell r="V153" t="str">
            <v>Assume WC 29%. Need recheck sample. GL meter = 3.16 MM.</v>
          </cell>
          <cell r="W153">
            <v>68</v>
          </cell>
          <cell r="X153">
            <v>1582</v>
          </cell>
        </row>
        <row r="154">
          <cell r="B154">
            <v>42500</v>
          </cell>
          <cell r="C154" t="str">
            <v>B-03</v>
          </cell>
          <cell r="D154" t="str">
            <v>B-03:GBM</v>
          </cell>
          <cell r="E154">
            <v>13</v>
          </cell>
          <cell r="F154">
            <v>100</v>
          </cell>
          <cell r="G154">
            <v>184</v>
          </cell>
          <cell r="H154">
            <v>99</v>
          </cell>
          <cell r="I154">
            <v>1049</v>
          </cell>
          <cell r="J154">
            <v>102.74</v>
          </cell>
          <cell r="K154">
            <v>38.97</v>
          </cell>
          <cell r="L154">
            <v>141.71</v>
          </cell>
          <cell r="M154">
            <v>27.499823583374496</v>
          </cell>
          <cell r="N154">
            <v>8.2000000000000003E-2</v>
          </cell>
          <cell r="O154">
            <v>1.698</v>
          </cell>
          <cell r="P154">
            <v>1.6160000000000001</v>
          </cell>
          <cell r="Q154">
            <v>99</v>
          </cell>
          <cell r="R154">
            <v>798.13120498345336</v>
          </cell>
          <cell r="S154">
            <v>475.2439024390244</v>
          </cell>
          <cell r="T154">
            <v>1728.1707317073171</v>
          </cell>
          <cell r="V154" t="str">
            <v>Lab WC 27.5% (4 May 2016)</v>
          </cell>
          <cell r="W154">
            <v>82</v>
          </cell>
          <cell r="X154">
            <v>1616</v>
          </cell>
        </row>
        <row r="155">
          <cell r="B155">
            <v>42523</v>
          </cell>
          <cell r="C155" t="str">
            <v>B-03</v>
          </cell>
          <cell r="D155" t="str">
            <v>B-03:GBM</v>
          </cell>
          <cell r="E155">
            <v>23</v>
          </cell>
          <cell r="F155">
            <v>100</v>
          </cell>
          <cell r="G155">
            <v>168</v>
          </cell>
          <cell r="H155">
            <v>92</v>
          </cell>
          <cell r="I155">
            <v>994</v>
          </cell>
          <cell r="J155">
            <v>59.2</v>
          </cell>
          <cell r="K155">
            <v>28.635999999999999</v>
          </cell>
          <cell r="L155">
            <v>87.835999999999999</v>
          </cell>
          <cell r="M155">
            <v>32.601666742565691</v>
          </cell>
          <cell r="N155">
            <v>4.7E-2</v>
          </cell>
          <cell r="O155">
            <v>1.534</v>
          </cell>
          <cell r="P155">
            <v>1.4870000000000001</v>
          </cell>
          <cell r="Q155">
            <v>40</v>
          </cell>
          <cell r="R155">
            <v>793.91891891891896</v>
          </cell>
          <cell r="T155">
            <v>1868.936170212766</v>
          </cell>
          <cell r="V155" t="str">
            <v>Lab WC 32.6% (3 June 2016). GL meter = 3.4 MM.</v>
          </cell>
          <cell r="W155">
            <v>47</v>
          </cell>
          <cell r="X155">
            <v>1487</v>
          </cell>
        </row>
        <row r="156">
          <cell r="B156">
            <v>42537</v>
          </cell>
          <cell r="C156" t="str">
            <v>B-03</v>
          </cell>
          <cell r="D156" t="str">
            <v>B-03:GBM</v>
          </cell>
          <cell r="E156">
            <v>26</v>
          </cell>
          <cell r="F156">
            <v>100</v>
          </cell>
          <cell r="G156">
            <v>173</v>
          </cell>
          <cell r="H156">
            <v>92</v>
          </cell>
          <cell r="I156">
            <v>786</v>
          </cell>
          <cell r="J156">
            <v>36.89</v>
          </cell>
          <cell r="K156">
            <v>17.841999999999999</v>
          </cell>
          <cell r="L156">
            <v>54.731999999999999</v>
          </cell>
          <cell r="M156">
            <v>32.598845282467295</v>
          </cell>
          <cell r="N156">
            <v>0.03</v>
          </cell>
          <cell r="O156">
            <v>2.77</v>
          </cell>
          <cell r="P156">
            <v>2.74</v>
          </cell>
          <cell r="Q156">
            <v>32</v>
          </cell>
          <cell r="R156">
            <v>813.228517213337</v>
          </cell>
          <cell r="S156">
            <v>594.73333333333335</v>
          </cell>
          <cell r="T156">
            <v>1824.3333333333333</v>
          </cell>
          <cell r="V156" t="str">
            <v>Assume WC 32.6%</v>
          </cell>
          <cell r="W156">
            <v>30</v>
          </cell>
          <cell r="X156">
            <v>2740</v>
          </cell>
        </row>
        <row r="157">
          <cell r="B157">
            <v>42608</v>
          </cell>
          <cell r="C157" t="str">
            <v>B-03</v>
          </cell>
          <cell r="D157" t="str">
            <v>B-03:GBM</v>
          </cell>
          <cell r="E157">
            <v>29</v>
          </cell>
          <cell r="F157">
            <v>100</v>
          </cell>
          <cell r="G157">
            <v>202</v>
          </cell>
          <cell r="H157">
            <v>92</v>
          </cell>
          <cell r="I157">
            <v>1183</v>
          </cell>
          <cell r="J157">
            <v>95.92</v>
          </cell>
          <cell r="K157">
            <v>5.798</v>
          </cell>
          <cell r="L157">
            <v>101.718</v>
          </cell>
          <cell r="M157">
            <v>5.7000727501523825</v>
          </cell>
          <cell r="N157">
            <v>7.6999999999999999E-2</v>
          </cell>
          <cell r="O157">
            <v>2.9169999999999998</v>
          </cell>
          <cell r="P157">
            <v>2.84</v>
          </cell>
          <cell r="Q157">
            <v>28</v>
          </cell>
          <cell r="R157">
            <v>802.75229357798162</v>
          </cell>
          <cell r="S157">
            <v>75.298701298701303</v>
          </cell>
          <cell r="T157">
            <v>1321.0389610389611</v>
          </cell>
          <cell r="V157" t="str">
            <v xml:space="preserve">Assume WC 51%. Post Belanak Total SD. </v>
          </cell>
          <cell r="W157">
            <v>77</v>
          </cell>
          <cell r="X157">
            <v>2840</v>
          </cell>
        </row>
        <row r="158">
          <cell r="B158">
            <v>42634</v>
          </cell>
          <cell r="C158" t="str">
            <v>B-03</v>
          </cell>
          <cell r="D158" t="str">
            <v>B-03:GBM</v>
          </cell>
          <cell r="E158">
            <v>17</v>
          </cell>
          <cell r="F158">
            <v>100</v>
          </cell>
          <cell r="G158">
            <v>194</v>
          </cell>
          <cell r="H158">
            <v>106</v>
          </cell>
          <cell r="I158">
            <v>1183</v>
          </cell>
          <cell r="J158">
            <v>202.42</v>
          </cell>
          <cell r="K158">
            <v>327.47300000000001</v>
          </cell>
          <cell r="L158">
            <v>529.89300000000003</v>
          </cell>
          <cell r="M158">
            <v>61.799835061040625</v>
          </cell>
          <cell r="N158">
            <v>0.16200000000000001</v>
          </cell>
          <cell r="O158">
            <v>4.4880000000000004</v>
          </cell>
          <cell r="P158">
            <v>4.3259999999999996</v>
          </cell>
          <cell r="Q158">
            <v>70</v>
          </cell>
          <cell r="R158">
            <v>800.31617429107791</v>
          </cell>
          <cell r="S158">
            <v>2021.4382716049383</v>
          </cell>
          <cell r="T158">
            <v>3270.9444444444443</v>
          </cell>
          <cell r="V158" t="str">
            <v>WH Ops WC 61.8%. GL meter = 4.33 MM. Gas TS = 349 MM. Post increase GL rate.</v>
          </cell>
          <cell r="W158">
            <v>162</v>
          </cell>
          <cell r="X158">
            <v>4326</v>
          </cell>
        </row>
        <row r="159">
          <cell r="B159">
            <v>42666</v>
          </cell>
          <cell r="C159" t="str">
            <v>B-03</v>
          </cell>
          <cell r="D159" t="str">
            <v>B-03:GBM</v>
          </cell>
          <cell r="E159">
            <v>23</v>
          </cell>
          <cell r="F159">
            <v>100</v>
          </cell>
          <cell r="G159">
            <v>173</v>
          </cell>
          <cell r="H159">
            <v>88</v>
          </cell>
          <cell r="I159">
            <v>1183</v>
          </cell>
          <cell r="J159">
            <v>51.65</v>
          </cell>
          <cell r="K159">
            <v>83.561999999999998</v>
          </cell>
          <cell r="L159">
            <v>135.21199999999999</v>
          </cell>
          <cell r="M159">
            <v>61.800727746058044</v>
          </cell>
          <cell r="N159">
            <v>4.1000000000000002E-2</v>
          </cell>
          <cell r="O159">
            <v>3.4329999999999998</v>
          </cell>
          <cell r="P159">
            <v>3.3919999999999999</v>
          </cell>
          <cell r="Q159">
            <v>65</v>
          </cell>
          <cell r="R159">
            <v>793.80445304937075</v>
          </cell>
          <cell r="S159">
            <v>2038.0975609756097</v>
          </cell>
          <cell r="T159">
            <v>3297.8536585365855</v>
          </cell>
          <cell r="V159" t="str">
            <v>Assume WC 61.8%. GL meter = 4.81 MM. Gas TS = 3.43 MM.</v>
          </cell>
          <cell r="W159">
            <v>41</v>
          </cell>
          <cell r="X159">
            <v>3392</v>
          </cell>
        </row>
        <row r="160">
          <cell r="B160">
            <v>42718</v>
          </cell>
          <cell r="C160" t="str">
            <v>B-03</v>
          </cell>
          <cell r="D160" t="str">
            <v>B-03:GBM</v>
          </cell>
          <cell r="E160">
            <v>23</v>
          </cell>
          <cell r="F160">
            <v>100</v>
          </cell>
          <cell r="G160">
            <v>201</v>
          </cell>
          <cell r="H160">
            <v>89</v>
          </cell>
          <cell r="I160">
            <v>924</v>
          </cell>
          <cell r="J160">
            <v>104.17</v>
          </cell>
          <cell r="K160">
            <v>110.23</v>
          </cell>
          <cell r="L160">
            <v>214.4</v>
          </cell>
          <cell r="M160">
            <v>51.413246268656714</v>
          </cell>
          <cell r="N160">
            <v>8.3000000000000004E-2</v>
          </cell>
          <cell r="O160">
            <v>1.4690000000000001</v>
          </cell>
          <cell r="P160">
            <v>1.385</v>
          </cell>
          <cell r="Q160">
            <v>89</v>
          </cell>
          <cell r="R160">
            <v>796.77450321589708</v>
          </cell>
          <cell r="T160">
            <v>2583.132530120482</v>
          </cell>
          <cell r="V160" t="str">
            <v>WC OIl outlet = 0%. WC Wtr outlet = 72.2%. GL meter = 2.4 MM. Gas TS = 1.5 MM. New metering TS.</v>
          </cell>
          <cell r="W160">
            <v>83</v>
          </cell>
          <cell r="X160">
            <v>1385</v>
          </cell>
        </row>
        <row r="161">
          <cell r="B161">
            <v>42781</v>
          </cell>
          <cell r="C161" t="str">
            <v>B-03</v>
          </cell>
          <cell r="D161" t="str">
            <v>B-03:GBM</v>
          </cell>
          <cell r="E161">
            <v>22</v>
          </cell>
          <cell r="F161">
            <v>100</v>
          </cell>
          <cell r="G161">
            <v>189</v>
          </cell>
          <cell r="H161">
            <v>78</v>
          </cell>
          <cell r="I161">
            <v>899</v>
          </cell>
          <cell r="J161">
            <v>0.32</v>
          </cell>
          <cell r="K161">
            <v>9.9000000000000005E-2</v>
          </cell>
          <cell r="L161">
            <v>0.41899999999999998</v>
          </cell>
          <cell r="M161">
            <v>23.627684964200476</v>
          </cell>
          <cell r="N161">
            <v>0</v>
          </cell>
          <cell r="O161">
            <v>1.298</v>
          </cell>
          <cell r="P161">
            <v>1.298</v>
          </cell>
          <cell r="Q161">
            <v>89</v>
          </cell>
          <cell r="R161">
            <v>0</v>
          </cell>
          <cell r="T161">
            <v>0</v>
          </cell>
          <cell r="V161" t="str">
            <v>Assume WC 24% (7 Feb 2017). Gas TS = 1.30 MM. GL meter = 2.06 MM.</v>
          </cell>
          <cell r="W161">
            <v>0</v>
          </cell>
          <cell r="X161">
            <v>1298</v>
          </cell>
        </row>
        <row r="162">
          <cell r="B162">
            <v>42782</v>
          </cell>
          <cell r="C162" t="str">
            <v>B-03</v>
          </cell>
          <cell r="D162" t="str">
            <v>B-03:GBM</v>
          </cell>
          <cell r="E162">
            <v>14</v>
          </cell>
          <cell r="F162">
            <v>100</v>
          </cell>
          <cell r="G162">
            <v>200</v>
          </cell>
          <cell r="H162">
            <v>89</v>
          </cell>
          <cell r="I162">
            <v>1475</v>
          </cell>
          <cell r="J162">
            <v>241.79</v>
          </cell>
          <cell r="K162">
            <v>222.27199999999999</v>
          </cell>
          <cell r="L162">
            <v>464.06200000000001</v>
          </cell>
          <cell r="M162">
            <v>47.897048239243894</v>
          </cell>
          <cell r="N162">
            <v>0.193</v>
          </cell>
          <cell r="O162">
            <v>3.5289999999999999</v>
          </cell>
          <cell r="P162">
            <v>3.3359999999999999</v>
          </cell>
          <cell r="Q162">
            <v>89</v>
          </cell>
          <cell r="R162">
            <v>798.21332561313534</v>
          </cell>
          <cell r="S162">
            <v>1151.6683937823834</v>
          </cell>
          <cell r="T162">
            <v>2404.4663212435235</v>
          </cell>
          <cell r="V162" t="str">
            <v>Assume WC 47.9% (17 Feb 2017). Gas TS = 3.53 MM. GL meter = 3.89 MM. Adjust GL injection rate.</v>
          </cell>
          <cell r="W162">
            <v>193</v>
          </cell>
          <cell r="X162">
            <v>3336</v>
          </cell>
        </row>
        <row r="163">
          <cell r="B163">
            <v>42812</v>
          </cell>
          <cell r="C163" t="str">
            <v>B-03</v>
          </cell>
          <cell r="D163" t="str">
            <v>B-03:GBM</v>
          </cell>
          <cell r="E163">
            <v>71</v>
          </cell>
          <cell r="F163">
            <v>100</v>
          </cell>
          <cell r="G163">
            <v>198</v>
          </cell>
          <cell r="H163">
            <v>91</v>
          </cell>
          <cell r="I163">
            <v>1457</v>
          </cell>
          <cell r="J163">
            <v>82.28</v>
          </cell>
          <cell r="K163">
            <v>35.26</v>
          </cell>
          <cell r="L163">
            <v>117.54</v>
          </cell>
          <cell r="M163">
            <v>29.998298451590948</v>
          </cell>
          <cell r="N163">
            <v>7.0000000000000007E-2</v>
          </cell>
          <cell r="O163">
            <v>3.39</v>
          </cell>
          <cell r="P163">
            <v>3.33</v>
          </cell>
          <cell r="Q163">
            <v>90</v>
          </cell>
          <cell r="R163">
            <v>850.753524550316</v>
          </cell>
          <cell r="T163">
            <v>1679.1428571428571</v>
          </cell>
          <cell r="V163" t="str">
            <v>WC 30% updated Mar, GL meter 4.3 MM</v>
          </cell>
          <cell r="W163">
            <v>70</v>
          </cell>
          <cell r="X163">
            <v>3330</v>
          </cell>
        </row>
        <row r="164">
          <cell r="B164">
            <v>42825</v>
          </cell>
          <cell r="C164" t="str">
            <v>B-03</v>
          </cell>
          <cell r="D164" t="str">
            <v>B-03:GBM</v>
          </cell>
          <cell r="E164">
            <v>21</v>
          </cell>
          <cell r="F164">
            <v>100</v>
          </cell>
          <cell r="G164">
            <v>203</v>
          </cell>
          <cell r="H164">
            <v>88</v>
          </cell>
          <cell r="I164">
            <v>1400</v>
          </cell>
          <cell r="J164">
            <v>46.03</v>
          </cell>
          <cell r="K164">
            <v>19.73</v>
          </cell>
          <cell r="L164">
            <v>65.760000000000005</v>
          </cell>
          <cell r="M164">
            <v>30.003041362530414</v>
          </cell>
          <cell r="N164">
            <v>0.04</v>
          </cell>
          <cell r="O164">
            <v>3.14</v>
          </cell>
          <cell r="P164">
            <v>3.1</v>
          </cell>
          <cell r="Q164">
            <v>85.5</v>
          </cell>
          <cell r="R164">
            <v>868.99847925266135</v>
          </cell>
          <cell r="T164">
            <v>1644</v>
          </cell>
          <cell r="V164" t="str">
            <v>GL meter 4.2 MM</v>
          </cell>
          <cell r="W164">
            <v>40</v>
          </cell>
          <cell r="X164">
            <v>3100</v>
          </cell>
          <cell r="Y164" t="str">
            <v>GL Choke feed back not match with comad, set 100% but feed back only 75%, manual valve crack opened 50%</v>
          </cell>
        </row>
        <row r="165">
          <cell r="B165">
            <v>42830</v>
          </cell>
          <cell r="C165" t="str">
            <v>B-03</v>
          </cell>
          <cell r="D165" t="str">
            <v>B-03:GBM</v>
          </cell>
          <cell r="E165">
            <v>23</v>
          </cell>
          <cell r="F165">
            <v>100</v>
          </cell>
          <cell r="G165">
            <v>202</v>
          </cell>
          <cell r="H165">
            <v>86</v>
          </cell>
          <cell r="I165">
            <v>1056</v>
          </cell>
          <cell r="J165">
            <v>62.622</v>
          </cell>
          <cell r="K165">
            <v>26.838000000000001</v>
          </cell>
          <cell r="L165">
            <v>89.46</v>
          </cell>
          <cell r="M165">
            <v>30</v>
          </cell>
          <cell r="N165">
            <v>0.05</v>
          </cell>
          <cell r="O165">
            <v>2.37</v>
          </cell>
          <cell r="P165">
            <v>2.3199999999999998</v>
          </cell>
          <cell r="Q165">
            <v>90</v>
          </cell>
          <cell r="R165">
            <v>798.44144230462143</v>
          </cell>
          <cell r="T165">
            <v>1789.2</v>
          </cell>
          <cell r="V165" t="str">
            <v>GL meter 3.5 MM</v>
          </cell>
          <cell r="W165">
            <v>50</v>
          </cell>
          <cell r="X165">
            <v>2320</v>
          </cell>
        </row>
        <row r="166">
          <cell r="B166">
            <v>42841</v>
          </cell>
          <cell r="C166" t="str">
            <v>B-03</v>
          </cell>
          <cell r="D166" t="str">
            <v>B-03:GBM</v>
          </cell>
          <cell r="E166">
            <v>18</v>
          </cell>
          <cell r="F166">
            <v>100</v>
          </cell>
          <cell r="G166">
            <v>192</v>
          </cell>
          <cell r="H166">
            <v>85</v>
          </cell>
          <cell r="I166">
            <v>1028</v>
          </cell>
          <cell r="J166">
            <v>37.770000000000003</v>
          </cell>
          <cell r="K166">
            <v>16.190000000000001</v>
          </cell>
          <cell r="L166">
            <v>53.96</v>
          </cell>
          <cell r="M166">
            <v>30.003706449221646</v>
          </cell>
          <cell r="N166">
            <v>0.03</v>
          </cell>
          <cell r="O166">
            <v>2.2400000000000002</v>
          </cell>
          <cell r="P166">
            <v>2.21</v>
          </cell>
          <cell r="Q166">
            <v>90</v>
          </cell>
          <cell r="R166">
            <v>794.28117553613981</v>
          </cell>
          <cell r="T166">
            <v>1798.6666666666667</v>
          </cell>
          <cell r="V166" t="str">
            <v>WC 30% updated Mar, GL meter 3.2 MM</v>
          </cell>
          <cell r="W166">
            <v>30</v>
          </cell>
          <cell r="X166">
            <v>2210</v>
          </cell>
        </row>
        <row r="167">
          <cell r="B167">
            <v>42857</v>
          </cell>
          <cell r="C167" t="str">
            <v>B-03</v>
          </cell>
          <cell r="D167" t="str">
            <v>B-03:GBM</v>
          </cell>
          <cell r="E167">
            <v>7</v>
          </cell>
          <cell r="F167">
            <v>100</v>
          </cell>
          <cell r="G167">
            <v>190</v>
          </cell>
          <cell r="H167">
            <v>84</v>
          </cell>
          <cell r="I167">
            <v>1355</v>
          </cell>
          <cell r="J167">
            <v>0.31</v>
          </cell>
          <cell r="K167">
            <v>0.13</v>
          </cell>
          <cell r="L167">
            <v>0.44</v>
          </cell>
          <cell r="M167">
            <v>29.545454545454547</v>
          </cell>
          <cell r="N167">
            <v>2.0000000000000001E-4</v>
          </cell>
          <cell r="O167">
            <v>0.31</v>
          </cell>
          <cell r="P167">
            <v>0.31</v>
          </cell>
          <cell r="Q167">
            <v>90</v>
          </cell>
          <cell r="R167">
            <v>645.16129032258061</v>
          </cell>
          <cell r="T167">
            <v>2250</v>
          </cell>
          <cell r="V167" t="str">
            <v>GL meter 1.4 MM, well loaded up, GL injection dropped since April 23 after ITM, GL manual crack opened 50%</v>
          </cell>
          <cell r="W167">
            <v>0.2</v>
          </cell>
          <cell r="X167">
            <v>310</v>
          </cell>
        </row>
        <row r="168">
          <cell r="B168">
            <v>42862</v>
          </cell>
          <cell r="C168" t="str">
            <v>B-03</v>
          </cell>
          <cell r="D168" t="str">
            <v>B-03:GBM</v>
          </cell>
          <cell r="E168">
            <v>12</v>
          </cell>
          <cell r="F168">
            <v>100</v>
          </cell>
          <cell r="G168">
            <v>186</v>
          </cell>
          <cell r="H168">
            <v>111</v>
          </cell>
          <cell r="I168">
            <v>764</v>
          </cell>
          <cell r="J168">
            <v>143.66999999999999</v>
          </cell>
          <cell r="K168">
            <v>61.57</v>
          </cell>
          <cell r="L168">
            <v>205.24</v>
          </cell>
          <cell r="M168">
            <v>29.999025531085557</v>
          </cell>
          <cell r="N168">
            <v>0.1149</v>
          </cell>
          <cell r="O168">
            <v>2.5</v>
          </cell>
          <cell r="P168">
            <v>2.39</v>
          </cell>
          <cell r="Q168">
            <v>100</v>
          </cell>
          <cell r="R168">
            <v>799.74942576738363</v>
          </cell>
          <cell r="T168">
            <v>1786.248912097476</v>
          </cell>
          <cell r="V168" t="str">
            <v>After S/I and reflow, GL meter 2.6 MM crack open manual valve fully open Choke 100%</v>
          </cell>
          <cell r="W168">
            <v>114.9</v>
          </cell>
          <cell r="X168">
            <v>2390</v>
          </cell>
        </row>
        <row r="169">
          <cell r="B169">
            <v>42878</v>
          </cell>
          <cell r="C169" t="str">
            <v>B-03</v>
          </cell>
          <cell r="D169" t="str">
            <v>B-03:GBM</v>
          </cell>
          <cell r="E169">
            <v>44</v>
          </cell>
          <cell r="F169">
            <v>100</v>
          </cell>
          <cell r="G169">
            <v>171</v>
          </cell>
          <cell r="H169">
            <v>89</v>
          </cell>
          <cell r="I169">
            <v>1207</v>
          </cell>
          <cell r="J169">
            <v>113.28</v>
          </cell>
          <cell r="K169">
            <v>48.55</v>
          </cell>
          <cell r="L169">
            <v>161.83000000000001</v>
          </cell>
          <cell r="M169">
            <v>30.000617932398196</v>
          </cell>
          <cell r="N169">
            <v>9.06E-2</v>
          </cell>
          <cell r="O169">
            <v>3.07</v>
          </cell>
          <cell r="P169">
            <v>2.98</v>
          </cell>
          <cell r="R169">
            <v>799.78813559322032</v>
          </cell>
          <cell r="T169">
            <v>1786.2030905077263</v>
          </cell>
          <cell r="V169" t="str">
            <v>After Tub Clean Up, GL meter 4 MM, WC still 30%</v>
          </cell>
          <cell r="W169">
            <v>90.6</v>
          </cell>
          <cell r="X169">
            <v>2980</v>
          </cell>
        </row>
        <row r="170">
          <cell r="B170">
            <v>42907</v>
          </cell>
          <cell r="C170" t="str">
            <v>B-03</v>
          </cell>
          <cell r="D170" t="str">
            <v>B-03:GBM</v>
          </cell>
          <cell r="E170">
            <v>24</v>
          </cell>
          <cell r="F170">
            <v>100</v>
          </cell>
          <cell r="G170">
            <v>179</v>
          </cell>
          <cell r="H170">
            <v>95</v>
          </cell>
          <cell r="I170">
            <v>1415</v>
          </cell>
          <cell r="J170">
            <v>69.62</v>
          </cell>
          <cell r="K170">
            <v>29.84</v>
          </cell>
          <cell r="L170">
            <v>99.46</v>
          </cell>
          <cell r="M170">
            <v>30.002010858636638</v>
          </cell>
          <cell r="N170">
            <v>0.55700000000000005</v>
          </cell>
          <cell r="O170">
            <v>3.7</v>
          </cell>
          <cell r="P170">
            <v>3.64</v>
          </cell>
          <cell r="R170">
            <v>8000.5745475438089</v>
          </cell>
          <cell r="T170">
            <v>178.54578096947935</v>
          </cell>
          <cell r="V170" t="str">
            <v>GL meter 4.2 MM</v>
          </cell>
          <cell r="W170">
            <v>557</v>
          </cell>
          <cell r="X170">
            <v>3640</v>
          </cell>
        </row>
        <row r="171">
          <cell r="B171">
            <v>42921</v>
          </cell>
          <cell r="C171" t="str">
            <v>B-03</v>
          </cell>
          <cell r="D171" t="str">
            <v>B-03:GBM</v>
          </cell>
          <cell r="E171">
            <v>43</v>
          </cell>
          <cell r="F171">
            <v>100</v>
          </cell>
          <cell r="G171">
            <v>177</v>
          </cell>
          <cell r="H171">
            <v>87</v>
          </cell>
          <cell r="I171">
            <v>1536</v>
          </cell>
          <cell r="J171">
            <v>44.58</v>
          </cell>
          <cell r="K171">
            <v>19.11</v>
          </cell>
          <cell r="L171">
            <v>63.69</v>
          </cell>
          <cell r="M171">
            <v>30.004710315591144</v>
          </cell>
          <cell r="N171">
            <v>3.5700000000000003E-2</v>
          </cell>
          <cell r="O171">
            <v>3.34</v>
          </cell>
          <cell r="P171">
            <v>3.3</v>
          </cell>
          <cell r="R171">
            <v>800.80753701211302</v>
          </cell>
          <cell r="T171">
            <v>1784.0336134453783</v>
          </cell>
          <cell r="V171" t="str">
            <v>GL meter 4.3 MM</v>
          </cell>
          <cell r="W171">
            <v>35.700000000000003</v>
          </cell>
          <cell r="X171">
            <v>3300</v>
          </cell>
        </row>
        <row r="172">
          <cell r="B172">
            <v>42928</v>
          </cell>
          <cell r="C172" t="str">
            <v>B-03</v>
          </cell>
          <cell r="D172" t="str">
            <v>B-03:GBM</v>
          </cell>
          <cell r="E172">
            <v>37</v>
          </cell>
          <cell r="F172">
            <v>100</v>
          </cell>
          <cell r="G172">
            <v>193</v>
          </cell>
          <cell r="H172">
            <v>86</v>
          </cell>
          <cell r="I172">
            <v>1504</v>
          </cell>
          <cell r="J172">
            <v>48.81</v>
          </cell>
          <cell r="K172">
            <v>20.92</v>
          </cell>
          <cell r="L172">
            <v>69.73</v>
          </cell>
          <cell r="M172">
            <v>30.001434102968592</v>
          </cell>
          <cell r="N172">
            <v>3.9E-2</v>
          </cell>
          <cell r="O172">
            <v>3.37</v>
          </cell>
          <cell r="P172">
            <v>3.33</v>
          </cell>
          <cell r="Q172">
            <v>75</v>
          </cell>
          <cell r="R172">
            <v>799.01659496004913</v>
          </cell>
          <cell r="T172">
            <v>1787.948717948718</v>
          </cell>
          <cell r="V172" t="str">
            <v>GL 4.3 MM, WC still use 30%</v>
          </cell>
          <cell r="W172">
            <v>39</v>
          </cell>
          <cell r="X172">
            <v>3330</v>
          </cell>
        </row>
        <row r="173">
          <cell r="B173">
            <v>42959</v>
          </cell>
          <cell r="C173" t="str">
            <v>B-03</v>
          </cell>
          <cell r="D173" t="str">
            <v>B-03:GBM</v>
          </cell>
          <cell r="E173">
            <v>27</v>
          </cell>
          <cell r="F173">
            <v>100</v>
          </cell>
          <cell r="G173">
            <v>182</v>
          </cell>
          <cell r="H173">
            <v>88</v>
          </cell>
          <cell r="I173">
            <v>1128</v>
          </cell>
          <cell r="J173">
            <v>110.85</v>
          </cell>
          <cell r="K173">
            <v>47.51</v>
          </cell>
          <cell r="L173">
            <v>158.36000000000001</v>
          </cell>
          <cell r="M173">
            <v>30.001262945188177</v>
          </cell>
          <cell r="N173">
            <v>8.8700000000000001E-2</v>
          </cell>
          <cell r="O173">
            <v>2.58</v>
          </cell>
          <cell r="P173">
            <v>2.4900000000000002</v>
          </cell>
          <cell r="Q173">
            <v>65</v>
          </cell>
          <cell r="R173">
            <v>800.18042399639148</v>
          </cell>
          <cell r="T173">
            <v>1785.3438556933484</v>
          </cell>
          <cell r="V173" t="str">
            <v>GL meter 3.7 MM, prod increase after shut in due to PSD-00, BSW Well B-03 = 51,8 % (12 Agustus 17) plan act as cyclic wells</v>
          </cell>
          <cell r="W173">
            <v>88.7</v>
          </cell>
          <cell r="X173">
            <v>2490</v>
          </cell>
        </row>
        <row r="174">
          <cell r="B174">
            <v>42965</v>
          </cell>
          <cell r="C174" t="str">
            <v>B-03</v>
          </cell>
          <cell r="D174" t="str">
            <v>B-03:GBM</v>
          </cell>
          <cell r="E174">
            <v>20</v>
          </cell>
          <cell r="F174">
            <v>100</v>
          </cell>
          <cell r="G174">
            <v>198</v>
          </cell>
          <cell r="H174">
            <v>91</v>
          </cell>
          <cell r="I174">
            <v>1130</v>
          </cell>
          <cell r="J174">
            <v>70.400000000000006</v>
          </cell>
          <cell r="K174">
            <v>30.17</v>
          </cell>
          <cell r="L174">
            <v>100.57</v>
          </cell>
          <cell r="M174">
            <v>29.999005667694142</v>
          </cell>
          <cell r="N174">
            <v>0.06</v>
          </cell>
          <cell r="O174">
            <v>2.13</v>
          </cell>
          <cell r="P174">
            <v>2.08</v>
          </cell>
          <cell r="Q174">
            <v>65</v>
          </cell>
          <cell r="R174">
            <v>852.27272727272725</v>
          </cell>
          <cell r="T174">
            <v>1676.1666666666667</v>
          </cell>
          <cell r="V174" t="str">
            <v>GL meter 3.7 MM, 6 days after PSD-0 prod has decline 40 bopd but gas lift is less</v>
          </cell>
          <cell r="W174">
            <v>60</v>
          </cell>
          <cell r="X174">
            <v>2080</v>
          </cell>
        </row>
        <row r="175">
          <cell r="B175">
            <v>42975</v>
          </cell>
          <cell r="C175" t="str">
            <v>B-03</v>
          </cell>
          <cell r="D175" t="str">
            <v>B-03:GBM</v>
          </cell>
          <cell r="E175">
            <v>9</v>
          </cell>
          <cell r="F175">
            <v>100</v>
          </cell>
          <cell r="G175">
            <v>193</v>
          </cell>
          <cell r="H175">
            <v>88</v>
          </cell>
          <cell r="I175">
            <v>1063</v>
          </cell>
          <cell r="J175">
            <v>92.14</v>
          </cell>
          <cell r="K175">
            <v>49.62</v>
          </cell>
          <cell r="L175">
            <v>141.76</v>
          </cell>
          <cell r="M175">
            <v>35.002821670428894</v>
          </cell>
          <cell r="N175">
            <v>7.3700000000000002E-2</v>
          </cell>
          <cell r="O175">
            <v>2.0699999999999998</v>
          </cell>
          <cell r="P175">
            <v>2</v>
          </cell>
          <cell r="Q175">
            <v>50</v>
          </cell>
          <cell r="R175">
            <v>799.86976340351634</v>
          </cell>
          <cell r="T175">
            <v>1923.4735413839892</v>
          </cell>
          <cell r="V175" t="str">
            <v>WC increased to 35%, GL meter 3.5 MM, after PBU 2 days (trial)</v>
          </cell>
          <cell r="W175">
            <v>73.7</v>
          </cell>
          <cell r="X175">
            <v>2000</v>
          </cell>
        </row>
        <row r="176">
          <cell r="B176">
            <v>42987</v>
          </cell>
          <cell r="C176" t="str">
            <v>B-03</v>
          </cell>
          <cell r="D176" t="str">
            <v>B-03:GBM</v>
          </cell>
          <cell r="E176">
            <v>23</v>
          </cell>
          <cell r="F176">
            <v>100</v>
          </cell>
          <cell r="G176">
            <v>191</v>
          </cell>
          <cell r="H176">
            <v>89</v>
          </cell>
          <cell r="I176">
            <v>1069</v>
          </cell>
          <cell r="J176">
            <v>57.7</v>
          </cell>
          <cell r="K176">
            <v>31.1</v>
          </cell>
          <cell r="L176">
            <v>88.8</v>
          </cell>
          <cell r="M176">
            <v>35.022522522522522</v>
          </cell>
          <cell r="N176">
            <v>0.05</v>
          </cell>
          <cell r="O176">
            <v>2.46</v>
          </cell>
          <cell r="P176">
            <v>2.42</v>
          </cell>
          <cell r="Q176">
            <v>50</v>
          </cell>
          <cell r="R176">
            <v>866.55112651646448</v>
          </cell>
          <cell r="T176">
            <v>1774</v>
          </cell>
          <cell r="V176" t="str">
            <v>GL meter 3.5 MM</v>
          </cell>
          <cell r="W176">
            <v>50</v>
          </cell>
          <cell r="X176">
            <v>2420</v>
          </cell>
        </row>
        <row r="177">
          <cell r="B177">
            <v>42999</v>
          </cell>
          <cell r="C177" t="str">
            <v>B-03</v>
          </cell>
          <cell r="D177" t="str">
            <v>B-03:GBM</v>
          </cell>
          <cell r="E177">
            <v>16</v>
          </cell>
          <cell r="F177">
            <v>100</v>
          </cell>
          <cell r="G177">
            <v>190</v>
          </cell>
          <cell r="H177">
            <v>87</v>
          </cell>
          <cell r="I177">
            <v>914</v>
          </cell>
          <cell r="J177">
            <v>48.2</v>
          </cell>
          <cell r="K177">
            <v>26</v>
          </cell>
          <cell r="L177">
            <v>74.2</v>
          </cell>
          <cell r="M177">
            <v>35.040431266846362</v>
          </cell>
          <cell r="N177">
            <v>0.04</v>
          </cell>
          <cell r="O177">
            <v>2.06</v>
          </cell>
          <cell r="P177">
            <v>2.02</v>
          </cell>
          <cell r="Q177">
            <v>45</v>
          </cell>
          <cell r="R177">
            <v>829.87551867219918</v>
          </cell>
          <cell r="T177">
            <v>1855</v>
          </cell>
          <cell r="V177" t="str">
            <v>GL meter 3.2 MM (need to PBU again)</v>
          </cell>
          <cell r="W177">
            <v>40</v>
          </cell>
          <cell r="X177">
            <v>2020</v>
          </cell>
        </row>
        <row r="178">
          <cell r="B178">
            <v>43013</v>
          </cell>
          <cell r="C178" t="str">
            <v>B-03</v>
          </cell>
          <cell r="D178" t="str">
            <v>B-03:GBM</v>
          </cell>
          <cell r="E178">
            <v>26</v>
          </cell>
          <cell r="F178">
            <v>100</v>
          </cell>
          <cell r="G178">
            <v>188</v>
          </cell>
          <cell r="H178">
            <v>84</v>
          </cell>
          <cell r="I178">
            <v>1118</v>
          </cell>
          <cell r="J178">
            <v>24.1</v>
          </cell>
          <cell r="K178">
            <v>13</v>
          </cell>
          <cell r="L178">
            <v>37.1</v>
          </cell>
          <cell r="M178">
            <v>35.040431266846362</v>
          </cell>
          <cell r="N178">
            <v>0.02</v>
          </cell>
          <cell r="O178">
            <v>2.5299999999999998</v>
          </cell>
          <cell r="P178">
            <v>2.5099999999999998</v>
          </cell>
          <cell r="R178">
            <v>829.87551867219918</v>
          </cell>
          <cell r="T178">
            <v>1851</v>
          </cell>
          <cell r="V178" t="str">
            <v>GL meter 3.6 MM (before tub clean up)</v>
          </cell>
          <cell r="W178">
            <v>20</v>
          </cell>
          <cell r="X178">
            <v>2510</v>
          </cell>
        </row>
        <row r="179">
          <cell r="B179">
            <v>43032</v>
          </cell>
          <cell r="C179" t="str">
            <v>B-03</v>
          </cell>
          <cell r="D179" t="str">
            <v>B-03:GBM</v>
          </cell>
          <cell r="E179">
            <v>12</v>
          </cell>
          <cell r="F179">
            <v>100</v>
          </cell>
          <cell r="G179">
            <v>203</v>
          </cell>
          <cell r="H179">
            <v>88</v>
          </cell>
          <cell r="I179">
            <v>780</v>
          </cell>
          <cell r="J179">
            <v>134.97</v>
          </cell>
          <cell r="K179">
            <v>72.680000000000007</v>
          </cell>
          <cell r="L179">
            <v>207.65</v>
          </cell>
          <cell r="M179">
            <v>35.001203948952565</v>
          </cell>
          <cell r="N179">
            <v>0.108</v>
          </cell>
          <cell r="O179">
            <v>1.75</v>
          </cell>
          <cell r="P179">
            <v>1.64</v>
          </cell>
          <cell r="R179">
            <v>800.17781729273167</v>
          </cell>
          <cell r="T179">
            <v>1922.6851851851852</v>
          </cell>
          <cell r="V179" t="str">
            <v>GL meter 2.6 MM (initial rate after tub clean up)</v>
          </cell>
          <cell r="W179">
            <v>108</v>
          </cell>
          <cell r="X179">
            <v>1640</v>
          </cell>
        </row>
        <row r="180">
          <cell r="B180">
            <v>43043</v>
          </cell>
          <cell r="C180" t="str">
            <v>B-03</v>
          </cell>
          <cell r="D180" t="str">
            <v>B-03:GBM</v>
          </cell>
          <cell r="E180">
            <v>33</v>
          </cell>
          <cell r="F180">
            <v>100</v>
          </cell>
          <cell r="G180">
            <v>192</v>
          </cell>
          <cell r="H180">
            <v>90</v>
          </cell>
          <cell r="I180">
            <v>944</v>
          </cell>
          <cell r="J180">
            <v>73.3</v>
          </cell>
          <cell r="K180">
            <v>39.5</v>
          </cell>
          <cell r="L180">
            <v>112.8</v>
          </cell>
          <cell r="M180">
            <v>35.0177304964539</v>
          </cell>
          <cell r="N180">
            <v>0.06</v>
          </cell>
          <cell r="O180">
            <v>2.14</v>
          </cell>
          <cell r="P180">
            <v>2.08</v>
          </cell>
          <cell r="R180">
            <v>818.55388813096863</v>
          </cell>
          <cell r="T180">
            <v>1880.5</v>
          </cell>
          <cell r="V180" t="str">
            <v>GL meter 3.2 MM. WC Well B-03 = 35%</v>
          </cell>
          <cell r="W180">
            <v>60</v>
          </cell>
          <cell r="X180">
            <v>2080</v>
          </cell>
        </row>
        <row r="181">
          <cell r="B181">
            <v>43055</v>
          </cell>
          <cell r="C181" t="str">
            <v>B-03</v>
          </cell>
          <cell r="D181" t="str">
            <v>B-03:GBM</v>
          </cell>
          <cell r="E181">
            <v>25</v>
          </cell>
          <cell r="F181">
            <v>100</v>
          </cell>
          <cell r="G181">
            <v>186</v>
          </cell>
          <cell r="H181">
            <v>95</v>
          </cell>
          <cell r="I181">
            <v>1028</v>
          </cell>
          <cell r="J181">
            <v>64.3</v>
          </cell>
          <cell r="K181">
            <v>34.6</v>
          </cell>
          <cell r="L181">
            <v>98.9</v>
          </cell>
          <cell r="M181">
            <v>34.98483316481294</v>
          </cell>
          <cell r="N181">
            <v>0.05</v>
          </cell>
          <cell r="O181">
            <v>2.34</v>
          </cell>
          <cell r="P181">
            <v>2.29</v>
          </cell>
          <cell r="R181">
            <v>777.60497667185075</v>
          </cell>
          <cell r="T181">
            <v>1978</v>
          </cell>
          <cell r="V181" t="str">
            <v>GL meter 3.3 MM</v>
          </cell>
          <cell r="W181">
            <v>50</v>
          </cell>
          <cell r="X181">
            <v>2290</v>
          </cell>
        </row>
        <row r="182">
          <cell r="B182">
            <v>43081</v>
          </cell>
          <cell r="C182" t="str">
            <v>B-03</v>
          </cell>
          <cell r="D182" t="str">
            <v>B-03:GBM</v>
          </cell>
          <cell r="E182">
            <v>48</v>
          </cell>
          <cell r="F182">
            <v>100</v>
          </cell>
          <cell r="G182">
            <v>192</v>
          </cell>
          <cell r="H182">
            <v>91</v>
          </cell>
          <cell r="I182">
            <v>1052</v>
          </cell>
          <cell r="J182">
            <v>63.6</v>
          </cell>
          <cell r="K182">
            <v>34.200000000000003</v>
          </cell>
          <cell r="L182">
            <v>97.8</v>
          </cell>
          <cell r="M182">
            <v>34.969325153374236</v>
          </cell>
          <cell r="N182">
            <v>0.05</v>
          </cell>
          <cell r="O182">
            <v>2.39</v>
          </cell>
          <cell r="P182">
            <v>2.34</v>
          </cell>
          <cell r="R182">
            <v>786.1635220125786</v>
          </cell>
          <cell r="T182">
            <v>1956</v>
          </cell>
          <cell r="V182" t="str">
            <v>GL meter 3.5 MM</v>
          </cell>
          <cell r="W182">
            <v>50</v>
          </cell>
          <cell r="X182">
            <v>2340</v>
          </cell>
        </row>
        <row r="183">
          <cell r="B183">
            <v>43096</v>
          </cell>
          <cell r="C183" t="str">
            <v>B-03</v>
          </cell>
          <cell r="D183" t="str">
            <v>B-03:GBM</v>
          </cell>
          <cell r="E183">
            <v>49</v>
          </cell>
          <cell r="F183">
            <v>100</v>
          </cell>
          <cell r="G183">
            <v>187</v>
          </cell>
          <cell r="H183">
            <v>82</v>
          </cell>
          <cell r="I183">
            <v>1019</v>
          </cell>
          <cell r="J183">
            <v>22.5</v>
          </cell>
          <cell r="K183">
            <v>12.1</v>
          </cell>
          <cell r="L183">
            <v>34.6</v>
          </cell>
          <cell r="M183">
            <v>34.971098265895954</v>
          </cell>
          <cell r="N183">
            <v>0.02</v>
          </cell>
          <cell r="O183">
            <v>2.16</v>
          </cell>
          <cell r="P183">
            <v>2.15</v>
          </cell>
          <cell r="R183">
            <v>888.88888888888891</v>
          </cell>
          <cell r="T183">
            <v>1730</v>
          </cell>
          <cell r="V183" t="str">
            <v>GL meter 3.4 MM, update WC 16% but still use WC 35%</v>
          </cell>
          <cell r="W183">
            <v>20</v>
          </cell>
          <cell r="X183">
            <v>2150</v>
          </cell>
        </row>
        <row r="184">
          <cell r="B184">
            <v>43171</v>
          </cell>
          <cell r="C184" t="str">
            <v>B-03</v>
          </cell>
          <cell r="D184" t="str">
            <v>B-03:GBM</v>
          </cell>
          <cell r="E184">
            <v>86</v>
          </cell>
          <cell r="F184">
            <v>100</v>
          </cell>
          <cell r="G184">
            <v>209</v>
          </cell>
          <cell r="H184">
            <v>94</v>
          </cell>
          <cell r="I184">
            <v>923</v>
          </cell>
          <cell r="J184">
            <v>66.5</v>
          </cell>
          <cell r="K184">
            <v>35.799999999999997</v>
          </cell>
          <cell r="L184">
            <v>102.3</v>
          </cell>
          <cell r="M184">
            <v>34.995112414467251</v>
          </cell>
          <cell r="N184">
            <v>0.05</v>
          </cell>
          <cell r="O184">
            <v>2.11</v>
          </cell>
          <cell r="P184">
            <v>2.06</v>
          </cell>
          <cell r="R184">
            <v>751.87969924812035</v>
          </cell>
          <cell r="T184">
            <v>2046.6</v>
          </cell>
          <cell r="V184" t="str">
            <v>GL meter 3.1 MM</v>
          </cell>
          <cell r="W184">
            <v>50</v>
          </cell>
          <cell r="X184">
            <v>2060</v>
          </cell>
        </row>
        <row r="185">
          <cell r="B185">
            <v>43192</v>
          </cell>
          <cell r="C185" t="str">
            <v>B-03</v>
          </cell>
          <cell r="D185" t="str">
            <v>B-03:GBM</v>
          </cell>
          <cell r="E185">
            <v>23</v>
          </cell>
          <cell r="F185">
            <v>100</v>
          </cell>
          <cell r="G185">
            <v>210</v>
          </cell>
          <cell r="H185">
            <v>79</v>
          </cell>
          <cell r="I185">
            <v>925</v>
          </cell>
          <cell r="J185">
            <v>1.6</v>
          </cell>
          <cell r="K185">
            <v>0.9</v>
          </cell>
          <cell r="L185">
            <v>2.5</v>
          </cell>
          <cell r="M185">
            <v>36</v>
          </cell>
          <cell r="N185">
            <v>1E-3</v>
          </cell>
          <cell r="O185">
            <v>1.83</v>
          </cell>
          <cell r="P185">
            <v>1.83</v>
          </cell>
          <cell r="R185">
            <v>625</v>
          </cell>
          <cell r="T185">
            <v>2430</v>
          </cell>
          <cell r="V185" t="str">
            <v>GL meter 3 MM, no liquid, will try to increase GL and/or PBU</v>
          </cell>
          <cell r="W185">
            <v>1</v>
          </cell>
          <cell r="X185">
            <v>1830</v>
          </cell>
        </row>
        <row r="186">
          <cell r="B186">
            <v>43197</v>
          </cell>
          <cell r="C186" t="str">
            <v>B-03</v>
          </cell>
          <cell r="D186" t="str">
            <v>B-03:GBM</v>
          </cell>
          <cell r="E186">
            <v>25</v>
          </cell>
          <cell r="F186">
            <v>100</v>
          </cell>
          <cell r="G186">
            <v>207</v>
          </cell>
          <cell r="H186">
            <v>92</v>
          </cell>
          <cell r="I186">
            <v>925</v>
          </cell>
          <cell r="J186">
            <v>82.6</v>
          </cell>
          <cell r="K186">
            <v>44.5</v>
          </cell>
          <cell r="L186">
            <v>127.1</v>
          </cell>
          <cell r="M186">
            <v>35.011801730920538</v>
          </cell>
          <cell r="N186">
            <v>6.6000000000000003E-2</v>
          </cell>
          <cell r="O186">
            <v>2.1</v>
          </cell>
          <cell r="P186">
            <v>2.0299999999999998</v>
          </cell>
          <cell r="R186">
            <v>799.03147699757869</v>
          </cell>
          <cell r="T186">
            <v>1924.2424242424242</v>
          </cell>
          <cell r="V186" t="str">
            <v>After PBU 48 hrs, GL meter 3.1 MM</v>
          </cell>
          <cell r="W186">
            <v>66</v>
          </cell>
          <cell r="X186">
            <v>2029.9999999999998</v>
          </cell>
        </row>
        <row r="187">
          <cell r="B187">
            <v>43205</v>
          </cell>
          <cell r="C187" t="str">
            <v>B-03</v>
          </cell>
          <cell r="D187" t="str">
            <v>B-03:GBM</v>
          </cell>
          <cell r="E187">
            <v>21</v>
          </cell>
          <cell r="F187">
            <v>100</v>
          </cell>
          <cell r="G187">
            <v>209</v>
          </cell>
          <cell r="H187">
            <v>98</v>
          </cell>
          <cell r="I187">
            <v>1100</v>
          </cell>
          <cell r="J187">
            <v>134.4</v>
          </cell>
          <cell r="K187">
            <v>72.400000000000006</v>
          </cell>
          <cell r="L187">
            <v>206.8</v>
          </cell>
          <cell r="M187">
            <v>35.009671179883945</v>
          </cell>
          <cell r="N187">
            <v>0.107</v>
          </cell>
          <cell r="O187">
            <v>2.59</v>
          </cell>
          <cell r="P187">
            <v>2.48</v>
          </cell>
          <cell r="R187">
            <v>796.13095238095241</v>
          </cell>
          <cell r="T187">
            <v>1931.7757009345794</v>
          </cell>
          <cell r="V187" t="str">
            <v>After GL opt to get CHP ~1000 psig, optimum at CHP 1100 psig, GL meter 3.3 MM</v>
          </cell>
          <cell r="W187">
            <v>107</v>
          </cell>
          <cell r="X187">
            <v>2480</v>
          </cell>
        </row>
        <row r="188">
          <cell r="B188">
            <v>43235</v>
          </cell>
          <cell r="C188" t="str">
            <v>B-03</v>
          </cell>
          <cell r="D188" t="str">
            <v>B-03:GBM</v>
          </cell>
          <cell r="E188">
            <v>24</v>
          </cell>
          <cell r="F188">
            <v>100</v>
          </cell>
          <cell r="G188">
            <v>193</v>
          </cell>
          <cell r="H188">
            <v>85</v>
          </cell>
          <cell r="I188">
            <v>1549</v>
          </cell>
          <cell r="J188">
            <v>0.4</v>
          </cell>
          <cell r="K188">
            <v>0</v>
          </cell>
          <cell r="L188">
            <v>0.4</v>
          </cell>
          <cell r="M188">
            <v>0</v>
          </cell>
          <cell r="N188">
            <v>0</v>
          </cell>
          <cell r="O188">
            <v>0.6</v>
          </cell>
          <cell r="P188">
            <v>0.6</v>
          </cell>
          <cell r="R188">
            <v>0</v>
          </cell>
          <cell r="T188">
            <v>0</v>
          </cell>
          <cell r="V188" t="str">
            <v>GL meter 2.1 MM but Qg T/S 0.6 MM, suspected no gas injt flow, CHP equal to header</v>
          </cell>
          <cell r="W188">
            <v>0</v>
          </cell>
          <cell r="X188">
            <v>600</v>
          </cell>
        </row>
        <row r="189">
          <cell r="B189">
            <v>43242</v>
          </cell>
          <cell r="C189" t="str">
            <v>B-03</v>
          </cell>
          <cell r="D189" t="str">
            <v>B-03:GBM</v>
          </cell>
          <cell r="E189">
            <v>24</v>
          </cell>
          <cell r="F189">
            <v>100</v>
          </cell>
          <cell r="G189">
            <v>222</v>
          </cell>
          <cell r="H189">
            <v>145</v>
          </cell>
          <cell r="I189">
            <v>1135</v>
          </cell>
          <cell r="J189">
            <v>34.270000000000003</v>
          </cell>
          <cell r="K189">
            <v>18.45</v>
          </cell>
          <cell r="L189">
            <v>52.72</v>
          </cell>
          <cell r="M189">
            <v>34.996206373292871</v>
          </cell>
          <cell r="N189">
            <v>2.7400000000000001E-2</v>
          </cell>
          <cell r="O189">
            <v>10.87</v>
          </cell>
          <cell r="P189">
            <v>10.84</v>
          </cell>
          <cell r="R189">
            <v>799.53311934636713</v>
          </cell>
          <cell r="T189">
            <v>1924.087591240876</v>
          </cell>
          <cell r="V189" t="str">
            <v>After bleed off CHP to 300 psig, GL meter 3.2 MM, high Qg T/S suspected previously plugging at casing and continue inject as gas storage, THT high then continue decrease</v>
          </cell>
          <cell r="W189">
            <v>27.400000000000002</v>
          </cell>
          <cell r="X189">
            <v>10840</v>
          </cell>
        </row>
        <row r="190">
          <cell r="B190">
            <v>43243</v>
          </cell>
          <cell r="C190" t="str">
            <v>B-03</v>
          </cell>
          <cell r="D190" t="str">
            <v>B-03:GBM</v>
          </cell>
          <cell r="E190">
            <v>16</v>
          </cell>
          <cell r="F190">
            <v>100</v>
          </cell>
          <cell r="G190">
            <v>203</v>
          </cell>
          <cell r="H190">
            <v>119</v>
          </cell>
          <cell r="I190">
            <v>1074</v>
          </cell>
          <cell r="J190">
            <v>26.87</v>
          </cell>
          <cell r="K190">
            <v>14.47</v>
          </cell>
          <cell r="L190">
            <v>41.34</v>
          </cell>
          <cell r="M190">
            <v>35.002418964683116</v>
          </cell>
          <cell r="N190">
            <v>2.1499999999999998E-2</v>
          </cell>
          <cell r="O190">
            <v>4.29</v>
          </cell>
          <cell r="P190">
            <v>4.26</v>
          </cell>
          <cell r="R190">
            <v>800.14886490509866</v>
          </cell>
          <cell r="T190">
            <v>1922.3255813953488</v>
          </cell>
          <cell r="V190" t="str">
            <v>GL meter 3.3 MM, Qg T/S still high 4.3 MM, tot liq, CHP, THT decrease</v>
          </cell>
          <cell r="W190">
            <v>21.5</v>
          </cell>
          <cell r="X190">
            <v>4260</v>
          </cell>
        </row>
        <row r="191">
          <cell r="B191">
            <v>43263</v>
          </cell>
          <cell r="C191" t="str">
            <v>B-03</v>
          </cell>
          <cell r="D191" t="str">
            <v>B-03:GBM</v>
          </cell>
          <cell r="E191">
            <v>47</v>
          </cell>
          <cell r="F191">
            <v>100</v>
          </cell>
          <cell r="G191">
            <v>194</v>
          </cell>
          <cell r="H191">
            <v>92</v>
          </cell>
          <cell r="I191">
            <v>835</v>
          </cell>
          <cell r="J191">
            <v>72.3</v>
          </cell>
          <cell r="K191">
            <v>38.9</v>
          </cell>
          <cell r="L191">
            <v>111.2</v>
          </cell>
          <cell r="M191">
            <v>34.982014388489212</v>
          </cell>
          <cell r="N191">
            <v>5.8000000000000003E-2</v>
          </cell>
          <cell r="O191">
            <v>2.0499999999999998</v>
          </cell>
          <cell r="P191">
            <v>1.99</v>
          </cell>
          <cell r="R191">
            <v>802.21300138312586</v>
          </cell>
          <cell r="T191">
            <v>1917.2413793103449</v>
          </cell>
          <cell r="V191" t="str">
            <v>GL meter 3 MM, GL opt to set QG T/S to 2 MM and liquid improving, WC still use 35% until next samppling</v>
          </cell>
          <cell r="W191">
            <v>58</v>
          </cell>
          <cell r="X191">
            <v>1990</v>
          </cell>
        </row>
        <row r="192">
          <cell r="B192">
            <v>43296</v>
          </cell>
          <cell r="C192" t="str">
            <v>B-03</v>
          </cell>
          <cell r="D192" t="str">
            <v>B-03:GBM</v>
          </cell>
          <cell r="E192">
            <v>21</v>
          </cell>
          <cell r="F192">
            <v>100</v>
          </cell>
          <cell r="G192">
            <v>199</v>
          </cell>
          <cell r="H192">
            <v>86</v>
          </cell>
          <cell r="I192">
            <v>1276</v>
          </cell>
          <cell r="J192">
            <v>61.9</v>
          </cell>
          <cell r="K192">
            <v>33.299999999999997</v>
          </cell>
          <cell r="L192">
            <v>95.2</v>
          </cell>
          <cell r="M192">
            <v>34.978991596638657</v>
          </cell>
          <cell r="N192">
            <v>0.05</v>
          </cell>
          <cell r="O192">
            <v>2.95</v>
          </cell>
          <cell r="P192">
            <v>2.9</v>
          </cell>
          <cell r="R192">
            <v>807.75444264943462</v>
          </cell>
          <cell r="T192">
            <v>1904.2</v>
          </cell>
          <cell r="V192" t="str">
            <v>GL meter 3.9 MM, during Regen Comp down, SRS press higher</v>
          </cell>
          <cell r="W192">
            <v>50</v>
          </cell>
          <cell r="X192">
            <v>2900</v>
          </cell>
        </row>
        <row r="193">
          <cell r="B193">
            <v>43311</v>
          </cell>
          <cell r="C193" t="str">
            <v>B-03</v>
          </cell>
          <cell r="D193" t="str">
            <v>B-03:GBM</v>
          </cell>
          <cell r="E193">
            <v>70</v>
          </cell>
          <cell r="F193">
            <v>100</v>
          </cell>
          <cell r="G193">
            <v>197</v>
          </cell>
          <cell r="H193">
            <v>85</v>
          </cell>
          <cell r="I193">
            <v>1307</v>
          </cell>
          <cell r="J193">
            <v>35.6</v>
          </cell>
          <cell r="K193">
            <v>19.100000000000001</v>
          </cell>
          <cell r="L193">
            <v>54.7</v>
          </cell>
          <cell r="M193">
            <v>34.917733089579528</v>
          </cell>
          <cell r="N193">
            <v>2.8000000000000001E-2</v>
          </cell>
          <cell r="O193">
            <v>2.73</v>
          </cell>
          <cell r="P193">
            <v>2.7</v>
          </cell>
          <cell r="R193">
            <v>786.51685393258424</v>
          </cell>
          <cell r="T193">
            <v>1953.5714285714287</v>
          </cell>
          <cell r="V193" t="str">
            <v>GL meter 4.1 MM</v>
          </cell>
          <cell r="W193">
            <v>28</v>
          </cell>
          <cell r="X193">
            <v>2700</v>
          </cell>
        </row>
        <row r="194">
          <cell r="B194">
            <v>43366</v>
          </cell>
          <cell r="C194" t="str">
            <v>B-03</v>
          </cell>
          <cell r="D194" t="str">
            <v>B-03:GBM</v>
          </cell>
          <cell r="E194">
            <v>19</v>
          </cell>
          <cell r="F194">
            <v>100</v>
          </cell>
          <cell r="G194">
            <v>209</v>
          </cell>
          <cell r="H194">
            <v>84</v>
          </cell>
          <cell r="I194">
            <v>834</v>
          </cell>
          <cell r="J194">
            <v>1</v>
          </cell>
          <cell r="K194">
            <v>0.5</v>
          </cell>
          <cell r="L194">
            <v>1.5</v>
          </cell>
          <cell r="M194">
            <v>33.333333333333336</v>
          </cell>
          <cell r="N194">
            <v>1E-3</v>
          </cell>
          <cell r="O194">
            <v>2.73</v>
          </cell>
          <cell r="P194">
            <v>2.73</v>
          </cell>
          <cell r="Q194">
            <v>40</v>
          </cell>
          <cell r="R194">
            <v>1000</v>
          </cell>
          <cell r="T194">
            <v>1600</v>
          </cell>
          <cell r="V194" t="str">
            <v>GL meter 2.1 MM no liquid, need to PBU</v>
          </cell>
          <cell r="W194">
            <v>1</v>
          </cell>
          <cell r="X194">
            <v>2730</v>
          </cell>
        </row>
        <row r="195">
          <cell r="B195">
            <v>43377</v>
          </cell>
          <cell r="C195" t="str">
            <v>B-03</v>
          </cell>
          <cell r="D195" t="str">
            <v>B-03:GBM</v>
          </cell>
          <cell r="E195">
            <v>12</v>
          </cell>
          <cell r="F195">
            <v>100</v>
          </cell>
          <cell r="G195">
            <v>207</v>
          </cell>
          <cell r="H195">
            <v>90</v>
          </cell>
          <cell r="I195">
            <v>785</v>
          </cell>
          <cell r="J195">
            <v>133.9</v>
          </cell>
          <cell r="K195">
            <v>72.099999999999994</v>
          </cell>
          <cell r="L195">
            <v>206</v>
          </cell>
          <cell r="M195">
            <v>35</v>
          </cell>
          <cell r="N195">
            <v>0.107</v>
          </cell>
          <cell r="O195">
            <v>1.31</v>
          </cell>
          <cell r="P195">
            <v>1.2</v>
          </cell>
          <cell r="Q195">
            <v>40</v>
          </cell>
          <cell r="R195">
            <v>799.10380881254673</v>
          </cell>
          <cell r="T195">
            <v>1925.233644859813</v>
          </cell>
          <cell r="V195" t="str">
            <v>GL meter 2.4 MM, after PBU 7 days, WC 35%</v>
          </cell>
          <cell r="W195">
            <v>107</v>
          </cell>
          <cell r="X195">
            <v>1200</v>
          </cell>
        </row>
        <row r="196">
          <cell r="B196">
            <v>43378</v>
          </cell>
          <cell r="C196" t="str">
            <v>B-03</v>
          </cell>
          <cell r="D196" t="str">
            <v>B-03:GBM</v>
          </cell>
          <cell r="E196">
            <v>24</v>
          </cell>
          <cell r="F196">
            <v>100</v>
          </cell>
          <cell r="G196">
            <v>203</v>
          </cell>
          <cell r="H196">
            <v>94</v>
          </cell>
          <cell r="I196">
            <v>1264</v>
          </cell>
          <cell r="J196">
            <v>192.1</v>
          </cell>
          <cell r="K196">
            <v>103.4</v>
          </cell>
          <cell r="L196">
            <v>295.5</v>
          </cell>
          <cell r="M196">
            <v>34.991539763113366</v>
          </cell>
          <cell r="N196">
            <v>0.154</v>
          </cell>
          <cell r="O196">
            <v>2.71</v>
          </cell>
          <cell r="P196">
            <v>2.56</v>
          </cell>
          <cell r="Q196">
            <v>40</v>
          </cell>
          <cell r="R196">
            <v>801.66579906298807</v>
          </cell>
          <cell r="T196">
            <v>1918.8311688311687</v>
          </cell>
          <cell r="V196" t="str">
            <v>GL meter 3.4 MM, after GL opt increase GL 1 MM, GLV opening need to check 40%</v>
          </cell>
          <cell r="W196">
            <v>154</v>
          </cell>
          <cell r="X196">
            <v>2560</v>
          </cell>
        </row>
        <row r="197">
          <cell r="B197">
            <v>43407</v>
          </cell>
          <cell r="C197" t="str">
            <v>B-03</v>
          </cell>
          <cell r="D197" t="str">
            <v>B-03:GBM</v>
          </cell>
          <cell r="E197">
            <v>7</v>
          </cell>
          <cell r="F197">
            <v>100</v>
          </cell>
          <cell r="G197">
            <v>201</v>
          </cell>
          <cell r="H197">
            <v>95</v>
          </cell>
          <cell r="I197">
            <v>1265</v>
          </cell>
          <cell r="J197">
            <v>76.599999999999994</v>
          </cell>
          <cell r="K197">
            <v>41.3</v>
          </cell>
          <cell r="L197">
            <v>117.9</v>
          </cell>
          <cell r="M197">
            <v>35.02968617472434</v>
          </cell>
          <cell r="N197">
            <v>6.0999999999999999E-2</v>
          </cell>
          <cell r="O197">
            <v>2.68</v>
          </cell>
          <cell r="P197">
            <v>2.62</v>
          </cell>
          <cell r="Q197">
            <v>50</v>
          </cell>
          <cell r="R197">
            <v>796.34464751958228</v>
          </cell>
          <cell r="T197">
            <v>1932.622950819672</v>
          </cell>
          <cell r="V197" t="str">
            <v>GL meter 3.8 MM  (Qg T/S &lt;&lt; GL), update WC 18% but still use 35%</v>
          </cell>
          <cell r="W197">
            <v>61</v>
          </cell>
          <cell r="X197">
            <v>2620</v>
          </cell>
        </row>
        <row r="198">
          <cell r="B198">
            <v>43470</v>
          </cell>
          <cell r="C198" t="str">
            <v>B-03</v>
          </cell>
          <cell r="D198" t="str">
            <v>B-03:GBM</v>
          </cell>
          <cell r="E198">
            <v>22</v>
          </cell>
          <cell r="F198">
            <v>100</v>
          </cell>
          <cell r="G198">
            <v>210</v>
          </cell>
          <cell r="H198">
            <v>85</v>
          </cell>
          <cell r="I198">
            <v>1299</v>
          </cell>
          <cell r="J198">
            <v>45.4</v>
          </cell>
          <cell r="K198">
            <v>24.4</v>
          </cell>
          <cell r="L198">
            <v>69.8</v>
          </cell>
          <cell r="M198">
            <v>34.957020057306593</v>
          </cell>
          <cell r="N198">
            <v>3.5999999999999997E-2</v>
          </cell>
          <cell r="O198">
            <v>2.7</v>
          </cell>
          <cell r="P198">
            <v>2.66</v>
          </cell>
          <cell r="R198">
            <v>792.95154185022022</v>
          </cell>
          <cell r="T198">
            <v>1938.8888888888889</v>
          </cell>
          <cell r="V198" t="str">
            <v>GL Meter 4.07 MM</v>
          </cell>
          <cell r="W198">
            <v>36</v>
          </cell>
          <cell r="X198">
            <v>2660</v>
          </cell>
        </row>
        <row r="199">
          <cell r="B199">
            <v>43527</v>
          </cell>
          <cell r="C199" t="str">
            <v>B-03</v>
          </cell>
          <cell r="D199" t="str">
            <v>B-03:GBM</v>
          </cell>
          <cell r="E199">
            <v>26</v>
          </cell>
          <cell r="F199">
            <v>100</v>
          </cell>
          <cell r="G199">
            <v>199</v>
          </cell>
          <cell r="H199">
            <v>79</v>
          </cell>
          <cell r="I199">
            <v>971</v>
          </cell>
          <cell r="J199">
            <v>0.5</v>
          </cell>
          <cell r="K199">
            <v>0.2</v>
          </cell>
          <cell r="L199">
            <v>0.7</v>
          </cell>
          <cell r="M199">
            <v>28.571428571428573</v>
          </cell>
          <cell r="N199">
            <v>0</v>
          </cell>
          <cell r="O199">
            <v>0.01</v>
          </cell>
          <cell r="P199">
            <v>0.01</v>
          </cell>
          <cell r="R199">
            <v>0</v>
          </cell>
          <cell r="T199">
            <v>0</v>
          </cell>
          <cell r="V199" t="str">
            <v>WC 25% GL 2.38 MM</v>
          </cell>
          <cell r="W199">
            <v>0</v>
          </cell>
          <cell r="X199">
            <v>10</v>
          </cell>
        </row>
        <row r="200">
          <cell r="B200">
            <v>43535</v>
          </cell>
          <cell r="C200" t="str">
            <v>B-03</v>
          </cell>
          <cell r="D200" t="str">
            <v>B-03:GBM</v>
          </cell>
          <cell r="E200">
            <v>24</v>
          </cell>
          <cell r="F200">
            <v>100</v>
          </cell>
          <cell r="G200">
            <v>187</v>
          </cell>
          <cell r="I200">
            <v>999</v>
          </cell>
          <cell r="J200">
            <v>1.5</v>
          </cell>
          <cell r="K200">
            <v>0.5</v>
          </cell>
          <cell r="L200">
            <v>2</v>
          </cell>
          <cell r="M200">
            <v>25</v>
          </cell>
          <cell r="N200">
            <v>1E-3</v>
          </cell>
          <cell r="O200">
            <v>1.33</v>
          </cell>
          <cell r="P200">
            <v>1.33</v>
          </cell>
          <cell r="R200">
            <v>666.66666666666663</v>
          </cell>
          <cell r="T200">
            <v>2000</v>
          </cell>
          <cell r="V200" t="str">
            <v>GL meter 2.3 MM, no liquid, gas cycling only</v>
          </cell>
          <cell r="W200">
            <v>1</v>
          </cell>
          <cell r="X200">
            <v>1330</v>
          </cell>
        </row>
        <row r="201">
          <cell r="B201">
            <v>43536</v>
          </cell>
          <cell r="C201" t="str">
            <v>B-03</v>
          </cell>
          <cell r="D201" t="str">
            <v>B-03:GBM</v>
          </cell>
          <cell r="E201">
            <v>24</v>
          </cell>
          <cell r="F201">
            <v>100</v>
          </cell>
          <cell r="G201">
            <v>180</v>
          </cell>
          <cell r="I201">
            <v>1322</v>
          </cell>
          <cell r="J201">
            <v>258</v>
          </cell>
          <cell r="K201">
            <v>86</v>
          </cell>
          <cell r="L201">
            <v>344</v>
          </cell>
          <cell r="M201">
            <v>25</v>
          </cell>
          <cell r="N201">
            <v>0.20599999999999999</v>
          </cell>
          <cell r="O201">
            <v>2.97</v>
          </cell>
          <cell r="P201">
            <v>2.76</v>
          </cell>
          <cell r="R201">
            <v>798.44961240310079</v>
          </cell>
          <cell r="T201">
            <v>1669.9029126213593</v>
          </cell>
          <cell r="V201" t="str">
            <v>GL meter 3.8 MM, GL opt from prev GL meter 2.3 MM to 3.8 MM</v>
          </cell>
          <cell r="W201">
            <v>206</v>
          </cell>
          <cell r="X201">
            <v>2760</v>
          </cell>
        </row>
        <row r="202">
          <cell r="B202">
            <v>43537</v>
          </cell>
          <cell r="C202" t="str">
            <v>B-03</v>
          </cell>
          <cell r="D202" t="str">
            <v>B-03:GBM</v>
          </cell>
          <cell r="E202">
            <v>70</v>
          </cell>
          <cell r="F202">
            <v>100</v>
          </cell>
          <cell r="G202">
            <v>187</v>
          </cell>
          <cell r="H202">
            <v>96</v>
          </cell>
          <cell r="I202">
            <v>1314</v>
          </cell>
          <cell r="J202">
            <v>233.4</v>
          </cell>
          <cell r="K202">
            <v>77.8</v>
          </cell>
          <cell r="L202">
            <v>311.2</v>
          </cell>
          <cell r="M202">
            <v>25</v>
          </cell>
          <cell r="N202">
            <v>0.187</v>
          </cell>
          <cell r="O202">
            <v>2.89</v>
          </cell>
          <cell r="P202">
            <v>2.7</v>
          </cell>
          <cell r="R202">
            <v>801.19965724078838</v>
          </cell>
          <cell r="T202">
            <v>1664.1711229946525</v>
          </cell>
          <cell r="V202" t="str">
            <v>GL meter 3.7 MM (Qg&lt;&lt;GL meter)</v>
          </cell>
          <cell r="W202">
            <v>187</v>
          </cell>
          <cell r="X202">
            <v>2700</v>
          </cell>
          <cell r="Y202">
            <v>39.1</v>
          </cell>
        </row>
        <row r="203">
          <cell r="B203">
            <v>43542</v>
          </cell>
          <cell r="C203" t="str">
            <v>B-03</v>
          </cell>
          <cell r="D203" t="str">
            <v>B-03:GBM</v>
          </cell>
          <cell r="E203">
            <v>24</v>
          </cell>
          <cell r="F203">
            <v>100</v>
          </cell>
          <cell r="G203">
            <v>170</v>
          </cell>
          <cell r="I203">
            <v>1322</v>
          </cell>
          <cell r="J203">
            <v>161.30000000000001</v>
          </cell>
          <cell r="K203">
            <v>53.8</v>
          </cell>
          <cell r="L203">
            <v>215.1</v>
          </cell>
          <cell r="M203">
            <v>25.01162250116225</v>
          </cell>
          <cell r="N203">
            <v>0.129</v>
          </cell>
          <cell r="O203">
            <v>3</v>
          </cell>
          <cell r="P203">
            <v>2.87</v>
          </cell>
          <cell r="R203">
            <v>799.75201487910726</v>
          </cell>
          <cell r="T203">
            <v>1666.6666666666667</v>
          </cell>
          <cell r="V203" t="str">
            <v>GL meter 3.8 MM (Qg&lt;&lt;GL meter)</v>
          </cell>
          <cell r="W203">
            <v>129</v>
          </cell>
          <cell r="X203">
            <v>2870</v>
          </cell>
          <cell r="Y203">
            <v>154.80000000000001</v>
          </cell>
        </row>
        <row r="204">
          <cell r="B204">
            <v>43543</v>
          </cell>
          <cell r="C204" t="str">
            <v>B-03</v>
          </cell>
          <cell r="D204" t="str">
            <v>B-03:GBM</v>
          </cell>
          <cell r="E204">
            <v>24</v>
          </cell>
          <cell r="F204">
            <v>100</v>
          </cell>
          <cell r="G204">
            <v>165</v>
          </cell>
          <cell r="H204">
            <v>99</v>
          </cell>
          <cell r="I204">
            <v>1323</v>
          </cell>
          <cell r="J204">
            <v>139.5</v>
          </cell>
          <cell r="K204">
            <v>46.5</v>
          </cell>
          <cell r="L204">
            <v>186</v>
          </cell>
          <cell r="M204">
            <v>25</v>
          </cell>
          <cell r="N204">
            <v>0.112</v>
          </cell>
          <cell r="O204">
            <v>3.01</v>
          </cell>
          <cell r="P204">
            <v>2.9</v>
          </cell>
          <cell r="R204">
            <v>802.86738351254485</v>
          </cell>
          <cell r="T204">
            <v>1660.7142857142858</v>
          </cell>
          <cell r="V204" t="str">
            <v>GL meter 3.9 MM (Qg&lt;&lt;GL), continue monitor after GL opt</v>
          </cell>
          <cell r="W204">
            <v>112</v>
          </cell>
          <cell r="X204">
            <v>2900</v>
          </cell>
        </row>
        <row r="205">
          <cell r="B205">
            <v>43559</v>
          </cell>
          <cell r="C205" t="str">
            <v>B-03</v>
          </cell>
          <cell r="D205" t="str">
            <v>B-03:GBM</v>
          </cell>
          <cell r="E205">
            <v>24</v>
          </cell>
          <cell r="F205">
            <v>100</v>
          </cell>
          <cell r="G205">
            <v>199</v>
          </cell>
          <cell r="H205">
            <v>97</v>
          </cell>
          <cell r="I205">
            <v>1332</v>
          </cell>
          <cell r="J205">
            <v>85.2</v>
          </cell>
          <cell r="K205">
            <v>28.4</v>
          </cell>
          <cell r="L205">
            <v>113.6</v>
          </cell>
          <cell r="M205">
            <v>25</v>
          </cell>
          <cell r="N205">
            <v>6.8000000000000005E-2</v>
          </cell>
          <cell r="O205">
            <v>3.07</v>
          </cell>
          <cell r="P205">
            <v>3</v>
          </cell>
          <cell r="Q205">
            <v>90</v>
          </cell>
          <cell r="R205">
            <v>798.12206572769958</v>
          </cell>
          <cell r="T205">
            <v>1671.0294117647059</v>
          </cell>
          <cell r="V205" t="str">
            <v>GL meter 4 MM (Qg&lt;&lt;GL), total liq continue decrease</v>
          </cell>
          <cell r="W205">
            <v>68</v>
          </cell>
          <cell r="X205">
            <v>3000</v>
          </cell>
        </row>
        <row r="206">
          <cell r="B206">
            <v>43582</v>
          </cell>
          <cell r="C206" t="str">
            <v>B-03</v>
          </cell>
          <cell r="D206" t="str">
            <v>B-03:GBM</v>
          </cell>
          <cell r="E206">
            <v>23</v>
          </cell>
          <cell r="F206">
            <v>100</v>
          </cell>
          <cell r="G206">
            <v>216</v>
          </cell>
          <cell r="H206">
            <v>81</v>
          </cell>
          <cell r="I206">
            <v>1380</v>
          </cell>
          <cell r="J206">
            <v>23</v>
          </cell>
          <cell r="K206">
            <v>7.7</v>
          </cell>
          <cell r="L206">
            <v>30.7</v>
          </cell>
          <cell r="M206">
            <v>25.081433224755699</v>
          </cell>
          <cell r="N206">
            <v>1.7999999999999999E-2</v>
          </cell>
          <cell r="O206">
            <v>3.21</v>
          </cell>
          <cell r="P206">
            <v>3.19</v>
          </cell>
          <cell r="R206">
            <v>782.60869565217388</v>
          </cell>
          <cell r="T206">
            <v>1705.5555555555557</v>
          </cell>
          <cell r="V206" t="str">
            <v>GL meter 4.3 MM (Qg&lt;&lt;GL), WC update April 27%</v>
          </cell>
          <cell r="W206">
            <v>18</v>
          </cell>
          <cell r="X206">
            <v>3190</v>
          </cell>
        </row>
        <row r="207">
          <cell r="B207">
            <v>43600</v>
          </cell>
          <cell r="C207" t="str">
            <v>B-03</v>
          </cell>
          <cell r="D207" t="str">
            <v>B-03:GBM</v>
          </cell>
          <cell r="E207">
            <v>41</v>
          </cell>
          <cell r="F207">
            <v>100</v>
          </cell>
          <cell r="G207">
            <v>211</v>
          </cell>
          <cell r="H207">
            <v>84</v>
          </cell>
          <cell r="I207">
            <v>1374</v>
          </cell>
          <cell r="J207">
            <v>29.1</v>
          </cell>
          <cell r="K207">
            <v>10.8</v>
          </cell>
          <cell r="L207">
            <v>39.9</v>
          </cell>
          <cell r="M207">
            <v>27.06766917293233</v>
          </cell>
          <cell r="N207">
            <v>2.3E-2</v>
          </cell>
          <cell r="O207">
            <v>3.4</v>
          </cell>
          <cell r="P207">
            <v>3.38</v>
          </cell>
          <cell r="R207">
            <v>790.37800687285221</v>
          </cell>
          <cell r="T207">
            <v>1739.1304347826087</v>
          </cell>
          <cell r="V207" t="str">
            <v>GL meter 4.3 MM (Qg T/S&lt;&lt;GL), update WC 45%, still use 27% until confirm next month</v>
          </cell>
          <cell r="W207">
            <v>23</v>
          </cell>
          <cell r="X207">
            <v>3380</v>
          </cell>
        </row>
        <row r="208">
          <cell r="B208">
            <v>43614</v>
          </cell>
          <cell r="C208" t="str">
            <v>B-03</v>
          </cell>
          <cell r="D208" t="str">
            <v>B-03:GBM</v>
          </cell>
          <cell r="E208">
            <v>20</v>
          </cell>
          <cell r="F208">
            <v>100</v>
          </cell>
          <cell r="H208">
            <v>85</v>
          </cell>
          <cell r="I208">
            <v>1347</v>
          </cell>
          <cell r="J208">
            <v>15.3285</v>
          </cell>
          <cell r="K208">
            <v>12.54</v>
          </cell>
          <cell r="L208">
            <v>27.868500000000001</v>
          </cell>
          <cell r="M208">
            <v>44.997039668442866</v>
          </cell>
          <cell r="N208">
            <v>0.01</v>
          </cell>
          <cell r="O208">
            <v>3.33</v>
          </cell>
          <cell r="P208">
            <v>3.32</v>
          </cell>
          <cell r="R208">
            <v>652.37955442476436</v>
          </cell>
          <cell r="T208">
            <v>2786.85</v>
          </cell>
          <cell r="W208">
            <v>10</v>
          </cell>
          <cell r="X208">
            <v>3320</v>
          </cell>
        </row>
        <row r="209">
          <cell r="B209">
            <v>43629</v>
          </cell>
          <cell r="C209" t="str">
            <v>B-03</v>
          </cell>
          <cell r="D209" t="str">
            <v>B-03:GBM</v>
          </cell>
          <cell r="E209">
            <v>28</v>
          </cell>
          <cell r="F209">
            <v>100</v>
          </cell>
          <cell r="G209">
            <v>209</v>
          </cell>
          <cell r="H209">
            <v>94</v>
          </cell>
          <cell r="I209">
            <v>1378</v>
          </cell>
          <cell r="J209">
            <v>68.2</v>
          </cell>
          <cell r="K209">
            <v>55.8</v>
          </cell>
          <cell r="L209">
            <v>124</v>
          </cell>
          <cell r="M209">
            <v>45</v>
          </cell>
          <cell r="N209">
            <v>5.5E-2</v>
          </cell>
          <cell r="O209">
            <v>3.45</v>
          </cell>
          <cell r="P209">
            <v>3.39</v>
          </cell>
          <cell r="R209">
            <v>806.45161290322585</v>
          </cell>
          <cell r="T209">
            <v>2254.5454545454545</v>
          </cell>
          <cell r="V209" t="str">
            <v>QL meter 4.1 MM (Qg T/S&lt;&lt;GL), after SGS/Tub Clean up. 11 June WC 58%, but still use 45% until confirm next month</v>
          </cell>
          <cell r="W209">
            <v>55</v>
          </cell>
          <cell r="X209">
            <v>3390</v>
          </cell>
        </row>
        <row r="210">
          <cell r="B210">
            <v>43654</v>
          </cell>
          <cell r="C210" t="str">
            <v>B-03</v>
          </cell>
          <cell r="D210" t="str">
            <v>B-03:GBM</v>
          </cell>
          <cell r="E210">
            <v>2</v>
          </cell>
          <cell r="F210">
            <v>100</v>
          </cell>
          <cell r="G210">
            <v>196</v>
          </cell>
          <cell r="H210">
            <v>103</v>
          </cell>
          <cell r="I210">
            <v>524</v>
          </cell>
          <cell r="J210">
            <v>25</v>
          </cell>
          <cell r="K210">
            <v>2</v>
          </cell>
          <cell r="L210">
            <v>27</v>
          </cell>
          <cell r="M210">
            <v>7.4074074074074074</v>
          </cell>
          <cell r="N210">
            <v>0.2</v>
          </cell>
          <cell r="O210">
            <v>0.2</v>
          </cell>
          <cell r="P210">
            <v>0</v>
          </cell>
          <cell r="Q210">
            <v>0</v>
          </cell>
          <cell r="R210">
            <v>8000</v>
          </cell>
          <cell r="T210">
            <v>135</v>
          </cell>
          <cell r="V210" t="str">
            <v>NF, loaded up, SITP 1060 psig, after add pef GBM&amp;GS-2</v>
          </cell>
          <cell r="W210">
            <v>200</v>
          </cell>
          <cell r="X210">
            <v>0</v>
          </cell>
        </row>
        <row r="211">
          <cell r="B211">
            <v>43655</v>
          </cell>
          <cell r="C211" t="str">
            <v>B-03</v>
          </cell>
          <cell r="D211" t="str">
            <v>B-03:GBM</v>
          </cell>
          <cell r="E211">
            <v>15</v>
          </cell>
          <cell r="F211">
            <v>100</v>
          </cell>
          <cell r="G211">
            <v>219</v>
          </cell>
          <cell r="H211">
            <v>93</v>
          </cell>
          <cell r="I211">
            <v>981</v>
          </cell>
          <cell r="J211">
            <v>223</v>
          </cell>
          <cell r="K211">
            <v>49</v>
          </cell>
          <cell r="L211">
            <v>272</v>
          </cell>
          <cell r="M211">
            <v>18.014705882352942</v>
          </cell>
          <cell r="N211">
            <v>0.17799999999999999</v>
          </cell>
          <cell r="O211">
            <v>2.86</v>
          </cell>
          <cell r="P211">
            <v>2.68</v>
          </cell>
          <cell r="Q211">
            <v>100</v>
          </cell>
          <cell r="R211">
            <v>798.20627802690581</v>
          </cell>
          <cell r="T211">
            <v>1528.0898876404494</v>
          </cell>
          <cell r="V211" t="str">
            <v>GL meter 3.3 MM (Qg T/S &lt;&lt; GL, no aso gas from  reservoir, use prev GOR 800 got gas aso theory 0.178 MM; quite match with latest gas rate during NF ~0.2 MM)</v>
          </cell>
          <cell r="W211">
            <v>178</v>
          </cell>
          <cell r="X211">
            <v>2680</v>
          </cell>
        </row>
        <row r="212">
          <cell r="B212">
            <v>43656</v>
          </cell>
          <cell r="C212" t="str">
            <v>B-03</v>
          </cell>
          <cell r="D212" t="str">
            <v>B-03:GBM</v>
          </cell>
          <cell r="E212">
            <v>10</v>
          </cell>
          <cell r="F212">
            <v>100</v>
          </cell>
          <cell r="G212">
            <v>220</v>
          </cell>
          <cell r="H212">
            <v>94</v>
          </cell>
          <cell r="I212">
            <v>811</v>
          </cell>
          <cell r="J212">
            <v>198</v>
          </cell>
          <cell r="K212">
            <v>43.6</v>
          </cell>
          <cell r="L212">
            <v>241.6</v>
          </cell>
          <cell r="M212">
            <v>18.046357615894038</v>
          </cell>
          <cell r="N212">
            <v>0.159</v>
          </cell>
          <cell r="O212">
            <v>2.46</v>
          </cell>
          <cell r="P212">
            <v>2.2999999999999998</v>
          </cell>
          <cell r="Q212">
            <v>100</v>
          </cell>
          <cell r="R212">
            <v>803.030303030303</v>
          </cell>
          <cell r="T212">
            <v>1522.0125786163521</v>
          </cell>
          <cell r="V212" t="str">
            <v>GL meter 2.6 MM (after normalize GL after LP down)</v>
          </cell>
          <cell r="W212">
            <v>159</v>
          </cell>
          <cell r="X212">
            <v>2300</v>
          </cell>
        </row>
        <row r="213">
          <cell r="B213">
            <v>43657</v>
          </cell>
          <cell r="C213" t="str">
            <v>B-03</v>
          </cell>
          <cell r="D213" t="str">
            <v>B-03:GBM</v>
          </cell>
          <cell r="E213">
            <v>24</v>
          </cell>
          <cell r="F213">
            <v>100</v>
          </cell>
          <cell r="G213">
            <v>220</v>
          </cell>
          <cell r="H213">
            <v>94</v>
          </cell>
          <cell r="I213">
            <v>1030</v>
          </cell>
          <cell r="J213">
            <v>195.4</v>
          </cell>
          <cell r="K213">
            <v>100.6</v>
          </cell>
          <cell r="L213">
            <v>296</v>
          </cell>
          <cell r="M213">
            <v>33.986486486486484</v>
          </cell>
          <cell r="N213">
            <v>0.156</v>
          </cell>
          <cell r="O213">
            <v>3.04</v>
          </cell>
          <cell r="P213">
            <v>2.88</v>
          </cell>
          <cell r="Q213">
            <v>100</v>
          </cell>
          <cell r="R213">
            <v>798.36233367451382</v>
          </cell>
          <cell r="T213">
            <v>1897.4358974358975</v>
          </cell>
          <cell r="V213" t="str">
            <v>GL meter 3.3 MM , increase GL (Qg T/S&lt;&lt;GL), WC update 34%</v>
          </cell>
          <cell r="W213">
            <v>156</v>
          </cell>
          <cell r="X213">
            <v>2880</v>
          </cell>
        </row>
        <row r="214">
          <cell r="B214">
            <v>43662</v>
          </cell>
          <cell r="C214" t="str">
            <v>B-03</v>
          </cell>
          <cell r="D214" t="str">
            <v>B-03:GBM</v>
          </cell>
          <cell r="E214">
            <v>42</v>
          </cell>
          <cell r="F214">
            <v>100</v>
          </cell>
          <cell r="G214">
            <v>201</v>
          </cell>
          <cell r="H214">
            <v>91</v>
          </cell>
          <cell r="I214">
            <v>1132</v>
          </cell>
          <cell r="J214">
            <v>64.02</v>
          </cell>
          <cell r="K214">
            <v>113.82</v>
          </cell>
          <cell r="L214">
            <v>177.84</v>
          </cell>
          <cell r="M214">
            <v>64.001349527665312</v>
          </cell>
          <cell r="N214">
            <v>5.0999999999999997E-2</v>
          </cell>
          <cell r="O214">
            <v>3.0150000000000001</v>
          </cell>
          <cell r="P214">
            <v>2.9630000000000001</v>
          </cell>
          <cell r="Q214">
            <v>100</v>
          </cell>
          <cell r="R214">
            <v>796.62605435801311</v>
          </cell>
          <cell r="T214">
            <v>3487.0588235294117</v>
          </cell>
          <cell r="V214" t="str">
            <v>GL meter 3.5 MM , increase GL (Qg T/S&lt;&lt;GL), WC update 64%.</v>
          </cell>
          <cell r="W214">
            <v>51</v>
          </cell>
          <cell r="X214">
            <v>2963</v>
          </cell>
        </row>
        <row r="215">
          <cell r="B215">
            <v>43668</v>
          </cell>
          <cell r="C215" t="str">
            <v>B-03</v>
          </cell>
          <cell r="D215" t="str">
            <v>B-03:GBM</v>
          </cell>
          <cell r="E215">
            <v>26</v>
          </cell>
          <cell r="F215">
            <v>100</v>
          </cell>
          <cell r="G215">
            <v>203</v>
          </cell>
          <cell r="H215">
            <v>94</v>
          </cell>
          <cell r="I215">
            <v>1118</v>
          </cell>
          <cell r="J215">
            <v>74</v>
          </cell>
          <cell r="K215">
            <v>77</v>
          </cell>
          <cell r="L215">
            <v>151</v>
          </cell>
          <cell r="M215">
            <v>50.993377483443709</v>
          </cell>
          <cell r="N215">
            <v>5.8999999999999997E-2</v>
          </cell>
          <cell r="O215">
            <v>3.0179999999999998</v>
          </cell>
          <cell r="P215">
            <v>2.9590000000000001</v>
          </cell>
          <cell r="R215">
            <v>797.29729729729729</v>
          </cell>
          <cell r="T215">
            <v>2576.2711864406779</v>
          </cell>
          <cell r="V215" t="str">
            <v>GL meter 3 mmscfd, last wc sampling 22 July 2019, GL meter &gt;&gt; Qgas TS</v>
          </cell>
          <cell r="W215">
            <v>59</v>
          </cell>
          <cell r="X215">
            <v>2959</v>
          </cell>
        </row>
        <row r="216">
          <cell r="B216">
            <v>43671</v>
          </cell>
          <cell r="C216" t="str">
            <v>B-03</v>
          </cell>
          <cell r="D216" t="str">
            <v>B-03:GBM</v>
          </cell>
          <cell r="E216">
            <v>23</v>
          </cell>
          <cell r="F216">
            <v>100</v>
          </cell>
          <cell r="G216">
            <v>197</v>
          </cell>
          <cell r="H216">
            <v>95</v>
          </cell>
          <cell r="I216">
            <v>1190</v>
          </cell>
          <cell r="J216">
            <v>75.95</v>
          </cell>
          <cell r="K216">
            <v>79.05</v>
          </cell>
          <cell r="L216">
            <v>155</v>
          </cell>
          <cell r="M216">
            <v>51</v>
          </cell>
          <cell r="N216">
            <v>6.0999999999999999E-2</v>
          </cell>
          <cell r="O216">
            <v>3.153</v>
          </cell>
          <cell r="P216">
            <v>3.0920000000000001</v>
          </cell>
          <cell r="R216">
            <v>803.15997366688612</v>
          </cell>
          <cell r="T216">
            <v>2540.9836065573772</v>
          </cell>
          <cell r="V216" t="str">
            <v>last wc sampling 22 July 2019</v>
          </cell>
          <cell r="W216">
            <v>61</v>
          </cell>
          <cell r="X216">
            <v>3092</v>
          </cell>
        </row>
        <row r="217">
          <cell r="B217">
            <v>43682</v>
          </cell>
          <cell r="C217" t="str">
            <v>B-03</v>
          </cell>
          <cell r="D217" t="str">
            <v>B-03:GBM</v>
          </cell>
          <cell r="E217">
            <v>26</v>
          </cell>
          <cell r="F217">
            <v>100</v>
          </cell>
          <cell r="G217">
            <v>208</v>
          </cell>
          <cell r="H217">
            <v>90</v>
          </cell>
          <cell r="I217">
            <v>1132</v>
          </cell>
          <cell r="J217">
            <v>66.5</v>
          </cell>
          <cell r="K217">
            <v>69.2</v>
          </cell>
          <cell r="L217">
            <v>135.69999999999999</v>
          </cell>
          <cell r="M217">
            <v>50.994841562269713</v>
          </cell>
          <cell r="N217">
            <v>5.2999999999999999E-2</v>
          </cell>
          <cell r="O217">
            <v>2.94</v>
          </cell>
          <cell r="P217">
            <v>2.88</v>
          </cell>
          <cell r="R217">
            <v>796.99248120300751</v>
          </cell>
          <cell r="T217">
            <v>2562.2641509433961</v>
          </cell>
          <cell r="V217" t="str">
            <v>GL meter 3.7 MM, (GL meter &gt;&gt; Qg TS), WC 53% (August 2nd), but still use 51%</v>
          </cell>
          <cell r="W217">
            <v>53</v>
          </cell>
          <cell r="X217">
            <v>2880</v>
          </cell>
        </row>
        <row r="218">
          <cell r="B218">
            <v>43755</v>
          </cell>
          <cell r="C218" t="str">
            <v>B-03</v>
          </cell>
          <cell r="D218" t="str">
            <v>B-03:GBM</v>
          </cell>
          <cell r="E218">
            <v>8</v>
          </cell>
          <cell r="F218">
            <v>100</v>
          </cell>
          <cell r="G218">
            <v>203</v>
          </cell>
          <cell r="H218">
            <v>84</v>
          </cell>
          <cell r="I218">
            <v>1000</v>
          </cell>
          <cell r="J218">
            <v>7</v>
          </cell>
          <cell r="K218">
            <v>5</v>
          </cell>
          <cell r="L218">
            <v>12</v>
          </cell>
          <cell r="M218">
            <v>41.666666666666664</v>
          </cell>
          <cell r="N218">
            <v>6.0000000000000001E-3</v>
          </cell>
          <cell r="O218">
            <v>2.67</v>
          </cell>
          <cell r="P218">
            <v>2.6640000000000001</v>
          </cell>
          <cell r="R218">
            <v>857.14285714285711</v>
          </cell>
          <cell r="T218">
            <v>2000</v>
          </cell>
          <cell r="V218" t="str">
            <v>GL meter 3.28 MMSCFD, GL&gt;&gt;Gas @TS, GOR800, Last wc 41 sample 14 Oct 2019</v>
          </cell>
          <cell r="W218">
            <v>6</v>
          </cell>
          <cell r="X218">
            <v>2664</v>
          </cell>
        </row>
        <row r="219">
          <cell r="B219">
            <v>43824</v>
          </cell>
          <cell r="C219" t="str">
            <v>B-03</v>
          </cell>
          <cell r="D219" t="str">
            <v>B-03:GBM</v>
          </cell>
          <cell r="E219">
            <v>24</v>
          </cell>
          <cell r="F219">
            <v>100</v>
          </cell>
          <cell r="G219">
            <v>185</v>
          </cell>
          <cell r="H219">
            <v>80</v>
          </cell>
          <cell r="I219">
            <v>799</v>
          </cell>
          <cell r="J219">
            <v>0.5</v>
          </cell>
          <cell r="K219">
            <v>0.5</v>
          </cell>
          <cell r="L219">
            <v>1</v>
          </cell>
          <cell r="M219">
            <v>50</v>
          </cell>
          <cell r="N219">
            <v>0</v>
          </cell>
          <cell r="O219">
            <v>0.75</v>
          </cell>
          <cell r="P219">
            <v>0.75</v>
          </cell>
          <cell r="R219">
            <v>0</v>
          </cell>
          <cell r="T219">
            <v>0</v>
          </cell>
          <cell r="V219" t="str">
            <v>GL meter 2.2 MM (Qg T/S&lt;&lt;GL meter)</v>
          </cell>
          <cell r="W219">
            <v>0</v>
          </cell>
          <cell r="X219">
            <v>750</v>
          </cell>
        </row>
        <row r="220">
          <cell r="B220">
            <v>43830</v>
          </cell>
          <cell r="C220" t="str">
            <v>B-03</v>
          </cell>
          <cell r="D220" t="str">
            <v>B-03:GBM</v>
          </cell>
          <cell r="E220">
            <v>36</v>
          </cell>
          <cell r="F220">
            <v>100</v>
          </cell>
          <cell r="G220">
            <v>219</v>
          </cell>
          <cell r="H220">
            <v>83</v>
          </cell>
          <cell r="I220">
            <v>916</v>
          </cell>
          <cell r="J220">
            <v>3.9</v>
          </cell>
          <cell r="K220">
            <v>4.0999999999999996</v>
          </cell>
          <cell r="L220">
            <v>8</v>
          </cell>
          <cell r="M220">
            <v>51.25</v>
          </cell>
          <cell r="N220">
            <v>3.0000000000000001E-3</v>
          </cell>
          <cell r="O220">
            <v>0.65</v>
          </cell>
          <cell r="P220">
            <v>0.65</v>
          </cell>
          <cell r="R220">
            <v>769.23076923076928</v>
          </cell>
          <cell r="T220">
            <v>2666.6666666666665</v>
          </cell>
          <cell r="V220" t="str">
            <v>GL meter 4 MM (Qg T/S&lt;&lt;GL meter)</v>
          </cell>
          <cell r="W220">
            <v>3</v>
          </cell>
          <cell r="X220">
            <v>650</v>
          </cell>
        </row>
        <row r="221">
          <cell r="B221">
            <v>43839</v>
          </cell>
          <cell r="C221" t="str">
            <v>B-03</v>
          </cell>
          <cell r="D221" t="str">
            <v>B-03:GBM</v>
          </cell>
          <cell r="E221">
            <v>14</v>
          </cell>
          <cell r="F221">
            <v>100</v>
          </cell>
          <cell r="G221">
            <v>201</v>
          </cell>
          <cell r="H221">
            <v>83</v>
          </cell>
          <cell r="I221">
            <v>1042</v>
          </cell>
          <cell r="J221">
            <v>198</v>
          </cell>
          <cell r="K221">
            <v>2</v>
          </cell>
          <cell r="L221">
            <v>200</v>
          </cell>
          <cell r="M221">
            <v>1</v>
          </cell>
          <cell r="N221">
            <v>0.158</v>
          </cell>
          <cell r="O221">
            <v>2.41</v>
          </cell>
          <cell r="P221">
            <v>2.2400000000000002</v>
          </cell>
          <cell r="R221">
            <v>797.97979797979804</v>
          </cell>
          <cell r="T221">
            <v>1266.8987341772151</v>
          </cell>
          <cell r="V221" t="str">
            <v>GL meter 3.4 MM (Qg T/S&lt;&lt;GL meter), after Wax clean up, WC 1% 3x sampling</v>
          </cell>
          <cell r="W221">
            <v>158</v>
          </cell>
          <cell r="X221">
            <v>2240</v>
          </cell>
        </row>
        <row r="222">
          <cell r="B222">
            <v>43843</v>
          </cell>
          <cell r="C222" t="str">
            <v>B-03</v>
          </cell>
          <cell r="D222" t="str">
            <v>B-03:GBM</v>
          </cell>
          <cell r="E222">
            <v>23</v>
          </cell>
          <cell r="F222">
            <v>100</v>
          </cell>
          <cell r="G222">
            <v>205</v>
          </cell>
          <cell r="H222">
            <v>84</v>
          </cell>
          <cell r="I222">
            <v>1019</v>
          </cell>
          <cell r="J222">
            <v>69</v>
          </cell>
          <cell r="K222">
            <v>69</v>
          </cell>
          <cell r="L222">
            <v>138</v>
          </cell>
          <cell r="M222">
            <v>50</v>
          </cell>
          <cell r="N222">
            <v>5.5E-2</v>
          </cell>
          <cell r="O222">
            <v>2</v>
          </cell>
          <cell r="P222">
            <v>1.94</v>
          </cell>
          <cell r="R222">
            <v>797.10144927536237</v>
          </cell>
          <cell r="T222">
            <v>2509.090909090909</v>
          </cell>
          <cell r="V222" t="str">
            <v>GL meter 3.4 MM not freezing (Qg T/S&lt;&lt;GL meter), welltest after several days post Wax clean up</v>
          </cell>
          <cell r="W222">
            <v>55</v>
          </cell>
          <cell r="X222">
            <v>1940</v>
          </cell>
        </row>
        <row r="223">
          <cell r="B223">
            <v>43888</v>
          </cell>
          <cell r="C223" t="str">
            <v>B-03</v>
          </cell>
          <cell r="D223" t="str">
            <v>B-03:GBM</v>
          </cell>
          <cell r="E223">
            <v>22.5</v>
          </cell>
          <cell r="F223">
            <v>100</v>
          </cell>
          <cell r="G223">
            <v>211</v>
          </cell>
          <cell r="H223">
            <v>82</v>
          </cell>
          <cell r="I223">
            <v>1092</v>
          </cell>
          <cell r="J223">
            <v>33.9</v>
          </cell>
          <cell r="K223">
            <v>33.9</v>
          </cell>
          <cell r="L223">
            <v>67.8</v>
          </cell>
          <cell r="M223">
            <v>50</v>
          </cell>
          <cell r="N223">
            <v>2.7E-2</v>
          </cell>
          <cell r="O223">
            <v>2.35</v>
          </cell>
          <cell r="P223">
            <v>2.3199999999999998</v>
          </cell>
          <cell r="R223">
            <v>796.46017699115043</v>
          </cell>
          <cell r="T223">
            <v>2511.1111111111113</v>
          </cell>
          <cell r="V223" t="str">
            <v>GL meter 3.6 MM (Qg T/S&lt;&lt;GL), WC Feb 36% but still use 50% until confirm next month</v>
          </cell>
          <cell r="W223">
            <v>27</v>
          </cell>
          <cell r="X223">
            <v>2320</v>
          </cell>
        </row>
        <row r="224">
          <cell r="B224">
            <v>43910</v>
          </cell>
          <cell r="C224" t="str">
            <v>B-03</v>
          </cell>
          <cell r="D224" t="str">
            <v>B-03:GBM</v>
          </cell>
          <cell r="E224">
            <v>4</v>
          </cell>
          <cell r="F224">
            <v>100</v>
          </cell>
          <cell r="G224">
            <v>192</v>
          </cell>
          <cell r="H224">
            <v>90</v>
          </cell>
          <cell r="I224">
            <v>1145</v>
          </cell>
          <cell r="J224">
            <v>45</v>
          </cell>
          <cell r="K224">
            <v>34</v>
          </cell>
          <cell r="L224">
            <v>79</v>
          </cell>
          <cell r="M224">
            <v>43.037974683544306</v>
          </cell>
          <cell r="N224">
            <v>3.5999999999999997E-2</v>
          </cell>
          <cell r="O224">
            <v>2.58</v>
          </cell>
          <cell r="P224">
            <v>2.544</v>
          </cell>
          <cell r="R224">
            <v>800</v>
          </cell>
          <cell r="T224">
            <v>2194.4444444444443</v>
          </cell>
          <cell r="V224" t="str">
            <v>GL meter 3.76 MMSCFD (Qg TS &lt;&lt; GL), WC Mar 43%, GOR 800</v>
          </cell>
          <cell r="W224">
            <v>36</v>
          </cell>
          <cell r="X224">
            <v>2544</v>
          </cell>
        </row>
        <row r="225">
          <cell r="B225">
            <v>43925</v>
          </cell>
          <cell r="C225" t="str">
            <v>B-03</v>
          </cell>
          <cell r="D225" t="str">
            <v>B-03:GBM</v>
          </cell>
          <cell r="E225">
            <v>22</v>
          </cell>
          <cell r="F225">
            <v>100</v>
          </cell>
          <cell r="G225">
            <v>200</v>
          </cell>
          <cell r="H225">
            <v>84</v>
          </cell>
          <cell r="I225">
            <v>1078</v>
          </cell>
          <cell r="J225">
            <v>15.423</v>
          </cell>
          <cell r="K225">
            <v>11.347</v>
          </cell>
          <cell r="L225">
            <v>26.77</v>
          </cell>
          <cell r="M225">
            <v>42.387000373552482</v>
          </cell>
          <cell r="N225">
            <v>1.2E-2</v>
          </cell>
          <cell r="O225">
            <v>2.27</v>
          </cell>
          <cell r="P225">
            <v>2.2599999999999998</v>
          </cell>
          <cell r="R225">
            <v>778.05874343512937</v>
          </cell>
          <cell r="T225">
            <v>2230.8333333333335</v>
          </cell>
          <cell r="V225" t="str">
            <v>GL meter 3.5 MM (Qg T/S&lt;&lt;GL)</v>
          </cell>
          <cell r="W225">
            <v>12</v>
          </cell>
          <cell r="X225">
            <v>2260</v>
          </cell>
        </row>
        <row r="226">
          <cell r="B226">
            <v>43944</v>
          </cell>
          <cell r="C226" t="str">
            <v>B-03</v>
          </cell>
          <cell r="D226" t="str">
            <v>B-03:GBM</v>
          </cell>
          <cell r="E226">
            <v>13</v>
          </cell>
          <cell r="F226">
            <v>100</v>
          </cell>
          <cell r="G226">
            <v>193</v>
          </cell>
          <cell r="H226">
            <v>90</v>
          </cell>
          <cell r="I226">
            <v>876</v>
          </cell>
          <cell r="J226">
            <v>45.7</v>
          </cell>
          <cell r="K226">
            <v>34.5</v>
          </cell>
          <cell r="L226">
            <v>80.2</v>
          </cell>
          <cell r="M226">
            <v>43.017456359102248</v>
          </cell>
          <cell r="N226">
            <v>3.6999999999999998E-2</v>
          </cell>
          <cell r="O226">
            <v>1.97</v>
          </cell>
          <cell r="P226">
            <v>1.93</v>
          </cell>
          <cell r="R226">
            <v>809.62800875273524</v>
          </cell>
          <cell r="T226">
            <v>2167.2972972972975</v>
          </cell>
          <cell r="V226" t="str">
            <v>GL 3.1 MM (Qg T/S&lt;&lt;GL)</v>
          </cell>
          <cell r="W226">
            <v>37</v>
          </cell>
          <cell r="X226">
            <v>1930</v>
          </cell>
        </row>
        <row r="227">
          <cell r="B227">
            <v>43953</v>
          </cell>
          <cell r="C227" t="str">
            <v>B-03</v>
          </cell>
          <cell r="D227" t="str">
            <v>B-03:GBM</v>
          </cell>
          <cell r="E227">
            <v>22</v>
          </cell>
          <cell r="F227">
            <v>100</v>
          </cell>
          <cell r="G227">
            <v>195</v>
          </cell>
          <cell r="H227">
            <v>87</v>
          </cell>
          <cell r="I227">
            <v>856</v>
          </cell>
          <cell r="J227">
            <v>20</v>
          </cell>
          <cell r="K227">
            <v>20</v>
          </cell>
          <cell r="L227">
            <v>40</v>
          </cell>
          <cell r="M227">
            <v>50</v>
          </cell>
          <cell r="N227">
            <v>1.6E-2</v>
          </cell>
          <cell r="O227">
            <v>1.85</v>
          </cell>
          <cell r="P227">
            <v>1.7949999999999999</v>
          </cell>
          <cell r="R227">
            <v>800</v>
          </cell>
          <cell r="T227">
            <v>2500</v>
          </cell>
          <cell r="V227" t="str">
            <v>GL meter 3.06 MMSCFD (Qg T/S &lt;&lt;GL), use WC 50% April 2020</v>
          </cell>
          <cell r="W227">
            <v>16</v>
          </cell>
          <cell r="X227">
            <v>1795</v>
          </cell>
        </row>
        <row r="228">
          <cell r="B228">
            <v>43969</v>
          </cell>
          <cell r="C228" t="str">
            <v>B-03</v>
          </cell>
          <cell r="D228" t="str">
            <v>B-03:GBM</v>
          </cell>
          <cell r="E228">
            <v>22</v>
          </cell>
          <cell r="F228">
            <v>100</v>
          </cell>
          <cell r="G228">
            <v>197</v>
          </cell>
          <cell r="H228">
            <v>86</v>
          </cell>
          <cell r="I228">
            <v>841</v>
          </cell>
          <cell r="J228">
            <v>13</v>
          </cell>
          <cell r="K228">
            <v>6</v>
          </cell>
          <cell r="L228">
            <v>19</v>
          </cell>
          <cell r="M228">
            <v>31.578947368421051</v>
          </cell>
          <cell r="N228">
            <v>8.0000000000000002E-3</v>
          </cell>
          <cell r="O228">
            <v>1.5589999999999999</v>
          </cell>
          <cell r="P228">
            <v>1.5509999999999999</v>
          </cell>
          <cell r="R228">
            <v>615.38461538461536</v>
          </cell>
          <cell r="T228">
            <v>2375</v>
          </cell>
          <cell r="V228" t="str">
            <v>GL meter 2.47 MMSCFD (Qg T/S &lt;&lt;GL), use WC 30% May 2020</v>
          </cell>
          <cell r="W228">
            <v>8</v>
          </cell>
          <cell r="X228">
            <v>1551</v>
          </cell>
        </row>
        <row r="229">
          <cell r="B229">
            <v>43986</v>
          </cell>
          <cell r="C229" t="str">
            <v>B-03</v>
          </cell>
          <cell r="D229" t="str">
            <v>B-03:GBM</v>
          </cell>
          <cell r="E229">
            <v>24</v>
          </cell>
          <cell r="F229">
            <v>100</v>
          </cell>
          <cell r="G229">
            <v>198</v>
          </cell>
          <cell r="H229">
            <v>86</v>
          </cell>
          <cell r="I229">
            <v>916</v>
          </cell>
          <cell r="J229">
            <v>0.90100000000000002</v>
          </cell>
          <cell r="K229">
            <v>0.70799999999999996</v>
          </cell>
          <cell r="L229">
            <v>1.609</v>
          </cell>
          <cell r="M229">
            <v>44.002486016159104</v>
          </cell>
          <cell r="N229">
            <v>8.0000000000000002E-3</v>
          </cell>
          <cell r="O229">
            <v>1.61</v>
          </cell>
          <cell r="P229">
            <v>1.6020000000000001</v>
          </cell>
          <cell r="R229">
            <v>8879.0233074361822</v>
          </cell>
          <cell r="T229">
            <v>201.125</v>
          </cell>
          <cell r="V229" t="str">
            <v>GL meter 2.82 MMSCFD (Qg T/S &lt;&lt;GL), Last WC Sample 3 Jun 2020 ~44%</v>
          </cell>
          <cell r="W229">
            <v>8</v>
          </cell>
          <cell r="X229">
            <v>1602</v>
          </cell>
        </row>
        <row r="230">
          <cell r="B230">
            <v>44025</v>
          </cell>
          <cell r="C230" t="str">
            <v>B-03</v>
          </cell>
          <cell r="D230" t="str">
            <v>B-03:GBM</v>
          </cell>
          <cell r="E230">
            <v>28</v>
          </cell>
          <cell r="F230">
            <v>100</v>
          </cell>
          <cell r="G230">
            <v>190</v>
          </cell>
          <cell r="H230">
            <v>87</v>
          </cell>
          <cell r="I230">
            <v>972</v>
          </cell>
          <cell r="J230">
            <v>0.93</v>
          </cell>
          <cell r="K230">
            <v>1.23</v>
          </cell>
          <cell r="L230">
            <v>2.16</v>
          </cell>
          <cell r="M230">
            <v>56.944444444444443</v>
          </cell>
          <cell r="N230">
            <v>8.0000000000000002E-3</v>
          </cell>
          <cell r="O230">
            <v>2.21</v>
          </cell>
          <cell r="P230">
            <v>2.202</v>
          </cell>
          <cell r="R230">
            <v>8602.1505376344085</v>
          </cell>
          <cell r="T230">
            <v>270</v>
          </cell>
          <cell r="V230" t="str">
            <v>GL 3.2 MM (Qg T/S&lt;&lt;GL),WC 57% (july 06)</v>
          </cell>
          <cell r="W230">
            <v>8</v>
          </cell>
          <cell r="X230">
            <v>2202</v>
          </cell>
        </row>
        <row r="231">
          <cell r="B231">
            <v>44036</v>
          </cell>
          <cell r="C231" t="str">
            <v>B-03</v>
          </cell>
          <cell r="D231" t="str">
            <v>B-03:GBM</v>
          </cell>
          <cell r="E231">
            <v>26</v>
          </cell>
          <cell r="F231">
            <v>100</v>
          </cell>
          <cell r="G231">
            <v>199</v>
          </cell>
          <cell r="H231">
            <v>86</v>
          </cell>
          <cell r="I231">
            <v>1205</v>
          </cell>
          <cell r="J231">
            <v>32</v>
          </cell>
          <cell r="K231">
            <v>42</v>
          </cell>
          <cell r="L231">
            <v>74</v>
          </cell>
          <cell r="M231">
            <v>56.756756756756758</v>
          </cell>
          <cell r="N231">
            <v>0.27500000000000002</v>
          </cell>
          <cell r="O231">
            <v>2.68</v>
          </cell>
          <cell r="P231">
            <v>2.4049999999999998</v>
          </cell>
          <cell r="R231">
            <v>8593.75</v>
          </cell>
          <cell r="T231">
            <v>269.09090909090907</v>
          </cell>
          <cell r="V231" t="str">
            <v>GL sensitivity, GL meter 3.84 MM (Qg TS &lt;&lt; GL meter)</v>
          </cell>
          <cell r="W231">
            <v>275</v>
          </cell>
          <cell r="X231">
            <v>2405</v>
          </cell>
        </row>
        <row r="232">
          <cell r="B232">
            <v>44037</v>
          </cell>
          <cell r="C232" t="str">
            <v>B-03</v>
          </cell>
          <cell r="D232" t="str">
            <v>B-03:GBM</v>
          </cell>
          <cell r="E232">
            <v>23</v>
          </cell>
          <cell r="F232">
            <v>100</v>
          </cell>
          <cell r="G232">
            <v>193</v>
          </cell>
          <cell r="H232">
            <v>86</v>
          </cell>
          <cell r="I232">
            <v>1362</v>
          </cell>
          <cell r="J232">
            <v>50</v>
          </cell>
          <cell r="K232">
            <v>67</v>
          </cell>
          <cell r="L232">
            <v>117</v>
          </cell>
          <cell r="M232">
            <v>57.264957264957268</v>
          </cell>
          <cell r="N232">
            <v>0.42899999999999999</v>
          </cell>
          <cell r="O232">
            <v>3.03</v>
          </cell>
          <cell r="P232">
            <v>2.601</v>
          </cell>
          <cell r="R232">
            <v>8580</v>
          </cell>
          <cell r="T232">
            <v>272.72727272727275</v>
          </cell>
          <cell r="V232" t="str">
            <v>GL sensitivity, GL meter 4.18 MM (Qg TS &lt;&lt; GL meter)</v>
          </cell>
          <cell r="W232">
            <v>429</v>
          </cell>
          <cell r="X232">
            <v>2601</v>
          </cell>
        </row>
        <row r="233">
          <cell r="B233">
            <v>44048</v>
          </cell>
          <cell r="C233" t="str">
            <v>B-03</v>
          </cell>
          <cell r="D233" t="str">
            <v>B-03:GBM</v>
          </cell>
          <cell r="E233">
            <v>22</v>
          </cell>
          <cell r="F233">
            <v>100</v>
          </cell>
          <cell r="G233">
            <v>204</v>
          </cell>
          <cell r="H233">
            <v>84</v>
          </cell>
          <cell r="I233">
            <v>1305</v>
          </cell>
          <cell r="J233">
            <v>34</v>
          </cell>
          <cell r="K233">
            <v>7</v>
          </cell>
          <cell r="L233">
            <v>41</v>
          </cell>
          <cell r="M233">
            <v>17.073170731707318</v>
          </cell>
          <cell r="N233">
            <v>2.7E-2</v>
          </cell>
          <cell r="O233">
            <v>2.9710000000000001</v>
          </cell>
          <cell r="P233">
            <v>2.944</v>
          </cell>
          <cell r="Q233">
            <v>55</v>
          </cell>
          <cell r="R233">
            <v>794.11764705882354</v>
          </cell>
          <cell r="T233">
            <v>1555.5555555555557</v>
          </cell>
          <cell r="V233" t="str">
            <v>GL meter 4.12 MMSCFD (GL rate &gt;&gt; Qg TS), use water cut 18% (August 3)</v>
          </cell>
          <cell r="W233">
            <v>27</v>
          </cell>
          <cell r="X233">
            <v>2944</v>
          </cell>
          <cell r="Y233" t="str">
            <v>GAIN</v>
          </cell>
        </row>
        <row r="234">
          <cell r="B234">
            <v>44108</v>
          </cell>
          <cell r="C234" t="str">
            <v>B-03</v>
          </cell>
          <cell r="D234" t="str">
            <v>B-03:GBM</v>
          </cell>
          <cell r="E234">
            <v>18</v>
          </cell>
          <cell r="F234">
            <v>100</v>
          </cell>
          <cell r="G234">
            <v>226</v>
          </cell>
          <cell r="H234">
            <v>86</v>
          </cell>
          <cell r="I234">
            <v>1343</v>
          </cell>
          <cell r="J234">
            <v>52</v>
          </cell>
          <cell r="K234">
            <v>28</v>
          </cell>
          <cell r="L234">
            <v>80</v>
          </cell>
          <cell r="M234">
            <v>35</v>
          </cell>
          <cell r="N234">
            <v>4.2000000000000003E-2</v>
          </cell>
          <cell r="O234">
            <v>2.8370000000000002</v>
          </cell>
          <cell r="P234">
            <v>2.7949999999999999</v>
          </cell>
          <cell r="Q234">
            <v>55</v>
          </cell>
          <cell r="R234">
            <v>807.69230769230774</v>
          </cell>
          <cell r="T234">
            <v>1904.7619047619048</v>
          </cell>
          <cell r="V234" t="str">
            <v>GL ~4.31 MMSCFD (GL meter &gt;&gt; Qg TS), WC 35% (oct 5)</v>
          </cell>
          <cell r="W234">
            <v>42</v>
          </cell>
          <cell r="X234">
            <v>2795</v>
          </cell>
          <cell r="Y234">
            <v>202</v>
          </cell>
        </row>
        <row r="235">
          <cell r="B235">
            <v>44136</v>
          </cell>
          <cell r="C235" t="str">
            <v>B-03</v>
          </cell>
          <cell r="D235" t="str">
            <v>B-03:GBM</v>
          </cell>
          <cell r="E235">
            <v>24</v>
          </cell>
          <cell r="F235">
            <v>100</v>
          </cell>
          <cell r="G235">
            <v>215</v>
          </cell>
          <cell r="H235">
            <v>87</v>
          </cell>
          <cell r="I235">
            <v>1199</v>
          </cell>
          <cell r="J235">
            <v>131</v>
          </cell>
          <cell r="K235">
            <v>71</v>
          </cell>
          <cell r="L235">
            <v>202</v>
          </cell>
          <cell r="M235">
            <v>35.148514851485146</v>
          </cell>
          <cell r="N235">
            <v>0.1048</v>
          </cell>
          <cell r="O235">
            <v>2.74</v>
          </cell>
          <cell r="P235">
            <v>2.6349999999999998</v>
          </cell>
          <cell r="R235">
            <v>800</v>
          </cell>
          <cell r="T235">
            <v>1927.4809160305344</v>
          </cell>
          <cell r="V235" t="str">
            <v>GL 3.8 MM (Qg T/S&lt;&lt;GL meter), after Wax clean up (for job MTD GoWell)</v>
          </cell>
          <cell r="W235">
            <v>104.80000000000001</v>
          </cell>
          <cell r="X235">
            <v>2635</v>
          </cell>
          <cell r="Y235">
            <v>70.260869565217391</v>
          </cell>
        </row>
        <row r="236">
          <cell r="B236">
            <v>44141</v>
          </cell>
          <cell r="C236" t="str">
            <v>B-03</v>
          </cell>
          <cell r="D236" t="str">
            <v>B-03:GBM</v>
          </cell>
          <cell r="E236">
            <v>23</v>
          </cell>
          <cell r="F236">
            <v>100</v>
          </cell>
          <cell r="G236">
            <v>196</v>
          </cell>
          <cell r="H236">
            <v>95</v>
          </cell>
          <cell r="I236">
            <v>1151</v>
          </cell>
          <cell r="J236">
            <v>93.8</v>
          </cell>
          <cell r="K236">
            <v>40.200000000000003</v>
          </cell>
          <cell r="L236">
            <v>134</v>
          </cell>
          <cell r="M236">
            <v>30</v>
          </cell>
          <cell r="N236">
            <v>0.11</v>
          </cell>
          <cell r="O236">
            <v>2.61</v>
          </cell>
          <cell r="P236">
            <v>2.5</v>
          </cell>
          <cell r="R236">
            <v>1172.7078891257995</v>
          </cell>
          <cell r="T236">
            <v>1218.1818181818182</v>
          </cell>
          <cell r="V236" t="str">
            <v>GL meter 2.6 MM (Qg T/S&gt;&gt;GL meter) (after 6 days wax clean up), WC 30% (04 Nov 20)</v>
          </cell>
          <cell r="W236">
            <v>110</v>
          </cell>
          <cell r="X236">
            <v>2500</v>
          </cell>
          <cell r="Y236">
            <v>131.73913043478262</v>
          </cell>
        </row>
        <row r="237">
          <cell r="B237">
            <v>44173</v>
          </cell>
          <cell r="C237" t="str">
            <v>B-03</v>
          </cell>
          <cell r="D237" t="str">
            <v>B-03:GBM</v>
          </cell>
          <cell r="E237">
            <v>12</v>
          </cell>
          <cell r="F237">
            <v>100</v>
          </cell>
          <cell r="G237">
            <v>206</v>
          </cell>
          <cell r="H237">
            <v>82</v>
          </cell>
          <cell r="I237">
            <v>1191</v>
          </cell>
          <cell r="J237">
            <v>58.8</v>
          </cell>
          <cell r="K237">
            <v>25.2</v>
          </cell>
          <cell r="L237">
            <v>84</v>
          </cell>
          <cell r="M237">
            <v>30</v>
          </cell>
          <cell r="N237">
            <v>0.05</v>
          </cell>
          <cell r="O237">
            <v>2.6</v>
          </cell>
          <cell r="P237">
            <v>2.5499999999999998</v>
          </cell>
          <cell r="Q237">
            <v>83</v>
          </cell>
          <cell r="R237">
            <v>850.34013605442181</v>
          </cell>
          <cell r="T237">
            <v>1680</v>
          </cell>
          <cell r="V237" t="str">
            <v>GL meter 3.9 MM (Qg T/S&lt;&lt;GL meter), use GOR 800</v>
          </cell>
          <cell r="W237">
            <v>50</v>
          </cell>
          <cell r="X237">
            <v>2550</v>
          </cell>
        </row>
        <row r="238">
          <cell r="B238">
            <v>44203</v>
          </cell>
          <cell r="C238" t="str">
            <v>B-03</v>
          </cell>
          <cell r="D238" t="str">
            <v>B-03:GBM</v>
          </cell>
          <cell r="E238">
            <v>12</v>
          </cell>
          <cell r="F238">
            <v>100</v>
          </cell>
          <cell r="G238">
            <v>212</v>
          </cell>
          <cell r="H238">
            <v>83</v>
          </cell>
          <cell r="I238">
            <v>1308</v>
          </cell>
          <cell r="J238">
            <v>84</v>
          </cell>
          <cell r="K238">
            <v>36</v>
          </cell>
          <cell r="L238">
            <v>120</v>
          </cell>
          <cell r="M238">
            <v>30</v>
          </cell>
          <cell r="N238">
            <v>7.0000000000000007E-2</v>
          </cell>
          <cell r="O238">
            <v>2.37</v>
          </cell>
          <cell r="P238">
            <v>2.2999999999999998</v>
          </cell>
          <cell r="R238">
            <v>833.33333333333337</v>
          </cell>
          <cell r="T238">
            <v>1714.2857142857142</v>
          </cell>
          <cell r="V238" t="str">
            <v xml:space="preserve">GL meter 3.5 MM (Qg T/S&lt;&lt;GL meter), liquid improved probably after S/D FPSO 1 Jan 2021 </v>
          </cell>
          <cell r="W238">
            <v>70</v>
          </cell>
          <cell r="X238">
            <v>2300</v>
          </cell>
        </row>
        <row r="239">
          <cell r="B239">
            <v>44258</v>
          </cell>
          <cell r="C239" t="str">
            <v>B-03</v>
          </cell>
          <cell r="D239" t="str">
            <v>B-03:GBM</v>
          </cell>
          <cell r="E239">
            <v>12</v>
          </cell>
          <cell r="F239">
            <v>100</v>
          </cell>
          <cell r="G239">
            <v>215</v>
          </cell>
          <cell r="H239">
            <v>83</v>
          </cell>
          <cell r="I239">
            <v>972</v>
          </cell>
          <cell r="J239">
            <v>38</v>
          </cell>
          <cell r="K239">
            <v>15</v>
          </cell>
          <cell r="L239">
            <v>53</v>
          </cell>
          <cell r="M239">
            <v>28.30188679245283</v>
          </cell>
          <cell r="N239">
            <v>0.03</v>
          </cell>
          <cell r="O239">
            <v>1.75</v>
          </cell>
          <cell r="P239">
            <v>1.72</v>
          </cell>
          <cell r="R239">
            <v>789.47368421052636</v>
          </cell>
          <cell r="T239">
            <v>1766.6666666666667</v>
          </cell>
          <cell r="V239" t="str">
            <v>GL meter 2.9 MM (Qg T/S&lt;&lt;GL meter), CHP lower with less GL</v>
          </cell>
          <cell r="W239">
            <v>30</v>
          </cell>
          <cell r="X239">
            <v>1720</v>
          </cell>
        </row>
        <row r="240">
          <cell r="B240">
            <v>44279</v>
          </cell>
          <cell r="C240" t="str">
            <v>B-03</v>
          </cell>
          <cell r="D240" t="str">
            <v>B-03:GBM</v>
          </cell>
          <cell r="E240">
            <v>20</v>
          </cell>
          <cell r="F240">
            <v>100</v>
          </cell>
          <cell r="G240">
            <v>200</v>
          </cell>
          <cell r="H240">
            <v>86</v>
          </cell>
          <cell r="I240">
            <v>1088</v>
          </cell>
          <cell r="J240">
            <v>33</v>
          </cell>
          <cell r="K240">
            <v>2</v>
          </cell>
          <cell r="L240">
            <v>35</v>
          </cell>
          <cell r="M240">
            <v>5.7142857142857144</v>
          </cell>
          <cell r="N240">
            <v>2.5000000000000001E-2</v>
          </cell>
          <cell r="O240">
            <v>2.1269999999999998</v>
          </cell>
          <cell r="P240">
            <v>2.1019999999999999</v>
          </cell>
          <cell r="Q240">
            <v>20</v>
          </cell>
          <cell r="R240">
            <v>757.57575757575762</v>
          </cell>
          <cell r="T240">
            <v>1320</v>
          </cell>
          <cell r="V240" t="str">
            <v xml:space="preserve">GL meter 3.2 MMSCFD (Qg T/S &lt;&lt;GL meter), </v>
          </cell>
          <cell r="W240">
            <v>25</v>
          </cell>
          <cell r="X240">
            <v>2102</v>
          </cell>
        </row>
        <row r="241">
          <cell r="B241">
            <v>44313</v>
          </cell>
          <cell r="C241" t="str">
            <v>B-03</v>
          </cell>
          <cell r="D241" t="str">
            <v>B-03:GBM</v>
          </cell>
          <cell r="E241">
            <v>25</v>
          </cell>
          <cell r="F241">
            <v>100</v>
          </cell>
          <cell r="G241">
            <v>212</v>
          </cell>
          <cell r="H241">
            <v>87</v>
          </cell>
          <cell r="I241">
            <v>1030</v>
          </cell>
          <cell r="J241">
            <v>26</v>
          </cell>
          <cell r="K241">
            <v>15</v>
          </cell>
          <cell r="L241">
            <v>41</v>
          </cell>
          <cell r="M241">
            <v>36.585365853658537</v>
          </cell>
          <cell r="N241">
            <v>2.1000000000000001E-2</v>
          </cell>
          <cell r="O241">
            <v>1.8580000000000001</v>
          </cell>
          <cell r="P241">
            <v>1.837</v>
          </cell>
          <cell r="Q241">
            <v>20</v>
          </cell>
          <cell r="R241">
            <v>807.69230769230774</v>
          </cell>
          <cell r="T241">
            <v>1952.3809523809523</v>
          </cell>
          <cell r="V241" t="str">
            <v>GL meter 2.93 MMSCFD (Qg T/S &lt;&lt; GL meter)</v>
          </cell>
          <cell r="W241">
            <v>21</v>
          </cell>
          <cell r="X241">
            <v>1837</v>
          </cell>
        </row>
        <row r="242">
          <cell r="B242">
            <v>44330</v>
          </cell>
          <cell r="C242" t="str">
            <v>B-03</v>
          </cell>
          <cell r="D242" t="str">
            <v>B-03:GBM</v>
          </cell>
          <cell r="E242">
            <v>26</v>
          </cell>
          <cell r="F242">
            <v>100</v>
          </cell>
          <cell r="G242">
            <v>220</v>
          </cell>
          <cell r="H242">
            <v>95</v>
          </cell>
          <cell r="I242">
            <v>1052</v>
          </cell>
          <cell r="J242">
            <v>60</v>
          </cell>
          <cell r="K242">
            <v>141</v>
          </cell>
          <cell r="L242">
            <v>201</v>
          </cell>
          <cell r="M242">
            <v>70.149253731343279</v>
          </cell>
          <cell r="N242">
            <v>4.8000000000000001E-2</v>
          </cell>
          <cell r="O242">
            <v>2.0720000000000001</v>
          </cell>
          <cell r="P242">
            <v>2.024</v>
          </cell>
          <cell r="Q242">
            <v>20</v>
          </cell>
          <cell r="R242">
            <v>800</v>
          </cell>
          <cell r="T242">
            <v>4187.5</v>
          </cell>
          <cell r="V242" t="str">
            <v>GL meter 2.91 MMSCFD (GL meter &gt;&gt; Qg TS), kick off indication, WC sampling 30% (May 15)</v>
          </cell>
          <cell r="W242">
            <v>48</v>
          </cell>
          <cell r="X242">
            <v>2024</v>
          </cell>
        </row>
        <row r="243">
          <cell r="B243">
            <v>44334</v>
          </cell>
          <cell r="C243" t="str">
            <v>B-03</v>
          </cell>
          <cell r="D243" t="str">
            <v>B-03:GBM</v>
          </cell>
          <cell r="E243">
            <v>37</v>
          </cell>
          <cell r="F243">
            <v>100</v>
          </cell>
          <cell r="G243">
            <v>216</v>
          </cell>
          <cell r="H243">
            <v>90</v>
          </cell>
          <cell r="I243">
            <v>1101</v>
          </cell>
          <cell r="J243">
            <v>81</v>
          </cell>
          <cell r="K243">
            <v>38</v>
          </cell>
          <cell r="L243">
            <v>119</v>
          </cell>
          <cell r="M243">
            <v>31.932773109243698</v>
          </cell>
          <cell r="N243">
            <v>6.7000000000000004E-2</v>
          </cell>
          <cell r="O243">
            <v>1.966</v>
          </cell>
          <cell r="P243">
            <v>1.899</v>
          </cell>
          <cell r="Q243">
            <v>20</v>
          </cell>
          <cell r="R243">
            <v>827.16049382716051</v>
          </cell>
          <cell r="T243">
            <v>1791.044776119403</v>
          </cell>
          <cell r="V243" t="str">
            <v xml:space="preserve">GL meter 3.01 MMSCFD (GL meter &gt;&gt; Qg TS), WC sampling 0%. </v>
          </cell>
          <cell r="W243">
            <v>67</v>
          </cell>
          <cell r="X243">
            <v>1899</v>
          </cell>
        </row>
        <row r="244">
          <cell r="B244">
            <v>44343</v>
          </cell>
          <cell r="C244" t="str">
            <v>B-03</v>
          </cell>
          <cell r="D244" t="str">
            <v>B-03:GBM</v>
          </cell>
          <cell r="E244">
            <v>21</v>
          </cell>
          <cell r="F244">
            <v>100</v>
          </cell>
          <cell r="G244">
            <v>222</v>
          </cell>
          <cell r="H244">
            <v>98</v>
          </cell>
          <cell r="I244">
            <v>1188</v>
          </cell>
          <cell r="J244">
            <v>75</v>
          </cell>
          <cell r="K244">
            <v>36</v>
          </cell>
          <cell r="L244">
            <v>111</v>
          </cell>
          <cell r="M244">
            <v>32.432432432432435</v>
          </cell>
          <cell r="N244">
            <v>0.06</v>
          </cell>
          <cell r="O244">
            <v>2.1429999999999998</v>
          </cell>
          <cell r="P244">
            <v>2.0819999999999999</v>
          </cell>
          <cell r="Q244">
            <v>25</v>
          </cell>
          <cell r="R244">
            <v>800</v>
          </cell>
          <cell r="T244">
            <v>1850</v>
          </cell>
          <cell r="V244" t="str">
            <v>GL meter 3.22 MMSCFD (GL meter &gt;&gt; Qg TS), prior to wax clean up</v>
          </cell>
          <cell r="W244">
            <v>60</v>
          </cell>
          <cell r="X244">
            <v>2082</v>
          </cell>
          <cell r="Y244" t="str">
            <v>Gain</v>
          </cell>
        </row>
        <row r="245">
          <cell r="B245">
            <v>44358</v>
          </cell>
          <cell r="C245" t="str">
            <v>B-03</v>
          </cell>
          <cell r="D245" t="str">
            <v>B-03:GBM</v>
          </cell>
          <cell r="E245">
            <v>12</v>
          </cell>
          <cell r="F245">
            <v>100</v>
          </cell>
          <cell r="G245">
            <v>234</v>
          </cell>
          <cell r="H245">
            <v>96</v>
          </cell>
          <cell r="I245">
            <v>1341</v>
          </cell>
          <cell r="J245">
            <v>124</v>
          </cell>
          <cell r="K245">
            <v>59</v>
          </cell>
          <cell r="L245">
            <v>183</v>
          </cell>
          <cell r="M245">
            <v>32.240437158469945</v>
          </cell>
          <cell r="N245">
            <v>0.1</v>
          </cell>
          <cell r="O245">
            <v>1.91</v>
          </cell>
          <cell r="P245">
            <v>1.81</v>
          </cell>
          <cell r="R245">
            <v>806.45161290322585</v>
          </cell>
          <cell r="T245">
            <v>1830</v>
          </cell>
          <cell r="V245" t="str">
            <v>GL meter 3.5 MM (Qg T/S&lt;&lt;GL meter), after Wax Cleanup, use WC old 32%, maximum GL only 1.8 MM</v>
          </cell>
          <cell r="W245">
            <v>100</v>
          </cell>
          <cell r="X245">
            <v>1810</v>
          </cell>
          <cell r="Y245">
            <v>49</v>
          </cell>
        </row>
        <row r="246">
          <cell r="B246">
            <v>44371</v>
          </cell>
          <cell r="C246" t="str">
            <v>B-03</v>
          </cell>
          <cell r="D246" t="str">
            <v>B-03:GBM</v>
          </cell>
          <cell r="E246">
            <v>24</v>
          </cell>
          <cell r="F246">
            <v>100</v>
          </cell>
          <cell r="G246">
            <v>239.01</v>
          </cell>
          <cell r="H246">
            <v>94.31</v>
          </cell>
          <cell r="I246">
            <v>1443.17</v>
          </cell>
          <cell r="J246">
            <v>70.900000000000006</v>
          </cell>
          <cell r="K246">
            <v>33.4</v>
          </cell>
          <cell r="L246">
            <v>104.3</v>
          </cell>
          <cell r="M246">
            <v>32.02301054650048</v>
          </cell>
          <cell r="N246">
            <v>0.06</v>
          </cell>
          <cell r="O246">
            <v>2.2200000000000002</v>
          </cell>
          <cell r="P246">
            <v>2.16</v>
          </cell>
          <cell r="R246">
            <v>846.26234132581101</v>
          </cell>
          <cell r="T246">
            <v>1738.6666666666667</v>
          </cell>
          <cell r="V246" t="str">
            <v>GL meter 3.6 MM (QgT/S&lt;&lt;GLmeter)</v>
          </cell>
          <cell r="W246">
            <v>60</v>
          </cell>
          <cell r="X246">
            <v>2160</v>
          </cell>
        </row>
        <row r="247">
          <cell r="B247">
            <v>44388</v>
          </cell>
          <cell r="C247" t="str">
            <v>B-03</v>
          </cell>
          <cell r="D247" t="str">
            <v>B-03:GBM</v>
          </cell>
          <cell r="E247">
            <v>20</v>
          </cell>
          <cell r="F247">
            <v>100</v>
          </cell>
          <cell r="G247">
            <v>221</v>
          </cell>
          <cell r="H247">
            <v>86</v>
          </cell>
          <cell r="I247">
            <v>1366</v>
          </cell>
          <cell r="J247">
            <v>54</v>
          </cell>
          <cell r="K247">
            <v>26</v>
          </cell>
          <cell r="L247">
            <v>80</v>
          </cell>
          <cell r="M247">
            <v>32.5</v>
          </cell>
          <cell r="N247">
            <v>4.2999999999999997E-2</v>
          </cell>
          <cell r="O247">
            <v>1.988</v>
          </cell>
          <cell r="P247">
            <v>1.944</v>
          </cell>
          <cell r="Q247">
            <v>100</v>
          </cell>
          <cell r="R247">
            <v>796.2962962962963</v>
          </cell>
          <cell r="T247">
            <v>1860.4651162790697</v>
          </cell>
          <cell r="V247" t="str">
            <v xml:space="preserve">GL meter 3.54 MMSCFD (GL meter &gt;&gt; Qg TS), WC~0% (July). </v>
          </cell>
          <cell r="W247">
            <v>43</v>
          </cell>
          <cell r="X247">
            <v>1944</v>
          </cell>
          <cell r="Y247">
            <v>0</v>
          </cell>
        </row>
        <row r="248">
          <cell r="B248">
            <v>44403</v>
          </cell>
          <cell r="C248" t="str">
            <v>B-03</v>
          </cell>
          <cell r="D248" t="str">
            <v>B-03:GBM</v>
          </cell>
          <cell r="E248">
            <v>26</v>
          </cell>
          <cell r="F248">
            <v>100</v>
          </cell>
          <cell r="G248">
            <v>225</v>
          </cell>
          <cell r="H248">
            <v>85</v>
          </cell>
          <cell r="I248">
            <v>1392</v>
          </cell>
          <cell r="J248">
            <v>43</v>
          </cell>
          <cell r="K248">
            <v>20</v>
          </cell>
          <cell r="L248">
            <v>63</v>
          </cell>
          <cell r="M248">
            <v>31.746031746031747</v>
          </cell>
          <cell r="N248">
            <v>3.4000000000000002E-2</v>
          </cell>
          <cell r="O248">
            <v>1.9810000000000001</v>
          </cell>
          <cell r="P248">
            <v>1.9470000000000001</v>
          </cell>
          <cell r="Q248">
            <v>100</v>
          </cell>
          <cell r="R248">
            <v>790.69767441860461</v>
          </cell>
          <cell r="T248">
            <v>1852.9411764705883</v>
          </cell>
          <cell r="V248" t="str">
            <v xml:space="preserve">GL meter 3.65 MMSCFD (GL meter &gt;&gt; Qg TS) </v>
          </cell>
          <cell r="W248">
            <v>34</v>
          </cell>
          <cell r="X248">
            <v>1947</v>
          </cell>
        </row>
        <row r="249">
          <cell r="B249">
            <v>44429</v>
          </cell>
          <cell r="C249" t="str">
            <v>B-03</v>
          </cell>
          <cell r="D249" t="str">
            <v>B-03:GBM</v>
          </cell>
          <cell r="E249">
            <v>30</v>
          </cell>
          <cell r="F249">
            <v>100</v>
          </cell>
          <cell r="G249">
            <v>223</v>
          </cell>
          <cell r="H249">
            <v>83</v>
          </cell>
          <cell r="I249">
            <v>1268</v>
          </cell>
          <cell r="J249">
            <v>11</v>
          </cell>
          <cell r="K249">
            <v>5</v>
          </cell>
          <cell r="L249">
            <v>16</v>
          </cell>
          <cell r="M249">
            <v>31.25</v>
          </cell>
          <cell r="N249">
            <v>0.01</v>
          </cell>
          <cell r="O249">
            <v>1.77</v>
          </cell>
          <cell r="P249">
            <v>1.76</v>
          </cell>
          <cell r="R249">
            <v>909.09090909090912</v>
          </cell>
          <cell r="T249">
            <v>1600</v>
          </cell>
          <cell r="V249" t="str">
            <v>GL, GL meter ~3.44 MMscfd &gt;&gt; Gas TS ~1.77 MM, water cut 33%</v>
          </cell>
          <cell r="W249">
            <v>10</v>
          </cell>
          <cell r="X249">
            <v>1760</v>
          </cell>
        </row>
        <row r="250">
          <cell r="B250">
            <v>44448</v>
          </cell>
          <cell r="C250" t="str">
            <v>B-03</v>
          </cell>
          <cell r="D250" t="str">
            <v>B-03:GBM</v>
          </cell>
          <cell r="E250">
            <v>21</v>
          </cell>
          <cell r="F250">
            <v>100</v>
          </cell>
          <cell r="G250">
            <v>232</v>
          </cell>
          <cell r="H250">
            <v>85</v>
          </cell>
          <cell r="I250">
            <v>1297</v>
          </cell>
          <cell r="J250">
            <v>20</v>
          </cell>
          <cell r="K250">
            <v>10</v>
          </cell>
          <cell r="L250">
            <v>30</v>
          </cell>
          <cell r="M250">
            <v>33.333333333333336</v>
          </cell>
          <cell r="N250">
            <v>1.6E-2</v>
          </cell>
          <cell r="O250">
            <v>1.7450000000000001</v>
          </cell>
          <cell r="P250">
            <v>1.7290000000000001</v>
          </cell>
          <cell r="R250">
            <v>800</v>
          </cell>
          <cell r="T250">
            <v>1875</v>
          </cell>
          <cell r="V250" t="str">
            <v>GL meter 3.49 MMSCFD (GL meter &gt;&gt; Qg TS)</v>
          </cell>
          <cell r="W250">
            <v>16</v>
          </cell>
          <cell r="X250">
            <v>1729</v>
          </cell>
        </row>
        <row r="251">
          <cell r="B251">
            <v>44480</v>
          </cell>
          <cell r="C251" t="str">
            <v>B-03</v>
          </cell>
          <cell r="D251" t="str">
            <v>B-03:GBM</v>
          </cell>
          <cell r="E251">
            <v>18</v>
          </cell>
          <cell r="F251">
            <v>100</v>
          </cell>
          <cell r="G251">
            <v>220</v>
          </cell>
          <cell r="H251">
            <v>87</v>
          </cell>
          <cell r="I251">
            <v>1234</v>
          </cell>
          <cell r="J251">
            <v>96.83</v>
          </cell>
          <cell r="K251">
            <v>2.99</v>
          </cell>
          <cell r="L251">
            <v>99.82</v>
          </cell>
          <cell r="M251">
            <v>2.9953917050691246</v>
          </cell>
          <cell r="N251">
            <v>7.6999999999999999E-2</v>
          </cell>
          <cell r="O251">
            <v>1.65</v>
          </cell>
          <cell r="P251">
            <v>1.573</v>
          </cell>
          <cell r="R251">
            <v>795.20809666425691</v>
          </cell>
          <cell r="T251">
            <v>1296.3636363636363</v>
          </cell>
          <cell r="V251" t="str">
            <v>GL meter 3.35 MMSCFD (GL&gt; QG TS), manual WC 3% (7 Oct)</v>
          </cell>
          <cell r="W251">
            <v>77</v>
          </cell>
          <cell r="X251">
            <v>1573</v>
          </cell>
        </row>
        <row r="252">
          <cell r="B252">
            <v>44508</v>
          </cell>
          <cell r="C252" t="str">
            <v>B-03</v>
          </cell>
          <cell r="D252" t="str">
            <v>B-03:GBM</v>
          </cell>
          <cell r="E252">
            <v>22</v>
          </cell>
          <cell r="F252">
            <v>100</v>
          </cell>
          <cell r="G252">
            <v>204</v>
          </cell>
          <cell r="H252">
            <v>86</v>
          </cell>
          <cell r="I252">
            <v>1213</v>
          </cell>
          <cell r="J252">
            <v>28</v>
          </cell>
          <cell r="K252">
            <v>13</v>
          </cell>
          <cell r="L252">
            <v>41</v>
          </cell>
          <cell r="M252">
            <v>31.707317073170731</v>
          </cell>
          <cell r="N252">
            <v>2.1999999999999999E-2</v>
          </cell>
          <cell r="O252">
            <v>3.4670000000000001</v>
          </cell>
          <cell r="P252">
            <v>3.4449999999999998</v>
          </cell>
          <cell r="Q252">
            <v>80</v>
          </cell>
          <cell r="R252">
            <v>785.71428571428567</v>
          </cell>
          <cell r="T252">
            <v>1863.6363636363637</v>
          </cell>
          <cell r="V252" t="str">
            <v>GL meter 3.44 MMSCFD (GL meter&gt;&gt;Qg TS), WC october sampling ~ 3%</v>
          </cell>
          <cell r="W252">
            <v>22</v>
          </cell>
          <cell r="X252">
            <v>3445</v>
          </cell>
        </row>
        <row r="253">
          <cell r="B253">
            <v>44586</v>
          </cell>
          <cell r="C253" t="str">
            <v>B-03</v>
          </cell>
          <cell r="D253" t="str">
            <v>B-03:GBM</v>
          </cell>
          <cell r="E253">
            <v>12</v>
          </cell>
          <cell r="F253">
            <v>100</v>
          </cell>
          <cell r="G253">
            <v>225</v>
          </cell>
          <cell r="H253">
            <v>85</v>
          </cell>
          <cell r="I253">
            <v>1192</v>
          </cell>
          <cell r="J253">
            <v>114.5</v>
          </cell>
          <cell r="K253">
            <v>3.5</v>
          </cell>
          <cell r="L253">
            <v>118</v>
          </cell>
          <cell r="M253">
            <v>2.9661016949152543</v>
          </cell>
          <cell r="N253">
            <v>0.09</v>
          </cell>
          <cell r="O253">
            <v>1.46</v>
          </cell>
          <cell r="P253">
            <v>1.37</v>
          </cell>
          <cell r="R253">
            <v>786.02620087336243</v>
          </cell>
          <cell r="T253">
            <v>1311.1111111111111</v>
          </cell>
          <cell r="V253" t="str">
            <v>GL meter 3.29 MM &gt;&gt; gas TS 1.46 MM</v>
          </cell>
          <cell r="W253">
            <v>90</v>
          </cell>
          <cell r="X253">
            <v>1370</v>
          </cell>
        </row>
        <row r="254">
          <cell r="B254">
            <v>44621</v>
          </cell>
          <cell r="C254" t="str">
            <v>B-03</v>
          </cell>
          <cell r="D254" t="str">
            <v>B-03:GBM</v>
          </cell>
          <cell r="E254">
            <v>17</v>
          </cell>
          <cell r="F254">
            <v>100</v>
          </cell>
          <cell r="G254">
            <v>276</v>
          </cell>
          <cell r="H254">
            <v>84</v>
          </cell>
          <cell r="I254">
            <v>1526</v>
          </cell>
          <cell r="J254">
            <v>60</v>
          </cell>
          <cell r="K254">
            <v>20</v>
          </cell>
          <cell r="L254">
            <v>80</v>
          </cell>
          <cell r="M254">
            <v>25</v>
          </cell>
          <cell r="N254">
            <v>0.05</v>
          </cell>
          <cell r="O254">
            <v>2.14</v>
          </cell>
          <cell r="P254">
            <v>2.09</v>
          </cell>
          <cell r="Q254">
            <v>82</v>
          </cell>
          <cell r="R254">
            <v>833.33333333333337</v>
          </cell>
          <cell r="T254">
            <v>1600</v>
          </cell>
          <cell r="V254" t="str">
            <v>GL meter 4.3 MMSCFD (GL meter &gt;&gt; Qg TS), WC use monthly sampling 25%</v>
          </cell>
          <cell r="W254">
            <v>50</v>
          </cell>
          <cell r="X254">
            <v>2090</v>
          </cell>
        </row>
        <row r="255">
          <cell r="B255">
            <v>44647</v>
          </cell>
          <cell r="C255" t="str">
            <v>B-03</v>
          </cell>
          <cell r="D255" t="str">
            <v>B-03:GBM</v>
          </cell>
          <cell r="E255">
            <v>22</v>
          </cell>
          <cell r="F255">
            <v>99</v>
          </cell>
          <cell r="G255">
            <v>262</v>
          </cell>
          <cell r="H255">
            <v>86</v>
          </cell>
          <cell r="I255">
            <v>1489</v>
          </cell>
          <cell r="J255">
            <v>38.25</v>
          </cell>
          <cell r="K255">
            <v>12.75</v>
          </cell>
          <cell r="L255">
            <v>51</v>
          </cell>
          <cell r="M255">
            <v>25</v>
          </cell>
          <cell r="N255">
            <v>3.1899999999999998E-2</v>
          </cell>
          <cell r="O255">
            <v>2.19</v>
          </cell>
          <cell r="P255">
            <v>2.1581000000000001</v>
          </cell>
          <cell r="R255">
            <v>833.98692810457521</v>
          </cell>
          <cell r="T255">
            <v>1598.7460815047023</v>
          </cell>
          <cell r="V255" t="str">
            <v>GL meter 3.81 MMSCFD &gt;&gt; gas TS 2.19 MMSCFD</v>
          </cell>
          <cell r="W255">
            <v>31.9</v>
          </cell>
          <cell r="X255">
            <v>2158.1</v>
          </cell>
        </row>
        <row r="256">
          <cell r="B256">
            <v>44666</v>
          </cell>
          <cell r="C256" t="str">
            <v>B-03</v>
          </cell>
          <cell r="D256" t="str">
            <v>B-03:GBM</v>
          </cell>
          <cell r="E256">
            <v>20</v>
          </cell>
          <cell r="F256">
            <v>100</v>
          </cell>
          <cell r="G256">
            <v>274</v>
          </cell>
          <cell r="H256">
            <v>88</v>
          </cell>
          <cell r="I256">
            <v>1360</v>
          </cell>
          <cell r="J256">
            <v>55</v>
          </cell>
          <cell r="K256">
            <v>30</v>
          </cell>
          <cell r="L256">
            <v>85</v>
          </cell>
          <cell r="M256">
            <v>35.294117647058826</v>
          </cell>
          <cell r="N256">
            <v>4.3999999999999997E-2</v>
          </cell>
          <cell r="O256">
            <v>1.887</v>
          </cell>
          <cell r="P256">
            <v>1.8420000000000001</v>
          </cell>
          <cell r="Q256">
            <v>39.6</v>
          </cell>
          <cell r="R256">
            <v>800</v>
          </cell>
          <cell r="T256">
            <v>1931.8181818181818</v>
          </cell>
          <cell r="V256" t="str">
            <v>GL meter 3.63 MMSCFD ( GL meter &gt;&gt; Qg TS), use WC~35% (April 2022)</v>
          </cell>
          <cell r="W256">
            <v>44</v>
          </cell>
          <cell r="X256">
            <v>1842</v>
          </cell>
        </row>
        <row r="257">
          <cell r="B257">
            <v>44677</v>
          </cell>
          <cell r="C257" t="str">
            <v>B-03</v>
          </cell>
          <cell r="D257" t="str">
            <v>B-03:GBM</v>
          </cell>
          <cell r="E257">
            <v>12</v>
          </cell>
          <cell r="F257">
            <v>100</v>
          </cell>
          <cell r="G257">
            <v>259</v>
          </cell>
          <cell r="H257">
            <v>90</v>
          </cell>
          <cell r="I257">
            <v>1244</v>
          </cell>
          <cell r="J257">
            <v>51</v>
          </cell>
          <cell r="K257">
            <v>27</v>
          </cell>
          <cell r="L257">
            <v>78</v>
          </cell>
          <cell r="M257">
            <v>34.615384615384613</v>
          </cell>
          <cell r="N257">
            <v>0.04</v>
          </cell>
          <cell r="O257">
            <v>2.23</v>
          </cell>
          <cell r="P257">
            <v>2.19</v>
          </cell>
          <cell r="Q257">
            <v>40</v>
          </cell>
          <cell r="R257">
            <v>784.31372549019613</v>
          </cell>
          <cell r="T257">
            <v>1950</v>
          </cell>
          <cell r="V257" t="str">
            <v>GL meter 3.35 MMSCFD (GL meter &gt;&gt; Qg TS),</v>
          </cell>
          <cell r="W257">
            <v>40</v>
          </cell>
          <cell r="X257">
            <v>2190</v>
          </cell>
        </row>
        <row r="258">
          <cell r="B258">
            <v>44715</v>
          </cell>
          <cell r="C258" t="str">
            <v>B-03</v>
          </cell>
          <cell r="D258" t="str">
            <v>B-03:GBM</v>
          </cell>
          <cell r="E258">
            <v>24</v>
          </cell>
          <cell r="F258">
            <v>100</v>
          </cell>
          <cell r="G258">
            <v>238</v>
          </cell>
          <cell r="H258">
            <v>87</v>
          </cell>
          <cell r="I258">
            <v>1228</v>
          </cell>
          <cell r="J258">
            <v>18.399999999999999</v>
          </cell>
          <cell r="K258">
            <v>8.6</v>
          </cell>
          <cell r="L258">
            <v>27</v>
          </cell>
          <cell r="M258">
            <v>31.851851851851851</v>
          </cell>
          <cell r="N258">
            <v>1.472E-2</v>
          </cell>
          <cell r="O258">
            <v>1.43</v>
          </cell>
          <cell r="P258">
            <v>1.415</v>
          </cell>
          <cell r="R258">
            <v>800</v>
          </cell>
          <cell r="T258">
            <v>1834.2391304347825</v>
          </cell>
          <cell r="V258" t="str">
            <v>GL meter 3.33 MMSCFD &gt;&gt; gas TS</v>
          </cell>
          <cell r="W258">
            <v>14.72</v>
          </cell>
          <cell r="X258">
            <v>1415</v>
          </cell>
        </row>
        <row r="259">
          <cell r="B259">
            <v>44721</v>
          </cell>
          <cell r="C259" t="str">
            <v>B-03</v>
          </cell>
          <cell r="D259" t="str">
            <v>B-03:GBM</v>
          </cell>
          <cell r="E259">
            <v>22</v>
          </cell>
          <cell r="F259">
            <v>100</v>
          </cell>
          <cell r="G259">
            <v>243</v>
          </cell>
          <cell r="H259">
            <v>91</v>
          </cell>
          <cell r="I259">
            <v>1286</v>
          </cell>
          <cell r="J259">
            <v>48</v>
          </cell>
          <cell r="K259">
            <v>111</v>
          </cell>
          <cell r="L259">
            <v>159</v>
          </cell>
          <cell r="M259">
            <v>69.811320754716988</v>
          </cell>
          <cell r="N259">
            <v>3.7999999999999999E-2</v>
          </cell>
          <cell r="O259">
            <v>1.8819999999999999</v>
          </cell>
          <cell r="P259">
            <v>1.8440000000000001</v>
          </cell>
          <cell r="Q259">
            <v>38</v>
          </cell>
          <cell r="R259">
            <v>791.66666666666663</v>
          </cell>
          <cell r="T259">
            <v>4184.2105263157891</v>
          </cell>
          <cell r="V259" t="str">
            <v xml:space="preserve">GL meter 3.43 MMSCFD &gt;&gt; gas TS, post stop GL 2 days. </v>
          </cell>
          <cell r="W259">
            <v>38</v>
          </cell>
          <cell r="X259">
            <v>1844</v>
          </cell>
        </row>
        <row r="260">
          <cell r="B260">
            <v>44747</v>
          </cell>
          <cell r="C260" t="str">
            <v>B-03</v>
          </cell>
          <cell r="D260" t="str">
            <v>B-03:GBM</v>
          </cell>
          <cell r="E260">
            <v>26</v>
          </cell>
          <cell r="F260">
            <v>100</v>
          </cell>
          <cell r="G260">
            <v>203</v>
          </cell>
          <cell r="H260">
            <v>85</v>
          </cell>
          <cell r="I260">
            <v>1192</v>
          </cell>
          <cell r="J260">
            <v>13</v>
          </cell>
          <cell r="K260">
            <v>31</v>
          </cell>
          <cell r="L260">
            <v>44</v>
          </cell>
          <cell r="M260">
            <v>70.454545454545453</v>
          </cell>
          <cell r="N260">
            <v>1.0999999999999999E-2</v>
          </cell>
          <cell r="O260">
            <v>1.516</v>
          </cell>
          <cell r="P260">
            <v>1.506</v>
          </cell>
          <cell r="Q260">
            <v>100</v>
          </cell>
          <cell r="R260">
            <v>846.15384615384619</v>
          </cell>
          <cell r="T260">
            <v>4000</v>
          </cell>
          <cell r="V260" t="str">
            <v xml:space="preserve">GL meter 3.34 MMSCFD, </v>
          </cell>
          <cell r="W260">
            <v>11</v>
          </cell>
          <cell r="X260">
            <v>1506</v>
          </cell>
        </row>
        <row r="261">
          <cell r="B261">
            <v>44769</v>
          </cell>
          <cell r="C261" t="str">
            <v>B-03</v>
          </cell>
          <cell r="D261" t="str">
            <v>B-03:GBM</v>
          </cell>
          <cell r="E261">
            <v>20</v>
          </cell>
          <cell r="F261">
            <v>100</v>
          </cell>
          <cell r="G261">
            <v>212</v>
          </cell>
          <cell r="H261">
            <v>91</v>
          </cell>
          <cell r="I261">
            <v>1170</v>
          </cell>
          <cell r="J261">
            <v>75</v>
          </cell>
          <cell r="K261">
            <v>40</v>
          </cell>
          <cell r="L261">
            <v>115</v>
          </cell>
          <cell r="M261">
            <v>34.782608695652172</v>
          </cell>
          <cell r="N261">
            <v>0.06</v>
          </cell>
          <cell r="O261">
            <v>1.72</v>
          </cell>
          <cell r="P261">
            <v>1.66</v>
          </cell>
          <cell r="Q261">
            <v>40</v>
          </cell>
          <cell r="R261">
            <v>800</v>
          </cell>
          <cell r="T261">
            <v>1916.6666666666667</v>
          </cell>
          <cell r="V261" t="str">
            <v>GL meter 3.2 MM &gt;&gt; Qg T/S, sampling WC1% but use 35% until confirm</v>
          </cell>
          <cell r="W261">
            <v>60</v>
          </cell>
          <cell r="X261">
            <v>1660</v>
          </cell>
        </row>
        <row r="263">
          <cell r="B263">
            <v>44829</v>
          </cell>
          <cell r="C263">
            <v>60</v>
          </cell>
        </row>
        <row r="264">
          <cell r="B264">
            <v>44889</v>
          </cell>
        </row>
        <row r="265">
          <cell r="B265">
            <v>44949</v>
          </cell>
        </row>
        <row r="266">
          <cell r="B266">
            <v>45009</v>
          </cell>
        </row>
        <row r="267">
          <cell r="B267">
            <v>45069</v>
          </cell>
        </row>
        <row r="268">
          <cell r="B268">
            <v>45129</v>
          </cell>
        </row>
        <row r="269">
          <cell r="B269">
            <v>45189</v>
          </cell>
        </row>
        <row r="271">
          <cell r="K271" t="str">
            <v>Tot liq</v>
          </cell>
          <cell r="L271">
            <v>116</v>
          </cell>
          <cell r="M271">
            <v>35</v>
          </cell>
          <cell r="N271" t="str">
            <v>WC</v>
          </cell>
          <cell r="O271" t="str">
            <v>Gas T/S-GL</v>
          </cell>
        </row>
        <row r="272">
          <cell r="B272">
            <v>435</v>
          </cell>
          <cell r="K272" t="str">
            <v>oil</v>
          </cell>
          <cell r="L272">
            <v>75.400000000000006</v>
          </cell>
          <cell r="M272">
            <v>1.72</v>
          </cell>
          <cell r="N272" t="str">
            <v>Tot Qg</v>
          </cell>
          <cell r="O272">
            <v>-1.4800000000000002</v>
          </cell>
        </row>
        <row r="273">
          <cell r="K273" t="str">
            <v>water</v>
          </cell>
          <cell r="L273">
            <v>40.599999999999994</v>
          </cell>
          <cell r="M273">
            <v>6.0320000000000006E-2</v>
          </cell>
          <cell r="N273" t="str">
            <v>Asso</v>
          </cell>
          <cell r="O273">
            <v>800</v>
          </cell>
        </row>
        <row r="274">
          <cell r="M274">
            <v>1.65968</v>
          </cell>
          <cell r="N274" t="str">
            <v>GL</v>
          </cell>
        </row>
        <row r="275">
          <cell r="M275">
            <v>3.2</v>
          </cell>
          <cell r="N275" t="str">
            <v>GL meter</v>
          </cell>
        </row>
      </sheetData>
      <sheetData sheetId="38">
        <row r="2">
          <cell r="E2" t="str">
            <v>B</v>
          </cell>
        </row>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WGR2</v>
          </cell>
          <cell r="Z25" t="str">
            <v>CGR</v>
          </cell>
        </row>
        <row r="26">
          <cell r="B26">
            <v>38582</v>
          </cell>
          <cell r="C26" t="str">
            <v>B-04 (Production/Injection)</v>
          </cell>
          <cell r="D26" t="str">
            <v>B-04 (Production/Injection)</v>
          </cell>
          <cell r="E26">
            <v>14</v>
          </cell>
          <cell r="F26">
            <v>25</v>
          </cell>
          <cell r="G26">
            <v>1810</v>
          </cell>
          <cell r="H26">
            <v>211</v>
          </cell>
          <cell r="I26">
            <v>4.01</v>
          </cell>
          <cell r="J26">
            <v>3710</v>
          </cell>
          <cell r="K26">
            <v>695</v>
          </cell>
          <cell r="L26">
            <v>4405</v>
          </cell>
          <cell r="M26">
            <v>15.777525539160045</v>
          </cell>
          <cell r="N26">
            <v>26.29</v>
          </cell>
          <cell r="R26">
            <v>7086.2533692722373</v>
          </cell>
          <cell r="S26">
            <v>26.435907189045263</v>
          </cell>
          <cell r="T26">
            <v>167.55420311905667</v>
          </cell>
          <cell r="V26" t="str">
            <v>at 14:00 put on SRS</v>
          </cell>
          <cell r="W26">
            <v>26290</v>
          </cell>
          <cell r="X26">
            <v>0</v>
          </cell>
          <cell r="Y26">
            <v>26.435907189045267</v>
          </cell>
          <cell r="Z26">
            <v>141.11829593001141</v>
          </cell>
        </row>
        <row r="27">
          <cell r="B27">
            <v>38583</v>
          </cell>
          <cell r="C27" t="str">
            <v>B-04 (Production/Injection)</v>
          </cell>
          <cell r="D27" t="str">
            <v>B-04 (Production/Injection)</v>
          </cell>
          <cell r="E27">
            <v>9</v>
          </cell>
          <cell r="F27">
            <v>25</v>
          </cell>
          <cell r="G27">
            <v>1802</v>
          </cell>
          <cell r="H27">
            <v>213</v>
          </cell>
          <cell r="I27">
            <v>1.63</v>
          </cell>
          <cell r="J27">
            <v>3662</v>
          </cell>
          <cell r="K27">
            <v>669</v>
          </cell>
          <cell r="L27">
            <v>4331</v>
          </cell>
          <cell r="M27">
            <v>15.446779034864928</v>
          </cell>
          <cell r="N27">
            <v>26.32</v>
          </cell>
          <cell r="R27">
            <v>7187.3293282359364</v>
          </cell>
          <cell r="S27">
            <v>25.417933130699087</v>
          </cell>
          <cell r="T27">
            <v>164.55167173252281</v>
          </cell>
          <cell r="W27">
            <v>26320</v>
          </cell>
          <cell r="X27">
            <v>0</v>
          </cell>
          <cell r="Y27">
            <v>25.417933130699087</v>
          </cell>
          <cell r="Z27">
            <v>139.13373860182369</v>
          </cell>
        </row>
        <row r="28">
          <cell r="B28">
            <v>39058</v>
          </cell>
          <cell r="C28" t="str">
            <v>B-04 (Production/Injection)</v>
          </cell>
          <cell r="D28" t="str">
            <v>B-04 (Production/Injection):Zone3</v>
          </cell>
          <cell r="E28">
            <v>8</v>
          </cell>
          <cell r="F28">
            <v>22</v>
          </cell>
          <cell r="G28">
            <v>2570</v>
          </cell>
          <cell r="H28">
            <v>135</v>
          </cell>
          <cell r="I28">
            <v>635</v>
          </cell>
          <cell r="J28">
            <v>4</v>
          </cell>
          <cell r="K28">
            <v>122</v>
          </cell>
          <cell r="L28">
            <v>126</v>
          </cell>
          <cell r="M28">
            <v>96.825396825396822</v>
          </cell>
          <cell r="N28">
            <v>35.840000000000003</v>
          </cell>
          <cell r="R28">
            <v>8960000</v>
          </cell>
          <cell r="S28">
            <v>3.4040178571428572</v>
          </cell>
          <cell r="T28">
            <v>3.515625</v>
          </cell>
          <cell r="V28" t="str">
            <v>Put back on test as follow up</v>
          </cell>
          <cell r="W28">
            <v>35840</v>
          </cell>
          <cell r="X28">
            <v>0</v>
          </cell>
          <cell r="Y28">
            <v>3.4040178571428568</v>
          </cell>
          <cell r="Z28">
            <v>0.11160714285714285</v>
          </cell>
        </row>
        <row r="29">
          <cell r="B29">
            <v>39236</v>
          </cell>
          <cell r="C29" t="str">
            <v>B-04 (Production/Injection)</v>
          </cell>
          <cell r="D29" t="str">
            <v>B-04 (Production/Injection):Zone3</v>
          </cell>
          <cell r="E29">
            <v>11</v>
          </cell>
          <cell r="F29">
            <v>16</v>
          </cell>
          <cell r="G29">
            <v>2589</v>
          </cell>
          <cell r="H29">
            <v>134</v>
          </cell>
          <cell r="I29">
            <v>354</v>
          </cell>
          <cell r="J29">
            <v>142.9</v>
          </cell>
          <cell r="K29">
            <v>0</v>
          </cell>
          <cell r="L29">
            <v>142.9</v>
          </cell>
          <cell r="M29">
            <v>0</v>
          </cell>
          <cell r="N29">
            <v>10.47</v>
          </cell>
          <cell r="O29">
            <v>10.47</v>
          </cell>
          <cell r="P29">
            <v>0</v>
          </cell>
          <cell r="R29">
            <v>73268.019594121768</v>
          </cell>
          <cell r="S29">
            <v>0</v>
          </cell>
          <cell r="T29">
            <v>13.648519579751671</v>
          </cell>
          <cell r="V29" t="str">
            <v>step rate to get 10 MMSCFD</v>
          </cell>
          <cell r="W29">
            <v>10470</v>
          </cell>
          <cell r="X29">
            <v>0</v>
          </cell>
          <cell r="Y29">
            <v>0</v>
          </cell>
          <cell r="Z29">
            <v>13.648519579751671</v>
          </cell>
        </row>
        <row r="30">
          <cell r="B30">
            <v>39237</v>
          </cell>
          <cell r="C30" t="str">
            <v>B-04 (Production/Injection)</v>
          </cell>
          <cell r="D30" t="str">
            <v>B-04 (Production/Injection):Zone3</v>
          </cell>
          <cell r="E30">
            <v>7</v>
          </cell>
          <cell r="F30">
            <v>19</v>
          </cell>
          <cell r="G30">
            <v>2270</v>
          </cell>
          <cell r="H30">
            <v>152</v>
          </cell>
          <cell r="I30">
            <v>339</v>
          </cell>
          <cell r="J30">
            <v>596.79999999999995</v>
          </cell>
          <cell r="K30">
            <v>888</v>
          </cell>
          <cell r="L30">
            <v>1484.8</v>
          </cell>
          <cell r="M30">
            <v>59.806034482758619</v>
          </cell>
          <cell r="N30">
            <v>21.85</v>
          </cell>
          <cell r="O30">
            <v>21.85</v>
          </cell>
          <cell r="P30">
            <v>0</v>
          </cell>
          <cell r="R30">
            <v>36611.930294906168</v>
          </cell>
          <cell r="S30">
            <v>40.640732265446225</v>
          </cell>
          <cell r="T30">
            <v>67.954233409610978</v>
          </cell>
          <cell r="V30" t="str">
            <v>step rate to get 20MMSCFD</v>
          </cell>
          <cell r="W30">
            <v>21850</v>
          </cell>
          <cell r="X30">
            <v>0</v>
          </cell>
          <cell r="Y30">
            <v>40.640732265446225</v>
          </cell>
          <cell r="Z30">
            <v>27.313501144164757</v>
          </cell>
        </row>
        <row r="31">
          <cell r="B31">
            <v>39240</v>
          </cell>
          <cell r="C31" t="str">
            <v>B-04 (Production/Injection)</v>
          </cell>
          <cell r="D31" t="str">
            <v>B-04 (Production/Injection):Zone3</v>
          </cell>
          <cell r="E31">
            <v>8</v>
          </cell>
          <cell r="F31">
            <v>19</v>
          </cell>
          <cell r="G31">
            <v>2236</v>
          </cell>
          <cell r="H31">
            <v>154</v>
          </cell>
          <cell r="I31">
            <v>313</v>
          </cell>
          <cell r="J31">
            <v>3.6</v>
          </cell>
          <cell r="K31">
            <v>3433.1</v>
          </cell>
          <cell r="L31">
            <v>3436.7</v>
          </cell>
          <cell r="M31">
            <v>99.895248348706602</v>
          </cell>
          <cell r="N31">
            <v>20.54</v>
          </cell>
          <cell r="O31">
            <v>20.54</v>
          </cell>
          <cell r="P31">
            <v>0</v>
          </cell>
          <cell r="R31">
            <v>5705555.555555556</v>
          </cell>
          <cell r="S31">
            <v>167.14216163583251</v>
          </cell>
          <cell r="T31">
            <v>167.31742940603701</v>
          </cell>
          <cell r="V31" t="str">
            <v>step rate 20 MM (atual at 8 Jun)</v>
          </cell>
          <cell r="W31">
            <v>20540</v>
          </cell>
          <cell r="X31">
            <v>0</v>
          </cell>
          <cell r="Y31">
            <v>167.14216163583254</v>
          </cell>
          <cell r="Z31">
            <v>0.17526777020447909</v>
          </cell>
        </row>
        <row r="32">
          <cell r="B32">
            <v>39241</v>
          </cell>
          <cell r="C32" t="str">
            <v>B-04 (Production/Injection)</v>
          </cell>
          <cell r="D32" t="str">
            <v>B-04 (Production/Injection):Zone3</v>
          </cell>
          <cell r="E32">
            <v>8</v>
          </cell>
          <cell r="F32">
            <v>23</v>
          </cell>
          <cell r="G32">
            <v>1865</v>
          </cell>
          <cell r="H32">
            <v>150</v>
          </cell>
          <cell r="I32">
            <v>285</v>
          </cell>
          <cell r="J32">
            <v>4.2</v>
          </cell>
          <cell r="K32">
            <v>3690.6</v>
          </cell>
          <cell r="L32">
            <v>3694.8</v>
          </cell>
          <cell r="M32">
            <v>99.886326729457622</v>
          </cell>
          <cell r="N32">
            <v>30.18</v>
          </cell>
          <cell r="O32">
            <v>30.18</v>
          </cell>
          <cell r="P32">
            <v>0</v>
          </cell>
          <cell r="R32">
            <v>7185714.2857142854</v>
          </cell>
          <cell r="S32">
            <v>122.28628230616302</v>
          </cell>
          <cell r="T32">
            <v>122.42544731610337</v>
          </cell>
          <cell r="V32" t="str">
            <v>step rate 30 MM (atual at 8 Jun)</v>
          </cell>
          <cell r="W32">
            <v>30180</v>
          </cell>
          <cell r="X32">
            <v>0</v>
          </cell>
          <cell r="Y32">
            <v>122.28628230616302</v>
          </cell>
          <cell r="Z32">
            <v>0.13916500994035785</v>
          </cell>
        </row>
        <row r="33">
          <cell r="B33">
            <v>39242</v>
          </cell>
          <cell r="C33" t="str">
            <v>B-04 (Production/Injection)</v>
          </cell>
          <cell r="D33" t="str">
            <v>B-04 (Production/Injection):Zone3</v>
          </cell>
          <cell r="E33">
            <v>3</v>
          </cell>
          <cell r="F33">
            <v>26</v>
          </cell>
          <cell r="G33">
            <v>1576</v>
          </cell>
          <cell r="H33">
            <v>147</v>
          </cell>
          <cell r="I33">
            <v>267</v>
          </cell>
          <cell r="J33">
            <v>19.399999999999999</v>
          </cell>
          <cell r="K33">
            <v>3584</v>
          </cell>
          <cell r="L33">
            <v>3603.4</v>
          </cell>
          <cell r="M33">
            <v>99.461619581506355</v>
          </cell>
          <cell r="N33">
            <v>36.409999999999997</v>
          </cell>
          <cell r="O33">
            <v>36.409999999999997</v>
          </cell>
          <cell r="P33">
            <v>0</v>
          </cell>
          <cell r="R33">
            <v>1876804.1237113401</v>
          </cell>
          <cell r="S33">
            <v>98.434496017577587</v>
          </cell>
          <cell r="T33">
            <v>98.967316671244163</v>
          </cell>
          <cell r="V33" t="str">
            <v>at 36 MM</v>
          </cell>
          <cell r="W33">
            <v>36410</v>
          </cell>
          <cell r="X33">
            <v>0</v>
          </cell>
          <cell r="Y33">
            <v>98.434496017577601</v>
          </cell>
          <cell r="Z33">
            <v>0.53282065366657516</v>
          </cell>
        </row>
        <row r="34">
          <cell r="B34">
            <v>39304</v>
          </cell>
          <cell r="C34" t="str">
            <v>B-04 (Production/Injection)</v>
          </cell>
          <cell r="D34" t="str">
            <v>B-04 (Production/Injection):Zone3</v>
          </cell>
          <cell r="E34">
            <v>18</v>
          </cell>
          <cell r="F34">
            <v>24</v>
          </cell>
          <cell r="G34">
            <v>509</v>
          </cell>
          <cell r="H34">
            <v>126</v>
          </cell>
          <cell r="I34">
            <v>162</v>
          </cell>
          <cell r="J34">
            <v>716.3</v>
          </cell>
          <cell r="K34">
            <v>48.7</v>
          </cell>
          <cell r="L34">
            <v>765</v>
          </cell>
          <cell r="M34">
            <v>6.3660130718954244</v>
          </cell>
          <cell r="N34">
            <v>27.45</v>
          </cell>
          <cell r="O34">
            <v>27.45</v>
          </cell>
          <cell r="P34">
            <v>0</v>
          </cell>
          <cell r="R34">
            <v>38321.93215133324</v>
          </cell>
          <cell r="S34">
            <v>1.7741347905282332</v>
          </cell>
          <cell r="T34">
            <v>27.868852459016395</v>
          </cell>
          <cell r="V34" t="str">
            <v>oil consistent at 700, but wtr missing arger 6 hrs, Did we take water sample ?</v>
          </cell>
          <cell r="W34">
            <v>27450</v>
          </cell>
          <cell r="X34">
            <v>0</v>
          </cell>
          <cell r="Y34">
            <v>1.7741347905282332</v>
          </cell>
          <cell r="Z34">
            <v>26.094717668488158</v>
          </cell>
        </row>
        <row r="35">
          <cell r="B35">
            <v>39317</v>
          </cell>
          <cell r="C35" t="str">
            <v>B-04 (Production/Injection)</v>
          </cell>
          <cell r="D35" t="str">
            <v>B-04 (Production/Injection):Zone3</v>
          </cell>
          <cell r="E35">
            <v>6</v>
          </cell>
          <cell r="F35">
            <v>64</v>
          </cell>
          <cell r="G35">
            <v>496</v>
          </cell>
          <cell r="H35">
            <v>130</v>
          </cell>
          <cell r="I35">
            <v>182</v>
          </cell>
          <cell r="J35">
            <v>719</v>
          </cell>
          <cell r="K35">
            <v>97</v>
          </cell>
          <cell r="L35">
            <v>816</v>
          </cell>
          <cell r="M35">
            <v>11.887254901960784</v>
          </cell>
          <cell r="N35">
            <v>25.15</v>
          </cell>
          <cell r="R35">
            <v>34979.137691237833</v>
          </cell>
          <cell r="S35">
            <v>3.856858846918489</v>
          </cell>
          <cell r="T35">
            <v>32.445328031809147</v>
          </cell>
          <cell r="W35">
            <v>25150</v>
          </cell>
          <cell r="X35">
            <v>0</v>
          </cell>
          <cell r="Y35">
            <v>3.8568588469184895</v>
          </cell>
          <cell r="Z35">
            <v>28.588469184890659</v>
          </cell>
        </row>
        <row r="36">
          <cell r="B36">
            <v>39320</v>
          </cell>
          <cell r="C36" t="str">
            <v>B-04 (Production/Injection)</v>
          </cell>
          <cell r="D36" t="str">
            <v>B-04 (Production/Injection):Zone3</v>
          </cell>
          <cell r="E36">
            <v>11</v>
          </cell>
          <cell r="F36">
            <v>64</v>
          </cell>
          <cell r="G36">
            <v>495</v>
          </cell>
          <cell r="H36">
            <v>133</v>
          </cell>
          <cell r="I36">
            <v>184</v>
          </cell>
          <cell r="J36">
            <v>716</v>
          </cell>
          <cell r="K36">
            <v>121</v>
          </cell>
          <cell r="L36">
            <v>837</v>
          </cell>
          <cell r="M36">
            <v>14.456391875746714</v>
          </cell>
          <cell r="N36">
            <v>24.57</v>
          </cell>
          <cell r="R36">
            <v>34315.642458100556</v>
          </cell>
          <cell r="S36">
            <v>4.9247049247049244</v>
          </cell>
          <cell r="T36">
            <v>34.065934065934066</v>
          </cell>
          <cell r="W36">
            <v>24570</v>
          </cell>
          <cell r="X36">
            <v>0</v>
          </cell>
          <cell r="Y36">
            <v>4.9247049247049244</v>
          </cell>
          <cell r="Z36">
            <v>29.14122914122914</v>
          </cell>
        </row>
        <row r="37">
          <cell r="B37">
            <v>39327</v>
          </cell>
          <cell r="C37" t="str">
            <v>B-04 (Production/Injection)</v>
          </cell>
          <cell r="D37" t="str">
            <v>B-04 (Production/Injection):Zone3</v>
          </cell>
          <cell r="E37">
            <v>20</v>
          </cell>
          <cell r="F37">
            <v>64</v>
          </cell>
          <cell r="G37">
            <v>493</v>
          </cell>
          <cell r="H37">
            <v>133</v>
          </cell>
          <cell r="I37">
            <v>196</v>
          </cell>
          <cell r="J37">
            <v>741</v>
          </cell>
          <cell r="K37">
            <v>135</v>
          </cell>
          <cell r="L37">
            <v>876</v>
          </cell>
          <cell r="M37">
            <v>15.41095890410959</v>
          </cell>
          <cell r="N37">
            <v>23.42</v>
          </cell>
          <cell r="R37">
            <v>31605.937921727396</v>
          </cell>
          <cell r="S37">
            <v>5.7643040136635353</v>
          </cell>
          <cell r="T37">
            <v>37.403928266438939</v>
          </cell>
          <cell r="W37">
            <v>23420</v>
          </cell>
          <cell r="X37">
            <v>0</v>
          </cell>
          <cell r="Y37">
            <v>5.7643040136635353</v>
          </cell>
          <cell r="Z37">
            <v>31.639624252775402</v>
          </cell>
        </row>
        <row r="38">
          <cell r="B38">
            <v>39330</v>
          </cell>
          <cell r="C38" t="str">
            <v>B-04 (Production/Injection)</v>
          </cell>
          <cell r="D38" t="str">
            <v>B-04 (Production/Injection):Zone3</v>
          </cell>
          <cell r="E38">
            <v>13</v>
          </cell>
          <cell r="F38">
            <v>64</v>
          </cell>
          <cell r="G38">
            <v>490</v>
          </cell>
          <cell r="H38">
            <v>131</v>
          </cell>
          <cell r="I38">
            <v>197</v>
          </cell>
          <cell r="J38">
            <v>731</v>
          </cell>
          <cell r="K38">
            <v>123</v>
          </cell>
          <cell r="L38">
            <v>854</v>
          </cell>
          <cell r="M38">
            <v>14.402810304449648</v>
          </cell>
          <cell r="N38">
            <v>22.69</v>
          </cell>
          <cell r="R38">
            <v>31039.67168262654</v>
          </cell>
          <cell r="S38">
            <v>5.420890260026443</v>
          </cell>
          <cell r="T38">
            <v>37.637725870427502</v>
          </cell>
          <cell r="W38">
            <v>22690</v>
          </cell>
          <cell r="X38">
            <v>0</v>
          </cell>
          <cell r="Y38">
            <v>5.420890260026443</v>
          </cell>
          <cell r="Z38">
            <v>32.216835610401056</v>
          </cell>
        </row>
        <row r="39">
          <cell r="B39">
            <v>39357</v>
          </cell>
          <cell r="C39" t="str">
            <v>B-04 (Production/Injection)</v>
          </cell>
          <cell r="D39" t="str">
            <v>B-04 (Production/Injection):Zone3</v>
          </cell>
          <cell r="E39">
            <v>8</v>
          </cell>
          <cell r="F39">
            <v>100</v>
          </cell>
          <cell r="G39">
            <v>475</v>
          </cell>
          <cell r="H39">
            <v>139</v>
          </cell>
          <cell r="I39">
            <v>214</v>
          </cell>
          <cell r="J39">
            <v>727</v>
          </cell>
          <cell r="K39">
            <v>0</v>
          </cell>
          <cell r="L39">
            <v>727</v>
          </cell>
          <cell r="M39">
            <v>0</v>
          </cell>
          <cell r="N39">
            <v>18.95</v>
          </cell>
          <cell r="R39">
            <v>26066.024759284734</v>
          </cell>
          <cell r="S39">
            <v>0</v>
          </cell>
          <cell r="T39">
            <v>38.364116094986805</v>
          </cell>
          <cell r="V39" t="str">
            <v>better result</v>
          </cell>
          <cell r="W39">
            <v>18950</v>
          </cell>
          <cell r="X39">
            <v>0</v>
          </cell>
          <cell r="Y39">
            <v>0</v>
          </cell>
          <cell r="Z39">
            <v>38.364116094986812</v>
          </cell>
        </row>
        <row r="40">
          <cell r="B40">
            <v>39380</v>
          </cell>
          <cell r="C40" t="str">
            <v>B-04 (Production/Injection)</v>
          </cell>
          <cell r="D40" t="str">
            <v>B-04 (Production/Injection):Zone3</v>
          </cell>
          <cell r="E40">
            <v>10</v>
          </cell>
          <cell r="F40">
            <v>100</v>
          </cell>
          <cell r="G40">
            <v>484</v>
          </cell>
          <cell r="H40">
            <v>143</v>
          </cell>
          <cell r="I40">
            <v>223</v>
          </cell>
          <cell r="J40">
            <v>633</v>
          </cell>
          <cell r="K40">
            <v>0</v>
          </cell>
          <cell r="L40">
            <v>633</v>
          </cell>
          <cell r="M40">
            <v>0</v>
          </cell>
          <cell r="N40">
            <v>16.98</v>
          </cell>
          <cell r="R40">
            <v>26824.644549763034</v>
          </cell>
          <cell r="S40">
            <v>0</v>
          </cell>
          <cell r="T40">
            <v>37.2791519434629</v>
          </cell>
          <cell r="W40">
            <v>16980</v>
          </cell>
          <cell r="X40">
            <v>0</v>
          </cell>
          <cell r="Y40">
            <v>0</v>
          </cell>
          <cell r="Z40">
            <v>37.2791519434629</v>
          </cell>
        </row>
        <row r="41">
          <cell r="B41">
            <v>39394</v>
          </cell>
          <cell r="C41" t="str">
            <v>B-04 (Production/Injection)</v>
          </cell>
          <cell r="D41" t="str">
            <v>B-04 (Production/Injection):Zone3</v>
          </cell>
          <cell r="E41">
            <v>8</v>
          </cell>
          <cell r="F41">
            <v>100</v>
          </cell>
          <cell r="G41">
            <v>478</v>
          </cell>
          <cell r="H41">
            <v>147</v>
          </cell>
          <cell r="I41">
            <v>232</v>
          </cell>
          <cell r="J41">
            <v>598</v>
          </cell>
          <cell r="K41">
            <v>89</v>
          </cell>
          <cell r="L41">
            <v>687</v>
          </cell>
          <cell r="M41">
            <v>12.954876273653566</v>
          </cell>
          <cell r="N41">
            <v>16.399999999999999</v>
          </cell>
          <cell r="R41">
            <v>27424.749163879598</v>
          </cell>
          <cell r="S41">
            <v>5.4268292682926829</v>
          </cell>
          <cell r="T41">
            <v>41.890243902439025</v>
          </cell>
          <cell r="W41">
            <v>16400</v>
          </cell>
          <cell r="X41">
            <v>0</v>
          </cell>
          <cell r="Y41">
            <v>5.4268292682926838</v>
          </cell>
          <cell r="Z41">
            <v>36.463414634146346</v>
          </cell>
        </row>
        <row r="42">
          <cell r="B42">
            <v>39422</v>
          </cell>
          <cell r="C42" t="str">
            <v>B-04 (Production/Injection)</v>
          </cell>
          <cell r="D42" t="str">
            <v>B-04 (Production/Injection):Zone3</v>
          </cell>
          <cell r="E42">
            <v>10</v>
          </cell>
          <cell r="F42">
            <v>100</v>
          </cell>
          <cell r="G42">
            <v>477</v>
          </cell>
          <cell r="H42">
            <v>147</v>
          </cell>
          <cell r="I42">
            <v>249</v>
          </cell>
          <cell r="J42">
            <v>598</v>
          </cell>
          <cell r="K42">
            <v>93</v>
          </cell>
          <cell r="L42">
            <v>691</v>
          </cell>
          <cell r="M42">
            <v>13.458755426917511</v>
          </cell>
          <cell r="N42">
            <v>14.2</v>
          </cell>
          <cell r="R42">
            <v>23745.819397993309</v>
          </cell>
          <cell r="S42">
            <v>6.549295774647887</v>
          </cell>
          <cell r="T42">
            <v>48.661971830985912</v>
          </cell>
          <cell r="V42" t="str">
            <v>wtr on and off</v>
          </cell>
          <cell r="W42">
            <v>14200</v>
          </cell>
          <cell r="X42">
            <v>0</v>
          </cell>
          <cell r="Y42">
            <v>6.5492957746478879</v>
          </cell>
          <cell r="Z42">
            <v>42.112676056338032</v>
          </cell>
        </row>
        <row r="43">
          <cell r="B43">
            <v>39432</v>
          </cell>
          <cell r="C43" t="str">
            <v>B-04 (Production/Injection)</v>
          </cell>
          <cell r="D43" t="str">
            <v>B-04 (Production/Injection):Zone3</v>
          </cell>
          <cell r="E43">
            <v>8</v>
          </cell>
          <cell r="F43">
            <v>100</v>
          </cell>
          <cell r="G43">
            <v>457</v>
          </cell>
          <cell r="H43">
            <v>149</v>
          </cell>
          <cell r="I43">
            <v>262</v>
          </cell>
          <cell r="J43">
            <v>579</v>
          </cell>
          <cell r="K43">
            <v>7</v>
          </cell>
          <cell r="L43">
            <v>586</v>
          </cell>
          <cell r="M43">
            <v>1.1945392491467577</v>
          </cell>
          <cell r="N43">
            <v>13.08</v>
          </cell>
          <cell r="R43">
            <v>22590.673575129535</v>
          </cell>
          <cell r="S43">
            <v>0.53516819571865448</v>
          </cell>
          <cell r="T43">
            <v>44.801223241590215</v>
          </cell>
          <cell r="W43">
            <v>13080</v>
          </cell>
          <cell r="X43">
            <v>0</v>
          </cell>
          <cell r="Y43">
            <v>0.53516819571865448</v>
          </cell>
          <cell r="Z43">
            <v>44.26605504587156</v>
          </cell>
        </row>
        <row r="44">
          <cell r="B44">
            <v>39440</v>
          </cell>
          <cell r="C44" t="str">
            <v>B-04 (Production/Injection)</v>
          </cell>
          <cell r="D44" t="str">
            <v>B-04 (Production/Injection):Zone3</v>
          </cell>
          <cell r="E44">
            <v>7</v>
          </cell>
          <cell r="F44">
            <v>100</v>
          </cell>
          <cell r="G44">
            <v>456</v>
          </cell>
          <cell r="H44">
            <v>146</v>
          </cell>
          <cell r="I44">
            <v>266</v>
          </cell>
          <cell r="J44">
            <v>579.29999999999995</v>
          </cell>
          <cell r="K44">
            <v>20</v>
          </cell>
          <cell r="L44">
            <v>599.29999999999995</v>
          </cell>
          <cell r="M44">
            <v>3.3372267645586517</v>
          </cell>
          <cell r="N44">
            <v>13.17</v>
          </cell>
          <cell r="O44">
            <v>13.17</v>
          </cell>
          <cell r="P44">
            <v>0</v>
          </cell>
          <cell r="R44">
            <v>22734.334541688244</v>
          </cell>
          <cell r="S44">
            <v>1.518602885345482</v>
          </cell>
          <cell r="T44">
            <v>45.504935459377371</v>
          </cell>
          <cell r="W44">
            <v>13170</v>
          </cell>
          <cell r="X44">
            <v>0</v>
          </cell>
          <cell r="Y44">
            <v>1.5186028853454823</v>
          </cell>
          <cell r="Z44">
            <v>43.986332574031884</v>
          </cell>
        </row>
        <row r="45">
          <cell r="B45">
            <v>39442</v>
          </cell>
          <cell r="C45" t="str">
            <v>B-04 (Production/Injection)</v>
          </cell>
          <cell r="D45" t="str">
            <v>B-04 (Production/Injection):Zone3</v>
          </cell>
          <cell r="E45">
            <v>6</v>
          </cell>
          <cell r="F45">
            <v>100</v>
          </cell>
          <cell r="G45">
            <v>456</v>
          </cell>
          <cell r="H45">
            <v>146</v>
          </cell>
          <cell r="I45">
            <v>267</v>
          </cell>
          <cell r="J45">
            <v>528</v>
          </cell>
          <cell r="K45">
            <v>119</v>
          </cell>
          <cell r="L45">
            <v>647</v>
          </cell>
          <cell r="M45">
            <v>18.39258114374034</v>
          </cell>
          <cell r="N45">
            <v>13</v>
          </cell>
          <cell r="R45">
            <v>24621.21212121212</v>
          </cell>
          <cell r="S45">
            <v>9.1538461538461533</v>
          </cell>
          <cell r="T45">
            <v>49.769230769230766</v>
          </cell>
          <cell r="V45" t="str">
            <v>Wtr only appeared at fisrt hr of test</v>
          </cell>
          <cell r="W45">
            <v>13000</v>
          </cell>
          <cell r="X45">
            <v>0</v>
          </cell>
          <cell r="Y45">
            <v>9.1538461538461533</v>
          </cell>
          <cell r="Z45">
            <v>40.615384615384613</v>
          </cell>
        </row>
        <row r="46">
          <cell r="B46">
            <v>39469</v>
          </cell>
          <cell r="C46" t="str">
            <v>B-04 (Production/Injection)</v>
          </cell>
          <cell r="D46" t="str">
            <v>B-04 (Production/Injection):Zone3</v>
          </cell>
          <cell r="E46">
            <v>21</v>
          </cell>
          <cell r="F46">
            <v>100</v>
          </cell>
          <cell r="G46">
            <v>456</v>
          </cell>
          <cell r="H46">
            <v>149</v>
          </cell>
          <cell r="I46">
            <v>309</v>
          </cell>
          <cell r="J46">
            <v>644</v>
          </cell>
          <cell r="K46">
            <v>58</v>
          </cell>
          <cell r="L46">
            <v>702</v>
          </cell>
          <cell r="M46">
            <v>8.2621082621082618</v>
          </cell>
          <cell r="N46">
            <v>11.91</v>
          </cell>
          <cell r="R46">
            <v>18493.788819875776</v>
          </cell>
          <cell r="S46">
            <v>4.8698572628043664</v>
          </cell>
          <cell r="T46">
            <v>58.942065491183882</v>
          </cell>
          <cell r="V46" t="str">
            <v>Test after Jan S/D</v>
          </cell>
          <cell r="W46">
            <v>11910</v>
          </cell>
          <cell r="X46">
            <v>0</v>
          </cell>
          <cell r="Y46">
            <v>4.8698572628043664</v>
          </cell>
          <cell r="Z46">
            <v>54.072208228379509</v>
          </cell>
        </row>
        <row r="47">
          <cell r="B47">
            <v>39484</v>
          </cell>
          <cell r="C47" t="str">
            <v>B-04 (Production/Injection)</v>
          </cell>
          <cell r="D47" t="str">
            <v>B-04 (Production/Injection):Zone3</v>
          </cell>
          <cell r="E47">
            <v>11</v>
          </cell>
          <cell r="F47">
            <v>100</v>
          </cell>
          <cell r="G47">
            <v>455</v>
          </cell>
          <cell r="H47">
            <v>147</v>
          </cell>
          <cell r="I47">
            <v>311</v>
          </cell>
          <cell r="J47">
            <v>525</v>
          </cell>
          <cell r="K47">
            <v>49</v>
          </cell>
          <cell r="L47">
            <v>574</v>
          </cell>
          <cell r="M47">
            <v>8.536585365853659</v>
          </cell>
          <cell r="N47">
            <v>11.22</v>
          </cell>
          <cell r="R47">
            <v>21371.428571428572</v>
          </cell>
          <cell r="S47">
            <v>4.3672014260249554</v>
          </cell>
          <cell r="T47">
            <v>51.158645276292333</v>
          </cell>
          <cell r="W47">
            <v>11220</v>
          </cell>
          <cell r="X47">
            <v>0</v>
          </cell>
          <cell r="Y47">
            <v>4.3672014260249554</v>
          </cell>
          <cell r="Z47">
            <v>46.791443850267378</v>
          </cell>
        </row>
        <row r="48">
          <cell r="B48">
            <v>39519</v>
          </cell>
          <cell r="C48" t="str">
            <v>B-04 (Production/Injection)</v>
          </cell>
          <cell r="D48" t="str">
            <v>B-04 (Production/Injection):Zone3</v>
          </cell>
          <cell r="E48">
            <v>10</v>
          </cell>
          <cell r="F48">
            <v>100</v>
          </cell>
          <cell r="G48">
            <v>484</v>
          </cell>
          <cell r="H48">
            <v>150</v>
          </cell>
          <cell r="I48">
            <v>326</v>
          </cell>
          <cell r="J48">
            <v>445</v>
          </cell>
          <cell r="K48">
            <v>207</v>
          </cell>
          <cell r="L48">
            <v>652</v>
          </cell>
          <cell r="M48">
            <v>31.74846625766871</v>
          </cell>
          <cell r="N48">
            <v>9.8800000000000008</v>
          </cell>
          <cell r="R48">
            <v>22202.247191011236</v>
          </cell>
          <cell r="S48">
            <v>20.951417004048583</v>
          </cell>
          <cell r="T48">
            <v>65.991902834008101</v>
          </cell>
          <cell r="V48" t="str">
            <v>wtr getting better</v>
          </cell>
          <cell r="W48">
            <v>9880</v>
          </cell>
          <cell r="X48">
            <v>0</v>
          </cell>
          <cell r="Y48">
            <v>20.951417004048583</v>
          </cell>
          <cell r="Z48">
            <v>45.040485829959508</v>
          </cell>
        </row>
        <row r="49">
          <cell r="B49">
            <v>39527</v>
          </cell>
          <cell r="C49" t="str">
            <v>B-04 (Production/Injection)</v>
          </cell>
          <cell r="D49" t="str">
            <v>B-04 (Production/Injection):Zone3</v>
          </cell>
          <cell r="E49">
            <v>14</v>
          </cell>
          <cell r="F49">
            <v>100</v>
          </cell>
          <cell r="G49">
            <v>470</v>
          </cell>
          <cell r="H49">
            <v>152</v>
          </cell>
          <cell r="I49">
            <v>334</v>
          </cell>
          <cell r="J49">
            <v>500</v>
          </cell>
          <cell r="K49">
            <v>363</v>
          </cell>
          <cell r="L49">
            <v>863</v>
          </cell>
          <cell r="M49">
            <v>42.062572421784473</v>
          </cell>
          <cell r="N49">
            <v>9.82</v>
          </cell>
          <cell r="R49">
            <v>19640</v>
          </cell>
          <cell r="S49">
            <v>36.965376782077392</v>
          </cell>
          <cell r="T49">
            <v>87.88187372708758</v>
          </cell>
          <cell r="W49">
            <v>9820</v>
          </cell>
          <cell r="X49">
            <v>0</v>
          </cell>
          <cell r="Y49">
            <v>36.965376782077392</v>
          </cell>
          <cell r="Z49">
            <v>50.916496945010181</v>
          </cell>
        </row>
        <row r="50">
          <cell r="B50">
            <v>39554</v>
          </cell>
          <cell r="C50" t="str">
            <v>B-04 (Production/Injection)</v>
          </cell>
          <cell r="D50" t="str">
            <v>B-04 (Production/Injection):Zone3</v>
          </cell>
          <cell r="E50">
            <v>7</v>
          </cell>
          <cell r="F50">
            <v>100</v>
          </cell>
          <cell r="G50">
            <v>474</v>
          </cell>
          <cell r="H50">
            <v>152</v>
          </cell>
          <cell r="I50">
            <v>343</v>
          </cell>
          <cell r="J50">
            <v>431</v>
          </cell>
          <cell r="K50">
            <v>0</v>
          </cell>
          <cell r="L50">
            <v>431</v>
          </cell>
          <cell r="M50">
            <v>0</v>
          </cell>
          <cell r="N50">
            <v>8.99</v>
          </cell>
          <cell r="R50">
            <v>20858.468677494198</v>
          </cell>
          <cell r="S50">
            <v>0</v>
          </cell>
          <cell r="T50">
            <v>47.942157953281423</v>
          </cell>
          <cell r="V50" t="str">
            <v>wtr dissappeared</v>
          </cell>
          <cell r="W50">
            <v>8990</v>
          </cell>
          <cell r="X50">
            <v>0</v>
          </cell>
          <cell r="Y50">
            <v>0</v>
          </cell>
          <cell r="Z50">
            <v>47.942157953281423</v>
          </cell>
        </row>
        <row r="51">
          <cell r="B51">
            <v>39562</v>
          </cell>
          <cell r="C51" t="str">
            <v>B-04 (Production/Injection)</v>
          </cell>
          <cell r="D51" t="str">
            <v>B-04 (Production/Injection):Zone3</v>
          </cell>
          <cell r="E51">
            <v>8</v>
          </cell>
          <cell r="F51">
            <v>100</v>
          </cell>
          <cell r="G51">
            <v>474</v>
          </cell>
          <cell r="H51">
            <v>139</v>
          </cell>
          <cell r="I51">
            <v>345</v>
          </cell>
          <cell r="J51">
            <v>480</v>
          </cell>
          <cell r="K51">
            <v>29</v>
          </cell>
          <cell r="L51">
            <v>509</v>
          </cell>
          <cell r="M51">
            <v>5.6974459724950881</v>
          </cell>
          <cell r="N51">
            <v>8.8000000000000007</v>
          </cell>
          <cell r="R51">
            <v>18333.333333333332</v>
          </cell>
          <cell r="S51">
            <v>3.2954545454545454</v>
          </cell>
          <cell r="T51">
            <v>57.840909090909093</v>
          </cell>
          <cell r="W51">
            <v>8800</v>
          </cell>
          <cell r="X51">
            <v>0</v>
          </cell>
          <cell r="Y51">
            <v>3.295454545454545</v>
          </cell>
          <cell r="Z51">
            <v>54.54545454545454</v>
          </cell>
        </row>
        <row r="52">
          <cell r="B52">
            <v>39614</v>
          </cell>
          <cell r="C52" t="str">
            <v>B-04 (Production/Injection)</v>
          </cell>
          <cell r="D52" t="str">
            <v>B-04 (Production/Injection):Zone3</v>
          </cell>
          <cell r="E52">
            <v>16</v>
          </cell>
          <cell r="F52">
            <v>100</v>
          </cell>
          <cell r="G52">
            <v>535</v>
          </cell>
          <cell r="H52">
            <v>87</v>
          </cell>
          <cell r="I52">
            <v>443</v>
          </cell>
          <cell r="J52">
            <v>476</v>
          </cell>
          <cell r="K52">
            <v>0</v>
          </cell>
          <cell r="L52">
            <v>476</v>
          </cell>
          <cell r="M52">
            <v>0</v>
          </cell>
          <cell r="N52">
            <v>10.01</v>
          </cell>
          <cell r="R52">
            <v>21029.411764705881</v>
          </cell>
          <cell r="S52">
            <v>0</v>
          </cell>
          <cell r="T52">
            <v>47.552447552447553</v>
          </cell>
          <cell r="V52" t="str">
            <v>test after filed S/D --- need to check TT</v>
          </cell>
          <cell r="W52">
            <v>10010</v>
          </cell>
          <cell r="X52">
            <v>0</v>
          </cell>
          <cell r="Y52">
            <v>0</v>
          </cell>
          <cell r="Z52">
            <v>47.552447552447553</v>
          </cell>
        </row>
        <row r="53">
          <cell r="B53">
            <v>39640</v>
          </cell>
          <cell r="C53" t="str">
            <v>B-04 (Production/Injection)</v>
          </cell>
          <cell r="D53" t="str">
            <v>B-04 (Production/Injection):Zone3</v>
          </cell>
          <cell r="E53">
            <v>17</v>
          </cell>
          <cell r="F53">
            <v>100</v>
          </cell>
          <cell r="G53">
            <v>534</v>
          </cell>
          <cell r="H53">
            <v>85</v>
          </cell>
          <cell r="I53">
            <v>471</v>
          </cell>
          <cell r="J53">
            <v>372</v>
          </cell>
          <cell r="K53">
            <v>826</v>
          </cell>
          <cell r="L53">
            <v>1198</v>
          </cell>
          <cell r="M53">
            <v>68.948247078464107</v>
          </cell>
          <cell r="N53">
            <v>7.51</v>
          </cell>
          <cell r="R53">
            <v>20188.172043010753</v>
          </cell>
          <cell r="S53">
            <v>109.98668442077231</v>
          </cell>
          <cell r="T53">
            <v>159.52063914780294</v>
          </cell>
          <cell r="V53" t="str">
            <v>tets prior to Add perf job , wtr show up, need to check TT</v>
          </cell>
          <cell r="W53">
            <v>7510</v>
          </cell>
          <cell r="X53">
            <v>0</v>
          </cell>
          <cell r="Y53">
            <v>109.98668442077231</v>
          </cell>
          <cell r="Z53">
            <v>49.533954727030626</v>
          </cell>
        </row>
        <row r="54">
          <cell r="B54">
            <v>39644</v>
          </cell>
          <cell r="C54" t="str">
            <v>B-04 (Production/Injection)</v>
          </cell>
          <cell r="D54" t="str">
            <v>B-04 (Production/Injection):Zone3</v>
          </cell>
          <cell r="E54">
            <v>7</v>
          </cell>
          <cell r="F54">
            <v>100</v>
          </cell>
          <cell r="G54">
            <v>533</v>
          </cell>
          <cell r="H54">
            <v>85</v>
          </cell>
          <cell r="I54">
            <v>490</v>
          </cell>
          <cell r="J54">
            <v>498</v>
          </cell>
          <cell r="K54">
            <v>573</v>
          </cell>
          <cell r="L54">
            <v>1071</v>
          </cell>
          <cell r="M54">
            <v>53.501400560224091</v>
          </cell>
          <cell r="N54">
            <v>7.99</v>
          </cell>
          <cell r="R54">
            <v>16044.176706827309</v>
          </cell>
          <cell r="S54">
            <v>71.714643304130163</v>
          </cell>
          <cell r="T54">
            <v>134.04255319148936</v>
          </cell>
          <cell r="V54" t="str">
            <v>after add perf (10,900-10,920; 10,880-10,882)</v>
          </cell>
          <cell r="W54">
            <v>7990</v>
          </cell>
          <cell r="X54">
            <v>0</v>
          </cell>
          <cell r="Y54">
            <v>71.714643304130163</v>
          </cell>
          <cell r="Z54">
            <v>62.327909887359198</v>
          </cell>
        </row>
        <row r="55">
          <cell r="B55">
            <v>39645</v>
          </cell>
          <cell r="C55" t="str">
            <v>B-04 (Production/Injection)</v>
          </cell>
          <cell r="D55" t="str">
            <v>B-04 (Production/Injection):Zone3</v>
          </cell>
          <cell r="E55">
            <v>9</v>
          </cell>
          <cell r="F55">
            <v>100</v>
          </cell>
          <cell r="G55">
            <v>533</v>
          </cell>
          <cell r="H55">
            <v>84</v>
          </cell>
          <cell r="I55">
            <v>487</v>
          </cell>
          <cell r="J55">
            <v>529</v>
          </cell>
          <cell r="K55">
            <v>0</v>
          </cell>
          <cell r="L55">
            <v>529</v>
          </cell>
          <cell r="M55">
            <v>0</v>
          </cell>
          <cell r="N55">
            <v>8.11</v>
          </cell>
          <cell r="R55">
            <v>15330.812854442343</v>
          </cell>
          <cell r="S55">
            <v>0</v>
          </cell>
          <cell r="T55">
            <v>65.228113440197291</v>
          </cell>
          <cell r="V55" t="str">
            <v>good and consitant</v>
          </cell>
          <cell r="W55">
            <v>8109.9999999999991</v>
          </cell>
          <cell r="X55">
            <v>0</v>
          </cell>
          <cell r="Y55">
            <v>0</v>
          </cell>
          <cell r="Z55">
            <v>65.228113440197291</v>
          </cell>
        </row>
        <row r="56">
          <cell r="B56">
            <v>39649</v>
          </cell>
          <cell r="C56" t="str">
            <v>B-04 (Production/Injection)</v>
          </cell>
          <cell r="D56" t="str">
            <v>B-04 (Production/Injection):Zone3</v>
          </cell>
          <cell r="E56">
            <v>10</v>
          </cell>
          <cell r="F56">
            <v>100</v>
          </cell>
          <cell r="G56">
            <v>534</v>
          </cell>
          <cell r="H56">
            <v>152</v>
          </cell>
          <cell r="I56">
            <v>480</v>
          </cell>
          <cell r="J56">
            <v>424.8</v>
          </cell>
          <cell r="K56">
            <v>104.7</v>
          </cell>
          <cell r="L56">
            <v>529.5</v>
          </cell>
          <cell r="M56">
            <v>19.773371104815865</v>
          </cell>
          <cell r="N56">
            <v>8</v>
          </cell>
          <cell r="O56">
            <v>8</v>
          </cell>
          <cell r="P56">
            <v>0</v>
          </cell>
          <cell r="R56">
            <v>18832.391713747646</v>
          </cell>
          <cell r="S56">
            <v>13.0875</v>
          </cell>
          <cell r="T56">
            <v>66.1875</v>
          </cell>
          <cell r="W56">
            <v>8000</v>
          </cell>
          <cell r="X56">
            <v>0</v>
          </cell>
          <cell r="Y56">
            <v>13.0875</v>
          </cell>
          <cell r="Z56">
            <v>53.1</v>
          </cell>
        </row>
        <row r="57">
          <cell r="B57">
            <v>39655</v>
          </cell>
          <cell r="C57" t="str">
            <v>B-04 (Production/Injection)</v>
          </cell>
          <cell r="D57" t="str">
            <v>B-04 (Production/Injection):Zone3</v>
          </cell>
          <cell r="E57">
            <v>8</v>
          </cell>
          <cell r="F57">
            <v>100</v>
          </cell>
          <cell r="G57">
            <v>534</v>
          </cell>
          <cell r="H57">
            <v>140</v>
          </cell>
          <cell r="I57">
            <v>481</v>
          </cell>
          <cell r="J57">
            <v>361</v>
          </cell>
          <cell r="K57">
            <v>68</v>
          </cell>
          <cell r="L57">
            <v>429</v>
          </cell>
          <cell r="M57">
            <v>15.850815850815851</v>
          </cell>
          <cell r="N57">
            <v>7.73</v>
          </cell>
          <cell r="R57">
            <v>21412.742382271466</v>
          </cell>
          <cell r="S57">
            <v>8.796895213454075</v>
          </cell>
          <cell r="T57">
            <v>55.498059508408794</v>
          </cell>
          <cell r="W57">
            <v>7730</v>
          </cell>
          <cell r="X57">
            <v>0</v>
          </cell>
          <cell r="Y57">
            <v>8.796895213454075</v>
          </cell>
          <cell r="Z57">
            <v>46.701164294954722</v>
          </cell>
        </row>
        <row r="58">
          <cell r="B58">
            <v>39658</v>
          </cell>
          <cell r="C58" t="str">
            <v>B-04 (Production/Injection)</v>
          </cell>
          <cell r="D58" t="str">
            <v>B-04 (Production/Injection):Zone3</v>
          </cell>
          <cell r="E58">
            <v>12</v>
          </cell>
          <cell r="F58">
            <v>100</v>
          </cell>
          <cell r="G58">
            <v>535</v>
          </cell>
          <cell r="H58">
            <v>146</v>
          </cell>
          <cell r="I58">
            <v>482</v>
          </cell>
          <cell r="J58">
            <v>340</v>
          </cell>
          <cell r="K58">
            <v>211</v>
          </cell>
          <cell r="L58">
            <v>551</v>
          </cell>
          <cell r="M58">
            <v>38.294010889292196</v>
          </cell>
          <cell r="N58">
            <v>7.73</v>
          </cell>
          <cell r="R58">
            <v>22735.294117647059</v>
          </cell>
          <cell r="S58">
            <v>27.296248382923675</v>
          </cell>
          <cell r="T58">
            <v>71.280724450194043</v>
          </cell>
          <cell r="W58">
            <v>7730</v>
          </cell>
          <cell r="X58">
            <v>0</v>
          </cell>
          <cell r="Y58">
            <v>27.296248382923672</v>
          </cell>
          <cell r="Z58">
            <v>43.984476067270371</v>
          </cell>
        </row>
        <row r="59">
          <cell r="B59">
            <v>39671</v>
          </cell>
          <cell r="C59" t="str">
            <v>B-04 (Production/Injection)</v>
          </cell>
          <cell r="D59" t="str">
            <v>B-04 (Production/Injection):Zone3</v>
          </cell>
          <cell r="E59">
            <v>10</v>
          </cell>
          <cell r="F59">
            <v>100</v>
          </cell>
          <cell r="G59">
            <v>534</v>
          </cell>
          <cell r="H59">
            <v>149</v>
          </cell>
          <cell r="I59">
            <v>488</v>
          </cell>
          <cell r="J59">
            <v>349</v>
          </cell>
          <cell r="K59">
            <v>141</v>
          </cell>
          <cell r="L59">
            <v>490</v>
          </cell>
          <cell r="M59">
            <v>28.775510204081634</v>
          </cell>
          <cell r="N59">
            <v>7.32</v>
          </cell>
          <cell r="R59">
            <v>20974.212034383952</v>
          </cell>
          <cell r="S59">
            <v>19.262295081967213</v>
          </cell>
          <cell r="T59">
            <v>66.939890710382514</v>
          </cell>
          <cell r="V59" t="str">
            <v>water is not consistent</v>
          </cell>
          <cell r="W59">
            <v>7320</v>
          </cell>
          <cell r="X59">
            <v>0</v>
          </cell>
          <cell r="Y59">
            <v>19.262295081967213</v>
          </cell>
          <cell r="Z59">
            <v>47.677595628415297</v>
          </cell>
        </row>
        <row r="60">
          <cell r="B60">
            <v>39678</v>
          </cell>
          <cell r="C60" t="str">
            <v>B-04 (Production/Injection)</v>
          </cell>
          <cell r="D60" t="str">
            <v>B-04 (Production/Injection):Zone3</v>
          </cell>
          <cell r="E60">
            <v>11</v>
          </cell>
          <cell r="F60">
            <v>100</v>
          </cell>
          <cell r="G60">
            <v>533</v>
          </cell>
          <cell r="H60">
            <v>146</v>
          </cell>
          <cell r="I60">
            <v>491</v>
          </cell>
          <cell r="J60">
            <v>350</v>
          </cell>
          <cell r="K60">
            <v>0</v>
          </cell>
          <cell r="L60">
            <v>350</v>
          </cell>
          <cell r="M60">
            <v>0</v>
          </cell>
          <cell r="N60">
            <v>7.26</v>
          </cell>
          <cell r="R60">
            <v>20742.857142857141</v>
          </cell>
          <cell r="S60">
            <v>0</v>
          </cell>
          <cell r="T60">
            <v>48.209366391184574</v>
          </cell>
          <cell r="W60">
            <v>7260</v>
          </cell>
          <cell r="X60">
            <v>0</v>
          </cell>
          <cell r="Y60">
            <v>0</v>
          </cell>
          <cell r="Z60">
            <v>48.209366391184574</v>
          </cell>
        </row>
        <row r="61">
          <cell r="B61">
            <v>39770</v>
          </cell>
          <cell r="C61" t="str">
            <v>B-04 (Production/Injection)</v>
          </cell>
          <cell r="D61" t="str">
            <v>B-04 (Production/Injection):Zone3</v>
          </cell>
          <cell r="E61">
            <v>9</v>
          </cell>
          <cell r="F61">
            <v>100</v>
          </cell>
          <cell r="G61">
            <v>513</v>
          </cell>
          <cell r="H61">
            <v>155</v>
          </cell>
          <cell r="I61">
            <v>440</v>
          </cell>
          <cell r="J61">
            <v>562</v>
          </cell>
          <cell r="K61">
            <v>1045</v>
          </cell>
          <cell r="L61">
            <v>1607</v>
          </cell>
          <cell r="M61">
            <v>65.028002489110136</v>
          </cell>
          <cell r="N61">
            <v>7.2</v>
          </cell>
          <cell r="O61">
            <v>7.2</v>
          </cell>
          <cell r="R61">
            <v>12811.387900355872</v>
          </cell>
          <cell r="S61">
            <v>145.13888888888889</v>
          </cell>
          <cell r="T61">
            <v>223.19444444444446</v>
          </cell>
          <cell r="W61">
            <v>7200</v>
          </cell>
          <cell r="X61">
            <v>0</v>
          </cell>
          <cell r="Y61">
            <v>145.13888888888889</v>
          </cell>
          <cell r="Z61">
            <v>78.055555555555557</v>
          </cell>
        </row>
        <row r="62">
          <cell r="B62">
            <v>39819</v>
          </cell>
          <cell r="C62" t="str">
            <v>B-04 (Production/Injection)</v>
          </cell>
          <cell r="D62" t="str">
            <v>B-04 (Production/Injection):Zone3</v>
          </cell>
          <cell r="E62">
            <v>10</v>
          </cell>
          <cell r="F62">
            <v>100</v>
          </cell>
          <cell r="G62">
            <v>405</v>
          </cell>
          <cell r="H62">
            <v>142</v>
          </cell>
          <cell r="I62">
            <v>590</v>
          </cell>
          <cell r="J62">
            <v>180</v>
          </cell>
          <cell r="K62">
            <v>78</v>
          </cell>
          <cell r="L62">
            <v>258</v>
          </cell>
          <cell r="M62">
            <v>30.232558139534884</v>
          </cell>
          <cell r="N62">
            <v>5.49</v>
          </cell>
          <cell r="R62">
            <v>30500</v>
          </cell>
          <cell r="S62">
            <v>14.207650273224044</v>
          </cell>
          <cell r="T62">
            <v>46.994535519125684</v>
          </cell>
          <cell r="V62" t="str">
            <v>confirmed oil reduced</v>
          </cell>
          <cell r="W62">
            <v>5490</v>
          </cell>
          <cell r="X62">
            <v>0</v>
          </cell>
          <cell r="Y62">
            <v>14.207650273224044</v>
          </cell>
          <cell r="Z62">
            <v>32.786885245901637</v>
          </cell>
        </row>
        <row r="63">
          <cell r="B63">
            <v>39838</v>
          </cell>
          <cell r="C63" t="str">
            <v>B-04 (Production/Injection)</v>
          </cell>
          <cell r="D63" t="str">
            <v>B-04 (Production/Injection):Zone3</v>
          </cell>
          <cell r="E63">
            <v>10</v>
          </cell>
          <cell r="F63">
            <v>100</v>
          </cell>
          <cell r="G63">
            <v>405</v>
          </cell>
          <cell r="H63">
            <v>143</v>
          </cell>
          <cell r="I63">
            <v>608</v>
          </cell>
          <cell r="J63">
            <v>258</v>
          </cell>
          <cell r="K63">
            <v>734</v>
          </cell>
          <cell r="L63">
            <v>992</v>
          </cell>
          <cell r="M63">
            <v>73.991935483870961</v>
          </cell>
          <cell r="N63">
            <v>5.14</v>
          </cell>
          <cell r="R63">
            <v>19922.480620155038</v>
          </cell>
          <cell r="S63">
            <v>142.80155642023345</v>
          </cell>
          <cell r="T63">
            <v>192.99610894941634</v>
          </cell>
          <cell r="W63">
            <v>5140</v>
          </cell>
          <cell r="X63">
            <v>0</v>
          </cell>
          <cell r="Y63">
            <v>142.80155642023348</v>
          </cell>
          <cell r="Z63">
            <v>50.194552529182886</v>
          </cell>
        </row>
        <row r="64">
          <cell r="B64">
            <v>39846</v>
          </cell>
          <cell r="C64" t="str">
            <v>B-04 (Production/Injection)</v>
          </cell>
          <cell r="D64" t="str">
            <v>B-04 (Production/Injection):Zone3</v>
          </cell>
          <cell r="E64">
            <v>10</v>
          </cell>
          <cell r="F64">
            <v>100</v>
          </cell>
          <cell r="G64">
            <v>405</v>
          </cell>
          <cell r="H64">
            <v>144</v>
          </cell>
          <cell r="I64">
            <v>604</v>
          </cell>
          <cell r="J64">
            <v>221</v>
          </cell>
          <cell r="K64">
            <v>156</v>
          </cell>
          <cell r="L64">
            <v>377</v>
          </cell>
          <cell r="M64">
            <v>41.379310344827587</v>
          </cell>
          <cell r="N64">
            <v>4.8899999999999997</v>
          </cell>
          <cell r="R64">
            <v>22126.696832579186</v>
          </cell>
          <cell r="S64">
            <v>31.901840490797547</v>
          </cell>
          <cell r="T64">
            <v>77.096114519427402</v>
          </cell>
          <cell r="V64" t="str">
            <v>wtr not consistent from previous test</v>
          </cell>
          <cell r="W64">
            <v>4890</v>
          </cell>
          <cell r="X64">
            <v>0</v>
          </cell>
          <cell r="Y64">
            <v>31.901840490797547</v>
          </cell>
          <cell r="Z64">
            <v>45.194274028629863</v>
          </cell>
        </row>
        <row r="65">
          <cell r="B65">
            <v>39855</v>
          </cell>
          <cell r="C65" t="str">
            <v>B-04 (Production/Injection)</v>
          </cell>
          <cell r="D65" t="str">
            <v>B-04 (Production/Injection):Zone3</v>
          </cell>
          <cell r="E65">
            <v>17</v>
          </cell>
          <cell r="F65">
            <v>100</v>
          </cell>
          <cell r="G65">
            <v>405</v>
          </cell>
          <cell r="H65">
            <v>147</v>
          </cell>
          <cell r="I65">
            <v>611</v>
          </cell>
          <cell r="J65">
            <v>282</v>
          </cell>
          <cell r="K65">
            <v>62</v>
          </cell>
          <cell r="L65">
            <v>344</v>
          </cell>
          <cell r="M65">
            <v>18.023255813953487</v>
          </cell>
          <cell r="N65">
            <v>4.93</v>
          </cell>
          <cell r="O65">
            <v>4.93</v>
          </cell>
          <cell r="R65">
            <v>17482.2695035461</v>
          </cell>
          <cell r="S65">
            <v>12.57606490872211</v>
          </cell>
          <cell r="T65">
            <v>69.776876267748477</v>
          </cell>
          <cell r="V65" t="str">
            <v>wtr still not consistent</v>
          </cell>
          <cell r="W65">
            <v>4930</v>
          </cell>
          <cell r="X65">
            <v>0</v>
          </cell>
          <cell r="Y65">
            <v>12.57606490872211</v>
          </cell>
          <cell r="Z65">
            <v>57.200811359026375</v>
          </cell>
        </row>
        <row r="66">
          <cell r="B66">
            <v>39884</v>
          </cell>
          <cell r="C66" t="str">
            <v>B-04 (Production/Injection)</v>
          </cell>
          <cell r="D66" t="str">
            <v>B-04 (Production/Injection):Zone3</v>
          </cell>
          <cell r="E66">
            <v>8</v>
          </cell>
          <cell r="F66">
            <v>98</v>
          </cell>
          <cell r="G66">
            <v>405</v>
          </cell>
          <cell r="H66">
            <v>153</v>
          </cell>
          <cell r="I66">
            <v>614</v>
          </cell>
          <cell r="J66">
            <v>203.2</v>
          </cell>
          <cell r="K66">
            <v>0</v>
          </cell>
          <cell r="L66">
            <v>203.2</v>
          </cell>
          <cell r="M66">
            <v>0</v>
          </cell>
          <cell r="N66">
            <v>4.83</v>
          </cell>
          <cell r="O66">
            <v>4.83</v>
          </cell>
          <cell r="P66">
            <v>0</v>
          </cell>
          <cell r="R66">
            <v>23769.685039370077</v>
          </cell>
          <cell r="S66">
            <v>0</v>
          </cell>
          <cell r="T66">
            <v>42.070393374741201</v>
          </cell>
          <cell r="W66">
            <v>4830</v>
          </cell>
          <cell r="X66">
            <v>0</v>
          </cell>
          <cell r="Y66">
            <v>0</v>
          </cell>
          <cell r="Z66">
            <v>42.070393374741201</v>
          </cell>
        </row>
        <row r="67">
          <cell r="B67">
            <v>39895</v>
          </cell>
          <cell r="C67" t="str">
            <v>B-04 (Production/Injection)</v>
          </cell>
          <cell r="D67" t="str">
            <v>B-04 (Production/Injection):Zone3</v>
          </cell>
          <cell r="E67">
            <v>9</v>
          </cell>
          <cell r="F67">
            <v>90</v>
          </cell>
          <cell r="G67">
            <v>405</v>
          </cell>
          <cell r="H67">
            <v>148</v>
          </cell>
          <cell r="I67">
            <v>623</v>
          </cell>
          <cell r="J67">
            <v>209</v>
          </cell>
          <cell r="K67">
            <v>0</v>
          </cell>
          <cell r="L67">
            <v>209</v>
          </cell>
          <cell r="M67">
            <v>0</v>
          </cell>
          <cell r="N67">
            <v>4.51</v>
          </cell>
          <cell r="R67">
            <v>21578.947368421053</v>
          </cell>
          <cell r="S67">
            <v>0</v>
          </cell>
          <cell r="T67">
            <v>46.341463414634148</v>
          </cell>
          <cell r="W67">
            <v>4510</v>
          </cell>
          <cell r="X67">
            <v>0</v>
          </cell>
          <cell r="Y67">
            <v>0</v>
          </cell>
          <cell r="Z67">
            <v>46.341463414634148</v>
          </cell>
        </row>
        <row r="68">
          <cell r="B68">
            <v>40020</v>
          </cell>
          <cell r="C68" t="str">
            <v>B-04 (Production/Injection)</v>
          </cell>
          <cell r="D68" t="str">
            <v>B-04 (Production/Injection):Zone3</v>
          </cell>
          <cell r="E68">
            <v>10</v>
          </cell>
          <cell r="F68">
            <v>100</v>
          </cell>
          <cell r="G68">
            <v>405</v>
          </cell>
          <cell r="H68">
            <v>147</v>
          </cell>
          <cell r="I68">
            <v>640</v>
          </cell>
          <cell r="J68">
            <v>261</v>
          </cell>
          <cell r="K68">
            <v>551</v>
          </cell>
          <cell r="L68">
            <v>812</v>
          </cell>
          <cell r="M68">
            <v>67.857142857142861</v>
          </cell>
          <cell r="N68">
            <v>4.6399999999999997</v>
          </cell>
          <cell r="R68">
            <v>17777.777777777777</v>
          </cell>
          <cell r="S68">
            <v>118.75</v>
          </cell>
          <cell r="T68">
            <v>175</v>
          </cell>
          <cell r="V68" t="str">
            <v>Normal mode (3 phase)</v>
          </cell>
          <cell r="W68">
            <v>4640</v>
          </cell>
          <cell r="X68">
            <v>0</v>
          </cell>
          <cell r="Y68">
            <v>118.75000000000001</v>
          </cell>
          <cell r="Z68">
            <v>56.250000000000007</v>
          </cell>
        </row>
        <row r="69">
          <cell r="B69">
            <v>40050</v>
          </cell>
          <cell r="C69" t="str">
            <v>B-04 (Production/Injection)</v>
          </cell>
          <cell r="D69" t="str">
            <v>B-04 (Production/Injection):Zone3</v>
          </cell>
          <cell r="E69">
            <v>11</v>
          </cell>
          <cell r="F69">
            <v>100</v>
          </cell>
          <cell r="G69">
            <v>405</v>
          </cell>
          <cell r="H69">
            <v>137</v>
          </cell>
          <cell r="I69">
            <v>631</v>
          </cell>
          <cell r="J69">
            <v>220</v>
          </cell>
          <cell r="K69">
            <v>23</v>
          </cell>
          <cell r="L69">
            <v>243</v>
          </cell>
          <cell r="M69">
            <v>9.4650205761316872</v>
          </cell>
          <cell r="N69">
            <v>3.76</v>
          </cell>
          <cell r="R69">
            <v>17090.909090909092</v>
          </cell>
          <cell r="S69">
            <v>6.1170212765957448</v>
          </cell>
          <cell r="T69">
            <v>64.627659574468083</v>
          </cell>
          <cell r="V69" t="str">
            <v>Test after SGS. Normal mode</v>
          </cell>
          <cell r="W69">
            <v>3760</v>
          </cell>
          <cell r="X69">
            <v>0</v>
          </cell>
          <cell r="Y69">
            <v>6.1170212765957448</v>
          </cell>
          <cell r="Z69">
            <v>58.51063829787234</v>
          </cell>
        </row>
        <row r="70">
          <cell r="B70">
            <v>40051</v>
          </cell>
          <cell r="C70" t="str">
            <v>B-04 (Production/Injection)</v>
          </cell>
          <cell r="D70" t="str">
            <v>B-04 (Production/Injection):Zone3</v>
          </cell>
          <cell r="E70">
            <v>12</v>
          </cell>
          <cell r="F70">
            <v>100</v>
          </cell>
          <cell r="G70">
            <v>405</v>
          </cell>
          <cell r="H70">
            <v>142</v>
          </cell>
          <cell r="I70">
            <v>644</v>
          </cell>
          <cell r="J70">
            <v>181</v>
          </cell>
          <cell r="K70">
            <v>96</v>
          </cell>
          <cell r="L70">
            <v>277</v>
          </cell>
          <cell r="M70">
            <v>34.657039711191338</v>
          </cell>
          <cell r="N70">
            <v>3.93</v>
          </cell>
          <cell r="R70">
            <v>21712.707182320442</v>
          </cell>
          <cell r="S70">
            <v>24.427480916030536</v>
          </cell>
          <cell r="T70">
            <v>70.483460559796441</v>
          </cell>
          <cell r="V70" t="str">
            <v>Test after SGS but before FGS</v>
          </cell>
          <cell r="W70">
            <v>3930</v>
          </cell>
          <cell r="X70">
            <v>0</v>
          </cell>
          <cell r="Y70">
            <v>24.427480916030532</v>
          </cell>
          <cell r="Z70">
            <v>46.055979643765902</v>
          </cell>
        </row>
        <row r="71">
          <cell r="B71">
            <v>40052</v>
          </cell>
          <cell r="C71" t="str">
            <v>B-04 (Production/Injection)</v>
          </cell>
          <cell r="D71" t="str">
            <v>B-04 (Production/Injection):Zone3</v>
          </cell>
          <cell r="E71">
            <v>7</v>
          </cell>
          <cell r="F71">
            <v>100</v>
          </cell>
          <cell r="G71">
            <v>405</v>
          </cell>
          <cell r="H71">
            <v>139</v>
          </cell>
          <cell r="I71">
            <v>645</v>
          </cell>
          <cell r="J71">
            <v>193</v>
          </cell>
          <cell r="K71">
            <v>0</v>
          </cell>
          <cell r="L71">
            <v>193</v>
          </cell>
          <cell r="M71">
            <v>0</v>
          </cell>
          <cell r="N71">
            <v>4.03</v>
          </cell>
          <cell r="R71">
            <v>20880.829015544041</v>
          </cell>
          <cell r="S71">
            <v>0</v>
          </cell>
          <cell r="T71">
            <v>47.890818858560792</v>
          </cell>
          <cell r="V71" t="str">
            <v>Test during FGS</v>
          </cell>
          <cell r="W71">
            <v>4030.0000000000005</v>
          </cell>
          <cell r="X71">
            <v>0</v>
          </cell>
          <cell r="Y71">
            <v>0</v>
          </cell>
          <cell r="Z71">
            <v>47.890818858560792</v>
          </cell>
        </row>
        <row r="72">
          <cell r="B72">
            <v>40064</v>
          </cell>
          <cell r="C72" t="str">
            <v>B-04 (Production/Injection)</v>
          </cell>
          <cell r="D72" t="str">
            <v>B-04 (Production/Injection):Zone3</v>
          </cell>
          <cell r="E72">
            <v>9</v>
          </cell>
          <cell r="F72">
            <v>100</v>
          </cell>
          <cell r="G72">
            <v>405</v>
          </cell>
          <cell r="H72">
            <v>144</v>
          </cell>
          <cell r="I72">
            <v>646</v>
          </cell>
          <cell r="J72">
            <v>221</v>
          </cell>
          <cell r="K72">
            <v>0</v>
          </cell>
          <cell r="L72">
            <v>221</v>
          </cell>
          <cell r="M72">
            <v>0</v>
          </cell>
          <cell r="N72">
            <v>4.09</v>
          </cell>
          <cell r="R72">
            <v>18506.787330316743</v>
          </cell>
          <cell r="S72">
            <v>0</v>
          </cell>
          <cell r="T72">
            <v>54.034229828850854</v>
          </cell>
          <cell r="W72">
            <v>4090</v>
          </cell>
          <cell r="X72">
            <v>0</v>
          </cell>
          <cell r="Y72">
            <v>0</v>
          </cell>
          <cell r="Z72">
            <v>54.034229828850854</v>
          </cell>
        </row>
        <row r="73">
          <cell r="B73">
            <v>40074</v>
          </cell>
          <cell r="C73" t="str">
            <v>B-04 (Production/Injection)</v>
          </cell>
          <cell r="D73" t="str">
            <v>B-04 (Production/Injection):Zone3</v>
          </cell>
          <cell r="E73">
            <v>10</v>
          </cell>
          <cell r="F73">
            <v>100</v>
          </cell>
          <cell r="G73">
            <v>405</v>
          </cell>
          <cell r="H73">
            <v>149</v>
          </cell>
          <cell r="I73">
            <v>646</v>
          </cell>
          <cell r="J73">
            <v>149</v>
          </cell>
          <cell r="K73">
            <v>191</v>
          </cell>
          <cell r="L73">
            <v>340</v>
          </cell>
          <cell r="M73">
            <v>56.176470588235297</v>
          </cell>
          <cell r="N73">
            <v>4.2</v>
          </cell>
          <cell r="R73">
            <v>28187.919463087248</v>
          </cell>
          <cell r="S73">
            <v>45.476190476190474</v>
          </cell>
          <cell r="T73">
            <v>80.952380952380949</v>
          </cell>
          <cell r="W73">
            <v>4200</v>
          </cell>
          <cell r="X73">
            <v>0</v>
          </cell>
          <cell r="Y73">
            <v>45.476190476190474</v>
          </cell>
          <cell r="Z73">
            <v>35.476190476190474</v>
          </cell>
        </row>
        <row r="74">
          <cell r="B74">
            <v>40118</v>
          </cell>
          <cell r="C74" t="str">
            <v>B-04 (Production/Injection)</v>
          </cell>
          <cell r="D74" t="str">
            <v>B-04 (Production/Injection):Zone3</v>
          </cell>
          <cell r="E74">
            <v>10</v>
          </cell>
          <cell r="F74">
            <v>100</v>
          </cell>
          <cell r="G74">
            <v>364</v>
          </cell>
          <cell r="H74">
            <v>149</v>
          </cell>
          <cell r="I74">
            <v>661</v>
          </cell>
          <cell r="J74">
            <v>160</v>
          </cell>
          <cell r="K74">
            <v>56</v>
          </cell>
          <cell r="L74">
            <v>216</v>
          </cell>
          <cell r="M74">
            <v>25.925925925925927</v>
          </cell>
          <cell r="N74">
            <v>3.96</v>
          </cell>
          <cell r="R74">
            <v>24750</v>
          </cell>
          <cell r="S74">
            <v>14.141414141414142</v>
          </cell>
          <cell r="T74">
            <v>54.545454545454547</v>
          </cell>
          <cell r="W74">
            <v>3960</v>
          </cell>
          <cell r="X74">
            <v>0</v>
          </cell>
          <cell r="Y74">
            <v>14.141414141414142</v>
          </cell>
          <cell r="Z74">
            <v>40.404040404040401</v>
          </cell>
        </row>
        <row r="75">
          <cell r="B75">
            <v>40257</v>
          </cell>
          <cell r="C75" t="str">
            <v>B-04 (Production/Injection)</v>
          </cell>
          <cell r="D75" t="str">
            <v>B-04 (Production/Injection):Zone3</v>
          </cell>
          <cell r="E75">
            <v>9</v>
          </cell>
          <cell r="F75">
            <v>100</v>
          </cell>
          <cell r="G75">
            <v>389</v>
          </cell>
          <cell r="H75">
            <v>105</v>
          </cell>
          <cell r="I75">
            <v>622</v>
          </cell>
          <cell r="J75">
            <v>83</v>
          </cell>
          <cell r="K75">
            <v>881</v>
          </cell>
          <cell r="L75">
            <v>964</v>
          </cell>
          <cell r="M75">
            <v>91.390041493775939</v>
          </cell>
          <cell r="N75">
            <v>1.3</v>
          </cell>
          <cell r="R75">
            <v>15662.650602409638</v>
          </cell>
          <cell r="S75">
            <v>677.69230769230774</v>
          </cell>
          <cell r="T75">
            <v>741.53846153846155</v>
          </cell>
          <cell r="V75" t="str">
            <v>new meter, wtr too high</v>
          </cell>
          <cell r="W75">
            <v>1300</v>
          </cell>
          <cell r="X75">
            <v>0</v>
          </cell>
          <cell r="Y75">
            <v>677.69230769230762</v>
          </cell>
          <cell r="Z75">
            <v>63.846153846153847</v>
          </cell>
        </row>
        <row r="76">
          <cell r="B76">
            <v>40267</v>
          </cell>
          <cell r="C76" t="str">
            <v>B-04 (Production/Injection)</v>
          </cell>
          <cell r="D76" t="str">
            <v>B-04 (Production/Injection):Zone3</v>
          </cell>
          <cell r="E76">
            <v>14</v>
          </cell>
          <cell r="F76">
            <v>100</v>
          </cell>
          <cell r="G76">
            <v>386</v>
          </cell>
          <cell r="H76">
            <v>109</v>
          </cell>
          <cell r="I76">
            <v>622</v>
          </cell>
          <cell r="J76">
            <v>69.2</v>
          </cell>
          <cell r="K76">
            <v>878.4</v>
          </cell>
          <cell r="L76">
            <v>947.6</v>
          </cell>
          <cell r="M76">
            <v>92.697340650063325</v>
          </cell>
          <cell r="N76">
            <v>1.18</v>
          </cell>
          <cell r="O76">
            <v>1.18</v>
          </cell>
          <cell r="P76">
            <v>0</v>
          </cell>
          <cell r="R76">
            <v>17052.023121387283</v>
          </cell>
          <cell r="S76">
            <v>744.40677966101691</v>
          </cell>
          <cell r="T76">
            <v>803.05084745762713</v>
          </cell>
          <cell r="V76" t="str">
            <v>new meter, wtr too high</v>
          </cell>
          <cell r="W76">
            <v>1180</v>
          </cell>
          <cell r="X76">
            <v>0</v>
          </cell>
          <cell r="Y76">
            <v>744.40677966101691</v>
          </cell>
          <cell r="Z76">
            <v>58.644067796610173</v>
          </cell>
        </row>
        <row r="77">
          <cell r="B77">
            <v>40281</v>
          </cell>
          <cell r="C77" t="str">
            <v>B-04 (Production/Injection)</v>
          </cell>
          <cell r="D77" t="str">
            <v>B-04 (Production/Injection):Zone3</v>
          </cell>
          <cell r="E77">
            <v>10</v>
          </cell>
          <cell r="F77">
            <v>100</v>
          </cell>
          <cell r="G77">
            <v>390</v>
          </cell>
          <cell r="H77">
            <v>108</v>
          </cell>
          <cell r="I77">
            <v>618</v>
          </cell>
          <cell r="J77">
            <v>81.099999999999994</v>
          </cell>
          <cell r="K77">
            <v>919.9</v>
          </cell>
          <cell r="L77">
            <v>1001</v>
          </cell>
          <cell r="M77">
            <v>91.898101898101899</v>
          </cell>
          <cell r="N77">
            <v>0.6</v>
          </cell>
          <cell r="O77">
            <v>0.6</v>
          </cell>
          <cell r="P77">
            <v>0</v>
          </cell>
          <cell r="R77">
            <v>7398.273736128237</v>
          </cell>
          <cell r="S77">
            <v>1533.1666666666667</v>
          </cell>
          <cell r="T77">
            <v>1668.3333333333333</v>
          </cell>
          <cell r="V77" t="str">
            <v>retest</v>
          </cell>
          <cell r="W77">
            <v>600</v>
          </cell>
          <cell r="X77">
            <v>0</v>
          </cell>
          <cell r="Y77">
            <v>1533.1666666666667</v>
          </cell>
          <cell r="Z77">
            <v>135.16666666666666</v>
          </cell>
        </row>
        <row r="78">
          <cell r="B78">
            <v>40299</v>
          </cell>
          <cell r="C78" t="str">
            <v>B-04 (Production/Injection)</v>
          </cell>
          <cell r="D78" t="str">
            <v>B-04 (Production/Injection):Zone3</v>
          </cell>
          <cell r="E78">
            <v>13</v>
          </cell>
          <cell r="F78">
            <v>100</v>
          </cell>
          <cell r="G78">
            <v>391</v>
          </cell>
          <cell r="H78">
            <v>104</v>
          </cell>
          <cell r="I78">
            <v>617</v>
          </cell>
          <cell r="J78">
            <v>71.8</v>
          </cell>
          <cell r="K78">
            <v>927.6</v>
          </cell>
          <cell r="L78">
            <v>999.4</v>
          </cell>
          <cell r="M78">
            <v>92.815689413648187</v>
          </cell>
          <cell r="N78">
            <v>0.57999999999999996</v>
          </cell>
          <cell r="O78">
            <v>0.57999999999999996</v>
          </cell>
          <cell r="P78">
            <v>0</v>
          </cell>
          <cell r="R78">
            <v>8077.9944289693594</v>
          </cell>
          <cell r="S78">
            <v>1599.3103448275863</v>
          </cell>
          <cell r="T78">
            <v>1723.1034482758621</v>
          </cell>
          <cell r="V78" t="str">
            <v>wtr too high</v>
          </cell>
          <cell r="W78">
            <v>580</v>
          </cell>
          <cell r="X78">
            <v>0</v>
          </cell>
          <cell r="Y78">
            <v>1599.3103448275863</v>
          </cell>
          <cell r="Z78">
            <v>123.79310344827587</v>
          </cell>
        </row>
        <row r="79">
          <cell r="B79">
            <v>40309</v>
          </cell>
          <cell r="C79" t="str">
            <v>B-04 (Production/Injection)</v>
          </cell>
          <cell r="D79" t="str">
            <v>B-04 (Production/Injection):Zone3</v>
          </cell>
          <cell r="E79">
            <v>5</v>
          </cell>
          <cell r="F79">
            <v>100</v>
          </cell>
          <cell r="G79">
            <v>379</v>
          </cell>
          <cell r="H79">
            <v>118</v>
          </cell>
          <cell r="I79">
            <v>621</v>
          </cell>
          <cell r="J79">
            <v>185.5</v>
          </cell>
          <cell r="K79">
            <v>100</v>
          </cell>
          <cell r="L79">
            <v>285.5</v>
          </cell>
          <cell r="M79">
            <v>35.026269702276707</v>
          </cell>
          <cell r="N79">
            <v>0.1</v>
          </cell>
          <cell r="O79">
            <v>0.1</v>
          </cell>
          <cell r="P79">
            <v>0</v>
          </cell>
          <cell r="R79">
            <v>539.08355795148248</v>
          </cell>
          <cell r="S79">
            <v>1000</v>
          </cell>
          <cell r="T79">
            <v>2855</v>
          </cell>
          <cell r="V79" t="str">
            <v>alloc purpose</v>
          </cell>
          <cell r="W79">
            <v>100</v>
          </cell>
          <cell r="X79">
            <v>0</v>
          </cell>
          <cell r="Y79">
            <v>1000</v>
          </cell>
          <cell r="Z79">
            <v>1855</v>
          </cell>
        </row>
        <row r="80">
          <cell r="B80">
            <v>40313</v>
          </cell>
          <cell r="C80" t="str">
            <v>B-04 (Production/Injection)</v>
          </cell>
          <cell r="D80" t="str">
            <v>B-04 (Production/Injection):Zone3</v>
          </cell>
          <cell r="E80">
            <v>12</v>
          </cell>
          <cell r="F80">
            <v>100</v>
          </cell>
          <cell r="G80">
            <v>390</v>
          </cell>
          <cell r="H80">
            <v>106</v>
          </cell>
          <cell r="I80">
            <v>616</v>
          </cell>
          <cell r="J80">
            <v>192</v>
          </cell>
          <cell r="K80">
            <v>80</v>
          </cell>
          <cell r="L80">
            <v>272</v>
          </cell>
          <cell r="M80">
            <v>29.411764705882351</v>
          </cell>
          <cell r="N80">
            <v>0.3</v>
          </cell>
          <cell r="O80">
            <v>0.3</v>
          </cell>
          <cell r="P80">
            <v>0</v>
          </cell>
          <cell r="R80">
            <v>1562.5</v>
          </cell>
          <cell r="S80">
            <v>266.66666666666669</v>
          </cell>
          <cell r="T80">
            <v>906.66666666666663</v>
          </cell>
          <cell r="V80" t="str">
            <v xml:space="preserve">LDM </v>
          </cell>
          <cell r="W80">
            <v>300</v>
          </cell>
          <cell r="X80">
            <v>0</v>
          </cell>
          <cell r="Y80">
            <v>266.66666666666669</v>
          </cell>
          <cell r="Z80">
            <v>640</v>
          </cell>
        </row>
        <row r="81">
          <cell r="B81">
            <v>40326</v>
          </cell>
          <cell r="C81" t="str">
            <v>B-04 (Production/Injection)</v>
          </cell>
          <cell r="D81" t="str">
            <v>B-04 (Production/Injection):Zone3</v>
          </cell>
          <cell r="E81">
            <v>9</v>
          </cell>
          <cell r="F81">
            <v>99</v>
          </cell>
          <cell r="G81">
            <v>391</v>
          </cell>
          <cell r="H81">
            <v>100</v>
          </cell>
          <cell r="I81">
            <v>611</v>
          </cell>
          <cell r="J81">
            <v>190</v>
          </cell>
          <cell r="K81">
            <v>102</v>
          </cell>
          <cell r="L81">
            <v>292</v>
          </cell>
          <cell r="M81">
            <v>34.93150684931507</v>
          </cell>
          <cell r="N81">
            <v>1.06</v>
          </cell>
          <cell r="O81">
            <v>1.06</v>
          </cell>
          <cell r="P81">
            <v>0</v>
          </cell>
          <cell r="R81">
            <v>5578.9473684210525</v>
          </cell>
          <cell r="S81">
            <v>96.226415094339629</v>
          </cell>
          <cell r="T81">
            <v>275.47169811320754</v>
          </cell>
          <cell r="V81" t="str">
            <v>LDM</v>
          </cell>
          <cell r="W81">
            <v>1060</v>
          </cell>
          <cell r="X81">
            <v>0</v>
          </cell>
          <cell r="Y81">
            <v>96.226415094339615</v>
          </cell>
          <cell r="Z81">
            <v>179.24528301886792</v>
          </cell>
        </row>
        <row r="82">
          <cell r="B82">
            <v>40351</v>
          </cell>
          <cell r="C82" t="str">
            <v>B-04 (Production/Injection)</v>
          </cell>
          <cell r="D82" t="str">
            <v>B-04 (Production/Injection):Zone3</v>
          </cell>
          <cell r="E82">
            <v>24</v>
          </cell>
          <cell r="F82">
            <v>98</v>
          </cell>
          <cell r="G82">
            <v>398</v>
          </cell>
          <cell r="H82">
            <v>106</v>
          </cell>
          <cell r="I82">
            <v>608</v>
          </cell>
          <cell r="J82">
            <v>78.5</v>
          </cell>
          <cell r="K82">
            <v>100</v>
          </cell>
          <cell r="L82">
            <v>178.5</v>
          </cell>
          <cell r="M82">
            <v>56.022408963585434</v>
          </cell>
          <cell r="N82">
            <v>18.46</v>
          </cell>
          <cell r="O82">
            <v>18.46</v>
          </cell>
          <cell r="P82">
            <v>0</v>
          </cell>
          <cell r="R82">
            <v>235159.2356687898</v>
          </cell>
          <cell r="S82">
            <v>5.4171180931744312</v>
          </cell>
          <cell r="T82">
            <v>9.6695557963163594</v>
          </cell>
          <cell r="V82" t="str">
            <v xml:space="preserve">for alloc purpose </v>
          </cell>
          <cell r="W82">
            <v>18460</v>
          </cell>
          <cell r="X82">
            <v>0</v>
          </cell>
          <cell r="Y82">
            <v>5.4171180931744312</v>
          </cell>
          <cell r="Z82">
            <v>4.2524377031419283</v>
          </cell>
        </row>
        <row r="83">
          <cell r="B83">
            <v>40353</v>
          </cell>
          <cell r="C83" t="str">
            <v>B-04 (Production/Injection)</v>
          </cell>
          <cell r="D83" t="str">
            <v>B-04 (Production/Injection):Zone3</v>
          </cell>
          <cell r="E83">
            <v>21</v>
          </cell>
          <cell r="F83">
            <v>98</v>
          </cell>
          <cell r="G83">
            <v>398</v>
          </cell>
          <cell r="H83">
            <v>105</v>
          </cell>
          <cell r="I83">
            <v>607</v>
          </cell>
          <cell r="J83">
            <v>124.7</v>
          </cell>
          <cell r="K83">
            <v>100</v>
          </cell>
          <cell r="L83">
            <v>224.7</v>
          </cell>
          <cell r="M83">
            <v>44.503782821539829</v>
          </cell>
          <cell r="N83">
            <v>14.75</v>
          </cell>
          <cell r="O83">
            <v>14.75</v>
          </cell>
          <cell r="P83">
            <v>0</v>
          </cell>
          <cell r="R83">
            <v>118283.88131515638</v>
          </cell>
          <cell r="S83">
            <v>6.7796610169491522</v>
          </cell>
          <cell r="T83">
            <v>15.233898305084745</v>
          </cell>
          <cell r="V83" t="str">
            <v>for alloc purpose</v>
          </cell>
          <cell r="W83">
            <v>14750</v>
          </cell>
          <cell r="X83">
            <v>0</v>
          </cell>
          <cell r="Y83">
            <v>6.7796610169491522</v>
          </cell>
          <cell r="Z83">
            <v>8.4542372881355927</v>
          </cell>
        </row>
        <row r="84">
          <cell r="B84">
            <v>40354</v>
          </cell>
          <cell r="C84" t="str">
            <v>B-04 (Production/Injection)</v>
          </cell>
          <cell r="D84" t="str">
            <v>B-04 (Production/Injection):Zone3</v>
          </cell>
          <cell r="E84">
            <v>24</v>
          </cell>
          <cell r="F84">
            <v>98</v>
          </cell>
          <cell r="G84">
            <v>398</v>
          </cell>
          <cell r="H84">
            <v>116</v>
          </cell>
          <cell r="I84">
            <v>604</v>
          </cell>
          <cell r="J84">
            <v>304.3</v>
          </cell>
          <cell r="K84">
            <v>100</v>
          </cell>
          <cell r="L84">
            <v>404.3</v>
          </cell>
          <cell r="M84">
            <v>24.734108335394509</v>
          </cell>
          <cell r="N84">
            <v>14.06</v>
          </cell>
          <cell r="O84">
            <v>14.06</v>
          </cell>
          <cell r="P84">
            <v>0</v>
          </cell>
          <cell r="R84">
            <v>46204.403549129151</v>
          </cell>
          <cell r="S84">
            <v>7.1123755334281649</v>
          </cell>
          <cell r="T84">
            <v>28.755334281650072</v>
          </cell>
          <cell r="V84" t="str">
            <v>for alloc purpose</v>
          </cell>
          <cell r="W84">
            <v>14060</v>
          </cell>
          <cell r="X84">
            <v>0</v>
          </cell>
          <cell r="Y84">
            <v>7.1123755334281649</v>
          </cell>
          <cell r="Z84">
            <v>21.642958748221908</v>
          </cell>
        </row>
        <row r="85">
          <cell r="B85">
            <v>40355</v>
          </cell>
          <cell r="C85" t="str">
            <v>B-04 (Production/Injection)</v>
          </cell>
          <cell r="D85" t="str">
            <v>B-04 (Production/Injection):Zone3</v>
          </cell>
          <cell r="E85">
            <v>24</v>
          </cell>
          <cell r="F85">
            <v>98</v>
          </cell>
          <cell r="G85">
            <v>398</v>
          </cell>
          <cell r="H85">
            <v>117</v>
          </cell>
          <cell r="I85">
            <v>608</v>
          </cell>
          <cell r="J85">
            <v>501.4</v>
          </cell>
          <cell r="K85">
            <v>100</v>
          </cell>
          <cell r="L85">
            <v>601.4</v>
          </cell>
          <cell r="M85">
            <v>16.627868307283006</v>
          </cell>
          <cell r="N85">
            <v>14.99</v>
          </cell>
          <cell r="O85">
            <v>14.99</v>
          </cell>
          <cell r="P85">
            <v>0</v>
          </cell>
          <cell r="R85">
            <v>29896.290386916633</v>
          </cell>
          <cell r="S85">
            <v>6.6711140760507002</v>
          </cell>
          <cell r="T85">
            <v>40.120080053368916</v>
          </cell>
          <cell r="V85" t="str">
            <v>for alloc purpose</v>
          </cell>
          <cell r="W85">
            <v>14990</v>
          </cell>
          <cell r="X85">
            <v>0</v>
          </cell>
          <cell r="Y85">
            <v>6.6711140760507002</v>
          </cell>
          <cell r="Z85">
            <v>33.44896597731821</v>
          </cell>
        </row>
        <row r="86">
          <cell r="B86">
            <v>40356</v>
          </cell>
          <cell r="C86" t="str">
            <v>B-04 (Production/Injection)</v>
          </cell>
          <cell r="D86" t="str">
            <v>B-04 (Production/Injection):Zone3</v>
          </cell>
          <cell r="E86">
            <v>24</v>
          </cell>
          <cell r="F86">
            <v>100</v>
          </cell>
          <cell r="G86">
            <v>398</v>
          </cell>
          <cell r="H86">
            <v>122</v>
          </cell>
          <cell r="I86">
            <v>612</v>
          </cell>
          <cell r="J86">
            <v>501.5</v>
          </cell>
          <cell r="K86">
            <v>100</v>
          </cell>
          <cell r="L86">
            <v>601.5</v>
          </cell>
          <cell r="M86">
            <v>16.625103906899419</v>
          </cell>
          <cell r="N86">
            <v>15.34</v>
          </cell>
          <cell r="O86">
            <v>15.34</v>
          </cell>
          <cell r="P86">
            <v>0</v>
          </cell>
          <cell r="R86">
            <v>30588.235294117647</v>
          </cell>
          <cell r="S86">
            <v>6.5189048239895699</v>
          </cell>
          <cell r="T86">
            <v>39.211212516297259</v>
          </cell>
          <cell r="V86" t="str">
            <v>for alloc purpose</v>
          </cell>
          <cell r="W86">
            <v>15340</v>
          </cell>
          <cell r="X86">
            <v>0</v>
          </cell>
          <cell r="Y86">
            <v>6.5189048239895699</v>
          </cell>
          <cell r="Z86">
            <v>32.692307692307693</v>
          </cell>
        </row>
        <row r="87">
          <cell r="B87">
            <v>40357</v>
          </cell>
          <cell r="C87" t="str">
            <v>B-04 (Production/Injection)</v>
          </cell>
          <cell r="D87" t="str">
            <v>B-04 (Production/Injection):Zone3</v>
          </cell>
          <cell r="E87">
            <v>14</v>
          </cell>
          <cell r="F87">
            <v>100</v>
          </cell>
          <cell r="G87">
            <v>398</v>
          </cell>
          <cell r="H87">
            <v>122</v>
          </cell>
          <cell r="I87">
            <v>608</v>
          </cell>
          <cell r="J87">
            <v>502.6</v>
          </cell>
          <cell r="K87">
            <v>100</v>
          </cell>
          <cell r="L87">
            <v>602.6</v>
          </cell>
          <cell r="M87">
            <v>16.594756057085959</v>
          </cell>
          <cell r="N87">
            <v>15.07</v>
          </cell>
          <cell r="O87">
            <v>15.07</v>
          </cell>
          <cell r="P87">
            <v>0</v>
          </cell>
          <cell r="R87">
            <v>29984.082769598092</v>
          </cell>
          <cell r="S87">
            <v>6.6357000663570007</v>
          </cell>
          <cell r="T87">
            <v>39.986728599867284</v>
          </cell>
          <cell r="V87" t="str">
            <v>for alloc purpose</v>
          </cell>
          <cell r="W87">
            <v>15070</v>
          </cell>
          <cell r="X87">
            <v>0</v>
          </cell>
          <cell r="Y87">
            <v>6.6357000663570007</v>
          </cell>
          <cell r="Z87">
            <v>33.351028533510288</v>
          </cell>
        </row>
        <row r="88">
          <cell r="B88">
            <v>40365</v>
          </cell>
          <cell r="C88" t="str">
            <v>B-04 (Production/Injection)</v>
          </cell>
          <cell r="D88" t="str">
            <v>B-04 (Production/Injection):Zone3</v>
          </cell>
          <cell r="E88">
            <v>3</v>
          </cell>
          <cell r="F88">
            <v>99</v>
          </cell>
          <cell r="G88">
            <v>398</v>
          </cell>
          <cell r="H88">
            <v>127</v>
          </cell>
          <cell r="I88">
            <v>613</v>
          </cell>
          <cell r="J88">
            <v>279</v>
          </cell>
          <cell r="K88">
            <v>100</v>
          </cell>
          <cell r="L88">
            <v>379</v>
          </cell>
          <cell r="M88">
            <v>26.385224274406333</v>
          </cell>
          <cell r="N88">
            <v>14.92</v>
          </cell>
          <cell r="O88">
            <v>14.92</v>
          </cell>
          <cell r="P88">
            <v>0</v>
          </cell>
          <cell r="R88">
            <v>53476.702508960574</v>
          </cell>
          <cell r="S88">
            <v>6.7024128686327078</v>
          </cell>
          <cell r="T88">
            <v>25.402144772117964</v>
          </cell>
          <cell r="V88" t="str">
            <v>for alloc purpose</v>
          </cell>
          <cell r="W88">
            <v>14920</v>
          </cell>
          <cell r="X88">
            <v>0</v>
          </cell>
          <cell r="Y88">
            <v>6.7024128686327078</v>
          </cell>
          <cell r="Z88">
            <v>18.699731903485254</v>
          </cell>
        </row>
        <row r="89">
          <cell r="B89">
            <v>40366</v>
          </cell>
          <cell r="C89" t="str">
            <v>B-04 (Production/Injection)</v>
          </cell>
          <cell r="D89" t="str">
            <v>B-04 (Production/Injection):Zone3</v>
          </cell>
          <cell r="E89">
            <v>3</v>
          </cell>
          <cell r="F89">
            <v>99</v>
          </cell>
          <cell r="G89">
            <v>398</v>
          </cell>
          <cell r="H89">
            <v>134</v>
          </cell>
          <cell r="I89">
            <v>619</v>
          </cell>
          <cell r="J89">
            <v>453.3</v>
          </cell>
          <cell r="K89">
            <v>100</v>
          </cell>
          <cell r="L89">
            <v>553.29999999999995</v>
          </cell>
          <cell r="M89">
            <v>18.073377914332188</v>
          </cell>
          <cell r="N89">
            <v>14.16</v>
          </cell>
          <cell r="O89">
            <v>14.16</v>
          </cell>
          <cell r="P89">
            <v>0</v>
          </cell>
          <cell r="R89">
            <v>31237.590999338187</v>
          </cell>
          <cell r="S89">
            <v>7.0621468926553677</v>
          </cell>
          <cell r="T89">
            <v>39.074858757062145</v>
          </cell>
          <cell r="V89" t="str">
            <v>for alloc purpose</v>
          </cell>
          <cell r="W89">
            <v>14160</v>
          </cell>
          <cell r="X89">
            <v>0</v>
          </cell>
          <cell r="Y89">
            <v>7.0621468926553668</v>
          </cell>
          <cell r="Z89">
            <v>32.012711864406782</v>
          </cell>
        </row>
        <row r="90">
          <cell r="B90">
            <v>40368</v>
          </cell>
          <cell r="C90" t="str">
            <v>B-04 (Production/Injection)</v>
          </cell>
          <cell r="D90" t="str">
            <v>B-04 (Production/Injection):Zone3</v>
          </cell>
          <cell r="E90">
            <v>4</v>
          </cell>
          <cell r="F90">
            <v>99</v>
          </cell>
          <cell r="G90">
            <v>404</v>
          </cell>
          <cell r="H90">
            <v>136</v>
          </cell>
          <cell r="I90">
            <v>614</v>
          </cell>
          <cell r="J90">
            <v>138.9</v>
          </cell>
          <cell r="K90">
            <v>100</v>
          </cell>
          <cell r="L90">
            <v>238.9</v>
          </cell>
          <cell r="M90">
            <v>41.858518208455422</v>
          </cell>
          <cell r="N90">
            <v>12.82</v>
          </cell>
          <cell r="O90">
            <v>12.82</v>
          </cell>
          <cell r="P90">
            <v>0</v>
          </cell>
          <cell r="R90">
            <v>92296.616270698345</v>
          </cell>
          <cell r="S90">
            <v>7.8003120124804992</v>
          </cell>
          <cell r="T90">
            <v>18.634945397815912</v>
          </cell>
          <cell r="V90" t="str">
            <v>for alloc purpose</v>
          </cell>
          <cell r="W90">
            <v>12820</v>
          </cell>
          <cell r="X90">
            <v>0</v>
          </cell>
          <cell r="Y90">
            <v>7.8003120124804992</v>
          </cell>
          <cell r="Z90">
            <v>10.834633385335414</v>
          </cell>
        </row>
        <row r="91">
          <cell r="B91">
            <v>40369</v>
          </cell>
          <cell r="C91" t="str">
            <v>B-04 (Production/Injection)</v>
          </cell>
          <cell r="D91" t="str">
            <v>B-04 (Production/Injection):Zone3</v>
          </cell>
          <cell r="E91">
            <v>13</v>
          </cell>
          <cell r="F91">
            <v>99</v>
          </cell>
          <cell r="G91">
            <v>404</v>
          </cell>
          <cell r="H91">
            <v>138</v>
          </cell>
          <cell r="I91">
            <v>616</v>
          </cell>
          <cell r="J91">
            <v>150</v>
          </cell>
          <cell r="K91">
            <v>100</v>
          </cell>
          <cell r="L91">
            <v>250</v>
          </cell>
          <cell r="M91">
            <v>40</v>
          </cell>
          <cell r="N91">
            <v>12.1</v>
          </cell>
          <cell r="O91">
            <v>12.1</v>
          </cell>
          <cell r="P91">
            <v>0</v>
          </cell>
          <cell r="R91">
            <v>80666.666666666672</v>
          </cell>
          <cell r="S91">
            <v>8.2644628099173545</v>
          </cell>
          <cell r="T91">
            <v>20.66115702479339</v>
          </cell>
          <cell r="V91" t="str">
            <v>for alloc purpose</v>
          </cell>
          <cell r="W91">
            <v>12100</v>
          </cell>
          <cell r="X91">
            <v>0</v>
          </cell>
          <cell r="Y91">
            <v>8.2644628099173563</v>
          </cell>
          <cell r="Z91">
            <v>12.396694214876034</v>
          </cell>
        </row>
        <row r="92">
          <cell r="B92">
            <v>40375</v>
          </cell>
          <cell r="C92" t="str">
            <v>B-04 (Production/Injection)</v>
          </cell>
          <cell r="D92" t="str">
            <v>B-04 (Production/Injection):Zone3</v>
          </cell>
          <cell r="E92">
            <v>5</v>
          </cell>
          <cell r="F92">
            <v>100</v>
          </cell>
          <cell r="G92">
            <v>367</v>
          </cell>
          <cell r="H92">
            <v>139</v>
          </cell>
          <cell r="I92">
            <v>618</v>
          </cell>
          <cell r="J92">
            <v>324.5</v>
          </cell>
          <cell r="K92">
            <v>100</v>
          </cell>
          <cell r="L92">
            <v>424.5</v>
          </cell>
          <cell r="M92">
            <v>23.557126030624264</v>
          </cell>
          <cell r="N92">
            <v>9.9700000000000006</v>
          </cell>
          <cell r="O92">
            <v>9.9700000000000006</v>
          </cell>
          <cell r="P92">
            <v>0</v>
          </cell>
          <cell r="R92">
            <v>30724.191063174116</v>
          </cell>
          <cell r="S92">
            <v>10.030090270812437</v>
          </cell>
          <cell r="T92">
            <v>42.577733199598796</v>
          </cell>
          <cell r="V92" t="str">
            <v>for alloc purpose</v>
          </cell>
          <cell r="W92">
            <v>9970</v>
          </cell>
          <cell r="X92">
            <v>0</v>
          </cell>
          <cell r="Y92">
            <v>10.030090270812437</v>
          </cell>
          <cell r="Z92">
            <v>32.54764292878636</v>
          </cell>
        </row>
        <row r="93">
          <cell r="B93">
            <v>40378</v>
          </cell>
          <cell r="C93" t="str">
            <v>B-04 (Production/Injection)</v>
          </cell>
          <cell r="D93" t="str">
            <v>B-04 (Production/Injection):Zone3</v>
          </cell>
          <cell r="E93">
            <v>3</v>
          </cell>
          <cell r="F93">
            <v>98</v>
          </cell>
          <cell r="G93">
            <v>388</v>
          </cell>
          <cell r="H93">
            <v>145</v>
          </cell>
          <cell r="I93">
            <v>616</v>
          </cell>
          <cell r="J93">
            <v>137.30000000000001</v>
          </cell>
          <cell r="K93">
            <v>100</v>
          </cell>
          <cell r="L93">
            <v>237.3</v>
          </cell>
          <cell r="M93">
            <v>42.140750105351877</v>
          </cell>
          <cell r="N93">
            <v>8.89</v>
          </cell>
          <cell r="O93">
            <v>8.89</v>
          </cell>
          <cell r="P93">
            <v>0</v>
          </cell>
          <cell r="R93">
            <v>64748.725418790971</v>
          </cell>
          <cell r="S93">
            <v>11.24859392575928</v>
          </cell>
          <cell r="T93">
            <v>26.69291338582677</v>
          </cell>
          <cell r="V93" t="str">
            <v>for alloc purpose</v>
          </cell>
          <cell r="W93">
            <v>8890</v>
          </cell>
          <cell r="X93">
            <v>0</v>
          </cell>
          <cell r="Y93">
            <v>11.248593925759279</v>
          </cell>
          <cell r="Z93">
            <v>15.444319460067492</v>
          </cell>
        </row>
        <row r="94">
          <cell r="B94">
            <v>40380</v>
          </cell>
          <cell r="C94" t="str">
            <v>B-04 (Production/Injection)</v>
          </cell>
          <cell r="D94" t="str">
            <v>B-04 (Production/Injection):Zone3</v>
          </cell>
          <cell r="E94">
            <v>4</v>
          </cell>
          <cell r="F94">
            <v>98</v>
          </cell>
          <cell r="G94">
            <v>367</v>
          </cell>
          <cell r="H94">
            <v>142</v>
          </cell>
          <cell r="I94">
            <v>618</v>
          </cell>
          <cell r="J94">
            <v>173.1</v>
          </cell>
          <cell r="K94">
            <v>100</v>
          </cell>
          <cell r="L94">
            <v>273.10000000000002</v>
          </cell>
          <cell r="M94">
            <v>36.61662394727206</v>
          </cell>
          <cell r="N94">
            <v>8.4600000000000009</v>
          </cell>
          <cell r="O94">
            <v>8.4600000000000009</v>
          </cell>
          <cell r="P94">
            <v>0</v>
          </cell>
          <cell r="R94">
            <v>48873.483535528598</v>
          </cell>
          <cell r="S94">
            <v>11.82033096926714</v>
          </cell>
          <cell r="T94">
            <v>32.281323877068559</v>
          </cell>
          <cell r="V94" t="str">
            <v>alloc purpose</v>
          </cell>
          <cell r="W94">
            <v>8460</v>
          </cell>
          <cell r="X94">
            <v>0</v>
          </cell>
          <cell r="Y94">
            <v>11.820330969267138</v>
          </cell>
          <cell r="Z94">
            <v>20.460992907801415</v>
          </cell>
        </row>
        <row r="95">
          <cell r="B95">
            <v>40381</v>
          </cell>
          <cell r="C95" t="str">
            <v>B-04 (Production/Injection)</v>
          </cell>
          <cell r="D95" t="str">
            <v>B-04 (Production/Injection):Zone3</v>
          </cell>
          <cell r="E95">
            <v>3</v>
          </cell>
          <cell r="F95">
            <v>98</v>
          </cell>
          <cell r="G95">
            <v>388</v>
          </cell>
          <cell r="H95">
            <v>135</v>
          </cell>
          <cell r="I95">
            <v>608</v>
          </cell>
          <cell r="J95">
            <v>239.1</v>
          </cell>
          <cell r="K95">
            <v>100</v>
          </cell>
          <cell r="L95">
            <v>339.1</v>
          </cell>
          <cell r="M95">
            <v>29.48982601002654</v>
          </cell>
          <cell r="N95">
            <v>7.93</v>
          </cell>
          <cell r="O95">
            <v>7.93</v>
          </cell>
          <cell r="P95">
            <v>0</v>
          </cell>
          <cell r="R95">
            <v>33166.039314094523</v>
          </cell>
          <cell r="S95">
            <v>12.610340479192939</v>
          </cell>
          <cell r="T95">
            <v>42.761664564943253</v>
          </cell>
          <cell r="W95">
            <v>7930</v>
          </cell>
          <cell r="X95">
            <v>0</v>
          </cell>
          <cell r="Y95">
            <v>12.610340479192939</v>
          </cell>
          <cell r="Z95">
            <v>30.151324085750314</v>
          </cell>
        </row>
        <row r="96">
          <cell r="B96">
            <v>40385</v>
          </cell>
          <cell r="C96" t="str">
            <v>B-04 (Production/Injection)</v>
          </cell>
          <cell r="D96" t="str">
            <v>B-04 (Production/Injection):Zone3</v>
          </cell>
          <cell r="E96">
            <v>5</v>
          </cell>
          <cell r="F96">
            <v>100</v>
          </cell>
          <cell r="G96">
            <v>413</v>
          </cell>
          <cell r="H96">
            <v>139</v>
          </cell>
          <cell r="I96">
            <v>609</v>
          </cell>
          <cell r="J96">
            <v>253</v>
          </cell>
          <cell r="K96">
            <v>100</v>
          </cell>
          <cell r="L96">
            <v>353</v>
          </cell>
          <cell r="M96">
            <v>28.328611898016998</v>
          </cell>
          <cell r="N96">
            <v>7.35</v>
          </cell>
          <cell r="O96">
            <v>7.35</v>
          </cell>
          <cell r="R96">
            <v>29051.383399209488</v>
          </cell>
          <cell r="S96">
            <v>13.605442176870747</v>
          </cell>
          <cell r="T96">
            <v>48.027210884353742</v>
          </cell>
          <cell r="V96" t="str">
            <v>alloc purpose</v>
          </cell>
          <cell r="W96">
            <v>7350</v>
          </cell>
          <cell r="X96">
            <v>0</v>
          </cell>
          <cell r="Y96">
            <v>13.605442176870749</v>
          </cell>
          <cell r="Z96">
            <v>34.421768707482997</v>
          </cell>
        </row>
        <row r="97">
          <cell r="B97">
            <v>40395</v>
          </cell>
          <cell r="C97" t="str">
            <v>B-04 (Production/Injection)</v>
          </cell>
          <cell r="D97" t="str">
            <v>B-04 (Production/Injection):Zone3</v>
          </cell>
          <cell r="E97">
            <v>18</v>
          </cell>
          <cell r="F97">
            <v>100</v>
          </cell>
          <cell r="G97">
            <v>373</v>
          </cell>
          <cell r="H97">
            <v>144</v>
          </cell>
          <cell r="I97">
            <v>100</v>
          </cell>
          <cell r="J97">
            <v>225.9</v>
          </cell>
          <cell r="K97">
            <v>100</v>
          </cell>
          <cell r="L97">
            <v>325.89999999999998</v>
          </cell>
          <cell r="M97">
            <v>30.684258975145749</v>
          </cell>
          <cell r="N97">
            <v>6.57</v>
          </cell>
          <cell r="O97">
            <v>6.57</v>
          </cell>
          <cell r="P97">
            <v>0</v>
          </cell>
          <cell r="R97">
            <v>29083.66533864542</v>
          </cell>
          <cell r="S97">
            <v>15.220700152207002</v>
          </cell>
          <cell r="T97">
            <v>49.604261796042621</v>
          </cell>
          <cell r="V97" t="str">
            <v>alloc purpose</v>
          </cell>
          <cell r="W97">
            <v>6570</v>
          </cell>
          <cell r="X97">
            <v>0</v>
          </cell>
          <cell r="Y97">
            <v>15.220700152207002</v>
          </cell>
          <cell r="Z97">
            <v>34.383561643835613</v>
          </cell>
        </row>
        <row r="98">
          <cell r="B98">
            <v>40401</v>
          </cell>
          <cell r="C98" t="str">
            <v>B-04 (Production/Injection)</v>
          </cell>
          <cell r="D98" t="str">
            <v>B-04 (Production/Injection):Zone3</v>
          </cell>
          <cell r="E98">
            <v>11</v>
          </cell>
          <cell r="F98">
            <v>100</v>
          </cell>
          <cell r="G98">
            <v>1302</v>
          </cell>
          <cell r="H98">
            <v>144</v>
          </cell>
          <cell r="I98">
            <v>980</v>
          </cell>
          <cell r="J98">
            <v>266.39999999999998</v>
          </cell>
          <cell r="K98">
            <v>100</v>
          </cell>
          <cell r="L98">
            <v>366.4</v>
          </cell>
          <cell r="M98">
            <v>27.292576419213972</v>
          </cell>
          <cell r="N98">
            <v>6.53</v>
          </cell>
          <cell r="O98">
            <v>6.53</v>
          </cell>
          <cell r="P98">
            <v>0</v>
          </cell>
          <cell r="R98">
            <v>24512.012012012012</v>
          </cell>
          <cell r="S98">
            <v>15.313935681470138</v>
          </cell>
          <cell r="T98">
            <v>56.110260336906585</v>
          </cell>
          <cell r="V98" t="str">
            <v>alloc purpose</v>
          </cell>
          <cell r="W98">
            <v>6530</v>
          </cell>
          <cell r="X98">
            <v>0</v>
          </cell>
          <cell r="Y98">
            <v>15.313935681470138</v>
          </cell>
          <cell r="Z98">
            <v>40.796324655436443</v>
          </cell>
        </row>
        <row r="99">
          <cell r="B99">
            <v>40403</v>
          </cell>
          <cell r="C99" t="str">
            <v>B-04 (Production/Injection)</v>
          </cell>
          <cell r="D99" t="str">
            <v>B-04 (Production/Injection):Zone3</v>
          </cell>
          <cell r="E99">
            <v>3</v>
          </cell>
          <cell r="F99">
            <v>100</v>
          </cell>
          <cell r="G99">
            <v>386</v>
          </cell>
          <cell r="H99">
            <v>142</v>
          </cell>
          <cell r="I99">
            <v>985</v>
          </cell>
          <cell r="J99">
            <v>101.7</v>
          </cell>
          <cell r="K99">
            <v>100</v>
          </cell>
          <cell r="L99">
            <v>201.7</v>
          </cell>
          <cell r="M99">
            <v>49.578582052553294</v>
          </cell>
          <cell r="N99">
            <v>6.5</v>
          </cell>
          <cell r="O99">
            <v>6.5</v>
          </cell>
          <cell r="P99">
            <v>0</v>
          </cell>
          <cell r="R99">
            <v>63913.470993117007</v>
          </cell>
          <cell r="S99">
            <v>15.384615384615385</v>
          </cell>
          <cell r="T99">
            <v>31.030769230769231</v>
          </cell>
          <cell r="W99">
            <v>6500</v>
          </cell>
          <cell r="X99">
            <v>0</v>
          </cell>
          <cell r="Y99">
            <v>15.384615384615385</v>
          </cell>
          <cell r="Z99">
            <v>15.646153846153847</v>
          </cell>
        </row>
        <row r="100">
          <cell r="B100">
            <v>40410</v>
          </cell>
          <cell r="C100" t="str">
            <v>B-04 (Production/Injection)</v>
          </cell>
          <cell r="D100" t="str">
            <v>B-04 (Production/Injection):Zone3</v>
          </cell>
          <cell r="E100">
            <v>8</v>
          </cell>
          <cell r="F100">
            <v>100</v>
          </cell>
          <cell r="G100">
            <v>386</v>
          </cell>
          <cell r="H100">
            <v>143</v>
          </cell>
          <cell r="I100">
            <v>973</v>
          </cell>
          <cell r="J100">
            <v>108</v>
          </cell>
          <cell r="K100">
            <v>42</v>
          </cell>
          <cell r="L100">
            <v>150</v>
          </cell>
          <cell r="M100">
            <v>28</v>
          </cell>
          <cell r="N100">
            <v>6.28</v>
          </cell>
          <cell r="O100">
            <v>6.28</v>
          </cell>
          <cell r="P100">
            <v>0</v>
          </cell>
          <cell r="R100">
            <v>58148.148148148146</v>
          </cell>
          <cell r="S100">
            <v>6.6878980891719744</v>
          </cell>
          <cell r="T100">
            <v>23.885350318471339</v>
          </cell>
          <cell r="V100" t="str">
            <v>LDM</v>
          </cell>
          <cell r="W100">
            <v>6280</v>
          </cell>
          <cell r="X100">
            <v>0</v>
          </cell>
          <cell r="Y100">
            <v>6.6878980891719744</v>
          </cell>
          <cell r="Z100">
            <v>17.197452229299362</v>
          </cell>
        </row>
        <row r="101">
          <cell r="B101">
            <v>40411</v>
          </cell>
          <cell r="C101" t="str">
            <v>B-04 (Production/Injection)</v>
          </cell>
          <cell r="D101" t="str">
            <v>B-04 (Production/Injection):Zone3</v>
          </cell>
          <cell r="E101">
            <v>5</v>
          </cell>
          <cell r="F101">
            <v>100</v>
          </cell>
          <cell r="G101">
            <v>386</v>
          </cell>
          <cell r="H101">
            <v>145</v>
          </cell>
          <cell r="I101">
            <v>993</v>
          </cell>
          <cell r="J101">
            <v>228</v>
          </cell>
          <cell r="K101">
            <v>79</v>
          </cell>
          <cell r="L101">
            <v>307</v>
          </cell>
          <cell r="M101">
            <v>25.732899022801302</v>
          </cell>
          <cell r="N101">
            <v>6.38</v>
          </cell>
          <cell r="O101">
            <v>6.38</v>
          </cell>
          <cell r="P101">
            <v>0</v>
          </cell>
          <cell r="R101">
            <v>27982.456140350878</v>
          </cell>
          <cell r="S101">
            <v>12.382445141065832</v>
          </cell>
          <cell r="T101">
            <v>48.119122257053291</v>
          </cell>
          <cell r="V101" t="str">
            <v>LDM</v>
          </cell>
          <cell r="W101">
            <v>6380</v>
          </cell>
          <cell r="X101">
            <v>0</v>
          </cell>
          <cell r="Y101">
            <v>12.382445141065832</v>
          </cell>
          <cell r="Z101">
            <v>35.736677115987462</v>
          </cell>
        </row>
        <row r="102">
          <cell r="B102">
            <v>40412</v>
          </cell>
          <cell r="C102" t="str">
            <v>B-04 (Production/Injection)</v>
          </cell>
          <cell r="D102" t="str">
            <v>B-04 (Production/Injection):Zone3</v>
          </cell>
          <cell r="E102">
            <v>4</v>
          </cell>
          <cell r="F102">
            <v>98</v>
          </cell>
          <cell r="G102">
            <v>386</v>
          </cell>
          <cell r="H102">
            <v>143</v>
          </cell>
          <cell r="I102">
            <v>994</v>
          </cell>
          <cell r="J102">
            <v>161.4</v>
          </cell>
          <cell r="K102">
            <v>100</v>
          </cell>
          <cell r="L102">
            <v>261.39999999999998</v>
          </cell>
          <cell r="M102">
            <v>38.255547054322875</v>
          </cell>
          <cell r="N102">
            <v>6.38</v>
          </cell>
          <cell r="O102">
            <v>6.38</v>
          </cell>
          <cell r="P102">
            <v>0</v>
          </cell>
          <cell r="R102">
            <v>39529.120198265176</v>
          </cell>
          <cell r="S102">
            <v>15.67398119122257</v>
          </cell>
          <cell r="T102">
            <v>40.971786833855802</v>
          </cell>
          <cell r="W102">
            <v>6380</v>
          </cell>
          <cell r="X102">
            <v>0</v>
          </cell>
          <cell r="Y102">
            <v>15.673981191222571</v>
          </cell>
          <cell r="Z102">
            <v>25.297805642633229</v>
          </cell>
        </row>
        <row r="103">
          <cell r="B103">
            <v>40413</v>
          </cell>
          <cell r="C103" t="str">
            <v>B-04 (Production/Injection)</v>
          </cell>
          <cell r="D103" t="str">
            <v>B-04 (Production/Injection):Zone3</v>
          </cell>
          <cell r="E103">
            <v>3</v>
          </cell>
          <cell r="F103">
            <v>100</v>
          </cell>
          <cell r="G103">
            <v>386</v>
          </cell>
          <cell r="H103">
            <v>144</v>
          </cell>
          <cell r="I103">
            <v>995</v>
          </cell>
          <cell r="J103">
            <v>185.7</v>
          </cell>
          <cell r="K103">
            <v>100</v>
          </cell>
          <cell r="L103">
            <v>285.7</v>
          </cell>
          <cell r="M103">
            <v>35.001750087504377</v>
          </cell>
          <cell r="N103">
            <v>6.35</v>
          </cell>
          <cell r="O103">
            <v>6.35</v>
          </cell>
          <cell r="P103">
            <v>0</v>
          </cell>
          <cell r="R103">
            <v>34194.938072159399</v>
          </cell>
          <cell r="S103">
            <v>15.748031496062993</v>
          </cell>
          <cell r="T103">
            <v>44.99212598425197</v>
          </cell>
          <cell r="V103" t="str">
            <v>alloc purpose</v>
          </cell>
          <cell r="W103">
            <v>6350</v>
          </cell>
          <cell r="X103">
            <v>0</v>
          </cell>
          <cell r="Y103">
            <v>15.748031496062993</v>
          </cell>
          <cell r="Z103">
            <v>29.244094488188978</v>
          </cell>
        </row>
        <row r="104">
          <cell r="B104">
            <v>40416</v>
          </cell>
          <cell r="C104" t="str">
            <v>B-04 (Production/Injection)</v>
          </cell>
          <cell r="D104" t="str">
            <v>B-04 (Production/Injection):Zone3</v>
          </cell>
          <cell r="E104">
            <v>4</v>
          </cell>
          <cell r="F104">
            <v>99</v>
          </cell>
          <cell r="G104">
            <v>386</v>
          </cell>
          <cell r="H104">
            <v>140</v>
          </cell>
          <cell r="I104">
            <v>934</v>
          </cell>
          <cell r="J104">
            <v>362.9</v>
          </cell>
          <cell r="K104">
            <v>100</v>
          </cell>
          <cell r="L104">
            <v>462.9</v>
          </cell>
          <cell r="M104">
            <v>21.602937999567942</v>
          </cell>
          <cell r="N104">
            <v>10.81</v>
          </cell>
          <cell r="O104">
            <v>10.81</v>
          </cell>
          <cell r="P104">
            <v>0</v>
          </cell>
          <cell r="R104">
            <v>29787.820336180765</v>
          </cell>
          <cell r="S104">
            <v>9.250693802035153</v>
          </cell>
          <cell r="T104">
            <v>42.821461609620719</v>
          </cell>
          <cell r="V104" t="str">
            <v>alloc purpose (after previously Inject GSA-2 gas)</v>
          </cell>
          <cell r="W104">
            <v>10810</v>
          </cell>
          <cell r="X104">
            <v>0</v>
          </cell>
          <cell r="Y104">
            <v>9.250693802035153</v>
          </cell>
          <cell r="Z104">
            <v>33.570767807585568</v>
          </cell>
        </row>
        <row r="105">
          <cell r="B105">
            <v>40417</v>
          </cell>
          <cell r="C105" t="str">
            <v>B-04 (Production/Injection)</v>
          </cell>
          <cell r="D105" t="str">
            <v>B-04 (Production/Injection):Zone3</v>
          </cell>
          <cell r="E105">
            <v>4</v>
          </cell>
          <cell r="F105">
            <v>99</v>
          </cell>
          <cell r="G105">
            <v>386</v>
          </cell>
          <cell r="H105">
            <v>145</v>
          </cell>
          <cell r="I105">
            <v>983</v>
          </cell>
          <cell r="J105">
            <v>200.1</v>
          </cell>
          <cell r="K105">
            <v>100</v>
          </cell>
          <cell r="L105">
            <v>300.10000000000002</v>
          </cell>
          <cell r="M105">
            <v>33.322225924691772</v>
          </cell>
          <cell r="N105">
            <v>9.06</v>
          </cell>
          <cell r="O105">
            <v>9.06</v>
          </cell>
          <cell r="P105">
            <v>0</v>
          </cell>
          <cell r="R105">
            <v>45277.361319340329</v>
          </cell>
          <cell r="S105">
            <v>11.037527593818984</v>
          </cell>
          <cell r="T105">
            <v>33.123620309050771</v>
          </cell>
          <cell r="V105" t="str">
            <v xml:space="preserve">alloc purpose </v>
          </cell>
          <cell r="W105">
            <v>9060</v>
          </cell>
          <cell r="X105">
            <v>0</v>
          </cell>
          <cell r="Y105">
            <v>11.037527593818984</v>
          </cell>
          <cell r="Z105">
            <v>22.086092715231786</v>
          </cell>
        </row>
        <row r="106">
          <cell r="B106">
            <v>40436</v>
          </cell>
          <cell r="C106" t="str">
            <v>B-04 (Production/Injection)</v>
          </cell>
          <cell r="D106" t="str">
            <v>B-04 (Production/Injection):Zone3</v>
          </cell>
          <cell r="E106">
            <v>10</v>
          </cell>
          <cell r="F106">
            <v>99</v>
          </cell>
          <cell r="G106">
            <v>386</v>
          </cell>
          <cell r="H106">
            <v>143</v>
          </cell>
          <cell r="I106">
            <v>1046</v>
          </cell>
          <cell r="J106">
            <v>424</v>
          </cell>
          <cell r="K106">
            <v>100</v>
          </cell>
          <cell r="L106">
            <v>524</v>
          </cell>
          <cell r="M106">
            <v>19.083969465648856</v>
          </cell>
          <cell r="N106">
            <v>8.7799999999999994</v>
          </cell>
          <cell r="O106">
            <v>8.7799999999999994</v>
          </cell>
          <cell r="R106">
            <v>20707.547169811322</v>
          </cell>
          <cell r="S106">
            <v>11.389521640091116</v>
          </cell>
          <cell r="T106">
            <v>59.68109339407745</v>
          </cell>
          <cell r="V106" t="str">
            <v>allloc purpose</v>
          </cell>
          <cell r="W106">
            <v>8780</v>
          </cell>
          <cell r="X106">
            <v>0</v>
          </cell>
          <cell r="Y106">
            <v>11.389521640091116</v>
          </cell>
          <cell r="Z106">
            <v>48.291571753986339</v>
          </cell>
        </row>
        <row r="107">
          <cell r="B107">
            <v>40444</v>
          </cell>
          <cell r="C107" t="str">
            <v>B-04 (Production/Injection)</v>
          </cell>
          <cell r="D107" t="str">
            <v>B-04 (Production/Injection):Zone3</v>
          </cell>
          <cell r="E107">
            <v>3</v>
          </cell>
          <cell r="F107">
            <v>99</v>
          </cell>
          <cell r="G107">
            <v>367</v>
          </cell>
          <cell r="H107">
            <v>141</v>
          </cell>
          <cell r="I107">
            <v>171</v>
          </cell>
          <cell r="J107">
            <v>82.2</v>
          </cell>
          <cell r="K107">
            <v>100</v>
          </cell>
          <cell r="L107">
            <v>182.2</v>
          </cell>
          <cell r="M107">
            <v>54.884742041712407</v>
          </cell>
          <cell r="N107">
            <v>7.15</v>
          </cell>
          <cell r="O107">
            <v>7.15</v>
          </cell>
          <cell r="P107">
            <v>0</v>
          </cell>
          <cell r="R107">
            <v>86982.968369829687</v>
          </cell>
          <cell r="S107">
            <v>13.986013986013987</v>
          </cell>
          <cell r="T107">
            <v>25.482517482517483</v>
          </cell>
          <cell r="W107">
            <v>7150</v>
          </cell>
          <cell r="X107">
            <v>0</v>
          </cell>
          <cell r="Y107">
            <v>13.986013986013985</v>
          </cell>
          <cell r="Z107">
            <v>11.496503496503497</v>
          </cell>
        </row>
        <row r="108">
          <cell r="B108">
            <v>40445</v>
          </cell>
          <cell r="C108" t="str">
            <v>B-04 (Production/Injection)</v>
          </cell>
          <cell r="D108" t="str">
            <v>B-04 (Production/Injection):Zone3</v>
          </cell>
          <cell r="E108">
            <v>5</v>
          </cell>
          <cell r="F108">
            <v>99</v>
          </cell>
          <cell r="G108">
            <v>396</v>
          </cell>
          <cell r="H108">
            <v>141</v>
          </cell>
          <cell r="I108">
            <v>173</v>
          </cell>
          <cell r="J108">
            <v>152</v>
          </cell>
          <cell r="K108">
            <v>100</v>
          </cell>
          <cell r="L108">
            <v>252</v>
          </cell>
          <cell r="M108">
            <v>39.682539682539684</v>
          </cell>
          <cell r="N108">
            <v>8.64</v>
          </cell>
          <cell r="O108">
            <v>8.64</v>
          </cell>
          <cell r="P108">
            <v>0</v>
          </cell>
          <cell r="R108">
            <v>56842.105263157893</v>
          </cell>
          <cell r="S108">
            <v>11.574074074074074</v>
          </cell>
          <cell r="T108">
            <v>29.166666666666668</v>
          </cell>
          <cell r="W108">
            <v>8640</v>
          </cell>
          <cell r="X108">
            <v>0</v>
          </cell>
          <cell r="Y108">
            <v>11.574074074074073</v>
          </cell>
          <cell r="Z108">
            <v>17.592592592592592</v>
          </cell>
        </row>
        <row r="109">
          <cell r="B109">
            <v>40447</v>
          </cell>
          <cell r="C109" t="str">
            <v>B-04 (Production/Injection)</v>
          </cell>
          <cell r="D109" t="str">
            <v>B-04 (Production/Injection):Zone3</v>
          </cell>
          <cell r="E109">
            <v>3</v>
          </cell>
          <cell r="F109">
            <v>99</v>
          </cell>
          <cell r="G109">
            <v>391</v>
          </cell>
          <cell r="H109">
            <v>143</v>
          </cell>
          <cell r="I109">
            <v>177</v>
          </cell>
          <cell r="J109">
            <v>213.4</v>
          </cell>
          <cell r="K109">
            <v>100</v>
          </cell>
          <cell r="L109">
            <v>313.39999999999998</v>
          </cell>
          <cell r="M109">
            <v>31.90810465858328</v>
          </cell>
          <cell r="N109">
            <v>8.1300000000000008</v>
          </cell>
          <cell r="O109">
            <v>8.1300000000000008</v>
          </cell>
          <cell r="P109">
            <v>0</v>
          </cell>
          <cell r="R109">
            <v>38097.469540768507</v>
          </cell>
          <cell r="S109">
            <v>12.300123001230013</v>
          </cell>
          <cell r="T109">
            <v>38.548585485854858</v>
          </cell>
          <cell r="W109">
            <v>8130.0000000000009</v>
          </cell>
          <cell r="X109">
            <v>0</v>
          </cell>
          <cell r="Y109">
            <v>12.300123001230011</v>
          </cell>
          <cell r="Z109">
            <v>26.248462484624845</v>
          </cell>
        </row>
        <row r="110">
          <cell r="B110">
            <v>40449</v>
          </cell>
          <cell r="C110" t="str">
            <v>B-04 (Production/Injection)</v>
          </cell>
          <cell r="D110" t="str">
            <v>B-04 (Production/Injection):Zone3</v>
          </cell>
          <cell r="E110">
            <v>6</v>
          </cell>
          <cell r="F110">
            <v>100</v>
          </cell>
          <cell r="G110">
            <v>391</v>
          </cell>
          <cell r="H110">
            <v>137</v>
          </cell>
          <cell r="I110">
            <v>174</v>
          </cell>
          <cell r="J110">
            <v>224.5</v>
          </cell>
          <cell r="K110">
            <v>100</v>
          </cell>
          <cell r="L110">
            <v>324.5</v>
          </cell>
          <cell r="M110">
            <v>30.816640986132512</v>
          </cell>
          <cell r="N110">
            <v>7.49</v>
          </cell>
          <cell r="O110">
            <v>9.0500000000000007</v>
          </cell>
          <cell r="P110">
            <v>1.56</v>
          </cell>
          <cell r="R110">
            <v>33363.028953229397</v>
          </cell>
          <cell r="S110">
            <v>13.351134846461949</v>
          </cell>
          <cell r="T110">
            <v>43.324432576769027</v>
          </cell>
          <cell r="W110">
            <v>7490</v>
          </cell>
          <cell r="X110">
            <v>1560</v>
          </cell>
          <cell r="Y110">
            <v>13.351134846461949</v>
          </cell>
          <cell r="Z110">
            <v>29.973297730307074</v>
          </cell>
        </row>
        <row r="111">
          <cell r="B111">
            <v>40452</v>
          </cell>
          <cell r="C111" t="str">
            <v>B-04 (Production/Injection)</v>
          </cell>
          <cell r="D111" t="str">
            <v>B-04 (Production/Injection):Zone3</v>
          </cell>
          <cell r="E111">
            <v>8</v>
          </cell>
          <cell r="F111">
            <v>99</v>
          </cell>
          <cell r="G111">
            <v>390</v>
          </cell>
          <cell r="H111">
            <v>135</v>
          </cell>
          <cell r="I111">
            <v>199</v>
          </cell>
          <cell r="J111">
            <v>352.2</v>
          </cell>
          <cell r="K111">
            <v>100</v>
          </cell>
          <cell r="L111">
            <v>452.2</v>
          </cell>
          <cell r="M111">
            <v>22.114108801415302</v>
          </cell>
          <cell r="N111">
            <v>5.78</v>
          </cell>
          <cell r="O111">
            <v>5.78</v>
          </cell>
          <cell r="P111">
            <v>0</v>
          </cell>
          <cell r="R111">
            <v>16411.130039750144</v>
          </cell>
          <cell r="S111">
            <v>17.301038062283737</v>
          </cell>
          <cell r="T111">
            <v>78.235294117647058</v>
          </cell>
          <cell r="W111">
            <v>5780</v>
          </cell>
          <cell r="X111">
            <v>0</v>
          </cell>
          <cell r="Y111">
            <v>17.301038062283737</v>
          </cell>
          <cell r="Z111">
            <v>60.934256055363321</v>
          </cell>
        </row>
        <row r="112">
          <cell r="B112">
            <v>40462</v>
          </cell>
          <cell r="C112" t="str">
            <v>B-04 (Production/Injection)</v>
          </cell>
          <cell r="D112" t="str">
            <v>B-04 (Production/Injection):Zone3</v>
          </cell>
          <cell r="E112">
            <v>9</v>
          </cell>
          <cell r="F112">
            <v>99</v>
          </cell>
          <cell r="G112">
            <v>392</v>
          </cell>
          <cell r="H112">
            <v>152</v>
          </cell>
          <cell r="I112">
            <v>207</v>
          </cell>
          <cell r="J112">
            <v>392</v>
          </cell>
          <cell r="K112">
            <v>292</v>
          </cell>
          <cell r="L112">
            <v>684</v>
          </cell>
          <cell r="M112">
            <v>42.690058479532162</v>
          </cell>
          <cell r="N112">
            <v>6.37</v>
          </cell>
          <cell r="O112">
            <v>6.37</v>
          </cell>
          <cell r="P112">
            <v>0</v>
          </cell>
          <cell r="R112">
            <v>16250</v>
          </cell>
          <cell r="S112">
            <v>45.839874411302979</v>
          </cell>
          <cell r="T112">
            <v>107.37833594976452</v>
          </cell>
          <cell r="W112">
            <v>6370</v>
          </cell>
          <cell r="X112">
            <v>0</v>
          </cell>
          <cell r="Y112">
            <v>45.839874411302979</v>
          </cell>
          <cell r="Z112">
            <v>61.53846153846154</v>
          </cell>
        </row>
        <row r="113">
          <cell r="B113">
            <v>40470</v>
          </cell>
          <cell r="C113" t="str">
            <v>B-04 (Production/Injection)</v>
          </cell>
          <cell r="D113" t="str">
            <v>B-04 (Production/Injection):Zone3</v>
          </cell>
          <cell r="E113">
            <v>5</v>
          </cell>
          <cell r="F113">
            <v>100</v>
          </cell>
          <cell r="G113">
            <v>368</v>
          </cell>
          <cell r="H113">
            <v>149</v>
          </cell>
          <cell r="I113">
            <v>209</v>
          </cell>
          <cell r="J113">
            <v>393.7</v>
          </cell>
          <cell r="K113">
            <v>100</v>
          </cell>
          <cell r="L113">
            <v>493.7</v>
          </cell>
          <cell r="M113">
            <v>20.255215718047396</v>
          </cell>
          <cell r="N113">
            <v>7.6</v>
          </cell>
          <cell r="O113">
            <v>7.6</v>
          </cell>
          <cell r="P113">
            <v>0</v>
          </cell>
          <cell r="R113">
            <v>19304.038608077215</v>
          </cell>
          <cell r="S113">
            <v>13.157894736842104</v>
          </cell>
          <cell r="T113">
            <v>64.96052631578948</v>
          </cell>
          <cell r="W113">
            <v>7600</v>
          </cell>
          <cell r="X113">
            <v>0</v>
          </cell>
          <cell r="Y113">
            <v>13.157894736842106</v>
          </cell>
          <cell r="Z113">
            <v>51.80263157894737</v>
          </cell>
        </row>
        <row r="114">
          <cell r="B114">
            <v>40475</v>
          </cell>
          <cell r="C114" t="str">
            <v>B-04 (Production/Injection)</v>
          </cell>
          <cell r="D114" t="str">
            <v>B-04 (Production/Injection):Zone3</v>
          </cell>
          <cell r="E114">
            <v>9</v>
          </cell>
          <cell r="F114">
            <v>100</v>
          </cell>
          <cell r="G114">
            <v>387</v>
          </cell>
          <cell r="H114">
            <v>149</v>
          </cell>
          <cell r="I114">
            <v>219</v>
          </cell>
          <cell r="J114">
            <v>386</v>
          </cell>
          <cell r="K114">
            <v>100</v>
          </cell>
          <cell r="L114">
            <v>486</v>
          </cell>
          <cell r="M114">
            <v>20.5761316872428</v>
          </cell>
          <cell r="N114">
            <v>5.54</v>
          </cell>
          <cell r="O114">
            <v>5.54</v>
          </cell>
          <cell r="P114">
            <v>0</v>
          </cell>
          <cell r="R114">
            <v>14352.331606217616</v>
          </cell>
          <cell r="S114">
            <v>18.050541516245488</v>
          </cell>
          <cell r="T114">
            <v>87.725631768953065</v>
          </cell>
          <cell r="W114">
            <v>5540</v>
          </cell>
          <cell r="X114">
            <v>0</v>
          </cell>
          <cell r="Y114">
            <v>18.050541516245488</v>
          </cell>
          <cell r="Z114">
            <v>69.675090252707577</v>
          </cell>
        </row>
        <row r="115">
          <cell r="B115">
            <v>40476</v>
          </cell>
          <cell r="C115" t="str">
            <v>B-04 (Production/Injection)</v>
          </cell>
          <cell r="D115" t="str">
            <v>B-04 (Production/Injection):Zone3</v>
          </cell>
          <cell r="E115">
            <v>8</v>
          </cell>
          <cell r="F115">
            <v>100</v>
          </cell>
          <cell r="G115">
            <v>387</v>
          </cell>
          <cell r="H115">
            <v>150</v>
          </cell>
          <cell r="I115">
            <v>220</v>
          </cell>
          <cell r="J115">
            <v>369</v>
          </cell>
          <cell r="K115">
            <v>93</v>
          </cell>
          <cell r="L115">
            <v>462</v>
          </cell>
          <cell r="M115">
            <v>20.129870129870131</v>
          </cell>
          <cell r="N115">
            <v>5.46</v>
          </cell>
          <cell r="O115">
            <v>5.47</v>
          </cell>
          <cell r="P115">
            <v>0.01</v>
          </cell>
          <cell r="R115">
            <v>14796.747967479674</v>
          </cell>
          <cell r="S115">
            <v>17.032967032967033</v>
          </cell>
          <cell r="T115">
            <v>84.615384615384613</v>
          </cell>
          <cell r="W115">
            <v>5460</v>
          </cell>
          <cell r="X115">
            <v>10</v>
          </cell>
          <cell r="Y115">
            <v>17.032967032967033</v>
          </cell>
          <cell r="Z115">
            <v>67.582417582417577</v>
          </cell>
        </row>
        <row r="116">
          <cell r="B116">
            <v>40479</v>
          </cell>
          <cell r="C116" t="str">
            <v>B-04 (Production/Injection)</v>
          </cell>
          <cell r="D116" t="str">
            <v>B-04 (Production/Injection):Zone3</v>
          </cell>
          <cell r="E116">
            <v>11</v>
          </cell>
          <cell r="F116">
            <v>100</v>
          </cell>
          <cell r="G116">
            <v>354</v>
          </cell>
          <cell r="H116">
            <v>146</v>
          </cell>
          <cell r="I116">
            <v>222</v>
          </cell>
          <cell r="J116">
            <v>318</v>
          </cell>
          <cell r="K116">
            <v>96</v>
          </cell>
          <cell r="L116">
            <v>414</v>
          </cell>
          <cell r="M116">
            <v>23.188405797101449</v>
          </cell>
          <cell r="N116">
            <v>5.44</v>
          </cell>
          <cell r="O116">
            <v>5.44</v>
          </cell>
          <cell r="P116">
            <v>0</v>
          </cell>
          <cell r="R116">
            <v>17106.918238993712</v>
          </cell>
          <cell r="S116">
            <v>17.647058823529413</v>
          </cell>
          <cell r="T116">
            <v>76.102941176470594</v>
          </cell>
          <cell r="W116">
            <v>5440</v>
          </cell>
          <cell r="X116">
            <v>0</v>
          </cell>
          <cell r="Y116">
            <v>17.647058823529409</v>
          </cell>
          <cell r="Z116">
            <v>58.455882352941174</v>
          </cell>
        </row>
        <row r="117">
          <cell r="B117">
            <v>40486</v>
          </cell>
          <cell r="C117" t="str">
            <v>B-04 (Production/Injection)</v>
          </cell>
          <cell r="D117" t="str">
            <v>B-04 (Production/Injection):Zone3</v>
          </cell>
          <cell r="E117">
            <v>15</v>
          </cell>
          <cell r="F117">
            <v>99</v>
          </cell>
          <cell r="G117">
            <v>386</v>
          </cell>
          <cell r="H117">
            <v>147</v>
          </cell>
          <cell r="I117">
            <v>226</v>
          </cell>
          <cell r="J117">
            <v>303</v>
          </cell>
          <cell r="K117">
            <v>84</v>
          </cell>
          <cell r="L117">
            <v>387</v>
          </cell>
          <cell r="M117">
            <v>21.705426356589147</v>
          </cell>
          <cell r="N117">
            <v>5.23</v>
          </cell>
          <cell r="O117">
            <v>5.23</v>
          </cell>
          <cell r="P117">
            <v>0</v>
          </cell>
          <cell r="R117">
            <v>17260.72607260726</v>
          </cell>
          <cell r="S117">
            <v>16.061185468451242</v>
          </cell>
          <cell r="T117">
            <v>73.996175908221801</v>
          </cell>
          <cell r="W117">
            <v>5230</v>
          </cell>
          <cell r="X117">
            <v>0</v>
          </cell>
          <cell r="Y117">
            <v>16.061185468451242</v>
          </cell>
          <cell r="Z117">
            <v>57.934990439770552</v>
          </cell>
        </row>
        <row r="118">
          <cell r="B118">
            <v>40489</v>
          </cell>
          <cell r="C118" t="str">
            <v>B-04 (Production/Injection)</v>
          </cell>
          <cell r="D118" t="str">
            <v>B-04 (Production/Injection):Zone3</v>
          </cell>
          <cell r="E118">
            <v>12</v>
          </cell>
          <cell r="F118">
            <v>99</v>
          </cell>
          <cell r="G118">
            <v>371</v>
          </cell>
          <cell r="H118">
            <v>140</v>
          </cell>
          <cell r="I118">
            <v>226</v>
          </cell>
          <cell r="J118">
            <v>251</v>
          </cell>
          <cell r="K118">
            <v>85</v>
          </cell>
          <cell r="L118">
            <v>336</v>
          </cell>
          <cell r="M118">
            <v>25.297619047619047</v>
          </cell>
          <cell r="N118">
            <v>5.0599999999999996</v>
          </cell>
          <cell r="O118">
            <v>5.0599999999999996</v>
          </cell>
          <cell r="P118">
            <v>0</v>
          </cell>
          <cell r="R118">
            <v>20159.362549800797</v>
          </cell>
          <cell r="S118">
            <v>16.798418972332016</v>
          </cell>
          <cell r="T118">
            <v>66.403162055335969</v>
          </cell>
          <cell r="W118">
            <v>5060</v>
          </cell>
          <cell r="X118">
            <v>0</v>
          </cell>
          <cell r="Y118">
            <v>16.798418972332016</v>
          </cell>
          <cell r="Z118">
            <v>49.604743083003953</v>
          </cell>
        </row>
        <row r="119">
          <cell r="B119">
            <v>40490</v>
          </cell>
          <cell r="C119" t="str">
            <v>B-04 (Production/Injection)</v>
          </cell>
          <cell r="D119" t="str">
            <v>B-04 (Production/Injection):Zone3</v>
          </cell>
          <cell r="E119">
            <v>12</v>
          </cell>
          <cell r="F119">
            <v>99</v>
          </cell>
          <cell r="G119">
            <v>371</v>
          </cell>
          <cell r="H119">
            <v>140</v>
          </cell>
          <cell r="I119">
            <v>226</v>
          </cell>
          <cell r="J119">
            <v>239.7</v>
          </cell>
          <cell r="K119">
            <v>80</v>
          </cell>
          <cell r="L119">
            <v>319.7</v>
          </cell>
          <cell r="M119">
            <v>25.023459493274945</v>
          </cell>
          <cell r="N119">
            <v>5.0599999999999996</v>
          </cell>
          <cell r="O119">
            <v>5.0599999999999996</v>
          </cell>
          <cell r="P119">
            <v>0</v>
          </cell>
          <cell r="R119">
            <v>21109.720483938258</v>
          </cell>
          <cell r="S119">
            <v>15.810276679841897</v>
          </cell>
          <cell r="T119">
            <v>63.18181818181818</v>
          </cell>
          <cell r="V119" t="str">
            <v>waiting for LDM</v>
          </cell>
          <cell r="W119">
            <v>5060</v>
          </cell>
          <cell r="X119">
            <v>0</v>
          </cell>
          <cell r="Y119">
            <v>15.810276679841898</v>
          </cell>
          <cell r="Z119">
            <v>47.371541501976289</v>
          </cell>
        </row>
        <row r="120">
          <cell r="B120">
            <v>40524</v>
          </cell>
          <cell r="C120" t="str">
            <v>B-04 (Production/Injection)</v>
          </cell>
          <cell r="D120" t="str">
            <v>B-04 (Production/Injection):Zone3</v>
          </cell>
          <cell r="E120">
            <v>20</v>
          </cell>
          <cell r="F120">
            <v>99</v>
          </cell>
          <cell r="G120">
            <v>390</v>
          </cell>
          <cell r="H120">
            <v>147</v>
          </cell>
          <cell r="I120">
            <v>419</v>
          </cell>
          <cell r="J120">
            <v>453</v>
          </cell>
          <cell r="K120">
            <v>81</v>
          </cell>
          <cell r="L120">
            <v>534</v>
          </cell>
          <cell r="M120">
            <v>15.168539325842696</v>
          </cell>
          <cell r="N120">
            <v>12.43</v>
          </cell>
          <cell r="O120">
            <v>12.43</v>
          </cell>
          <cell r="P120">
            <v>0</v>
          </cell>
          <cell r="R120">
            <v>27439.293598233995</v>
          </cell>
          <cell r="S120">
            <v>6.5164923572003222</v>
          </cell>
          <cell r="T120">
            <v>42.960579243765082</v>
          </cell>
          <cell r="V120" t="str">
            <v>LDM</v>
          </cell>
          <cell r="W120">
            <v>12430</v>
          </cell>
          <cell r="X120">
            <v>0</v>
          </cell>
          <cell r="Y120">
            <v>6.5164923572003222</v>
          </cell>
          <cell r="Z120">
            <v>36.444086886564762</v>
          </cell>
        </row>
        <row r="121">
          <cell r="B121">
            <v>40575</v>
          </cell>
          <cell r="C121" t="str">
            <v>B-04 (Production/Injection)</v>
          </cell>
          <cell r="D121" t="str">
            <v>B-04 (Production/Injection):Zone3</v>
          </cell>
          <cell r="E121">
            <v>20</v>
          </cell>
          <cell r="F121">
            <v>99</v>
          </cell>
          <cell r="G121">
            <v>390</v>
          </cell>
          <cell r="H121">
            <v>147</v>
          </cell>
          <cell r="I121">
            <v>419</v>
          </cell>
          <cell r="J121">
            <v>453</v>
          </cell>
          <cell r="K121">
            <v>0</v>
          </cell>
          <cell r="L121">
            <v>453</v>
          </cell>
          <cell r="M121">
            <v>0</v>
          </cell>
          <cell r="N121">
            <v>12.43</v>
          </cell>
          <cell r="O121">
            <v>12.43</v>
          </cell>
          <cell r="P121">
            <v>0</v>
          </cell>
          <cell r="R121">
            <v>27439.293598233995</v>
          </cell>
          <cell r="S121">
            <v>0</v>
          </cell>
          <cell r="T121">
            <v>36.444086886564762</v>
          </cell>
          <cell r="V121" t="str">
            <v>ALOC - 100 BW</v>
          </cell>
          <cell r="W121">
            <v>12430</v>
          </cell>
          <cell r="X121">
            <v>0</v>
          </cell>
          <cell r="Y121">
            <v>0</v>
          </cell>
          <cell r="Z121">
            <v>36.444086886564762</v>
          </cell>
        </row>
        <row r="122">
          <cell r="B122">
            <v>41166</v>
          </cell>
          <cell r="C122" t="str">
            <v>B-04 (Production/Injection)</v>
          </cell>
          <cell r="D122" t="str">
            <v>B-04 (Production/Injection):Zone3</v>
          </cell>
          <cell r="E122">
            <v>2</v>
          </cell>
          <cell r="F122">
            <v>100</v>
          </cell>
          <cell r="G122">
            <v>249</v>
          </cell>
          <cell r="H122">
            <v>132</v>
          </cell>
          <cell r="I122">
            <v>103</v>
          </cell>
          <cell r="J122">
            <v>364</v>
          </cell>
          <cell r="K122">
            <v>0</v>
          </cell>
          <cell r="L122">
            <v>364</v>
          </cell>
          <cell r="M122">
            <v>0</v>
          </cell>
          <cell r="N122">
            <v>6.6</v>
          </cell>
          <cell r="O122">
            <v>6.6</v>
          </cell>
          <cell r="P122">
            <v>0</v>
          </cell>
          <cell r="R122">
            <v>18131.86813186813</v>
          </cell>
          <cell r="S122">
            <v>0</v>
          </cell>
          <cell r="T122">
            <v>55.151515151515149</v>
          </cell>
          <cell r="V122" t="str">
            <v>Flowline spool recently installed</v>
          </cell>
          <cell r="W122">
            <v>6600</v>
          </cell>
          <cell r="X122">
            <v>0</v>
          </cell>
          <cell r="Y122">
            <v>0</v>
          </cell>
          <cell r="Z122">
            <v>55.151515151515156</v>
          </cell>
        </row>
        <row r="123">
          <cell r="B123">
            <v>41201</v>
          </cell>
          <cell r="C123" t="str">
            <v>B-04 (Production/Injection)</v>
          </cell>
          <cell r="D123" t="str">
            <v>B-04 (Production/Injection):Zone3</v>
          </cell>
          <cell r="E123">
            <v>7</v>
          </cell>
          <cell r="F123">
            <v>100</v>
          </cell>
          <cell r="G123">
            <v>244</v>
          </cell>
          <cell r="H123">
            <v>134</v>
          </cell>
          <cell r="I123">
            <v>116</v>
          </cell>
          <cell r="J123">
            <v>71</v>
          </cell>
          <cell r="K123">
            <v>0</v>
          </cell>
          <cell r="L123">
            <v>71</v>
          </cell>
          <cell r="M123">
            <v>0</v>
          </cell>
          <cell r="N123">
            <v>5.7</v>
          </cell>
          <cell r="O123">
            <v>5.7</v>
          </cell>
          <cell r="P123">
            <v>0</v>
          </cell>
          <cell r="R123">
            <v>80281.690140845065</v>
          </cell>
          <cell r="S123">
            <v>0</v>
          </cell>
          <cell r="T123">
            <v>12.456140350877194</v>
          </cell>
          <cell r="V123" t="str">
            <v>gas and oil production keep declining</v>
          </cell>
          <cell r="W123">
            <v>5700</v>
          </cell>
          <cell r="X123">
            <v>0</v>
          </cell>
          <cell r="Y123">
            <v>0</v>
          </cell>
          <cell r="Z123">
            <v>12.456140350877192</v>
          </cell>
        </row>
        <row r="124">
          <cell r="B124">
            <v>41251</v>
          </cell>
          <cell r="C124" t="str">
            <v>B-04 (Production/Injection)</v>
          </cell>
          <cell r="D124" t="str">
            <v>B-04 (Production/Injection):Zone3</v>
          </cell>
          <cell r="E124">
            <v>24</v>
          </cell>
          <cell r="F124">
            <v>100</v>
          </cell>
          <cell r="G124">
            <v>215</v>
          </cell>
          <cell r="H124">
            <v>126</v>
          </cell>
          <cell r="I124">
            <v>124</v>
          </cell>
          <cell r="J124">
            <v>116</v>
          </cell>
          <cell r="K124">
            <v>0</v>
          </cell>
          <cell r="L124">
            <v>116</v>
          </cell>
          <cell r="M124">
            <v>0</v>
          </cell>
          <cell r="N124">
            <v>4.2</v>
          </cell>
          <cell r="O124">
            <v>4.2</v>
          </cell>
          <cell r="P124">
            <v>0</v>
          </cell>
          <cell r="R124">
            <v>36206.896551724138</v>
          </cell>
          <cell r="S124">
            <v>0</v>
          </cell>
          <cell r="T124">
            <v>27.61904761904762</v>
          </cell>
          <cell r="V124" t="str">
            <v>LDM reading Qo = 99 BPD</v>
          </cell>
          <cell r="W124">
            <v>4200</v>
          </cell>
          <cell r="X124">
            <v>0</v>
          </cell>
          <cell r="Y124">
            <v>0</v>
          </cell>
          <cell r="Z124">
            <v>27.619047619047617</v>
          </cell>
        </row>
        <row r="125">
          <cell r="B125">
            <v>41385</v>
          </cell>
          <cell r="C125" t="str">
            <v>B-04 (Production/Injection)</v>
          </cell>
          <cell r="D125" t="str">
            <v>B-04 (Production/Injection):Zone3</v>
          </cell>
          <cell r="E125">
            <v>24</v>
          </cell>
          <cell r="F125">
            <v>99</v>
          </cell>
          <cell r="G125">
            <v>209</v>
          </cell>
          <cell r="H125">
            <v>137</v>
          </cell>
          <cell r="I125">
            <v>124</v>
          </cell>
          <cell r="J125">
            <v>183</v>
          </cell>
          <cell r="K125">
            <v>2</v>
          </cell>
          <cell r="L125">
            <v>185</v>
          </cell>
          <cell r="M125">
            <v>1.0810810810810811</v>
          </cell>
          <cell r="N125">
            <v>3.2</v>
          </cell>
          <cell r="O125">
            <v>3.2</v>
          </cell>
          <cell r="P125">
            <v>0</v>
          </cell>
          <cell r="R125">
            <v>17486.338797814209</v>
          </cell>
          <cell r="S125">
            <v>0.625</v>
          </cell>
          <cell r="T125">
            <v>57.8125</v>
          </cell>
          <cell r="V125" t="str">
            <v xml:space="preserve">Manual BSW1%. Water outlet closed. </v>
          </cell>
          <cell r="W125">
            <v>3200</v>
          </cell>
          <cell r="X125">
            <v>0</v>
          </cell>
          <cell r="Y125">
            <v>0.625</v>
          </cell>
          <cell r="Z125">
            <v>57.1875</v>
          </cell>
        </row>
        <row r="126">
          <cell r="B126">
            <v>41445</v>
          </cell>
          <cell r="C126" t="str">
            <v>B-04 (Production/Injection)</v>
          </cell>
          <cell r="D126" t="str">
            <v>B-04 (Production/Injection):Zone3</v>
          </cell>
          <cell r="E126">
            <v>25</v>
          </cell>
          <cell r="F126">
            <v>99</v>
          </cell>
          <cell r="G126">
            <v>205</v>
          </cell>
          <cell r="H126">
            <v>133</v>
          </cell>
          <cell r="I126">
            <v>163</v>
          </cell>
          <cell r="J126">
            <v>126.86</v>
          </cell>
          <cell r="K126">
            <v>2.5880000000000001</v>
          </cell>
          <cell r="L126">
            <v>129.44800000000001</v>
          </cell>
          <cell r="M126">
            <v>1.9992583894691305</v>
          </cell>
          <cell r="N126">
            <v>2.5</v>
          </cell>
          <cell r="O126">
            <v>2.5</v>
          </cell>
          <cell r="P126">
            <v>0</v>
          </cell>
          <cell r="R126">
            <v>19706.76336118556</v>
          </cell>
          <cell r="S126">
            <v>1.0351999999999999</v>
          </cell>
          <cell r="T126">
            <v>51.779200000000003</v>
          </cell>
          <cell r="V126" t="str">
            <v>Manual BSW is low. 2%.</v>
          </cell>
          <cell r="W126">
            <v>2500</v>
          </cell>
          <cell r="X126">
            <v>0</v>
          </cell>
          <cell r="Y126">
            <v>1.0352000000000001</v>
          </cell>
          <cell r="Z126">
            <v>50.744</v>
          </cell>
        </row>
        <row r="127">
          <cell r="B127">
            <v>41457</v>
          </cell>
          <cell r="C127" t="str">
            <v>B-04 (Production/Injection)</v>
          </cell>
          <cell r="D127" t="str">
            <v>B-04 (Production/Injection):Zone3</v>
          </cell>
          <cell r="E127">
            <v>18</v>
          </cell>
          <cell r="F127">
            <v>99</v>
          </cell>
          <cell r="G127">
            <v>198</v>
          </cell>
          <cell r="H127">
            <v>133</v>
          </cell>
          <cell r="I127">
            <v>129</v>
          </cell>
          <cell r="J127">
            <v>164.8</v>
          </cell>
          <cell r="K127">
            <v>23.5</v>
          </cell>
          <cell r="L127">
            <v>188.3</v>
          </cell>
          <cell r="M127">
            <v>12.480084970791291</v>
          </cell>
          <cell r="N127">
            <v>2.5</v>
          </cell>
          <cell r="O127">
            <v>2.5</v>
          </cell>
          <cell r="P127">
            <v>0</v>
          </cell>
          <cell r="R127">
            <v>15169.902912621359</v>
          </cell>
          <cell r="S127">
            <v>9.4</v>
          </cell>
          <cell r="T127">
            <v>75.319999999999993</v>
          </cell>
          <cell r="V127" t="str">
            <v>Post lowering back pressure. Water outlet close.</v>
          </cell>
          <cell r="W127">
            <v>2500</v>
          </cell>
          <cell r="X127">
            <v>0</v>
          </cell>
          <cell r="Y127">
            <v>9.4</v>
          </cell>
          <cell r="Z127">
            <v>65.92</v>
          </cell>
        </row>
        <row r="128">
          <cell r="B128">
            <v>41478</v>
          </cell>
          <cell r="C128" t="str">
            <v>B-04 (Production/Injection)</v>
          </cell>
          <cell r="D128" t="str">
            <v>B-04 (Production/Injection):Zone3</v>
          </cell>
          <cell r="E128">
            <v>11</v>
          </cell>
          <cell r="F128">
            <v>99</v>
          </cell>
          <cell r="G128">
            <v>177.8</v>
          </cell>
          <cell r="H128">
            <v>127</v>
          </cell>
          <cell r="I128">
            <v>167.4</v>
          </cell>
          <cell r="J128">
            <v>128.19999999999999</v>
          </cell>
          <cell r="K128">
            <v>0</v>
          </cell>
          <cell r="L128">
            <v>128.19999999999999</v>
          </cell>
          <cell r="M128">
            <v>0</v>
          </cell>
          <cell r="N128">
            <v>2.383</v>
          </cell>
          <cell r="O128">
            <v>2.383</v>
          </cell>
          <cell r="P128">
            <v>0</v>
          </cell>
          <cell r="R128">
            <v>18588.14352574103</v>
          </cell>
          <cell r="S128">
            <v>0</v>
          </cell>
          <cell r="T128">
            <v>53.79773394880403</v>
          </cell>
          <cell r="V128" t="str">
            <v xml:space="preserve">Manual WC 0%. </v>
          </cell>
          <cell r="W128">
            <v>2383</v>
          </cell>
          <cell r="X128">
            <v>0</v>
          </cell>
          <cell r="Y128">
            <v>0</v>
          </cell>
          <cell r="Z128">
            <v>53.797733948804023</v>
          </cell>
        </row>
        <row r="129">
          <cell r="B129">
            <v>41543</v>
          </cell>
          <cell r="C129" t="str">
            <v>B-04 (Production/Injection)</v>
          </cell>
          <cell r="D129" t="str">
            <v>B-04 (Production/Injection):Zone3</v>
          </cell>
          <cell r="E129">
            <v>11</v>
          </cell>
          <cell r="F129">
            <v>99</v>
          </cell>
          <cell r="G129">
            <v>186</v>
          </cell>
          <cell r="H129">
            <v>119</v>
          </cell>
          <cell r="I129">
            <v>152</v>
          </cell>
          <cell r="J129">
            <v>346</v>
          </cell>
          <cell r="K129">
            <v>0</v>
          </cell>
          <cell r="L129">
            <v>346</v>
          </cell>
          <cell r="M129">
            <v>0</v>
          </cell>
          <cell r="N129">
            <v>7.2</v>
          </cell>
          <cell r="O129">
            <v>7.2</v>
          </cell>
          <cell r="P129">
            <v>0</v>
          </cell>
          <cell r="R129">
            <v>20809.248554913294</v>
          </cell>
          <cell r="S129">
            <v>0</v>
          </cell>
          <cell r="T129">
            <v>48.055555555555557</v>
          </cell>
          <cell r="V129" t="str">
            <v xml:space="preserve">Manual WC 0%. Post as Gas Injection. </v>
          </cell>
          <cell r="W129">
            <v>7200</v>
          </cell>
          <cell r="X129">
            <v>0</v>
          </cell>
          <cell r="Y129">
            <v>0</v>
          </cell>
          <cell r="Z129">
            <v>48.055555555555557</v>
          </cell>
        </row>
        <row r="130">
          <cell r="B130">
            <v>41623</v>
          </cell>
          <cell r="C130" t="str">
            <v>B-04 (Production/Injection)</v>
          </cell>
          <cell r="D130" t="str">
            <v>B-04 (Production/Injection):Zone3</v>
          </cell>
          <cell r="E130">
            <v>9</v>
          </cell>
          <cell r="F130">
            <v>11</v>
          </cell>
          <cell r="G130">
            <v>219</v>
          </cell>
          <cell r="H130">
            <v>114</v>
          </cell>
          <cell r="I130">
            <v>248</v>
          </cell>
          <cell r="J130">
            <v>244</v>
          </cell>
          <cell r="K130">
            <v>0</v>
          </cell>
          <cell r="L130">
            <v>244</v>
          </cell>
          <cell r="M130">
            <v>0</v>
          </cell>
          <cell r="N130">
            <v>11</v>
          </cell>
          <cell r="O130">
            <v>11</v>
          </cell>
          <cell r="P130">
            <v>0</v>
          </cell>
          <cell r="R130">
            <v>45081.967213114753</v>
          </cell>
          <cell r="S130">
            <v>0</v>
          </cell>
          <cell r="T130">
            <v>22.181818181818183</v>
          </cell>
          <cell r="V130" t="str">
            <v>Post as Gas Injection</v>
          </cell>
          <cell r="W130">
            <v>11000</v>
          </cell>
          <cell r="X130">
            <v>0</v>
          </cell>
          <cell r="Y130">
            <v>0</v>
          </cell>
          <cell r="Z130">
            <v>22.181818181818183</v>
          </cell>
        </row>
        <row r="131">
          <cell r="B131">
            <v>41649</v>
          </cell>
          <cell r="C131" t="str">
            <v>B-04 (Production/Injection)</v>
          </cell>
          <cell r="D131" t="str">
            <v>B-04 (Production/Injection):Zone3</v>
          </cell>
          <cell r="E131">
            <v>22</v>
          </cell>
          <cell r="F131">
            <v>99</v>
          </cell>
          <cell r="G131">
            <v>223</v>
          </cell>
          <cell r="H131">
            <v>129</v>
          </cell>
          <cell r="I131">
            <v>307</v>
          </cell>
          <cell r="J131">
            <v>141</v>
          </cell>
          <cell r="K131">
            <v>0</v>
          </cell>
          <cell r="L131">
            <v>141</v>
          </cell>
          <cell r="M131">
            <v>0</v>
          </cell>
          <cell r="N131">
            <v>5.7</v>
          </cell>
          <cell r="O131">
            <v>5.7</v>
          </cell>
          <cell r="P131">
            <v>0</v>
          </cell>
          <cell r="R131">
            <v>40425.531914893618</v>
          </cell>
          <cell r="S131">
            <v>0</v>
          </cell>
          <cell r="T131">
            <v>24.736842105263158</v>
          </cell>
          <cell r="V131" t="str">
            <v>Manual WC 0%</v>
          </cell>
          <cell r="W131">
            <v>5700</v>
          </cell>
          <cell r="X131">
            <v>0</v>
          </cell>
          <cell r="Y131">
            <v>0</v>
          </cell>
          <cell r="Z131">
            <v>24.736842105263158</v>
          </cell>
        </row>
        <row r="132">
          <cell r="B132">
            <v>41661</v>
          </cell>
          <cell r="C132" t="str">
            <v>B-04 (Production/Injection)</v>
          </cell>
          <cell r="D132" t="str">
            <v>B-04 (Production/Injection):Zone3</v>
          </cell>
          <cell r="E132">
            <v>10</v>
          </cell>
          <cell r="F132">
            <v>99</v>
          </cell>
          <cell r="G132">
            <v>218</v>
          </cell>
          <cell r="H132">
            <v>130</v>
          </cell>
          <cell r="I132">
            <v>317</v>
          </cell>
          <cell r="J132">
            <v>162</v>
          </cell>
          <cell r="K132">
            <v>0</v>
          </cell>
          <cell r="L132">
            <v>162</v>
          </cell>
          <cell r="M132">
            <v>0</v>
          </cell>
          <cell r="N132">
            <v>4.7</v>
          </cell>
          <cell r="O132">
            <v>4.7</v>
          </cell>
          <cell r="P132">
            <v>0</v>
          </cell>
          <cell r="R132">
            <v>29012.345679012345</v>
          </cell>
          <cell r="S132">
            <v>0</v>
          </cell>
          <cell r="T132">
            <v>34.468085106382979</v>
          </cell>
          <cell r="V132" t="str">
            <v>No manual WC. Assume WC 0%</v>
          </cell>
          <cell r="W132">
            <v>4700</v>
          </cell>
          <cell r="X132">
            <v>0</v>
          </cell>
          <cell r="Y132">
            <v>0</v>
          </cell>
          <cell r="Z132">
            <v>34.468085106382979</v>
          </cell>
        </row>
        <row r="133">
          <cell r="B133">
            <v>41686</v>
          </cell>
          <cell r="C133" t="str">
            <v>B-04 (Production/Injection)</v>
          </cell>
          <cell r="D133" t="str">
            <v>B-04 (Production/Injection):Zone3</v>
          </cell>
          <cell r="E133">
            <v>10</v>
          </cell>
          <cell r="F133">
            <v>99</v>
          </cell>
          <cell r="G133">
            <v>215</v>
          </cell>
          <cell r="H133">
            <v>127</v>
          </cell>
          <cell r="I133">
            <v>375</v>
          </cell>
          <cell r="J133">
            <v>193</v>
          </cell>
          <cell r="K133">
            <v>0</v>
          </cell>
          <cell r="L133">
            <v>193</v>
          </cell>
          <cell r="M133">
            <v>0</v>
          </cell>
          <cell r="N133">
            <v>5.0999999999999996</v>
          </cell>
          <cell r="O133">
            <v>5.0999999999999996</v>
          </cell>
          <cell r="P133">
            <v>0</v>
          </cell>
          <cell r="R133">
            <v>26424.870466321245</v>
          </cell>
          <cell r="S133">
            <v>0</v>
          </cell>
          <cell r="T133">
            <v>37.843137254901961</v>
          </cell>
          <cell r="V133" t="str">
            <v>Visual Manual WC 0%</v>
          </cell>
          <cell r="W133">
            <v>5100</v>
          </cell>
          <cell r="X133">
            <v>0</v>
          </cell>
          <cell r="Y133">
            <v>0</v>
          </cell>
          <cell r="Z133">
            <v>37.843137254901961</v>
          </cell>
        </row>
        <row r="134">
          <cell r="B134">
            <v>41699</v>
          </cell>
          <cell r="C134" t="str">
            <v>B-04 (Production/Injection)</v>
          </cell>
          <cell r="D134" t="str">
            <v>B-04 (Production/Injection):Zone3</v>
          </cell>
          <cell r="E134">
            <v>16.5</v>
          </cell>
          <cell r="F134">
            <v>99</v>
          </cell>
          <cell r="G134">
            <v>215</v>
          </cell>
          <cell r="H134">
            <v>134</v>
          </cell>
          <cell r="I134">
            <v>395</v>
          </cell>
          <cell r="J134">
            <v>107</v>
          </cell>
          <cell r="K134">
            <v>0</v>
          </cell>
          <cell r="L134">
            <v>107</v>
          </cell>
          <cell r="M134">
            <v>0</v>
          </cell>
          <cell r="N134">
            <v>5.7</v>
          </cell>
          <cell r="O134">
            <v>5.7</v>
          </cell>
          <cell r="P134">
            <v>0</v>
          </cell>
          <cell r="R134">
            <v>53271.028037383177</v>
          </cell>
          <cell r="S134">
            <v>0</v>
          </cell>
          <cell r="T134">
            <v>18.771929824561404</v>
          </cell>
          <cell r="V134" t="str">
            <v>Assume WC 0%</v>
          </cell>
          <cell r="W134">
            <v>5700</v>
          </cell>
          <cell r="X134">
            <v>0</v>
          </cell>
          <cell r="Y134">
            <v>0</v>
          </cell>
          <cell r="Z134">
            <v>18.771929824561404</v>
          </cell>
        </row>
        <row r="135">
          <cell r="B135">
            <v>41718</v>
          </cell>
          <cell r="C135" t="str">
            <v>B-04 (Production/Injection)</v>
          </cell>
          <cell r="D135" t="str">
            <v>B-04 (Production/Injection):Zone3</v>
          </cell>
          <cell r="E135">
            <v>10</v>
          </cell>
          <cell r="F135">
            <v>90</v>
          </cell>
          <cell r="G135">
            <v>218</v>
          </cell>
          <cell r="H135">
            <v>138</v>
          </cell>
          <cell r="I135">
            <v>422</v>
          </cell>
          <cell r="J135">
            <v>91</v>
          </cell>
          <cell r="K135">
            <v>0</v>
          </cell>
          <cell r="L135">
            <v>91</v>
          </cell>
          <cell r="M135">
            <v>0</v>
          </cell>
          <cell r="N135">
            <v>5.39</v>
          </cell>
          <cell r="O135">
            <v>5.39</v>
          </cell>
          <cell r="P135">
            <v>0</v>
          </cell>
          <cell r="R135">
            <v>59230.769230769234</v>
          </cell>
          <cell r="S135">
            <v>0</v>
          </cell>
          <cell r="T135">
            <v>16.883116883116884</v>
          </cell>
          <cell r="V135" t="str">
            <v>Assume WC 0%</v>
          </cell>
          <cell r="W135">
            <v>5390</v>
          </cell>
          <cell r="X135">
            <v>0</v>
          </cell>
          <cell r="Y135">
            <v>0</v>
          </cell>
          <cell r="Z135">
            <v>16.883116883116884</v>
          </cell>
        </row>
        <row r="136">
          <cell r="B136">
            <v>41735</v>
          </cell>
          <cell r="C136" t="str">
            <v>B-04 (Production/Injection)</v>
          </cell>
          <cell r="D136" t="str">
            <v>B-04 (Production/Injection):Zone3</v>
          </cell>
          <cell r="E136">
            <v>23</v>
          </cell>
          <cell r="F136">
            <v>95</v>
          </cell>
          <cell r="G136">
            <v>188</v>
          </cell>
          <cell r="H136">
            <v>139</v>
          </cell>
          <cell r="I136">
            <v>433</v>
          </cell>
          <cell r="J136">
            <v>113</v>
          </cell>
          <cell r="K136">
            <v>0</v>
          </cell>
          <cell r="L136">
            <v>113</v>
          </cell>
          <cell r="M136">
            <v>0</v>
          </cell>
          <cell r="N136">
            <v>5.4</v>
          </cell>
          <cell r="O136">
            <v>5.4</v>
          </cell>
          <cell r="P136">
            <v>0</v>
          </cell>
          <cell r="R136">
            <v>47787.610619469029</v>
          </cell>
          <cell r="S136">
            <v>0</v>
          </cell>
          <cell r="T136">
            <v>20.925925925925927</v>
          </cell>
          <cell r="V136" t="str">
            <v>Lab WC 0%</v>
          </cell>
          <cell r="W136">
            <v>5400</v>
          </cell>
          <cell r="X136">
            <v>0</v>
          </cell>
          <cell r="Y136">
            <v>0</v>
          </cell>
          <cell r="Z136">
            <v>20.925925925925924</v>
          </cell>
        </row>
        <row r="137">
          <cell r="B137">
            <v>41758</v>
          </cell>
          <cell r="C137" t="str">
            <v>B-04 (Production/Injection)</v>
          </cell>
          <cell r="D137" t="str">
            <v>B-04 (Production/Injection):Zone3</v>
          </cell>
          <cell r="E137">
            <v>24.5</v>
          </cell>
          <cell r="F137">
            <v>95</v>
          </cell>
          <cell r="G137">
            <v>220</v>
          </cell>
          <cell r="H137">
            <v>139</v>
          </cell>
          <cell r="I137">
            <v>449</v>
          </cell>
          <cell r="J137">
            <v>87</v>
          </cell>
          <cell r="K137">
            <v>0</v>
          </cell>
          <cell r="L137">
            <v>87</v>
          </cell>
          <cell r="M137">
            <v>0</v>
          </cell>
          <cell r="N137">
            <v>3.4</v>
          </cell>
          <cell r="O137">
            <v>3.4</v>
          </cell>
          <cell r="P137">
            <v>0</v>
          </cell>
          <cell r="R137">
            <v>39080.45977011494</v>
          </cell>
          <cell r="S137">
            <v>0</v>
          </cell>
          <cell r="T137">
            <v>25.588235294117649</v>
          </cell>
          <cell r="V137" t="str">
            <v>Assume WC 0%</v>
          </cell>
          <cell r="W137">
            <v>3400</v>
          </cell>
          <cell r="X137">
            <v>0</v>
          </cell>
          <cell r="Y137">
            <v>0</v>
          </cell>
          <cell r="Z137">
            <v>25.588235294117649</v>
          </cell>
        </row>
        <row r="138">
          <cell r="B138">
            <v>41771</v>
          </cell>
          <cell r="C138" t="str">
            <v>B-04 (Production/Injection)</v>
          </cell>
          <cell r="D138" t="str">
            <v>B-04 (Production/Injection):Zone3</v>
          </cell>
          <cell r="E138">
            <v>16</v>
          </cell>
          <cell r="F138">
            <v>99</v>
          </cell>
          <cell r="G138">
            <v>174</v>
          </cell>
          <cell r="H138">
            <v>134</v>
          </cell>
          <cell r="I138">
            <v>447</v>
          </cell>
          <cell r="J138">
            <v>64.400000000000006</v>
          </cell>
          <cell r="K138">
            <v>0</v>
          </cell>
          <cell r="L138">
            <v>64.400000000000006</v>
          </cell>
          <cell r="M138">
            <v>0</v>
          </cell>
          <cell r="N138">
            <v>4.58</v>
          </cell>
          <cell r="O138">
            <v>4.58</v>
          </cell>
          <cell r="P138">
            <v>0</v>
          </cell>
          <cell r="R138">
            <v>71118.012422360247</v>
          </cell>
          <cell r="S138">
            <v>0</v>
          </cell>
          <cell r="T138">
            <v>14.06113537117904</v>
          </cell>
          <cell r="V138" t="str">
            <v>Assume WC still 0%</v>
          </cell>
          <cell r="W138">
            <v>4580</v>
          </cell>
          <cell r="X138">
            <v>0</v>
          </cell>
          <cell r="Y138">
            <v>0</v>
          </cell>
          <cell r="Z138">
            <v>14.06113537117904</v>
          </cell>
        </row>
        <row r="139">
          <cell r="B139">
            <v>41791</v>
          </cell>
          <cell r="C139" t="str">
            <v>B-04 (Production/Injection)</v>
          </cell>
          <cell r="D139" t="str">
            <v>B-04 (Production/Injection):Zone3</v>
          </cell>
          <cell r="E139">
            <v>23</v>
          </cell>
          <cell r="F139">
            <v>99</v>
          </cell>
          <cell r="G139">
            <v>230</v>
          </cell>
          <cell r="H139">
            <v>135</v>
          </cell>
          <cell r="I139">
            <v>457</v>
          </cell>
          <cell r="J139">
            <v>90.3</v>
          </cell>
          <cell r="K139">
            <v>0</v>
          </cell>
          <cell r="L139">
            <v>90.3</v>
          </cell>
          <cell r="M139">
            <v>0</v>
          </cell>
          <cell r="N139">
            <v>3.07</v>
          </cell>
          <cell r="O139">
            <v>3.07</v>
          </cell>
          <cell r="P139">
            <v>0</v>
          </cell>
          <cell r="R139">
            <v>33997.785160575855</v>
          </cell>
          <cell r="S139">
            <v>0</v>
          </cell>
          <cell r="T139">
            <v>29.413680781758959</v>
          </cell>
          <cell r="V139" t="str">
            <v>Assume WC 0%</v>
          </cell>
          <cell r="W139">
            <v>3070</v>
          </cell>
          <cell r="X139">
            <v>0</v>
          </cell>
          <cell r="Y139">
            <v>0</v>
          </cell>
          <cell r="Z139">
            <v>29.413680781758959</v>
          </cell>
        </row>
        <row r="140">
          <cell r="B140">
            <v>41821</v>
          </cell>
          <cell r="C140" t="str">
            <v>B-04 (Production/Injection)</v>
          </cell>
          <cell r="D140" t="str">
            <v>B-04 (Production/Injection):Zone3</v>
          </cell>
          <cell r="E140">
            <v>23</v>
          </cell>
          <cell r="F140">
            <v>100</v>
          </cell>
          <cell r="G140">
            <v>214</v>
          </cell>
          <cell r="H140">
            <v>135</v>
          </cell>
          <cell r="I140">
            <v>465</v>
          </cell>
          <cell r="J140">
            <v>135.21</v>
          </cell>
          <cell r="K140">
            <v>0</v>
          </cell>
          <cell r="L140">
            <v>135.21</v>
          </cell>
          <cell r="M140">
            <v>0</v>
          </cell>
          <cell r="N140">
            <v>2.04</v>
          </cell>
          <cell r="O140">
            <v>2.04</v>
          </cell>
          <cell r="P140">
            <v>0</v>
          </cell>
          <cell r="R140">
            <v>15087.641446638563</v>
          </cell>
          <cell r="S140">
            <v>0</v>
          </cell>
          <cell r="T140">
            <v>66.279411764705884</v>
          </cell>
          <cell r="V140" t="str">
            <v>Assume WC 0%</v>
          </cell>
          <cell r="W140">
            <v>2040</v>
          </cell>
          <cell r="X140">
            <v>0</v>
          </cell>
          <cell r="Y140">
            <v>0</v>
          </cell>
          <cell r="Z140">
            <v>66.279411764705884</v>
          </cell>
        </row>
        <row r="141">
          <cell r="B141">
            <v>41832</v>
          </cell>
          <cell r="C141" t="str">
            <v>B-04 (Production/Injection)</v>
          </cell>
          <cell r="D141" t="str">
            <v>B-04 (Production/Injection):Zone3</v>
          </cell>
          <cell r="E141">
            <v>12.5</v>
          </cell>
          <cell r="F141">
            <v>100</v>
          </cell>
          <cell r="G141">
            <v>189</v>
          </cell>
          <cell r="H141">
            <v>123</v>
          </cell>
          <cell r="I141">
            <v>405</v>
          </cell>
          <cell r="J141">
            <v>213.7</v>
          </cell>
          <cell r="K141">
            <v>6.6</v>
          </cell>
          <cell r="L141">
            <v>220.3</v>
          </cell>
          <cell r="M141">
            <v>2.9959146618247843</v>
          </cell>
          <cell r="N141">
            <v>5.67</v>
          </cell>
          <cell r="O141">
            <v>5.67</v>
          </cell>
          <cell r="P141">
            <v>0</v>
          </cell>
          <cell r="R141">
            <v>26532.522227421618</v>
          </cell>
          <cell r="S141">
            <v>1.164021164021164</v>
          </cell>
          <cell r="T141">
            <v>38.85361552028219</v>
          </cell>
          <cell r="V141" t="str">
            <v>Assume WC 3%</v>
          </cell>
          <cell r="W141">
            <v>5670</v>
          </cell>
          <cell r="X141">
            <v>0</v>
          </cell>
          <cell r="Y141">
            <v>1.164021164021164</v>
          </cell>
          <cell r="Z141">
            <v>37.689594356261019</v>
          </cell>
        </row>
        <row r="142">
          <cell r="B142">
            <v>41840</v>
          </cell>
          <cell r="C142" t="str">
            <v>B-04 (Production/Injection)</v>
          </cell>
          <cell r="D142" t="str">
            <v>B-04 (Production/Injection):Zone3</v>
          </cell>
          <cell r="E142">
            <v>23</v>
          </cell>
          <cell r="F142">
            <v>100</v>
          </cell>
          <cell r="G142">
            <v>196</v>
          </cell>
          <cell r="H142">
            <v>131</v>
          </cell>
          <cell r="I142">
            <v>458</v>
          </cell>
          <cell r="J142">
            <v>167</v>
          </cell>
          <cell r="K142">
            <v>0</v>
          </cell>
          <cell r="L142">
            <v>167</v>
          </cell>
          <cell r="M142">
            <v>0</v>
          </cell>
          <cell r="N142">
            <v>2.69</v>
          </cell>
          <cell r="O142">
            <v>2.69</v>
          </cell>
          <cell r="P142">
            <v>0</v>
          </cell>
          <cell r="R142">
            <v>16107.784431137725</v>
          </cell>
          <cell r="S142">
            <v>0</v>
          </cell>
          <cell r="T142">
            <v>62.081784386617102</v>
          </cell>
          <cell r="W142">
            <v>2690</v>
          </cell>
          <cell r="X142">
            <v>0</v>
          </cell>
          <cell r="Y142">
            <v>0</v>
          </cell>
          <cell r="Z142">
            <v>62.081784386617102</v>
          </cell>
        </row>
        <row r="143">
          <cell r="B143">
            <v>41849</v>
          </cell>
          <cell r="C143" t="str">
            <v>B-04 (Production/Injection)</v>
          </cell>
          <cell r="D143" t="str">
            <v>B-04 (Production/Injection):Zone3</v>
          </cell>
          <cell r="E143">
            <v>24</v>
          </cell>
          <cell r="F143">
            <v>100</v>
          </cell>
          <cell r="G143">
            <v>210</v>
          </cell>
          <cell r="H143">
            <v>130</v>
          </cell>
          <cell r="I143">
            <v>463</v>
          </cell>
          <cell r="J143">
            <v>175.77</v>
          </cell>
          <cell r="K143">
            <v>0</v>
          </cell>
          <cell r="L143">
            <v>175.77</v>
          </cell>
          <cell r="M143">
            <v>0</v>
          </cell>
          <cell r="N143">
            <v>2.06</v>
          </cell>
          <cell r="O143">
            <v>2.06</v>
          </cell>
          <cell r="P143">
            <v>0</v>
          </cell>
          <cell r="R143">
            <v>11719.861182226774</v>
          </cell>
          <cell r="S143">
            <v>0</v>
          </cell>
          <cell r="T143">
            <v>85.325242718446603</v>
          </cell>
          <cell r="W143">
            <v>2060</v>
          </cell>
          <cell r="X143">
            <v>0</v>
          </cell>
          <cell r="Y143">
            <v>0</v>
          </cell>
          <cell r="Z143">
            <v>85.325242718446603</v>
          </cell>
        </row>
        <row r="144">
          <cell r="B144">
            <v>41867</v>
          </cell>
          <cell r="C144" t="str">
            <v>B-04 (Production/Injection)</v>
          </cell>
          <cell r="D144" t="str">
            <v>B-04 (Production/Injection):Zone3</v>
          </cell>
          <cell r="E144">
            <v>26</v>
          </cell>
          <cell r="F144">
            <v>100</v>
          </cell>
          <cell r="G144">
            <v>178</v>
          </cell>
          <cell r="H144">
            <v>119</v>
          </cell>
          <cell r="I144">
            <v>458</v>
          </cell>
          <cell r="J144">
            <v>151.5</v>
          </cell>
          <cell r="K144">
            <v>3.1</v>
          </cell>
          <cell r="L144">
            <v>154.6</v>
          </cell>
          <cell r="M144">
            <v>2.0051746442432083</v>
          </cell>
          <cell r="N144">
            <v>0.15</v>
          </cell>
          <cell r="O144">
            <v>0.15</v>
          </cell>
          <cell r="P144">
            <v>0</v>
          </cell>
          <cell r="R144">
            <v>990.09900990099015</v>
          </cell>
          <cell r="S144">
            <v>20.666666666666668</v>
          </cell>
          <cell r="T144">
            <v>1030.6666666666667</v>
          </cell>
          <cell r="V144" t="str">
            <v>Gas drop. Post WHPB SD</v>
          </cell>
          <cell r="W144">
            <v>150</v>
          </cell>
          <cell r="X144">
            <v>0</v>
          </cell>
          <cell r="Y144">
            <v>20.666666666666668</v>
          </cell>
          <cell r="Z144">
            <v>1010</v>
          </cell>
        </row>
        <row r="145">
          <cell r="B145">
            <v>41872</v>
          </cell>
          <cell r="C145" t="str">
            <v>B-04 (Production/Injection)</v>
          </cell>
          <cell r="D145" t="str">
            <v>B-04 (Production/Injection):Zone3</v>
          </cell>
          <cell r="E145">
            <v>17</v>
          </cell>
          <cell r="F145">
            <v>100</v>
          </cell>
          <cell r="G145">
            <v>210</v>
          </cell>
          <cell r="H145">
            <v>126</v>
          </cell>
          <cell r="I145">
            <v>459</v>
          </cell>
          <cell r="J145">
            <v>123</v>
          </cell>
          <cell r="K145">
            <v>2.5</v>
          </cell>
          <cell r="L145">
            <v>125.5</v>
          </cell>
          <cell r="M145">
            <v>1.9920318725099602</v>
          </cell>
          <cell r="N145">
            <v>0.49</v>
          </cell>
          <cell r="O145">
            <v>0.49</v>
          </cell>
          <cell r="P145">
            <v>0</v>
          </cell>
          <cell r="R145">
            <v>3983.7398373983738</v>
          </cell>
          <cell r="S145">
            <v>5.1020408163265305</v>
          </cell>
          <cell r="T145">
            <v>256.12244897959181</v>
          </cell>
          <cell r="V145" t="str">
            <v>Assume WC 2%</v>
          </cell>
          <cell r="W145">
            <v>490</v>
          </cell>
          <cell r="X145">
            <v>0</v>
          </cell>
          <cell r="Y145">
            <v>5.1020408163265305</v>
          </cell>
          <cell r="Z145">
            <v>251.0204081632653</v>
          </cell>
        </row>
        <row r="146">
          <cell r="B146">
            <v>41883</v>
          </cell>
          <cell r="C146" t="str">
            <v>B-04 (Production/Injection)</v>
          </cell>
          <cell r="D146" t="str">
            <v>B-04 (Production/Injection):Zone3</v>
          </cell>
          <cell r="E146">
            <v>16</v>
          </cell>
          <cell r="F146">
            <v>100</v>
          </cell>
          <cell r="G146">
            <v>203</v>
          </cell>
          <cell r="H146">
            <v>114</v>
          </cell>
          <cell r="I146">
            <v>440</v>
          </cell>
          <cell r="J146">
            <v>176.7</v>
          </cell>
          <cell r="K146">
            <v>3.6</v>
          </cell>
          <cell r="L146">
            <v>180.3</v>
          </cell>
          <cell r="M146">
            <v>1.9966722129783694</v>
          </cell>
          <cell r="N146">
            <v>0.18</v>
          </cell>
          <cell r="O146">
            <v>0.18</v>
          </cell>
          <cell r="P146">
            <v>0</v>
          </cell>
          <cell r="R146">
            <v>1018.6757215619695</v>
          </cell>
          <cell r="S146">
            <v>20</v>
          </cell>
          <cell r="T146">
            <v>1001.6666666666666</v>
          </cell>
          <cell r="V146" t="str">
            <v>Assume WC 2%</v>
          </cell>
          <cell r="W146">
            <v>180</v>
          </cell>
          <cell r="X146">
            <v>0</v>
          </cell>
          <cell r="Y146">
            <v>20</v>
          </cell>
          <cell r="Z146">
            <v>981.66666666666663</v>
          </cell>
        </row>
        <row r="147">
          <cell r="B147">
            <v>41887</v>
          </cell>
          <cell r="C147" t="str">
            <v>B-04 (Production/Injection)</v>
          </cell>
          <cell r="D147" t="str">
            <v>B-04 (Production/Injection):Zone3</v>
          </cell>
          <cell r="E147">
            <v>24</v>
          </cell>
          <cell r="F147">
            <v>100</v>
          </cell>
          <cell r="G147">
            <v>208</v>
          </cell>
          <cell r="H147">
            <v>110</v>
          </cell>
          <cell r="I147">
            <v>448</v>
          </cell>
          <cell r="J147">
            <v>130.5</v>
          </cell>
          <cell r="K147">
            <v>5.4</v>
          </cell>
          <cell r="L147">
            <v>135.9</v>
          </cell>
          <cell r="M147">
            <v>3.9735099337748343</v>
          </cell>
          <cell r="N147">
            <v>0.13</v>
          </cell>
          <cell r="O147">
            <v>0.13</v>
          </cell>
          <cell r="P147">
            <v>0</v>
          </cell>
          <cell r="R147">
            <v>996.16858237547888</v>
          </cell>
          <cell r="S147">
            <v>41.53846153846154</v>
          </cell>
          <cell r="T147">
            <v>1045.3846153846155</v>
          </cell>
          <cell r="V147" t="str">
            <v>Lab WC 4%</v>
          </cell>
          <cell r="W147">
            <v>130</v>
          </cell>
          <cell r="X147">
            <v>0</v>
          </cell>
          <cell r="Y147">
            <v>41.53846153846154</v>
          </cell>
          <cell r="Z147">
            <v>1003.8461538461538</v>
          </cell>
        </row>
        <row r="148">
          <cell r="B148">
            <v>41897</v>
          </cell>
          <cell r="C148" t="str">
            <v>B-04 (Production/Injection)</v>
          </cell>
          <cell r="D148" t="str">
            <v>B-04 (Production/Injection):Zone3</v>
          </cell>
          <cell r="E148">
            <v>18</v>
          </cell>
          <cell r="F148">
            <v>100</v>
          </cell>
          <cell r="G148">
            <v>176</v>
          </cell>
          <cell r="H148">
            <v>115</v>
          </cell>
          <cell r="I148">
            <v>452</v>
          </cell>
          <cell r="J148">
            <v>121.6</v>
          </cell>
          <cell r="K148">
            <v>5.0659999999999998</v>
          </cell>
          <cell r="L148">
            <v>126.666</v>
          </cell>
          <cell r="M148">
            <v>3.9994947341828113</v>
          </cell>
          <cell r="N148">
            <v>0.12</v>
          </cell>
          <cell r="O148">
            <v>0.12</v>
          </cell>
          <cell r="P148">
            <v>0</v>
          </cell>
          <cell r="R148">
            <v>986.84210526315792</v>
          </cell>
          <cell r="S148">
            <v>42.216666666666669</v>
          </cell>
          <cell r="T148">
            <v>1055.55</v>
          </cell>
          <cell r="V148" t="str">
            <v>Lab WC trace</v>
          </cell>
          <cell r="W148">
            <v>120</v>
          </cell>
          <cell r="X148">
            <v>0</v>
          </cell>
          <cell r="Y148">
            <v>42.216666666666669</v>
          </cell>
          <cell r="Z148">
            <v>1013.3333333333334</v>
          </cell>
        </row>
        <row r="149">
          <cell r="B149">
            <v>41922</v>
          </cell>
          <cell r="C149" t="str">
            <v>B-04 (Production/Injection)</v>
          </cell>
          <cell r="D149" t="str">
            <v>B-04 (Production/Injection):Zone3</v>
          </cell>
          <cell r="E149">
            <v>22</v>
          </cell>
          <cell r="F149">
            <v>100</v>
          </cell>
          <cell r="G149">
            <v>245</v>
          </cell>
          <cell r="H149">
            <v>120</v>
          </cell>
          <cell r="I149">
            <v>440</v>
          </cell>
          <cell r="J149">
            <v>78.83</v>
          </cell>
          <cell r="K149">
            <v>0.79600000000000004</v>
          </cell>
          <cell r="L149">
            <v>79.626000000000005</v>
          </cell>
          <cell r="M149">
            <v>0.99967347348855906</v>
          </cell>
          <cell r="N149">
            <v>0.08</v>
          </cell>
          <cell r="O149">
            <v>0.08</v>
          </cell>
          <cell r="P149">
            <v>0</v>
          </cell>
          <cell r="R149">
            <v>1014.8420652036027</v>
          </cell>
          <cell r="S149">
            <v>9.9499999999999993</v>
          </cell>
          <cell r="T149">
            <v>995.32500000000005</v>
          </cell>
          <cell r="V149" t="str">
            <v>Lab WC trace</v>
          </cell>
          <cell r="W149">
            <v>80</v>
          </cell>
          <cell r="X149">
            <v>0</v>
          </cell>
          <cell r="Y149">
            <v>9.9500000000000011</v>
          </cell>
          <cell r="Z149">
            <v>985.375</v>
          </cell>
        </row>
        <row r="150">
          <cell r="B150">
            <v>41938</v>
          </cell>
          <cell r="C150" t="str">
            <v>B-04 (Production/Injection)</v>
          </cell>
          <cell r="D150" t="str">
            <v>B-04 (Production/Injection):Zone3</v>
          </cell>
          <cell r="E150">
            <v>21</v>
          </cell>
          <cell r="F150">
            <v>100</v>
          </cell>
          <cell r="G150">
            <v>200</v>
          </cell>
          <cell r="H150">
            <v>112</v>
          </cell>
          <cell r="I150">
            <v>431</v>
          </cell>
          <cell r="J150">
            <v>82.54</v>
          </cell>
          <cell r="K150">
            <v>0.83399999999999996</v>
          </cell>
          <cell r="L150">
            <v>83.373999999999995</v>
          </cell>
          <cell r="M150">
            <v>1.0003118478182647</v>
          </cell>
          <cell r="N150">
            <v>8.3000000000000004E-2</v>
          </cell>
          <cell r="O150">
            <v>8.3000000000000004E-2</v>
          </cell>
          <cell r="P150">
            <v>0</v>
          </cell>
          <cell r="R150">
            <v>1005.5730554882481</v>
          </cell>
          <cell r="S150">
            <v>10.048192771084338</v>
          </cell>
          <cell r="T150">
            <v>1004.5060240963855</v>
          </cell>
          <cell r="V150" t="str">
            <v>Assume WC 1%</v>
          </cell>
          <cell r="W150">
            <v>83</v>
          </cell>
          <cell r="X150">
            <v>0</v>
          </cell>
          <cell r="Y150">
            <v>10.048192771084336</v>
          </cell>
          <cell r="Z150">
            <v>994.45783132530119</v>
          </cell>
        </row>
        <row r="151">
          <cell r="B151">
            <v>41947</v>
          </cell>
          <cell r="C151" t="str">
            <v>B-04 (Production/Injection)</v>
          </cell>
          <cell r="D151" t="str">
            <v>B-04 (Production/Injection):Zone3</v>
          </cell>
          <cell r="E151">
            <v>24</v>
          </cell>
          <cell r="F151">
            <v>100</v>
          </cell>
          <cell r="G151">
            <v>185</v>
          </cell>
          <cell r="H151">
            <v>104</v>
          </cell>
          <cell r="I151">
            <v>429</v>
          </cell>
          <cell r="J151">
            <v>81.69</v>
          </cell>
          <cell r="K151">
            <v>0.82499999999999996</v>
          </cell>
          <cell r="L151">
            <v>82.515000000000001</v>
          </cell>
          <cell r="M151">
            <v>0.99981821487002365</v>
          </cell>
          <cell r="N151">
            <v>8.2000000000000003E-2</v>
          </cell>
          <cell r="O151">
            <v>8.2000000000000003E-2</v>
          </cell>
          <cell r="P151">
            <v>0</v>
          </cell>
          <cell r="R151">
            <v>1003.7948341290244</v>
          </cell>
          <cell r="S151">
            <v>10.060975609756097</v>
          </cell>
          <cell r="T151">
            <v>1006.280487804878</v>
          </cell>
          <cell r="V151" t="str">
            <v>Assume WC 1%</v>
          </cell>
          <cell r="W151">
            <v>82</v>
          </cell>
          <cell r="X151">
            <v>0</v>
          </cell>
          <cell r="Y151">
            <v>10.060975609756097</v>
          </cell>
          <cell r="Z151">
            <v>996.21951219512187</v>
          </cell>
        </row>
        <row r="152">
          <cell r="B152">
            <v>41962</v>
          </cell>
          <cell r="C152" t="str">
            <v>B-04 (Production/Injection)</v>
          </cell>
          <cell r="D152" t="str">
            <v>B-04 (Production/Injection):Zone3</v>
          </cell>
          <cell r="E152">
            <v>22</v>
          </cell>
          <cell r="F152">
            <v>100</v>
          </cell>
          <cell r="G152">
            <v>183</v>
          </cell>
          <cell r="H152">
            <v>104</v>
          </cell>
          <cell r="I152">
            <v>427</v>
          </cell>
          <cell r="J152">
            <v>61</v>
          </cell>
          <cell r="K152">
            <v>0</v>
          </cell>
          <cell r="L152">
            <v>61</v>
          </cell>
          <cell r="M152">
            <v>0</v>
          </cell>
          <cell r="N152">
            <v>6.0999999999999999E-2</v>
          </cell>
          <cell r="O152">
            <v>6.0999999999999999E-2</v>
          </cell>
          <cell r="P152">
            <v>0</v>
          </cell>
          <cell r="R152">
            <v>1000</v>
          </cell>
          <cell r="S152">
            <v>0</v>
          </cell>
          <cell r="T152">
            <v>1000</v>
          </cell>
          <cell r="V152" t="str">
            <v>No liquid sample</v>
          </cell>
          <cell r="W152">
            <v>61</v>
          </cell>
          <cell r="X152">
            <v>0</v>
          </cell>
          <cell r="Y152">
            <v>0</v>
          </cell>
          <cell r="Z152">
            <v>1000</v>
          </cell>
        </row>
        <row r="153">
          <cell r="B153">
            <v>41974</v>
          </cell>
          <cell r="C153" t="str">
            <v>B-04 (Production/Injection)</v>
          </cell>
          <cell r="D153" t="str">
            <v>B-04 (Production/Injection):Zone3</v>
          </cell>
          <cell r="E153">
            <v>16</v>
          </cell>
          <cell r="F153">
            <v>100</v>
          </cell>
          <cell r="G153">
            <v>195</v>
          </cell>
          <cell r="H153">
            <v>101</v>
          </cell>
          <cell r="I153">
            <v>427</v>
          </cell>
          <cell r="J153">
            <v>66</v>
          </cell>
          <cell r="K153">
            <v>0</v>
          </cell>
          <cell r="L153">
            <v>66</v>
          </cell>
          <cell r="M153">
            <v>0</v>
          </cell>
          <cell r="N153">
            <v>6.6500000000000004E-2</v>
          </cell>
          <cell r="O153">
            <v>6.6500000000000004E-2</v>
          </cell>
          <cell r="P153">
            <v>0</v>
          </cell>
          <cell r="R153">
            <v>1007.5757575757576</v>
          </cell>
          <cell r="S153">
            <v>0</v>
          </cell>
          <cell r="T153">
            <v>992.48120300751884</v>
          </cell>
          <cell r="V153" t="str">
            <v>No liquid sample</v>
          </cell>
          <cell r="W153">
            <v>66.5</v>
          </cell>
          <cell r="X153">
            <v>0</v>
          </cell>
          <cell r="Y153">
            <v>0</v>
          </cell>
          <cell r="Z153">
            <v>992.48120300751873</v>
          </cell>
        </row>
        <row r="154">
          <cell r="B154">
            <v>41999</v>
          </cell>
          <cell r="C154" t="str">
            <v>B-04 (Production/Injection)</v>
          </cell>
          <cell r="D154" t="str">
            <v>B-04 (Production/Injection):Zone3</v>
          </cell>
          <cell r="E154">
            <v>23.5</v>
          </cell>
          <cell r="F154">
            <v>100</v>
          </cell>
          <cell r="G154">
            <v>207</v>
          </cell>
          <cell r="H154">
            <v>118</v>
          </cell>
          <cell r="I154">
            <v>441</v>
          </cell>
          <cell r="J154">
            <v>102</v>
          </cell>
          <cell r="K154">
            <v>0</v>
          </cell>
          <cell r="L154">
            <v>102</v>
          </cell>
          <cell r="M154">
            <v>0</v>
          </cell>
          <cell r="N154">
            <v>0.12280000000000001</v>
          </cell>
          <cell r="O154">
            <v>0.12280000000000001</v>
          </cell>
          <cell r="P154">
            <v>0</v>
          </cell>
          <cell r="R154">
            <v>1203.9215686274511</v>
          </cell>
          <cell r="S154">
            <v>0</v>
          </cell>
          <cell r="T154">
            <v>830.61889250814329</v>
          </cell>
          <cell r="V154" t="str">
            <v xml:space="preserve">No Liquid sample. Post Gas Injection mode. </v>
          </cell>
          <cell r="W154">
            <v>122.80000000000001</v>
          </cell>
          <cell r="X154">
            <v>0</v>
          </cell>
          <cell r="Y154">
            <v>0</v>
          </cell>
          <cell r="Z154">
            <v>830.61889250814329</v>
          </cell>
        </row>
        <row r="155">
          <cell r="B155">
            <v>42029</v>
          </cell>
          <cell r="C155" t="str">
            <v>B-04 (Production/Injection)</v>
          </cell>
          <cell r="D155" t="str">
            <v>B-04 (Production/Injection):Zone3</v>
          </cell>
          <cell r="E155">
            <v>23</v>
          </cell>
          <cell r="F155">
            <v>100</v>
          </cell>
          <cell r="G155">
            <v>180</v>
          </cell>
          <cell r="H155">
            <v>125</v>
          </cell>
          <cell r="I155">
            <v>450</v>
          </cell>
          <cell r="J155">
            <v>106</v>
          </cell>
          <cell r="K155">
            <v>0</v>
          </cell>
          <cell r="L155">
            <v>106</v>
          </cell>
          <cell r="M155">
            <v>0</v>
          </cell>
          <cell r="N155">
            <v>0.12770000000000001</v>
          </cell>
          <cell r="O155">
            <v>0.12770000000000001</v>
          </cell>
          <cell r="P155">
            <v>0</v>
          </cell>
          <cell r="R155">
            <v>1204.7169811320755</v>
          </cell>
          <cell r="S155">
            <v>0</v>
          </cell>
          <cell r="T155">
            <v>830.07047768206735</v>
          </cell>
          <cell r="V155" t="str">
            <v xml:space="preserve">No liq sample. </v>
          </cell>
          <cell r="W155">
            <v>127.7</v>
          </cell>
          <cell r="X155">
            <v>0</v>
          </cell>
          <cell r="Y155">
            <v>0</v>
          </cell>
          <cell r="Z155">
            <v>830.07047768206735</v>
          </cell>
        </row>
        <row r="156">
          <cell r="B156">
            <v>42040</v>
          </cell>
          <cell r="C156" t="str">
            <v>B-04 (Production/Injection)</v>
          </cell>
          <cell r="D156" t="str">
            <v>B-04 (Production/Injection):Zone3</v>
          </cell>
          <cell r="E156">
            <v>23</v>
          </cell>
          <cell r="F156">
            <v>100</v>
          </cell>
          <cell r="G156">
            <v>174</v>
          </cell>
          <cell r="H156">
            <v>121</v>
          </cell>
          <cell r="I156">
            <v>451</v>
          </cell>
          <cell r="J156">
            <v>85</v>
          </cell>
          <cell r="K156">
            <v>0</v>
          </cell>
          <cell r="L156">
            <v>85</v>
          </cell>
          <cell r="M156">
            <v>0</v>
          </cell>
          <cell r="N156">
            <v>0.57199999999999995</v>
          </cell>
          <cell r="O156">
            <v>0.57199999999999995</v>
          </cell>
          <cell r="P156">
            <v>0</v>
          </cell>
          <cell r="R156">
            <v>6729.411764705882</v>
          </cell>
          <cell r="S156">
            <v>0</v>
          </cell>
          <cell r="T156">
            <v>148.60139860139861</v>
          </cell>
          <cell r="V156" t="str">
            <v>No liq sample</v>
          </cell>
          <cell r="W156">
            <v>572</v>
          </cell>
          <cell r="X156">
            <v>0</v>
          </cell>
          <cell r="Y156">
            <v>0</v>
          </cell>
          <cell r="Z156">
            <v>148.60139860139861</v>
          </cell>
        </row>
        <row r="157">
          <cell r="B157">
            <v>42053</v>
          </cell>
          <cell r="C157" t="str">
            <v>B-04 (Production/Injection)</v>
          </cell>
          <cell r="D157" t="str">
            <v>B-04 (Production/Injection):Zone3</v>
          </cell>
          <cell r="E157">
            <v>21</v>
          </cell>
          <cell r="F157">
            <v>100</v>
          </cell>
          <cell r="G157">
            <v>174</v>
          </cell>
          <cell r="H157">
            <v>121</v>
          </cell>
          <cell r="I157">
            <v>452</v>
          </cell>
          <cell r="J157">
            <v>98</v>
          </cell>
          <cell r="K157">
            <v>0</v>
          </cell>
          <cell r="L157">
            <v>98</v>
          </cell>
          <cell r="M157">
            <v>0</v>
          </cell>
          <cell r="N157">
            <v>9.7500000000000003E-2</v>
          </cell>
          <cell r="O157">
            <v>9.7500000000000003E-2</v>
          </cell>
          <cell r="P157">
            <v>0</v>
          </cell>
          <cell r="R157">
            <v>994.89795918367349</v>
          </cell>
          <cell r="S157">
            <v>0</v>
          </cell>
          <cell r="T157">
            <v>1005.1282051282051</v>
          </cell>
          <cell r="V157" t="str">
            <v>Assume WC 0%. No liq sample.</v>
          </cell>
          <cell r="W157">
            <v>97.5</v>
          </cell>
          <cell r="X157">
            <v>0</v>
          </cell>
          <cell r="Y157">
            <v>0</v>
          </cell>
          <cell r="Z157">
            <v>1005.1282051282051</v>
          </cell>
        </row>
        <row r="158">
          <cell r="B158">
            <v>42062</v>
          </cell>
          <cell r="C158" t="str">
            <v>B-04 (Production/Injection)</v>
          </cell>
          <cell r="D158" t="str">
            <v>B-04 (Production/Injection):Zone3</v>
          </cell>
          <cell r="E158">
            <v>24</v>
          </cell>
          <cell r="F158">
            <v>100</v>
          </cell>
          <cell r="G158">
            <v>192</v>
          </cell>
          <cell r="H158">
            <v>121</v>
          </cell>
          <cell r="I158">
            <v>454</v>
          </cell>
          <cell r="J158">
            <v>95.75</v>
          </cell>
          <cell r="K158">
            <v>0</v>
          </cell>
          <cell r="L158">
            <v>95.75</v>
          </cell>
          <cell r="M158">
            <v>0</v>
          </cell>
          <cell r="N158">
            <v>9.6000000000000002E-2</v>
          </cell>
          <cell r="O158">
            <v>9.6000000000000002E-2</v>
          </cell>
          <cell r="P158">
            <v>0</v>
          </cell>
          <cell r="R158">
            <v>1002.6109660574413</v>
          </cell>
          <cell r="S158">
            <v>0</v>
          </cell>
          <cell r="T158">
            <v>997.39583333333337</v>
          </cell>
          <cell r="V158" t="str">
            <v>oil rate = liquid rate. No liq sample</v>
          </cell>
          <cell r="W158">
            <v>96</v>
          </cell>
          <cell r="X158">
            <v>0</v>
          </cell>
          <cell r="Y158">
            <v>0</v>
          </cell>
          <cell r="Z158">
            <v>997.39583333333326</v>
          </cell>
        </row>
        <row r="159">
          <cell r="B159">
            <v>42074</v>
          </cell>
          <cell r="C159" t="str">
            <v>B-04 (Production/Injection)</v>
          </cell>
          <cell r="D159" t="str">
            <v>B-04 (Production/Injection):Zone3</v>
          </cell>
          <cell r="E159">
            <v>17</v>
          </cell>
          <cell r="F159">
            <v>100</v>
          </cell>
          <cell r="G159">
            <v>217</v>
          </cell>
          <cell r="H159">
            <v>113</v>
          </cell>
          <cell r="I159">
            <v>453</v>
          </cell>
          <cell r="J159">
            <v>67.98</v>
          </cell>
          <cell r="K159">
            <v>16.989999999999998</v>
          </cell>
          <cell r="L159">
            <v>84.97</v>
          </cell>
          <cell r="M159">
            <v>19.995292456161</v>
          </cell>
          <cell r="N159">
            <v>7.0000000000000007E-2</v>
          </cell>
          <cell r="O159">
            <v>7.0000000000000007E-2</v>
          </cell>
          <cell r="P159">
            <v>0</v>
          </cell>
          <cell r="R159">
            <v>1029.7146219476317</v>
          </cell>
          <cell r="S159">
            <v>242.71428571428572</v>
          </cell>
          <cell r="T159">
            <v>1213.8571428571429</v>
          </cell>
          <cell r="V159" t="str">
            <v>Lab WC 20%</v>
          </cell>
          <cell r="W159">
            <v>70</v>
          </cell>
          <cell r="X159">
            <v>0</v>
          </cell>
          <cell r="Y159">
            <v>242.71428571428567</v>
          </cell>
          <cell r="Z159">
            <v>971.14285714285711</v>
          </cell>
        </row>
        <row r="160">
          <cell r="B160">
            <v>42087</v>
          </cell>
          <cell r="C160" t="str">
            <v>B-04 (Production/Injection)</v>
          </cell>
          <cell r="D160" t="str">
            <v>B-04 (Production/Injection):Zone3</v>
          </cell>
          <cell r="E160">
            <v>24</v>
          </cell>
          <cell r="F160">
            <v>100</v>
          </cell>
          <cell r="G160">
            <v>213</v>
          </cell>
          <cell r="H160">
            <v>102</v>
          </cell>
          <cell r="I160">
            <v>451</v>
          </cell>
          <cell r="J160">
            <v>76.36</v>
          </cell>
          <cell r="K160">
            <v>19.091000000000001</v>
          </cell>
          <cell r="L160">
            <v>95.450999999999993</v>
          </cell>
          <cell r="M160">
            <v>20.000838126368503</v>
          </cell>
          <cell r="N160">
            <v>7.5999999999999998E-2</v>
          </cell>
          <cell r="O160">
            <v>7.5999999999999998E-2</v>
          </cell>
          <cell r="P160">
            <v>0</v>
          </cell>
          <cell r="R160">
            <v>995.28548978522792</v>
          </cell>
          <cell r="S160">
            <v>251.19736842105263</v>
          </cell>
          <cell r="T160">
            <v>1255.9342105263158</v>
          </cell>
          <cell r="V160" t="str">
            <v>Assume WC 20%</v>
          </cell>
          <cell r="W160">
            <v>76</v>
          </cell>
          <cell r="X160">
            <v>0</v>
          </cell>
          <cell r="Y160">
            <v>251.19736842105266</v>
          </cell>
          <cell r="Z160">
            <v>1004.7368421052631</v>
          </cell>
        </row>
        <row r="161">
          <cell r="B161">
            <v>42114</v>
          </cell>
          <cell r="C161" t="str">
            <v>B-04 (Production/Injection)</v>
          </cell>
          <cell r="D161" t="str">
            <v>B-04 (Production/Injection):Zone3</v>
          </cell>
          <cell r="E161">
            <v>16</v>
          </cell>
          <cell r="F161">
            <v>100</v>
          </cell>
          <cell r="G161">
            <v>206</v>
          </cell>
          <cell r="H161">
            <v>90</v>
          </cell>
          <cell r="I161">
            <v>420</v>
          </cell>
          <cell r="J161">
            <v>2</v>
          </cell>
          <cell r="K161">
            <v>0</v>
          </cell>
          <cell r="L161">
            <v>2</v>
          </cell>
          <cell r="M161">
            <v>0</v>
          </cell>
          <cell r="N161">
            <v>2E-3</v>
          </cell>
          <cell r="O161">
            <v>2E-3</v>
          </cell>
          <cell r="P161">
            <v>0</v>
          </cell>
          <cell r="R161">
            <v>1000</v>
          </cell>
          <cell r="S161">
            <v>0</v>
          </cell>
          <cell r="T161">
            <v>1000</v>
          </cell>
          <cell r="V161" t="str">
            <v>Suspected loaded up post ITM</v>
          </cell>
          <cell r="W161">
            <v>2</v>
          </cell>
          <cell r="X161">
            <v>0</v>
          </cell>
          <cell r="Y161">
            <v>0</v>
          </cell>
          <cell r="Z161">
            <v>1000</v>
          </cell>
        </row>
        <row r="162">
          <cell r="B162">
            <v>42123</v>
          </cell>
          <cell r="C162" t="str">
            <v>B-04 (Production/Injection)</v>
          </cell>
          <cell r="D162" t="str">
            <v>B-04 (Production/Injection):Zone3</v>
          </cell>
          <cell r="E162">
            <v>20</v>
          </cell>
          <cell r="F162">
            <v>100</v>
          </cell>
          <cell r="G162">
            <v>200</v>
          </cell>
          <cell r="H162">
            <v>129</v>
          </cell>
          <cell r="I162">
            <v>426</v>
          </cell>
          <cell r="J162">
            <v>213.01</v>
          </cell>
          <cell r="K162">
            <v>13.5962</v>
          </cell>
          <cell r="L162">
            <v>226.6062</v>
          </cell>
          <cell r="M162">
            <v>5.9999240973989236</v>
          </cell>
          <cell r="N162">
            <v>7.17</v>
          </cell>
          <cell r="O162">
            <v>7.17</v>
          </cell>
          <cell r="P162">
            <v>0</v>
          </cell>
          <cell r="R162">
            <v>33660.391530914043</v>
          </cell>
          <cell r="S162">
            <v>1.8962622036262204</v>
          </cell>
          <cell r="T162">
            <v>31.604769874476986</v>
          </cell>
          <cell r="V162" t="str">
            <v>Lab WC 6% (30 Apr 2015)</v>
          </cell>
          <cell r="W162">
            <v>7170</v>
          </cell>
          <cell r="X162">
            <v>0</v>
          </cell>
          <cell r="Y162">
            <v>1.8962622036262202</v>
          </cell>
          <cell r="Z162">
            <v>29.708507670850768</v>
          </cell>
        </row>
        <row r="163">
          <cell r="B163">
            <v>42124</v>
          </cell>
          <cell r="C163" t="str">
            <v>B-04 (Production/Injection)</v>
          </cell>
          <cell r="D163" t="str">
            <v>B-04 (Production/Injection):Zone3</v>
          </cell>
          <cell r="E163">
            <v>24</v>
          </cell>
          <cell r="F163">
            <v>100</v>
          </cell>
          <cell r="G163">
            <v>200</v>
          </cell>
          <cell r="H163">
            <v>128</v>
          </cell>
          <cell r="I163">
            <v>424</v>
          </cell>
          <cell r="J163">
            <v>216</v>
          </cell>
          <cell r="K163">
            <v>9</v>
          </cell>
          <cell r="L163">
            <v>225</v>
          </cell>
          <cell r="M163">
            <v>4</v>
          </cell>
          <cell r="N163">
            <v>7.2</v>
          </cell>
          <cell r="O163">
            <v>7.2</v>
          </cell>
          <cell r="P163">
            <v>0</v>
          </cell>
          <cell r="R163">
            <v>33333.333333333336</v>
          </cell>
          <cell r="S163">
            <v>1.25</v>
          </cell>
          <cell r="T163">
            <v>31.25</v>
          </cell>
          <cell r="V163" t="str">
            <v>Lab WC 4%</v>
          </cell>
          <cell r="W163">
            <v>7200</v>
          </cell>
          <cell r="X163">
            <v>0</v>
          </cell>
          <cell r="Y163">
            <v>1.25</v>
          </cell>
          <cell r="Z163">
            <v>30</v>
          </cell>
        </row>
        <row r="164">
          <cell r="B164">
            <v>42128</v>
          </cell>
          <cell r="C164" t="str">
            <v>B-04 (Production/Injection)</v>
          </cell>
          <cell r="D164" t="str">
            <v>B-04 (Production/Injection):Zone3</v>
          </cell>
          <cell r="E164">
            <v>23</v>
          </cell>
          <cell r="F164">
            <v>100</v>
          </cell>
          <cell r="G164">
            <v>195</v>
          </cell>
          <cell r="H164">
            <v>133</v>
          </cell>
          <cell r="I164">
            <v>462</v>
          </cell>
          <cell r="J164">
            <v>120.23</v>
          </cell>
          <cell r="K164">
            <v>7.67</v>
          </cell>
          <cell r="L164">
            <v>127.9</v>
          </cell>
          <cell r="M164">
            <v>5.9968725566849104</v>
          </cell>
          <cell r="N164">
            <v>3.93</v>
          </cell>
          <cell r="O164">
            <v>3.93</v>
          </cell>
          <cell r="P164">
            <v>0</v>
          </cell>
          <cell r="R164">
            <v>32687.349247276055</v>
          </cell>
          <cell r="S164">
            <v>1.9516539440203562</v>
          </cell>
          <cell r="T164">
            <v>32.544529262086513</v>
          </cell>
          <cell r="V164" t="str">
            <v>Assume WC 6%</v>
          </cell>
          <cell r="W164">
            <v>3930</v>
          </cell>
          <cell r="X164">
            <v>0</v>
          </cell>
          <cell r="Y164">
            <v>1.9516539440203562</v>
          </cell>
          <cell r="Z164">
            <v>30.592875318066156</v>
          </cell>
        </row>
        <row r="165">
          <cell r="B165">
            <v>42129</v>
          </cell>
          <cell r="C165" t="str">
            <v>B-04 (Production/Injection)</v>
          </cell>
          <cell r="D165" t="str">
            <v>B-04 (Production/Injection):Zone3</v>
          </cell>
          <cell r="E165">
            <v>10</v>
          </cell>
          <cell r="F165">
            <v>100</v>
          </cell>
          <cell r="G165">
            <v>198</v>
          </cell>
          <cell r="H165">
            <v>137</v>
          </cell>
          <cell r="I165">
            <v>463</v>
          </cell>
          <cell r="J165">
            <v>97.07</v>
          </cell>
          <cell r="K165">
            <v>6.2</v>
          </cell>
          <cell r="L165">
            <v>103.27</v>
          </cell>
          <cell r="M165">
            <v>6.0036796746392946</v>
          </cell>
          <cell r="N165">
            <v>3.64</v>
          </cell>
          <cell r="O165">
            <v>3.64</v>
          </cell>
          <cell r="P165">
            <v>0</v>
          </cell>
          <cell r="R165">
            <v>37498.712269496238</v>
          </cell>
          <cell r="S165">
            <v>1.7032967032967032</v>
          </cell>
          <cell r="T165">
            <v>28.37087912087912</v>
          </cell>
          <cell r="V165" t="str">
            <v>Assume WC 6%</v>
          </cell>
          <cell r="W165">
            <v>3640</v>
          </cell>
          <cell r="X165">
            <v>0</v>
          </cell>
          <cell r="Y165">
            <v>1.7032967032967032</v>
          </cell>
          <cell r="Z165">
            <v>26.667582417582416</v>
          </cell>
        </row>
        <row r="166">
          <cell r="B166">
            <v>42130</v>
          </cell>
          <cell r="C166" t="str">
            <v>B-04 (Production/Injection)</v>
          </cell>
          <cell r="D166" t="str">
            <v>B-04 (Production/Injection):Zone3</v>
          </cell>
          <cell r="E166">
            <v>19</v>
          </cell>
          <cell r="F166">
            <v>100</v>
          </cell>
          <cell r="G166">
            <v>192</v>
          </cell>
          <cell r="H166">
            <v>137</v>
          </cell>
          <cell r="I166">
            <v>464</v>
          </cell>
          <cell r="J166">
            <v>106.99</v>
          </cell>
          <cell r="K166">
            <v>6.83</v>
          </cell>
          <cell r="L166">
            <v>113.82</v>
          </cell>
          <cell r="M166">
            <v>6.0007028641714992</v>
          </cell>
          <cell r="N166">
            <v>3.55</v>
          </cell>
          <cell r="O166">
            <v>3.55</v>
          </cell>
          <cell r="P166">
            <v>0</v>
          </cell>
          <cell r="R166">
            <v>33180.671090756143</v>
          </cell>
          <cell r="S166">
            <v>1.9239436619718311</v>
          </cell>
          <cell r="T166">
            <v>32.061971830985918</v>
          </cell>
          <cell r="V166" t="str">
            <v>Assume WC 6%</v>
          </cell>
          <cell r="W166">
            <v>3550</v>
          </cell>
          <cell r="X166">
            <v>0</v>
          </cell>
          <cell r="Y166">
            <v>1.9239436619718311</v>
          </cell>
          <cell r="Z166">
            <v>30.138028169014085</v>
          </cell>
        </row>
        <row r="167">
          <cell r="B167">
            <v>42135</v>
          </cell>
          <cell r="C167" t="str">
            <v>B-04 (Production/Injection)</v>
          </cell>
          <cell r="D167" t="str">
            <v>B-04 (Production/Injection):Zone3</v>
          </cell>
          <cell r="E167">
            <v>23</v>
          </cell>
          <cell r="F167">
            <v>100</v>
          </cell>
          <cell r="G167">
            <v>185</v>
          </cell>
          <cell r="H167">
            <v>134</v>
          </cell>
          <cell r="I167">
            <v>469</v>
          </cell>
          <cell r="J167">
            <v>94</v>
          </cell>
          <cell r="K167">
            <v>6</v>
          </cell>
          <cell r="L167">
            <v>100</v>
          </cell>
          <cell r="M167">
            <v>6</v>
          </cell>
          <cell r="N167">
            <v>2.06</v>
          </cell>
          <cell r="O167">
            <v>2.06</v>
          </cell>
          <cell r="P167">
            <v>0</v>
          </cell>
          <cell r="R167">
            <v>21914.893617021276</v>
          </cell>
          <cell r="S167">
            <v>2.912621359223301</v>
          </cell>
          <cell r="T167">
            <v>48.543689320388353</v>
          </cell>
          <cell r="V167" t="str">
            <v>Assume WC 6%, waiting for Lab result</v>
          </cell>
          <cell r="W167">
            <v>2060</v>
          </cell>
          <cell r="X167">
            <v>0</v>
          </cell>
          <cell r="Y167">
            <v>2.912621359223301</v>
          </cell>
          <cell r="Z167">
            <v>45.631067961165044</v>
          </cell>
        </row>
        <row r="168">
          <cell r="B168">
            <v>42165</v>
          </cell>
          <cell r="C168" t="str">
            <v>B-04 (Production/Injection)</v>
          </cell>
          <cell r="D168" t="str">
            <v>B-04 (Production/Injection):Zone3</v>
          </cell>
          <cell r="E168">
            <v>17</v>
          </cell>
          <cell r="F168">
            <v>100</v>
          </cell>
          <cell r="G168">
            <v>205</v>
          </cell>
          <cell r="H168">
            <v>120</v>
          </cell>
          <cell r="I168">
            <v>475</v>
          </cell>
          <cell r="J168">
            <v>71.98</v>
          </cell>
          <cell r="K168">
            <v>4.59</v>
          </cell>
          <cell r="L168">
            <v>76.569999999999993</v>
          </cell>
          <cell r="M168">
            <v>5.9945148230377434</v>
          </cell>
          <cell r="N168">
            <v>7.1999999999999995E-2</v>
          </cell>
          <cell r="O168">
            <v>7.1999999999999995E-2</v>
          </cell>
          <cell r="P168">
            <v>0</v>
          </cell>
          <cell r="R168">
            <v>1000.277854959711</v>
          </cell>
          <cell r="S168">
            <v>63.75</v>
          </cell>
          <cell r="T168">
            <v>1063.4722222222222</v>
          </cell>
          <cell r="V168" t="str">
            <v>Assume WC 6%.</v>
          </cell>
          <cell r="W168">
            <v>72</v>
          </cell>
          <cell r="X168">
            <v>0</v>
          </cell>
          <cell r="Y168">
            <v>63.75</v>
          </cell>
          <cell r="Z168">
            <v>999.7222222222224</v>
          </cell>
        </row>
        <row r="169">
          <cell r="B169">
            <v>42194</v>
          </cell>
          <cell r="C169" t="str">
            <v>B-04 (Production/Injection)</v>
          </cell>
          <cell r="D169" t="str">
            <v>B-04 (Production/Injection):Zone3</v>
          </cell>
          <cell r="E169">
            <v>3</v>
          </cell>
          <cell r="F169">
            <v>100</v>
          </cell>
          <cell r="G169">
            <v>204</v>
          </cell>
          <cell r="H169">
            <v>101</v>
          </cell>
          <cell r="I169">
            <v>469</v>
          </cell>
          <cell r="J169">
            <v>51.49</v>
          </cell>
          <cell r="K169">
            <v>3.29</v>
          </cell>
          <cell r="L169">
            <v>54.78</v>
          </cell>
          <cell r="M169">
            <v>6.0058415480102223</v>
          </cell>
          <cell r="N169">
            <v>5.0999999999999997E-2</v>
          </cell>
          <cell r="O169">
            <v>5.0999999999999997E-2</v>
          </cell>
          <cell r="P169">
            <v>0</v>
          </cell>
          <cell r="R169">
            <v>990.4835890464168</v>
          </cell>
          <cell r="S169">
            <v>64.509803921568633</v>
          </cell>
          <cell r="T169">
            <v>1074.1176470588234</v>
          </cell>
          <cell r="V169" t="str">
            <v>Assume WC 6%</v>
          </cell>
          <cell r="W169">
            <v>51</v>
          </cell>
          <cell r="X169">
            <v>0</v>
          </cell>
          <cell r="Y169">
            <v>64.509803921568633</v>
          </cell>
          <cell r="Z169">
            <v>1009.607843137255</v>
          </cell>
        </row>
        <row r="170">
          <cell r="B170">
            <v>42258</v>
          </cell>
          <cell r="C170" t="str">
            <v>B-04 (Production/Injection)</v>
          </cell>
          <cell r="D170" t="str">
            <v>B-04 (Production/Injection):Zone3</v>
          </cell>
          <cell r="E170">
            <v>15</v>
          </cell>
          <cell r="F170">
            <v>100</v>
          </cell>
          <cell r="G170">
            <v>199</v>
          </cell>
          <cell r="H170">
            <v>97</v>
          </cell>
          <cell r="I170">
            <v>460</v>
          </cell>
          <cell r="J170">
            <v>61.67</v>
          </cell>
          <cell r="K170">
            <v>3.94</v>
          </cell>
          <cell r="L170">
            <v>65.61</v>
          </cell>
          <cell r="M170">
            <v>6.0051821368693794</v>
          </cell>
          <cell r="N170">
            <v>6.2E-2</v>
          </cell>
          <cell r="O170">
            <v>6.2E-2</v>
          </cell>
          <cell r="P170">
            <v>0</v>
          </cell>
          <cell r="R170">
            <v>1005.3510621047511</v>
          </cell>
          <cell r="S170">
            <v>63.548387096774192</v>
          </cell>
          <cell r="T170">
            <v>1058.2258064516129</v>
          </cell>
          <cell r="V170" t="str">
            <v>Assume WC 6%</v>
          </cell>
          <cell r="W170">
            <v>62</v>
          </cell>
          <cell r="X170">
            <v>0</v>
          </cell>
          <cell r="Y170">
            <v>63.548387096774192</v>
          </cell>
          <cell r="Z170">
            <v>994.67741935483878</v>
          </cell>
        </row>
        <row r="171">
          <cell r="B171">
            <v>42323</v>
          </cell>
          <cell r="C171" t="str">
            <v>B-04 (Production/Injection)</v>
          </cell>
          <cell r="D171" t="str">
            <v>B-04 (Production/Injection):Zone3</v>
          </cell>
          <cell r="E171">
            <v>23</v>
          </cell>
          <cell r="F171">
            <v>100</v>
          </cell>
          <cell r="G171">
            <v>198</v>
          </cell>
          <cell r="H171">
            <v>96</v>
          </cell>
          <cell r="I171">
            <v>463</v>
          </cell>
          <cell r="J171">
            <v>54.44</v>
          </cell>
          <cell r="K171">
            <v>3.47</v>
          </cell>
          <cell r="L171">
            <v>57.91</v>
          </cell>
          <cell r="M171">
            <v>5.9920566396131925</v>
          </cell>
          <cell r="N171">
            <v>5.3999999999999999E-2</v>
          </cell>
          <cell r="O171">
            <v>5.3999999999999999E-2</v>
          </cell>
          <cell r="P171">
            <v>0</v>
          </cell>
          <cell r="Q171">
            <v>0</v>
          </cell>
          <cell r="R171">
            <v>991.91770756796473</v>
          </cell>
          <cell r="S171">
            <v>64.259259259259252</v>
          </cell>
          <cell r="T171">
            <v>1072.4074074074074</v>
          </cell>
          <cell r="V171" t="str">
            <v>Assume WC 6%</v>
          </cell>
          <cell r="W171">
            <v>54</v>
          </cell>
          <cell r="X171">
            <v>0</v>
          </cell>
          <cell r="Y171">
            <v>64.259259259259267</v>
          </cell>
          <cell r="Z171">
            <v>1008.1481481481482</v>
          </cell>
        </row>
        <row r="172">
          <cell r="B172">
            <v>42356</v>
          </cell>
          <cell r="C172" t="str">
            <v>B-04 (Production/Injection)</v>
          </cell>
          <cell r="D172" t="str">
            <v>B-04 (Production/Injection):Zone3</v>
          </cell>
          <cell r="E172">
            <v>14</v>
          </cell>
          <cell r="F172">
            <v>100</v>
          </cell>
          <cell r="G172">
            <v>193</v>
          </cell>
          <cell r="H172">
            <v>86</v>
          </cell>
          <cell r="I172">
            <v>462</v>
          </cell>
          <cell r="J172">
            <v>49.04</v>
          </cell>
          <cell r="K172">
            <v>3.13</v>
          </cell>
          <cell r="L172">
            <v>52.17</v>
          </cell>
          <cell r="M172">
            <v>5.9996166379145102</v>
          </cell>
          <cell r="N172">
            <v>4.9000000000000002E-2</v>
          </cell>
          <cell r="O172">
            <v>4.9000000000000002E-2</v>
          </cell>
          <cell r="P172">
            <v>0</v>
          </cell>
          <cell r="Q172">
            <v>0</v>
          </cell>
          <cell r="R172">
            <v>999.18433931484503</v>
          </cell>
          <cell r="T172">
            <v>1064.6938775510205</v>
          </cell>
          <cell r="V172" t="str">
            <v>Assume WC 6%</v>
          </cell>
          <cell r="W172">
            <v>49</v>
          </cell>
          <cell r="X172">
            <v>0</v>
          </cell>
          <cell r="Y172">
            <v>63.877551020408156</v>
          </cell>
          <cell r="Z172">
            <v>1000.8163265306122</v>
          </cell>
        </row>
        <row r="173">
          <cell r="B173">
            <v>42375</v>
          </cell>
          <cell r="C173" t="str">
            <v>B-04 (Production/Injection)</v>
          </cell>
          <cell r="D173" t="str">
            <v>B-04 (Production/Injection):Zone3</v>
          </cell>
          <cell r="E173">
            <v>24</v>
          </cell>
          <cell r="F173">
            <v>100</v>
          </cell>
          <cell r="G173">
            <v>196</v>
          </cell>
          <cell r="H173">
            <v>93</v>
          </cell>
          <cell r="I173">
            <v>466</v>
          </cell>
          <cell r="J173">
            <v>47.88</v>
          </cell>
          <cell r="K173">
            <v>3.06</v>
          </cell>
          <cell r="L173">
            <v>50.94</v>
          </cell>
          <cell r="M173">
            <v>6.0070671378091873</v>
          </cell>
          <cell r="N173">
            <v>0.02</v>
          </cell>
          <cell r="O173">
            <v>0.02</v>
          </cell>
          <cell r="P173">
            <v>0</v>
          </cell>
          <cell r="R173">
            <v>417.7109440267335</v>
          </cell>
          <cell r="S173">
            <v>153</v>
          </cell>
          <cell r="T173">
            <v>2547</v>
          </cell>
          <cell r="V173" t="str">
            <v>Assume WC 6%</v>
          </cell>
          <cell r="W173">
            <v>20</v>
          </cell>
          <cell r="X173">
            <v>0</v>
          </cell>
          <cell r="Y173">
            <v>153</v>
          </cell>
          <cell r="Z173">
            <v>2394</v>
          </cell>
        </row>
        <row r="174">
          <cell r="B174">
            <v>42405</v>
          </cell>
          <cell r="C174" t="str">
            <v>B-04 (Production/Injection)</v>
          </cell>
          <cell r="D174" t="str">
            <v>B-04 (Production/Injection):Zone3</v>
          </cell>
          <cell r="E174">
            <v>23</v>
          </cell>
          <cell r="F174">
            <v>100</v>
          </cell>
          <cell r="G174">
            <v>195</v>
          </cell>
          <cell r="H174">
            <v>90</v>
          </cell>
          <cell r="I174">
            <v>466</v>
          </cell>
          <cell r="J174">
            <v>68.55</v>
          </cell>
          <cell r="K174">
            <v>4.38</v>
          </cell>
          <cell r="L174">
            <v>72.930000000000007</v>
          </cell>
          <cell r="M174">
            <v>6.0057589469354173</v>
          </cell>
          <cell r="N174">
            <v>1.2E-2</v>
          </cell>
          <cell r="O174">
            <v>1.2E-2</v>
          </cell>
          <cell r="P174">
            <v>0</v>
          </cell>
          <cell r="Q174">
            <v>0</v>
          </cell>
          <cell r="R174">
            <v>175.054704595186</v>
          </cell>
          <cell r="S174">
            <v>365</v>
          </cell>
          <cell r="T174">
            <v>6077.5</v>
          </cell>
          <cell r="V174" t="str">
            <v>Assume WC 6%</v>
          </cell>
          <cell r="W174">
            <v>12</v>
          </cell>
          <cell r="X174">
            <v>0</v>
          </cell>
          <cell r="Y174">
            <v>365</v>
          </cell>
          <cell r="Z174">
            <v>5712.5</v>
          </cell>
        </row>
        <row r="175">
          <cell r="B175">
            <v>42419</v>
          </cell>
          <cell r="C175" t="str">
            <v>B-04 (Production/Injection)</v>
          </cell>
          <cell r="D175" t="str">
            <v>B-04 (Production/Injection):Zone3</v>
          </cell>
          <cell r="E175">
            <v>24</v>
          </cell>
          <cell r="F175">
            <v>100</v>
          </cell>
          <cell r="G175">
            <v>195</v>
          </cell>
          <cell r="H175">
            <v>88</v>
          </cell>
          <cell r="I175">
            <v>465</v>
          </cell>
          <cell r="J175">
            <v>52.63</v>
          </cell>
          <cell r="K175">
            <v>3.36</v>
          </cell>
          <cell r="L175">
            <v>55.99</v>
          </cell>
          <cell r="M175">
            <v>6.001071619932131</v>
          </cell>
          <cell r="N175">
            <v>0.02</v>
          </cell>
          <cell r="O175">
            <v>0.02</v>
          </cell>
          <cell r="P175">
            <v>0</v>
          </cell>
          <cell r="Q175">
            <v>0</v>
          </cell>
          <cell r="R175">
            <v>380.01140034201023</v>
          </cell>
          <cell r="T175">
            <v>2799</v>
          </cell>
          <cell r="V175" t="str">
            <v>Assume WC 6%</v>
          </cell>
          <cell r="W175">
            <v>20</v>
          </cell>
          <cell r="X175">
            <v>0</v>
          </cell>
          <cell r="Y175">
            <v>168</v>
          </cell>
          <cell r="Z175">
            <v>2631.5</v>
          </cell>
        </row>
        <row r="176">
          <cell r="B176">
            <v>42436</v>
          </cell>
          <cell r="C176" t="str">
            <v>B-04 (Production/Injection)</v>
          </cell>
          <cell r="D176" t="str">
            <v>B-04 (Production/Injection):Zone3</v>
          </cell>
          <cell r="E176">
            <v>24</v>
          </cell>
          <cell r="F176">
            <v>100</v>
          </cell>
          <cell r="G176">
            <v>194</v>
          </cell>
          <cell r="H176">
            <v>90</v>
          </cell>
          <cell r="I176">
            <v>466</v>
          </cell>
          <cell r="J176">
            <v>54.74</v>
          </cell>
          <cell r="K176">
            <v>3.49</v>
          </cell>
          <cell r="L176">
            <v>58.23</v>
          </cell>
          <cell r="M176">
            <v>5.9934741542160399</v>
          </cell>
          <cell r="N176">
            <v>5.5E-2</v>
          </cell>
          <cell r="O176">
            <v>5.5E-2</v>
          </cell>
          <cell r="P176">
            <v>0</v>
          </cell>
          <cell r="Q176">
            <v>0</v>
          </cell>
          <cell r="R176">
            <v>1004.7497259773475</v>
          </cell>
          <cell r="T176">
            <v>1058</v>
          </cell>
          <cell r="V176" t="str">
            <v>Assume WC 6%</v>
          </cell>
          <cell r="W176">
            <v>55</v>
          </cell>
          <cell r="X176">
            <v>0</v>
          </cell>
          <cell r="Y176">
            <v>63.45454545454546</v>
          </cell>
          <cell r="Z176">
            <v>995.27272727272725</v>
          </cell>
        </row>
        <row r="177">
          <cell r="B177">
            <v>42442</v>
          </cell>
          <cell r="C177" t="str">
            <v>B-04 (Production/Injection)</v>
          </cell>
          <cell r="D177" t="str">
            <v>B-04 (Production/Injection):Zone3</v>
          </cell>
          <cell r="E177">
            <v>24</v>
          </cell>
          <cell r="F177">
            <v>100</v>
          </cell>
          <cell r="G177">
            <v>158</v>
          </cell>
          <cell r="H177">
            <v>93</v>
          </cell>
          <cell r="I177">
            <v>470</v>
          </cell>
          <cell r="J177">
            <v>74.23</v>
          </cell>
          <cell r="K177">
            <v>4.74</v>
          </cell>
          <cell r="L177">
            <v>78.97</v>
          </cell>
          <cell r="M177">
            <v>6.0022793465873114</v>
          </cell>
          <cell r="N177">
            <v>7.3999999999999996E-2</v>
          </cell>
          <cell r="O177">
            <v>7.3999999999999996E-2</v>
          </cell>
          <cell r="P177">
            <v>0</v>
          </cell>
          <cell r="Q177">
            <v>0</v>
          </cell>
          <cell r="R177">
            <v>996.90152229556782</v>
          </cell>
          <cell r="S177">
            <v>64.054054054054049</v>
          </cell>
          <cell r="T177">
            <v>1036.2162162162163</v>
          </cell>
          <cell r="V177" t="str">
            <v xml:space="preserve">Assume WC 6%. </v>
          </cell>
          <cell r="W177">
            <v>74</v>
          </cell>
          <cell r="X177">
            <v>0</v>
          </cell>
          <cell r="Y177">
            <v>64.054054054054063</v>
          </cell>
          <cell r="Z177">
            <v>1003.1081081081082</v>
          </cell>
        </row>
        <row r="178">
          <cell r="B178">
            <v>42507</v>
          </cell>
          <cell r="C178" t="str">
            <v>B-04 (Production/Injection)</v>
          </cell>
          <cell r="D178" t="str">
            <v>B-04 (Production/Injection):Zone3</v>
          </cell>
          <cell r="E178">
            <v>23</v>
          </cell>
          <cell r="F178">
            <v>100</v>
          </cell>
          <cell r="G178">
            <v>179</v>
          </cell>
          <cell r="H178">
            <v>94</v>
          </cell>
          <cell r="I178">
            <v>469</v>
          </cell>
          <cell r="J178">
            <v>49.78</v>
          </cell>
          <cell r="K178">
            <v>3.18</v>
          </cell>
          <cell r="L178">
            <v>52.96</v>
          </cell>
          <cell r="M178">
            <v>6.0045317220543808</v>
          </cell>
          <cell r="N178">
            <v>0.01</v>
          </cell>
          <cell r="O178">
            <v>0.01</v>
          </cell>
          <cell r="P178">
            <v>0</v>
          </cell>
          <cell r="Q178">
            <v>0</v>
          </cell>
          <cell r="R178">
            <v>200.88388911209321</v>
          </cell>
          <cell r="S178">
            <v>318</v>
          </cell>
          <cell r="T178">
            <v>5296</v>
          </cell>
          <cell r="V178" t="str">
            <v>Assume WC 6%</v>
          </cell>
          <cell r="W178">
            <v>10</v>
          </cell>
          <cell r="X178">
            <v>0</v>
          </cell>
          <cell r="Y178">
            <v>318</v>
          </cell>
          <cell r="Z178">
            <v>4978</v>
          </cell>
        </row>
        <row r="179">
          <cell r="B179">
            <v>42524</v>
          </cell>
          <cell r="C179" t="str">
            <v>B-04 (Production/Injection)</v>
          </cell>
          <cell r="D179" t="str">
            <v>B-04 (Production/Injection):Zone3</v>
          </cell>
          <cell r="E179">
            <v>22</v>
          </cell>
          <cell r="F179">
            <v>100</v>
          </cell>
          <cell r="G179">
            <v>163</v>
          </cell>
          <cell r="H179">
            <v>91</v>
          </cell>
          <cell r="I179">
            <v>471</v>
          </cell>
          <cell r="J179">
            <v>44.64</v>
          </cell>
          <cell r="K179">
            <v>3.52</v>
          </cell>
          <cell r="L179">
            <v>48.16</v>
          </cell>
          <cell r="M179">
            <v>7.308970099667774</v>
          </cell>
          <cell r="N179">
            <v>0.02</v>
          </cell>
          <cell r="O179">
            <v>0.02</v>
          </cell>
          <cell r="P179">
            <v>0</v>
          </cell>
          <cell r="Q179">
            <v>0</v>
          </cell>
          <cell r="R179">
            <v>448.02867383512546</v>
          </cell>
          <cell r="T179">
            <v>2408</v>
          </cell>
          <cell r="V179" t="str">
            <v>Lab WC 7.3% (3 June 2016)</v>
          </cell>
          <cell r="W179">
            <v>20</v>
          </cell>
          <cell r="X179">
            <v>0</v>
          </cell>
          <cell r="Y179">
            <v>176</v>
          </cell>
          <cell r="Z179">
            <v>2232</v>
          </cell>
        </row>
        <row r="180">
          <cell r="B180">
            <v>42537</v>
          </cell>
          <cell r="C180" t="str">
            <v>B-04 (Production/Injection)</v>
          </cell>
          <cell r="D180" t="str">
            <v>B-04 (Production/Injection):Zone3</v>
          </cell>
          <cell r="E180">
            <v>24</v>
          </cell>
          <cell r="F180">
            <v>100</v>
          </cell>
          <cell r="G180">
            <v>175</v>
          </cell>
          <cell r="H180">
            <v>87</v>
          </cell>
          <cell r="I180">
            <v>473</v>
          </cell>
          <cell r="J180">
            <v>56.09</v>
          </cell>
          <cell r="K180">
            <v>4.42</v>
          </cell>
          <cell r="L180">
            <v>60.51</v>
          </cell>
          <cell r="M180">
            <v>7.3045777557428524</v>
          </cell>
          <cell r="N180">
            <v>0.02</v>
          </cell>
          <cell r="O180">
            <v>0.02</v>
          </cell>
          <cell r="P180">
            <v>0</v>
          </cell>
          <cell r="Q180">
            <v>0</v>
          </cell>
          <cell r="R180">
            <v>356.56979853806382</v>
          </cell>
          <cell r="T180">
            <v>3025.5</v>
          </cell>
          <cell r="V180" t="str">
            <v>Assume WC 7.3%</v>
          </cell>
          <cell r="W180">
            <v>20</v>
          </cell>
          <cell r="X180">
            <v>0</v>
          </cell>
          <cell r="Y180">
            <v>221</v>
          </cell>
          <cell r="Z180">
            <v>2804.5</v>
          </cell>
        </row>
        <row r="181">
          <cell r="B181">
            <v>42559</v>
          </cell>
          <cell r="C181" t="str">
            <v>B-04 (Production/Injection)</v>
          </cell>
          <cell r="D181" t="str">
            <v>B-04 (Production/Injection):Zone3</v>
          </cell>
          <cell r="E181">
            <v>18</v>
          </cell>
          <cell r="F181">
            <v>100</v>
          </cell>
          <cell r="G181">
            <v>157</v>
          </cell>
          <cell r="H181">
            <v>89</v>
          </cell>
          <cell r="I181">
            <v>474</v>
          </cell>
          <cell r="J181">
            <v>43.13</v>
          </cell>
          <cell r="K181">
            <v>0.22</v>
          </cell>
          <cell r="L181">
            <v>43.35</v>
          </cell>
          <cell r="M181">
            <v>0.50749711649365625</v>
          </cell>
          <cell r="N181">
            <v>0.02</v>
          </cell>
          <cell r="O181">
            <v>0.02</v>
          </cell>
          <cell r="P181">
            <v>0</v>
          </cell>
          <cell r="Q181">
            <v>0</v>
          </cell>
          <cell r="R181">
            <v>463.71435195919315</v>
          </cell>
          <cell r="T181">
            <v>2167.5</v>
          </cell>
          <cell r="V181" t="str">
            <v>Lab WC 0.5%.</v>
          </cell>
          <cell r="W181">
            <v>20</v>
          </cell>
          <cell r="X181">
            <v>0</v>
          </cell>
          <cell r="Y181">
            <v>11</v>
          </cell>
          <cell r="Z181">
            <v>2156.5</v>
          </cell>
        </row>
        <row r="182">
          <cell r="B182">
            <v>42570</v>
          </cell>
          <cell r="C182" t="str">
            <v>B-04 (Production/Injection)</v>
          </cell>
          <cell r="D182" t="str">
            <v>B-04 (Production/Injection):Zone3</v>
          </cell>
          <cell r="E182">
            <v>37</v>
          </cell>
          <cell r="F182">
            <v>100</v>
          </cell>
          <cell r="G182">
            <v>170</v>
          </cell>
          <cell r="H182">
            <v>89</v>
          </cell>
          <cell r="J182">
            <v>61.85</v>
          </cell>
          <cell r="K182">
            <v>0.31</v>
          </cell>
          <cell r="L182">
            <v>62.16</v>
          </cell>
          <cell r="M182">
            <v>0.49871299871299873</v>
          </cell>
          <cell r="N182">
            <v>0.02</v>
          </cell>
          <cell r="O182">
            <v>0.02</v>
          </cell>
          <cell r="P182">
            <v>0</v>
          </cell>
          <cell r="Q182">
            <v>0</v>
          </cell>
          <cell r="R182">
            <v>323.36297493936945</v>
          </cell>
          <cell r="T182">
            <v>3184.5</v>
          </cell>
          <cell r="V182" t="str">
            <v>Assume lab WC 0.5%</v>
          </cell>
          <cell r="W182">
            <v>20</v>
          </cell>
          <cell r="X182">
            <v>0</v>
          </cell>
          <cell r="Y182">
            <v>15.5</v>
          </cell>
          <cell r="Z182">
            <v>3092.5</v>
          </cell>
        </row>
        <row r="183">
          <cell r="B183">
            <v>42612</v>
          </cell>
          <cell r="C183" t="str">
            <v>B-04 (Production/Injection)</v>
          </cell>
          <cell r="D183" t="str">
            <v>B-04 (Production/Injection):Zone3</v>
          </cell>
          <cell r="E183">
            <v>16</v>
          </cell>
          <cell r="F183">
            <v>100</v>
          </cell>
          <cell r="G183">
            <v>186</v>
          </cell>
          <cell r="H183">
            <v>104</v>
          </cell>
          <cell r="I183">
            <v>487</v>
          </cell>
          <cell r="J183">
            <v>217.8</v>
          </cell>
          <cell r="K183">
            <v>1.0900000000000001</v>
          </cell>
          <cell r="L183">
            <v>218.89</v>
          </cell>
          <cell r="M183">
            <v>0.49796701539586091</v>
          </cell>
          <cell r="N183">
            <v>0.218</v>
          </cell>
          <cell r="O183">
            <v>0.218</v>
          </cell>
          <cell r="P183">
            <v>0</v>
          </cell>
          <cell r="Q183">
            <v>0</v>
          </cell>
          <cell r="R183">
            <v>1000.9182736455464</v>
          </cell>
          <cell r="S183">
            <v>5</v>
          </cell>
          <cell r="T183">
            <v>1004.0825688073395</v>
          </cell>
          <cell r="V183" t="str">
            <v>Assume WC 0.5%. Post unload to VS.</v>
          </cell>
          <cell r="W183">
            <v>218</v>
          </cell>
          <cell r="X183">
            <v>0</v>
          </cell>
          <cell r="Y183">
            <v>5</v>
          </cell>
          <cell r="Z183">
            <v>999.0825688073395</v>
          </cell>
        </row>
        <row r="184">
          <cell r="B184">
            <v>42621</v>
          </cell>
          <cell r="C184" t="str">
            <v>B-04 (Production/Injection)</v>
          </cell>
          <cell r="D184" t="str">
            <v>B-04 (Production/Injection):Zone3</v>
          </cell>
          <cell r="E184">
            <v>22</v>
          </cell>
          <cell r="F184">
            <v>100</v>
          </cell>
          <cell r="G184">
            <v>182</v>
          </cell>
          <cell r="H184">
            <v>93</v>
          </cell>
          <cell r="I184">
            <v>492</v>
          </cell>
          <cell r="J184">
            <v>140.79</v>
          </cell>
          <cell r="K184">
            <v>0</v>
          </cell>
          <cell r="L184">
            <v>140.79</v>
          </cell>
          <cell r="M184">
            <v>0</v>
          </cell>
          <cell r="N184">
            <v>5.5E-2</v>
          </cell>
          <cell r="O184">
            <v>5.5E-2</v>
          </cell>
          <cell r="P184">
            <v>0</v>
          </cell>
          <cell r="Q184">
            <v>0</v>
          </cell>
          <cell r="R184">
            <v>390.65274522338234</v>
          </cell>
          <cell r="S184">
            <v>0</v>
          </cell>
          <cell r="T184">
            <v>2559.818181818182</v>
          </cell>
          <cell r="V184" t="str">
            <v>WC 0%. (WH Ops). Gas TS = 0.055 MM.</v>
          </cell>
          <cell r="W184">
            <v>55</v>
          </cell>
          <cell r="X184">
            <v>0</v>
          </cell>
          <cell r="Y184">
            <v>0</v>
          </cell>
          <cell r="Z184">
            <v>2559.8181818181815</v>
          </cell>
        </row>
        <row r="185">
          <cell r="B185">
            <v>42635</v>
          </cell>
          <cell r="C185" t="str">
            <v>B-04 (Production/Injection)</v>
          </cell>
          <cell r="D185" t="str">
            <v>B-04 (Production/Injection):Zone3</v>
          </cell>
          <cell r="E185">
            <v>24</v>
          </cell>
          <cell r="F185">
            <v>100</v>
          </cell>
          <cell r="G185">
            <v>189</v>
          </cell>
          <cell r="H185">
            <v>98</v>
          </cell>
          <cell r="I185">
            <v>490</v>
          </cell>
          <cell r="J185">
            <v>99.45</v>
          </cell>
          <cell r="K185">
            <v>0</v>
          </cell>
          <cell r="L185">
            <v>99.45</v>
          </cell>
          <cell r="M185">
            <v>0</v>
          </cell>
          <cell r="N185">
            <v>0.04</v>
          </cell>
          <cell r="O185">
            <v>0.04</v>
          </cell>
          <cell r="P185">
            <v>0</v>
          </cell>
          <cell r="Q185">
            <v>0</v>
          </cell>
          <cell r="R185">
            <v>402.21216691804926</v>
          </cell>
          <cell r="S185">
            <v>0</v>
          </cell>
          <cell r="T185">
            <v>2486.25</v>
          </cell>
          <cell r="V185" t="str">
            <v>Assume WC 0 %. Gas TS = 0.04 MM.</v>
          </cell>
          <cell r="W185">
            <v>40</v>
          </cell>
          <cell r="X185">
            <v>0</v>
          </cell>
          <cell r="Y185">
            <v>0</v>
          </cell>
          <cell r="Z185">
            <v>2486.25</v>
          </cell>
        </row>
        <row r="186">
          <cell r="B186">
            <v>42645</v>
          </cell>
          <cell r="C186" t="str">
            <v>B-04 (Production/Injection)</v>
          </cell>
          <cell r="D186" t="str">
            <v>B-04 (Production/Injection):Zone3</v>
          </cell>
          <cell r="E186">
            <v>48</v>
          </cell>
          <cell r="F186">
            <v>100</v>
          </cell>
          <cell r="G186">
            <v>202</v>
          </cell>
          <cell r="H186">
            <v>92</v>
          </cell>
          <cell r="I186">
            <v>487</v>
          </cell>
          <cell r="J186">
            <v>112.1</v>
          </cell>
          <cell r="K186">
            <v>0</v>
          </cell>
          <cell r="L186">
            <v>112.1</v>
          </cell>
          <cell r="M186">
            <v>0</v>
          </cell>
          <cell r="N186">
            <v>0.04</v>
          </cell>
          <cell r="O186">
            <v>0.04</v>
          </cell>
          <cell r="P186">
            <v>0</v>
          </cell>
          <cell r="Q186">
            <v>0</v>
          </cell>
          <cell r="R186">
            <v>356.82426404995539</v>
          </cell>
          <cell r="S186">
            <v>0</v>
          </cell>
          <cell r="T186">
            <v>2802.5</v>
          </cell>
          <cell r="V186" t="str">
            <v>WC 0%.</v>
          </cell>
          <cell r="W186">
            <v>40</v>
          </cell>
          <cell r="X186">
            <v>0</v>
          </cell>
          <cell r="Y186">
            <v>0</v>
          </cell>
          <cell r="Z186">
            <v>2802.5</v>
          </cell>
        </row>
        <row r="187">
          <cell r="B187">
            <v>42694</v>
          </cell>
          <cell r="C187" t="str">
            <v>B-04 (Production/Injection)</v>
          </cell>
          <cell r="D187" t="str">
            <v>B-04 (Production/Injection):Zone3</v>
          </cell>
          <cell r="E187">
            <v>15</v>
          </cell>
          <cell r="F187">
            <v>100</v>
          </cell>
          <cell r="G187">
            <v>176</v>
          </cell>
          <cell r="H187">
            <v>105</v>
          </cell>
          <cell r="I187">
            <v>488</v>
          </cell>
          <cell r="J187">
            <v>152.51</v>
          </cell>
          <cell r="K187">
            <v>0</v>
          </cell>
          <cell r="L187">
            <v>152.51</v>
          </cell>
          <cell r="M187">
            <v>0</v>
          </cell>
          <cell r="N187">
            <v>0.72</v>
          </cell>
          <cell r="O187">
            <v>0.72</v>
          </cell>
          <cell r="P187">
            <v>0</v>
          </cell>
          <cell r="Q187">
            <v>0</v>
          </cell>
          <cell r="R187">
            <v>4721.0019015146545</v>
          </cell>
          <cell r="S187">
            <v>0</v>
          </cell>
          <cell r="T187">
            <v>211.81944444444446</v>
          </cell>
          <cell r="V187" t="str">
            <v>WH WC = 0%. Post unload to VS.</v>
          </cell>
          <cell r="W187">
            <v>720</v>
          </cell>
          <cell r="X187">
            <v>0</v>
          </cell>
          <cell r="Y187">
            <v>0</v>
          </cell>
          <cell r="Z187">
            <v>211.81944444444443</v>
          </cell>
        </row>
        <row r="188">
          <cell r="B188">
            <v>42735</v>
          </cell>
          <cell r="C188" t="str">
            <v>B-04 (Production/Injection)</v>
          </cell>
          <cell r="D188" t="str">
            <v>B-04 (Production/Injection):Zone3</v>
          </cell>
          <cell r="E188">
            <v>22</v>
          </cell>
          <cell r="F188">
            <v>100</v>
          </cell>
          <cell r="G188">
            <v>193</v>
          </cell>
          <cell r="H188">
            <v>95</v>
          </cell>
          <cell r="I188">
            <v>491</v>
          </cell>
          <cell r="J188">
            <v>96.29</v>
          </cell>
          <cell r="K188">
            <v>13.13</v>
          </cell>
          <cell r="L188">
            <v>109.42</v>
          </cell>
          <cell r="M188">
            <v>11.999634436117711</v>
          </cell>
          <cell r="N188">
            <v>0.53</v>
          </cell>
          <cell r="O188">
            <v>0.53</v>
          </cell>
          <cell r="P188">
            <v>0</v>
          </cell>
          <cell r="Q188">
            <v>0</v>
          </cell>
          <cell r="R188">
            <v>5504.206044241354</v>
          </cell>
          <cell r="S188">
            <v>24.773584905660378</v>
          </cell>
          <cell r="T188">
            <v>206.45283018867926</v>
          </cell>
          <cell r="V188" t="str">
            <v>WC 12% (25 Dec 2016)</v>
          </cell>
          <cell r="W188">
            <v>530</v>
          </cell>
          <cell r="X188">
            <v>0</v>
          </cell>
          <cell r="Y188">
            <v>24.773584905660378</v>
          </cell>
          <cell r="Z188">
            <v>181.67924528301887</v>
          </cell>
        </row>
        <row r="189">
          <cell r="B189">
            <v>42745</v>
          </cell>
          <cell r="C189" t="str">
            <v>B-04 (Production/Injection)</v>
          </cell>
          <cell r="D189" t="str">
            <v>B-04 (Production/Injection):Zone3</v>
          </cell>
          <cell r="E189">
            <v>23</v>
          </cell>
          <cell r="F189">
            <v>100</v>
          </cell>
          <cell r="G189">
            <v>190</v>
          </cell>
          <cell r="H189">
            <v>94</v>
          </cell>
          <cell r="I189">
            <v>490</v>
          </cell>
          <cell r="J189">
            <v>63.54</v>
          </cell>
          <cell r="K189">
            <v>16.940000000000001</v>
          </cell>
          <cell r="L189">
            <v>80.48</v>
          </cell>
          <cell r="M189">
            <v>21.048707753479125</v>
          </cell>
          <cell r="N189">
            <v>0.51</v>
          </cell>
          <cell r="O189">
            <v>0.51</v>
          </cell>
          <cell r="P189">
            <v>0</v>
          </cell>
          <cell r="Q189">
            <v>0</v>
          </cell>
          <cell r="R189">
            <v>8026.4400377714828</v>
          </cell>
          <cell r="S189">
            <v>33.215686274509807</v>
          </cell>
          <cell r="T189">
            <v>157.80392156862746</v>
          </cell>
          <cell r="V189" t="str">
            <v>WC visual = 21.05%. Gas TS = 0.51 MM.</v>
          </cell>
          <cell r="W189">
            <v>510</v>
          </cell>
          <cell r="X189">
            <v>0</v>
          </cell>
          <cell r="Y189">
            <v>33.215686274509807</v>
          </cell>
          <cell r="Z189">
            <v>124.58823529411764</v>
          </cell>
        </row>
        <row r="190">
          <cell r="B190">
            <v>42762</v>
          </cell>
          <cell r="C190" t="str">
            <v>B-04 (Production/Injection)</v>
          </cell>
          <cell r="D190" t="str">
            <v>B-04 (Production/Injection):Zone3</v>
          </cell>
          <cell r="E190">
            <v>12</v>
          </cell>
          <cell r="F190">
            <v>100</v>
          </cell>
          <cell r="G190">
            <v>184</v>
          </cell>
          <cell r="H190">
            <v>93</v>
          </cell>
          <cell r="I190">
            <v>490</v>
          </cell>
          <cell r="J190">
            <v>72.48</v>
          </cell>
          <cell r="K190">
            <v>0</v>
          </cell>
          <cell r="L190">
            <v>72.48</v>
          </cell>
          <cell r="M190">
            <v>0</v>
          </cell>
          <cell r="N190">
            <v>0.6</v>
          </cell>
          <cell r="O190">
            <v>0.6</v>
          </cell>
          <cell r="P190">
            <v>0</v>
          </cell>
          <cell r="Q190">
            <v>0</v>
          </cell>
          <cell r="R190">
            <v>8278.1456953642391</v>
          </cell>
          <cell r="S190">
            <v>0</v>
          </cell>
          <cell r="T190">
            <v>120.8</v>
          </cell>
          <cell r="V190" t="str">
            <v>WC = 0%. Post unload to VS (27 Jan 2017).</v>
          </cell>
          <cell r="W190">
            <v>600</v>
          </cell>
          <cell r="X190">
            <v>0</v>
          </cell>
          <cell r="Y190">
            <v>0</v>
          </cell>
          <cell r="Z190">
            <v>120.80000000000001</v>
          </cell>
        </row>
        <row r="191">
          <cell r="B191">
            <v>42763</v>
          </cell>
          <cell r="C191" t="str">
            <v>B-04 (Production/Injection)</v>
          </cell>
          <cell r="D191" t="str">
            <v>B-04 (Production/Injection):Zone3</v>
          </cell>
          <cell r="E191">
            <v>13</v>
          </cell>
          <cell r="F191">
            <v>100</v>
          </cell>
          <cell r="G191">
            <v>185</v>
          </cell>
          <cell r="H191">
            <v>91</v>
          </cell>
          <cell r="I191">
            <v>493</v>
          </cell>
          <cell r="J191">
            <v>68.81</v>
          </cell>
          <cell r="K191">
            <v>0</v>
          </cell>
          <cell r="L191">
            <v>68.81</v>
          </cell>
          <cell r="M191">
            <v>0</v>
          </cell>
          <cell r="N191">
            <v>0.6</v>
          </cell>
          <cell r="O191">
            <v>0.6</v>
          </cell>
          <cell r="P191">
            <v>0</v>
          </cell>
          <cell r="Q191">
            <v>0</v>
          </cell>
          <cell r="R191">
            <v>8719.6628397035311</v>
          </cell>
          <cell r="S191">
            <v>0</v>
          </cell>
          <cell r="T191">
            <v>114.68333333333334</v>
          </cell>
          <cell r="V191" t="str">
            <v>WC = 0%. Post unload to VS (28 Jan 2017).</v>
          </cell>
          <cell r="W191">
            <v>600</v>
          </cell>
          <cell r="X191">
            <v>0</v>
          </cell>
          <cell r="Y191">
            <v>0</v>
          </cell>
          <cell r="Z191">
            <v>114.68333333333334</v>
          </cell>
        </row>
        <row r="192">
          <cell r="B192">
            <v>42767</v>
          </cell>
          <cell r="C192" t="str">
            <v>B-04 (Production/Injection)</v>
          </cell>
          <cell r="D192" t="str">
            <v>B-04 (Production/Injection):Zone3</v>
          </cell>
          <cell r="E192">
            <v>24</v>
          </cell>
          <cell r="F192">
            <v>100</v>
          </cell>
          <cell r="G192">
            <v>191</v>
          </cell>
          <cell r="H192">
            <v>90</v>
          </cell>
          <cell r="I192">
            <v>494</v>
          </cell>
          <cell r="J192">
            <v>99</v>
          </cell>
          <cell r="K192">
            <v>0</v>
          </cell>
          <cell r="L192">
            <v>99</v>
          </cell>
          <cell r="M192">
            <v>0</v>
          </cell>
          <cell r="N192">
            <v>0.54</v>
          </cell>
          <cell r="O192">
            <v>0.54</v>
          </cell>
          <cell r="P192">
            <v>0</v>
          </cell>
          <cell r="Q192">
            <v>0</v>
          </cell>
          <cell r="R192">
            <v>5454.545454545455</v>
          </cell>
          <cell r="T192">
            <v>183.33333333333334</v>
          </cell>
          <cell r="V192" t="str">
            <v>Assume WC 0%.</v>
          </cell>
          <cell r="W192">
            <v>540</v>
          </cell>
          <cell r="X192">
            <v>0</v>
          </cell>
          <cell r="Y192">
            <v>0</v>
          </cell>
          <cell r="Z192">
            <v>183.33333333333331</v>
          </cell>
        </row>
        <row r="193">
          <cell r="B193">
            <v>42783</v>
          </cell>
          <cell r="C193" t="str">
            <v>B-04 (Production/Injection)</v>
          </cell>
          <cell r="D193" t="str">
            <v>B-04 (Production/Injection):Zone3</v>
          </cell>
          <cell r="E193">
            <v>16</v>
          </cell>
          <cell r="F193">
            <v>100</v>
          </cell>
          <cell r="G193">
            <v>199</v>
          </cell>
          <cell r="H193">
            <v>87</v>
          </cell>
          <cell r="I193">
            <v>488</v>
          </cell>
          <cell r="J193">
            <v>0.14000000000000001</v>
          </cell>
          <cell r="K193">
            <v>0</v>
          </cell>
          <cell r="L193">
            <v>0.14000000000000001</v>
          </cell>
          <cell r="M193">
            <v>0</v>
          </cell>
          <cell r="N193">
            <v>0.57999999999999996</v>
          </cell>
          <cell r="O193">
            <v>0.57999999999999996</v>
          </cell>
          <cell r="P193">
            <v>0</v>
          </cell>
          <cell r="Q193">
            <v>0</v>
          </cell>
          <cell r="R193">
            <v>4142857.1428571427</v>
          </cell>
          <cell r="S193">
            <v>0</v>
          </cell>
          <cell r="T193">
            <v>0.2413793103448276</v>
          </cell>
          <cell r="V193" t="str">
            <v>Assume WC 0%. Suspected loaded up.</v>
          </cell>
          <cell r="W193">
            <v>580</v>
          </cell>
          <cell r="X193">
            <v>0</v>
          </cell>
          <cell r="Y193">
            <v>0</v>
          </cell>
          <cell r="Z193">
            <v>0.24137931034482762</v>
          </cell>
        </row>
        <row r="194">
          <cell r="B194">
            <v>42787</v>
          </cell>
          <cell r="C194" t="str">
            <v>B-04 (Production/Injection)</v>
          </cell>
          <cell r="D194" t="str">
            <v>B-04 (Production/Injection):Zone3</v>
          </cell>
          <cell r="E194">
            <v>22</v>
          </cell>
          <cell r="F194">
            <v>100</v>
          </cell>
          <cell r="G194">
            <v>194</v>
          </cell>
          <cell r="H194">
            <v>94</v>
          </cell>
          <cell r="I194">
            <v>486</v>
          </cell>
          <cell r="J194">
            <v>36.04</v>
          </cell>
          <cell r="K194">
            <v>3.26</v>
          </cell>
          <cell r="L194">
            <v>39.299999999999997</v>
          </cell>
          <cell r="M194">
            <v>8.2951653944020354</v>
          </cell>
          <cell r="N194">
            <v>0.59</v>
          </cell>
          <cell r="O194">
            <v>0.59</v>
          </cell>
          <cell r="P194">
            <v>0</v>
          </cell>
          <cell r="Q194">
            <v>0</v>
          </cell>
          <cell r="R194">
            <v>16370.699223085461</v>
          </cell>
          <cell r="S194">
            <v>5.5254237288135597</v>
          </cell>
          <cell r="T194">
            <v>66.627118644067792</v>
          </cell>
          <cell r="V194" t="str">
            <v xml:space="preserve">WC 8.3%. </v>
          </cell>
          <cell r="W194">
            <v>590</v>
          </cell>
          <cell r="X194">
            <v>0</v>
          </cell>
          <cell r="Y194">
            <v>5.5254237288135588</v>
          </cell>
          <cell r="Z194">
            <v>61.084745762711869</v>
          </cell>
        </row>
        <row r="195">
          <cell r="B195">
            <v>42818</v>
          </cell>
          <cell r="C195" t="str">
            <v>B-04 (Production/Injection)</v>
          </cell>
          <cell r="D195" t="str">
            <v>B-04 (Production/Injection):Zone3</v>
          </cell>
          <cell r="E195">
            <v>31</v>
          </cell>
          <cell r="F195">
            <v>100</v>
          </cell>
          <cell r="G195">
            <v>197</v>
          </cell>
          <cell r="H195">
            <v>94</v>
          </cell>
          <cell r="I195">
            <v>491</v>
          </cell>
          <cell r="J195">
            <v>56</v>
          </cell>
          <cell r="K195">
            <v>12</v>
          </cell>
          <cell r="L195">
            <v>68</v>
          </cell>
          <cell r="M195">
            <v>17.647058823529413</v>
          </cell>
          <cell r="N195">
            <v>0.84209999999999996</v>
          </cell>
          <cell r="O195">
            <v>0.84209999999999996</v>
          </cell>
          <cell r="R195">
            <v>15037.5</v>
          </cell>
          <cell r="T195">
            <v>80.75050469065431</v>
          </cell>
          <cell r="V195" t="str">
            <v>WC 18% updated Mar</v>
          </cell>
          <cell r="W195">
            <v>842.09999999999991</v>
          </cell>
          <cell r="X195">
            <v>0</v>
          </cell>
          <cell r="Y195">
            <v>14.250089063056645</v>
          </cell>
          <cell r="Z195">
            <v>66.500415627597675</v>
          </cell>
        </row>
        <row r="196">
          <cell r="B196">
            <v>42849</v>
          </cell>
          <cell r="C196" t="str">
            <v>B-04 (Production/Injection)</v>
          </cell>
          <cell r="D196" t="str">
            <v>B-04 (Production/Injection):Zone3</v>
          </cell>
          <cell r="E196">
            <v>24</v>
          </cell>
          <cell r="F196">
            <v>100</v>
          </cell>
          <cell r="G196">
            <v>193</v>
          </cell>
          <cell r="H196">
            <v>97</v>
          </cell>
          <cell r="I196">
            <v>2</v>
          </cell>
          <cell r="J196">
            <v>46.3</v>
          </cell>
          <cell r="K196">
            <v>10.16</v>
          </cell>
          <cell r="L196">
            <v>56.46</v>
          </cell>
          <cell r="M196">
            <v>17.995040736804818</v>
          </cell>
          <cell r="N196">
            <v>0.47</v>
          </cell>
          <cell r="O196">
            <v>0.47</v>
          </cell>
          <cell r="P196">
            <v>0</v>
          </cell>
          <cell r="Q196">
            <v>0</v>
          </cell>
          <cell r="R196">
            <v>10151.187904967603</v>
          </cell>
          <cell r="S196">
            <v>0</v>
          </cell>
          <cell r="T196">
            <v>120.12765957446808</v>
          </cell>
          <cell r="V196" t="str">
            <v>WC 18%</v>
          </cell>
          <cell r="W196">
            <v>470</v>
          </cell>
          <cell r="X196">
            <v>0</v>
          </cell>
          <cell r="Y196">
            <v>21.617021276595747</v>
          </cell>
          <cell r="Z196">
            <v>98.510638297872333</v>
          </cell>
        </row>
        <row r="197">
          <cell r="B197">
            <v>42870</v>
          </cell>
          <cell r="C197" t="str">
            <v>B-04 (Production/Injection)</v>
          </cell>
          <cell r="D197" t="str">
            <v>B-04 (Production/Injection):Zone3</v>
          </cell>
          <cell r="E197">
            <v>20</v>
          </cell>
          <cell r="F197">
            <v>100</v>
          </cell>
          <cell r="G197">
            <v>192</v>
          </cell>
          <cell r="H197">
            <v>106</v>
          </cell>
          <cell r="I197">
            <v>1</v>
          </cell>
          <cell r="J197">
            <v>157.59</v>
          </cell>
          <cell r="K197">
            <v>1.59</v>
          </cell>
          <cell r="L197">
            <v>159.18</v>
          </cell>
          <cell r="M197">
            <v>0.99886920467395401</v>
          </cell>
          <cell r="N197">
            <v>1.43</v>
          </cell>
          <cell r="O197">
            <v>1.43</v>
          </cell>
          <cell r="P197">
            <v>0</v>
          </cell>
          <cell r="Q197">
            <v>0</v>
          </cell>
          <cell r="R197">
            <v>9074.1798337457967</v>
          </cell>
          <cell r="T197">
            <v>111.31468531468532</v>
          </cell>
          <cell r="V197" t="str">
            <v>Reflowing after bullheading (Injector Mode) almost 2 days SITP 1230 psig, WC 0.5-1%</v>
          </cell>
          <cell r="W197">
            <v>1430</v>
          </cell>
          <cell r="X197">
            <v>0</v>
          </cell>
          <cell r="Y197">
            <v>1.1118881118881121</v>
          </cell>
          <cell r="Z197">
            <v>110.20279720279721</v>
          </cell>
        </row>
        <row r="198">
          <cell r="B198">
            <v>42884</v>
          </cell>
          <cell r="C198" t="str">
            <v>B-04 (Production/Injection)</v>
          </cell>
          <cell r="D198" t="str">
            <v>B-04 (Production/Injection):Zone3</v>
          </cell>
          <cell r="E198">
            <v>40</v>
          </cell>
          <cell r="F198">
            <v>100</v>
          </cell>
          <cell r="G198">
            <v>198</v>
          </cell>
          <cell r="H198">
            <v>91</v>
          </cell>
          <cell r="I198">
            <v>2</v>
          </cell>
          <cell r="J198">
            <v>83.26</v>
          </cell>
          <cell r="K198">
            <v>0.84</v>
          </cell>
          <cell r="L198">
            <v>84.1</v>
          </cell>
          <cell r="M198">
            <v>0.99881093935790721</v>
          </cell>
          <cell r="N198">
            <v>0.63</v>
          </cell>
          <cell r="O198">
            <v>0.63</v>
          </cell>
          <cell r="P198">
            <v>0</v>
          </cell>
          <cell r="Q198">
            <v>0</v>
          </cell>
          <cell r="R198">
            <v>7566.6586596204661</v>
          </cell>
          <cell r="T198">
            <v>133.49206349206349</v>
          </cell>
          <cell r="V198" t="str">
            <v>WC still use data after bull heading 1%</v>
          </cell>
          <cell r="W198">
            <v>630</v>
          </cell>
          <cell r="X198">
            <v>0</v>
          </cell>
          <cell r="Y198">
            <v>1.3333333333333333</v>
          </cell>
          <cell r="Z198">
            <v>132.15873015873018</v>
          </cell>
        </row>
        <row r="199">
          <cell r="B199">
            <v>42900</v>
          </cell>
          <cell r="C199" t="str">
            <v>B-04 (Production/Injection)</v>
          </cell>
          <cell r="D199" t="str">
            <v>B-04 (Production/Injection):Zone3</v>
          </cell>
          <cell r="E199">
            <v>13</v>
          </cell>
          <cell r="F199">
            <v>100</v>
          </cell>
          <cell r="G199">
            <v>198</v>
          </cell>
          <cell r="H199">
            <v>92</v>
          </cell>
          <cell r="I199">
            <v>2</v>
          </cell>
          <cell r="J199">
            <v>58.19</v>
          </cell>
          <cell r="K199">
            <v>0.59</v>
          </cell>
          <cell r="L199">
            <v>58.78</v>
          </cell>
          <cell r="M199">
            <v>1.0037427696495407</v>
          </cell>
          <cell r="N199">
            <v>0.55000000000000004</v>
          </cell>
          <cell r="O199">
            <v>0.55000000000000004</v>
          </cell>
          <cell r="P199">
            <v>0</v>
          </cell>
          <cell r="Q199">
            <v>0</v>
          </cell>
          <cell r="R199">
            <v>9451.7958412098305</v>
          </cell>
          <cell r="T199">
            <v>106.87272727272727</v>
          </cell>
          <cell r="V199" t="str">
            <v>After unloading to VS (not improving, maxt THT 106 degF during venting but drop 92 degF at normal system), plan to bullhead</v>
          </cell>
          <cell r="W199">
            <v>550</v>
          </cell>
          <cell r="X199">
            <v>0</v>
          </cell>
          <cell r="Y199">
            <v>1.0727272727272725</v>
          </cell>
          <cell r="Z199">
            <v>105.79999999999998</v>
          </cell>
        </row>
        <row r="200">
          <cell r="B200">
            <v>42903</v>
          </cell>
          <cell r="C200" t="str">
            <v>B-04 (Production/Injection)</v>
          </cell>
          <cell r="D200" t="str">
            <v>B-04 (Production/Injection):Zone3</v>
          </cell>
          <cell r="E200">
            <v>22</v>
          </cell>
          <cell r="F200">
            <v>100</v>
          </cell>
          <cell r="G200">
            <v>186</v>
          </cell>
          <cell r="H200">
            <v>118</v>
          </cell>
          <cell r="I200">
            <v>183</v>
          </cell>
          <cell r="J200">
            <v>125.6</v>
          </cell>
          <cell r="K200">
            <v>0</v>
          </cell>
          <cell r="L200">
            <v>125.6</v>
          </cell>
          <cell r="M200">
            <v>0</v>
          </cell>
          <cell r="N200">
            <v>3.83</v>
          </cell>
          <cell r="O200">
            <v>3.83</v>
          </cell>
          <cell r="P200">
            <v>0</v>
          </cell>
          <cell r="Q200">
            <v>0</v>
          </cell>
          <cell r="R200">
            <v>30493.630573248407</v>
          </cell>
          <cell r="T200">
            <v>32.793733681462143</v>
          </cell>
          <cell r="V200" t="str">
            <v>WC use 0% (20-06-2017)</v>
          </cell>
          <cell r="W200">
            <v>3830</v>
          </cell>
          <cell r="X200">
            <v>0</v>
          </cell>
          <cell r="Y200">
            <v>0</v>
          </cell>
          <cell r="Z200">
            <v>32.793733681462136</v>
          </cell>
        </row>
        <row r="201">
          <cell r="B201">
            <v>42937</v>
          </cell>
          <cell r="C201" t="str">
            <v>B-04 (Production/Injection)</v>
          </cell>
          <cell r="D201" t="str">
            <v>B-04 (Production/Injection):Zone3</v>
          </cell>
          <cell r="E201">
            <v>23</v>
          </cell>
          <cell r="F201">
            <v>100</v>
          </cell>
          <cell r="H201">
            <v>93</v>
          </cell>
          <cell r="I201">
            <v>432</v>
          </cell>
          <cell r="J201">
            <v>77.56</v>
          </cell>
          <cell r="K201">
            <v>0</v>
          </cell>
          <cell r="L201">
            <v>77.56</v>
          </cell>
          <cell r="M201">
            <v>0</v>
          </cell>
          <cell r="N201">
            <v>0.8</v>
          </cell>
          <cell r="O201">
            <v>0.8</v>
          </cell>
          <cell r="P201">
            <v>0</v>
          </cell>
          <cell r="Q201">
            <v>0</v>
          </cell>
          <cell r="R201">
            <v>10314.595152140279</v>
          </cell>
          <cell r="T201">
            <v>96.95</v>
          </cell>
          <cell r="V201" t="str">
            <v>Plan to bullhead</v>
          </cell>
          <cell r="W201">
            <v>800</v>
          </cell>
          <cell r="X201">
            <v>0</v>
          </cell>
          <cell r="Y201">
            <v>0</v>
          </cell>
          <cell r="Z201">
            <v>96.95</v>
          </cell>
        </row>
        <row r="202">
          <cell r="B202">
            <v>42946</v>
          </cell>
          <cell r="C202" t="str">
            <v>B-04 (Production/Injection)</v>
          </cell>
          <cell r="D202" t="str">
            <v>B-04 (Production/Injection):Zone3</v>
          </cell>
          <cell r="E202">
            <v>7</v>
          </cell>
          <cell r="F202">
            <v>100</v>
          </cell>
          <cell r="G202">
            <v>182</v>
          </cell>
          <cell r="H202">
            <v>97</v>
          </cell>
          <cell r="I202">
            <v>427</v>
          </cell>
          <cell r="J202">
            <v>124.5</v>
          </cell>
          <cell r="K202">
            <v>1.26</v>
          </cell>
          <cell r="L202">
            <v>125.76</v>
          </cell>
          <cell r="M202">
            <v>1.001908396946565</v>
          </cell>
          <cell r="N202">
            <v>2.44</v>
          </cell>
          <cell r="O202">
            <v>2.44</v>
          </cell>
          <cell r="P202">
            <v>0</v>
          </cell>
          <cell r="Q202">
            <v>0</v>
          </cell>
          <cell r="R202">
            <v>19598.393574297188</v>
          </cell>
          <cell r="T202">
            <v>51.557377049180324</v>
          </cell>
          <cell r="V202" t="str">
            <v>Reflowing after bullheading until 1200 psig for 24 hrs and follow by continue shut in for 24 hrs</v>
          </cell>
          <cell r="W202">
            <v>2440</v>
          </cell>
          <cell r="X202">
            <v>0</v>
          </cell>
          <cell r="Y202">
            <v>0.51639344262295084</v>
          </cell>
          <cell r="Z202">
            <v>51.024590163934427</v>
          </cell>
        </row>
        <row r="203">
          <cell r="B203">
            <v>42960</v>
          </cell>
          <cell r="C203" t="str">
            <v>B-04 (Production/Injection)</v>
          </cell>
          <cell r="D203" t="str">
            <v>B-04 (Production/Injection):Zone3</v>
          </cell>
          <cell r="E203">
            <v>20</v>
          </cell>
          <cell r="F203">
            <v>100</v>
          </cell>
          <cell r="G203">
            <v>183</v>
          </cell>
          <cell r="H203">
            <v>90</v>
          </cell>
          <cell r="I203">
            <v>435</v>
          </cell>
          <cell r="J203">
            <v>83.77</v>
          </cell>
          <cell r="K203">
            <v>4.88</v>
          </cell>
          <cell r="L203">
            <v>88.65</v>
          </cell>
          <cell r="M203">
            <v>5.5047941342357589</v>
          </cell>
          <cell r="N203">
            <v>0.83</v>
          </cell>
          <cell r="O203">
            <v>0.83</v>
          </cell>
          <cell r="P203">
            <v>0</v>
          </cell>
          <cell r="Q203">
            <v>0</v>
          </cell>
          <cell r="R203">
            <v>9908.0816521427714</v>
          </cell>
          <cell r="T203">
            <v>106.80722891566265</v>
          </cell>
          <cell r="V203" t="str">
            <v>S/I Aug 10 due to PSD-0 at FSO, welltest after 3 days flowing, WC B-04= 5.5 % (12 Agustus 2017)</v>
          </cell>
          <cell r="W203">
            <v>830</v>
          </cell>
          <cell r="X203">
            <v>0</v>
          </cell>
          <cell r="Y203">
            <v>5.8795180722891569</v>
          </cell>
          <cell r="Z203">
            <v>100.92771084337349</v>
          </cell>
        </row>
        <row r="204">
          <cell r="B204">
            <v>42982</v>
          </cell>
          <cell r="C204" t="str">
            <v>B-04 (Production/Injection)</v>
          </cell>
          <cell r="D204" t="str">
            <v>B-04 (Production/Injection):Zone3</v>
          </cell>
          <cell r="E204">
            <v>21</v>
          </cell>
          <cell r="F204">
            <v>100</v>
          </cell>
          <cell r="G204">
            <v>192</v>
          </cell>
          <cell r="H204">
            <v>89</v>
          </cell>
          <cell r="I204">
            <v>433</v>
          </cell>
          <cell r="J204">
            <v>69.66</v>
          </cell>
          <cell r="K204">
            <v>4.05</v>
          </cell>
          <cell r="L204">
            <v>73.709999999999994</v>
          </cell>
          <cell r="M204">
            <v>5.4945054945054945</v>
          </cell>
          <cell r="N204">
            <v>0.77</v>
          </cell>
          <cell r="O204">
            <v>0.77</v>
          </cell>
          <cell r="P204">
            <v>0</v>
          </cell>
          <cell r="Q204">
            <v>0</v>
          </cell>
          <cell r="R204">
            <v>11053.689348262991</v>
          </cell>
          <cell r="T204">
            <v>95.727272727272734</v>
          </cell>
          <cell r="V204" t="str">
            <v>flowing 25 days after last shut in due to PSD-0, WC 5.5%, need to PBU</v>
          </cell>
          <cell r="W204">
            <v>770</v>
          </cell>
          <cell r="X204">
            <v>0</v>
          </cell>
          <cell r="Y204">
            <v>5.2597402597402594</v>
          </cell>
          <cell r="Z204">
            <v>90.467532467532465</v>
          </cell>
        </row>
        <row r="205">
          <cell r="B205">
            <v>42984</v>
          </cell>
          <cell r="C205" t="str">
            <v>B-04 (Production/Injection)</v>
          </cell>
          <cell r="D205" t="str">
            <v>B-04 (Production/Injection):Zone3</v>
          </cell>
          <cell r="E205">
            <v>12</v>
          </cell>
          <cell r="F205">
            <v>100</v>
          </cell>
          <cell r="G205">
            <v>188</v>
          </cell>
          <cell r="H205">
            <v>95</v>
          </cell>
          <cell r="I205">
            <v>434</v>
          </cell>
          <cell r="J205">
            <v>112.21</v>
          </cell>
          <cell r="K205">
            <v>6.53</v>
          </cell>
          <cell r="L205">
            <v>118.74</v>
          </cell>
          <cell r="M205">
            <v>5.49941047667172</v>
          </cell>
          <cell r="N205">
            <v>1.52</v>
          </cell>
          <cell r="O205">
            <v>1.52</v>
          </cell>
          <cell r="P205">
            <v>0</v>
          </cell>
          <cell r="Q205">
            <v>0</v>
          </cell>
          <cell r="R205">
            <v>13546.029765618037</v>
          </cell>
          <cell r="T205">
            <v>78.118421052631575</v>
          </cell>
          <cell r="V205" t="str">
            <v>After bullheading 24 hrs 1100 psig</v>
          </cell>
          <cell r="W205">
            <v>1520</v>
          </cell>
          <cell r="X205">
            <v>0</v>
          </cell>
          <cell r="Y205">
            <v>4.2960526315789478</v>
          </cell>
          <cell r="Z205">
            <v>73.82236842105263</v>
          </cell>
        </row>
        <row r="206">
          <cell r="B206">
            <v>43000</v>
          </cell>
          <cell r="C206" t="str">
            <v>B-04 (Production/Injection)</v>
          </cell>
          <cell r="D206" t="str">
            <v>B-04 (Production/Injection):Zone3</v>
          </cell>
          <cell r="E206">
            <v>23</v>
          </cell>
          <cell r="F206">
            <v>100</v>
          </cell>
          <cell r="G206">
            <v>188</v>
          </cell>
          <cell r="H206">
            <v>90</v>
          </cell>
          <cell r="I206">
            <v>436</v>
          </cell>
          <cell r="J206">
            <v>86.6</v>
          </cell>
          <cell r="K206">
            <v>5</v>
          </cell>
          <cell r="L206">
            <v>91.6</v>
          </cell>
          <cell r="M206">
            <v>5.4585152838427948</v>
          </cell>
          <cell r="N206">
            <v>0.83</v>
          </cell>
          <cell r="O206">
            <v>0.83</v>
          </cell>
          <cell r="P206">
            <v>0</v>
          </cell>
          <cell r="Q206">
            <v>0</v>
          </cell>
          <cell r="R206">
            <v>9584.2956120092385</v>
          </cell>
          <cell r="T206">
            <v>110.45831325301205</v>
          </cell>
          <cell r="V206" t="str">
            <v>17 days after Bullheading</v>
          </cell>
          <cell r="W206">
            <v>830</v>
          </cell>
          <cell r="X206">
            <v>0</v>
          </cell>
          <cell r="Y206">
            <v>6.024096385542169</v>
          </cell>
          <cell r="Z206">
            <v>104.33734939759036</v>
          </cell>
        </row>
        <row r="207">
          <cell r="B207">
            <v>43022</v>
          </cell>
          <cell r="C207" t="str">
            <v>B-04 (Production/Injection)</v>
          </cell>
          <cell r="D207" t="str">
            <v>B-04 (Production/Injection):Zone3</v>
          </cell>
          <cell r="E207">
            <v>23</v>
          </cell>
          <cell r="F207">
            <v>100</v>
          </cell>
          <cell r="G207">
            <v>194</v>
          </cell>
          <cell r="H207">
            <v>91</v>
          </cell>
          <cell r="I207">
            <v>324</v>
          </cell>
          <cell r="J207">
            <v>76.099999999999994</v>
          </cell>
          <cell r="K207">
            <v>4.4000000000000004</v>
          </cell>
          <cell r="L207">
            <v>80.5</v>
          </cell>
          <cell r="M207">
            <v>5.4658385093167698</v>
          </cell>
          <cell r="N207">
            <v>0.78</v>
          </cell>
          <cell r="O207">
            <v>0.78</v>
          </cell>
          <cell r="P207">
            <v>0</v>
          </cell>
          <cell r="Q207">
            <v>0</v>
          </cell>
          <cell r="R207">
            <v>10249.671484888306</v>
          </cell>
          <cell r="T207">
            <v>103.24358974358974</v>
          </cell>
          <cell r="V207" t="str">
            <v>39 days after bullheading</v>
          </cell>
          <cell r="W207">
            <v>780</v>
          </cell>
          <cell r="X207">
            <v>0</v>
          </cell>
          <cell r="Y207">
            <v>5.6410256410256414</v>
          </cell>
          <cell r="Z207">
            <v>97.564102564102555</v>
          </cell>
        </row>
        <row r="208">
          <cell r="B208">
            <v>43028</v>
          </cell>
          <cell r="C208" t="str">
            <v>B-04 (Production/Injection)</v>
          </cell>
          <cell r="D208" t="str">
            <v>B-04 (Production/Injection):Zone3</v>
          </cell>
          <cell r="E208">
            <v>30</v>
          </cell>
          <cell r="F208">
            <v>100</v>
          </cell>
          <cell r="G208">
            <v>193.07</v>
          </cell>
          <cell r="H208">
            <v>83.82</v>
          </cell>
          <cell r="I208">
            <v>214.21</v>
          </cell>
          <cell r="J208">
            <v>0.4</v>
          </cell>
          <cell r="K208">
            <v>0</v>
          </cell>
          <cell r="L208">
            <v>0.4</v>
          </cell>
          <cell r="M208">
            <v>0</v>
          </cell>
          <cell r="N208">
            <v>0.46</v>
          </cell>
          <cell r="O208">
            <v>0.46</v>
          </cell>
          <cell r="P208">
            <v>0</v>
          </cell>
          <cell r="Q208">
            <v>0</v>
          </cell>
          <cell r="R208">
            <v>1150000</v>
          </cell>
          <cell r="T208">
            <v>0.89130434782608692</v>
          </cell>
          <cell r="V208" t="str">
            <v>Loaded up after 45 days bullheading</v>
          </cell>
          <cell r="W208">
            <v>460</v>
          </cell>
          <cell r="X208">
            <v>0</v>
          </cell>
          <cell r="Y208">
            <v>0</v>
          </cell>
          <cell r="Z208">
            <v>0.86956521739130432</v>
          </cell>
        </row>
        <row r="209">
          <cell r="B209">
            <v>43033</v>
          </cell>
          <cell r="C209" t="str">
            <v>B-04 (Production/Injection)</v>
          </cell>
          <cell r="D209" t="str">
            <v>B-04 (Production/Injection):Zone3</v>
          </cell>
          <cell r="E209">
            <v>12</v>
          </cell>
          <cell r="F209">
            <v>100</v>
          </cell>
          <cell r="G209">
            <v>202</v>
          </cell>
          <cell r="H209">
            <v>103</v>
          </cell>
          <cell r="I209">
            <v>167</v>
          </cell>
          <cell r="J209">
            <v>174.96</v>
          </cell>
          <cell r="K209">
            <v>10.18</v>
          </cell>
          <cell r="L209">
            <v>185.14</v>
          </cell>
          <cell r="M209">
            <v>5.4985416441611754</v>
          </cell>
          <cell r="N209">
            <v>4.74</v>
          </cell>
          <cell r="O209">
            <v>4.74</v>
          </cell>
          <cell r="P209">
            <v>0</v>
          </cell>
          <cell r="Q209">
            <v>0</v>
          </cell>
          <cell r="R209">
            <v>27091.90672153635</v>
          </cell>
          <cell r="T209">
            <v>39.059071729957807</v>
          </cell>
          <cell r="V209" t="str">
            <v>After bullhading 48 hrs ~1600 psig</v>
          </cell>
          <cell r="W209">
            <v>4740</v>
          </cell>
          <cell r="X209">
            <v>0</v>
          </cell>
          <cell r="Y209">
            <v>2.1476793248945145</v>
          </cell>
          <cell r="Z209">
            <v>36.911392405063289</v>
          </cell>
        </row>
        <row r="210">
          <cell r="B210">
            <v>43044</v>
          </cell>
          <cell r="C210" t="str">
            <v>B-04 (Production/Injection)</v>
          </cell>
          <cell r="D210" t="str">
            <v>B-04 (Production/Injection):Zone3</v>
          </cell>
          <cell r="E210">
            <v>23</v>
          </cell>
          <cell r="F210">
            <v>100</v>
          </cell>
          <cell r="G210">
            <v>189</v>
          </cell>
          <cell r="H210">
            <v>99</v>
          </cell>
          <cell r="I210">
            <v>155</v>
          </cell>
          <cell r="J210">
            <v>88.5</v>
          </cell>
          <cell r="K210">
            <v>16.899999999999999</v>
          </cell>
          <cell r="L210">
            <v>105.4</v>
          </cell>
          <cell r="M210">
            <v>16.034155597722961</v>
          </cell>
          <cell r="N210">
            <v>1.27</v>
          </cell>
          <cell r="O210">
            <v>1.27</v>
          </cell>
          <cell r="P210">
            <v>0</v>
          </cell>
          <cell r="Q210">
            <v>0</v>
          </cell>
          <cell r="R210">
            <v>14350.282485875707</v>
          </cell>
          <cell r="T210">
            <v>82.960629921259837</v>
          </cell>
          <cell r="V210" t="str">
            <v>WC increase to 16% (Nov), need bullhead</v>
          </cell>
          <cell r="W210">
            <v>1270</v>
          </cell>
          <cell r="X210">
            <v>0</v>
          </cell>
          <cell r="Y210">
            <v>13.307086614173228</v>
          </cell>
          <cell r="Z210">
            <v>69.685039370078741</v>
          </cell>
        </row>
        <row r="211">
          <cell r="B211">
            <v>43060</v>
          </cell>
          <cell r="C211" t="str">
            <v>B-04 (Production/Injection)</v>
          </cell>
          <cell r="D211" t="str">
            <v>B-04 (Production/Injection):Zone3</v>
          </cell>
          <cell r="E211">
            <v>43</v>
          </cell>
          <cell r="F211">
            <v>100</v>
          </cell>
          <cell r="G211">
            <v>189.5</v>
          </cell>
          <cell r="H211">
            <v>97.6</v>
          </cell>
          <cell r="I211">
            <v>121.7</v>
          </cell>
          <cell r="J211">
            <v>44.2</v>
          </cell>
          <cell r="K211">
            <v>8.4</v>
          </cell>
          <cell r="L211">
            <v>52.6</v>
          </cell>
          <cell r="M211">
            <v>15.96958174904943</v>
          </cell>
          <cell r="N211">
            <v>0.85</v>
          </cell>
          <cell r="O211">
            <v>0.85</v>
          </cell>
          <cell r="P211">
            <v>0</v>
          </cell>
          <cell r="Q211">
            <v>0</v>
          </cell>
          <cell r="R211">
            <v>19230.76923076923</v>
          </cell>
          <cell r="T211">
            <v>61.964705882352938</v>
          </cell>
          <cell r="V211" t="str">
            <v>Need bullhead ASAP</v>
          </cell>
          <cell r="W211">
            <v>850</v>
          </cell>
          <cell r="X211">
            <v>0</v>
          </cell>
          <cell r="Y211">
            <v>9.882352941176471</v>
          </cell>
          <cell r="Z211">
            <v>52.000000000000007</v>
          </cell>
        </row>
        <row r="212">
          <cell r="B212">
            <v>43084</v>
          </cell>
          <cell r="C212" t="str">
            <v>B-04 (Production/Injection)</v>
          </cell>
          <cell r="D212" t="str">
            <v>B-04 (Production/Injection):Zone3</v>
          </cell>
          <cell r="E212">
            <v>5</v>
          </cell>
          <cell r="F212">
            <v>100</v>
          </cell>
          <cell r="G212">
            <v>189</v>
          </cell>
          <cell r="H212">
            <v>94</v>
          </cell>
          <cell r="I212">
            <v>100</v>
          </cell>
          <cell r="J212">
            <v>34.1</v>
          </cell>
          <cell r="K212">
            <v>6.5</v>
          </cell>
          <cell r="L212">
            <v>40.6</v>
          </cell>
          <cell r="M212">
            <v>16.009852216748769</v>
          </cell>
          <cell r="N212">
            <v>0.75</v>
          </cell>
          <cell r="O212">
            <v>0.75</v>
          </cell>
          <cell r="P212">
            <v>0</v>
          </cell>
          <cell r="Q212">
            <v>0</v>
          </cell>
          <cell r="R212">
            <v>21994.134897360706</v>
          </cell>
          <cell r="T212">
            <v>54.186293333333332</v>
          </cell>
          <cell r="V212" t="str">
            <v>WC 16%</v>
          </cell>
          <cell r="W212">
            <v>750</v>
          </cell>
          <cell r="X212">
            <v>0</v>
          </cell>
          <cell r="Y212">
            <v>8.6666666666666661</v>
          </cell>
          <cell r="Z212">
            <v>45.466666666666669</v>
          </cell>
        </row>
        <row r="213">
          <cell r="B213">
            <v>43094</v>
          </cell>
          <cell r="C213" t="str">
            <v>B-04 (Production/Injection)</v>
          </cell>
          <cell r="D213" t="str">
            <v>B-04 (Production/Injection):Zone3</v>
          </cell>
          <cell r="E213">
            <v>29</v>
          </cell>
          <cell r="F213">
            <v>100</v>
          </cell>
          <cell r="G213">
            <v>187.7</v>
          </cell>
          <cell r="H213">
            <v>92.6</v>
          </cell>
          <cell r="I213">
            <v>89.68</v>
          </cell>
          <cell r="J213">
            <v>77.400000000000006</v>
          </cell>
          <cell r="K213">
            <v>14.7</v>
          </cell>
          <cell r="L213">
            <v>92.1</v>
          </cell>
          <cell r="M213">
            <v>15.960912052117264</v>
          </cell>
          <cell r="N213">
            <v>0.79</v>
          </cell>
          <cell r="O213">
            <v>0.79</v>
          </cell>
          <cell r="P213">
            <v>0</v>
          </cell>
          <cell r="Q213">
            <v>0</v>
          </cell>
          <cell r="R213">
            <v>10206.71834625323</v>
          </cell>
          <cell r="T213">
            <v>116.58227848101266</v>
          </cell>
          <cell r="V213" t="str">
            <v>After bullheading 18 hrs ~1100 psig, THT unstable gradually increase 96 to 106 degF, Update WC 10%</v>
          </cell>
          <cell r="W213">
            <v>790</v>
          </cell>
          <cell r="X213">
            <v>0</v>
          </cell>
          <cell r="Y213">
            <v>18.60759493670886</v>
          </cell>
          <cell r="Z213">
            <v>97.974683544303801</v>
          </cell>
        </row>
        <row r="214">
          <cell r="B214">
            <v>43120</v>
          </cell>
          <cell r="C214" t="str">
            <v>B-04 (Production/Injection)</v>
          </cell>
          <cell r="D214" t="str">
            <v>B-04 (Production/Injection):Zone3</v>
          </cell>
          <cell r="E214">
            <v>23</v>
          </cell>
          <cell r="F214">
            <v>100</v>
          </cell>
          <cell r="G214">
            <v>193.95</v>
          </cell>
          <cell r="H214">
            <v>90.35</v>
          </cell>
          <cell r="I214">
            <v>71.739999999999995</v>
          </cell>
          <cell r="J214">
            <v>40.6</v>
          </cell>
          <cell r="K214">
            <v>7.7</v>
          </cell>
          <cell r="L214">
            <v>48.3</v>
          </cell>
          <cell r="M214">
            <v>15.942028985507246</v>
          </cell>
          <cell r="N214">
            <v>0.75</v>
          </cell>
          <cell r="O214">
            <v>0.75</v>
          </cell>
          <cell r="P214">
            <v>0</v>
          </cell>
          <cell r="Q214">
            <v>0</v>
          </cell>
          <cell r="R214">
            <v>18472.906403940888</v>
          </cell>
          <cell r="T214">
            <v>64.400000000000006</v>
          </cell>
          <cell r="V214" t="str">
            <v>Need PBU</v>
          </cell>
          <cell r="W214">
            <v>750</v>
          </cell>
          <cell r="X214">
            <v>0</v>
          </cell>
          <cell r="Y214">
            <v>10.266666666666667</v>
          </cell>
          <cell r="Z214">
            <v>54.133333333333333</v>
          </cell>
        </row>
        <row r="215">
          <cell r="B215">
            <v>43191</v>
          </cell>
          <cell r="C215" t="str">
            <v>B-04 (Production/Injection)</v>
          </cell>
          <cell r="D215" t="str">
            <v>B-04 (Production/Injection):Zone3</v>
          </cell>
          <cell r="E215">
            <v>21</v>
          </cell>
          <cell r="F215">
            <v>100</v>
          </cell>
          <cell r="G215">
            <v>196</v>
          </cell>
          <cell r="H215">
            <v>111</v>
          </cell>
          <cell r="I215">
            <v>52</v>
          </cell>
          <cell r="J215">
            <v>199.7</v>
          </cell>
          <cell r="K215">
            <v>17.37</v>
          </cell>
          <cell r="L215">
            <v>217.07</v>
          </cell>
          <cell r="M215">
            <v>8.0020269958999393</v>
          </cell>
          <cell r="N215">
            <v>2.5299999999999998</v>
          </cell>
          <cell r="O215">
            <v>2.5299999999999998</v>
          </cell>
          <cell r="P215">
            <v>0</v>
          </cell>
          <cell r="Q215">
            <v>0</v>
          </cell>
          <cell r="R215">
            <v>12669.003505257886</v>
          </cell>
          <cell r="T215">
            <v>85.794466403162062</v>
          </cell>
          <cell r="V215" t="str">
            <v>After Bullheading ~1600 psig 48 hrs</v>
          </cell>
          <cell r="W215">
            <v>2530</v>
          </cell>
          <cell r="X215">
            <v>0</v>
          </cell>
          <cell r="Y215">
            <v>6.8656126482213446</v>
          </cell>
          <cell r="Z215">
            <v>78.932806324110672</v>
          </cell>
        </row>
        <row r="216">
          <cell r="B216">
            <v>43210</v>
          </cell>
          <cell r="C216" t="str">
            <v>B-04 (Production/Injection)</v>
          </cell>
          <cell r="D216" t="str">
            <v>B-04 (Production/Injection):Zone3</v>
          </cell>
          <cell r="E216">
            <v>21</v>
          </cell>
          <cell r="F216">
            <v>100</v>
          </cell>
          <cell r="G216">
            <v>192.11</v>
          </cell>
          <cell r="H216">
            <v>115</v>
          </cell>
          <cell r="J216">
            <v>107.8</v>
          </cell>
          <cell r="K216">
            <v>9.4</v>
          </cell>
          <cell r="L216">
            <v>117.2</v>
          </cell>
          <cell r="M216">
            <v>8.0204778156996586</v>
          </cell>
          <cell r="N216">
            <v>8.24</v>
          </cell>
          <cell r="O216">
            <v>8.24</v>
          </cell>
          <cell r="P216">
            <v>0</v>
          </cell>
          <cell r="Q216">
            <v>0</v>
          </cell>
          <cell r="R216">
            <v>76437.847866419295</v>
          </cell>
          <cell r="T216">
            <v>14.218446601941748</v>
          </cell>
          <cell r="V216" t="str">
            <v>After as gas injector (should run GIC to inject more than 5 MMScfd to B-04)</v>
          </cell>
          <cell r="W216">
            <v>8240</v>
          </cell>
          <cell r="X216">
            <v>0</v>
          </cell>
          <cell r="Y216">
            <v>1.1407766990291262</v>
          </cell>
          <cell r="Z216">
            <v>13.08252427184466</v>
          </cell>
        </row>
        <row r="217">
          <cell r="B217">
            <v>43231</v>
          </cell>
          <cell r="C217" t="str">
            <v>B-04 (Production/Injection)</v>
          </cell>
          <cell r="D217" t="str">
            <v>B-04 (Production/Injection):Zone3</v>
          </cell>
          <cell r="E217">
            <v>24</v>
          </cell>
          <cell r="F217">
            <v>100</v>
          </cell>
          <cell r="G217">
            <v>198</v>
          </cell>
          <cell r="H217">
            <v>127</v>
          </cell>
          <cell r="I217">
            <v>64</v>
          </cell>
          <cell r="J217">
            <v>74.8</v>
          </cell>
          <cell r="K217">
            <v>6.5</v>
          </cell>
          <cell r="L217">
            <v>81.3</v>
          </cell>
          <cell r="M217">
            <v>7.9950799507995081</v>
          </cell>
          <cell r="N217">
            <v>2.29</v>
          </cell>
          <cell r="O217">
            <v>2.29</v>
          </cell>
          <cell r="P217">
            <v>0</v>
          </cell>
          <cell r="Q217">
            <v>0</v>
          </cell>
          <cell r="R217">
            <v>30614.973262032086</v>
          </cell>
          <cell r="T217">
            <v>35.480349344978166</v>
          </cell>
          <cell r="V217" t="str">
            <v>Welltest after bullhead 7 days ago</v>
          </cell>
          <cell r="W217">
            <v>2290</v>
          </cell>
          <cell r="X217">
            <v>0</v>
          </cell>
          <cell r="Y217">
            <v>2.838427947598253</v>
          </cell>
          <cell r="Z217">
            <v>32.663755458515283</v>
          </cell>
        </row>
        <row r="218">
          <cell r="B218">
            <v>43265</v>
          </cell>
          <cell r="C218" t="str">
            <v>B-04 (Production/Injection)</v>
          </cell>
          <cell r="D218" t="str">
            <v>B-04 (Production/Injection):Zone3</v>
          </cell>
          <cell r="E218">
            <v>48.5</v>
          </cell>
          <cell r="F218">
            <v>100</v>
          </cell>
          <cell r="G218">
            <v>186</v>
          </cell>
          <cell r="H218">
            <v>97</v>
          </cell>
          <cell r="I218">
            <v>67</v>
          </cell>
          <cell r="J218">
            <v>71.400000000000006</v>
          </cell>
          <cell r="K218">
            <v>6.2</v>
          </cell>
          <cell r="L218">
            <v>77.599999999999994</v>
          </cell>
          <cell r="M218">
            <v>7.9896907216494846</v>
          </cell>
          <cell r="N218">
            <v>0.95</v>
          </cell>
          <cell r="O218">
            <v>0.95</v>
          </cell>
          <cell r="P218">
            <v>0</v>
          </cell>
          <cell r="Q218">
            <v>0</v>
          </cell>
          <cell r="R218">
            <v>13305.322128851541</v>
          </cell>
          <cell r="T218">
            <v>81.684210526315795</v>
          </cell>
          <cell r="V218" t="str">
            <v>Need bullheading</v>
          </cell>
          <cell r="W218">
            <v>950</v>
          </cell>
          <cell r="X218">
            <v>0</v>
          </cell>
          <cell r="Y218">
            <v>6.526315789473685</v>
          </cell>
          <cell r="Z218">
            <v>75.15789473684211</v>
          </cell>
        </row>
        <row r="219">
          <cell r="B219">
            <v>43280</v>
          </cell>
          <cell r="C219" t="str">
            <v>B-04 (Production/Injection)</v>
          </cell>
          <cell r="D219" t="str">
            <v>B-04 (Production/Injection):Zone3</v>
          </cell>
          <cell r="E219">
            <v>50</v>
          </cell>
          <cell r="F219">
            <v>100</v>
          </cell>
          <cell r="G219">
            <v>193.44</v>
          </cell>
          <cell r="H219">
            <v>99.13</v>
          </cell>
          <cell r="I219">
            <v>65.22</v>
          </cell>
          <cell r="J219">
            <v>97</v>
          </cell>
          <cell r="K219">
            <v>8.4</v>
          </cell>
          <cell r="L219">
            <v>105.4</v>
          </cell>
          <cell r="M219">
            <v>7.9696394686907022</v>
          </cell>
          <cell r="N219">
            <v>1.17</v>
          </cell>
          <cell r="O219">
            <v>1.17</v>
          </cell>
          <cell r="P219">
            <v>0</v>
          </cell>
          <cell r="Q219">
            <v>0</v>
          </cell>
          <cell r="R219">
            <v>12061.855670103092</v>
          </cell>
          <cell r="T219">
            <v>90.085470085470092</v>
          </cell>
          <cell r="V219" t="str">
            <v>After bullheading 24 hrs, wells kick off after several hours opened to T/S</v>
          </cell>
          <cell r="W219">
            <v>1170</v>
          </cell>
          <cell r="X219">
            <v>0</v>
          </cell>
          <cell r="Y219">
            <v>7.1794871794871806</v>
          </cell>
          <cell r="Z219">
            <v>82.90598290598291</v>
          </cell>
        </row>
        <row r="220">
          <cell r="B220">
            <v>43299</v>
          </cell>
          <cell r="C220" t="str">
            <v>B-04 (Production/Injection)</v>
          </cell>
          <cell r="D220" t="str">
            <v>B-04 (Production/Injection):Zone3</v>
          </cell>
          <cell r="E220">
            <v>24</v>
          </cell>
          <cell r="F220">
            <v>100</v>
          </cell>
          <cell r="G220">
            <v>203</v>
          </cell>
          <cell r="H220">
            <v>87</v>
          </cell>
          <cell r="I220">
            <v>73</v>
          </cell>
          <cell r="J220">
            <v>61.7</v>
          </cell>
          <cell r="K220">
            <v>5.4</v>
          </cell>
          <cell r="L220">
            <v>67.099999999999994</v>
          </cell>
          <cell r="M220">
            <v>8.0476900149031305</v>
          </cell>
          <cell r="N220">
            <v>0.64</v>
          </cell>
          <cell r="O220">
            <v>0.64</v>
          </cell>
          <cell r="P220">
            <v>0</v>
          </cell>
          <cell r="Q220">
            <v>0</v>
          </cell>
          <cell r="R220">
            <v>10372.771474878444</v>
          </cell>
          <cell r="T220">
            <v>104.84375</v>
          </cell>
          <cell r="V220" t="str">
            <v>After S/I short during Gas Plan down July 15 and during Regen Gas Comp down, plan to Bullhead</v>
          </cell>
          <cell r="W220">
            <v>640</v>
          </cell>
          <cell r="X220">
            <v>0</v>
          </cell>
          <cell r="Y220">
            <v>8.4375</v>
          </cell>
          <cell r="Z220">
            <v>96.40625</v>
          </cell>
        </row>
        <row r="221">
          <cell r="B221">
            <v>43310</v>
          </cell>
          <cell r="C221" t="str">
            <v>B-04 (Production/Injection)</v>
          </cell>
          <cell r="D221" t="str">
            <v>B-04 (Production/Injection):Zone3</v>
          </cell>
          <cell r="E221">
            <v>24</v>
          </cell>
          <cell r="F221">
            <v>100</v>
          </cell>
          <cell r="G221">
            <v>203.62</v>
          </cell>
          <cell r="H221">
            <v>88.86</v>
          </cell>
          <cell r="I221">
            <v>74.150000000000006</v>
          </cell>
          <cell r="J221">
            <v>38.700000000000003</v>
          </cell>
          <cell r="K221">
            <v>6.8</v>
          </cell>
          <cell r="L221">
            <v>45.5</v>
          </cell>
          <cell r="M221">
            <v>14.945054945054945</v>
          </cell>
          <cell r="N221">
            <v>0.54</v>
          </cell>
          <cell r="O221">
            <v>0.54</v>
          </cell>
          <cell r="P221">
            <v>0</v>
          </cell>
          <cell r="Q221">
            <v>0</v>
          </cell>
          <cell r="R221">
            <v>13953.488372093023</v>
          </cell>
          <cell r="T221">
            <v>84.444444444444443</v>
          </cell>
          <cell r="V221" t="str">
            <v>Prior to bullheading, WC change to 15%</v>
          </cell>
          <cell r="W221">
            <v>540</v>
          </cell>
          <cell r="X221">
            <v>0</v>
          </cell>
          <cell r="Y221">
            <v>12.592592592592592</v>
          </cell>
          <cell r="Z221">
            <v>71.666666666666671</v>
          </cell>
        </row>
        <row r="222">
          <cell r="B222">
            <v>43312</v>
          </cell>
          <cell r="C222" t="str">
            <v>B-04 (Production/Injection)</v>
          </cell>
          <cell r="D222" t="str">
            <v>B-04 (Production/Injection):Zone3</v>
          </cell>
          <cell r="E222">
            <v>63</v>
          </cell>
          <cell r="F222">
            <v>100</v>
          </cell>
          <cell r="G222">
            <v>205.75</v>
          </cell>
          <cell r="H222">
            <v>94.34</v>
          </cell>
          <cell r="I222">
            <v>74.05</v>
          </cell>
          <cell r="J222">
            <v>83.4</v>
          </cell>
          <cell r="K222">
            <v>14.7</v>
          </cell>
          <cell r="L222">
            <v>98.1</v>
          </cell>
          <cell r="M222">
            <v>14.984709480122325</v>
          </cell>
          <cell r="N222">
            <v>1.17</v>
          </cell>
          <cell r="O222">
            <v>1.17</v>
          </cell>
          <cell r="P222">
            <v>0</v>
          </cell>
          <cell r="Q222">
            <v>0</v>
          </cell>
          <cell r="R222">
            <v>14028.776978417267</v>
          </cell>
          <cell r="T222">
            <v>83.84615384615384</v>
          </cell>
          <cell r="V222" t="str">
            <v>After bullheading 48 hrs max press</v>
          </cell>
          <cell r="W222">
            <v>1170</v>
          </cell>
          <cell r="X222">
            <v>0</v>
          </cell>
          <cell r="Y222">
            <v>12.564102564102564</v>
          </cell>
          <cell r="Z222">
            <v>71.282051282051285</v>
          </cell>
        </row>
        <row r="223">
          <cell r="B223">
            <v>43366</v>
          </cell>
          <cell r="C223" t="str">
            <v>B-04 (Production/Injection)</v>
          </cell>
          <cell r="D223" t="str">
            <v>B-04 (Production/Injection):Zone3</v>
          </cell>
          <cell r="E223">
            <v>4</v>
          </cell>
          <cell r="F223">
            <v>100</v>
          </cell>
          <cell r="G223">
            <v>205</v>
          </cell>
          <cell r="H223">
            <v>87</v>
          </cell>
          <cell r="I223">
            <v>73</v>
          </cell>
          <cell r="J223">
            <v>4.3</v>
          </cell>
          <cell r="K223">
            <v>0.8</v>
          </cell>
          <cell r="L223">
            <v>5.0999999999999996</v>
          </cell>
          <cell r="M223">
            <v>15.686274509803921</v>
          </cell>
          <cell r="N223">
            <v>0.56000000000000005</v>
          </cell>
          <cell r="O223">
            <v>0.56000000000000005</v>
          </cell>
          <cell r="P223">
            <v>0</v>
          </cell>
          <cell r="Q223">
            <v>0</v>
          </cell>
          <cell r="R223">
            <v>130232.55813953489</v>
          </cell>
          <cell r="T223">
            <v>8.9285714285714288</v>
          </cell>
          <cell r="V223" t="str">
            <v>Sign loaded up, need to bullhead</v>
          </cell>
          <cell r="W223">
            <v>560</v>
          </cell>
          <cell r="X223">
            <v>0</v>
          </cell>
          <cell r="Y223">
            <v>1.4285714285714286</v>
          </cell>
          <cell r="Z223">
            <v>7.6785714285714279</v>
          </cell>
        </row>
        <row r="224">
          <cell r="B224">
            <v>43369</v>
          </cell>
          <cell r="C224" t="str">
            <v>B-04 (Production/Injection)</v>
          </cell>
          <cell r="D224" t="str">
            <v>B-04 (Production/Injection):Zone3</v>
          </cell>
          <cell r="E224">
            <v>14</v>
          </cell>
          <cell r="F224">
            <v>100</v>
          </cell>
          <cell r="G224">
            <v>196</v>
          </cell>
          <cell r="H224">
            <v>115</v>
          </cell>
          <cell r="I224">
            <v>73</v>
          </cell>
          <cell r="J224">
            <v>131.86000000000001</v>
          </cell>
          <cell r="K224">
            <v>23.27</v>
          </cell>
          <cell r="L224">
            <v>155.13</v>
          </cell>
          <cell r="M224">
            <v>15.000322310320376</v>
          </cell>
          <cell r="N224">
            <v>1.36</v>
          </cell>
          <cell r="O224">
            <v>1.36</v>
          </cell>
          <cell r="P224">
            <v>0</v>
          </cell>
          <cell r="Q224">
            <v>0</v>
          </cell>
          <cell r="R224">
            <v>10313.969361443957</v>
          </cell>
          <cell r="T224">
            <v>114.06617647058823</v>
          </cell>
          <cell r="V224" t="str">
            <v>After bullhead 2 days, settling 1 days, SITP 1547 psig, total gas injection 6.17 MM</v>
          </cell>
          <cell r="W224">
            <v>1360</v>
          </cell>
          <cell r="X224">
            <v>0</v>
          </cell>
          <cell r="Y224">
            <v>17.110294117647058</v>
          </cell>
          <cell r="Z224">
            <v>96.955882352941174</v>
          </cell>
        </row>
        <row r="225">
          <cell r="B225">
            <v>43386</v>
          </cell>
          <cell r="C225" t="str">
            <v>B-04 (Production/Injection)</v>
          </cell>
          <cell r="D225" t="str">
            <v>B-04 (Production/Injection):Zone3</v>
          </cell>
          <cell r="E225">
            <v>27</v>
          </cell>
          <cell r="F225">
            <v>100</v>
          </cell>
          <cell r="G225">
            <v>194</v>
          </cell>
          <cell r="H225">
            <v>106</v>
          </cell>
          <cell r="I225">
            <v>91.4</v>
          </cell>
          <cell r="J225">
            <v>77.099999999999994</v>
          </cell>
          <cell r="K225">
            <v>13.6</v>
          </cell>
          <cell r="L225">
            <v>90.7</v>
          </cell>
          <cell r="M225">
            <v>14.994487320837926</v>
          </cell>
          <cell r="N225">
            <v>1.1000000000000001</v>
          </cell>
          <cell r="O225">
            <v>1.1000000000000001</v>
          </cell>
          <cell r="P225">
            <v>0</v>
          </cell>
          <cell r="Q225">
            <v>0</v>
          </cell>
          <cell r="R225">
            <v>14267.185473411155</v>
          </cell>
          <cell r="T225">
            <v>82.509090909090915</v>
          </cell>
          <cell r="V225" t="str">
            <v>Last bullhead 3 weeks ago</v>
          </cell>
          <cell r="W225">
            <v>1100</v>
          </cell>
          <cell r="X225">
            <v>0</v>
          </cell>
          <cell r="Y225">
            <v>12.363636363636362</v>
          </cell>
          <cell r="Z225">
            <v>70.090909090909079</v>
          </cell>
        </row>
        <row r="226">
          <cell r="B226">
            <v>43414</v>
          </cell>
          <cell r="C226" t="str">
            <v>B-04 (Production/Injection)</v>
          </cell>
          <cell r="D226" t="str">
            <v>B-04 (Production/Injection):Zone3</v>
          </cell>
          <cell r="E226">
            <v>26</v>
          </cell>
          <cell r="F226">
            <v>100</v>
          </cell>
          <cell r="G226">
            <v>195.85</v>
          </cell>
          <cell r="H226">
            <v>99.64</v>
          </cell>
          <cell r="I226">
            <v>87</v>
          </cell>
          <cell r="J226">
            <v>87.7</v>
          </cell>
          <cell r="K226">
            <v>15.5</v>
          </cell>
          <cell r="L226">
            <v>103.2</v>
          </cell>
          <cell r="M226">
            <v>15.019379844961239</v>
          </cell>
          <cell r="N226">
            <v>0.42</v>
          </cell>
          <cell r="O226">
            <v>0.42</v>
          </cell>
          <cell r="P226">
            <v>0</v>
          </cell>
          <cell r="Q226">
            <v>0</v>
          </cell>
          <cell r="R226">
            <v>4789.0535917901934</v>
          </cell>
          <cell r="T226">
            <v>245.61904761904762</v>
          </cell>
          <cell r="V226" t="str">
            <v>Natural flow, gas metering show zero gas rate at end welltest</v>
          </cell>
          <cell r="W226">
            <v>420</v>
          </cell>
          <cell r="X226">
            <v>0</v>
          </cell>
          <cell r="Y226">
            <v>36.904761904761905</v>
          </cell>
          <cell r="Z226">
            <v>208.80952380952382</v>
          </cell>
        </row>
        <row r="227">
          <cell r="B227">
            <v>43420</v>
          </cell>
          <cell r="C227" t="str">
            <v>B-04 (Production/Injection)</v>
          </cell>
          <cell r="D227" t="str">
            <v>B-04 (Production/Injection):Zone3</v>
          </cell>
          <cell r="E227">
            <v>22.5</v>
          </cell>
          <cell r="F227">
            <v>100</v>
          </cell>
          <cell r="G227">
            <v>199</v>
          </cell>
          <cell r="H227">
            <v>99</v>
          </cell>
          <cell r="I227">
            <v>87.74</v>
          </cell>
          <cell r="J227">
            <v>95.3</v>
          </cell>
          <cell r="K227">
            <v>16.8</v>
          </cell>
          <cell r="L227">
            <v>112.1</v>
          </cell>
          <cell r="M227">
            <v>14.986619090098127</v>
          </cell>
          <cell r="N227">
            <v>0.32</v>
          </cell>
          <cell r="O227">
            <v>0.32</v>
          </cell>
          <cell r="P227">
            <v>0</v>
          </cell>
          <cell r="Q227">
            <v>0</v>
          </cell>
          <cell r="R227">
            <v>3357.8174186778592</v>
          </cell>
          <cell r="T227">
            <v>350</v>
          </cell>
          <cell r="V227" t="str">
            <v>Natural Flow, monthly sampling WC 0%.Cyclic well, but still use BSW 15%</v>
          </cell>
          <cell r="W227">
            <v>320</v>
          </cell>
          <cell r="X227">
            <v>0</v>
          </cell>
          <cell r="Y227">
            <v>52.5</v>
          </cell>
          <cell r="Z227">
            <v>297.8125</v>
          </cell>
        </row>
        <row r="228">
          <cell r="B228">
            <v>43445</v>
          </cell>
          <cell r="C228" t="str">
            <v>B-04 (Production/Injection)</v>
          </cell>
          <cell r="D228" t="str">
            <v>B-04 (Production/Injection):Zone3</v>
          </cell>
          <cell r="E228">
            <v>40</v>
          </cell>
          <cell r="F228">
            <v>100</v>
          </cell>
          <cell r="G228">
            <v>205.72</v>
          </cell>
          <cell r="H228">
            <v>94.72</v>
          </cell>
          <cell r="I228">
            <v>88</v>
          </cell>
          <cell r="J228">
            <v>74.7</v>
          </cell>
          <cell r="K228">
            <v>13.2</v>
          </cell>
          <cell r="L228">
            <v>87.9</v>
          </cell>
          <cell r="M228">
            <v>15.017064846416382</v>
          </cell>
          <cell r="N228">
            <v>0.66</v>
          </cell>
          <cell r="O228">
            <v>0.66</v>
          </cell>
          <cell r="P228">
            <v>0</v>
          </cell>
          <cell r="Q228">
            <v>0</v>
          </cell>
          <cell r="R228">
            <v>8835.3413654618471</v>
          </cell>
          <cell r="T228">
            <v>133.18181818181819</v>
          </cell>
          <cell r="V228" t="str">
            <v>Keep monitor for next 2 weeks prior to bullheading</v>
          </cell>
          <cell r="W228">
            <v>660</v>
          </cell>
          <cell r="X228">
            <v>0</v>
          </cell>
          <cell r="Y228">
            <v>19.999999999999996</v>
          </cell>
          <cell r="Z228">
            <v>113.18181818181819</v>
          </cell>
        </row>
        <row r="229">
          <cell r="B229">
            <v>43463</v>
          </cell>
          <cell r="C229" t="str">
            <v>B-04 (Production/Injection)</v>
          </cell>
          <cell r="D229" t="str">
            <v>B-04 (Production/Injection):Zone3</v>
          </cell>
          <cell r="E229">
            <v>20</v>
          </cell>
          <cell r="F229">
            <v>100</v>
          </cell>
          <cell r="G229">
            <v>191</v>
          </cell>
          <cell r="H229">
            <v>88</v>
          </cell>
          <cell r="I229">
            <v>89.82</v>
          </cell>
          <cell r="J229">
            <v>55.1</v>
          </cell>
          <cell r="K229">
            <v>9.6999999999999993</v>
          </cell>
          <cell r="L229">
            <v>64.8</v>
          </cell>
          <cell r="M229">
            <v>14.969135802469136</v>
          </cell>
          <cell r="N229">
            <v>0.61</v>
          </cell>
          <cell r="O229">
            <v>0.61</v>
          </cell>
          <cell r="P229">
            <v>0</v>
          </cell>
          <cell r="Q229">
            <v>0</v>
          </cell>
          <cell r="R229">
            <v>11070.780399274046</v>
          </cell>
          <cell r="T229">
            <v>106.39344262295081</v>
          </cell>
          <cell r="V229" t="str">
            <v>NF</v>
          </cell>
          <cell r="W229">
            <v>610</v>
          </cell>
          <cell r="X229">
            <v>0</v>
          </cell>
          <cell r="Y229">
            <v>15.901639344262295</v>
          </cell>
          <cell r="Z229">
            <v>90.327868852459019</v>
          </cell>
        </row>
        <row r="230">
          <cell r="B230">
            <v>43502</v>
          </cell>
          <cell r="C230" t="str">
            <v>B-04 (Production/Injection)</v>
          </cell>
          <cell r="D230" t="str">
            <v>B-04 (Production/Injection):Zone3</v>
          </cell>
          <cell r="E230">
            <v>25</v>
          </cell>
          <cell r="F230">
            <v>100</v>
          </cell>
          <cell r="G230">
            <v>205.2</v>
          </cell>
          <cell r="H230">
            <v>88.6</v>
          </cell>
          <cell r="I230">
            <v>94.9</v>
          </cell>
          <cell r="J230">
            <v>51.5</v>
          </cell>
          <cell r="K230">
            <v>9.1</v>
          </cell>
          <cell r="L230">
            <v>60.6</v>
          </cell>
          <cell r="M230">
            <v>15.016501650165017</v>
          </cell>
          <cell r="N230">
            <v>0.48</v>
          </cell>
          <cell r="O230">
            <v>0.48</v>
          </cell>
          <cell r="P230">
            <v>0</v>
          </cell>
          <cell r="Q230">
            <v>0</v>
          </cell>
          <cell r="R230">
            <v>9320.3883495145637</v>
          </cell>
          <cell r="T230">
            <v>126.20833333333333</v>
          </cell>
          <cell r="V230" t="str">
            <v>Low Performance, plan to PBU</v>
          </cell>
          <cell r="W230">
            <v>480</v>
          </cell>
          <cell r="X230">
            <v>0</v>
          </cell>
          <cell r="Y230">
            <v>18.958333333333332</v>
          </cell>
          <cell r="Z230">
            <v>107.29166666666667</v>
          </cell>
        </row>
        <row r="231">
          <cell r="B231">
            <v>43506</v>
          </cell>
          <cell r="C231" t="str">
            <v>B-04 (Production/Injection)</v>
          </cell>
          <cell r="D231" t="str">
            <v>B-04 (Production/Injection):Zone3</v>
          </cell>
          <cell r="E231">
            <v>24</v>
          </cell>
          <cell r="F231">
            <v>100</v>
          </cell>
          <cell r="G231">
            <v>194.8</v>
          </cell>
          <cell r="H231">
            <v>91.38</v>
          </cell>
          <cell r="I231">
            <v>96</v>
          </cell>
          <cell r="J231">
            <v>83.2</v>
          </cell>
          <cell r="K231">
            <v>14.7</v>
          </cell>
          <cell r="L231">
            <v>97.9</v>
          </cell>
          <cell r="M231">
            <v>15.015321756894791</v>
          </cell>
          <cell r="N231">
            <v>0.59</v>
          </cell>
          <cell r="O231">
            <v>0.59</v>
          </cell>
          <cell r="P231">
            <v>0</v>
          </cell>
          <cell r="Q231">
            <v>0</v>
          </cell>
          <cell r="R231">
            <v>7091.3461538461543</v>
          </cell>
          <cell r="T231">
            <v>166</v>
          </cell>
          <cell r="V231" t="str">
            <v>After PBU 2 days, WC 4% will change if consistent, Welltest still use 15%</v>
          </cell>
          <cell r="W231">
            <v>590</v>
          </cell>
          <cell r="X231">
            <v>0</v>
          </cell>
          <cell r="Y231">
            <v>24.915254237288135</v>
          </cell>
          <cell r="Z231">
            <v>141.0169491525424</v>
          </cell>
        </row>
        <row r="232">
          <cell r="B232">
            <v>43511</v>
          </cell>
          <cell r="C232" t="str">
            <v>B-04 (Production/Injection)</v>
          </cell>
          <cell r="D232" t="str">
            <v>B-04 (Production/Injection):Zone3</v>
          </cell>
          <cell r="E232">
            <v>25</v>
          </cell>
          <cell r="F232">
            <v>100</v>
          </cell>
          <cell r="G232">
            <v>192.9</v>
          </cell>
          <cell r="H232">
            <v>92</v>
          </cell>
          <cell r="I232">
            <v>97.7</v>
          </cell>
          <cell r="J232">
            <v>74.2</v>
          </cell>
          <cell r="K232">
            <v>3.1</v>
          </cell>
          <cell r="L232">
            <v>77.3</v>
          </cell>
          <cell r="M232">
            <v>4.0103492884864167</v>
          </cell>
          <cell r="N232">
            <v>0.03</v>
          </cell>
          <cell r="O232">
            <v>0.03</v>
          </cell>
          <cell r="P232">
            <v>0</v>
          </cell>
          <cell r="Q232">
            <v>0</v>
          </cell>
          <cell r="R232">
            <v>404.31266846361189</v>
          </cell>
          <cell r="T232">
            <v>2575.6666666666665</v>
          </cell>
          <cell r="V232" t="str">
            <v>B-04 using DP1 (after normal reading)</v>
          </cell>
          <cell r="W232">
            <v>30</v>
          </cell>
          <cell r="X232">
            <v>0</v>
          </cell>
          <cell r="Y232">
            <v>103.33333333333334</v>
          </cell>
          <cell r="Z232">
            <v>2473.3333333333335</v>
          </cell>
        </row>
        <row r="233">
          <cell r="B233">
            <v>43546</v>
          </cell>
          <cell r="C233" t="str">
            <v>B-04 (Production/Injection)</v>
          </cell>
          <cell r="D233" t="str">
            <v>B-04 (Production/Injection):Zone3</v>
          </cell>
          <cell r="E233">
            <v>22</v>
          </cell>
          <cell r="F233">
            <v>100</v>
          </cell>
          <cell r="G233">
            <v>192.9</v>
          </cell>
          <cell r="H233">
            <v>91.2</v>
          </cell>
          <cell r="I233">
            <v>97.7</v>
          </cell>
          <cell r="J233">
            <v>51.8</v>
          </cell>
          <cell r="K233">
            <v>2.2000000000000002</v>
          </cell>
          <cell r="L233">
            <v>54</v>
          </cell>
          <cell r="M233">
            <v>4.0740740740740744</v>
          </cell>
          <cell r="N233">
            <v>0.68</v>
          </cell>
          <cell r="O233">
            <v>0.68</v>
          </cell>
          <cell r="P233">
            <v>0</v>
          </cell>
          <cell r="Q233">
            <v>0</v>
          </cell>
          <cell r="R233">
            <v>13127.413127413127</v>
          </cell>
          <cell r="T233">
            <v>79.411764705882348</v>
          </cell>
          <cell r="V233" t="str">
            <v>WC Last Sampling 14 Mar 2019 7%, still use 4% for now, welltest before bullhead</v>
          </cell>
          <cell r="W233">
            <v>680</v>
          </cell>
          <cell r="X233">
            <v>0</v>
          </cell>
          <cell r="Y233">
            <v>3.2352941176470589</v>
          </cell>
          <cell r="Z233">
            <v>76.17647058823529</v>
          </cell>
        </row>
        <row r="234">
          <cell r="B234">
            <v>43550</v>
          </cell>
          <cell r="C234" t="str">
            <v>B-04 (Production/Injection)</v>
          </cell>
          <cell r="D234" t="str">
            <v>B-04 (Production/Injection):Zone3</v>
          </cell>
          <cell r="E234">
            <v>24</v>
          </cell>
          <cell r="F234">
            <v>100</v>
          </cell>
          <cell r="G234">
            <v>195</v>
          </cell>
          <cell r="H234">
            <v>96</v>
          </cell>
          <cell r="I234">
            <v>101</v>
          </cell>
          <cell r="J234">
            <v>97</v>
          </cell>
          <cell r="K234">
            <v>4</v>
          </cell>
          <cell r="L234">
            <v>101</v>
          </cell>
          <cell r="M234">
            <v>3.9603960396039604</v>
          </cell>
          <cell r="N234">
            <v>0.85</v>
          </cell>
          <cell r="O234">
            <v>0.85</v>
          </cell>
          <cell r="P234">
            <v>0</v>
          </cell>
          <cell r="Q234">
            <v>0</v>
          </cell>
          <cell r="R234">
            <v>8762.8865979381444</v>
          </cell>
          <cell r="T234">
            <v>118.82352941176471</v>
          </cell>
          <cell r="V234" t="str">
            <v>Welltest after bullhead 2 days avg 2 MMscfd (Day 1) SITP 1440 psig</v>
          </cell>
          <cell r="W234">
            <v>850</v>
          </cell>
          <cell r="X234">
            <v>0</v>
          </cell>
          <cell r="Y234">
            <v>4.7058823529411766</v>
          </cell>
          <cell r="Z234">
            <v>114.11764705882354</v>
          </cell>
        </row>
        <row r="235">
          <cell r="B235">
            <v>43551</v>
          </cell>
          <cell r="C235" t="str">
            <v>B-04 (Production/Injection)</v>
          </cell>
          <cell r="D235" t="str">
            <v>B-04 (Production/Injection):Zone3</v>
          </cell>
          <cell r="E235">
            <v>24</v>
          </cell>
          <cell r="F235">
            <v>100</v>
          </cell>
          <cell r="G235">
            <v>197</v>
          </cell>
          <cell r="H235">
            <v>97</v>
          </cell>
          <cell r="I235">
            <v>102</v>
          </cell>
          <cell r="J235">
            <v>87.4</v>
          </cell>
          <cell r="K235">
            <v>3.6</v>
          </cell>
          <cell r="L235">
            <v>91</v>
          </cell>
          <cell r="M235">
            <v>3.9560439560439562</v>
          </cell>
          <cell r="N235">
            <v>0.87</v>
          </cell>
          <cell r="O235">
            <v>0.87</v>
          </cell>
          <cell r="P235">
            <v>0</v>
          </cell>
          <cell r="Q235">
            <v>0</v>
          </cell>
          <cell r="R235">
            <v>9954.2334096109844</v>
          </cell>
          <cell r="T235">
            <v>104.59770114942529</v>
          </cell>
          <cell r="V235" t="str">
            <v>Welltest after 2 days flowpost bullhead</v>
          </cell>
          <cell r="W235">
            <v>870</v>
          </cell>
          <cell r="X235">
            <v>0</v>
          </cell>
          <cell r="Y235">
            <v>4.1379310344827589</v>
          </cell>
          <cell r="Z235">
            <v>100.45977011494253</v>
          </cell>
        </row>
        <row r="236">
          <cell r="B236">
            <v>43552</v>
          </cell>
          <cell r="C236" t="str">
            <v>B-04 (Production/Injection)</v>
          </cell>
          <cell r="D236" t="str">
            <v>B-04 (Production/Injection):Zone3</v>
          </cell>
          <cell r="E236">
            <v>24</v>
          </cell>
          <cell r="F236">
            <v>100</v>
          </cell>
          <cell r="G236">
            <v>198</v>
          </cell>
          <cell r="H236">
            <v>95</v>
          </cell>
          <cell r="I236">
            <v>102</v>
          </cell>
          <cell r="J236">
            <v>80.599999999999994</v>
          </cell>
          <cell r="K236">
            <v>3.4</v>
          </cell>
          <cell r="L236">
            <v>84</v>
          </cell>
          <cell r="M236">
            <v>4.0476190476190474</v>
          </cell>
          <cell r="N236">
            <v>0.9</v>
          </cell>
          <cell r="O236">
            <v>0.9</v>
          </cell>
          <cell r="P236">
            <v>0</v>
          </cell>
          <cell r="Q236">
            <v>0</v>
          </cell>
          <cell r="R236">
            <v>11166.253101736973</v>
          </cell>
          <cell r="T236">
            <v>93.333333333333329</v>
          </cell>
          <cell r="V236" t="str">
            <v>Welltest after 3 days flow</v>
          </cell>
          <cell r="W236">
            <v>900</v>
          </cell>
          <cell r="X236">
            <v>0</v>
          </cell>
          <cell r="Y236">
            <v>3.7777777777777777</v>
          </cell>
          <cell r="Z236">
            <v>89.555555555555543</v>
          </cell>
        </row>
        <row r="237">
          <cell r="B237">
            <v>43552</v>
          </cell>
          <cell r="C237" t="str">
            <v>B-04 (Production/Injection)</v>
          </cell>
          <cell r="D237" t="str">
            <v>B-04 (Production/Injection):Zone3</v>
          </cell>
          <cell r="E237">
            <v>24</v>
          </cell>
          <cell r="F237">
            <v>100</v>
          </cell>
          <cell r="G237">
            <v>197</v>
          </cell>
          <cell r="H237">
            <v>95</v>
          </cell>
          <cell r="I237">
            <v>103</v>
          </cell>
          <cell r="J237">
            <v>77.8</v>
          </cell>
          <cell r="K237">
            <v>3.2</v>
          </cell>
          <cell r="L237">
            <v>81</v>
          </cell>
          <cell r="M237">
            <v>3.9506172839506171</v>
          </cell>
          <cell r="N237">
            <v>1</v>
          </cell>
          <cell r="O237">
            <v>1</v>
          </cell>
          <cell r="P237">
            <v>0</v>
          </cell>
          <cell r="Q237">
            <v>0</v>
          </cell>
          <cell r="R237">
            <v>12853.470437017995</v>
          </cell>
          <cell r="T237">
            <v>81</v>
          </cell>
          <cell r="V237" t="str">
            <v>Welltest 4 days flow</v>
          </cell>
          <cell r="W237">
            <v>1000</v>
          </cell>
          <cell r="X237">
            <v>0</v>
          </cell>
          <cell r="Y237">
            <v>3.2</v>
          </cell>
          <cell r="Z237">
            <v>77.8</v>
          </cell>
        </row>
        <row r="238">
          <cell r="B238">
            <v>43554</v>
          </cell>
          <cell r="C238" t="str">
            <v>B-04 (Production/Injection)</v>
          </cell>
          <cell r="D238" t="str">
            <v>B-04 (Production/Injection):Zone3</v>
          </cell>
          <cell r="E238">
            <v>24</v>
          </cell>
          <cell r="F238">
            <v>100</v>
          </cell>
          <cell r="G238">
            <v>199</v>
          </cell>
          <cell r="H238">
            <v>97</v>
          </cell>
          <cell r="I238">
            <v>103</v>
          </cell>
          <cell r="J238">
            <v>73</v>
          </cell>
          <cell r="K238">
            <v>3</v>
          </cell>
          <cell r="L238">
            <v>76</v>
          </cell>
          <cell r="M238">
            <v>3.9473684210526314</v>
          </cell>
          <cell r="N238">
            <v>0.94</v>
          </cell>
          <cell r="O238">
            <v>0.94</v>
          </cell>
          <cell r="P238">
            <v>0</v>
          </cell>
          <cell r="Q238">
            <v>0</v>
          </cell>
          <cell r="R238">
            <v>12876.712328767124</v>
          </cell>
          <cell r="T238">
            <v>80.851063829787236</v>
          </cell>
          <cell r="V238" t="str">
            <v>Welltest 5 days flow</v>
          </cell>
          <cell r="W238">
            <v>940</v>
          </cell>
          <cell r="X238">
            <v>0</v>
          </cell>
          <cell r="Y238">
            <v>3.191489361702128</v>
          </cell>
          <cell r="Z238">
            <v>77.659574468085111</v>
          </cell>
        </row>
        <row r="239">
          <cell r="B239">
            <v>43555</v>
          </cell>
          <cell r="C239" t="str">
            <v>B-04 (Production/Injection)</v>
          </cell>
          <cell r="D239" t="str">
            <v>B-04 (Production/Injection):Zone3</v>
          </cell>
          <cell r="E239">
            <v>24</v>
          </cell>
          <cell r="F239">
            <v>100</v>
          </cell>
          <cell r="G239">
            <v>202</v>
          </cell>
          <cell r="H239">
            <v>93</v>
          </cell>
          <cell r="I239">
            <v>103</v>
          </cell>
          <cell r="J239">
            <v>57.6</v>
          </cell>
          <cell r="K239">
            <v>2.4</v>
          </cell>
          <cell r="L239">
            <v>60</v>
          </cell>
          <cell r="M239">
            <v>4</v>
          </cell>
          <cell r="N239">
            <v>0.97</v>
          </cell>
          <cell r="O239">
            <v>0.97</v>
          </cell>
          <cell r="P239">
            <v>0</v>
          </cell>
          <cell r="Q239">
            <v>0</v>
          </cell>
          <cell r="R239">
            <v>16840.277777777777</v>
          </cell>
          <cell r="T239">
            <v>61.855670103092784</v>
          </cell>
          <cell r="V239" t="str">
            <v>Welltest 6 days flow</v>
          </cell>
          <cell r="W239">
            <v>970</v>
          </cell>
          <cell r="X239">
            <v>0</v>
          </cell>
          <cell r="Y239">
            <v>2.4742268041237114</v>
          </cell>
          <cell r="Z239">
            <v>59.381443298969074</v>
          </cell>
        </row>
        <row r="240">
          <cell r="B240">
            <v>43560</v>
          </cell>
          <cell r="C240" t="str">
            <v>B-04 (Production/Injection)</v>
          </cell>
          <cell r="D240" t="str">
            <v>B-04 (Production/Injection):Zone3</v>
          </cell>
          <cell r="E240">
            <v>6</v>
          </cell>
          <cell r="F240">
            <v>100</v>
          </cell>
          <cell r="G240">
            <v>184</v>
          </cell>
          <cell r="H240">
            <v>96</v>
          </cell>
          <cell r="I240">
            <v>104</v>
          </cell>
          <cell r="J240">
            <v>36.5</v>
          </cell>
          <cell r="K240">
            <v>1.5</v>
          </cell>
          <cell r="L240">
            <v>38</v>
          </cell>
          <cell r="M240">
            <v>3.9473684210526314</v>
          </cell>
          <cell r="N240">
            <v>0.78</v>
          </cell>
          <cell r="O240">
            <v>0.78</v>
          </cell>
          <cell r="P240">
            <v>0</v>
          </cell>
          <cell r="Q240">
            <v>0</v>
          </cell>
          <cell r="R240">
            <v>21369.863013698628</v>
          </cell>
          <cell r="T240">
            <v>48.717948717948715</v>
          </cell>
          <cell r="V240" t="str">
            <v>Welltest  after flow 11 days, will bullheading taking advantage Duyong test ESD</v>
          </cell>
          <cell r="W240">
            <v>780</v>
          </cell>
          <cell r="X240">
            <v>0</v>
          </cell>
          <cell r="Y240">
            <v>1.9230769230769229</v>
          </cell>
          <cell r="Z240">
            <v>46.794871794871796</v>
          </cell>
        </row>
        <row r="241">
          <cell r="B241">
            <v>43563</v>
          </cell>
          <cell r="C241" t="str">
            <v>B-04 (Production/Injection)</v>
          </cell>
          <cell r="D241" t="str">
            <v>B-04 (Production/Injection):Zone3</v>
          </cell>
          <cell r="E241">
            <v>12</v>
          </cell>
          <cell r="F241">
            <v>100</v>
          </cell>
          <cell r="G241">
            <v>205</v>
          </cell>
          <cell r="H241">
            <v>120</v>
          </cell>
          <cell r="I241">
            <v>106</v>
          </cell>
          <cell r="J241">
            <v>93.6</v>
          </cell>
          <cell r="K241">
            <v>36.4</v>
          </cell>
          <cell r="L241">
            <v>130</v>
          </cell>
          <cell r="M241">
            <v>28</v>
          </cell>
          <cell r="N241">
            <v>4</v>
          </cell>
          <cell r="O241">
            <v>4</v>
          </cell>
          <cell r="P241">
            <v>0</v>
          </cell>
          <cell r="Q241">
            <v>0</v>
          </cell>
          <cell r="R241">
            <v>42735.042735042734</v>
          </cell>
          <cell r="T241">
            <v>32.5</v>
          </cell>
          <cell r="V241" t="str">
            <v>Welltest after bullhead 2.5 days avg 5.5 MMscfd, SITP 1437# (Day-1), WC 28%</v>
          </cell>
          <cell r="W241">
            <v>4000</v>
          </cell>
          <cell r="X241">
            <v>0</v>
          </cell>
          <cell r="Y241">
            <v>9.1</v>
          </cell>
          <cell r="Z241">
            <v>23.4</v>
          </cell>
        </row>
        <row r="242">
          <cell r="B242">
            <v>43564</v>
          </cell>
          <cell r="C242" t="str">
            <v>B-04 (Production/Injection)</v>
          </cell>
          <cell r="D242" t="str">
            <v>B-04 (Production/Injection):Zone3</v>
          </cell>
          <cell r="E242">
            <v>24</v>
          </cell>
          <cell r="F242">
            <v>100</v>
          </cell>
          <cell r="G242">
            <v>204</v>
          </cell>
          <cell r="H242">
            <v>128</v>
          </cell>
          <cell r="I242">
            <v>110</v>
          </cell>
          <cell r="J242">
            <v>89.3</v>
          </cell>
          <cell r="K242">
            <v>34.700000000000003</v>
          </cell>
          <cell r="L242">
            <v>124</v>
          </cell>
          <cell r="M242">
            <v>27.983870967741936</v>
          </cell>
          <cell r="N242">
            <v>3.42</v>
          </cell>
          <cell r="O242">
            <v>3.42</v>
          </cell>
          <cell r="P242">
            <v>0</v>
          </cell>
          <cell r="Q242">
            <v>0</v>
          </cell>
          <cell r="R242">
            <v>38297.872340425529</v>
          </cell>
          <cell r="T242">
            <v>36.257309941520468</v>
          </cell>
          <cell r="V242" t="str">
            <v>Welltest after flow 2 days</v>
          </cell>
          <cell r="W242">
            <v>3420</v>
          </cell>
          <cell r="X242">
            <v>0</v>
          </cell>
          <cell r="Y242">
            <v>10.146198830409357</v>
          </cell>
          <cell r="Z242">
            <v>26.111111111111111</v>
          </cell>
        </row>
        <row r="243">
          <cell r="B243">
            <v>43565</v>
          </cell>
          <cell r="C243" t="str">
            <v>B-04 (Production/Injection)</v>
          </cell>
          <cell r="D243" t="str">
            <v>B-04 (Production/Injection):Zone3</v>
          </cell>
          <cell r="E243">
            <v>24</v>
          </cell>
          <cell r="F243">
            <v>100</v>
          </cell>
          <cell r="G243">
            <v>208</v>
          </cell>
          <cell r="H243">
            <v>126</v>
          </cell>
          <cell r="I243">
            <v>113</v>
          </cell>
          <cell r="J243">
            <v>97.8</v>
          </cell>
          <cell r="K243">
            <v>17.3</v>
          </cell>
          <cell r="L243">
            <v>115.1</v>
          </cell>
          <cell r="M243">
            <v>15.030408340573414</v>
          </cell>
          <cell r="N243">
            <v>2.4700000000000002</v>
          </cell>
          <cell r="O243">
            <v>2.4700000000000002</v>
          </cell>
          <cell r="P243">
            <v>0</v>
          </cell>
          <cell r="Q243">
            <v>0</v>
          </cell>
          <cell r="R243">
            <v>25255.623721881391</v>
          </cell>
          <cell r="T243">
            <v>46.599190283400809</v>
          </cell>
          <cell r="V243" t="str">
            <v>Welltest after flow 3 days, WC reduce to 15% (2x)</v>
          </cell>
          <cell r="W243">
            <v>2470</v>
          </cell>
          <cell r="X243">
            <v>0</v>
          </cell>
          <cell r="Y243">
            <v>7.0040485829959511</v>
          </cell>
          <cell r="Z243">
            <v>39.595141700404852</v>
          </cell>
        </row>
        <row r="244">
          <cell r="B244">
            <v>43566</v>
          </cell>
          <cell r="C244" t="str">
            <v>B-04 (Production/Injection)</v>
          </cell>
          <cell r="D244" t="str">
            <v>B-04 (Production/Injection):Zone3</v>
          </cell>
          <cell r="E244">
            <v>24</v>
          </cell>
          <cell r="F244">
            <v>100</v>
          </cell>
          <cell r="G244">
            <v>210</v>
          </cell>
          <cell r="H244">
            <v>124</v>
          </cell>
          <cell r="I244">
            <v>113</v>
          </cell>
          <cell r="J244">
            <v>86.7</v>
          </cell>
          <cell r="K244">
            <v>15.3</v>
          </cell>
          <cell r="L244">
            <v>102</v>
          </cell>
          <cell r="M244">
            <v>15</v>
          </cell>
          <cell r="N244">
            <v>2.09</v>
          </cell>
          <cell r="O244">
            <v>2.09</v>
          </cell>
          <cell r="P244">
            <v>0</v>
          </cell>
          <cell r="Q244">
            <v>0</v>
          </cell>
          <cell r="R244">
            <v>24106.113033448673</v>
          </cell>
          <cell r="T244">
            <v>48.803827751196174</v>
          </cell>
          <cell r="V244" t="str">
            <v>Welltest after flow 4 days, WC 15%</v>
          </cell>
          <cell r="W244">
            <v>2090</v>
          </cell>
          <cell r="X244">
            <v>0</v>
          </cell>
          <cell r="Y244">
            <v>7.320574162679427</v>
          </cell>
          <cell r="Z244">
            <v>41.483253588516753</v>
          </cell>
        </row>
        <row r="245">
          <cell r="B245">
            <v>43567</v>
          </cell>
          <cell r="C245" t="str">
            <v>B-04 (Production/Injection)</v>
          </cell>
          <cell r="D245" t="str">
            <v>B-04 (Production/Injection):Zone3</v>
          </cell>
          <cell r="E245">
            <v>24</v>
          </cell>
          <cell r="F245">
            <v>100</v>
          </cell>
          <cell r="G245">
            <v>207</v>
          </cell>
          <cell r="H245">
            <v>119</v>
          </cell>
          <cell r="I245">
            <v>113</v>
          </cell>
          <cell r="J245">
            <v>83.3</v>
          </cell>
          <cell r="K245">
            <v>14.7</v>
          </cell>
          <cell r="L245">
            <v>98</v>
          </cell>
          <cell r="M245">
            <v>15</v>
          </cell>
          <cell r="N245">
            <v>1.89</v>
          </cell>
          <cell r="O245">
            <v>1.89</v>
          </cell>
          <cell r="P245">
            <v>0</v>
          </cell>
          <cell r="Q245">
            <v>0</v>
          </cell>
          <cell r="R245">
            <v>22689.0756302521</v>
          </cell>
          <cell r="T245">
            <v>51.851851851851855</v>
          </cell>
          <cell r="V245" t="str">
            <v>Welltest after fllow 5 days</v>
          </cell>
          <cell r="W245">
            <v>1890</v>
          </cell>
          <cell r="X245">
            <v>0</v>
          </cell>
          <cell r="Y245">
            <v>7.7777777777777777</v>
          </cell>
          <cell r="Z245">
            <v>44.074074074074076</v>
          </cell>
        </row>
        <row r="246">
          <cell r="B246">
            <v>43568</v>
          </cell>
          <cell r="C246" t="str">
            <v>B-04 (Production/Injection)</v>
          </cell>
          <cell r="D246" t="str">
            <v>B-04 (Production/Injection):Zone3</v>
          </cell>
          <cell r="E246">
            <v>24</v>
          </cell>
          <cell r="F246">
            <v>100</v>
          </cell>
          <cell r="G246">
            <v>199</v>
          </cell>
          <cell r="H246">
            <v>114</v>
          </cell>
          <cell r="I246">
            <v>113</v>
          </cell>
          <cell r="J246">
            <v>79.099999999999994</v>
          </cell>
          <cell r="K246">
            <v>14</v>
          </cell>
          <cell r="L246">
            <v>93.1</v>
          </cell>
          <cell r="M246">
            <v>15.037593984962406</v>
          </cell>
          <cell r="N246">
            <v>1.72</v>
          </cell>
          <cell r="O246">
            <v>1.72</v>
          </cell>
          <cell r="P246">
            <v>0</v>
          </cell>
          <cell r="Q246">
            <v>0</v>
          </cell>
          <cell r="R246">
            <v>21744.627054361568</v>
          </cell>
          <cell r="T246">
            <v>54.069767441860463</v>
          </cell>
          <cell r="V246" t="str">
            <v>Welltest after flow 6 days</v>
          </cell>
          <cell r="W246">
            <v>1720</v>
          </cell>
          <cell r="X246">
            <v>0</v>
          </cell>
          <cell r="Y246">
            <v>8.1395348837209305</v>
          </cell>
          <cell r="Z246">
            <v>45.988372093023251</v>
          </cell>
        </row>
        <row r="247">
          <cell r="B247">
            <v>43583</v>
          </cell>
          <cell r="C247" t="str">
            <v>B-04 (Production/Injection)</v>
          </cell>
          <cell r="D247" t="str">
            <v>B-04 (Production/Injection):Zone3</v>
          </cell>
          <cell r="E247">
            <v>22.5</v>
          </cell>
          <cell r="F247">
            <v>100</v>
          </cell>
          <cell r="G247">
            <v>202.97</v>
          </cell>
          <cell r="H247">
            <v>96.31</v>
          </cell>
          <cell r="J247">
            <v>45.1</v>
          </cell>
          <cell r="K247">
            <v>8</v>
          </cell>
          <cell r="L247">
            <v>53.1</v>
          </cell>
          <cell r="M247">
            <v>15.065913370998116</v>
          </cell>
          <cell r="N247">
            <v>0.74</v>
          </cell>
          <cell r="O247">
            <v>0.74</v>
          </cell>
          <cell r="P247">
            <v>0</v>
          </cell>
          <cell r="Q247">
            <v>0</v>
          </cell>
          <cell r="R247">
            <v>16407.982261640798</v>
          </cell>
          <cell r="T247">
            <v>71.756756756756758</v>
          </cell>
          <cell r="V247" t="str">
            <v>Welltest after flow 22 days</v>
          </cell>
          <cell r="W247">
            <v>740</v>
          </cell>
          <cell r="X247">
            <v>0</v>
          </cell>
          <cell r="Y247">
            <v>10.810810810810811</v>
          </cell>
          <cell r="Z247">
            <v>60.945945945945951</v>
          </cell>
        </row>
        <row r="248">
          <cell r="B248">
            <v>43615</v>
          </cell>
          <cell r="C248" t="str">
            <v>B-04 (Production/Injection)</v>
          </cell>
          <cell r="D248" t="str">
            <v>B-04 (Production/Injection):Zone3</v>
          </cell>
          <cell r="E248">
            <v>45</v>
          </cell>
          <cell r="F248">
            <v>100</v>
          </cell>
          <cell r="H248">
            <v>96.09</v>
          </cell>
          <cell r="I248">
            <v>109.9</v>
          </cell>
          <cell r="J248">
            <v>31.79</v>
          </cell>
          <cell r="K248">
            <v>8.4499999999999993</v>
          </cell>
          <cell r="L248">
            <v>40.24</v>
          </cell>
          <cell r="M248">
            <v>20.99900596421471</v>
          </cell>
          <cell r="N248">
            <v>1.17</v>
          </cell>
          <cell r="O248">
            <v>1.17</v>
          </cell>
          <cell r="P248">
            <v>0</v>
          </cell>
          <cell r="R248">
            <v>36804.026423403586</v>
          </cell>
          <cell r="T248">
            <v>0</v>
          </cell>
          <cell r="W248">
            <v>1170</v>
          </cell>
          <cell r="X248">
            <v>0</v>
          </cell>
          <cell r="Y248">
            <v>7.2222222222222223</v>
          </cell>
          <cell r="Z248">
            <v>27.17094017094017</v>
          </cell>
        </row>
        <row r="249">
          <cell r="B249">
            <v>43633</v>
          </cell>
          <cell r="C249" t="str">
            <v>B-04 (Production/Injection)</v>
          </cell>
          <cell r="D249" t="str">
            <v>B-04 (Production/Injection):Zone3</v>
          </cell>
          <cell r="E249">
            <v>20</v>
          </cell>
          <cell r="F249">
            <v>100</v>
          </cell>
          <cell r="G249">
            <v>197.52</v>
          </cell>
          <cell r="H249">
            <v>88.93</v>
          </cell>
          <cell r="I249">
            <v>97.07</v>
          </cell>
          <cell r="J249">
            <v>34.72</v>
          </cell>
          <cell r="K249">
            <v>8.68</v>
          </cell>
          <cell r="L249">
            <v>43.4</v>
          </cell>
          <cell r="M249">
            <v>20</v>
          </cell>
          <cell r="N249">
            <v>1.44</v>
          </cell>
          <cell r="O249">
            <v>1.44</v>
          </cell>
          <cell r="P249">
            <v>0</v>
          </cell>
          <cell r="R249">
            <v>41474.654377880186</v>
          </cell>
          <cell r="T249">
            <v>30.138888888888889</v>
          </cell>
          <cell r="V249" t="str">
            <v>NF, Last sample 11 June, w/c 20%</v>
          </cell>
          <cell r="W249">
            <v>1440</v>
          </cell>
          <cell r="X249">
            <v>0</v>
          </cell>
          <cell r="Y249">
            <v>6.0277777777777777</v>
          </cell>
          <cell r="Z249">
            <v>24.111111111111111</v>
          </cell>
        </row>
        <row r="250">
          <cell r="B250">
            <v>43685</v>
          </cell>
          <cell r="C250" t="str">
            <v>B-04 (Production/Injection)</v>
          </cell>
          <cell r="D250" t="str">
            <v>B-04 (Production/Injection):Zone3</v>
          </cell>
          <cell r="E250">
            <v>27</v>
          </cell>
          <cell r="F250">
            <v>100</v>
          </cell>
          <cell r="G250">
            <v>190</v>
          </cell>
          <cell r="H250">
            <v>83</v>
          </cell>
          <cell r="I250">
            <v>85</v>
          </cell>
          <cell r="J250">
            <v>0.40500000000000003</v>
          </cell>
          <cell r="K250">
            <v>5.0000000000000001E-3</v>
          </cell>
          <cell r="L250">
            <v>0.41</v>
          </cell>
          <cell r="M250">
            <v>1.2195121951219512</v>
          </cell>
          <cell r="N250">
            <v>0.01</v>
          </cell>
          <cell r="O250">
            <v>0.01</v>
          </cell>
          <cell r="P250">
            <v>0</v>
          </cell>
          <cell r="Q250">
            <v>0</v>
          </cell>
          <cell r="R250">
            <v>24691.358024691359</v>
          </cell>
          <cell r="T250">
            <v>41</v>
          </cell>
          <cell r="V250" t="str">
            <v>NF</v>
          </cell>
          <cell r="W250">
            <v>10</v>
          </cell>
          <cell r="X250">
            <v>0</v>
          </cell>
          <cell r="Y250">
            <v>0.5</v>
          </cell>
          <cell r="Z250">
            <v>40.5</v>
          </cell>
        </row>
        <row r="251">
          <cell r="B251">
            <v>43693</v>
          </cell>
          <cell r="C251" t="str">
            <v>B-04 (Production/Injection)</v>
          </cell>
          <cell r="D251" t="str">
            <v>B-04 (Production/Injection):Zone3</v>
          </cell>
          <cell r="E251">
            <v>24</v>
          </cell>
          <cell r="F251">
            <v>100</v>
          </cell>
          <cell r="G251">
            <v>202</v>
          </cell>
          <cell r="H251">
            <v>84.12</v>
          </cell>
          <cell r="J251">
            <v>0.9</v>
          </cell>
          <cell r="K251">
            <v>0.01</v>
          </cell>
          <cell r="L251">
            <v>0.91</v>
          </cell>
          <cell r="M251">
            <v>1.098901098901099</v>
          </cell>
          <cell r="N251">
            <v>0</v>
          </cell>
          <cell r="O251">
            <v>0</v>
          </cell>
          <cell r="P251">
            <v>0</v>
          </cell>
          <cell r="R251">
            <v>0</v>
          </cell>
          <cell r="T251">
            <v>0</v>
          </cell>
          <cell r="V251" t="str">
            <v>NF</v>
          </cell>
          <cell r="W251">
            <v>0</v>
          </cell>
          <cell r="X251">
            <v>0</v>
          </cell>
          <cell r="Y251" t="e">
            <v>#DIV/0!</v>
          </cell>
          <cell r="Z251" t="e">
            <v>#DIV/0!</v>
          </cell>
        </row>
        <row r="252">
          <cell r="B252">
            <v>43734</v>
          </cell>
          <cell r="C252" t="str">
            <v>B-04 (Production/Injection)</v>
          </cell>
          <cell r="D252" t="str">
            <v>B-04 (Production/Injection):Zone3</v>
          </cell>
          <cell r="E252">
            <v>30</v>
          </cell>
          <cell r="F252">
            <v>100</v>
          </cell>
          <cell r="G252">
            <v>198</v>
          </cell>
          <cell r="H252">
            <v>84</v>
          </cell>
          <cell r="I252">
            <v>72</v>
          </cell>
          <cell r="J252">
            <v>1</v>
          </cell>
          <cell r="K252">
            <v>0</v>
          </cell>
          <cell r="L252">
            <v>1</v>
          </cell>
          <cell r="M252">
            <v>0</v>
          </cell>
          <cell r="N252">
            <v>0</v>
          </cell>
          <cell r="O252">
            <v>0</v>
          </cell>
          <cell r="P252">
            <v>0</v>
          </cell>
          <cell r="Q252">
            <v>0</v>
          </cell>
          <cell r="R252">
            <v>0</v>
          </cell>
          <cell r="T252">
            <v>0</v>
          </cell>
          <cell r="V252" t="str">
            <v>NF, well loaded up</v>
          </cell>
          <cell r="W252">
            <v>0</v>
          </cell>
          <cell r="X252">
            <v>0</v>
          </cell>
          <cell r="Y252" t="e">
            <v>#DIV/0!</v>
          </cell>
          <cell r="Z252" t="e">
            <v>#DIV/0!</v>
          </cell>
        </row>
        <row r="253">
          <cell r="B253">
            <v>43828</v>
          </cell>
          <cell r="C253" t="str">
            <v>B-04 (Production/Injection)</v>
          </cell>
          <cell r="D253" t="str">
            <v>B-04 (Production/Injection):Zone3</v>
          </cell>
          <cell r="E253">
            <v>12</v>
          </cell>
          <cell r="F253">
            <v>100</v>
          </cell>
          <cell r="H253">
            <v>82.15</v>
          </cell>
          <cell r="J253">
            <v>0.14000000000000001</v>
          </cell>
          <cell r="K253">
            <v>0</v>
          </cell>
          <cell r="L253">
            <v>0.14000000000000001</v>
          </cell>
          <cell r="M253">
            <v>0</v>
          </cell>
          <cell r="N253">
            <v>0.08</v>
          </cell>
          <cell r="O253">
            <v>0.08</v>
          </cell>
          <cell r="P253">
            <v>0</v>
          </cell>
          <cell r="R253">
            <v>571428.57142857148</v>
          </cell>
          <cell r="T253">
            <v>0</v>
          </cell>
          <cell r="W253">
            <v>80</v>
          </cell>
          <cell r="X253">
            <v>0</v>
          </cell>
          <cell r="Y253">
            <v>0</v>
          </cell>
          <cell r="Z253">
            <v>1.7500000000000002</v>
          </cell>
        </row>
        <row r="254">
          <cell r="B254">
            <v>43917</v>
          </cell>
          <cell r="C254" t="str">
            <v>B-04 (Production/Injection)</v>
          </cell>
          <cell r="D254" t="str">
            <v>B-04 (Production/Injection):Zone3</v>
          </cell>
          <cell r="E254">
            <v>23</v>
          </cell>
          <cell r="F254">
            <v>100</v>
          </cell>
          <cell r="G254">
            <v>188</v>
          </cell>
          <cell r="H254">
            <v>91</v>
          </cell>
          <cell r="I254">
            <v>12</v>
          </cell>
          <cell r="J254">
            <v>38</v>
          </cell>
          <cell r="K254">
            <v>1</v>
          </cell>
          <cell r="L254">
            <v>39</v>
          </cell>
          <cell r="M254">
            <v>2.5641025641025643</v>
          </cell>
          <cell r="N254">
            <v>0.27</v>
          </cell>
          <cell r="O254">
            <v>0.27</v>
          </cell>
          <cell r="P254">
            <v>0</v>
          </cell>
          <cell r="Q254">
            <v>0</v>
          </cell>
          <cell r="R254">
            <v>7105.2631578947367</v>
          </cell>
          <cell r="T254">
            <v>144.44444444444446</v>
          </cell>
          <cell r="V254" t="str">
            <v>NF, WC~1%. post PNX job</v>
          </cell>
          <cell r="W254">
            <v>270</v>
          </cell>
          <cell r="X254">
            <v>0</v>
          </cell>
          <cell r="Y254">
            <v>3.7037037037037033</v>
          </cell>
          <cell r="Z254">
            <v>140.74074074074073</v>
          </cell>
        </row>
        <row r="255">
          <cell r="B255">
            <v>43946</v>
          </cell>
          <cell r="C255" t="str">
            <v>B-04 (Production/Injection)</v>
          </cell>
          <cell r="D255" t="str">
            <v>B-04 (Production/Injection):Zone3</v>
          </cell>
          <cell r="E255">
            <v>8.5</v>
          </cell>
          <cell r="F255">
            <v>100</v>
          </cell>
          <cell r="G255">
            <v>179</v>
          </cell>
          <cell r="H255">
            <v>86</v>
          </cell>
          <cell r="I255">
            <v>12</v>
          </cell>
          <cell r="J255">
            <v>0.05</v>
          </cell>
          <cell r="K255">
            <v>0</v>
          </cell>
          <cell r="L255">
            <v>0.05</v>
          </cell>
          <cell r="M255">
            <v>0</v>
          </cell>
          <cell r="N255">
            <v>0.04</v>
          </cell>
          <cell r="O255">
            <v>0.04</v>
          </cell>
          <cell r="P255">
            <v>0</v>
          </cell>
          <cell r="Q255">
            <v>0</v>
          </cell>
          <cell r="R255">
            <v>800000</v>
          </cell>
          <cell r="T255">
            <v>1.25</v>
          </cell>
          <cell r="V255" t="str">
            <v>Load up indication</v>
          </cell>
          <cell r="W255">
            <v>40</v>
          </cell>
          <cell r="X255">
            <v>0</v>
          </cell>
          <cell r="Y255">
            <v>0</v>
          </cell>
          <cell r="Z255">
            <v>1.25</v>
          </cell>
        </row>
        <row r="256">
          <cell r="B256">
            <v>43955</v>
          </cell>
          <cell r="C256" t="str">
            <v>B-04 (Production/Injection)</v>
          </cell>
          <cell r="D256" t="str">
            <v>B-04 (Production/Injection):Zone3</v>
          </cell>
          <cell r="E256">
            <v>23</v>
          </cell>
          <cell r="F256">
            <v>100</v>
          </cell>
          <cell r="G256">
            <v>184</v>
          </cell>
          <cell r="H256">
            <v>87</v>
          </cell>
          <cell r="I256">
            <v>11</v>
          </cell>
          <cell r="J256">
            <v>1</v>
          </cell>
          <cell r="K256">
            <v>0</v>
          </cell>
          <cell r="L256">
            <v>1</v>
          </cell>
          <cell r="M256">
            <v>0</v>
          </cell>
          <cell r="N256">
            <v>0.04</v>
          </cell>
          <cell r="O256">
            <v>0.04</v>
          </cell>
          <cell r="P256">
            <v>0</v>
          </cell>
          <cell r="R256">
            <v>40000</v>
          </cell>
          <cell r="T256">
            <v>25</v>
          </cell>
          <cell r="V256" t="str">
            <v>NF, no flow indication</v>
          </cell>
          <cell r="W256">
            <v>40</v>
          </cell>
          <cell r="X256">
            <v>0</v>
          </cell>
          <cell r="Y256">
            <v>0</v>
          </cell>
          <cell r="Z256">
            <v>25</v>
          </cell>
        </row>
        <row r="257">
          <cell r="B257">
            <v>43973</v>
          </cell>
          <cell r="C257" t="str">
            <v>B-04 (Production/Injection)</v>
          </cell>
          <cell r="D257" t="str">
            <v>B-04 (Production/Injection):Zone3</v>
          </cell>
          <cell r="E257">
            <v>15</v>
          </cell>
          <cell r="F257">
            <v>100</v>
          </cell>
          <cell r="G257">
            <v>178</v>
          </cell>
          <cell r="H257">
            <v>86</v>
          </cell>
          <cell r="I257">
            <v>12</v>
          </cell>
          <cell r="J257">
            <v>0.03</v>
          </cell>
          <cell r="K257">
            <v>0</v>
          </cell>
          <cell r="L257">
            <v>0.03</v>
          </cell>
          <cell r="M257">
            <v>0</v>
          </cell>
          <cell r="N257">
            <v>0.03</v>
          </cell>
          <cell r="O257">
            <v>0.03</v>
          </cell>
          <cell r="P257">
            <v>0</v>
          </cell>
          <cell r="R257">
            <v>1000000</v>
          </cell>
          <cell r="T257">
            <v>1</v>
          </cell>
          <cell r="V257" t="str">
            <v>NF, no flow indication</v>
          </cell>
          <cell r="W257">
            <v>30</v>
          </cell>
          <cell r="X257">
            <v>0</v>
          </cell>
          <cell r="Y257">
            <v>0</v>
          </cell>
          <cell r="Z257">
            <v>1</v>
          </cell>
        </row>
        <row r="258">
          <cell r="B258">
            <v>43989</v>
          </cell>
          <cell r="C258" t="str">
            <v>B-04 (Production/Injection)</v>
          </cell>
          <cell r="D258" t="str">
            <v>B-04 (Production/Injection):Zone3</v>
          </cell>
          <cell r="E258">
            <v>24</v>
          </cell>
          <cell r="F258">
            <v>100</v>
          </cell>
          <cell r="G258">
            <v>189.19</v>
          </cell>
          <cell r="H258">
            <v>86.39</v>
          </cell>
          <cell r="I258">
            <v>14.98</v>
          </cell>
          <cell r="J258">
            <v>1.02</v>
          </cell>
          <cell r="K258">
            <v>0</v>
          </cell>
          <cell r="L258">
            <v>1.02</v>
          </cell>
          <cell r="M258">
            <v>0</v>
          </cell>
          <cell r="N258">
            <v>0.04</v>
          </cell>
          <cell r="O258">
            <v>0.04</v>
          </cell>
          <cell r="P258">
            <v>0</v>
          </cell>
          <cell r="R258">
            <v>39215.686274509804</v>
          </cell>
          <cell r="T258">
            <v>25.5</v>
          </cell>
          <cell r="V258" t="str">
            <v>Welltest before venting, last WC 3 Jun 2020</v>
          </cell>
          <cell r="W258">
            <v>40</v>
          </cell>
          <cell r="X258">
            <v>0</v>
          </cell>
          <cell r="Y258">
            <v>0</v>
          </cell>
          <cell r="Z258">
            <v>25.5</v>
          </cell>
        </row>
        <row r="259">
          <cell r="B259">
            <v>43991</v>
          </cell>
          <cell r="C259" t="str">
            <v>B-04 (Production/Injection)</v>
          </cell>
          <cell r="D259" t="str">
            <v>B-04 (Production/Injection):Zone3</v>
          </cell>
          <cell r="E259">
            <v>1.5</v>
          </cell>
          <cell r="F259">
            <v>100</v>
          </cell>
          <cell r="G259">
            <v>128</v>
          </cell>
          <cell r="H259">
            <v>106</v>
          </cell>
          <cell r="I259">
            <v>14.5</v>
          </cell>
          <cell r="J259">
            <v>270</v>
          </cell>
          <cell r="K259">
            <v>6</v>
          </cell>
          <cell r="L259">
            <v>276</v>
          </cell>
          <cell r="M259">
            <v>2.1739130434782608</v>
          </cell>
          <cell r="N259">
            <v>1.1499999999999999</v>
          </cell>
          <cell r="O259">
            <v>1.1499999999999999</v>
          </cell>
          <cell r="P259">
            <v>0</v>
          </cell>
          <cell r="R259">
            <v>4259.2592592592591</v>
          </cell>
          <cell r="T259">
            <v>240</v>
          </cell>
          <cell r="V259" t="str">
            <v>Unload to V/S, average WC~2%. Liquid rate is based on level incremental Vent Scrubber. Gas rate is based on average Test Separator gas meter. Gas vent metering bef 5.5 MM, after 5.1 MM (-0.4 MM)</v>
          </cell>
          <cell r="W259">
            <v>1150</v>
          </cell>
          <cell r="X259">
            <v>0</v>
          </cell>
          <cell r="Y259">
            <v>5.2173913043478262</v>
          </cell>
          <cell r="Z259">
            <v>234.78260869565219</v>
          </cell>
        </row>
        <row r="260">
          <cell r="B260">
            <v>43993</v>
          </cell>
          <cell r="C260" t="str">
            <v>B-04 (Production/Injection)</v>
          </cell>
          <cell r="D260" t="str">
            <v>B-04 (Production/Injection):Zone3</v>
          </cell>
          <cell r="E260">
            <v>38</v>
          </cell>
          <cell r="F260">
            <v>100</v>
          </cell>
          <cell r="G260">
            <v>184.35</v>
          </cell>
          <cell r="H260">
            <v>88.36</v>
          </cell>
          <cell r="I260">
            <v>6.22</v>
          </cell>
          <cell r="J260">
            <v>8.6</v>
          </cell>
          <cell r="K260">
            <v>0.17599999999999999</v>
          </cell>
          <cell r="L260">
            <v>8.7759999999999998</v>
          </cell>
          <cell r="M260">
            <v>2.0054694621695535</v>
          </cell>
          <cell r="N260">
            <v>0.19400000000000001</v>
          </cell>
          <cell r="O260">
            <v>0.19400000000000001</v>
          </cell>
          <cell r="P260">
            <v>0</v>
          </cell>
          <cell r="R260">
            <v>22558.139534883721</v>
          </cell>
          <cell r="T260">
            <v>45.237113402061858</v>
          </cell>
          <cell r="V260" t="str">
            <v>Welltest normal system after Unload VS</v>
          </cell>
          <cell r="W260">
            <v>194</v>
          </cell>
          <cell r="X260">
            <v>0</v>
          </cell>
          <cell r="Y260">
            <v>0.90721649484536071</v>
          </cell>
          <cell r="Z260">
            <v>44.329896907216494</v>
          </cell>
        </row>
        <row r="261">
          <cell r="B261">
            <v>44014</v>
          </cell>
          <cell r="C261" t="str">
            <v>B-04 (Production/Injection)</v>
          </cell>
          <cell r="D261" t="str">
            <v>B-04 (Production/Injection):Zone3</v>
          </cell>
          <cell r="E261">
            <v>0.25</v>
          </cell>
          <cell r="F261">
            <v>100</v>
          </cell>
          <cell r="G261">
            <v>34</v>
          </cell>
          <cell r="H261">
            <v>102</v>
          </cell>
          <cell r="I261">
            <v>53</v>
          </cell>
          <cell r="J261">
            <v>639</v>
          </cell>
          <cell r="K261">
            <v>0</v>
          </cell>
          <cell r="L261">
            <v>639</v>
          </cell>
          <cell r="M261">
            <v>0</v>
          </cell>
          <cell r="N261">
            <v>0.51</v>
          </cell>
          <cell r="O261">
            <v>0.51</v>
          </cell>
          <cell r="P261">
            <v>0</v>
          </cell>
          <cell r="R261">
            <v>798.12206572769958</v>
          </cell>
          <cell r="T261">
            <v>1252.9411764705883</v>
          </cell>
          <cell r="V261" t="str">
            <v xml:space="preserve">Unload to V/S, WC1=0%, WC2=0%, 
</v>
          </cell>
          <cell r="W261">
            <v>510</v>
          </cell>
          <cell r="X261">
            <v>0</v>
          </cell>
          <cell r="Y261">
            <v>0</v>
          </cell>
          <cell r="Z261">
            <v>1252.9411764705883</v>
          </cell>
        </row>
        <row r="262">
          <cell r="B262">
            <v>44015</v>
          </cell>
          <cell r="C262" t="str">
            <v>B-04 (Production/Injection)</v>
          </cell>
          <cell r="D262" t="str">
            <v>B-04 (Production/Injection):Zone3</v>
          </cell>
          <cell r="E262">
            <v>12</v>
          </cell>
          <cell r="F262">
            <v>100</v>
          </cell>
          <cell r="G262">
            <v>177</v>
          </cell>
          <cell r="H262">
            <v>91</v>
          </cell>
          <cell r="I262">
            <v>55</v>
          </cell>
          <cell r="J262">
            <v>21</v>
          </cell>
          <cell r="K262">
            <v>0</v>
          </cell>
          <cell r="L262">
            <v>21</v>
          </cell>
          <cell r="M262">
            <v>0</v>
          </cell>
          <cell r="N262">
            <v>0.31</v>
          </cell>
          <cell r="O262">
            <v>0.31</v>
          </cell>
          <cell r="P262">
            <v>0</v>
          </cell>
          <cell r="R262">
            <v>14761.904761904761</v>
          </cell>
          <cell r="T262">
            <v>67.741935483870961</v>
          </cell>
          <cell r="V262" t="str">
            <v>Welltest normal system after Unload VS</v>
          </cell>
          <cell r="W262">
            <v>310</v>
          </cell>
          <cell r="X262">
            <v>0</v>
          </cell>
          <cell r="Y262">
            <v>0</v>
          </cell>
          <cell r="Z262">
            <v>67.741935483870975</v>
          </cell>
        </row>
        <row r="263">
          <cell r="B263">
            <v>44053</v>
          </cell>
          <cell r="C263" t="str">
            <v>B-04 (Production/Injection)</v>
          </cell>
          <cell r="D263" t="str">
            <v>B-04 (Production/Injection):Zone3</v>
          </cell>
          <cell r="E263">
            <v>23</v>
          </cell>
          <cell r="F263">
            <v>100</v>
          </cell>
          <cell r="G263">
            <v>184</v>
          </cell>
          <cell r="H263">
            <v>86</v>
          </cell>
          <cell r="I263">
            <v>39</v>
          </cell>
          <cell r="J263">
            <v>5</v>
          </cell>
          <cell r="K263">
            <v>0</v>
          </cell>
          <cell r="L263">
            <v>5</v>
          </cell>
          <cell r="M263">
            <v>0</v>
          </cell>
          <cell r="N263">
            <v>0.04</v>
          </cell>
          <cell r="O263">
            <v>0.04</v>
          </cell>
          <cell r="P263">
            <v>0</v>
          </cell>
          <cell r="R263">
            <v>8000</v>
          </cell>
          <cell r="T263">
            <v>125</v>
          </cell>
          <cell r="V263" t="str">
            <v>NF, load up indication</v>
          </cell>
          <cell r="W263">
            <v>40</v>
          </cell>
          <cell r="X263">
            <v>0</v>
          </cell>
          <cell r="Y263">
            <v>0</v>
          </cell>
          <cell r="Z263">
            <v>125</v>
          </cell>
        </row>
        <row r="264">
          <cell r="B264">
            <v>44093</v>
          </cell>
          <cell r="C264" t="str">
            <v>B-04 (Production/Injection)</v>
          </cell>
          <cell r="D264" t="str">
            <v>B-04 (Production/Injection):Zone3</v>
          </cell>
          <cell r="E264">
            <v>39</v>
          </cell>
          <cell r="F264">
            <v>100</v>
          </cell>
          <cell r="G264">
            <v>212</v>
          </cell>
          <cell r="H264">
            <v>87</v>
          </cell>
          <cell r="I264">
            <v>35</v>
          </cell>
          <cell r="J264">
            <v>0</v>
          </cell>
          <cell r="K264">
            <v>0.03</v>
          </cell>
          <cell r="L264">
            <v>0.03</v>
          </cell>
          <cell r="M264">
            <v>100</v>
          </cell>
          <cell r="N264">
            <v>0.04</v>
          </cell>
          <cell r="O264">
            <v>0.04</v>
          </cell>
          <cell r="P264">
            <v>0</v>
          </cell>
          <cell r="R264">
            <v>0</v>
          </cell>
          <cell r="T264">
            <v>0.75</v>
          </cell>
          <cell r="V264" t="str">
            <v>NF, load up indication</v>
          </cell>
          <cell r="W264">
            <v>40</v>
          </cell>
          <cell r="X264">
            <v>0</v>
          </cell>
          <cell r="Y264">
            <v>0.75</v>
          </cell>
          <cell r="Z264">
            <v>0</v>
          </cell>
        </row>
        <row r="265">
          <cell r="B265">
            <v>44147</v>
          </cell>
          <cell r="C265" t="str">
            <v>B-04 (Production/Injection)</v>
          </cell>
          <cell r="D265" t="str">
            <v>B-04 (Production/Injection):Zone3</v>
          </cell>
          <cell r="E265">
            <v>2</v>
          </cell>
          <cell r="F265">
            <v>100</v>
          </cell>
          <cell r="G265">
            <v>53</v>
          </cell>
          <cell r="H265">
            <v>116</v>
          </cell>
          <cell r="I265">
            <v>42</v>
          </cell>
          <cell r="J265">
            <v>271</v>
          </cell>
          <cell r="K265">
            <v>6</v>
          </cell>
          <cell r="L265">
            <v>277</v>
          </cell>
          <cell r="M265">
            <v>2.1660649819494586</v>
          </cell>
          <cell r="N265">
            <v>0.6</v>
          </cell>
          <cell r="O265">
            <v>0.6</v>
          </cell>
          <cell r="R265">
            <v>2214.0221402214024</v>
          </cell>
          <cell r="T265">
            <v>461.66666666666669</v>
          </cell>
          <cell r="V265" t="str">
            <v>Unload to VS. WC~2% (5 Nov). Liquid rate is based on level incremental VS. Gas rate is based on average TS meter</v>
          </cell>
          <cell r="W265">
            <v>600</v>
          </cell>
          <cell r="X265">
            <v>0</v>
          </cell>
          <cell r="Y265">
            <v>10</v>
          </cell>
          <cell r="Z265">
            <v>451.66666666666669</v>
          </cell>
        </row>
        <row r="266">
          <cell r="B266">
            <v>44147</v>
          </cell>
          <cell r="C266" t="str">
            <v>B-04 (Production/Injection)</v>
          </cell>
          <cell r="D266" t="str">
            <v>B-04 (Production/Injection):Zone3</v>
          </cell>
          <cell r="E266">
            <v>24</v>
          </cell>
          <cell r="F266">
            <v>100</v>
          </cell>
          <cell r="G266">
            <v>166</v>
          </cell>
          <cell r="H266">
            <v>92</v>
          </cell>
          <cell r="I266">
            <v>42</v>
          </cell>
          <cell r="J266">
            <v>15.1</v>
          </cell>
          <cell r="K266">
            <v>0.37</v>
          </cell>
          <cell r="L266">
            <v>15.47</v>
          </cell>
          <cell r="M266">
            <v>2.3917259211376858</v>
          </cell>
          <cell r="N266">
            <v>7.0000000000000007E-2</v>
          </cell>
          <cell r="O266">
            <v>7.0000000000000007E-2</v>
          </cell>
          <cell r="R266">
            <v>4635.7615894039736</v>
          </cell>
          <cell r="T266">
            <v>221</v>
          </cell>
          <cell r="V266" t="str">
            <v>Normal test, NF</v>
          </cell>
          <cell r="W266">
            <v>70</v>
          </cell>
          <cell r="X266">
            <v>0</v>
          </cell>
          <cell r="Y266">
            <v>5.2857142857142856</v>
          </cell>
          <cell r="Z266">
            <v>215.71428571428569</v>
          </cell>
        </row>
        <row r="267">
          <cell r="B267">
            <v>44172</v>
          </cell>
          <cell r="C267" t="str">
            <v>B-04 (Production/Injection)</v>
          </cell>
          <cell r="D267" t="str">
            <v>B-04 (Production/Injection):Zone3</v>
          </cell>
          <cell r="E267">
            <v>6</v>
          </cell>
          <cell r="F267">
            <v>100</v>
          </cell>
          <cell r="G267">
            <v>202</v>
          </cell>
          <cell r="H267">
            <v>89</v>
          </cell>
          <cell r="I267">
            <v>40</v>
          </cell>
          <cell r="J267">
            <v>41</v>
          </cell>
          <cell r="K267">
            <v>0</v>
          </cell>
          <cell r="L267">
            <v>41</v>
          </cell>
          <cell r="M267">
            <v>0</v>
          </cell>
          <cell r="N267">
            <v>0.03</v>
          </cell>
          <cell r="O267">
            <v>0.03</v>
          </cell>
          <cell r="P267">
            <v>0</v>
          </cell>
          <cell r="Q267">
            <v>0</v>
          </cell>
          <cell r="R267">
            <v>731.70731707317077</v>
          </cell>
          <cell r="T267">
            <v>1366.6666666666667</v>
          </cell>
          <cell r="V267" t="str">
            <v>NF, during FGS, SITP 1200#</v>
          </cell>
          <cell r="W267">
            <v>30</v>
          </cell>
          <cell r="X267">
            <v>0</v>
          </cell>
          <cell r="Y267">
            <v>0</v>
          </cell>
          <cell r="Z267">
            <v>1366.6666666666667</v>
          </cell>
        </row>
        <row r="268">
          <cell r="B268">
            <v>44176</v>
          </cell>
          <cell r="C268" t="str">
            <v>B-04 (Production/Injection)</v>
          </cell>
          <cell r="D268" t="str">
            <v>B-04 (Production/Injection):Zone3</v>
          </cell>
          <cell r="E268">
            <v>12</v>
          </cell>
          <cell r="F268">
            <v>100</v>
          </cell>
          <cell r="G268">
            <v>191</v>
          </cell>
          <cell r="H268">
            <v>81</v>
          </cell>
          <cell r="I268">
            <v>38</v>
          </cell>
          <cell r="J268">
            <v>0.02</v>
          </cell>
          <cell r="K268">
            <v>0</v>
          </cell>
          <cell r="L268">
            <v>0.02</v>
          </cell>
          <cell r="M268">
            <v>0</v>
          </cell>
          <cell r="N268">
            <v>0.01</v>
          </cell>
          <cell r="O268">
            <v>0.01</v>
          </cell>
          <cell r="P268">
            <v>0</v>
          </cell>
          <cell r="Q268">
            <v>0</v>
          </cell>
          <cell r="R268">
            <v>500000</v>
          </cell>
          <cell r="T268">
            <v>2</v>
          </cell>
          <cell r="V268" t="str">
            <v>NF, after rig down, SITP 600#, still load up</v>
          </cell>
          <cell r="W268">
            <v>10</v>
          </cell>
          <cell r="X268">
            <v>0</v>
          </cell>
          <cell r="Y268">
            <v>0</v>
          </cell>
          <cell r="Z268">
            <v>2</v>
          </cell>
        </row>
        <row r="269">
          <cell r="B269">
            <v>44198</v>
          </cell>
          <cell r="C269" t="str">
            <v>B-04 (Production/Injection)</v>
          </cell>
          <cell r="D269" t="str">
            <v>B-04 (Production/Injection):Zone3</v>
          </cell>
          <cell r="E269">
            <v>5</v>
          </cell>
          <cell r="F269">
            <v>100</v>
          </cell>
          <cell r="G269">
            <v>194</v>
          </cell>
          <cell r="H269">
            <v>80</v>
          </cell>
          <cell r="I269">
            <v>37</v>
          </cell>
          <cell r="J269">
            <v>1</v>
          </cell>
          <cell r="K269">
            <v>0</v>
          </cell>
          <cell r="L269">
            <v>1</v>
          </cell>
          <cell r="M269">
            <v>0</v>
          </cell>
          <cell r="N269">
            <v>0.02</v>
          </cell>
          <cell r="O269">
            <v>0.02</v>
          </cell>
          <cell r="P269">
            <v>0</v>
          </cell>
          <cell r="Q269">
            <v>0</v>
          </cell>
          <cell r="R269">
            <v>20000</v>
          </cell>
          <cell r="T269">
            <v>50</v>
          </cell>
          <cell r="V269" t="str">
            <v>NF, load up</v>
          </cell>
          <cell r="W269">
            <v>20</v>
          </cell>
          <cell r="X269">
            <v>0</v>
          </cell>
          <cell r="Y269">
            <v>0</v>
          </cell>
          <cell r="Z269">
            <v>50</v>
          </cell>
        </row>
        <row r="270">
          <cell r="B270">
            <v>44262</v>
          </cell>
          <cell r="C270" t="str">
            <v>B-04 (Production/Injection)</v>
          </cell>
          <cell r="D270" t="str">
            <v>B-04 (Production/Injection):Zone3</v>
          </cell>
          <cell r="E270">
            <v>12</v>
          </cell>
          <cell r="F270">
            <v>100</v>
          </cell>
          <cell r="G270">
            <v>216</v>
          </cell>
          <cell r="H270">
            <v>78</v>
          </cell>
          <cell r="I270">
            <v>622</v>
          </cell>
          <cell r="J270">
            <v>38</v>
          </cell>
          <cell r="K270">
            <v>15</v>
          </cell>
          <cell r="L270">
            <v>53</v>
          </cell>
          <cell r="M270">
            <v>28.30188679245283</v>
          </cell>
          <cell r="N270">
            <v>7.4999999999999997E-2</v>
          </cell>
          <cell r="O270">
            <v>2.44</v>
          </cell>
          <cell r="P270">
            <v>2.3199999999999998</v>
          </cell>
          <cell r="R270">
            <v>1973.6842105263158</v>
          </cell>
          <cell r="T270">
            <v>706.66666666666663</v>
          </cell>
          <cell r="V270" t="str">
            <v>GL meter 3.3 MM (Qg T/S&lt;&lt;GL meter), gas asso negative, post GLPO</v>
          </cell>
          <cell r="W270">
            <v>75</v>
          </cell>
          <cell r="X270">
            <v>2320</v>
          </cell>
          <cell r="Y270">
            <v>200</v>
          </cell>
        </row>
        <row r="271">
          <cell r="B271">
            <v>44264</v>
          </cell>
          <cell r="C271" t="str">
            <v>B-04 (Production/Injection)</v>
          </cell>
          <cell r="D271" t="str">
            <v>B-04 (Production/Injection):Zone3</v>
          </cell>
          <cell r="E271">
            <v>5</v>
          </cell>
          <cell r="F271">
            <v>100</v>
          </cell>
          <cell r="G271">
            <v>216</v>
          </cell>
          <cell r="H271">
            <v>83</v>
          </cell>
          <cell r="I271">
            <v>500</v>
          </cell>
          <cell r="J271">
            <v>28</v>
          </cell>
          <cell r="K271">
            <v>43</v>
          </cell>
          <cell r="L271">
            <v>71</v>
          </cell>
          <cell r="M271">
            <v>60.563380281690144</v>
          </cell>
          <cell r="N271">
            <v>5.7000000000000002E-2</v>
          </cell>
          <cell r="O271">
            <v>3.2</v>
          </cell>
          <cell r="P271">
            <v>2.3650000000000002</v>
          </cell>
          <cell r="R271">
            <v>2035.7142857142858</v>
          </cell>
          <cell r="T271">
            <v>1245.6140350877192</v>
          </cell>
          <cell r="V271" t="str">
            <v>GL meter 4.23 MM (Qg T/S&lt;&lt;GL meter), gas asso negative (use GOR 2000), post GLPO</v>
          </cell>
          <cell r="W271">
            <v>57</v>
          </cell>
          <cell r="X271">
            <v>2365</v>
          </cell>
          <cell r="Y271">
            <v>754.38596491228066</v>
          </cell>
        </row>
        <row r="272">
          <cell r="B272">
            <v>44265</v>
          </cell>
          <cell r="C272" t="str">
            <v>B-04 (Production/Injection)</v>
          </cell>
          <cell r="D272" t="str">
            <v>B-04 (Production/Injection):Zone3</v>
          </cell>
          <cell r="E272">
            <v>12</v>
          </cell>
          <cell r="F272">
            <v>100</v>
          </cell>
          <cell r="G272">
            <v>217</v>
          </cell>
          <cell r="H272">
            <v>83</v>
          </cell>
          <cell r="I272">
            <v>510</v>
          </cell>
          <cell r="J272">
            <v>39</v>
          </cell>
          <cell r="K272">
            <v>22</v>
          </cell>
          <cell r="L272">
            <v>61</v>
          </cell>
          <cell r="M272">
            <v>36.065573770491802</v>
          </cell>
          <cell r="N272">
            <v>7.8E-2</v>
          </cell>
          <cell r="O272">
            <v>3.2</v>
          </cell>
          <cell r="P272">
            <v>3.1219999999999999</v>
          </cell>
          <cell r="R272">
            <v>2000</v>
          </cell>
          <cell r="T272">
            <v>782.0512820512821</v>
          </cell>
          <cell r="V272" t="str">
            <v>GL meter 4.14 MM (Qg TS &lt;&lt; GL meter), use GOR 2000</v>
          </cell>
          <cell r="W272">
            <v>78</v>
          </cell>
          <cell r="X272">
            <v>3122</v>
          </cell>
          <cell r="Y272">
            <v>282.05128205128204</v>
          </cell>
        </row>
        <row r="273">
          <cell r="B273">
            <v>44266</v>
          </cell>
          <cell r="C273" t="str">
            <v>B-04 (Production/Injection)</v>
          </cell>
          <cell r="D273" t="str">
            <v>B-04 (Production/Injection):Zone3</v>
          </cell>
          <cell r="E273">
            <v>16</v>
          </cell>
          <cell r="F273">
            <v>100</v>
          </cell>
          <cell r="G273">
            <v>215</v>
          </cell>
          <cell r="H273">
            <v>80</v>
          </cell>
          <cell r="I273">
            <v>610</v>
          </cell>
          <cell r="J273">
            <v>0.02</v>
          </cell>
          <cell r="K273">
            <v>0</v>
          </cell>
          <cell r="L273">
            <v>0.02</v>
          </cell>
          <cell r="M273">
            <v>0</v>
          </cell>
          <cell r="N273">
            <v>0.18</v>
          </cell>
          <cell r="O273">
            <v>0.18</v>
          </cell>
          <cell r="P273">
            <v>0</v>
          </cell>
          <cell r="R273">
            <v>9000000</v>
          </cell>
          <cell r="T273">
            <v>0.1111111111111111</v>
          </cell>
          <cell r="V273" t="str">
            <v>NF, test#4, stop GL then continue flow test natural flow</v>
          </cell>
          <cell r="W273">
            <v>180</v>
          </cell>
          <cell r="X273">
            <v>0</v>
          </cell>
          <cell r="Y273">
            <v>0</v>
          </cell>
        </row>
        <row r="274">
          <cell r="B274">
            <v>44270</v>
          </cell>
          <cell r="C274" t="str">
            <v>B-04 (Production/Injection)</v>
          </cell>
          <cell r="D274" t="str">
            <v>B-04 (Production/Injection):Zone3</v>
          </cell>
          <cell r="E274">
            <v>16</v>
          </cell>
          <cell r="F274">
            <v>100</v>
          </cell>
          <cell r="G274">
            <v>205</v>
          </cell>
          <cell r="H274">
            <v>85</v>
          </cell>
          <cell r="I274">
            <v>565</v>
          </cell>
          <cell r="J274">
            <v>51</v>
          </cell>
          <cell r="K274">
            <v>13</v>
          </cell>
          <cell r="L274">
            <v>64</v>
          </cell>
          <cell r="M274">
            <v>20.3125</v>
          </cell>
          <cell r="N274">
            <v>0.10299999999999999</v>
          </cell>
          <cell r="O274">
            <v>2.4079999999999999</v>
          </cell>
          <cell r="P274">
            <v>2.3050000000000002</v>
          </cell>
          <cell r="Q274">
            <v>39.74</v>
          </cell>
          <cell r="R274">
            <v>2019.6078431372548</v>
          </cell>
          <cell r="T274">
            <v>621.35922330097083</v>
          </cell>
          <cell r="V274" t="str">
            <v>GL meter 3.15 MMSCFD (Qg T/S &lt;&lt; GL meter), use GOR 2000, WC~20%</v>
          </cell>
          <cell r="W274">
            <v>103</v>
          </cell>
          <cell r="X274">
            <v>2305</v>
          </cell>
          <cell r="Y274">
            <v>126.21359223300972</v>
          </cell>
        </row>
        <row r="275">
          <cell r="B275">
            <v>44273</v>
          </cell>
          <cell r="C275" t="str">
            <v>B-04 (Production/Injection)</v>
          </cell>
          <cell r="D275" t="str">
            <v>B-04 (Production/Injection):Zone3</v>
          </cell>
          <cell r="E275">
            <v>14</v>
          </cell>
          <cell r="F275">
            <v>100</v>
          </cell>
          <cell r="G275">
            <v>250</v>
          </cell>
          <cell r="H275">
            <v>93</v>
          </cell>
          <cell r="I275">
            <v>382</v>
          </cell>
          <cell r="J275">
            <v>0</v>
          </cell>
          <cell r="K275">
            <v>0</v>
          </cell>
          <cell r="L275">
            <v>0</v>
          </cell>
          <cell r="M275">
            <v>0</v>
          </cell>
          <cell r="N275">
            <v>0.28999999999999998</v>
          </cell>
          <cell r="O275">
            <v>0.28999999999999998</v>
          </cell>
          <cell r="P275">
            <v>0</v>
          </cell>
          <cell r="R275">
            <v>0</v>
          </cell>
          <cell r="T275">
            <v>0</v>
          </cell>
          <cell r="V275" t="str">
            <v>NF, post Gas Injection</v>
          </cell>
          <cell r="W275">
            <v>290</v>
          </cell>
          <cell r="X275">
            <v>0</v>
          </cell>
          <cell r="Y275">
            <v>0</v>
          </cell>
        </row>
        <row r="276">
          <cell r="B276">
            <v>44298</v>
          </cell>
          <cell r="C276" t="str">
            <v>B-04 (Production/Injection)</v>
          </cell>
          <cell r="D276" t="str">
            <v>B-04 (Production/Injection):Zone3</v>
          </cell>
          <cell r="E276">
            <v>12</v>
          </cell>
          <cell r="F276">
            <v>100</v>
          </cell>
          <cell r="G276">
            <v>205</v>
          </cell>
          <cell r="H276">
            <v>85</v>
          </cell>
          <cell r="I276">
            <v>565</v>
          </cell>
          <cell r="J276">
            <v>51</v>
          </cell>
          <cell r="K276">
            <v>13</v>
          </cell>
          <cell r="L276">
            <v>64</v>
          </cell>
          <cell r="M276">
            <v>20.3125</v>
          </cell>
          <cell r="N276">
            <v>0.10299999999999999</v>
          </cell>
          <cell r="O276">
            <v>2.4079999999999999</v>
          </cell>
          <cell r="P276">
            <v>2.3050000000000002</v>
          </cell>
          <cell r="R276">
            <v>2019.6078431372548</v>
          </cell>
          <cell r="T276">
            <v>621.35922330097083</v>
          </cell>
          <cell r="V276" t="str">
            <v>GL meter 3 MM (virtual welltest due to T/S not available B-13)</v>
          </cell>
          <cell r="W276">
            <v>103</v>
          </cell>
          <cell r="X276">
            <v>2305</v>
          </cell>
          <cell r="Y276">
            <v>126.21359223300972</v>
          </cell>
        </row>
        <row r="277">
          <cell r="B277">
            <v>44315</v>
          </cell>
          <cell r="C277" t="str">
            <v>B-04 (Production/Injection)</v>
          </cell>
          <cell r="D277" t="str">
            <v>B-04 (Production/Injection):Zone3</v>
          </cell>
          <cell r="E277">
            <v>14</v>
          </cell>
          <cell r="F277">
            <v>100</v>
          </cell>
          <cell r="G277">
            <v>192</v>
          </cell>
          <cell r="H277">
            <v>87</v>
          </cell>
          <cell r="I277">
            <v>736</v>
          </cell>
          <cell r="J277">
            <v>53</v>
          </cell>
          <cell r="K277">
            <v>0</v>
          </cell>
          <cell r="L277">
            <v>53</v>
          </cell>
          <cell r="M277">
            <v>0</v>
          </cell>
          <cell r="N277">
            <v>2.1000000000000001E-2</v>
          </cell>
          <cell r="O277">
            <v>3</v>
          </cell>
          <cell r="P277">
            <v>2.9790000000000001</v>
          </cell>
          <cell r="R277">
            <v>396.22641509433964</v>
          </cell>
          <cell r="T277">
            <v>2523.8095238095239</v>
          </cell>
          <cell r="V277" t="str">
            <v xml:space="preserve">GL performance test, GL meter ~3.8 MMSCFD &gt;&gt; gas TS, WC manual 0%_x000D_
</v>
          </cell>
          <cell r="W277">
            <v>21</v>
          </cell>
          <cell r="X277">
            <v>2979</v>
          </cell>
          <cell r="Y277">
            <v>0</v>
          </cell>
        </row>
        <row r="278">
          <cell r="B278">
            <v>44316</v>
          </cell>
          <cell r="C278" t="str">
            <v>B-04 (Production/Injection)</v>
          </cell>
          <cell r="D278" t="str">
            <v>B-04 (Production/Injection):Zone3</v>
          </cell>
          <cell r="E278">
            <v>12</v>
          </cell>
          <cell r="F278">
            <v>100</v>
          </cell>
          <cell r="G278">
            <v>208</v>
          </cell>
          <cell r="H278">
            <v>90</v>
          </cell>
          <cell r="I278">
            <v>696</v>
          </cell>
          <cell r="J278">
            <v>68</v>
          </cell>
          <cell r="K278">
            <v>0</v>
          </cell>
          <cell r="L278">
            <v>68</v>
          </cell>
          <cell r="M278">
            <v>0</v>
          </cell>
          <cell r="N278">
            <v>2.7E-2</v>
          </cell>
          <cell r="O278">
            <v>2.54</v>
          </cell>
          <cell r="P278">
            <v>2.5129999999999999</v>
          </cell>
          <cell r="R278">
            <v>397.05882352941177</v>
          </cell>
          <cell r="T278">
            <v>2518.5185185185187</v>
          </cell>
          <cell r="V278" t="str">
            <v>GL performance test, GL meter ~3.2 MMSCFD &gt;&gt; gas TS</v>
          </cell>
          <cell r="W278">
            <v>27</v>
          </cell>
          <cell r="X278">
            <v>2513</v>
          </cell>
          <cell r="Y278">
            <v>0</v>
          </cell>
        </row>
        <row r="279">
          <cell r="B279">
            <v>44317</v>
          </cell>
          <cell r="C279" t="str">
            <v>B-04 (Production/Injection)</v>
          </cell>
          <cell r="D279" t="str">
            <v>B-04 (Production/Injection):Zone3</v>
          </cell>
          <cell r="E279">
            <v>8</v>
          </cell>
          <cell r="F279">
            <v>100</v>
          </cell>
          <cell r="G279">
            <v>212</v>
          </cell>
          <cell r="H279">
            <v>93</v>
          </cell>
          <cell r="I279">
            <v>658</v>
          </cell>
          <cell r="J279">
            <v>75</v>
          </cell>
          <cell r="K279">
            <v>0</v>
          </cell>
          <cell r="L279">
            <v>75</v>
          </cell>
          <cell r="M279">
            <v>0</v>
          </cell>
          <cell r="N279">
            <v>0.03</v>
          </cell>
          <cell r="O279">
            <v>1.81</v>
          </cell>
          <cell r="P279">
            <v>1.78</v>
          </cell>
          <cell r="R279">
            <v>400</v>
          </cell>
          <cell r="T279">
            <v>2500</v>
          </cell>
          <cell r="V279" t="str">
            <v>GL performance test (optimum), GL meter ~2.1 MMSCFD &gt;&gt; gas TS</v>
          </cell>
          <cell r="W279">
            <v>30</v>
          </cell>
          <cell r="X279">
            <v>1780</v>
          </cell>
          <cell r="Y279">
            <v>0</v>
          </cell>
        </row>
        <row r="280">
          <cell r="B280">
            <v>44318</v>
          </cell>
          <cell r="C280" t="str">
            <v>B-04 (Production/Injection)</v>
          </cell>
          <cell r="D280" t="str">
            <v>B-04 (Production/Injection):Zone3</v>
          </cell>
          <cell r="E280">
            <v>8</v>
          </cell>
          <cell r="F280">
            <v>100</v>
          </cell>
          <cell r="G280">
            <v>220</v>
          </cell>
          <cell r="H280">
            <v>88</v>
          </cell>
          <cell r="I280">
            <v>608</v>
          </cell>
          <cell r="J280">
            <v>0.03</v>
          </cell>
          <cell r="K280">
            <v>0</v>
          </cell>
          <cell r="L280">
            <v>0.03</v>
          </cell>
          <cell r="M280">
            <v>0</v>
          </cell>
          <cell r="N280">
            <v>1E-4</v>
          </cell>
          <cell r="O280">
            <v>0.88</v>
          </cell>
          <cell r="P280">
            <v>0.87990000000000002</v>
          </cell>
          <cell r="R280">
            <v>3333.3333333333335</v>
          </cell>
          <cell r="T280">
            <v>300</v>
          </cell>
          <cell r="V280" t="str">
            <v>GL meter ~0.96 MMSCFD &gt;&gt; gas TS, the well is flowing intermittent</v>
          </cell>
          <cell r="W280">
            <v>0.1</v>
          </cell>
          <cell r="X280">
            <v>879.9</v>
          </cell>
          <cell r="Y280">
            <v>0</v>
          </cell>
        </row>
        <row r="281">
          <cell r="B281">
            <v>44319</v>
          </cell>
          <cell r="C281" t="str">
            <v>B-04 (Production/Injection)</v>
          </cell>
          <cell r="D281" t="str">
            <v>B-04 (Production/Injection):Zone3</v>
          </cell>
          <cell r="E281">
            <v>15</v>
          </cell>
          <cell r="F281">
            <v>100</v>
          </cell>
          <cell r="G281">
            <v>199</v>
          </cell>
          <cell r="H281">
            <v>80</v>
          </cell>
          <cell r="I281">
            <v>752</v>
          </cell>
          <cell r="J281">
            <v>50</v>
          </cell>
          <cell r="K281">
            <v>0</v>
          </cell>
          <cell r="L281">
            <v>50</v>
          </cell>
          <cell r="M281">
            <v>0</v>
          </cell>
          <cell r="N281">
            <v>0.1</v>
          </cell>
          <cell r="O281">
            <v>4.63</v>
          </cell>
          <cell r="P281">
            <v>4.53</v>
          </cell>
          <cell r="R281">
            <v>2000</v>
          </cell>
          <cell r="T281">
            <v>500</v>
          </cell>
          <cell r="V281" t="str">
            <v>GL performance test, GL meter~5.2 MMSCFD &gt;&gt; gas TS</v>
          </cell>
          <cell r="W281">
            <v>100</v>
          </cell>
          <cell r="X281">
            <v>4530</v>
          </cell>
          <cell r="Y281">
            <v>0</v>
          </cell>
        </row>
        <row r="282">
          <cell r="B282">
            <v>44333</v>
          </cell>
          <cell r="C282" t="str">
            <v>B-04 (Production/Injection)</v>
          </cell>
          <cell r="D282" t="str">
            <v>B-04 (Production/Injection):Zone3</v>
          </cell>
          <cell r="E282">
            <v>23</v>
          </cell>
          <cell r="F282">
            <v>100</v>
          </cell>
          <cell r="G282">
            <v>212</v>
          </cell>
          <cell r="H282">
            <v>97</v>
          </cell>
          <cell r="I282">
            <v>567</v>
          </cell>
          <cell r="J282">
            <v>76</v>
          </cell>
          <cell r="K282">
            <v>0</v>
          </cell>
          <cell r="L282">
            <v>76</v>
          </cell>
          <cell r="M282">
            <v>0</v>
          </cell>
          <cell r="N282">
            <v>0.152</v>
          </cell>
          <cell r="O282">
            <v>2.2149999999999999</v>
          </cell>
          <cell r="P282">
            <v>2.0630000000000002</v>
          </cell>
          <cell r="R282">
            <v>2000</v>
          </cell>
          <cell r="T282">
            <v>500</v>
          </cell>
          <cell r="V282" t="str">
            <v xml:space="preserve">GL meter 2.61 MMSCFD (GL meter &gt;&gt; Qg TS), </v>
          </cell>
          <cell r="W282">
            <v>152</v>
          </cell>
          <cell r="X282">
            <v>2063</v>
          </cell>
          <cell r="Y282">
            <v>0</v>
          </cell>
        </row>
        <row r="283">
          <cell r="B283">
            <v>44344</v>
          </cell>
          <cell r="C283" t="str">
            <v>B-04 (Production/Injection)</v>
          </cell>
          <cell r="D283" t="str">
            <v>B-04 (Production/Injection):Zone3</v>
          </cell>
          <cell r="E283">
            <v>19</v>
          </cell>
          <cell r="F283">
            <v>100</v>
          </cell>
          <cell r="G283">
            <v>203</v>
          </cell>
          <cell r="H283">
            <v>92</v>
          </cell>
          <cell r="I283">
            <v>914</v>
          </cell>
          <cell r="J283">
            <v>40</v>
          </cell>
          <cell r="K283">
            <v>0</v>
          </cell>
          <cell r="L283">
            <v>40</v>
          </cell>
          <cell r="M283">
            <v>0</v>
          </cell>
          <cell r="N283">
            <v>0.08</v>
          </cell>
          <cell r="O283">
            <v>1.7170000000000001</v>
          </cell>
          <cell r="P283">
            <v>1.637</v>
          </cell>
          <cell r="Q283">
            <v>39</v>
          </cell>
          <cell r="R283">
            <v>2000</v>
          </cell>
          <cell r="T283">
            <v>500</v>
          </cell>
          <cell r="V283" t="str">
            <v xml:space="preserve">GL meter 2.1 MMSCFD (GL meter &gt;&gt; Qg TS), </v>
          </cell>
          <cell r="W283">
            <v>80</v>
          </cell>
          <cell r="X283">
            <v>1637</v>
          </cell>
          <cell r="Y283">
            <v>0</v>
          </cell>
        </row>
        <row r="284">
          <cell r="B284">
            <v>44372</v>
          </cell>
          <cell r="C284" t="str">
            <v>B-04 (Production/Injection)</v>
          </cell>
          <cell r="D284" t="str">
            <v>B-04 (Production/Injection):Zone3</v>
          </cell>
          <cell r="E284">
            <v>12</v>
          </cell>
          <cell r="F284">
            <v>100</v>
          </cell>
          <cell r="G284">
            <v>216</v>
          </cell>
          <cell r="H284">
            <v>83</v>
          </cell>
          <cell r="I284">
            <v>610</v>
          </cell>
          <cell r="J284">
            <v>66</v>
          </cell>
          <cell r="K284">
            <v>0</v>
          </cell>
          <cell r="L284">
            <v>66</v>
          </cell>
          <cell r="M284">
            <v>0</v>
          </cell>
          <cell r="N284">
            <v>0.13</v>
          </cell>
          <cell r="O284">
            <v>3.76</v>
          </cell>
          <cell r="P284">
            <v>3.63</v>
          </cell>
          <cell r="R284">
            <v>1969.6969696969697</v>
          </cell>
          <cell r="T284">
            <v>507.69230769230768</v>
          </cell>
          <cell r="V284" t="str">
            <v>GL meter 4.7 MM flat</v>
          </cell>
          <cell r="W284">
            <v>130</v>
          </cell>
          <cell r="X284">
            <v>3630</v>
          </cell>
          <cell r="Y284">
            <v>0</v>
          </cell>
        </row>
        <row r="285">
          <cell r="B285">
            <v>44389</v>
          </cell>
          <cell r="C285" t="str">
            <v>B-04 (Production/Injection)</v>
          </cell>
          <cell r="D285" t="str">
            <v>B-04 (Production/Injection):Zone3</v>
          </cell>
          <cell r="E285">
            <v>20</v>
          </cell>
          <cell r="F285">
            <v>100</v>
          </cell>
          <cell r="G285">
            <v>204</v>
          </cell>
          <cell r="H285">
            <v>84</v>
          </cell>
          <cell r="I285">
            <v>635</v>
          </cell>
          <cell r="J285">
            <v>68</v>
          </cell>
          <cell r="K285">
            <v>0</v>
          </cell>
          <cell r="L285">
            <v>68</v>
          </cell>
          <cell r="M285">
            <v>0</v>
          </cell>
          <cell r="N285">
            <v>0.13600000000000001</v>
          </cell>
          <cell r="O285">
            <v>3.7210000000000001</v>
          </cell>
          <cell r="P285">
            <v>3.5840000000000001</v>
          </cell>
          <cell r="Q285">
            <v>100</v>
          </cell>
          <cell r="R285">
            <v>2000</v>
          </cell>
          <cell r="T285">
            <v>500</v>
          </cell>
          <cell r="V285" t="str">
            <v>GL meter 4.7 MMSCFD (GL meter &gt;&gt; Qg TS)</v>
          </cell>
          <cell r="W285">
            <v>136</v>
          </cell>
          <cell r="X285">
            <v>3584</v>
          </cell>
          <cell r="Y285">
            <v>0</v>
          </cell>
          <cell r="Z285">
            <v>-0.02</v>
          </cell>
        </row>
        <row r="286">
          <cell r="B286">
            <v>44428</v>
          </cell>
          <cell r="C286" t="str">
            <v>B-04 (Production/Injection)</v>
          </cell>
          <cell r="D286" t="str">
            <v>B-04 (Production/Injection):Zone3</v>
          </cell>
          <cell r="E286">
            <v>12</v>
          </cell>
          <cell r="F286">
            <v>100</v>
          </cell>
          <cell r="G286">
            <v>217</v>
          </cell>
          <cell r="H286">
            <v>99</v>
          </cell>
          <cell r="I286">
            <v>625</v>
          </cell>
          <cell r="J286">
            <v>74.400000000000006</v>
          </cell>
          <cell r="K286">
            <v>0</v>
          </cell>
          <cell r="L286">
            <v>74.400000000000006</v>
          </cell>
          <cell r="M286">
            <v>0</v>
          </cell>
          <cell r="N286">
            <v>0.14899999999999999</v>
          </cell>
          <cell r="O286">
            <v>0.56999999999999995</v>
          </cell>
          <cell r="P286">
            <v>0.42</v>
          </cell>
          <cell r="R286">
            <v>2002.6881720430108</v>
          </cell>
          <cell r="T286">
            <v>499.32885906040269</v>
          </cell>
          <cell r="V286" t="str">
            <v>GL, GL meter (&gt;4.74 MM) &gt;&gt; Gas TS (0.57 MM), manual WC 0%</v>
          </cell>
          <cell r="W286">
            <v>149</v>
          </cell>
          <cell r="X286">
            <v>420</v>
          </cell>
          <cell r="Y286">
            <v>0</v>
          </cell>
        </row>
        <row r="287">
          <cell r="B287">
            <v>44462</v>
          </cell>
          <cell r="C287" t="str">
            <v>B-04 (Production/Injection)</v>
          </cell>
          <cell r="D287" t="str">
            <v>B-04 (Production/Injection):Zone3</v>
          </cell>
          <cell r="E287">
            <v>12</v>
          </cell>
          <cell r="F287">
            <v>100</v>
          </cell>
          <cell r="G287">
            <v>218</v>
          </cell>
          <cell r="H287">
            <v>96</v>
          </cell>
          <cell r="I287">
            <v>921</v>
          </cell>
          <cell r="J287">
            <v>33</v>
          </cell>
          <cell r="K287">
            <v>0</v>
          </cell>
          <cell r="L287">
            <v>33</v>
          </cell>
          <cell r="M287">
            <v>0</v>
          </cell>
          <cell r="N287">
            <v>6.6000000000000003E-2</v>
          </cell>
          <cell r="O287">
            <v>0.53</v>
          </cell>
          <cell r="P287">
            <v>0.46400000000000002</v>
          </cell>
          <cell r="R287">
            <v>2000</v>
          </cell>
          <cell r="T287">
            <v>500</v>
          </cell>
          <cell r="V287" t="str">
            <v>GL 2.2 MM (GL&gt;T/S), CHP increase ~900 psig with GL 0.5 MM, not low as previous ~600# with GL 3 MM, Plugging...? will try to increase GL choke</v>
          </cell>
          <cell r="W287">
            <v>66</v>
          </cell>
          <cell r="X287">
            <v>464</v>
          </cell>
          <cell r="Y287">
            <v>0</v>
          </cell>
        </row>
        <row r="288">
          <cell r="B288">
            <v>44463</v>
          </cell>
          <cell r="C288" t="str">
            <v>B-04 (Production/Injection)</v>
          </cell>
          <cell r="D288" t="str">
            <v>B-04 (Production/Injection):Zone3</v>
          </cell>
          <cell r="E288">
            <v>18</v>
          </cell>
          <cell r="F288">
            <v>100</v>
          </cell>
          <cell r="G288">
            <v>218</v>
          </cell>
          <cell r="H288">
            <v>91</v>
          </cell>
          <cell r="I288">
            <v>1183</v>
          </cell>
          <cell r="J288">
            <v>3</v>
          </cell>
          <cell r="K288">
            <v>0</v>
          </cell>
          <cell r="L288">
            <v>3</v>
          </cell>
          <cell r="M288">
            <v>0</v>
          </cell>
          <cell r="N288">
            <v>6.0000000000000001E-3</v>
          </cell>
          <cell r="O288">
            <v>2.2599999999999998</v>
          </cell>
          <cell r="P288">
            <v>2.25</v>
          </cell>
          <cell r="R288">
            <v>2000</v>
          </cell>
          <cell r="T288">
            <v>500</v>
          </cell>
          <cell r="V288" t="str">
            <v>GL 4.03 MM (GL&gt;T.S), CHP increase with GLI increase</v>
          </cell>
          <cell r="W288">
            <v>6</v>
          </cell>
          <cell r="X288">
            <v>2250</v>
          </cell>
          <cell r="Y288">
            <v>0</v>
          </cell>
        </row>
        <row r="289">
          <cell r="B289">
            <v>44482</v>
          </cell>
          <cell r="C289" t="str">
            <v>B-04 (Production/Injection)</v>
          </cell>
          <cell r="D289" t="str">
            <v>B-04 (Production/Injection):Zone3</v>
          </cell>
          <cell r="E289">
            <v>23</v>
          </cell>
          <cell r="F289">
            <v>100</v>
          </cell>
          <cell r="G289">
            <v>199</v>
          </cell>
          <cell r="H289">
            <v>87</v>
          </cell>
          <cell r="I289">
            <v>1278</v>
          </cell>
          <cell r="J289">
            <v>0.55000000000000004</v>
          </cell>
          <cell r="K289">
            <v>0.18</v>
          </cell>
          <cell r="L289">
            <v>0.73</v>
          </cell>
          <cell r="M289">
            <v>24.657534246575342</v>
          </cell>
          <cell r="N289">
            <v>1.1000000000000001E-3</v>
          </cell>
          <cell r="O289">
            <v>3.13</v>
          </cell>
          <cell r="P289">
            <v>3.1288999999999998</v>
          </cell>
          <cell r="R289">
            <v>2000</v>
          </cell>
          <cell r="T289">
            <v>663.63636363636363</v>
          </cell>
          <cell r="V289" t="str">
            <v>GL sensitivity - GL 4.79 MM (GL&gt; Qg TS), manual WC 25%</v>
          </cell>
          <cell r="W289">
            <v>1.1000000000000001</v>
          </cell>
          <cell r="X289">
            <v>3128.8999999999996</v>
          </cell>
          <cell r="Y289">
            <v>163.63636363636363</v>
          </cell>
        </row>
        <row r="290">
          <cell r="B290">
            <v>44483</v>
          </cell>
          <cell r="C290" t="str">
            <v>B-04 (Production/Injection)</v>
          </cell>
          <cell r="D290" t="str">
            <v>B-04 (Production/Injection):Zone3</v>
          </cell>
          <cell r="E290">
            <v>17</v>
          </cell>
          <cell r="F290">
            <v>100</v>
          </cell>
          <cell r="G290">
            <v>198</v>
          </cell>
          <cell r="H290">
            <v>88</v>
          </cell>
          <cell r="I290">
            <v>1050</v>
          </cell>
          <cell r="J290">
            <v>13.4</v>
          </cell>
          <cell r="K290">
            <v>4.25</v>
          </cell>
          <cell r="L290">
            <v>17.649999999999999</v>
          </cell>
          <cell r="M290">
            <v>24.079320113314449</v>
          </cell>
          <cell r="N290">
            <v>2.6800000000000001E-2</v>
          </cell>
          <cell r="O290">
            <v>2.72</v>
          </cell>
          <cell r="P290">
            <v>2.6930000000000001</v>
          </cell>
          <cell r="R290">
            <v>2000</v>
          </cell>
          <cell r="T290">
            <v>658.58208955223881</v>
          </cell>
          <cell r="V290" t="str">
            <v>GL sensitivity - GL 3.89 MM (GL&gt; Qg TS), use WC 25%</v>
          </cell>
          <cell r="W290">
            <v>26.8</v>
          </cell>
          <cell r="X290">
            <v>2693</v>
          </cell>
          <cell r="Y290">
            <v>158.58208955223881</v>
          </cell>
        </row>
        <row r="291">
          <cell r="B291">
            <v>44484</v>
          </cell>
          <cell r="C291" t="str">
            <v>B-04 (Production/Injection)</v>
          </cell>
          <cell r="D291" t="str">
            <v>B-04 (Production/Injection):Zone3</v>
          </cell>
          <cell r="E291">
            <v>7</v>
          </cell>
          <cell r="F291">
            <v>100</v>
          </cell>
          <cell r="G291">
            <v>193</v>
          </cell>
          <cell r="H291">
            <v>91</v>
          </cell>
          <cell r="I291">
            <v>798</v>
          </cell>
          <cell r="J291">
            <v>46.95</v>
          </cell>
          <cell r="K291">
            <v>15.65</v>
          </cell>
          <cell r="L291">
            <v>62.6</v>
          </cell>
          <cell r="M291">
            <v>25</v>
          </cell>
          <cell r="N291">
            <v>9.4E-2</v>
          </cell>
          <cell r="O291">
            <v>0.77</v>
          </cell>
          <cell r="P291">
            <v>0.67610000000000003</v>
          </cell>
          <cell r="R291">
            <v>2002.1299254526091</v>
          </cell>
          <cell r="T291">
            <v>665.95744680851067</v>
          </cell>
          <cell r="V291" t="str">
            <v>GL sensitivity - GL 2.10 MM (GL&gt; Qg TS), use WC 25%</v>
          </cell>
          <cell r="W291">
            <v>94</v>
          </cell>
          <cell r="X291">
            <v>676.1</v>
          </cell>
          <cell r="Y291">
            <v>166.48936170212767</v>
          </cell>
        </row>
        <row r="292">
          <cell r="B292">
            <v>44485</v>
          </cell>
          <cell r="C292" t="str">
            <v>B-04 (Production/Injection)</v>
          </cell>
          <cell r="D292" t="str">
            <v>B-04 (Production/Injection):Zone3</v>
          </cell>
          <cell r="E292">
            <v>24</v>
          </cell>
          <cell r="F292">
            <v>100</v>
          </cell>
          <cell r="G292">
            <v>197</v>
          </cell>
          <cell r="H292">
            <v>90</v>
          </cell>
          <cell r="I292">
            <v>876</v>
          </cell>
          <cell r="J292">
            <v>32.74</v>
          </cell>
          <cell r="K292">
            <v>10.91</v>
          </cell>
          <cell r="L292">
            <v>43.65</v>
          </cell>
          <cell r="M292">
            <v>24.994272623138603</v>
          </cell>
          <cell r="N292">
            <v>6.5500000000000003E-2</v>
          </cell>
          <cell r="O292">
            <v>1.41</v>
          </cell>
          <cell r="P292">
            <v>1.3460000000000001</v>
          </cell>
          <cell r="R292">
            <v>2000.6108735491753</v>
          </cell>
          <cell r="T292">
            <v>666.41221374045801</v>
          </cell>
          <cell r="V292" t="str">
            <v>GL sensitivity - GL 2.84 MM (GL&gt; Qg TS), use WC 25%</v>
          </cell>
          <cell r="W292">
            <v>65.5</v>
          </cell>
          <cell r="X292">
            <v>1346</v>
          </cell>
          <cell r="Y292">
            <v>166.56488549618319</v>
          </cell>
        </row>
        <row r="293">
          <cell r="B293">
            <v>44486</v>
          </cell>
          <cell r="C293" t="str">
            <v>B-04 (Production/Injection)</v>
          </cell>
          <cell r="D293" t="str">
            <v>B-04 (Production/Injection):Zone3</v>
          </cell>
          <cell r="E293">
            <v>8.5</v>
          </cell>
          <cell r="F293">
            <v>100</v>
          </cell>
          <cell r="G293">
            <v>198</v>
          </cell>
          <cell r="H293">
            <v>92</v>
          </cell>
          <cell r="I293">
            <v>796</v>
          </cell>
          <cell r="J293">
            <v>51.45</v>
          </cell>
          <cell r="K293">
            <v>17.149999999999999</v>
          </cell>
          <cell r="L293">
            <v>68.599999999999994</v>
          </cell>
          <cell r="M293">
            <v>25</v>
          </cell>
          <cell r="N293">
            <v>0.10199999999999999</v>
          </cell>
          <cell r="O293">
            <v>0.16</v>
          </cell>
          <cell r="P293">
            <v>5.7099999999999998E-2</v>
          </cell>
          <cell r="R293">
            <v>1982.5072886297376</v>
          </cell>
          <cell r="T293">
            <v>672.54901960784309</v>
          </cell>
          <cell r="V293" t="str">
            <v>GL sensitivity - GL 1.88 MM (GL&gt; Qg TS), use WC 25%</v>
          </cell>
          <cell r="W293">
            <v>102</v>
          </cell>
          <cell r="X293">
            <v>57.1</v>
          </cell>
          <cell r="Y293">
            <v>168.13725490196077</v>
          </cell>
        </row>
        <row r="294">
          <cell r="B294">
            <v>44487</v>
          </cell>
          <cell r="C294" t="str">
            <v>B-04 (Production/Injection)</v>
          </cell>
          <cell r="D294" t="str">
            <v>B-04 (Production/Injection):Zone3</v>
          </cell>
          <cell r="E294">
            <v>9</v>
          </cell>
          <cell r="F294">
            <v>100</v>
          </cell>
          <cell r="G294">
            <v>200</v>
          </cell>
          <cell r="H294">
            <v>92</v>
          </cell>
          <cell r="I294">
            <v>900</v>
          </cell>
          <cell r="J294">
            <v>40.44</v>
          </cell>
          <cell r="K294">
            <v>13.56</v>
          </cell>
          <cell r="L294">
            <v>54</v>
          </cell>
          <cell r="M294">
            <v>25.111111111111111</v>
          </cell>
          <cell r="N294">
            <v>8.1000000000000003E-2</v>
          </cell>
          <cell r="O294">
            <v>1.25</v>
          </cell>
          <cell r="P294">
            <v>1.169</v>
          </cell>
          <cell r="R294">
            <v>2002.9673590504451</v>
          </cell>
          <cell r="T294">
            <v>666.66666666666663</v>
          </cell>
          <cell r="V294" t="str">
            <v>GL sensitivity - GL 2.67 MM (GL&gt; Qg TS), use WC 25%</v>
          </cell>
          <cell r="W294">
            <v>81</v>
          </cell>
          <cell r="X294">
            <v>1169</v>
          </cell>
          <cell r="Y294">
            <v>167.40740740740742</v>
          </cell>
        </row>
        <row r="295">
          <cell r="B295">
            <v>44489</v>
          </cell>
          <cell r="C295" t="str">
            <v>B-04 (Production/Injection)</v>
          </cell>
          <cell r="D295" t="str">
            <v>B-04 (Production/Injection):Zone3</v>
          </cell>
          <cell r="E295">
            <v>19</v>
          </cell>
          <cell r="F295">
            <v>100</v>
          </cell>
          <cell r="G295">
            <v>184</v>
          </cell>
          <cell r="H295">
            <v>83</v>
          </cell>
          <cell r="I295">
            <v>783</v>
          </cell>
          <cell r="J295">
            <v>0</v>
          </cell>
          <cell r="K295">
            <v>0</v>
          </cell>
          <cell r="L295">
            <v>0</v>
          </cell>
          <cell r="M295">
            <v>0</v>
          </cell>
          <cell r="N295">
            <v>0</v>
          </cell>
          <cell r="O295">
            <v>0</v>
          </cell>
          <cell r="P295">
            <v>0</v>
          </cell>
          <cell r="Q295">
            <v>0.1</v>
          </cell>
          <cell r="R295">
            <v>0</v>
          </cell>
          <cell r="T295">
            <v>0</v>
          </cell>
          <cell r="V295" t="str">
            <v xml:space="preserve">NF, no flow indication. </v>
          </cell>
          <cell r="W295">
            <v>0</v>
          </cell>
          <cell r="X295">
            <v>0</v>
          </cell>
          <cell r="Y295" t="e">
            <v>#DIV/0!</v>
          </cell>
        </row>
        <row r="296">
          <cell r="B296">
            <v>44511</v>
          </cell>
          <cell r="C296" t="str">
            <v>B-04 (Production/Injection)</v>
          </cell>
          <cell r="D296" t="str">
            <v>B-04 (Production/Injection):Zone3</v>
          </cell>
          <cell r="E296">
            <v>16.5</v>
          </cell>
          <cell r="F296">
            <v>100</v>
          </cell>
          <cell r="G296">
            <v>194</v>
          </cell>
          <cell r="H296">
            <v>95</v>
          </cell>
          <cell r="I296">
            <v>890</v>
          </cell>
          <cell r="J296">
            <v>0</v>
          </cell>
          <cell r="K296">
            <v>0</v>
          </cell>
          <cell r="L296">
            <v>0</v>
          </cell>
          <cell r="M296">
            <v>0</v>
          </cell>
          <cell r="N296">
            <v>0</v>
          </cell>
          <cell r="O296">
            <v>1.256</v>
          </cell>
          <cell r="P296">
            <v>1.256</v>
          </cell>
          <cell r="R296">
            <v>0</v>
          </cell>
          <cell r="T296">
            <v>0</v>
          </cell>
          <cell r="V296" t="str">
            <v>GL meter 2.392 MMSCFD, GL cycling</v>
          </cell>
          <cell r="W296">
            <v>0</v>
          </cell>
          <cell r="X296">
            <v>1256</v>
          </cell>
          <cell r="Y296" t="e">
            <v>#DIV/0!</v>
          </cell>
        </row>
        <row r="297">
          <cell r="B297">
            <v>44611</v>
          </cell>
          <cell r="C297" t="str">
            <v>B-04 (Production/Injection)</v>
          </cell>
          <cell r="D297" t="str">
            <v>B-04 (Production/Injection):Zone3</v>
          </cell>
          <cell r="E297">
            <v>19</v>
          </cell>
          <cell r="F297">
            <v>100</v>
          </cell>
          <cell r="G297">
            <v>226</v>
          </cell>
          <cell r="H297">
            <v>86</v>
          </cell>
          <cell r="I297">
            <v>1443</v>
          </cell>
          <cell r="J297">
            <v>17</v>
          </cell>
          <cell r="K297">
            <v>1</v>
          </cell>
          <cell r="L297">
            <v>18</v>
          </cell>
          <cell r="M297">
            <v>5.5555555555555554</v>
          </cell>
          <cell r="N297">
            <v>0</v>
          </cell>
          <cell r="O297">
            <v>0</v>
          </cell>
          <cell r="P297">
            <v>0</v>
          </cell>
          <cell r="R297">
            <v>0</v>
          </cell>
          <cell r="T297">
            <v>0</v>
          </cell>
          <cell r="V297" t="str">
            <v>GL meter 1.722 MMSCFD, (Full open), CHP = GL header, waiting for kick off</v>
          </cell>
          <cell r="W297">
            <v>0</v>
          </cell>
          <cell r="X297">
            <v>0</v>
          </cell>
          <cell r="Y297" t="e">
            <v>#DIV/0!</v>
          </cell>
        </row>
        <row r="298">
          <cell r="B298">
            <v>44619</v>
          </cell>
          <cell r="C298" t="str">
            <v>B-04 (Production/Injection)</v>
          </cell>
          <cell r="D298" t="str">
            <v>B-04 (Production/Injection):Zone3</v>
          </cell>
          <cell r="E298">
            <v>24</v>
          </cell>
          <cell r="F298">
            <v>100</v>
          </cell>
          <cell r="G298">
            <v>242</v>
          </cell>
          <cell r="H298">
            <v>87</v>
          </cell>
          <cell r="I298">
            <v>497</v>
          </cell>
          <cell r="J298">
            <v>70</v>
          </cell>
          <cell r="K298">
            <v>23</v>
          </cell>
          <cell r="L298">
            <v>93</v>
          </cell>
          <cell r="M298">
            <v>24.731182795698924</v>
          </cell>
          <cell r="N298">
            <v>0.14000000000000001</v>
          </cell>
          <cell r="O298">
            <v>1.93</v>
          </cell>
          <cell r="P298">
            <v>1.7909999999999999</v>
          </cell>
          <cell r="R298">
            <v>2000</v>
          </cell>
          <cell r="T298">
            <v>664.28571428571433</v>
          </cell>
          <cell r="V298" t="str">
            <v>GL meter 2.25 MMSCFD (GL meter &gt;&gt; TS Qg), Kick off, WC monthly is 0%</v>
          </cell>
          <cell r="W298">
            <v>140</v>
          </cell>
          <cell r="X298">
            <v>1791</v>
          </cell>
          <cell r="Y298">
            <v>164.28571428571428</v>
          </cell>
        </row>
        <row r="299">
          <cell r="B299">
            <v>44649</v>
          </cell>
          <cell r="C299" t="str">
            <v>B-04 (Production/Injection)</v>
          </cell>
          <cell r="D299" t="str">
            <v>B-04 (Production/Injection):Zone3</v>
          </cell>
          <cell r="E299">
            <v>12</v>
          </cell>
          <cell r="F299">
            <v>100</v>
          </cell>
          <cell r="G299">
            <v>253</v>
          </cell>
          <cell r="H299">
            <v>94</v>
          </cell>
          <cell r="I299">
            <v>658</v>
          </cell>
          <cell r="J299">
            <v>31</v>
          </cell>
          <cell r="K299">
            <v>10</v>
          </cell>
          <cell r="L299">
            <v>41</v>
          </cell>
          <cell r="M299">
            <v>24.390243902439025</v>
          </cell>
          <cell r="N299">
            <v>6.1499999999999999E-2</v>
          </cell>
          <cell r="O299">
            <v>1.66</v>
          </cell>
          <cell r="P299">
            <v>1.5980000000000001</v>
          </cell>
          <cell r="R299">
            <v>1983.8709677419354</v>
          </cell>
          <cell r="T299">
            <v>666.66666666666663</v>
          </cell>
          <cell r="V299" t="str">
            <v>GL meter 2.6 MM&gt;&gt;Qg T/S, no sample, use 25%</v>
          </cell>
          <cell r="W299">
            <v>61.5</v>
          </cell>
          <cell r="X299">
            <v>1598</v>
          </cell>
          <cell r="Y299">
            <v>162.60162601626016</v>
          </cell>
        </row>
        <row r="300">
          <cell r="B300">
            <v>44662</v>
          </cell>
          <cell r="C300" t="str">
            <v>B-04 (Production/Injection)</v>
          </cell>
          <cell r="D300" t="str">
            <v>B-04 (Production/Injection):Zone3</v>
          </cell>
          <cell r="E300">
            <v>17</v>
          </cell>
          <cell r="F300">
            <v>100</v>
          </cell>
          <cell r="G300">
            <v>258</v>
          </cell>
          <cell r="H300">
            <v>94</v>
          </cell>
          <cell r="I300">
            <v>584</v>
          </cell>
          <cell r="J300">
            <v>44</v>
          </cell>
          <cell r="K300">
            <v>15</v>
          </cell>
          <cell r="L300">
            <v>59</v>
          </cell>
          <cell r="M300">
            <v>25.423728813559322</v>
          </cell>
          <cell r="N300">
            <v>8.7999999999999995E-2</v>
          </cell>
          <cell r="O300">
            <v>2.76</v>
          </cell>
          <cell r="P300">
            <v>2.6720000000000002</v>
          </cell>
          <cell r="Q300">
            <v>43</v>
          </cell>
          <cell r="R300">
            <v>2000</v>
          </cell>
          <cell r="T300">
            <v>670.4545454545455</v>
          </cell>
          <cell r="V300" t="str">
            <v>GL~3.6 MMSCFD (GL meter &gt;&gt; Qg TS), use WC~4% (Fbe</v>
          </cell>
          <cell r="W300">
            <v>88</v>
          </cell>
          <cell r="X300">
            <v>2672</v>
          </cell>
          <cell r="Y300">
            <v>170.45454545454547</v>
          </cell>
        </row>
        <row r="301">
          <cell r="B301">
            <v>44676</v>
          </cell>
          <cell r="C301" t="str">
            <v>B-04 (Production/Injection)</v>
          </cell>
          <cell r="D301" t="str">
            <v>B-04 (Production/Injection):Zone3</v>
          </cell>
          <cell r="E301">
            <v>13</v>
          </cell>
          <cell r="F301">
            <v>100</v>
          </cell>
          <cell r="G301">
            <v>235</v>
          </cell>
          <cell r="H301">
            <v>97</v>
          </cell>
          <cell r="I301">
            <v>560</v>
          </cell>
          <cell r="J301">
            <v>18</v>
          </cell>
          <cell r="K301">
            <v>6</v>
          </cell>
          <cell r="L301">
            <v>24</v>
          </cell>
          <cell r="M301">
            <v>25</v>
          </cell>
          <cell r="N301">
            <v>3.5999999999999997E-2</v>
          </cell>
          <cell r="O301">
            <v>2.4790000000000001</v>
          </cell>
          <cell r="P301">
            <v>2.4430000000000001</v>
          </cell>
          <cell r="Q301">
            <v>43</v>
          </cell>
          <cell r="R301">
            <v>2000</v>
          </cell>
          <cell r="T301">
            <v>666.66666666666663</v>
          </cell>
          <cell r="V301" t="str">
            <v>GL~3.81 MMSCFD (GL meter &gt;&gt; Qg TS), use water cut 4%</v>
          </cell>
          <cell r="W301">
            <v>36</v>
          </cell>
          <cell r="X301">
            <v>2443</v>
          </cell>
          <cell r="Y301">
            <v>166.66666666666669</v>
          </cell>
        </row>
        <row r="302">
          <cell r="B302">
            <v>44694</v>
          </cell>
          <cell r="C302" t="str">
            <v>B-04 (Production/Injection)</v>
          </cell>
          <cell r="D302" t="str">
            <v>B-04 (Production/Injection):Zone3</v>
          </cell>
          <cell r="E302">
            <v>23</v>
          </cell>
          <cell r="F302">
            <v>100</v>
          </cell>
          <cell r="G302">
            <v>227</v>
          </cell>
          <cell r="H302">
            <v>92</v>
          </cell>
          <cell r="I302">
            <v>814</v>
          </cell>
          <cell r="J302">
            <v>24</v>
          </cell>
          <cell r="K302">
            <v>8</v>
          </cell>
          <cell r="L302">
            <v>32</v>
          </cell>
          <cell r="M302">
            <v>25</v>
          </cell>
          <cell r="N302">
            <v>4.8000000000000001E-2</v>
          </cell>
          <cell r="O302">
            <v>2.23</v>
          </cell>
          <cell r="P302">
            <v>2.1819999999999999</v>
          </cell>
          <cell r="R302">
            <v>2000</v>
          </cell>
          <cell r="T302">
            <v>666.66666666666663</v>
          </cell>
          <cell r="V302" t="str">
            <v>GL 4.2 MMSCFD (GL meter&gt;&gt; Gas TS)</v>
          </cell>
          <cell r="W302">
            <v>48</v>
          </cell>
          <cell r="X302">
            <v>2182</v>
          </cell>
          <cell r="Y302">
            <v>166.66666666666666</v>
          </cell>
        </row>
        <row r="303">
          <cell r="B303">
            <v>44718</v>
          </cell>
          <cell r="C303" t="str">
            <v>B-04 (Production/Injection)</v>
          </cell>
          <cell r="D303" t="str">
            <v>B-04 (Production/Injection):Zone3</v>
          </cell>
          <cell r="E303">
            <v>12</v>
          </cell>
          <cell r="F303">
            <v>100</v>
          </cell>
          <cell r="G303">
            <v>222</v>
          </cell>
          <cell r="H303">
            <v>88</v>
          </cell>
          <cell r="I303">
            <v>822</v>
          </cell>
          <cell r="J303">
            <v>8.6300000000000008</v>
          </cell>
          <cell r="K303">
            <v>2.87</v>
          </cell>
          <cell r="L303">
            <v>11.5</v>
          </cell>
          <cell r="M303">
            <v>24.956521739130434</v>
          </cell>
          <cell r="N303">
            <v>1.7260000000000001E-2</v>
          </cell>
          <cell r="O303">
            <v>2.48</v>
          </cell>
          <cell r="P303">
            <v>2.4630000000000001</v>
          </cell>
          <cell r="R303">
            <v>2000</v>
          </cell>
          <cell r="T303">
            <v>666.28041714947858</v>
          </cell>
          <cell r="V303" t="str">
            <v>GL 4.21 MMSCFD (GL meter&gt;&gt; gas TS), water cut 25%</v>
          </cell>
          <cell r="W303">
            <v>17.260000000000002</v>
          </cell>
          <cell r="X303">
            <v>2463</v>
          </cell>
          <cell r="Y303">
            <v>166.28041714947855</v>
          </cell>
        </row>
        <row r="304">
          <cell r="B304">
            <v>44726</v>
          </cell>
          <cell r="C304" t="str">
            <v>B-04 (Production/Injection)</v>
          </cell>
          <cell r="D304" t="str">
            <v>B-04 (Production/Injection):Zone3</v>
          </cell>
          <cell r="E304">
            <v>16</v>
          </cell>
          <cell r="F304">
            <v>100</v>
          </cell>
          <cell r="G304">
            <v>225</v>
          </cell>
          <cell r="H304">
            <v>78</v>
          </cell>
          <cell r="I304">
            <v>443</v>
          </cell>
          <cell r="J304">
            <v>62</v>
          </cell>
          <cell r="K304">
            <v>0</v>
          </cell>
          <cell r="L304">
            <v>62</v>
          </cell>
          <cell r="M304">
            <v>0</v>
          </cell>
          <cell r="N304">
            <v>0.12</v>
          </cell>
          <cell r="O304">
            <v>2.7240000000000002</v>
          </cell>
          <cell r="P304">
            <v>2.5</v>
          </cell>
          <cell r="Q304">
            <v>43</v>
          </cell>
          <cell r="R304">
            <v>1935.483870967742</v>
          </cell>
          <cell r="T304">
            <v>516.66666666666663</v>
          </cell>
          <cell r="V304" t="str">
            <v>GL meter 3.51 MMSCFD &gt;&gt; Qg TS, WC monthly sampling 0%</v>
          </cell>
          <cell r="W304">
            <v>120</v>
          </cell>
          <cell r="X304">
            <v>2500</v>
          </cell>
          <cell r="Y304">
            <v>0</v>
          </cell>
        </row>
        <row r="305">
          <cell r="B305">
            <v>44748</v>
          </cell>
          <cell r="C305" t="str">
            <v>B-04 (Production/Injection)</v>
          </cell>
          <cell r="D305" t="str">
            <v>B-04 (Production/Injection):Zone3</v>
          </cell>
          <cell r="E305">
            <v>18</v>
          </cell>
          <cell r="F305">
            <v>100</v>
          </cell>
          <cell r="G305">
            <v>196</v>
          </cell>
          <cell r="H305">
            <v>91</v>
          </cell>
          <cell r="I305">
            <v>626</v>
          </cell>
          <cell r="J305">
            <v>27.86</v>
          </cell>
          <cell r="K305">
            <v>0</v>
          </cell>
          <cell r="L305">
            <v>27.86</v>
          </cell>
          <cell r="M305">
            <v>0</v>
          </cell>
          <cell r="N305">
            <v>5.6000000000000001E-2</v>
          </cell>
          <cell r="O305">
            <v>2.17</v>
          </cell>
          <cell r="P305">
            <v>2.1139999999999999</v>
          </cell>
          <cell r="R305">
            <v>2010.0502512562814</v>
          </cell>
          <cell r="T305">
            <v>497.5</v>
          </cell>
          <cell r="V305" t="str">
            <v>GLmeter3,62MM&gt;&gt;QgasTS,WC0%(monthlysampleJune)</v>
          </cell>
          <cell r="W305">
            <v>56</v>
          </cell>
          <cell r="X305">
            <v>2114</v>
          </cell>
          <cell r="Y305">
            <v>0</v>
          </cell>
        </row>
        <row r="306">
          <cell r="B306">
            <v>44764</v>
          </cell>
          <cell r="C306" t="str">
            <v>B-04 (Production/Injection)</v>
          </cell>
          <cell r="D306" t="str">
            <v>B-04 (Production/Injection):Zone3</v>
          </cell>
          <cell r="E306">
            <v>14</v>
          </cell>
          <cell r="F306">
            <v>100</v>
          </cell>
          <cell r="G306">
            <v>210</v>
          </cell>
          <cell r="H306">
            <v>87</v>
          </cell>
          <cell r="I306">
            <v>904</v>
          </cell>
          <cell r="J306">
            <v>15.13</v>
          </cell>
          <cell r="K306">
            <v>0</v>
          </cell>
          <cell r="L306">
            <v>15.13</v>
          </cell>
          <cell r="M306">
            <v>0</v>
          </cell>
          <cell r="N306">
            <v>3.0300000000000001E-2</v>
          </cell>
          <cell r="O306">
            <v>3.1</v>
          </cell>
          <cell r="P306">
            <v>3.0697000000000001</v>
          </cell>
          <cell r="R306">
            <v>2002.6437541308658</v>
          </cell>
          <cell r="T306">
            <v>499.33993399339931</v>
          </cell>
          <cell r="V306" t="str">
            <v>GL sensitivity, GL meter 4.54 MM &gt;&gt; gas TS</v>
          </cell>
          <cell r="W306">
            <v>30.3</v>
          </cell>
          <cell r="X306">
            <v>3069.7000000000003</v>
          </cell>
          <cell r="Y306">
            <v>0</v>
          </cell>
        </row>
        <row r="307">
          <cell r="B307">
            <v>44765</v>
          </cell>
          <cell r="C307" t="str">
            <v>B-04 (Production/Injection)</v>
          </cell>
          <cell r="D307" t="str">
            <v>B-04 (Production/Injection):Zone3</v>
          </cell>
          <cell r="E307">
            <v>6</v>
          </cell>
          <cell r="F307">
            <v>100</v>
          </cell>
          <cell r="G307">
            <v>206</v>
          </cell>
          <cell r="H307">
            <v>91</v>
          </cell>
          <cell r="I307">
            <v>736</v>
          </cell>
          <cell r="J307">
            <v>26.8</v>
          </cell>
          <cell r="K307">
            <v>0</v>
          </cell>
          <cell r="L307">
            <v>26.8</v>
          </cell>
          <cell r="M307">
            <v>0</v>
          </cell>
          <cell r="N307">
            <v>5.3600000000000002E-2</v>
          </cell>
          <cell r="O307">
            <v>1.66</v>
          </cell>
          <cell r="P307">
            <v>1.6064000000000001</v>
          </cell>
          <cell r="R307">
            <v>2000</v>
          </cell>
          <cell r="T307">
            <v>500</v>
          </cell>
          <cell r="V307" t="str">
            <v>GL sensitivity, GL meter 2.84 MM &gt;&gt; gas TS, no sampling</v>
          </cell>
          <cell r="W307">
            <v>53.6</v>
          </cell>
          <cell r="X307">
            <v>1606.4</v>
          </cell>
          <cell r="Y307">
            <v>0</v>
          </cell>
        </row>
        <row r="308">
          <cell r="B308">
            <v>44766</v>
          </cell>
          <cell r="C308" t="str">
            <v>B-04 (Production/Injection)</v>
          </cell>
          <cell r="D308" t="str">
            <v>B-04 (Production/Injection):Zone3</v>
          </cell>
          <cell r="E308">
            <v>2</v>
          </cell>
          <cell r="F308">
            <v>100</v>
          </cell>
          <cell r="G308">
            <v>195</v>
          </cell>
          <cell r="H308">
            <v>83</v>
          </cell>
          <cell r="I308">
            <v>620</v>
          </cell>
          <cell r="J308">
            <v>0</v>
          </cell>
          <cell r="K308">
            <v>0</v>
          </cell>
          <cell r="L308">
            <v>0</v>
          </cell>
          <cell r="M308">
            <v>0</v>
          </cell>
          <cell r="N308">
            <v>0</v>
          </cell>
          <cell r="O308">
            <v>0.41</v>
          </cell>
          <cell r="P308">
            <v>0.41</v>
          </cell>
          <cell r="R308">
            <v>0</v>
          </cell>
          <cell r="T308">
            <v>0</v>
          </cell>
          <cell r="V308" t="str">
            <v>GL senisitivity, well load up at GL meter 2.39 MMSCFD</v>
          </cell>
          <cell r="W308">
            <v>0</v>
          </cell>
          <cell r="X308">
            <v>410</v>
          </cell>
          <cell r="Y308" t="e">
            <v>#DIV/0!</v>
          </cell>
        </row>
        <row r="310">
          <cell r="B310">
            <v>44826</v>
          </cell>
          <cell r="C310">
            <v>60</v>
          </cell>
        </row>
        <row r="311">
          <cell r="B311">
            <v>44886</v>
          </cell>
        </row>
        <row r="312">
          <cell r="B312">
            <v>44946</v>
          </cell>
        </row>
        <row r="313">
          <cell r="B313">
            <v>45006</v>
          </cell>
          <cell r="R313">
            <v>1</v>
          </cell>
        </row>
        <row r="314">
          <cell r="B314">
            <v>45066</v>
          </cell>
        </row>
        <row r="315">
          <cell r="B315">
            <v>45126</v>
          </cell>
        </row>
        <row r="316">
          <cell r="B316">
            <v>45186</v>
          </cell>
        </row>
        <row r="318">
          <cell r="K318" t="str">
            <v>Tot liq</v>
          </cell>
          <cell r="L318">
            <v>67</v>
          </cell>
          <cell r="M318">
            <v>1</v>
          </cell>
          <cell r="N318" t="str">
            <v>WC</v>
          </cell>
          <cell r="O318" t="str">
            <v>Gas T/S-GL</v>
          </cell>
        </row>
        <row r="319">
          <cell r="K319" t="str">
            <v>oil</v>
          </cell>
          <cell r="L319">
            <v>66.33</v>
          </cell>
          <cell r="M319">
            <v>2.7</v>
          </cell>
          <cell r="N319" t="str">
            <v>Tot Qg</v>
          </cell>
          <cell r="O319">
            <v>0.20000000000000018</v>
          </cell>
        </row>
        <row r="320">
          <cell r="K320" t="str">
            <v>water</v>
          </cell>
          <cell r="L320">
            <v>0.67</v>
          </cell>
          <cell r="M320">
            <v>0.13266</v>
          </cell>
          <cell r="N320" t="str">
            <v>Asso</v>
          </cell>
          <cell r="O320">
            <v>2000</v>
          </cell>
        </row>
        <row r="321">
          <cell r="M321">
            <v>2.5673400000000002</v>
          </cell>
          <cell r="N321" t="str">
            <v>GL</v>
          </cell>
        </row>
        <row r="322">
          <cell r="M322">
            <v>2.5</v>
          </cell>
          <cell r="N322" t="str">
            <v>GL meter</v>
          </cell>
        </row>
        <row r="323">
          <cell r="K323" t="str">
            <v>Choke</v>
          </cell>
          <cell r="L323">
            <v>100</v>
          </cell>
        </row>
        <row r="324">
          <cell r="K324" t="str">
            <v>CHP</v>
          </cell>
          <cell r="L324">
            <v>1182</v>
          </cell>
        </row>
        <row r="325">
          <cell r="K325" t="str">
            <v>THP</v>
          </cell>
          <cell r="L325">
            <v>217</v>
          </cell>
        </row>
        <row r="326">
          <cell r="K326" t="str">
            <v>THT</v>
          </cell>
          <cell r="L326">
            <v>91</v>
          </cell>
        </row>
      </sheetData>
      <sheetData sheetId="39">
        <row r="22">
          <cell r="J22">
            <v>1800</v>
          </cell>
          <cell r="K22">
            <v>0.15444444444444444</v>
          </cell>
        </row>
        <row r="23">
          <cell r="J23">
            <v>900</v>
          </cell>
          <cell r="K23">
            <v>900</v>
          </cell>
        </row>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38671</v>
          </cell>
          <cell r="C26" t="str">
            <v>B-05</v>
          </cell>
          <cell r="D26" t="str">
            <v>B-05:Zone3</v>
          </cell>
          <cell r="E26">
            <v>8</v>
          </cell>
          <cell r="F26">
            <v>25</v>
          </cell>
          <cell r="G26">
            <v>467</v>
          </cell>
          <cell r="H26">
            <v>117</v>
          </cell>
          <cell r="I26">
            <v>62</v>
          </cell>
          <cell r="J26">
            <v>476</v>
          </cell>
          <cell r="K26">
            <v>0</v>
          </cell>
          <cell r="L26">
            <v>476</v>
          </cell>
          <cell r="M26">
            <v>0</v>
          </cell>
          <cell r="N26">
            <v>1.18</v>
          </cell>
          <cell r="R26">
            <v>2478.9915966386557</v>
          </cell>
          <cell r="S26">
            <v>0</v>
          </cell>
          <cell r="T26">
            <v>403.38983050847457</v>
          </cell>
          <cell r="W26">
            <v>1180</v>
          </cell>
          <cell r="X26">
            <v>0</v>
          </cell>
          <cell r="Y26">
            <v>0</v>
          </cell>
          <cell r="Z26">
            <v>403.38983050847457</v>
          </cell>
        </row>
        <row r="27">
          <cell r="B27">
            <v>38680</v>
          </cell>
          <cell r="C27" t="str">
            <v>B-05</v>
          </cell>
          <cell r="D27" t="str">
            <v>B-05:Zone3</v>
          </cell>
          <cell r="E27">
            <v>7</v>
          </cell>
          <cell r="F27">
            <v>20</v>
          </cell>
          <cell r="G27">
            <v>535</v>
          </cell>
          <cell r="H27">
            <v>101</v>
          </cell>
          <cell r="I27">
            <v>3</v>
          </cell>
          <cell r="J27">
            <v>13</v>
          </cell>
          <cell r="K27">
            <v>1122</v>
          </cell>
          <cell r="L27">
            <v>1135</v>
          </cell>
          <cell r="M27">
            <v>98.854625550660799</v>
          </cell>
          <cell r="N27">
            <v>0</v>
          </cell>
          <cell r="R27">
            <v>0</v>
          </cell>
          <cell r="T27">
            <v>0</v>
          </cell>
          <cell r="W27">
            <v>0</v>
          </cell>
          <cell r="X27">
            <v>0</v>
          </cell>
          <cell r="Y27" t="e">
            <v>#DIV/0!</v>
          </cell>
          <cell r="Z27" t="e">
            <v>#DIV/0!</v>
          </cell>
        </row>
        <row r="28">
          <cell r="B28">
            <v>38685</v>
          </cell>
          <cell r="C28" t="str">
            <v>B-05</v>
          </cell>
          <cell r="D28" t="str">
            <v>B-05:Zone3</v>
          </cell>
          <cell r="E28">
            <v>6</v>
          </cell>
          <cell r="F28">
            <v>19</v>
          </cell>
          <cell r="G28">
            <v>540</v>
          </cell>
          <cell r="H28">
            <v>101</v>
          </cell>
          <cell r="I28">
            <v>0</v>
          </cell>
          <cell r="J28">
            <v>12</v>
          </cell>
          <cell r="K28">
            <v>114</v>
          </cell>
          <cell r="L28">
            <v>126</v>
          </cell>
          <cell r="M28">
            <v>90.476190476190482</v>
          </cell>
          <cell r="N28">
            <v>0</v>
          </cell>
          <cell r="R28">
            <v>0</v>
          </cell>
          <cell r="T28">
            <v>0</v>
          </cell>
          <cell r="W28">
            <v>0</v>
          </cell>
          <cell r="X28">
            <v>0</v>
          </cell>
          <cell r="Y28" t="e">
            <v>#DIV/0!</v>
          </cell>
          <cell r="Z28" t="e">
            <v>#DIV/0!</v>
          </cell>
        </row>
        <row r="29">
          <cell r="B29">
            <v>38702</v>
          </cell>
          <cell r="C29" t="str">
            <v>B-05</v>
          </cell>
          <cell r="D29" t="str">
            <v>B-05:Zone3</v>
          </cell>
          <cell r="E29">
            <v>4</v>
          </cell>
          <cell r="F29">
            <v>12</v>
          </cell>
          <cell r="G29">
            <v>488</v>
          </cell>
          <cell r="H29">
            <v>85</v>
          </cell>
          <cell r="I29">
            <v>0</v>
          </cell>
          <cell r="J29">
            <v>3</v>
          </cell>
          <cell r="K29">
            <v>21</v>
          </cell>
          <cell r="L29">
            <v>24</v>
          </cell>
          <cell r="M29">
            <v>87.5</v>
          </cell>
          <cell r="N29">
            <v>0</v>
          </cell>
          <cell r="R29">
            <v>0</v>
          </cell>
          <cell r="T29">
            <v>0</v>
          </cell>
          <cell r="V29" t="str">
            <v>Press.Csg - 1</v>
          </cell>
          <cell r="W29">
            <v>0</v>
          </cell>
          <cell r="X29">
            <v>0</v>
          </cell>
          <cell r="Y29" t="e">
            <v>#DIV/0!</v>
          </cell>
          <cell r="Z29" t="e">
            <v>#DIV/0!</v>
          </cell>
        </row>
        <row r="30">
          <cell r="B30">
            <v>38840</v>
          </cell>
          <cell r="C30" t="str">
            <v>B-05</v>
          </cell>
          <cell r="D30" t="str">
            <v>B-05:Zone3</v>
          </cell>
          <cell r="E30">
            <v>8</v>
          </cell>
          <cell r="F30">
            <v>15</v>
          </cell>
          <cell r="G30">
            <v>599</v>
          </cell>
          <cell r="H30">
            <v>93</v>
          </cell>
          <cell r="I30">
            <v>0</v>
          </cell>
          <cell r="J30">
            <v>4</v>
          </cell>
          <cell r="K30">
            <v>54</v>
          </cell>
          <cell r="L30">
            <v>58</v>
          </cell>
          <cell r="M30">
            <v>93.103448275862064</v>
          </cell>
          <cell r="N30">
            <v>0</v>
          </cell>
          <cell r="R30">
            <v>0</v>
          </cell>
          <cell r="T30">
            <v>0</v>
          </cell>
          <cell r="V30" t="str">
            <v>Low influx - required gas lift</v>
          </cell>
          <cell r="W30">
            <v>0</v>
          </cell>
          <cell r="X30">
            <v>0</v>
          </cell>
          <cell r="Y30" t="e">
            <v>#DIV/0!</v>
          </cell>
          <cell r="Z30" t="e">
            <v>#DIV/0!</v>
          </cell>
        </row>
        <row r="31">
          <cell r="B31">
            <v>38900</v>
          </cell>
          <cell r="C31" t="str">
            <v>B-05</v>
          </cell>
          <cell r="D31" t="str">
            <v>B-05:Zone3</v>
          </cell>
          <cell r="E31">
            <v>18</v>
          </cell>
          <cell r="F31">
            <v>100</v>
          </cell>
          <cell r="G31">
            <v>492</v>
          </cell>
          <cell r="H31">
            <v>79</v>
          </cell>
          <cell r="I31">
            <v>1285</v>
          </cell>
          <cell r="J31">
            <v>3</v>
          </cell>
          <cell r="K31">
            <v>1251</v>
          </cell>
          <cell r="L31">
            <v>1254</v>
          </cell>
          <cell r="M31">
            <v>99.760765550239228</v>
          </cell>
          <cell r="N31">
            <v>0</v>
          </cell>
          <cell r="O31">
            <v>3.4</v>
          </cell>
          <cell r="P31">
            <v>3.4</v>
          </cell>
          <cell r="R31">
            <v>0</v>
          </cell>
          <cell r="T31">
            <v>0</v>
          </cell>
          <cell r="V31" t="str">
            <v>confirmed w/ previous test</v>
          </cell>
          <cell r="W31">
            <v>0</v>
          </cell>
          <cell r="X31">
            <v>3400</v>
          </cell>
          <cell r="Y31" t="e">
            <v>#DIV/0!</v>
          </cell>
          <cell r="Z31" t="e">
            <v>#DIV/0!</v>
          </cell>
        </row>
        <row r="32">
          <cell r="B32">
            <v>38902</v>
          </cell>
          <cell r="C32" t="str">
            <v>B-05</v>
          </cell>
          <cell r="D32" t="str">
            <v>B-05:Zone3</v>
          </cell>
          <cell r="E32">
            <v>5</v>
          </cell>
          <cell r="F32">
            <v>100</v>
          </cell>
          <cell r="G32">
            <v>502</v>
          </cell>
          <cell r="H32">
            <v>81</v>
          </cell>
          <cell r="I32">
            <v>1174</v>
          </cell>
          <cell r="J32">
            <v>60</v>
          </cell>
          <cell r="K32">
            <v>1394</v>
          </cell>
          <cell r="L32">
            <v>1454</v>
          </cell>
          <cell r="M32">
            <v>95.873452544704264</v>
          </cell>
          <cell r="N32">
            <v>0</v>
          </cell>
          <cell r="O32">
            <v>3</v>
          </cell>
          <cell r="P32">
            <v>3</v>
          </cell>
          <cell r="R32">
            <v>0</v>
          </cell>
          <cell r="T32">
            <v>0</v>
          </cell>
          <cell r="V32" t="str">
            <v>Continue monitor well performance</v>
          </cell>
          <cell r="W32">
            <v>0</v>
          </cell>
          <cell r="X32">
            <v>3000</v>
          </cell>
          <cell r="Y32" t="e">
            <v>#DIV/0!</v>
          </cell>
          <cell r="Z32" t="e">
            <v>#DIV/0!</v>
          </cell>
        </row>
        <row r="33">
          <cell r="B33">
            <v>38928</v>
          </cell>
          <cell r="C33" t="str">
            <v>B-05</v>
          </cell>
          <cell r="D33" t="str">
            <v>B-05:Zone3</v>
          </cell>
          <cell r="E33">
            <v>12</v>
          </cell>
          <cell r="F33">
            <v>100</v>
          </cell>
          <cell r="G33">
            <v>502</v>
          </cell>
          <cell r="H33">
            <v>80</v>
          </cell>
          <cell r="I33">
            <v>1231</v>
          </cell>
          <cell r="J33">
            <v>3</v>
          </cell>
          <cell r="K33">
            <v>1170</v>
          </cell>
          <cell r="L33">
            <v>1173</v>
          </cell>
          <cell r="M33">
            <v>99.744245524296673</v>
          </cell>
          <cell r="N33">
            <v>0</v>
          </cell>
          <cell r="O33">
            <v>3.04</v>
          </cell>
          <cell r="P33">
            <v>3.04</v>
          </cell>
          <cell r="R33">
            <v>0</v>
          </cell>
          <cell r="T33">
            <v>0</v>
          </cell>
          <cell r="V33" t="str">
            <v xml:space="preserve">GF = 1.94 </v>
          </cell>
          <cell r="W33">
            <v>0</v>
          </cell>
          <cell r="X33">
            <v>3040</v>
          </cell>
          <cell r="Y33" t="e">
            <v>#DIV/0!</v>
          </cell>
          <cell r="Z33" t="e">
            <v>#DIV/0!</v>
          </cell>
        </row>
        <row r="34">
          <cell r="B34">
            <v>39253</v>
          </cell>
          <cell r="C34" t="str">
            <v>B-05</v>
          </cell>
          <cell r="D34" t="str">
            <v>B-05:Zone3</v>
          </cell>
          <cell r="E34">
            <v>8</v>
          </cell>
          <cell r="F34">
            <v>20</v>
          </cell>
          <cell r="G34">
            <v>473</v>
          </cell>
          <cell r="H34">
            <v>89</v>
          </cell>
          <cell r="I34">
            <v>637</v>
          </cell>
          <cell r="J34">
            <v>2.2000000000000002</v>
          </cell>
          <cell r="K34">
            <v>771.5</v>
          </cell>
          <cell r="L34">
            <v>773.7</v>
          </cell>
          <cell r="M34">
            <v>99.715652061522547</v>
          </cell>
          <cell r="N34">
            <v>0</v>
          </cell>
          <cell r="O34">
            <v>0</v>
          </cell>
          <cell r="P34">
            <v>0</v>
          </cell>
          <cell r="R34">
            <v>0</v>
          </cell>
          <cell r="T34">
            <v>0</v>
          </cell>
          <cell r="V34" t="str">
            <v>flow after SGS (oil column) &amp; SITP = 0, wtr tend to decrease</v>
          </cell>
          <cell r="W34">
            <v>0</v>
          </cell>
          <cell r="X34">
            <v>0</v>
          </cell>
          <cell r="Y34" t="e">
            <v>#DIV/0!</v>
          </cell>
          <cell r="Z34" t="e">
            <v>#DIV/0!</v>
          </cell>
        </row>
        <row r="35">
          <cell r="B35">
            <v>39430</v>
          </cell>
          <cell r="C35" t="str">
            <v>B-05</v>
          </cell>
          <cell r="D35" t="str">
            <v>B-05:Zone3</v>
          </cell>
          <cell r="E35">
            <v>6</v>
          </cell>
          <cell r="F35">
            <v>100</v>
          </cell>
          <cell r="G35">
            <v>451</v>
          </cell>
          <cell r="H35">
            <v>84</v>
          </cell>
          <cell r="I35">
            <v>928</v>
          </cell>
          <cell r="J35">
            <v>3</v>
          </cell>
          <cell r="K35">
            <v>868</v>
          </cell>
          <cell r="L35">
            <v>871</v>
          </cell>
          <cell r="M35">
            <v>99.655568312284728</v>
          </cell>
          <cell r="N35">
            <v>0</v>
          </cell>
          <cell r="O35">
            <v>2.02</v>
          </cell>
          <cell r="P35">
            <v>2.72</v>
          </cell>
          <cell r="R35">
            <v>0</v>
          </cell>
          <cell r="T35">
            <v>0</v>
          </cell>
          <cell r="V35" t="str">
            <v>Step rate at 2 GI, water is still fllushing</v>
          </cell>
          <cell r="W35">
            <v>0</v>
          </cell>
          <cell r="X35">
            <v>2720</v>
          </cell>
          <cell r="Y35" t="e">
            <v>#DIV/0!</v>
          </cell>
          <cell r="Z35" t="e">
            <v>#DIV/0!</v>
          </cell>
        </row>
        <row r="36">
          <cell r="B36">
            <v>39431</v>
          </cell>
          <cell r="C36" t="str">
            <v>B-05</v>
          </cell>
          <cell r="D36" t="str">
            <v>B-05:Zone3</v>
          </cell>
          <cell r="E36">
            <v>10</v>
          </cell>
          <cell r="F36">
            <v>100</v>
          </cell>
          <cell r="G36">
            <v>452</v>
          </cell>
          <cell r="H36">
            <v>94</v>
          </cell>
          <cell r="I36">
            <v>835</v>
          </cell>
          <cell r="J36">
            <v>116</v>
          </cell>
          <cell r="K36">
            <v>0</v>
          </cell>
          <cell r="L36">
            <v>116</v>
          </cell>
          <cell r="M36">
            <v>0</v>
          </cell>
          <cell r="N36">
            <v>0.15</v>
          </cell>
          <cell r="O36">
            <v>1.1100000000000001</v>
          </cell>
          <cell r="P36">
            <v>0.96</v>
          </cell>
          <cell r="R36">
            <v>1293.1034482758621</v>
          </cell>
          <cell r="S36">
            <v>0</v>
          </cell>
          <cell r="T36">
            <v>773.33333333333337</v>
          </cell>
          <cell r="V36" t="str">
            <v>step rate at 1 GI, gettng better and keep (actual test at 15 Dec)</v>
          </cell>
          <cell r="W36">
            <v>150</v>
          </cell>
          <cell r="X36">
            <v>960</v>
          </cell>
          <cell r="Y36">
            <v>0</v>
          </cell>
          <cell r="Z36">
            <v>773.33333333333337</v>
          </cell>
        </row>
        <row r="37">
          <cell r="B37">
            <v>39432</v>
          </cell>
          <cell r="C37" t="str">
            <v>B-05</v>
          </cell>
          <cell r="D37" t="str">
            <v>B-05:Zone3</v>
          </cell>
          <cell r="E37">
            <v>12</v>
          </cell>
          <cell r="F37">
            <v>100</v>
          </cell>
          <cell r="G37">
            <v>451</v>
          </cell>
          <cell r="H37">
            <v>89</v>
          </cell>
          <cell r="I37">
            <v>820</v>
          </cell>
          <cell r="J37">
            <v>3</v>
          </cell>
          <cell r="K37">
            <v>1244</v>
          </cell>
          <cell r="L37">
            <v>1247</v>
          </cell>
          <cell r="M37">
            <v>99.759422614274257</v>
          </cell>
          <cell r="N37">
            <v>0</v>
          </cell>
          <cell r="O37">
            <v>1.49</v>
          </cell>
          <cell r="P37">
            <v>2.02</v>
          </cell>
          <cell r="R37">
            <v>0</v>
          </cell>
          <cell r="T37">
            <v>0</v>
          </cell>
          <cell r="V37" t="str">
            <v xml:space="preserve">Step rate at 2 GL, </v>
          </cell>
          <cell r="W37">
            <v>0</v>
          </cell>
          <cell r="X37">
            <v>2020</v>
          </cell>
          <cell r="Y37" t="e">
            <v>#DIV/0!</v>
          </cell>
          <cell r="Z37" t="e">
            <v>#DIV/0!</v>
          </cell>
        </row>
        <row r="38">
          <cell r="B38">
            <v>39433</v>
          </cell>
          <cell r="C38" t="str">
            <v>B-05</v>
          </cell>
          <cell r="D38" t="str">
            <v>B-05:Zone3</v>
          </cell>
          <cell r="E38">
            <v>10</v>
          </cell>
          <cell r="F38">
            <v>100</v>
          </cell>
          <cell r="G38">
            <v>451</v>
          </cell>
          <cell r="H38">
            <v>79</v>
          </cell>
          <cell r="I38">
            <v>976</v>
          </cell>
          <cell r="J38">
            <v>3</v>
          </cell>
          <cell r="K38">
            <v>1649</v>
          </cell>
          <cell r="L38">
            <v>1652</v>
          </cell>
          <cell r="M38">
            <v>99.818401937046005</v>
          </cell>
          <cell r="N38">
            <v>0</v>
          </cell>
          <cell r="O38">
            <v>1.93</v>
          </cell>
          <cell r="P38">
            <v>2.87</v>
          </cell>
          <cell r="R38">
            <v>0</v>
          </cell>
          <cell r="T38">
            <v>0</v>
          </cell>
          <cell r="V38" t="str">
            <v>Step rate at 3 GL, but need to check THT</v>
          </cell>
          <cell r="W38">
            <v>0</v>
          </cell>
          <cell r="X38">
            <v>2870</v>
          </cell>
          <cell r="Y38" t="e">
            <v>#DIV/0!</v>
          </cell>
          <cell r="Z38" t="e">
            <v>#DIV/0!</v>
          </cell>
        </row>
        <row r="39">
          <cell r="B39">
            <v>39434</v>
          </cell>
          <cell r="C39" t="str">
            <v>B-05</v>
          </cell>
          <cell r="D39" t="str">
            <v>B-05:Zone3</v>
          </cell>
          <cell r="E39">
            <v>19</v>
          </cell>
          <cell r="F39">
            <v>100</v>
          </cell>
          <cell r="G39">
            <v>453</v>
          </cell>
          <cell r="H39">
            <v>92</v>
          </cell>
          <cell r="I39">
            <v>831</v>
          </cell>
          <cell r="J39">
            <v>4</v>
          </cell>
          <cell r="K39">
            <v>1037</v>
          </cell>
          <cell r="L39">
            <v>1041</v>
          </cell>
          <cell r="M39">
            <v>99.615754082612867</v>
          </cell>
          <cell r="N39">
            <v>0.2</v>
          </cell>
          <cell r="O39">
            <v>1.25</v>
          </cell>
          <cell r="P39">
            <v>1.05</v>
          </cell>
          <cell r="R39">
            <v>50000</v>
          </cell>
          <cell r="S39">
            <v>5185</v>
          </cell>
          <cell r="T39">
            <v>5205</v>
          </cell>
          <cell r="V39" t="str">
            <v>G/L Rate 1mmcsfd</v>
          </cell>
          <cell r="W39">
            <v>200</v>
          </cell>
          <cell r="X39">
            <v>1050</v>
          </cell>
          <cell r="Y39">
            <v>5185</v>
          </cell>
          <cell r="Z39">
            <v>20</v>
          </cell>
        </row>
        <row r="40">
          <cell r="B40">
            <v>40035</v>
          </cell>
          <cell r="C40" t="str">
            <v>B-05</v>
          </cell>
          <cell r="D40" t="str">
            <v>B-05:Zone3</v>
          </cell>
          <cell r="E40">
            <v>9</v>
          </cell>
          <cell r="F40">
            <v>99</v>
          </cell>
          <cell r="G40">
            <v>394</v>
          </cell>
          <cell r="H40">
            <v>98</v>
          </cell>
          <cell r="I40">
            <v>748</v>
          </cell>
          <cell r="J40">
            <v>69</v>
          </cell>
          <cell r="K40">
            <v>0</v>
          </cell>
          <cell r="L40">
            <v>69</v>
          </cell>
          <cell r="M40">
            <v>0</v>
          </cell>
          <cell r="N40">
            <v>0.66</v>
          </cell>
          <cell r="R40">
            <v>9565.217391304348</v>
          </cell>
          <cell r="S40">
            <v>0</v>
          </cell>
          <cell r="T40">
            <v>104.54545454545455</v>
          </cell>
          <cell r="V40" t="str">
            <v>ADD PERFORATION . Normal mode</v>
          </cell>
          <cell r="W40">
            <v>660</v>
          </cell>
          <cell r="X40">
            <v>0</v>
          </cell>
          <cell r="Y40">
            <v>0</v>
          </cell>
          <cell r="Z40">
            <v>104.54545454545455</v>
          </cell>
        </row>
        <row r="41">
          <cell r="B41">
            <v>40036</v>
          </cell>
          <cell r="C41" t="str">
            <v>B-05</v>
          </cell>
          <cell r="D41" t="str">
            <v>B-05:Zone3</v>
          </cell>
          <cell r="E41">
            <v>11</v>
          </cell>
          <cell r="F41">
            <v>100</v>
          </cell>
          <cell r="G41">
            <v>390</v>
          </cell>
          <cell r="H41">
            <v>87</v>
          </cell>
          <cell r="I41">
            <v>448</v>
          </cell>
          <cell r="J41">
            <v>3</v>
          </cell>
          <cell r="K41">
            <v>0</v>
          </cell>
          <cell r="L41">
            <v>3</v>
          </cell>
          <cell r="M41">
            <v>0</v>
          </cell>
          <cell r="N41">
            <v>1.28</v>
          </cell>
          <cell r="R41">
            <v>426666.66666666669</v>
          </cell>
          <cell r="S41">
            <v>0</v>
          </cell>
          <cell r="T41">
            <v>2.34375</v>
          </cell>
          <cell r="V41" t="str">
            <v>Normal mode</v>
          </cell>
          <cell r="W41">
            <v>1280</v>
          </cell>
          <cell r="X41">
            <v>0</v>
          </cell>
          <cell r="Y41">
            <v>0</v>
          </cell>
          <cell r="Z41">
            <v>2.34375</v>
          </cell>
        </row>
        <row r="42">
          <cell r="B42">
            <v>40039</v>
          </cell>
          <cell r="C42" t="str">
            <v>B-05</v>
          </cell>
          <cell r="D42" t="str">
            <v>B-05:Zone3</v>
          </cell>
          <cell r="E42">
            <v>7</v>
          </cell>
          <cell r="F42">
            <v>100</v>
          </cell>
          <cell r="G42">
            <v>392</v>
          </cell>
          <cell r="H42">
            <v>89</v>
          </cell>
          <cell r="I42">
            <v>705</v>
          </cell>
          <cell r="J42">
            <v>3</v>
          </cell>
          <cell r="K42">
            <v>0</v>
          </cell>
          <cell r="L42">
            <v>3</v>
          </cell>
          <cell r="M42">
            <v>0</v>
          </cell>
          <cell r="N42">
            <v>1.4</v>
          </cell>
          <cell r="R42">
            <v>466666.66666666669</v>
          </cell>
          <cell r="S42">
            <v>0</v>
          </cell>
          <cell r="T42">
            <v>2.1428571428571428</v>
          </cell>
          <cell r="V42" t="str">
            <v>Normal mode</v>
          </cell>
          <cell r="W42">
            <v>1400</v>
          </cell>
          <cell r="X42">
            <v>0</v>
          </cell>
          <cell r="Y42">
            <v>0</v>
          </cell>
          <cell r="Z42">
            <v>2.1428571428571428</v>
          </cell>
        </row>
        <row r="43">
          <cell r="B43">
            <v>40044</v>
          </cell>
          <cell r="C43" t="str">
            <v>B-05</v>
          </cell>
          <cell r="D43" t="str">
            <v>B-05:Zone3</v>
          </cell>
          <cell r="E43">
            <v>8</v>
          </cell>
          <cell r="F43">
            <v>100</v>
          </cell>
          <cell r="G43">
            <v>384</v>
          </cell>
          <cell r="H43">
            <v>89</v>
          </cell>
          <cell r="I43">
            <v>747</v>
          </cell>
          <cell r="J43">
            <v>3</v>
          </cell>
          <cell r="K43">
            <v>0</v>
          </cell>
          <cell r="L43">
            <v>3</v>
          </cell>
          <cell r="M43">
            <v>0</v>
          </cell>
          <cell r="N43">
            <v>0.11</v>
          </cell>
          <cell r="R43">
            <v>36666.666666666664</v>
          </cell>
          <cell r="S43">
            <v>0</v>
          </cell>
          <cell r="T43">
            <v>27.272727272727273</v>
          </cell>
          <cell r="V43" t="str">
            <v>Normal mode</v>
          </cell>
          <cell r="W43">
            <v>110</v>
          </cell>
          <cell r="X43">
            <v>0</v>
          </cell>
          <cell r="Y43">
            <v>0</v>
          </cell>
          <cell r="Z43">
            <v>27.272727272727273</v>
          </cell>
        </row>
        <row r="44">
          <cell r="B44">
            <v>40059</v>
          </cell>
          <cell r="C44" t="str">
            <v>B-05</v>
          </cell>
          <cell r="D44" t="str">
            <v>B-05:Zone3</v>
          </cell>
          <cell r="E44">
            <v>9</v>
          </cell>
          <cell r="F44">
            <v>100</v>
          </cell>
          <cell r="G44">
            <v>386</v>
          </cell>
          <cell r="H44">
            <v>97</v>
          </cell>
          <cell r="I44">
            <v>627</v>
          </cell>
          <cell r="J44">
            <v>57</v>
          </cell>
          <cell r="K44">
            <v>0</v>
          </cell>
          <cell r="L44">
            <v>57</v>
          </cell>
          <cell r="M44">
            <v>0</v>
          </cell>
          <cell r="N44">
            <v>1.21</v>
          </cell>
          <cell r="R44">
            <v>21228.070175438595</v>
          </cell>
          <cell r="S44">
            <v>0</v>
          </cell>
          <cell r="T44">
            <v>47.107438016528924</v>
          </cell>
          <cell r="W44">
            <v>1210</v>
          </cell>
          <cell r="X44">
            <v>0</v>
          </cell>
          <cell r="Y44">
            <v>0</v>
          </cell>
          <cell r="Z44">
            <v>47.107438016528924</v>
          </cell>
        </row>
        <row r="45">
          <cell r="B45">
            <v>40078</v>
          </cell>
          <cell r="C45" t="str">
            <v>B-05</v>
          </cell>
          <cell r="D45" t="str">
            <v>B-05:Zone3</v>
          </cell>
          <cell r="E45">
            <v>9</v>
          </cell>
          <cell r="F45">
            <v>99</v>
          </cell>
          <cell r="G45">
            <v>380</v>
          </cell>
          <cell r="H45">
            <v>95</v>
          </cell>
          <cell r="I45">
            <v>636</v>
          </cell>
          <cell r="J45">
            <v>3</v>
          </cell>
          <cell r="K45">
            <v>261</v>
          </cell>
          <cell r="L45">
            <v>264</v>
          </cell>
          <cell r="M45">
            <v>98.86363636363636</v>
          </cell>
          <cell r="N45">
            <v>0.05</v>
          </cell>
          <cell r="R45">
            <v>16666.666666666668</v>
          </cell>
          <cell r="S45">
            <v>5220</v>
          </cell>
          <cell r="T45">
            <v>5280</v>
          </cell>
          <cell r="V45" t="str">
            <v>water ?</v>
          </cell>
          <cell r="W45">
            <v>50</v>
          </cell>
          <cell r="X45">
            <v>0</v>
          </cell>
          <cell r="Y45">
            <v>5220</v>
          </cell>
          <cell r="Z45">
            <v>60</v>
          </cell>
        </row>
        <row r="46">
          <cell r="B46">
            <v>40114</v>
          </cell>
          <cell r="C46" t="str">
            <v>B-05</v>
          </cell>
          <cell r="D46" t="str">
            <v>B-05:Zone3</v>
          </cell>
          <cell r="E46">
            <v>9</v>
          </cell>
          <cell r="F46">
            <v>99</v>
          </cell>
          <cell r="G46">
            <v>351</v>
          </cell>
          <cell r="H46">
            <v>83</v>
          </cell>
          <cell r="I46">
            <v>648</v>
          </cell>
          <cell r="J46">
            <v>2</v>
          </cell>
          <cell r="K46">
            <v>0</v>
          </cell>
          <cell r="L46">
            <v>2</v>
          </cell>
          <cell r="M46">
            <v>0</v>
          </cell>
          <cell r="N46">
            <v>0</v>
          </cell>
          <cell r="R46">
            <v>0</v>
          </cell>
          <cell r="T46">
            <v>0</v>
          </cell>
          <cell r="V46" t="str">
            <v>Low influx</v>
          </cell>
          <cell r="W46">
            <v>0</v>
          </cell>
          <cell r="X46">
            <v>0</v>
          </cell>
          <cell r="Y46" t="e">
            <v>#DIV/0!</v>
          </cell>
          <cell r="Z46" t="e">
            <v>#DIV/0!</v>
          </cell>
        </row>
        <row r="47">
          <cell r="B47">
            <v>40116</v>
          </cell>
          <cell r="C47" t="str">
            <v>B-05</v>
          </cell>
          <cell r="D47" t="str">
            <v>B-05:Zone3</v>
          </cell>
          <cell r="E47">
            <v>11</v>
          </cell>
          <cell r="F47">
            <v>99</v>
          </cell>
          <cell r="G47">
            <v>357</v>
          </cell>
          <cell r="H47">
            <v>82</v>
          </cell>
          <cell r="I47">
            <v>648</v>
          </cell>
          <cell r="J47">
            <v>3</v>
          </cell>
          <cell r="K47">
            <v>0</v>
          </cell>
          <cell r="L47">
            <v>3</v>
          </cell>
          <cell r="M47">
            <v>0</v>
          </cell>
          <cell r="N47">
            <v>0.42</v>
          </cell>
          <cell r="R47">
            <v>140000</v>
          </cell>
          <cell r="S47">
            <v>0</v>
          </cell>
          <cell r="T47">
            <v>7.1428571428571432</v>
          </cell>
          <cell r="W47">
            <v>420</v>
          </cell>
          <cell r="X47">
            <v>0</v>
          </cell>
          <cell r="Y47">
            <v>0</v>
          </cell>
          <cell r="Z47">
            <v>7.1428571428571432</v>
          </cell>
        </row>
        <row r="48">
          <cell r="B48">
            <v>40144</v>
          </cell>
          <cell r="C48" t="str">
            <v>B-05</v>
          </cell>
          <cell r="D48" t="str">
            <v>B-05:Zone3</v>
          </cell>
          <cell r="E48">
            <v>9</v>
          </cell>
          <cell r="F48">
            <v>100</v>
          </cell>
          <cell r="G48">
            <v>364</v>
          </cell>
          <cell r="H48">
            <v>82</v>
          </cell>
          <cell r="I48">
            <v>633</v>
          </cell>
          <cell r="J48">
            <v>3</v>
          </cell>
          <cell r="K48">
            <v>0</v>
          </cell>
          <cell r="L48">
            <v>3</v>
          </cell>
          <cell r="M48">
            <v>0</v>
          </cell>
          <cell r="N48">
            <v>0</v>
          </cell>
          <cell r="R48">
            <v>0</v>
          </cell>
          <cell r="T48">
            <v>0</v>
          </cell>
          <cell r="W48">
            <v>0</v>
          </cell>
          <cell r="X48">
            <v>0</v>
          </cell>
          <cell r="Y48" t="e">
            <v>#DIV/0!</v>
          </cell>
          <cell r="Z48" t="e">
            <v>#DIV/0!</v>
          </cell>
        </row>
        <row r="49">
          <cell r="B49">
            <v>40258</v>
          </cell>
          <cell r="C49" t="str">
            <v>B-05</v>
          </cell>
          <cell r="D49" t="str">
            <v>B-05:Zone3</v>
          </cell>
          <cell r="E49">
            <v>10</v>
          </cell>
          <cell r="F49">
            <v>99</v>
          </cell>
          <cell r="G49">
            <v>365</v>
          </cell>
          <cell r="H49">
            <v>84</v>
          </cell>
          <cell r="I49">
            <v>646</v>
          </cell>
          <cell r="J49">
            <v>63</v>
          </cell>
          <cell r="K49">
            <v>100</v>
          </cell>
          <cell r="L49">
            <v>163</v>
          </cell>
          <cell r="M49">
            <v>61.349693251533743</v>
          </cell>
          <cell r="N49">
            <v>0</v>
          </cell>
          <cell r="R49">
            <v>0</v>
          </cell>
          <cell r="T49">
            <v>0</v>
          </cell>
          <cell r="V49" t="str">
            <v>new meter, wtr too high</v>
          </cell>
          <cell r="W49">
            <v>0</v>
          </cell>
          <cell r="X49">
            <v>0</v>
          </cell>
          <cell r="Y49" t="e">
            <v>#DIV/0!</v>
          </cell>
          <cell r="Z49" t="e">
            <v>#DIV/0!</v>
          </cell>
        </row>
        <row r="50">
          <cell r="B50">
            <v>40267</v>
          </cell>
          <cell r="C50" t="str">
            <v>B-05</v>
          </cell>
          <cell r="D50" t="str">
            <v>B-05:Zone3</v>
          </cell>
          <cell r="E50">
            <v>21</v>
          </cell>
          <cell r="F50">
            <v>99</v>
          </cell>
          <cell r="G50">
            <v>364</v>
          </cell>
          <cell r="H50">
            <v>84</v>
          </cell>
          <cell r="I50">
            <v>644</v>
          </cell>
          <cell r="J50">
            <v>77.900000000000006</v>
          </cell>
          <cell r="K50">
            <v>100</v>
          </cell>
          <cell r="L50">
            <v>177.9</v>
          </cell>
          <cell r="M50">
            <v>56.211354693648119</v>
          </cell>
          <cell r="N50">
            <v>0.5</v>
          </cell>
          <cell r="O50">
            <v>0.5</v>
          </cell>
          <cell r="P50">
            <v>0</v>
          </cell>
          <cell r="R50">
            <v>6418.4852374839538</v>
          </cell>
          <cell r="S50">
            <v>200</v>
          </cell>
          <cell r="T50">
            <v>355.8</v>
          </cell>
          <cell r="V50" t="str">
            <v>new meter, wtr too high</v>
          </cell>
          <cell r="W50">
            <v>500</v>
          </cell>
          <cell r="X50">
            <v>0</v>
          </cell>
          <cell r="Y50">
            <v>200</v>
          </cell>
          <cell r="Z50">
            <v>155.80000000000001</v>
          </cell>
        </row>
        <row r="51">
          <cell r="B51">
            <v>40314</v>
          </cell>
          <cell r="C51" t="str">
            <v>B-05</v>
          </cell>
          <cell r="D51" t="str">
            <v>B-05:Zone3</v>
          </cell>
          <cell r="E51">
            <v>7</v>
          </cell>
          <cell r="F51">
            <v>98</v>
          </cell>
          <cell r="G51">
            <v>365</v>
          </cell>
          <cell r="H51">
            <v>84</v>
          </cell>
          <cell r="I51">
            <v>637</v>
          </cell>
          <cell r="J51">
            <v>105</v>
          </cell>
          <cell r="K51">
            <v>100</v>
          </cell>
          <cell r="L51">
            <v>205</v>
          </cell>
          <cell r="M51">
            <v>48.780487804878049</v>
          </cell>
          <cell r="N51">
            <v>0</v>
          </cell>
          <cell r="O51">
            <v>0</v>
          </cell>
          <cell r="P51">
            <v>0</v>
          </cell>
          <cell r="R51">
            <v>0</v>
          </cell>
          <cell r="T51">
            <v>0</v>
          </cell>
          <cell r="V51" t="str">
            <v>LDM (279 BO, 81 BW)</v>
          </cell>
          <cell r="W51">
            <v>0</v>
          </cell>
          <cell r="X51">
            <v>0</v>
          </cell>
          <cell r="Y51" t="e">
            <v>#DIV/0!</v>
          </cell>
          <cell r="Z51" t="e">
            <v>#DIV/0!</v>
          </cell>
        </row>
        <row r="52">
          <cell r="B52">
            <v>40339</v>
          </cell>
          <cell r="C52" t="str">
            <v>B-05</v>
          </cell>
          <cell r="D52" t="str">
            <v>B-05:Zone3</v>
          </cell>
          <cell r="E52">
            <v>12</v>
          </cell>
          <cell r="F52">
            <v>99</v>
          </cell>
          <cell r="G52">
            <v>367</v>
          </cell>
          <cell r="H52">
            <v>84</v>
          </cell>
          <cell r="I52">
            <v>642</v>
          </cell>
          <cell r="J52">
            <v>102</v>
          </cell>
          <cell r="K52">
            <v>80</v>
          </cell>
          <cell r="L52">
            <v>182</v>
          </cell>
          <cell r="M52">
            <v>43.956043956043956</v>
          </cell>
          <cell r="N52">
            <v>0.78</v>
          </cell>
          <cell r="R52">
            <v>7647.0588235294117</v>
          </cell>
          <cell r="S52">
            <v>102.56410256410257</v>
          </cell>
          <cell r="T52">
            <v>233.33333333333334</v>
          </cell>
          <cell r="V52" t="str">
            <v>extrapolated LDM</v>
          </cell>
          <cell r="W52">
            <v>780</v>
          </cell>
          <cell r="X52">
            <v>0</v>
          </cell>
          <cell r="Y52">
            <v>102.56410256410255</v>
          </cell>
          <cell r="Z52">
            <v>130.76923076923077</v>
          </cell>
        </row>
        <row r="53">
          <cell r="B53">
            <v>40380</v>
          </cell>
          <cell r="C53" t="str">
            <v>B-05</v>
          </cell>
          <cell r="D53" t="str">
            <v>B-05:Zone3</v>
          </cell>
          <cell r="E53">
            <v>15</v>
          </cell>
          <cell r="F53">
            <v>100</v>
          </cell>
          <cell r="G53">
            <v>360</v>
          </cell>
          <cell r="H53">
            <v>86</v>
          </cell>
          <cell r="I53">
            <v>634</v>
          </cell>
          <cell r="J53">
            <v>80</v>
          </cell>
          <cell r="K53">
            <v>124</v>
          </cell>
          <cell r="L53">
            <v>204</v>
          </cell>
          <cell r="M53">
            <v>60.784313725490193</v>
          </cell>
          <cell r="N53">
            <v>0.5</v>
          </cell>
          <cell r="O53">
            <v>0.5</v>
          </cell>
          <cell r="P53">
            <v>0</v>
          </cell>
          <cell r="R53">
            <v>6250</v>
          </cell>
          <cell r="S53">
            <v>248</v>
          </cell>
          <cell r="T53">
            <v>408</v>
          </cell>
          <cell r="V53" t="str">
            <v>LDM (as pre Dong Dave)</v>
          </cell>
          <cell r="W53">
            <v>500</v>
          </cell>
          <cell r="X53">
            <v>0</v>
          </cell>
          <cell r="Y53">
            <v>248</v>
          </cell>
          <cell r="Z53">
            <v>160</v>
          </cell>
        </row>
        <row r="54">
          <cell r="B54">
            <v>40397</v>
          </cell>
          <cell r="C54" t="str">
            <v>B-05</v>
          </cell>
          <cell r="D54" t="str">
            <v>B-05:Zone3</v>
          </cell>
          <cell r="E54">
            <v>18</v>
          </cell>
          <cell r="F54">
            <v>100</v>
          </cell>
          <cell r="G54">
            <v>366</v>
          </cell>
          <cell r="H54">
            <v>85</v>
          </cell>
          <cell r="I54">
            <v>629</v>
          </cell>
          <cell r="J54">
            <v>40.200000000000003</v>
          </cell>
          <cell r="K54">
            <v>134</v>
          </cell>
          <cell r="L54">
            <v>174.2</v>
          </cell>
          <cell r="M54">
            <v>76.92307692307692</v>
          </cell>
          <cell r="N54">
            <v>0.5</v>
          </cell>
          <cell r="O54">
            <v>0.5</v>
          </cell>
          <cell r="P54">
            <v>0</v>
          </cell>
          <cell r="R54">
            <v>12437.810945273632</v>
          </cell>
          <cell r="S54">
            <v>268</v>
          </cell>
          <cell r="T54">
            <v>348.4</v>
          </cell>
          <cell r="V54" t="str">
            <v>LDM</v>
          </cell>
          <cell r="W54">
            <v>500</v>
          </cell>
          <cell r="X54">
            <v>0</v>
          </cell>
          <cell r="Y54">
            <v>268</v>
          </cell>
          <cell r="Z54">
            <v>80.400000000000006</v>
          </cell>
        </row>
        <row r="55">
          <cell r="B55">
            <v>40405</v>
          </cell>
          <cell r="C55" t="str">
            <v>B-05</v>
          </cell>
          <cell r="D55" t="str">
            <v>B-05:Zone3</v>
          </cell>
          <cell r="E55">
            <v>7</v>
          </cell>
          <cell r="F55">
            <v>100</v>
          </cell>
          <cell r="G55">
            <v>346</v>
          </cell>
          <cell r="H55">
            <v>86</v>
          </cell>
          <cell r="I55">
            <v>617</v>
          </cell>
          <cell r="J55">
            <v>60</v>
          </cell>
          <cell r="K55">
            <v>81</v>
          </cell>
          <cell r="L55">
            <v>141</v>
          </cell>
          <cell r="M55">
            <v>57.446808510638299</v>
          </cell>
          <cell r="N55">
            <v>0.5</v>
          </cell>
          <cell r="O55">
            <v>0.5</v>
          </cell>
          <cell r="P55">
            <v>0</v>
          </cell>
          <cell r="R55">
            <v>8333.3333333333339</v>
          </cell>
          <cell r="S55">
            <v>162</v>
          </cell>
          <cell r="T55">
            <v>282</v>
          </cell>
          <cell r="V55" t="str">
            <v>LDM (gas ~ 0.5 as per DD)</v>
          </cell>
          <cell r="W55">
            <v>500</v>
          </cell>
          <cell r="X55">
            <v>0</v>
          </cell>
          <cell r="Y55">
            <v>162</v>
          </cell>
          <cell r="Z55">
            <v>120</v>
          </cell>
        </row>
        <row r="56">
          <cell r="B56">
            <v>40437</v>
          </cell>
          <cell r="C56" t="str">
            <v>B-05</v>
          </cell>
          <cell r="D56" t="str">
            <v>B-05:Zone3</v>
          </cell>
          <cell r="E56">
            <v>24</v>
          </cell>
          <cell r="F56">
            <v>100</v>
          </cell>
          <cell r="G56">
            <v>361</v>
          </cell>
          <cell r="H56">
            <v>84</v>
          </cell>
          <cell r="I56">
            <v>617</v>
          </cell>
          <cell r="J56">
            <v>57</v>
          </cell>
          <cell r="K56">
            <v>78</v>
          </cell>
          <cell r="L56">
            <v>135</v>
          </cell>
          <cell r="M56">
            <v>57.777777777777779</v>
          </cell>
          <cell r="N56">
            <v>0.5</v>
          </cell>
          <cell r="O56">
            <v>0.5</v>
          </cell>
          <cell r="R56">
            <v>8771.9298245614027</v>
          </cell>
          <cell r="S56">
            <v>156</v>
          </cell>
          <cell r="T56">
            <v>270</v>
          </cell>
          <cell r="V56" t="str">
            <v>LDM</v>
          </cell>
          <cell r="W56">
            <v>500</v>
          </cell>
          <cell r="X56">
            <v>0</v>
          </cell>
          <cell r="Y56">
            <v>156</v>
          </cell>
          <cell r="Z56">
            <v>114</v>
          </cell>
        </row>
        <row r="57">
          <cell r="B57">
            <v>40445</v>
          </cell>
          <cell r="C57" t="str">
            <v>B-05</v>
          </cell>
          <cell r="D57" t="str">
            <v>B-05:Zone3</v>
          </cell>
          <cell r="E57">
            <v>8</v>
          </cell>
          <cell r="F57">
            <v>100</v>
          </cell>
          <cell r="G57">
            <v>367</v>
          </cell>
          <cell r="H57">
            <v>89</v>
          </cell>
          <cell r="I57">
            <v>268</v>
          </cell>
          <cell r="J57">
            <v>99.3</v>
          </cell>
          <cell r="K57">
            <v>78</v>
          </cell>
          <cell r="L57">
            <v>177.3</v>
          </cell>
          <cell r="M57">
            <v>43.993231810490691</v>
          </cell>
          <cell r="N57">
            <v>0.08</v>
          </cell>
          <cell r="O57">
            <v>0.08</v>
          </cell>
          <cell r="P57">
            <v>0</v>
          </cell>
          <cell r="R57">
            <v>805.63947633434043</v>
          </cell>
          <cell r="S57">
            <v>975</v>
          </cell>
          <cell r="T57">
            <v>2216.25</v>
          </cell>
          <cell r="W57">
            <v>80</v>
          </cell>
          <cell r="X57">
            <v>0</v>
          </cell>
          <cell r="Y57">
            <v>975</v>
          </cell>
          <cell r="Z57">
            <v>1241.25</v>
          </cell>
        </row>
        <row r="58">
          <cell r="B58">
            <v>40463</v>
          </cell>
          <cell r="C58" t="str">
            <v>B-05</v>
          </cell>
          <cell r="D58" t="str">
            <v>B-05:Zone3</v>
          </cell>
          <cell r="E58">
            <v>8</v>
          </cell>
          <cell r="F58">
            <v>100</v>
          </cell>
          <cell r="G58">
            <v>357</v>
          </cell>
          <cell r="H58">
            <v>86</v>
          </cell>
          <cell r="I58">
            <v>304</v>
          </cell>
          <cell r="J58">
            <v>65.7</v>
          </cell>
          <cell r="K58">
            <v>72</v>
          </cell>
          <cell r="L58">
            <v>137.69999999999999</v>
          </cell>
          <cell r="M58">
            <v>52.287581699346404</v>
          </cell>
          <cell r="N58">
            <v>0.08</v>
          </cell>
          <cell r="O58">
            <v>0.08</v>
          </cell>
          <cell r="P58">
            <v>0</v>
          </cell>
          <cell r="R58">
            <v>1217.6560121765601</v>
          </cell>
          <cell r="S58">
            <v>900</v>
          </cell>
          <cell r="T58">
            <v>1721.25</v>
          </cell>
          <cell r="W58">
            <v>80</v>
          </cell>
          <cell r="X58">
            <v>0</v>
          </cell>
          <cell r="Y58">
            <v>900</v>
          </cell>
          <cell r="Z58">
            <v>821.25</v>
          </cell>
        </row>
        <row r="59">
          <cell r="B59">
            <v>40480</v>
          </cell>
          <cell r="C59" t="str">
            <v>B-05</v>
          </cell>
          <cell r="D59" t="str">
            <v>B-05:Zone3</v>
          </cell>
          <cell r="E59">
            <v>13</v>
          </cell>
          <cell r="F59">
            <v>100</v>
          </cell>
          <cell r="G59">
            <v>354</v>
          </cell>
          <cell r="H59">
            <v>81</v>
          </cell>
          <cell r="I59">
            <v>321</v>
          </cell>
          <cell r="J59">
            <v>78</v>
          </cell>
          <cell r="K59">
            <v>84</v>
          </cell>
          <cell r="L59">
            <v>162</v>
          </cell>
          <cell r="M59">
            <v>51.851851851851855</v>
          </cell>
          <cell r="N59">
            <v>0.39</v>
          </cell>
          <cell r="O59">
            <v>0.39</v>
          </cell>
          <cell r="P59">
            <v>0</v>
          </cell>
          <cell r="R59">
            <v>5000</v>
          </cell>
          <cell r="S59">
            <v>215.38461538461539</v>
          </cell>
          <cell r="T59">
            <v>415.38461538461536</v>
          </cell>
          <cell r="W59">
            <v>390</v>
          </cell>
          <cell r="X59">
            <v>0</v>
          </cell>
          <cell r="Y59">
            <v>215.38461538461539</v>
          </cell>
          <cell r="Z59">
            <v>200</v>
          </cell>
        </row>
        <row r="60">
          <cell r="B60">
            <v>40530</v>
          </cell>
          <cell r="C60" t="str">
            <v>B-05</v>
          </cell>
          <cell r="D60" t="str">
            <v>B-05:Zone3</v>
          </cell>
          <cell r="E60">
            <v>7</v>
          </cell>
          <cell r="F60">
            <v>100</v>
          </cell>
          <cell r="G60">
            <v>369</v>
          </cell>
          <cell r="H60">
            <v>79</v>
          </cell>
          <cell r="I60">
            <v>279</v>
          </cell>
          <cell r="J60">
            <v>87</v>
          </cell>
          <cell r="K60">
            <v>81</v>
          </cell>
          <cell r="L60">
            <v>168</v>
          </cell>
          <cell r="M60">
            <v>48.214285714285715</v>
          </cell>
          <cell r="N60">
            <v>1.77</v>
          </cell>
          <cell r="O60">
            <v>1.77</v>
          </cell>
          <cell r="P60">
            <v>0</v>
          </cell>
          <cell r="R60">
            <v>20344.827586206895</v>
          </cell>
          <cell r="S60">
            <v>45.762711864406782</v>
          </cell>
          <cell r="T60">
            <v>94.915254237288138</v>
          </cell>
          <cell r="W60">
            <v>1770</v>
          </cell>
          <cell r="X60">
            <v>0</v>
          </cell>
          <cell r="Y60">
            <v>45.762711864406782</v>
          </cell>
          <cell r="Z60">
            <v>49.152542372881356</v>
          </cell>
        </row>
        <row r="61">
          <cell r="B61">
            <v>40542</v>
          </cell>
          <cell r="C61" t="str">
            <v>B-05</v>
          </cell>
          <cell r="D61" t="str">
            <v>B-05:Zone3</v>
          </cell>
          <cell r="E61">
            <v>3</v>
          </cell>
          <cell r="F61">
            <v>100</v>
          </cell>
          <cell r="G61">
            <v>359</v>
          </cell>
          <cell r="H61">
            <v>82</v>
          </cell>
          <cell r="I61">
            <v>292</v>
          </cell>
          <cell r="J61">
            <v>80</v>
          </cell>
          <cell r="K61">
            <v>80</v>
          </cell>
          <cell r="L61">
            <v>160</v>
          </cell>
          <cell r="M61">
            <v>50</v>
          </cell>
          <cell r="N61">
            <v>0.9</v>
          </cell>
          <cell r="O61">
            <v>0.9</v>
          </cell>
          <cell r="R61">
            <v>11250</v>
          </cell>
          <cell r="S61">
            <v>88.888888888888886</v>
          </cell>
          <cell r="T61">
            <v>177.77777777777777</v>
          </cell>
          <cell r="W61">
            <v>900</v>
          </cell>
          <cell r="X61">
            <v>0</v>
          </cell>
          <cell r="Y61">
            <v>88.888888888888886</v>
          </cell>
          <cell r="Z61">
            <v>88.888888888888886</v>
          </cell>
        </row>
        <row r="62">
          <cell r="B62">
            <v>41621</v>
          </cell>
          <cell r="C62" t="str">
            <v>B-05</v>
          </cell>
          <cell r="D62" t="str">
            <v>B-05:Zone3</v>
          </cell>
          <cell r="E62">
            <v>8</v>
          </cell>
          <cell r="F62">
            <v>100</v>
          </cell>
          <cell r="G62">
            <v>175</v>
          </cell>
          <cell r="H62">
            <v>93</v>
          </cell>
          <cell r="I62">
            <v>54</v>
          </cell>
          <cell r="J62">
            <v>154</v>
          </cell>
          <cell r="K62">
            <v>0</v>
          </cell>
          <cell r="L62">
            <v>154</v>
          </cell>
          <cell r="M62">
            <v>0</v>
          </cell>
          <cell r="N62">
            <v>0.2</v>
          </cell>
          <cell r="O62">
            <v>0.2</v>
          </cell>
          <cell r="P62">
            <v>0</v>
          </cell>
          <cell r="R62">
            <v>1298.7012987012988</v>
          </cell>
          <cell r="S62">
            <v>0</v>
          </cell>
          <cell r="T62">
            <v>770</v>
          </cell>
          <cell r="V62" t="str">
            <v>Flow for 8 hours. Manual WC 0%</v>
          </cell>
          <cell r="W62">
            <v>200</v>
          </cell>
          <cell r="X62">
            <v>0</v>
          </cell>
          <cell r="Y62">
            <v>0</v>
          </cell>
          <cell r="Z62">
            <v>770</v>
          </cell>
        </row>
        <row r="63">
          <cell r="B63">
            <v>42359</v>
          </cell>
          <cell r="C63" t="str">
            <v>B-05</v>
          </cell>
          <cell r="D63" t="str">
            <v>B-05:Zone3</v>
          </cell>
          <cell r="E63">
            <v>24</v>
          </cell>
          <cell r="F63">
            <v>100</v>
          </cell>
          <cell r="G63">
            <v>194</v>
          </cell>
          <cell r="H63">
            <v>84</v>
          </cell>
          <cell r="I63">
            <v>939</v>
          </cell>
          <cell r="J63">
            <v>189.05</v>
          </cell>
          <cell r="K63">
            <v>47.26</v>
          </cell>
          <cell r="L63">
            <v>236.31</v>
          </cell>
          <cell r="M63">
            <v>19.999153654098428</v>
          </cell>
          <cell r="N63">
            <v>0.08</v>
          </cell>
          <cell r="O63">
            <v>2.794</v>
          </cell>
          <cell r="P63">
            <v>2.4</v>
          </cell>
          <cell r="Q63">
            <v>43.3</v>
          </cell>
          <cell r="R63">
            <v>423.1684739486908</v>
          </cell>
          <cell r="T63">
            <v>2953.875</v>
          </cell>
          <cell r="V63" t="str">
            <v>Assume WC 20%. Wait confirmation on Lab result.</v>
          </cell>
          <cell r="W63">
            <v>80</v>
          </cell>
          <cell r="X63">
            <v>2400</v>
          </cell>
          <cell r="Y63">
            <v>590.75</v>
          </cell>
          <cell r="Z63">
            <v>2363.125</v>
          </cell>
        </row>
        <row r="64">
          <cell r="B64">
            <v>42393</v>
          </cell>
          <cell r="C64" t="str">
            <v>B-05</v>
          </cell>
          <cell r="D64" t="str">
            <v>B-05:Zone3</v>
          </cell>
          <cell r="E64">
            <v>21</v>
          </cell>
          <cell r="F64">
            <v>100</v>
          </cell>
          <cell r="G64">
            <v>196</v>
          </cell>
          <cell r="H64">
            <v>88</v>
          </cell>
          <cell r="I64">
            <v>941</v>
          </cell>
          <cell r="J64">
            <v>71.459999999999994</v>
          </cell>
          <cell r="K64">
            <v>21.59</v>
          </cell>
          <cell r="L64">
            <v>93.05</v>
          </cell>
          <cell r="M64">
            <v>23.202579258463192</v>
          </cell>
          <cell r="N64">
            <v>0.03</v>
          </cell>
          <cell r="O64">
            <v>2.323</v>
          </cell>
          <cell r="P64">
            <v>2.294</v>
          </cell>
          <cell r="Q64">
            <v>40</v>
          </cell>
          <cell r="R64">
            <v>419.81528127623847</v>
          </cell>
          <cell r="T64">
            <v>3101.6666666666665</v>
          </cell>
          <cell r="V64" t="str">
            <v>Lab WC 23.2% (11 Jan 2016)</v>
          </cell>
          <cell r="W64">
            <v>30</v>
          </cell>
          <cell r="X64">
            <v>2294</v>
          </cell>
          <cell r="Y64">
            <v>719.66666666666674</v>
          </cell>
          <cell r="Z64">
            <v>2382</v>
          </cell>
        </row>
        <row r="65">
          <cell r="B65">
            <v>42406</v>
          </cell>
          <cell r="C65" t="str">
            <v>B-05</v>
          </cell>
          <cell r="D65" t="str">
            <v>B-05:Zone3</v>
          </cell>
          <cell r="E65">
            <v>24</v>
          </cell>
          <cell r="F65">
            <v>100</v>
          </cell>
          <cell r="G65">
            <v>196</v>
          </cell>
          <cell r="H65">
            <v>88</v>
          </cell>
          <cell r="I65">
            <v>997</v>
          </cell>
          <cell r="J65">
            <v>12.4</v>
          </cell>
          <cell r="K65">
            <v>4.3600000000000003</v>
          </cell>
          <cell r="L65">
            <v>16.760000000000002</v>
          </cell>
          <cell r="M65">
            <v>26.014319809069214</v>
          </cell>
          <cell r="N65">
            <v>5.0000000000000001E-3</v>
          </cell>
          <cell r="O65">
            <v>2.052</v>
          </cell>
          <cell r="P65">
            <v>2.0470000000000002</v>
          </cell>
          <cell r="Q65">
            <v>42.65</v>
          </cell>
          <cell r="R65">
            <v>403.22580645161293</v>
          </cell>
          <cell r="S65">
            <v>872</v>
          </cell>
          <cell r="T65">
            <v>3352</v>
          </cell>
          <cell r="V65" t="str">
            <v>Lab WC 26% (24 Jan 2016)</v>
          </cell>
          <cell r="W65">
            <v>5</v>
          </cell>
          <cell r="X65">
            <v>2047.0000000000002</v>
          </cell>
          <cell r="Y65">
            <v>872</v>
          </cell>
          <cell r="Z65">
            <v>2480</v>
          </cell>
        </row>
        <row r="66">
          <cell r="B66">
            <v>42443</v>
          </cell>
          <cell r="C66" t="str">
            <v>B-05</v>
          </cell>
          <cell r="D66" t="str">
            <v>B-05:Zone3</v>
          </cell>
          <cell r="E66">
            <v>24</v>
          </cell>
          <cell r="F66">
            <v>100</v>
          </cell>
          <cell r="G66">
            <v>156</v>
          </cell>
          <cell r="H66">
            <v>94</v>
          </cell>
          <cell r="I66">
            <v>887</v>
          </cell>
          <cell r="J66">
            <v>17.14</v>
          </cell>
          <cell r="K66">
            <v>2.34</v>
          </cell>
          <cell r="L66">
            <v>19.48</v>
          </cell>
          <cell r="M66">
            <v>12.012320328542094</v>
          </cell>
          <cell r="N66">
            <v>7.0000000000000001E-3</v>
          </cell>
          <cell r="O66">
            <v>29.1</v>
          </cell>
          <cell r="P66">
            <v>2.903</v>
          </cell>
          <cell r="Q66">
            <v>45</v>
          </cell>
          <cell r="R66">
            <v>408.40140023337221</v>
          </cell>
          <cell r="S66">
            <v>334.28571428571428</v>
          </cell>
          <cell r="T66">
            <v>2734.2857142857142</v>
          </cell>
          <cell r="V66" t="str">
            <v>Lab WC 12% (10 Mar 2016)</v>
          </cell>
          <cell r="W66">
            <v>7</v>
          </cell>
          <cell r="X66">
            <v>2903</v>
          </cell>
          <cell r="Y66">
            <v>334.28571428571428</v>
          </cell>
          <cell r="Z66">
            <v>2448.5714285714284</v>
          </cell>
        </row>
        <row r="67">
          <cell r="B67">
            <v>42504</v>
          </cell>
          <cell r="C67" t="str">
            <v>B-05</v>
          </cell>
          <cell r="D67" t="str">
            <v>B-05:Zone3</v>
          </cell>
          <cell r="E67">
            <v>18</v>
          </cell>
          <cell r="F67">
            <v>100</v>
          </cell>
          <cell r="G67">
            <v>164</v>
          </cell>
          <cell r="H67">
            <v>93</v>
          </cell>
          <cell r="I67">
            <v>563</v>
          </cell>
          <cell r="J67">
            <v>32.92</v>
          </cell>
          <cell r="K67">
            <v>4.49</v>
          </cell>
          <cell r="L67">
            <v>37.409999999999997</v>
          </cell>
          <cell r="M67">
            <v>12.002138465650896</v>
          </cell>
          <cell r="N67">
            <v>1.2999999999999999E-2</v>
          </cell>
          <cell r="O67">
            <v>1.32</v>
          </cell>
          <cell r="P67">
            <v>1.306</v>
          </cell>
          <cell r="Q67">
            <v>34</v>
          </cell>
          <cell r="R67">
            <v>394.89671931956258</v>
          </cell>
          <cell r="S67">
            <v>345.38461538461536</v>
          </cell>
          <cell r="T67">
            <v>2877.6923076923076</v>
          </cell>
          <cell r="V67" t="str">
            <v>Assume WC 12%</v>
          </cell>
          <cell r="W67">
            <v>13</v>
          </cell>
          <cell r="X67">
            <v>1306</v>
          </cell>
          <cell r="Y67">
            <v>345.38461538461542</v>
          </cell>
          <cell r="Z67">
            <v>2532.3076923076924</v>
          </cell>
        </row>
        <row r="68">
          <cell r="B68">
            <v>42525</v>
          </cell>
          <cell r="C68" t="str">
            <v>B-05</v>
          </cell>
          <cell r="D68" t="str">
            <v>B-05:Zone3</v>
          </cell>
          <cell r="E68">
            <v>24</v>
          </cell>
          <cell r="F68">
            <v>100</v>
          </cell>
          <cell r="G68">
            <v>164</v>
          </cell>
          <cell r="H68">
            <v>97</v>
          </cell>
          <cell r="I68">
            <v>719</v>
          </cell>
          <cell r="J68">
            <v>15.73</v>
          </cell>
          <cell r="K68">
            <v>2.58</v>
          </cell>
          <cell r="L68">
            <v>18.309999999999999</v>
          </cell>
          <cell r="M68">
            <v>14.090660841070454</v>
          </cell>
          <cell r="N68">
            <v>6.0000000000000001E-3</v>
          </cell>
          <cell r="O68">
            <v>1.29</v>
          </cell>
          <cell r="P68">
            <v>1.2829999999999999</v>
          </cell>
          <cell r="Q68">
            <v>34</v>
          </cell>
          <cell r="R68">
            <v>381.43674507310868</v>
          </cell>
          <cell r="S68">
            <v>430</v>
          </cell>
          <cell r="T68">
            <v>3051.6666666666665</v>
          </cell>
          <cell r="V68" t="str">
            <v>Lab WC 14.1% (3 June 2016). Gas TS = 0 MM.</v>
          </cell>
          <cell r="W68">
            <v>6</v>
          </cell>
          <cell r="X68">
            <v>1283</v>
          </cell>
          <cell r="Y68">
            <v>430</v>
          </cell>
          <cell r="Z68">
            <v>2621.6666666666665</v>
          </cell>
        </row>
        <row r="69">
          <cell r="B69">
            <v>42593</v>
          </cell>
          <cell r="C69" t="str">
            <v>B-05</v>
          </cell>
          <cell r="D69" t="str">
            <v>B-05:Zone3</v>
          </cell>
          <cell r="E69">
            <v>8</v>
          </cell>
          <cell r="F69">
            <v>100</v>
          </cell>
          <cell r="I69">
            <v>1406</v>
          </cell>
          <cell r="J69">
            <v>26</v>
          </cell>
          <cell r="K69">
            <v>47</v>
          </cell>
          <cell r="L69">
            <v>73</v>
          </cell>
          <cell r="M69">
            <v>64.38356164383562</v>
          </cell>
          <cell r="N69">
            <v>1.0999999999999999E-2</v>
          </cell>
          <cell r="O69">
            <v>0.11</v>
          </cell>
          <cell r="P69">
            <v>9.9000000000000005E-2</v>
          </cell>
          <cell r="R69">
            <v>423.07692307692309</v>
          </cell>
          <cell r="S69">
            <v>4272.727272727273</v>
          </cell>
          <cell r="T69">
            <v>6636.363636363636</v>
          </cell>
          <cell r="V69" t="str">
            <v>Post GLPO. Lab WC 64%</v>
          </cell>
          <cell r="W69">
            <v>11</v>
          </cell>
          <cell r="X69">
            <v>99</v>
          </cell>
          <cell r="Y69">
            <v>4272.727272727273</v>
          </cell>
          <cell r="Z69">
            <v>2363.636363636364</v>
          </cell>
        </row>
        <row r="70">
          <cell r="B70">
            <v>42594</v>
          </cell>
          <cell r="C70" t="str">
            <v>B-05</v>
          </cell>
          <cell r="D70" t="str">
            <v>B-05:Zone3</v>
          </cell>
          <cell r="E70">
            <v>8</v>
          </cell>
          <cell r="F70">
            <v>100</v>
          </cell>
          <cell r="I70">
            <v>1521</v>
          </cell>
          <cell r="J70">
            <v>50</v>
          </cell>
          <cell r="K70">
            <v>89</v>
          </cell>
          <cell r="L70">
            <v>139</v>
          </cell>
          <cell r="M70">
            <v>64.02877697841727</v>
          </cell>
          <cell r="N70">
            <v>0.02</v>
          </cell>
          <cell r="O70">
            <v>0.17</v>
          </cell>
          <cell r="P70">
            <v>0.15</v>
          </cell>
          <cell r="R70">
            <v>400</v>
          </cell>
          <cell r="S70">
            <v>4450</v>
          </cell>
          <cell r="T70">
            <v>6950</v>
          </cell>
          <cell r="W70">
            <v>20</v>
          </cell>
          <cell r="X70">
            <v>150</v>
          </cell>
          <cell r="Y70">
            <v>4450</v>
          </cell>
          <cell r="Z70">
            <v>2500</v>
          </cell>
        </row>
        <row r="71">
          <cell r="B71">
            <v>42595</v>
          </cell>
          <cell r="C71" t="str">
            <v>B-05</v>
          </cell>
          <cell r="D71" t="str">
            <v>B-05:Zone3</v>
          </cell>
          <cell r="E71">
            <v>8</v>
          </cell>
          <cell r="F71">
            <v>100</v>
          </cell>
          <cell r="I71">
            <v>1508</v>
          </cell>
          <cell r="J71">
            <v>43</v>
          </cell>
          <cell r="K71">
            <v>37</v>
          </cell>
          <cell r="L71">
            <v>80</v>
          </cell>
          <cell r="M71">
            <v>46.25</v>
          </cell>
          <cell r="N71">
            <v>1.7000000000000001E-2</v>
          </cell>
          <cell r="O71">
            <v>2.5499999999999998</v>
          </cell>
          <cell r="P71">
            <v>2.5329999999999999</v>
          </cell>
          <cell r="R71">
            <v>395.3488372093023</v>
          </cell>
          <cell r="S71">
            <v>2176.4705882352941</v>
          </cell>
          <cell r="T71">
            <v>4705.8823529411766</v>
          </cell>
          <cell r="W71">
            <v>17</v>
          </cell>
          <cell r="X71">
            <v>2533</v>
          </cell>
          <cell r="Y71">
            <v>2176.4705882352941</v>
          </cell>
          <cell r="Z71">
            <v>2529.411764705882</v>
          </cell>
        </row>
        <row r="72">
          <cell r="B72">
            <v>42596</v>
          </cell>
          <cell r="C72" t="str">
            <v>B-05</v>
          </cell>
          <cell r="D72" t="str">
            <v>B-05:Zone3</v>
          </cell>
          <cell r="E72">
            <v>8</v>
          </cell>
          <cell r="F72">
            <v>100</v>
          </cell>
          <cell r="I72">
            <v>1441</v>
          </cell>
          <cell r="J72">
            <v>40</v>
          </cell>
          <cell r="K72">
            <v>37</v>
          </cell>
          <cell r="L72">
            <v>77</v>
          </cell>
          <cell r="M72">
            <v>48.051948051948052</v>
          </cell>
          <cell r="N72">
            <v>1.6E-2</v>
          </cell>
          <cell r="O72">
            <v>0.79</v>
          </cell>
          <cell r="P72">
            <v>0.77400000000000002</v>
          </cell>
          <cell r="R72">
            <v>400</v>
          </cell>
          <cell r="S72">
            <v>2312.5</v>
          </cell>
          <cell r="T72">
            <v>4812.5</v>
          </cell>
          <cell r="V72" t="str">
            <v>Lab WC 48%</v>
          </cell>
          <cell r="W72">
            <v>16</v>
          </cell>
          <cell r="X72">
            <v>774</v>
          </cell>
          <cell r="Y72">
            <v>2312.5</v>
          </cell>
          <cell r="Z72">
            <v>2500</v>
          </cell>
        </row>
        <row r="73">
          <cell r="B73">
            <v>42636</v>
          </cell>
          <cell r="C73" t="str">
            <v>B-05</v>
          </cell>
          <cell r="D73" t="str">
            <v>B-05:Zone3</v>
          </cell>
          <cell r="E73">
            <v>48</v>
          </cell>
          <cell r="F73">
            <v>80</v>
          </cell>
          <cell r="G73">
            <v>202</v>
          </cell>
          <cell r="H73">
            <v>98</v>
          </cell>
          <cell r="I73">
            <v>1435</v>
          </cell>
          <cell r="J73">
            <v>37.14</v>
          </cell>
          <cell r="K73">
            <v>0</v>
          </cell>
          <cell r="L73">
            <v>37.14</v>
          </cell>
          <cell r="M73">
            <v>0</v>
          </cell>
          <cell r="N73">
            <v>1.4999999999999999E-2</v>
          </cell>
          <cell r="O73">
            <v>3.5089999999999999</v>
          </cell>
          <cell r="P73">
            <v>3.4940000000000002</v>
          </cell>
          <cell r="Q73">
            <v>44</v>
          </cell>
          <cell r="R73">
            <v>403.87722132471731</v>
          </cell>
          <cell r="T73">
            <v>2476</v>
          </cell>
          <cell r="V73" t="str">
            <v>WH Ops WC 0%. GL meter = 3.49 MM. Gas TS = 1.74 MM.</v>
          </cell>
          <cell r="W73">
            <v>15</v>
          </cell>
          <cell r="X73">
            <v>3494</v>
          </cell>
          <cell r="Y73">
            <v>0</v>
          </cell>
          <cell r="Z73">
            <v>2476</v>
          </cell>
        </row>
        <row r="74">
          <cell r="B74">
            <v>42652</v>
          </cell>
          <cell r="C74" t="str">
            <v>B-05</v>
          </cell>
          <cell r="D74" t="str">
            <v>B-05:Zone3</v>
          </cell>
          <cell r="E74">
            <v>9</v>
          </cell>
          <cell r="F74">
            <v>100</v>
          </cell>
          <cell r="G74">
            <v>203</v>
          </cell>
          <cell r="H74">
            <v>89</v>
          </cell>
          <cell r="I74">
            <v>1645</v>
          </cell>
          <cell r="J74">
            <v>55.93</v>
          </cell>
          <cell r="K74">
            <v>43.59</v>
          </cell>
          <cell r="L74">
            <v>99.52</v>
          </cell>
          <cell r="M74">
            <v>43.800241157556272</v>
          </cell>
          <cell r="N74">
            <v>2.1999999999999999E-2</v>
          </cell>
          <cell r="O74">
            <v>1.29</v>
          </cell>
          <cell r="P74">
            <v>1.268</v>
          </cell>
          <cell r="Q74">
            <v>62</v>
          </cell>
          <cell r="R74">
            <v>393.34882889325945</v>
          </cell>
          <cell r="T74">
            <v>4523.636363636364</v>
          </cell>
          <cell r="V74" t="str">
            <v>WC 43.8%. Post GLVCO.</v>
          </cell>
          <cell r="W74">
            <v>22</v>
          </cell>
          <cell r="X74">
            <v>1268</v>
          </cell>
          <cell r="Y74">
            <v>1981.3636363636367</v>
          </cell>
          <cell r="Z74">
            <v>2542.2727272727275</v>
          </cell>
        </row>
        <row r="75">
          <cell r="B75">
            <v>42687</v>
          </cell>
          <cell r="C75" t="str">
            <v>B-05</v>
          </cell>
          <cell r="D75" t="str">
            <v>B-05:Zone3</v>
          </cell>
          <cell r="E75">
            <v>12</v>
          </cell>
          <cell r="F75">
            <v>100</v>
          </cell>
          <cell r="G75">
            <v>193</v>
          </cell>
          <cell r="H75">
            <v>84</v>
          </cell>
          <cell r="I75">
            <v>1395</v>
          </cell>
          <cell r="J75">
            <v>46.86</v>
          </cell>
          <cell r="K75">
            <v>0</v>
          </cell>
          <cell r="L75">
            <v>46.86</v>
          </cell>
          <cell r="M75">
            <v>0</v>
          </cell>
          <cell r="N75">
            <v>1.0999999999999999E-2</v>
          </cell>
          <cell r="O75">
            <v>1.337</v>
          </cell>
          <cell r="P75">
            <v>1.3260000000000001</v>
          </cell>
          <cell r="Q75">
            <v>40</v>
          </cell>
          <cell r="R75">
            <v>234.74178403755869</v>
          </cell>
          <cell r="T75">
            <v>4260</v>
          </cell>
          <cell r="V75" t="str">
            <v>Post kivk off. WC=0%. Gas TS FI_2476 = 1.34 MM. GL meter freeze = 5.09 MM.</v>
          </cell>
          <cell r="W75">
            <v>11</v>
          </cell>
          <cell r="X75">
            <v>1326</v>
          </cell>
          <cell r="Y75">
            <v>0</v>
          </cell>
          <cell r="Z75">
            <v>4260</v>
          </cell>
        </row>
        <row r="76">
          <cell r="B76">
            <v>42785</v>
          </cell>
          <cell r="C76" t="str">
            <v>B-05</v>
          </cell>
          <cell r="D76" t="str">
            <v>B-05:Zone3</v>
          </cell>
          <cell r="E76">
            <v>23</v>
          </cell>
          <cell r="F76">
            <v>100</v>
          </cell>
          <cell r="G76">
            <v>204</v>
          </cell>
          <cell r="H76">
            <v>93</v>
          </cell>
          <cell r="I76">
            <v>1436</v>
          </cell>
          <cell r="J76">
            <v>6.23</v>
          </cell>
          <cell r="K76">
            <v>10.55</v>
          </cell>
          <cell r="L76">
            <v>16.78</v>
          </cell>
          <cell r="M76">
            <v>62.872467222884389</v>
          </cell>
          <cell r="N76">
            <v>2E-3</v>
          </cell>
          <cell r="O76">
            <v>1.3640000000000001</v>
          </cell>
          <cell r="P76">
            <v>1.3620000000000001</v>
          </cell>
          <cell r="Q76">
            <v>40</v>
          </cell>
          <cell r="R76">
            <v>321.02728731942216</v>
          </cell>
          <cell r="S76">
            <v>5275</v>
          </cell>
          <cell r="T76">
            <v>8390</v>
          </cell>
          <cell r="V76" t="str">
            <v xml:space="preserve">WC 62.85%. Gas TS = 1.364 MM. GL meter freeze at 5.1 MM. </v>
          </cell>
          <cell r="W76">
            <v>2</v>
          </cell>
          <cell r="X76">
            <v>1362</v>
          </cell>
          <cell r="Y76">
            <v>5275</v>
          </cell>
          <cell r="Z76">
            <v>3115</v>
          </cell>
        </row>
        <row r="77">
          <cell r="B77">
            <v>42815</v>
          </cell>
          <cell r="C77" t="str">
            <v>B-05</v>
          </cell>
          <cell r="D77" t="str">
            <v>B-05:Zone3</v>
          </cell>
          <cell r="E77">
            <v>24</v>
          </cell>
          <cell r="F77">
            <v>100</v>
          </cell>
          <cell r="G77">
            <v>191</v>
          </cell>
          <cell r="H77">
            <v>95</v>
          </cell>
          <cell r="I77">
            <v>1660</v>
          </cell>
          <cell r="J77">
            <v>7.5</v>
          </cell>
          <cell r="K77">
            <v>7.5</v>
          </cell>
          <cell r="L77">
            <v>15</v>
          </cell>
          <cell r="M77">
            <v>50</v>
          </cell>
          <cell r="N77">
            <v>3.2000000000000002E-3</v>
          </cell>
          <cell r="O77">
            <v>1.4630000000000001</v>
          </cell>
          <cell r="P77">
            <v>1.46</v>
          </cell>
          <cell r="R77">
            <v>426.66666666666669</v>
          </cell>
          <cell r="T77">
            <v>4687.5</v>
          </cell>
          <cell r="V77" t="str">
            <v>WC 50% updated Mar</v>
          </cell>
          <cell r="W77">
            <v>3.2</v>
          </cell>
          <cell r="X77">
            <v>1460</v>
          </cell>
          <cell r="Y77">
            <v>2343.75</v>
          </cell>
          <cell r="Z77">
            <v>2343.75</v>
          </cell>
        </row>
        <row r="78">
          <cell r="B78">
            <v>42850</v>
          </cell>
          <cell r="C78" t="str">
            <v>B-05</v>
          </cell>
          <cell r="D78" t="str">
            <v>B-05:Zone3</v>
          </cell>
          <cell r="E78">
            <v>4.5</v>
          </cell>
          <cell r="F78">
            <v>100</v>
          </cell>
          <cell r="G78">
            <v>196</v>
          </cell>
          <cell r="H78">
            <v>87</v>
          </cell>
          <cell r="I78">
            <v>1575</v>
          </cell>
          <cell r="J78">
            <v>3.36</v>
          </cell>
          <cell r="K78">
            <v>3.36</v>
          </cell>
          <cell r="L78">
            <v>6.72</v>
          </cell>
          <cell r="M78">
            <v>50</v>
          </cell>
          <cell r="N78">
            <v>1E-3</v>
          </cell>
          <cell r="O78">
            <v>1.56</v>
          </cell>
          <cell r="P78">
            <v>1.56</v>
          </cell>
          <cell r="Q78">
            <v>100</v>
          </cell>
          <cell r="R78">
            <v>297.61904761904759</v>
          </cell>
          <cell r="T78">
            <v>6720</v>
          </cell>
          <cell r="V78" t="str">
            <v>GL meter 5 MM</v>
          </cell>
          <cell r="W78">
            <v>1</v>
          </cell>
          <cell r="X78">
            <v>1560</v>
          </cell>
          <cell r="Y78">
            <v>3360</v>
          </cell>
          <cell r="Z78">
            <v>3360</v>
          </cell>
        </row>
        <row r="79">
          <cell r="B79">
            <v>42886</v>
          </cell>
          <cell r="C79" t="str">
            <v>B-05</v>
          </cell>
          <cell r="D79" t="str">
            <v>B-05:Zone3</v>
          </cell>
          <cell r="E79">
            <v>20</v>
          </cell>
          <cell r="F79">
            <v>98</v>
          </cell>
          <cell r="G79">
            <v>190</v>
          </cell>
          <cell r="H79">
            <v>94</v>
          </cell>
          <cell r="I79">
            <v>1460</v>
          </cell>
          <cell r="J79">
            <v>6.74</v>
          </cell>
          <cell r="K79">
            <v>6.74</v>
          </cell>
          <cell r="L79">
            <v>13.48</v>
          </cell>
          <cell r="M79">
            <v>50</v>
          </cell>
          <cell r="N79">
            <v>3.0000000000000001E-3</v>
          </cell>
          <cell r="O79">
            <v>1.1599999999999999</v>
          </cell>
          <cell r="P79">
            <v>1.1599999999999999</v>
          </cell>
          <cell r="Q79">
            <v>40</v>
          </cell>
          <cell r="R79">
            <v>445.10385756676556</v>
          </cell>
          <cell r="T79">
            <v>4493.333333333333</v>
          </cell>
          <cell r="V79" t="str">
            <v>GL meter 5 MM, has requested for calibration, WC 50%</v>
          </cell>
          <cell r="W79">
            <v>3</v>
          </cell>
          <cell r="X79">
            <v>1160</v>
          </cell>
          <cell r="Y79">
            <v>2246.6666666666665</v>
          </cell>
          <cell r="Z79">
            <v>2246.6666666666665</v>
          </cell>
        </row>
        <row r="80">
          <cell r="B80">
            <v>42932</v>
          </cell>
          <cell r="C80" t="str">
            <v>B-05</v>
          </cell>
          <cell r="D80" t="str">
            <v>B-05:Zone3</v>
          </cell>
          <cell r="E80">
            <v>21</v>
          </cell>
          <cell r="F80">
            <v>100</v>
          </cell>
          <cell r="G80">
            <v>181</v>
          </cell>
          <cell r="H80">
            <v>95</v>
          </cell>
          <cell r="I80">
            <v>1203</v>
          </cell>
          <cell r="J80">
            <v>5.21</v>
          </cell>
          <cell r="K80">
            <v>5.21</v>
          </cell>
          <cell r="L80">
            <v>10.42</v>
          </cell>
          <cell r="M80">
            <v>50</v>
          </cell>
          <cell r="N80">
            <v>2E-3</v>
          </cell>
          <cell r="O80">
            <v>1.19</v>
          </cell>
          <cell r="P80">
            <v>1.19</v>
          </cell>
          <cell r="Q80">
            <v>40</v>
          </cell>
          <cell r="R80">
            <v>383.87715930902112</v>
          </cell>
          <cell r="T80">
            <v>5210</v>
          </cell>
          <cell r="V80" t="str">
            <v>GL meter 5 MM, WC still use 50% (update 64%), plan to increase GL injection to get 2 MM at T/S</v>
          </cell>
          <cell r="W80">
            <v>2</v>
          </cell>
          <cell r="X80">
            <v>1190</v>
          </cell>
          <cell r="Y80">
            <v>2605</v>
          </cell>
          <cell r="Z80">
            <v>2605</v>
          </cell>
        </row>
        <row r="81">
          <cell r="B81">
            <v>42935</v>
          </cell>
          <cell r="C81" t="str">
            <v>B-05</v>
          </cell>
          <cell r="D81" t="str">
            <v>B-05:Zone3</v>
          </cell>
          <cell r="E81">
            <v>23.3</v>
          </cell>
          <cell r="F81">
            <v>100</v>
          </cell>
          <cell r="G81">
            <v>182</v>
          </cell>
          <cell r="H81">
            <v>95</v>
          </cell>
          <cell r="I81">
            <v>1450</v>
          </cell>
          <cell r="J81">
            <v>12.96</v>
          </cell>
          <cell r="K81">
            <v>12.96</v>
          </cell>
          <cell r="L81">
            <v>25.92</v>
          </cell>
          <cell r="M81">
            <v>50</v>
          </cell>
          <cell r="N81">
            <v>5.0000000000000001E-3</v>
          </cell>
          <cell r="O81">
            <v>1.34</v>
          </cell>
          <cell r="P81">
            <v>1.33</v>
          </cell>
          <cell r="Q81">
            <v>100</v>
          </cell>
          <cell r="R81">
            <v>385.80246913580248</v>
          </cell>
          <cell r="T81">
            <v>5182</v>
          </cell>
          <cell r="V81" t="str">
            <v>Fully open GLV for GL opt</v>
          </cell>
          <cell r="W81">
            <v>5</v>
          </cell>
          <cell r="X81">
            <v>1330</v>
          </cell>
          <cell r="Y81">
            <v>2592</v>
          </cell>
          <cell r="Z81">
            <v>2592</v>
          </cell>
        </row>
        <row r="82">
          <cell r="B82">
            <v>42961</v>
          </cell>
          <cell r="C82" t="str">
            <v>B-05</v>
          </cell>
          <cell r="D82" t="str">
            <v>B-05:Zone3</v>
          </cell>
          <cell r="E82">
            <v>18</v>
          </cell>
          <cell r="F82">
            <v>100</v>
          </cell>
          <cell r="G82">
            <v>187</v>
          </cell>
          <cell r="H82">
            <v>93</v>
          </cell>
          <cell r="I82">
            <v>1229</v>
          </cell>
          <cell r="J82">
            <v>9.34</v>
          </cell>
          <cell r="K82">
            <v>7.64</v>
          </cell>
          <cell r="L82">
            <v>16.98</v>
          </cell>
          <cell r="M82">
            <v>44.994110718492344</v>
          </cell>
          <cell r="N82">
            <v>4.0000000000000001E-3</v>
          </cell>
          <cell r="O82">
            <v>1.31</v>
          </cell>
          <cell r="P82">
            <v>1.31</v>
          </cell>
          <cell r="Q82">
            <v>100</v>
          </cell>
          <cell r="R82">
            <v>428.26552462526769</v>
          </cell>
          <cell r="T82">
            <v>4245</v>
          </cell>
          <cell r="V82" t="str">
            <v>GL meter 5.09 MM, CP still around 1300 psig but cant increase GL injct again, BSW Well B-05 = 45.7 % (12 Agustus 2017)</v>
          </cell>
          <cell r="W82">
            <v>4</v>
          </cell>
          <cell r="X82">
            <v>1310</v>
          </cell>
          <cell r="Y82">
            <v>1909.9999999999998</v>
          </cell>
          <cell r="Z82">
            <v>2335</v>
          </cell>
        </row>
        <row r="83">
          <cell r="B83">
            <v>42988</v>
          </cell>
          <cell r="C83" t="str">
            <v>B-05</v>
          </cell>
          <cell r="D83" t="str">
            <v>B-05:Zone3</v>
          </cell>
          <cell r="E83">
            <v>24</v>
          </cell>
          <cell r="F83">
            <v>100</v>
          </cell>
          <cell r="G83">
            <v>187</v>
          </cell>
          <cell r="H83">
            <v>86</v>
          </cell>
          <cell r="I83">
            <v>1378</v>
          </cell>
          <cell r="J83">
            <v>9.9</v>
          </cell>
          <cell r="K83">
            <v>8.1</v>
          </cell>
          <cell r="L83">
            <v>18</v>
          </cell>
          <cell r="M83">
            <v>45</v>
          </cell>
          <cell r="N83">
            <v>0</v>
          </cell>
          <cell r="O83">
            <v>1.67</v>
          </cell>
          <cell r="P83">
            <v>1.67</v>
          </cell>
          <cell r="R83">
            <v>0</v>
          </cell>
          <cell r="T83">
            <v>0</v>
          </cell>
          <cell r="V83" t="str">
            <v>GL meter 5 MM</v>
          </cell>
          <cell r="W83">
            <v>0</v>
          </cell>
          <cell r="X83">
            <v>1670</v>
          </cell>
          <cell r="Y83" t="e">
            <v>#DIV/0!</v>
          </cell>
          <cell r="Z83" t="e">
            <v>#DIV/0!</v>
          </cell>
        </row>
        <row r="84">
          <cell r="B84">
            <v>43001</v>
          </cell>
          <cell r="C84" t="str">
            <v>B-05</v>
          </cell>
          <cell r="D84" t="str">
            <v>B-05:Zone3</v>
          </cell>
          <cell r="E84">
            <v>19</v>
          </cell>
          <cell r="F84">
            <v>100</v>
          </cell>
          <cell r="G84">
            <v>176</v>
          </cell>
          <cell r="H84">
            <v>86</v>
          </cell>
          <cell r="I84">
            <v>977</v>
          </cell>
          <cell r="J84">
            <v>0.96</v>
          </cell>
          <cell r="K84">
            <v>0.8</v>
          </cell>
          <cell r="L84">
            <v>1.76</v>
          </cell>
          <cell r="M84">
            <v>45.454545454545453</v>
          </cell>
          <cell r="N84">
            <v>0.47</v>
          </cell>
          <cell r="O84">
            <v>0.47</v>
          </cell>
          <cell r="P84">
            <v>0</v>
          </cell>
          <cell r="R84">
            <v>489583.33333333331</v>
          </cell>
          <cell r="T84">
            <v>3.7234042553191489</v>
          </cell>
          <cell r="V84" t="str">
            <v>Fitting GL valve leak after run GIC at Oct 17, 2017 during kick of B-12. 0.47 MM is asso gas..?</v>
          </cell>
          <cell r="W84">
            <v>470</v>
          </cell>
          <cell r="X84">
            <v>0</v>
          </cell>
          <cell r="Y84">
            <v>1.7021276595744683</v>
          </cell>
          <cell r="Z84">
            <v>2.0425531914893615</v>
          </cell>
        </row>
        <row r="85">
          <cell r="B85">
            <v>43015</v>
          </cell>
          <cell r="C85" t="str">
            <v>B-05</v>
          </cell>
          <cell r="D85" t="str">
            <v>B-05:Zone3</v>
          </cell>
          <cell r="E85">
            <v>23</v>
          </cell>
          <cell r="F85">
            <v>100</v>
          </cell>
          <cell r="G85">
            <v>177</v>
          </cell>
          <cell r="H85">
            <v>87</v>
          </cell>
          <cell r="I85">
            <v>1381</v>
          </cell>
          <cell r="J85">
            <v>13.4</v>
          </cell>
          <cell r="K85">
            <v>11</v>
          </cell>
          <cell r="L85">
            <v>24.4</v>
          </cell>
          <cell r="M85">
            <v>45.081967213114751</v>
          </cell>
          <cell r="N85">
            <v>0.46</v>
          </cell>
          <cell r="O85">
            <v>0.46</v>
          </cell>
          <cell r="P85">
            <v>0</v>
          </cell>
          <cell r="R85">
            <v>34328.358208955222</v>
          </cell>
          <cell r="T85">
            <v>53.043478260869563</v>
          </cell>
          <cell r="V85" t="str">
            <v>Suspect GL still close, 0.45 MM as gas asso..? why liquid higher..?</v>
          </cell>
          <cell r="W85">
            <v>460</v>
          </cell>
          <cell r="X85">
            <v>0</v>
          </cell>
          <cell r="Y85">
            <v>23.913043478260867</v>
          </cell>
          <cell r="Z85">
            <v>29.130434782608695</v>
          </cell>
        </row>
        <row r="86">
          <cell r="B86">
            <v>43081</v>
          </cell>
          <cell r="C86" t="str">
            <v>B-05</v>
          </cell>
          <cell r="D86" t="str">
            <v>B-05:Zone3</v>
          </cell>
          <cell r="E86">
            <v>50</v>
          </cell>
          <cell r="F86">
            <v>100</v>
          </cell>
          <cell r="G86">
            <v>172</v>
          </cell>
          <cell r="H86">
            <v>82</v>
          </cell>
          <cell r="I86">
            <v>1049</v>
          </cell>
          <cell r="J86">
            <v>53.25</v>
          </cell>
          <cell r="K86">
            <v>43.6</v>
          </cell>
          <cell r="L86">
            <v>96.85</v>
          </cell>
          <cell r="M86">
            <v>45.018069179143005</v>
          </cell>
          <cell r="N86">
            <v>2.39</v>
          </cell>
          <cell r="O86">
            <v>2.39</v>
          </cell>
          <cell r="P86">
            <v>0</v>
          </cell>
          <cell r="R86">
            <v>44882.629107981222</v>
          </cell>
          <cell r="T86">
            <v>40.523012552301253</v>
          </cell>
          <cell r="V86" t="str">
            <v>total fluid 96 bfpd w/o GL..? need re test</v>
          </cell>
          <cell r="W86">
            <v>2390</v>
          </cell>
          <cell r="X86">
            <v>0</v>
          </cell>
          <cell r="Y86">
            <v>18.242677824267783</v>
          </cell>
          <cell r="Z86">
            <v>22.280334728033473</v>
          </cell>
        </row>
        <row r="87">
          <cell r="B87">
            <v>43116</v>
          </cell>
          <cell r="C87" t="str">
            <v>B-05</v>
          </cell>
          <cell r="D87" t="str">
            <v>B-05:Zone3</v>
          </cell>
          <cell r="E87">
            <v>18</v>
          </cell>
          <cell r="F87">
            <v>100</v>
          </cell>
          <cell r="G87">
            <v>164</v>
          </cell>
          <cell r="H87">
            <v>79</v>
          </cell>
          <cell r="I87">
            <v>1059</v>
          </cell>
          <cell r="J87">
            <v>12.23</v>
          </cell>
          <cell r="K87">
            <v>10.01</v>
          </cell>
          <cell r="L87">
            <v>22.24</v>
          </cell>
          <cell r="M87">
            <v>45.008992805755398</v>
          </cell>
          <cell r="N87">
            <v>5.0000000000000001E-3</v>
          </cell>
          <cell r="O87">
            <v>0.41</v>
          </cell>
          <cell r="P87">
            <v>0</v>
          </cell>
          <cell r="R87">
            <v>408.8307440719542</v>
          </cell>
          <cell r="T87">
            <v>4448</v>
          </cell>
          <cell r="V87" t="str">
            <v>total fluid confirm low w/o gas lift, asso gas use formula 400 GOR*oil</v>
          </cell>
          <cell r="W87">
            <v>5</v>
          </cell>
          <cell r="X87">
            <v>0</v>
          </cell>
          <cell r="Y87">
            <v>2002</v>
          </cell>
          <cell r="Z87">
            <v>2446</v>
          </cell>
        </row>
        <row r="88">
          <cell r="B88">
            <v>43152</v>
          </cell>
          <cell r="C88" t="str">
            <v>B-05</v>
          </cell>
          <cell r="D88" t="str">
            <v>B-05:Zone3</v>
          </cell>
          <cell r="E88">
            <v>24</v>
          </cell>
          <cell r="F88">
            <v>100</v>
          </cell>
          <cell r="G88">
            <v>191</v>
          </cell>
          <cell r="H88">
            <v>81</v>
          </cell>
          <cell r="I88">
            <v>1519</v>
          </cell>
          <cell r="J88">
            <v>4.96</v>
          </cell>
          <cell r="K88">
            <v>4.0999999999999996</v>
          </cell>
          <cell r="L88">
            <v>9.06</v>
          </cell>
          <cell r="M88">
            <v>45.253863134657834</v>
          </cell>
          <cell r="N88">
            <v>0.39</v>
          </cell>
          <cell r="O88">
            <v>0.39</v>
          </cell>
          <cell r="P88">
            <v>0</v>
          </cell>
          <cell r="Q88">
            <v>0</v>
          </cell>
          <cell r="R88">
            <v>78629.032258064515</v>
          </cell>
          <cell r="T88">
            <v>23.128205128205128</v>
          </cell>
          <cell r="V88" t="str">
            <v>Flow natural (w/o GL)</v>
          </cell>
          <cell r="W88">
            <v>390</v>
          </cell>
          <cell r="X88">
            <v>0</v>
          </cell>
          <cell r="Y88">
            <v>10.512820512820511</v>
          </cell>
          <cell r="Z88">
            <v>12.717948717948717</v>
          </cell>
        </row>
        <row r="89">
          <cell r="B89">
            <v>43256</v>
          </cell>
          <cell r="C89" t="str">
            <v>B-05</v>
          </cell>
          <cell r="D89" t="str">
            <v>B-05:Zone3</v>
          </cell>
          <cell r="E89">
            <v>39.5</v>
          </cell>
          <cell r="F89">
            <v>100</v>
          </cell>
          <cell r="G89">
            <v>201</v>
          </cell>
          <cell r="H89">
            <v>81</v>
          </cell>
          <cell r="I89">
            <v>1188</v>
          </cell>
          <cell r="J89">
            <v>20.350000000000001</v>
          </cell>
          <cell r="K89">
            <v>16.7</v>
          </cell>
          <cell r="L89">
            <v>37.049999999999997</v>
          </cell>
          <cell r="M89">
            <v>45.074224021592443</v>
          </cell>
          <cell r="N89">
            <v>0.01</v>
          </cell>
          <cell r="O89">
            <v>3.89</v>
          </cell>
          <cell r="P89">
            <v>3.88</v>
          </cell>
          <cell r="R89">
            <v>491.40049140049138</v>
          </cell>
          <cell r="T89">
            <v>3700</v>
          </cell>
          <cell r="V89" t="str">
            <v>GL meter error, WC June 0%, after run GIC</v>
          </cell>
          <cell r="W89">
            <v>10</v>
          </cell>
          <cell r="X89">
            <v>3880</v>
          </cell>
          <cell r="Y89">
            <v>1670</v>
          </cell>
          <cell r="Z89">
            <v>2035</v>
          </cell>
        </row>
        <row r="90">
          <cell r="B90">
            <v>43282</v>
          </cell>
          <cell r="C90" t="str">
            <v>B-05</v>
          </cell>
          <cell r="D90" t="str">
            <v>B-05:Zone3</v>
          </cell>
          <cell r="E90">
            <v>48</v>
          </cell>
          <cell r="F90">
            <v>100</v>
          </cell>
          <cell r="G90">
            <v>187</v>
          </cell>
          <cell r="H90">
            <v>93</v>
          </cell>
          <cell r="I90">
            <v>1210</v>
          </cell>
          <cell r="J90">
            <v>14.3</v>
          </cell>
          <cell r="K90">
            <v>11.7</v>
          </cell>
          <cell r="L90">
            <v>26</v>
          </cell>
          <cell r="M90">
            <v>45</v>
          </cell>
          <cell r="N90">
            <v>0.01</v>
          </cell>
          <cell r="O90">
            <v>2</v>
          </cell>
          <cell r="P90">
            <v>1.99</v>
          </cell>
          <cell r="R90">
            <v>699.30069930069931</v>
          </cell>
          <cell r="T90">
            <v>2600</v>
          </cell>
          <cell r="V90" t="str">
            <v>GL meter error, still got liquid with GL 2 MM</v>
          </cell>
          <cell r="W90">
            <v>10</v>
          </cell>
          <cell r="X90">
            <v>1990</v>
          </cell>
          <cell r="Y90">
            <v>1170</v>
          </cell>
          <cell r="Z90">
            <v>1430</v>
          </cell>
        </row>
        <row r="91">
          <cell r="B91">
            <v>43308</v>
          </cell>
          <cell r="C91" t="str">
            <v>B-05</v>
          </cell>
          <cell r="D91" t="str">
            <v>B-05:Zone3</v>
          </cell>
          <cell r="E91">
            <v>27</v>
          </cell>
          <cell r="F91">
            <v>100</v>
          </cell>
          <cell r="G91">
            <v>183</v>
          </cell>
          <cell r="H91">
            <v>84</v>
          </cell>
          <cell r="I91">
            <v>1020</v>
          </cell>
          <cell r="J91">
            <v>0.61</v>
          </cell>
          <cell r="K91">
            <v>0.5</v>
          </cell>
          <cell r="L91">
            <v>1.1100000000000001</v>
          </cell>
          <cell r="M91">
            <v>45.045045045045043</v>
          </cell>
          <cell r="N91">
            <v>0</v>
          </cell>
          <cell r="O91">
            <v>0.26</v>
          </cell>
          <cell r="P91">
            <v>0.26</v>
          </cell>
          <cell r="R91">
            <v>0</v>
          </cell>
          <cell r="T91">
            <v>0</v>
          </cell>
          <cell r="V91" t="str">
            <v>GL meter 0 (closed) for increasing GL header pressure</v>
          </cell>
          <cell r="W91">
            <v>0</v>
          </cell>
          <cell r="X91">
            <v>260</v>
          </cell>
          <cell r="Y91" t="e">
            <v>#DIV/0!</v>
          </cell>
          <cell r="Z91" t="e">
            <v>#DIV/0!</v>
          </cell>
        </row>
        <row r="92">
          <cell r="B92">
            <v>43406</v>
          </cell>
          <cell r="C92" t="str">
            <v>B-05</v>
          </cell>
          <cell r="D92" t="str">
            <v>B-05:Zone3</v>
          </cell>
          <cell r="E92">
            <v>24</v>
          </cell>
          <cell r="F92">
            <v>100</v>
          </cell>
          <cell r="G92">
            <v>198</v>
          </cell>
          <cell r="H92">
            <v>86</v>
          </cell>
          <cell r="I92">
            <v>1314</v>
          </cell>
          <cell r="J92">
            <v>5.75</v>
          </cell>
          <cell r="K92">
            <v>4.7</v>
          </cell>
          <cell r="L92">
            <v>10.45</v>
          </cell>
          <cell r="M92">
            <v>44.976076555023923</v>
          </cell>
          <cell r="N92">
            <v>2.3E-3</v>
          </cell>
          <cell r="O92">
            <v>1.2</v>
          </cell>
          <cell r="P92">
            <v>1.1499999999999999</v>
          </cell>
          <cell r="R92">
            <v>400</v>
          </cell>
          <cell r="T92">
            <v>4565.217391304348</v>
          </cell>
          <cell r="V92" t="str">
            <v>GL meter zero</v>
          </cell>
          <cell r="W92">
            <v>2.2999999999999998</v>
          </cell>
          <cell r="X92">
            <v>1150</v>
          </cell>
          <cell r="Y92">
            <v>2043.4782608695652</v>
          </cell>
          <cell r="Z92">
            <v>2500</v>
          </cell>
        </row>
        <row r="93">
          <cell r="B93">
            <v>43451</v>
          </cell>
          <cell r="C93" t="str">
            <v>B-05</v>
          </cell>
          <cell r="D93" t="str">
            <v>B-05:Zone3</v>
          </cell>
          <cell r="E93">
            <v>25</v>
          </cell>
          <cell r="F93">
            <v>100</v>
          </cell>
          <cell r="G93">
            <v>172</v>
          </cell>
          <cell r="H93">
            <v>84</v>
          </cell>
          <cell r="I93">
            <v>1059</v>
          </cell>
          <cell r="J93">
            <v>1.65</v>
          </cell>
          <cell r="K93">
            <v>1.4</v>
          </cell>
          <cell r="L93">
            <v>3.05</v>
          </cell>
          <cell r="M93">
            <v>45.901639344262293</v>
          </cell>
          <cell r="N93">
            <v>0</v>
          </cell>
          <cell r="O93">
            <v>0</v>
          </cell>
          <cell r="P93">
            <v>0</v>
          </cell>
          <cell r="R93">
            <v>0</v>
          </cell>
          <cell r="T93">
            <v>0</v>
          </cell>
          <cell r="V93" t="str">
            <v>Gl meter zero (closed), Qg T/S show 0.39 MM but DP CV negative (false)</v>
          </cell>
          <cell r="W93">
            <v>0</v>
          </cell>
          <cell r="X93">
            <v>0</v>
          </cell>
          <cell r="Y93" t="e">
            <v>#DIV/0!</v>
          </cell>
          <cell r="Z93" t="e">
            <v>#DIV/0!</v>
          </cell>
        </row>
        <row r="94">
          <cell r="B94">
            <v>43717</v>
          </cell>
          <cell r="C94" t="str">
            <v>B-05</v>
          </cell>
          <cell r="D94" t="str">
            <v>B-05:Zone3</v>
          </cell>
          <cell r="E94">
            <v>12</v>
          </cell>
          <cell r="F94">
            <v>100</v>
          </cell>
          <cell r="G94">
            <v>203</v>
          </cell>
          <cell r="H94">
            <v>83</v>
          </cell>
          <cell r="I94">
            <v>1290</v>
          </cell>
          <cell r="J94">
            <v>36.43</v>
          </cell>
          <cell r="K94">
            <v>0.4</v>
          </cell>
          <cell r="L94">
            <v>36.83</v>
          </cell>
          <cell r="M94">
            <v>1.0860711376595167</v>
          </cell>
          <cell r="N94">
            <v>1.46E-2</v>
          </cell>
          <cell r="O94">
            <v>3.37</v>
          </cell>
          <cell r="P94">
            <v>3.36</v>
          </cell>
          <cell r="R94">
            <v>400.76859730990941</v>
          </cell>
          <cell r="T94">
            <v>2520.5479452054797</v>
          </cell>
          <cell r="V94" t="str">
            <v>GL meter error, after GIC, kick off at CHP 1808#, WC 1%</v>
          </cell>
          <cell r="W94">
            <v>14.6</v>
          </cell>
          <cell r="X94">
            <v>3360</v>
          </cell>
          <cell r="Y94">
            <v>27.397260273972606</v>
          </cell>
          <cell r="Z94">
            <v>2495.2054794520545</v>
          </cell>
        </row>
        <row r="95">
          <cell r="B95">
            <v>43718</v>
          </cell>
          <cell r="C95" t="str">
            <v>B-05</v>
          </cell>
          <cell r="D95" t="str">
            <v>B-05:Zone3</v>
          </cell>
          <cell r="E95">
            <v>12</v>
          </cell>
          <cell r="F95">
            <v>100</v>
          </cell>
          <cell r="G95">
            <v>195</v>
          </cell>
          <cell r="H95">
            <v>83</v>
          </cell>
          <cell r="I95">
            <v>1039</v>
          </cell>
          <cell r="J95">
            <v>52.07</v>
          </cell>
          <cell r="K95">
            <v>0.5</v>
          </cell>
          <cell r="L95">
            <v>52.57</v>
          </cell>
          <cell r="M95">
            <v>0.9511128019783146</v>
          </cell>
          <cell r="N95">
            <v>2.0799999999999999E-2</v>
          </cell>
          <cell r="O95">
            <v>2.96</v>
          </cell>
          <cell r="P95">
            <v>2.94</v>
          </cell>
          <cell r="R95">
            <v>399.46226233915883</v>
          </cell>
          <cell r="T95">
            <v>2528.8461538461538</v>
          </cell>
          <cell r="V95" t="str">
            <v>GL meter error, after GIC and GL opt to get Qg T/S ~3 MMscfd only, CHP decrease and liquid slightly improve</v>
          </cell>
          <cell r="W95">
            <v>20.8</v>
          </cell>
          <cell r="X95">
            <v>2940</v>
          </cell>
          <cell r="Y95">
            <v>24.03846153846154</v>
          </cell>
          <cell r="Z95">
            <v>2503.3653846153848</v>
          </cell>
        </row>
        <row r="96">
          <cell r="B96">
            <v>43726</v>
          </cell>
          <cell r="C96" t="str">
            <v>B-05</v>
          </cell>
          <cell r="D96" t="str">
            <v>B-05:Zone3</v>
          </cell>
          <cell r="E96">
            <v>25</v>
          </cell>
          <cell r="F96">
            <v>100</v>
          </cell>
          <cell r="G96">
            <v>196.22</v>
          </cell>
          <cell r="H96">
            <v>87.281999999999996</v>
          </cell>
          <cell r="I96">
            <v>1115.18</v>
          </cell>
          <cell r="J96">
            <v>31.28</v>
          </cell>
          <cell r="K96">
            <v>0.3</v>
          </cell>
          <cell r="L96">
            <v>31.58</v>
          </cell>
          <cell r="M96">
            <v>0.94996833438885375</v>
          </cell>
          <cell r="N96">
            <v>1.2500000000000001E-2</v>
          </cell>
          <cell r="O96">
            <v>2.2000000000000002</v>
          </cell>
          <cell r="P96">
            <v>2.19</v>
          </cell>
          <cell r="R96">
            <v>399.61636828644504</v>
          </cell>
          <cell r="T96">
            <v>2528</v>
          </cell>
          <cell r="V96" t="str">
            <v>GL meter error, after GL header closed, well still flow</v>
          </cell>
          <cell r="W96">
            <v>12.5</v>
          </cell>
          <cell r="X96">
            <v>2190</v>
          </cell>
          <cell r="Y96">
            <v>23.999999999999996</v>
          </cell>
          <cell r="Z96">
            <v>2502.4</v>
          </cell>
        </row>
        <row r="97">
          <cell r="B97">
            <v>43861</v>
          </cell>
          <cell r="C97" t="str">
            <v>B-05</v>
          </cell>
          <cell r="D97" t="str">
            <v>B-05:Zone3</v>
          </cell>
          <cell r="E97">
            <v>4</v>
          </cell>
          <cell r="F97">
            <v>100</v>
          </cell>
          <cell r="G97">
            <v>183</v>
          </cell>
          <cell r="H97">
            <v>87</v>
          </cell>
          <cell r="I97">
            <v>1141</v>
          </cell>
          <cell r="J97">
            <v>3</v>
          </cell>
          <cell r="K97">
            <v>5</v>
          </cell>
          <cell r="L97">
            <v>8</v>
          </cell>
          <cell r="M97">
            <v>62.5</v>
          </cell>
          <cell r="N97">
            <v>1E-3</v>
          </cell>
          <cell r="O97">
            <v>2.76</v>
          </cell>
          <cell r="P97">
            <v>2.7589999999999999</v>
          </cell>
          <cell r="R97">
            <v>333.33333333333331</v>
          </cell>
          <cell r="T97">
            <v>8000</v>
          </cell>
          <cell r="V97" t="str">
            <v>GL meter Error, after GL header closed, well still flow</v>
          </cell>
          <cell r="W97">
            <v>1</v>
          </cell>
          <cell r="X97">
            <v>2759</v>
          </cell>
          <cell r="Y97">
            <v>5000</v>
          </cell>
          <cell r="Z97">
            <v>3000</v>
          </cell>
        </row>
        <row r="98">
          <cell r="B98">
            <v>43881</v>
          </cell>
          <cell r="C98" t="str">
            <v>B-05</v>
          </cell>
          <cell r="D98" t="str">
            <v>B-05:Zone3</v>
          </cell>
          <cell r="E98">
            <v>14</v>
          </cell>
          <cell r="F98">
            <v>100</v>
          </cell>
          <cell r="G98">
            <v>190.357</v>
          </cell>
          <cell r="H98">
            <v>82.313000000000002</v>
          </cell>
          <cell r="I98">
            <v>1187.9369999999999</v>
          </cell>
          <cell r="J98">
            <v>9.8000000000000007</v>
          </cell>
          <cell r="K98">
            <v>0.2</v>
          </cell>
          <cell r="L98">
            <v>10</v>
          </cell>
          <cell r="M98">
            <v>2</v>
          </cell>
          <cell r="N98">
            <v>3.8999999999999998E-3</v>
          </cell>
          <cell r="O98">
            <v>2.2000000000000002</v>
          </cell>
          <cell r="P98">
            <v>2.2000000000000002</v>
          </cell>
          <cell r="R98">
            <v>397.9591836734694</v>
          </cell>
          <cell r="T98">
            <v>2564.102564102564</v>
          </cell>
          <cell r="V98" t="str">
            <v>GL meter 0 MM (error)</v>
          </cell>
          <cell r="W98">
            <v>3.9</v>
          </cell>
          <cell r="X98">
            <v>2200</v>
          </cell>
          <cell r="Y98">
            <v>51.282051282051285</v>
          </cell>
          <cell r="Z98">
            <v>2512.8205128205132</v>
          </cell>
        </row>
        <row r="99">
          <cell r="B99">
            <v>43897</v>
          </cell>
          <cell r="C99" t="str">
            <v>B-05</v>
          </cell>
          <cell r="D99" t="str">
            <v>B-05:Zone3</v>
          </cell>
          <cell r="E99">
            <v>24</v>
          </cell>
          <cell r="F99">
            <v>100</v>
          </cell>
          <cell r="G99">
            <v>192</v>
          </cell>
          <cell r="H99">
            <v>83</v>
          </cell>
          <cell r="I99">
            <v>1381</v>
          </cell>
          <cell r="J99">
            <v>2.9</v>
          </cell>
          <cell r="K99">
            <v>0.1</v>
          </cell>
          <cell r="L99">
            <v>3</v>
          </cell>
          <cell r="M99">
            <v>3.3333333333333335</v>
          </cell>
          <cell r="N99">
            <v>1.1999999999999999E-3</v>
          </cell>
          <cell r="O99">
            <v>2.2999999999999998</v>
          </cell>
          <cell r="P99">
            <v>2.2999999999999998</v>
          </cell>
          <cell r="R99">
            <v>413.79310344827587</v>
          </cell>
          <cell r="T99">
            <v>2500</v>
          </cell>
          <cell r="V99" t="str">
            <v>GL meter error but at T/S show 2.3 MM (able to inject but low liquid)</v>
          </cell>
          <cell r="W99">
            <v>1.2</v>
          </cell>
          <cell r="X99">
            <v>2300</v>
          </cell>
          <cell r="Y99">
            <v>83.333333333333343</v>
          </cell>
          <cell r="Z99">
            <v>2416.666666666667</v>
          </cell>
        </row>
        <row r="100">
          <cell r="B100">
            <v>43912</v>
          </cell>
          <cell r="C100" t="str">
            <v>B-05</v>
          </cell>
          <cell r="D100" t="str">
            <v>B-05:Zone3</v>
          </cell>
          <cell r="E100">
            <v>23</v>
          </cell>
          <cell r="F100">
            <v>100</v>
          </cell>
          <cell r="G100">
            <v>185</v>
          </cell>
          <cell r="H100">
            <v>88</v>
          </cell>
          <cell r="I100">
            <v>1285</v>
          </cell>
          <cell r="J100">
            <v>4</v>
          </cell>
          <cell r="K100">
            <v>0</v>
          </cell>
          <cell r="L100">
            <v>4</v>
          </cell>
          <cell r="M100">
            <v>0</v>
          </cell>
          <cell r="N100">
            <v>2E-3</v>
          </cell>
          <cell r="O100">
            <v>1.899</v>
          </cell>
          <cell r="P100">
            <v>1.897</v>
          </cell>
          <cell r="R100">
            <v>500</v>
          </cell>
          <cell r="T100">
            <v>2000</v>
          </cell>
          <cell r="V100" t="str">
            <v>GL meter not record 0 MMSCFD, Qg @TS 1.89 MMSCFD, seemed liquid is not lifted up.</v>
          </cell>
          <cell r="W100">
            <v>2</v>
          </cell>
          <cell r="X100">
            <v>1897</v>
          </cell>
          <cell r="Y100">
            <v>0</v>
          </cell>
          <cell r="Z100">
            <v>2000</v>
          </cell>
        </row>
        <row r="101">
          <cell r="B101">
            <v>43926</v>
          </cell>
          <cell r="C101" t="str">
            <v>B-05</v>
          </cell>
          <cell r="D101" t="str">
            <v>B-05:Zone3</v>
          </cell>
          <cell r="E101">
            <v>23</v>
          </cell>
          <cell r="F101">
            <v>100</v>
          </cell>
          <cell r="G101">
            <v>184</v>
          </cell>
          <cell r="H101">
            <v>86</v>
          </cell>
          <cell r="I101">
            <v>1207</v>
          </cell>
          <cell r="J101">
            <v>2.42</v>
          </cell>
          <cell r="K101">
            <v>0</v>
          </cell>
          <cell r="L101">
            <v>2.42</v>
          </cell>
          <cell r="M101">
            <v>0</v>
          </cell>
          <cell r="N101">
            <v>1E-3</v>
          </cell>
          <cell r="O101">
            <v>2.1749999999999998</v>
          </cell>
          <cell r="P101">
            <v>2.17</v>
          </cell>
          <cell r="R101">
            <v>413.22314049586777</v>
          </cell>
          <cell r="T101">
            <v>2471</v>
          </cell>
          <cell r="V101" t="str">
            <v>GL meter error, WC 0% but use 2%</v>
          </cell>
          <cell r="W101">
            <v>1</v>
          </cell>
          <cell r="X101">
            <v>2170</v>
          </cell>
          <cell r="Y101">
            <v>0</v>
          </cell>
          <cell r="Z101">
            <v>2420</v>
          </cell>
        </row>
        <row r="102">
          <cell r="B102">
            <v>43935</v>
          </cell>
          <cell r="C102" t="str">
            <v>B-05</v>
          </cell>
          <cell r="D102" t="str">
            <v>B-05:Zone3</v>
          </cell>
          <cell r="E102">
            <v>32</v>
          </cell>
          <cell r="F102">
            <v>100</v>
          </cell>
          <cell r="G102">
            <v>182</v>
          </cell>
          <cell r="H102">
            <v>85</v>
          </cell>
          <cell r="I102">
            <v>643</v>
          </cell>
          <cell r="J102">
            <v>0.98</v>
          </cell>
          <cell r="K102">
            <v>0</v>
          </cell>
          <cell r="L102">
            <v>0.98</v>
          </cell>
          <cell r="M102">
            <v>0</v>
          </cell>
          <cell r="N102">
            <v>4.0000000000000002E-4</v>
          </cell>
          <cell r="O102">
            <v>2</v>
          </cell>
          <cell r="P102">
            <v>2</v>
          </cell>
          <cell r="R102">
            <v>408.16326530612247</v>
          </cell>
          <cell r="T102">
            <v>2500</v>
          </cell>
          <cell r="V102" t="str">
            <v>GL meter error, Qg T/S 2 MM still able to inejct but gas cycling only</v>
          </cell>
          <cell r="W102">
            <v>0.4</v>
          </cell>
          <cell r="X102">
            <v>2000</v>
          </cell>
          <cell r="Y102">
            <v>0</v>
          </cell>
          <cell r="Z102">
            <v>2450</v>
          </cell>
        </row>
        <row r="103">
          <cell r="B103">
            <v>43958</v>
          </cell>
          <cell r="C103" t="str">
            <v>B-05</v>
          </cell>
          <cell r="D103" t="str">
            <v>B-05:Zone3</v>
          </cell>
          <cell r="E103">
            <v>20</v>
          </cell>
          <cell r="F103">
            <v>100</v>
          </cell>
          <cell r="G103">
            <v>180</v>
          </cell>
          <cell r="H103">
            <v>95</v>
          </cell>
          <cell r="I103">
            <v>1361</v>
          </cell>
          <cell r="J103">
            <v>12</v>
          </cell>
          <cell r="K103">
            <v>8</v>
          </cell>
          <cell r="L103">
            <v>20</v>
          </cell>
          <cell r="M103">
            <v>40</v>
          </cell>
          <cell r="N103">
            <v>5.0000000000000001E-3</v>
          </cell>
          <cell r="O103">
            <v>1.7470000000000001</v>
          </cell>
          <cell r="P103">
            <v>1.742</v>
          </cell>
          <cell r="R103">
            <v>416.66666666666669</v>
          </cell>
          <cell r="T103">
            <v>4000</v>
          </cell>
          <cell r="V103" t="str">
            <v>GL meter 2.45 MMSCFD (Qg T/S &lt;&lt; GL meter), use GOR 400, WC~38% (May 4)</v>
          </cell>
          <cell r="W103">
            <v>5</v>
          </cell>
          <cell r="X103">
            <v>1742</v>
          </cell>
          <cell r="Y103">
            <v>1600</v>
          </cell>
          <cell r="Z103">
            <v>2400</v>
          </cell>
        </row>
        <row r="104">
          <cell r="B104">
            <v>43967</v>
          </cell>
          <cell r="C104" t="str">
            <v>B-05</v>
          </cell>
          <cell r="D104" t="str">
            <v>B-05:Zone3</v>
          </cell>
          <cell r="E104">
            <v>15</v>
          </cell>
          <cell r="F104">
            <v>100</v>
          </cell>
          <cell r="G104">
            <v>187</v>
          </cell>
          <cell r="H104">
            <v>97</v>
          </cell>
          <cell r="I104">
            <v>1271</v>
          </cell>
          <cell r="J104">
            <v>14</v>
          </cell>
          <cell r="K104">
            <v>8</v>
          </cell>
          <cell r="L104">
            <v>22</v>
          </cell>
          <cell r="M104">
            <v>36.363636363636367</v>
          </cell>
          <cell r="N104">
            <v>5.0000000000000001E-3</v>
          </cell>
          <cell r="O104">
            <v>1.548</v>
          </cell>
          <cell r="P104">
            <v>1.5429999999999999</v>
          </cell>
          <cell r="R104">
            <v>357.14285714285717</v>
          </cell>
          <cell r="T104">
            <v>4400</v>
          </cell>
          <cell r="V104" t="str">
            <v>GL meter 2.36 MMSCFD (Qg T/S &lt;&lt; GL meter), use GOR 400, WC~38% (May 4)</v>
          </cell>
          <cell r="W104">
            <v>5</v>
          </cell>
          <cell r="X104">
            <v>1543</v>
          </cell>
          <cell r="Y104">
            <v>1600</v>
          </cell>
          <cell r="Z104">
            <v>2800</v>
          </cell>
        </row>
        <row r="105">
          <cell r="B105">
            <v>44006</v>
          </cell>
          <cell r="C105" t="str">
            <v>B-05</v>
          </cell>
          <cell r="D105" t="str">
            <v>B-05:Zone3</v>
          </cell>
          <cell r="E105">
            <v>20</v>
          </cell>
          <cell r="F105">
            <v>100</v>
          </cell>
          <cell r="G105">
            <v>180</v>
          </cell>
          <cell r="H105">
            <v>90</v>
          </cell>
          <cell r="I105">
            <v>1335</v>
          </cell>
          <cell r="J105">
            <v>5</v>
          </cell>
          <cell r="K105">
            <v>12</v>
          </cell>
          <cell r="L105">
            <v>17</v>
          </cell>
          <cell r="M105">
            <v>70.588235294117652</v>
          </cell>
          <cell r="N105">
            <v>2E-3</v>
          </cell>
          <cell r="O105">
            <v>1.889</v>
          </cell>
          <cell r="P105">
            <v>1.887</v>
          </cell>
          <cell r="Q105">
            <v>60</v>
          </cell>
          <cell r="R105">
            <v>400</v>
          </cell>
          <cell r="T105">
            <v>8500</v>
          </cell>
          <cell r="V105" t="str">
            <v>GL, use WC 72% (June 3),</v>
          </cell>
          <cell r="W105">
            <v>2</v>
          </cell>
          <cell r="X105">
            <v>1887</v>
          </cell>
          <cell r="Y105">
            <v>6000</v>
          </cell>
          <cell r="Z105">
            <v>2500</v>
          </cell>
        </row>
        <row r="106">
          <cell r="B106">
            <v>44031</v>
          </cell>
          <cell r="C106" t="str">
            <v>B-05</v>
          </cell>
          <cell r="D106" t="str">
            <v>B-05:Zone3</v>
          </cell>
          <cell r="E106">
            <v>23</v>
          </cell>
          <cell r="F106">
            <v>100</v>
          </cell>
          <cell r="G106">
            <v>184</v>
          </cell>
          <cell r="H106">
            <v>74</v>
          </cell>
          <cell r="I106">
            <v>1327</v>
          </cell>
          <cell r="J106">
            <v>1.9</v>
          </cell>
          <cell r="K106">
            <v>1.3</v>
          </cell>
          <cell r="L106">
            <v>3.2</v>
          </cell>
          <cell r="M106">
            <v>40.625</v>
          </cell>
          <cell r="N106">
            <v>1E-3</v>
          </cell>
          <cell r="O106">
            <v>2.83</v>
          </cell>
          <cell r="P106">
            <v>2.8290000000000002</v>
          </cell>
          <cell r="R106">
            <v>526.31578947368416</v>
          </cell>
          <cell r="T106">
            <v>3200</v>
          </cell>
          <cell r="V106" t="str">
            <v>GL 3.89 MM (GL&gt;&gt;gas TS), WC 41%</v>
          </cell>
          <cell r="W106">
            <v>1</v>
          </cell>
          <cell r="X106">
            <v>2829</v>
          </cell>
          <cell r="Y106">
            <v>1300</v>
          </cell>
          <cell r="Z106">
            <v>1899.9999999999998</v>
          </cell>
        </row>
        <row r="107">
          <cell r="B107">
            <v>44049</v>
          </cell>
          <cell r="C107" t="str">
            <v>B-05</v>
          </cell>
          <cell r="D107" t="str">
            <v>B-05:Zone3</v>
          </cell>
          <cell r="E107">
            <v>22</v>
          </cell>
          <cell r="F107">
            <v>99</v>
          </cell>
          <cell r="G107">
            <v>182</v>
          </cell>
          <cell r="H107">
            <v>83</v>
          </cell>
          <cell r="I107">
            <v>1111</v>
          </cell>
          <cell r="J107">
            <v>3</v>
          </cell>
          <cell r="K107">
            <v>1</v>
          </cell>
          <cell r="L107">
            <v>4</v>
          </cell>
          <cell r="M107">
            <v>25</v>
          </cell>
          <cell r="N107">
            <v>1E-3</v>
          </cell>
          <cell r="O107">
            <v>1.1120000000000001</v>
          </cell>
          <cell r="P107">
            <v>1.111</v>
          </cell>
          <cell r="Q107">
            <v>40</v>
          </cell>
          <cell r="R107">
            <v>333.33333333333331</v>
          </cell>
          <cell r="T107">
            <v>4000</v>
          </cell>
          <cell r="V107" t="str">
            <v>GL meter 1.68 MMSCFD (Qg TS &lt;&lt; GL meter), use water cut 31.25% (August 2020)</v>
          </cell>
          <cell r="W107">
            <v>1</v>
          </cell>
          <cell r="X107">
            <v>1111</v>
          </cell>
          <cell r="Y107">
            <v>1000</v>
          </cell>
          <cell r="Z107">
            <v>3000</v>
          </cell>
        </row>
        <row r="108">
          <cell r="B108">
            <v>44076</v>
          </cell>
          <cell r="C108" t="str">
            <v>B-05</v>
          </cell>
          <cell r="D108" t="str">
            <v>B-05:Zone3</v>
          </cell>
          <cell r="E108">
            <v>26</v>
          </cell>
          <cell r="F108">
            <v>99</v>
          </cell>
          <cell r="G108">
            <v>184</v>
          </cell>
          <cell r="H108">
            <v>86</v>
          </cell>
          <cell r="I108">
            <v>1397</v>
          </cell>
          <cell r="J108">
            <v>0.03</v>
          </cell>
          <cell r="K108">
            <v>0</v>
          </cell>
          <cell r="L108">
            <v>0.03</v>
          </cell>
          <cell r="M108">
            <v>0</v>
          </cell>
          <cell r="N108">
            <v>0</v>
          </cell>
          <cell r="O108">
            <v>0.92</v>
          </cell>
          <cell r="P108">
            <v>0.92</v>
          </cell>
          <cell r="Q108">
            <v>40</v>
          </cell>
          <cell r="R108">
            <v>0</v>
          </cell>
          <cell r="T108">
            <v>0</v>
          </cell>
          <cell r="V108" t="str">
            <v>GL meter ~1.32 MMSCFD (gas TS,,GL)</v>
          </cell>
          <cell r="W108">
            <v>0</v>
          </cell>
          <cell r="X108">
            <v>920</v>
          </cell>
          <cell r="Y108" t="e">
            <v>#DIV/0!</v>
          </cell>
          <cell r="Z108" t="e">
            <v>#DIV/0!</v>
          </cell>
        </row>
        <row r="109">
          <cell r="B109">
            <v>44111</v>
          </cell>
          <cell r="C109" t="str">
            <v>B-05</v>
          </cell>
          <cell r="D109" t="str">
            <v>B-05:Zone3</v>
          </cell>
          <cell r="E109">
            <v>15</v>
          </cell>
          <cell r="F109">
            <v>99</v>
          </cell>
          <cell r="G109">
            <v>182</v>
          </cell>
          <cell r="H109">
            <v>86</v>
          </cell>
          <cell r="I109">
            <v>975</v>
          </cell>
          <cell r="J109">
            <v>4</v>
          </cell>
          <cell r="K109">
            <v>10</v>
          </cell>
          <cell r="L109">
            <v>14</v>
          </cell>
          <cell r="M109">
            <v>71.428571428571431</v>
          </cell>
          <cell r="N109">
            <v>1E-3</v>
          </cell>
          <cell r="O109">
            <v>2.0830000000000002</v>
          </cell>
          <cell r="P109">
            <v>2.0819999999999999</v>
          </cell>
          <cell r="Q109">
            <v>40</v>
          </cell>
          <cell r="R109">
            <v>250</v>
          </cell>
          <cell r="T109">
            <v>14000</v>
          </cell>
          <cell r="V109" t="str">
            <v>GL~2.08 MMSCFD (GL meter &gt;&gt; Qg TS), WC~74%</v>
          </cell>
          <cell r="W109">
            <v>1</v>
          </cell>
          <cell r="X109">
            <v>2082</v>
          </cell>
          <cell r="Y109">
            <v>10000</v>
          </cell>
          <cell r="Z109">
            <v>4000</v>
          </cell>
        </row>
        <row r="110">
          <cell r="B110">
            <v>44140</v>
          </cell>
          <cell r="C110" t="str">
            <v>B-05</v>
          </cell>
          <cell r="D110" t="str">
            <v>B-05:Zone3</v>
          </cell>
          <cell r="E110">
            <v>23</v>
          </cell>
          <cell r="F110">
            <v>100</v>
          </cell>
          <cell r="G110">
            <v>223</v>
          </cell>
          <cell r="H110">
            <v>87</v>
          </cell>
          <cell r="I110">
            <v>734</v>
          </cell>
          <cell r="J110">
            <v>5.6325000000000003</v>
          </cell>
          <cell r="K110">
            <v>1.8774999999999999</v>
          </cell>
          <cell r="L110">
            <v>7.51</v>
          </cell>
          <cell r="M110">
            <v>25</v>
          </cell>
          <cell r="N110">
            <v>3.0000000000000001E-3</v>
          </cell>
          <cell r="O110">
            <v>0.35</v>
          </cell>
          <cell r="P110">
            <v>0.34699999999999998</v>
          </cell>
          <cell r="R110">
            <v>532.62316910785614</v>
          </cell>
          <cell r="T110">
            <v>2503.3333333333335</v>
          </cell>
          <cell r="V110" t="str">
            <v>GL meter 0.57 MM (Qg T/S&lt;GL meter), WC 25% (05 NOV 20)</v>
          </cell>
          <cell r="W110">
            <v>3</v>
          </cell>
          <cell r="X110">
            <v>347</v>
          </cell>
          <cell r="Y110">
            <v>625.83333333333326</v>
          </cell>
          <cell r="Z110">
            <v>1877.5</v>
          </cell>
        </row>
        <row r="111">
          <cell r="B111">
            <v>44278</v>
          </cell>
          <cell r="C111" t="str">
            <v>B-05</v>
          </cell>
          <cell r="D111" t="str">
            <v>B-05:Zone3</v>
          </cell>
          <cell r="E111">
            <v>20</v>
          </cell>
          <cell r="F111">
            <v>100</v>
          </cell>
          <cell r="G111">
            <v>201</v>
          </cell>
          <cell r="H111">
            <v>84</v>
          </cell>
          <cell r="I111">
            <v>920</v>
          </cell>
          <cell r="J111">
            <v>0</v>
          </cell>
          <cell r="K111">
            <v>0</v>
          </cell>
          <cell r="L111">
            <v>0</v>
          </cell>
          <cell r="M111">
            <v>0</v>
          </cell>
          <cell r="N111">
            <v>0</v>
          </cell>
          <cell r="O111">
            <v>1.296</v>
          </cell>
          <cell r="P111">
            <v>1.296</v>
          </cell>
          <cell r="R111">
            <v>0</v>
          </cell>
          <cell r="T111">
            <v>0</v>
          </cell>
          <cell r="V111" t="str">
            <v>GL, suspect gas cycling</v>
          </cell>
          <cell r="W111">
            <v>0</v>
          </cell>
          <cell r="X111">
            <v>1296</v>
          </cell>
          <cell r="Y111" t="e">
            <v>#DIV/0!</v>
          </cell>
          <cell r="Z111" t="e">
            <v>#DIV/0!</v>
          </cell>
        </row>
        <row r="113">
          <cell r="B113">
            <v>44338</v>
          </cell>
          <cell r="C113">
            <v>60</v>
          </cell>
        </row>
        <row r="114">
          <cell r="B114">
            <v>44398</v>
          </cell>
        </row>
        <row r="115">
          <cell r="B115">
            <v>44458</v>
          </cell>
        </row>
        <row r="116">
          <cell r="B116">
            <v>44518</v>
          </cell>
        </row>
        <row r="117">
          <cell r="B117">
            <v>44578</v>
          </cell>
          <cell r="L117">
            <v>111</v>
          </cell>
          <cell r="M117" t="str">
            <v xml:space="preserve">25
</v>
          </cell>
        </row>
        <row r="118">
          <cell r="B118">
            <v>44638</v>
          </cell>
          <cell r="L118" t="e">
            <v>#VALUE!</v>
          </cell>
        </row>
        <row r="119">
          <cell r="B119">
            <v>44698</v>
          </cell>
          <cell r="L119" t="e">
            <v>#VALUE!</v>
          </cell>
          <cell r="M119" t="e">
            <v>#VALUE!</v>
          </cell>
        </row>
        <row r="120">
          <cell r="M120" t="e">
            <v>#VALUE!</v>
          </cell>
        </row>
      </sheetData>
      <sheetData sheetId="40"/>
      <sheetData sheetId="41">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38568</v>
          </cell>
          <cell r="C26" t="str">
            <v>B-06</v>
          </cell>
          <cell r="D26" t="str">
            <v>B-06:Zone2_3</v>
          </cell>
          <cell r="E26">
            <v>4</v>
          </cell>
          <cell r="F26">
            <v>25</v>
          </cell>
          <cell r="G26">
            <v>1796</v>
          </cell>
          <cell r="H26">
            <v>208</v>
          </cell>
          <cell r="I26">
            <v>13.5</v>
          </cell>
          <cell r="J26">
            <v>2665</v>
          </cell>
          <cell r="K26">
            <v>407</v>
          </cell>
          <cell r="L26">
            <v>3072</v>
          </cell>
          <cell r="M26">
            <v>13.248697916666666</v>
          </cell>
          <cell r="N26">
            <v>28.56</v>
          </cell>
          <cell r="R26">
            <v>10716.697936210132</v>
          </cell>
          <cell r="S26">
            <v>14.250700280112046</v>
          </cell>
          <cell r="T26">
            <v>107.56302521008404</v>
          </cell>
          <cell r="V26" t="str">
            <v>Start to unloading to SRS at 16:12</v>
          </cell>
          <cell r="W26">
            <v>28560</v>
          </cell>
          <cell r="X26">
            <v>0</v>
          </cell>
        </row>
        <row r="27">
          <cell r="B27">
            <v>38569</v>
          </cell>
          <cell r="C27" t="str">
            <v>B-06</v>
          </cell>
          <cell r="D27" t="str">
            <v>B-06:Zone2_3</v>
          </cell>
          <cell r="E27">
            <v>3.5</v>
          </cell>
          <cell r="F27">
            <v>20</v>
          </cell>
          <cell r="G27">
            <v>1929</v>
          </cell>
          <cell r="H27">
            <v>221</v>
          </cell>
          <cell r="I27">
            <v>334.62</v>
          </cell>
          <cell r="J27">
            <v>2089</v>
          </cell>
          <cell r="K27">
            <v>95</v>
          </cell>
          <cell r="L27">
            <v>2184</v>
          </cell>
          <cell r="M27">
            <v>4.3498168498168495</v>
          </cell>
          <cell r="N27">
            <v>23.85</v>
          </cell>
          <cell r="R27">
            <v>11416.9459071326</v>
          </cell>
          <cell r="S27">
            <v>3.9832285115303985</v>
          </cell>
          <cell r="T27">
            <v>91.572327044025158</v>
          </cell>
          <cell r="V27" t="str">
            <v>Ster prate test</v>
          </cell>
          <cell r="W27">
            <v>23850</v>
          </cell>
          <cell r="X27">
            <v>0</v>
          </cell>
        </row>
        <row r="28">
          <cell r="B28">
            <v>38572</v>
          </cell>
          <cell r="C28" t="str">
            <v>B-06</v>
          </cell>
          <cell r="D28" t="str">
            <v>B-06:Zone2_3</v>
          </cell>
          <cell r="E28">
            <v>8</v>
          </cell>
          <cell r="F28">
            <v>19</v>
          </cell>
          <cell r="G28">
            <v>2076</v>
          </cell>
          <cell r="H28">
            <v>218</v>
          </cell>
          <cell r="I28">
            <v>580.53</v>
          </cell>
          <cell r="J28">
            <v>1661</v>
          </cell>
          <cell r="K28">
            <v>453</v>
          </cell>
          <cell r="L28">
            <v>2114</v>
          </cell>
          <cell r="M28">
            <v>21.428571428571427</v>
          </cell>
          <cell r="N28">
            <v>21.08</v>
          </cell>
          <cell r="R28">
            <v>12691.149909692956</v>
          </cell>
          <cell r="S28">
            <v>21.489563567362428</v>
          </cell>
          <cell r="T28">
            <v>100.28462998102466</v>
          </cell>
          <cell r="V28" t="str">
            <v>reduce choke due to flare reduction</v>
          </cell>
          <cell r="W28">
            <v>21080</v>
          </cell>
          <cell r="X28">
            <v>0</v>
          </cell>
        </row>
        <row r="29">
          <cell r="B29">
            <v>38573</v>
          </cell>
          <cell r="C29" t="str">
            <v>B-06</v>
          </cell>
          <cell r="D29" t="str">
            <v>B-06:Zone2_3</v>
          </cell>
          <cell r="E29">
            <v>7</v>
          </cell>
          <cell r="F29">
            <v>19</v>
          </cell>
          <cell r="G29">
            <v>2037</v>
          </cell>
          <cell r="H29">
            <v>220</v>
          </cell>
          <cell r="I29">
            <v>229.23</v>
          </cell>
          <cell r="J29">
            <v>1736</v>
          </cell>
          <cell r="K29">
            <v>392</v>
          </cell>
          <cell r="L29">
            <v>2128</v>
          </cell>
          <cell r="M29">
            <v>18.421052631578949</v>
          </cell>
          <cell r="N29">
            <v>21.09</v>
          </cell>
          <cell r="R29">
            <v>12148.617511520737</v>
          </cell>
          <cell r="S29">
            <v>18.58700806069227</v>
          </cell>
          <cell r="T29">
            <v>100.90090090090091</v>
          </cell>
          <cell r="W29">
            <v>21090</v>
          </cell>
          <cell r="X29">
            <v>0</v>
          </cell>
        </row>
        <row r="30">
          <cell r="B30">
            <v>38578</v>
          </cell>
          <cell r="C30" t="str">
            <v>B-06</v>
          </cell>
          <cell r="D30" t="str">
            <v>B-06:Zone2_3</v>
          </cell>
          <cell r="E30">
            <v>8</v>
          </cell>
          <cell r="F30">
            <v>15</v>
          </cell>
          <cell r="G30">
            <v>2222</v>
          </cell>
          <cell r="H30">
            <v>221</v>
          </cell>
          <cell r="I30">
            <v>178.77</v>
          </cell>
          <cell r="J30">
            <v>1141</v>
          </cell>
          <cell r="K30">
            <v>251</v>
          </cell>
          <cell r="L30">
            <v>1392</v>
          </cell>
          <cell r="M30">
            <v>18.0316091954023</v>
          </cell>
          <cell r="N30">
            <v>15.97</v>
          </cell>
          <cell r="R30">
            <v>13996.494303242769</v>
          </cell>
          <cell r="S30">
            <v>15.716969317470257</v>
          </cell>
          <cell r="T30">
            <v>87.163431433938641</v>
          </cell>
          <cell r="W30">
            <v>15970</v>
          </cell>
          <cell r="X30">
            <v>0</v>
          </cell>
        </row>
        <row r="31">
          <cell r="B31">
            <v>38586</v>
          </cell>
          <cell r="C31" t="str">
            <v>B-06</v>
          </cell>
          <cell r="D31" t="str">
            <v>B-06:Zone2_3</v>
          </cell>
          <cell r="E31">
            <v>6</v>
          </cell>
          <cell r="F31">
            <v>20</v>
          </cell>
          <cell r="G31">
            <v>2140</v>
          </cell>
          <cell r="H31">
            <v>194</v>
          </cell>
          <cell r="I31">
            <v>5.96</v>
          </cell>
          <cell r="J31">
            <v>1553</v>
          </cell>
          <cell r="K31">
            <v>606</v>
          </cell>
          <cell r="L31">
            <v>2159</v>
          </cell>
          <cell r="M31">
            <v>28.068550254747567</v>
          </cell>
          <cell r="N31">
            <v>17.14</v>
          </cell>
          <cell r="R31">
            <v>11036.703155183515</v>
          </cell>
          <cell r="S31">
            <v>35.355892648774798</v>
          </cell>
          <cell r="T31">
            <v>125.96266044340723</v>
          </cell>
          <cell r="W31">
            <v>17140</v>
          </cell>
          <cell r="X31">
            <v>0</v>
          </cell>
        </row>
        <row r="32">
          <cell r="B32">
            <v>38592</v>
          </cell>
          <cell r="C32" t="str">
            <v>B-06</v>
          </cell>
          <cell r="D32" t="str">
            <v>B-06:Zone2_3</v>
          </cell>
          <cell r="E32">
            <v>3</v>
          </cell>
          <cell r="F32">
            <v>31</v>
          </cell>
          <cell r="G32">
            <v>2155</v>
          </cell>
          <cell r="H32">
            <v>198</v>
          </cell>
          <cell r="I32">
            <v>0</v>
          </cell>
          <cell r="J32">
            <v>1058</v>
          </cell>
          <cell r="K32">
            <v>87</v>
          </cell>
          <cell r="L32">
            <v>1145</v>
          </cell>
          <cell r="M32">
            <v>7.5982532751091707</v>
          </cell>
          <cell r="N32">
            <v>13.34</v>
          </cell>
          <cell r="R32">
            <v>12608.695652173914</v>
          </cell>
          <cell r="S32">
            <v>6.5217391304347823</v>
          </cell>
          <cell r="T32">
            <v>85.832083958020988</v>
          </cell>
          <cell r="W32">
            <v>13340</v>
          </cell>
          <cell r="X32">
            <v>0</v>
          </cell>
        </row>
        <row r="33">
          <cell r="B33">
            <v>38592</v>
          </cell>
          <cell r="C33" t="str">
            <v>B-06</v>
          </cell>
          <cell r="D33" t="str">
            <v>B-06:Zone2_3</v>
          </cell>
          <cell r="E33">
            <v>6</v>
          </cell>
          <cell r="F33">
            <v>35</v>
          </cell>
          <cell r="G33">
            <v>2023</v>
          </cell>
          <cell r="H33">
            <v>209</v>
          </cell>
          <cell r="I33">
            <v>127.98</v>
          </cell>
          <cell r="J33">
            <v>1237</v>
          </cell>
          <cell r="K33">
            <v>376</v>
          </cell>
          <cell r="L33">
            <v>1613</v>
          </cell>
          <cell r="M33">
            <v>23.310601363918163</v>
          </cell>
          <cell r="N33">
            <v>17.21</v>
          </cell>
          <cell r="R33">
            <v>13912.691996766371</v>
          </cell>
          <cell r="S33">
            <v>21.847762928529924</v>
          </cell>
          <cell r="T33">
            <v>93.724578733294592</v>
          </cell>
          <cell r="W33">
            <v>17210</v>
          </cell>
          <cell r="X33">
            <v>0</v>
          </cell>
        </row>
        <row r="34">
          <cell r="B34">
            <v>38603</v>
          </cell>
          <cell r="C34" t="str">
            <v>B-06</v>
          </cell>
          <cell r="D34" t="str">
            <v>B-06:Zone2_3</v>
          </cell>
          <cell r="E34">
            <v>7</v>
          </cell>
          <cell r="F34">
            <v>30</v>
          </cell>
          <cell r="G34">
            <v>2149</v>
          </cell>
          <cell r="H34">
            <v>207</v>
          </cell>
          <cell r="I34">
            <v>171.92</v>
          </cell>
          <cell r="J34">
            <v>251</v>
          </cell>
          <cell r="K34">
            <v>386</v>
          </cell>
          <cell r="L34">
            <v>637</v>
          </cell>
          <cell r="M34">
            <v>60.596546310832025</v>
          </cell>
          <cell r="N34">
            <v>20.55</v>
          </cell>
          <cell r="R34">
            <v>81872.509960159368</v>
          </cell>
          <cell r="S34">
            <v>18.783454987834549</v>
          </cell>
          <cell r="T34">
            <v>30.997566909975671</v>
          </cell>
          <cell r="W34">
            <v>20550</v>
          </cell>
          <cell r="X34">
            <v>0</v>
          </cell>
        </row>
        <row r="35">
          <cell r="B35">
            <v>38604</v>
          </cell>
          <cell r="C35" t="str">
            <v>B-06</v>
          </cell>
          <cell r="D35" t="str">
            <v>B-06:Zone2_3</v>
          </cell>
          <cell r="E35">
            <v>7</v>
          </cell>
          <cell r="F35">
            <v>30</v>
          </cell>
          <cell r="G35">
            <v>1961</v>
          </cell>
          <cell r="H35">
            <v>202</v>
          </cell>
          <cell r="I35">
            <v>189.93</v>
          </cell>
          <cell r="J35">
            <v>319</v>
          </cell>
          <cell r="K35">
            <v>364</v>
          </cell>
          <cell r="L35">
            <v>683</v>
          </cell>
          <cell r="M35">
            <v>53.294289897510978</v>
          </cell>
          <cell r="N35">
            <v>12.02</v>
          </cell>
          <cell r="R35">
            <v>37680.250783699063</v>
          </cell>
          <cell r="S35">
            <v>30.282861896838604</v>
          </cell>
          <cell r="T35">
            <v>56.82196339434276</v>
          </cell>
          <cell r="W35">
            <v>12020</v>
          </cell>
          <cell r="X35">
            <v>0</v>
          </cell>
        </row>
        <row r="36">
          <cell r="B36">
            <v>38605</v>
          </cell>
          <cell r="C36" t="str">
            <v>B-06</v>
          </cell>
          <cell r="D36" t="str">
            <v>B-06:Zone2_3</v>
          </cell>
          <cell r="E36">
            <v>4</v>
          </cell>
          <cell r="F36">
            <v>40</v>
          </cell>
          <cell r="G36">
            <v>1868</v>
          </cell>
          <cell r="H36">
            <v>197</v>
          </cell>
          <cell r="I36">
            <v>0</v>
          </cell>
          <cell r="J36">
            <v>1248</v>
          </cell>
          <cell r="K36">
            <v>527</v>
          </cell>
          <cell r="L36">
            <v>1775</v>
          </cell>
          <cell r="M36">
            <v>29.690140845070424</v>
          </cell>
          <cell r="N36">
            <v>15.07</v>
          </cell>
          <cell r="R36">
            <v>12075.320512820514</v>
          </cell>
          <cell r="S36">
            <v>34.970139349701391</v>
          </cell>
          <cell r="T36">
            <v>117.78367617783677</v>
          </cell>
          <cell r="W36">
            <v>15070</v>
          </cell>
          <cell r="X36">
            <v>0</v>
          </cell>
        </row>
        <row r="37">
          <cell r="B37">
            <v>38637</v>
          </cell>
          <cell r="C37" t="str">
            <v>B-06</v>
          </cell>
          <cell r="D37" t="str">
            <v>B-06:Zone2_3</v>
          </cell>
          <cell r="E37">
            <v>8</v>
          </cell>
          <cell r="F37">
            <v>40</v>
          </cell>
          <cell r="G37">
            <v>1877</v>
          </cell>
          <cell r="H37">
            <v>190</v>
          </cell>
          <cell r="I37">
            <v>0</v>
          </cell>
          <cell r="J37">
            <v>978</v>
          </cell>
          <cell r="K37">
            <v>569</v>
          </cell>
          <cell r="L37">
            <v>1547</v>
          </cell>
          <cell r="M37">
            <v>36.780866192630896</v>
          </cell>
          <cell r="N37">
            <v>13</v>
          </cell>
          <cell r="R37">
            <v>13292.43353783231</v>
          </cell>
          <cell r="S37">
            <v>43.769230769230766</v>
          </cell>
          <cell r="T37">
            <v>119</v>
          </cell>
          <cell r="W37">
            <v>13000</v>
          </cell>
          <cell r="X37">
            <v>0</v>
          </cell>
        </row>
        <row r="38">
          <cell r="B38">
            <v>38641</v>
          </cell>
          <cell r="C38" t="str">
            <v>B-06</v>
          </cell>
          <cell r="D38" t="str">
            <v>B-06:Zone2_3</v>
          </cell>
          <cell r="E38">
            <v>12</v>
          </cell>
          <cell r="F38">
            <v>45</v>
          </cell>
          <cell r="G38">
            <v>1663</v>
          </cell>
          <cell r="H38">
            <v>226</v>
          </cell>
          <cell r="I38">
            <v>131</v>
          </cell>
          <cell r="J38">
            <v>814</v>
          </cell>
          <cell r="K38">
            <v>296</v>
          </cell>
          <cell r="L38">
            <v>1110</v>
          </cell>
          <cell r="M38">
            <v>26.666666666666668</v>
          </cell>
          <cell r="N38">
            <v>19</v>
          </cell>
          <cell r="R38">
            <v>23341.523341523342</v>
          </cell>
          <cell r="S38">
            <v>15.578947368421053</v>
          </cell>
          <cell r="T38">
            <v>58.421052631578945</v>
          </cell>
          <cell r="W38">
            <v>19000</v>
          </cell>
          <cell r="X38">
            <v>0</v>
          </cell>
        </row>
        <row r="39">
          <cell r="B39">
            <v>38642</v>
          </cell>
          <cell r="C39" t="str">
            <v>B-06</v>
          </cell>
          <cell r="D39" t="str">
            <v>B-06:Zone2_3</v>
          </cell>
          <cell r="E39">
            <v>13</v>
          </cell>
          <cell r="F39">
            <v>45</v>
          </cell>
          <cell r="G39">
            <v>1695</v>
          </cell>
          <cell r="H39">
            <v>218</v>
          </cell>
          <cell r="I39">
            <v>165</v>
          </cell>
          <cell r="J39">
            <v>826</v>
          </cell>
          <cell r="K39">
            <v>518</v>
          </cell>
          <cell r="L39">
            <v>1344</v>
          </cell>
          <cell r="M39">
            <v>38.541666666666664</v>
          </cell>
          <cell r="N39">
            <v>18</v>
          </cell>
          <cell r="R39">
            <v>21791.767554479418</v>
          </cell>
          <cell r="S39">
            <v>28.777777777777779</v>
          </cell>
          <cell r="T39">
            <v>74.666666666666671</v>
          </cell>
          <cell r="W39">
            <v>18000</v>
          </cell>
          <cell r="X39">
            <v>0</v>
          </cell>
        </row>
        <row r="40">
          <cell r="B40">
            <v>38644</v>
          </cell>
          <cell r="C40" t="str">
            <v>B-06</v>
          </cell>
          <cell r="D40" t="str">
            <v>B-06:Zone2_3</v>
          </cell>
          <cell r="E40">
            <v>5</v>
          </cell>
          <cell r="F40">
            <v>45</v>
          </cell>
          <cell r="G40">
            <v>1672</v>
          </cell>
          <cell r="H40">
            <v>215</v>
          </cell>
          <cell r="I40">
            <v>202</v>
          </cell>
          <cell r="J40">
            <v>509</v>
          </cell>
          <cell r="K40">
            <v>364</v>
          </cell>
          <cell r="L40">
            <v>873</v>
          </cell>
          <cell r="M40">
            <v>41.695303550973655</v>
          </cell>
          <cell r="N40">
            <v>18</v>
          </cell>
          <cell r="R40">
            <v>35363.457760314341</v>
          </cell>
          <cell r="S40">
            <v>20.222222222222221</v>
          </cell>
          <cell r="T40">
            <v>48.5</v>
          </cell>
          <cell r="W40">
            <v>18000</v>
          </cell>
          <cell r="X40">
            <v>0</v>
          </cell>
        </row>
        <row r="41">
          <cell r="B41">
            <v>38654</v>
          </cell>
          <cell r="C41" t="str">
            <v>B-06</v>
          </cell>
          <cell r="D41" t="str">
            <v>B-06:Zone2_3</v>
          </cell>
          <cell r="E41">
            <v>5</v>
          </cell>
          <cell r="F41">
            <v>42</v>
          </cell>
          <cell r="G41">
            <v>1651</v>
          </cell>
          <cell r="H41">
            <v>189</v>
          </cell>
          <cell r="I41">
            <v>0</v>
          </cell>
          <cell r="J41">
            <v>1629</v>
          </cell>
          <cell r="K41">
            <v>1548</v>
          </cell>
          <cell r="L41">
            <v>3177</v>
          </cell>
          <cell r="M41">
            <v>48.725212464589234</v>
          </cell>
          <cell r="N41">
            <v>15</v>
          </cell>
          <cell r="R41">
            <v>9208.1031307550638</v>
          </cell>
          <cell r="S41">
            <v>103.2</v>
          </cell>
          <cell r="T41">
            <v>211.8</v>
          </cell>
          <cell r="V41" t="str">
            <v>Press.Csg. -3.0</v>
          </cell>
          <cell r="W41">
            <v>15000</v>
          </cell>
          <cell r="X41">
            <v>0</v>
          </cell>
        </row>
        <row r="42">
          <cell r="B42">
            <v>38660</v>
          </cell>
          <cell r="C42" t="str">
            <v>B-06</v>
          </cell>
          <cell r="D42" t="str">
            <v>B-06:Zone2_3</v>
          </cell>
          <cell r="E42">
            <v>8</v>
          </cell>
          <cell r="F42">
            <v>45</v>
          </cell>
          <cell r="G42">
            <v>1674</v>
          </cell>
          <cell r="H42">
            <v>224</v>
          </cell>
          <cell r="I42">
            <v>187</v>
          </cell>
          <cell r="J42">
            <v>201</v>
          </cell>
          <cell r="K42">
            <v>994</v>
          </cell>
          <cell r="L42">
            <v>1195</v>
          </cell>
          <cell r="M42">
            <v>83.179916317991626</v>
          </cell>
          <cell r="N42">
            <v>18</v>
          </cell>
          <cell r="R42">
            <v>89552.238805970148</v>
          </cell>
          <cell r="S42">
            <v>55.222222222222221</v>
          </cell>
          <cell r="T42">
            <v>66.388888888888886</v>
          </cell>
          <cell r="W42">
            <v>18000</v>
          </cell>
          <cell r="X42">
            <v>0</v>
          </cell>
        </row>
        <row r="43">
          <cell r="B43">
            <v>38685</v>
          </cell>
          <cell r="C43" t="str">
            <v>B-06</v>
          </cell>
          <cell r="D43" t="str">
            <v>B-06:Zone2_3</v>
          </cell>
          <cell r="E43">
            <v>9</v>
          </cell>
          <cell r="F43">
            <v>40</v>
          </cell>
          <cell r="G43">
            <v>1714</v>
          </cell>
          <cell r="H43">
            <v>186</v>
          </cell>
          <cell r="I43">
            <v>0</v>
          </cell>
          <cell r="J43">
            <v>229</v>
          </cell>
          <cell r="K43">
            <v>1309</v>
          </cell>
          <cell r="L43">
            <v>1538</v>
          </cell>
          <cell r="M43">
            <v>85.110533159947991</v>
          </cell>
          <cell r="N43">
            <v>32</v>
          </cell>
          <cell r="R43">
            <v>139737.99126637555</v>
          </cell>
          <cell r="S43">
            <v>40.90625</v>
          </cell>
          <cell r="T43">
            <v>48.0625</v>
          </cell>
          <cell r="V43" t="str">
            <v>Press.Csg. -4</v>
          </cell>
          <cell r="W43">
            <v>32000</v>
          </cell>
          <cell r="X43">
            <v>0</v>
          </cell>
        </row>
        <row r="44">
          <cell r="B44">
            <v>38688</v>
          </cell>
          <cell r="C44" t="str">
            <v>B-06</v>
          </cell>
          <cell r="D44" t="str">
            <v>B-06:Zone2_3</v>
          </cell>
          <cell r="E44">
            <v>7</v>
          </cell>
          <cell r="F44">
            <v>40</v>
          </cell>
          <cell r="G44">
            <v>1703</v>
          </cell>
          <cell r="H44">
            <v>176</v>
          </cell>
          <cell r="I44">
            <v>0</v>
          </cell>
          <cell r="J44">
            <v>1253</v>
          </cell>
          <cell r="K44">
            <v>775</v>
          </cell>
          <cell r="L44">
            <v>2028</v>
          </cell>
          <cell r="M44">
            <v>38.214990138067058</v>
          </cell>
          <cell r="N44">
            <v>22.1</v>
          </cell>
          <cell r="R44">
            <v>17637.669592976854</v>
          </cell>
          <cell r="S44">
            <v>35.067873303167424</v>
          </cell>
          <cell r="T44">
            <v>91.764705882352942</v>
          </cell>
          <cell r="V44" t="str">
            <v>Press.Csg. -8</v>
          </cell>
          <cell r="W44">
            <v>22100</v>
          </cell>
          <cell r="X44">
            <v>0</v>
          </cell>
        </row>
        <row r="45">
          <cell r="B45">
            <v>38693</v>
          </cell>
          <cell r="C45" t="str">
            <v>B-06</v>
          </cell>
          <cell r="D45" t="str">
            <v>B-06:Zone2_3</v>
          </cell>
          <cell r="E45">
            <v>20</v>
          </cell>
          <cell r="F45">
            <v>50</v>
          </cell>
          <cell r="G45">
            <v>1395</v>
          </cell>
          <cell r="H45">
            <v>225</v>
          </cell>
          <cell r="I45">
            <v>74</v>
          </cell>
          <cell r="J45">
            <v>861</v>
          </cell>
          <cell r="K45">
            <v>856</v>
          </cell>
          <cell r="L45">
            <v>1717</v>
          </cell>
          <cell r="M45">
            <v>49.854397204426327</v>
          </cell>
          <cell r="N45">
            <v>34.200000000000003</v>
          </cell>
          <cell r="R45">
            <v>39721.254355400699</v>
          </cell>
          <cell r="S45">
            <v>25.029239766081872</v>
          </cell>
          <cell r="T45">
            <v>50.204678362573098</v>
          </cell>
          <cell r="W45">
            <v>34200</v>
          </cell>
          <cell r="X45">
            <v>0</v>
          </cell>
        </row>
        <row r="46">
          <cell r="B46">
            <v>38694</v>
          </cell>
          <cell r="C46" t="str">
            <v>B-06</v>
          </cell>
          <cell r="D46" t="str">
            <v>B-06:Zone2_3</v>
          </cell>
          <cell r="E46">
            <v>5</v>
          </cell>
          <cell r="F46">
            <v>50</v>
          </cell>
          <cell r="G46">
            <v>1399</v>
          </cell>
          <cell r="H46">
            <v>215</v>
          </cell>
          <cell r="I46">
            <v>90</v>
          </cell>
          <cell r="J46">
            <v>246</v>
          </cell>
          <cell r="K46">
            <v>849</v>
          </cell>
          <cell r="L46">
            <v>1095</v>
          </cell>
          <cell r="M46">
            <v>77.534246575342465</v>
          </cell>
          <cell r="N46">
            <v>29.5</v>
          </cell>
          <cell r="R46">
            <v>119918.69918699187</v>
          </cell>
          <cell r="S46">
            <v>28.779661016949152</v>
          </cell>
          <cell r="T46">
            <v>37.118644067796609</v>
          </cell>
          <cell r="W46">
            <v>29500</v>
          </cell>
          <cell r="X46">
            <v>0</v>
          </cell>
        </row>
        <row r="47">
          <cell r="B47">
            <v>38709</v>
          </cell>
          <cell r="C47" t="str">
            <v>B-06</v>
          </cell>
          <cell r="D47" t="str">
            <v>B-06:Zone2_3</v>
          </cell>
          <cell r="E47">
            <v>5</v>
          </cell>
          <cell r="F47">
            <v>48</v>
          </cell>
          <cell r="G47">
            <v>1392</v>
          </cell>
          <cell r="H47">
            <v>205</v>
          </cell>
          <cell r="I47">
            <v>8</v>
          </cell>
          <cell r="J47">
            <v>97</v>
          </cell>
          <cell r="K47">
            <v>511</v>
          </cell>
          <cell r="L47">
            <v>608</v>
          </cell>
          <cell r="M47">
            <v>84.046052631578945</v>
          </cell>
          <cell r="N47">
            <v>26.6</v>
          </cell>
          <cell r="R47">
            <v>274226.80412371136</v>
          </cell>
          <cell r="S47">
            <v>19.210526315789473</v>
          </cell>
          <cell r="T47">
            <v>22.857142857142858</v>
          </cell>
          <cell r="W47">
            <v>26600</v>
          </cell>
          <cell r="X47">
            <v>0</v>
          </cell>
        </row>
        <row r="48">
          <cell r="B48">
            <v>38711</v>
          </cell>
          <cell r="C48" t="str">
            <v>B-06</v>
          </cell>
          <cell r="D48" t="str">
            <v>B-06:Zone2_3</v>
          </cell>
          <cell r="E48">
            <v>7</v>
          </cell>
          <cell r="F48">
            <v>38</v>
          </cell>
          <cell r="G48">
            <v>1713</v>
          </cell>
          <cell r="H48">
            <v>198</v>
          </cell>
          <cell r="I48">
            <v>2</v>
          </cell>
          <cell r="J48">
            <v>94</v>
          </cell>
          <cell r="K48">
            <v>302</v>
          </cell>
          <cell r="L48">
            <v>396</v>
          </cell>
          <cell r="M48">
            <v>76.262626262626256</v>
          </cell>
          <cell r="N48">
            <v>14.4</v>
          </cell>
          <cell r="R48">
            <v>153191.48936170212</v>
          </cell>
          <cell r="S48">
            <v>20.972222222222221</v>
          </cell>
          <cell r="T48">
            <v>27.5</v>
          </cell>
          <cell r="W48">
            <v>14400</v>
          </cell>
          <cell r="X48">
            <v>0</v>
          </cell>
        </row>
        <row r="49">
          <cell r="B49">
            <v>38721</v>
          </cell>
          <cell r="C49" t="str">
            <v>B-06</v>
          </cell>
          <cell r="D49" t="str">
            <v>B-06:Zone2_3</v>
          </cell>
          <cell r="E49">
            <v>14</v>
          </cell>
          <cell r="F49">
            <v>50</v>
          </cell>
          <cell r="G49">
            <v>1297</v>
          </cell>
          <cell r="H49">
            <v>227</v>
          </cell>
          <cell r="I49">
            <v>90</v>
          </cell>
          <cell r="J49">
            <v>1089</v>
          </cell>
          <cell r="K49">
            <v>256</v>
          </cell>
          <cell r="L49">
            <v>1345</v>
          </cell>
          <cell r="M49">
            <v>19.033457249070633</v>
          </cell>
          <cell r="N49">
            <v>14.9</v>
          </cell>
          <cell r="R49">
            <v>13682.277318640956</v>
          </cell>
          <cell r="S49">
            <v>17.181208053691275</v>
          </cell>
          <cell r="T49">
            <v>90.268456375838923</v>
          </cell>
          <cell r="W49">
            <v>14900</v>
          </cell>
          <cell r="X49">
            <v>0</v>
          </cell>
        </row>
        <row r="50">
          <cell r="B50">
            <v>38734</v>
          </cell>
          <cell r="C50" t="str">
            <v>B-06</v>
          </cell>
          <cell r="D50" t="str">
            <v>B-06:Zone2_3</v>
          </cell>
          <cell r="E50">
            <v>5</v>
          </cell>
          <cell r="F50">
            <v>50</v>
          </cell>
          <cell r="G50">
            <v>1245</v>
          </cell>
          <cell r="H50">
            <v>226</v>
          </cell>
          <cell r="I50">
            <v>114</v>
          </cell>
          <cell r="J50">
            <v>4</v>
          </cell>
          <cell r="K50">
            <v>454</v>
          </cell>
          <cell r="L50">
            <v>458</v>
          </cell>
          <cell r="M50">
            <v>99.126637554585159</v>
          </cell>
          <cell r="N50">
            <v>13.8</v>
          </cell>
          <cell r="R50">
            <v>3450000</v>
          </cell>
          <cell r="S50">
            <v>32.89855072463768</v>
          </cell>
          <cell r="T50">
            <v>33.188405797101453</v>
          </cell>
          <cell r="W50">
            <v>13800</v>
          </cell>
          <cell r="X50">
            <v>0</v>
          </cell>
        </row>
        <row r="51">
          <cell r="B51">
            <v>38737</v>
          </cell>
          <cell r="C51" t="str">
            <v>B-06</v>
          </cell>
          <cell r="D51" t="str">
            <v>B-06:Zone2_3</v>
          </cell>
          <cell r="E51">
            <v>14</v>
          </cell>
          <cell r="F51">
            <v>72</v>
          </cell>
          <cell r="G51">
            <v>969</v>
          </cell>
          <cell r="H51">
            <v>229</v>
          </cell>
          <cell r="I51">
            <v>31</v>
          </cell>
          <cell r="J51">
            <v>1301</v>
          </cell>
          <cell r="K51">
            <v>421</v>
          </cell>
          <cell r="L51">
            <v>1722</v>
          </cell>
          <cell r="M51">
            <v>24.448315911730546</v>
          </cell>
          <cell r="N51">
            <v>16.3</v>
          </cell>
          <cell r="R51">
            <v>12528.823981552652</v>
          </cell>
          <cell r="S51">
            <v>25.828220858895705</v>
          </cell>
          <cell r="T51">
            <v>105.6441717791411</v>
          </cell>
          <cell r="V51" t="str">
            <v>Need to re-test</v>
          </cell>
          <cell r="W51">
            <v>16300</v>
          </cell>
          <cell r="X51">
            <v>0</v>
          </cell>
        </row>
        <row r="52">
          <cell r="B52">
            <v>38765</v>
          </cell>
          <cell r="C52" t="str">
            <v>B-06</v>
          </cell>
          <cell r="D52" t="str">
            <v>B-06:Zone2_3</v>
          </cell>
          <cell r="E52">
            <v>6</v>
          </cell>
          <cell r="F52">
            <v>40</v>
          </cell>
          <cell r="G52">
            <v>1253</v>
          </cell>
          <cell r="H52">
            <v>224</v>
          </cell>
          <cell r="I52">
            <v>60</v>
          </cell>
          <cell r="J52">
            <v>1552</v>
          </cell>
          <cell r="K52">
            <v>397</v>
          </cell>
          <cell r="L52">
            <v>1949</v>
          </cell>
          <cell r="M52">
            <v>20.369420215495126</v>
          </cell>
          <cell r="N52">
            <v>14.9</v>
          </cell>
          <cell r="R52">
            <v>9600.5154639175253</v>
          </cell>
          <cell r="S52">
            <v>26.644295302013422</v>
          </cell>
          <cell r="T52">
            <v>130.80536912751677</v>
          </cell>
          <cell r="W52">
            <v>14900</v>
          </cell>
          <cell r="X52">
            <v>0</v>
          </cell>
        </row>
        <row r="53">
          <cell r="B53">
            <v>38766</v>
          </cell>
          <cell r="C53" t="str">
            <v>B-06</v>
          </cell>
          <cell r="D53" t="str">
            <v>B-06:Zone2_3</v>
          </cell>
          <cell r="E53">
            <v>6</v>
          </cell>
          <cell r="F53">
            <v>45</v>
          </cell>
          <cell r="G53">
            <v>1137</v>
          </cell>
          <cell r="H53">
            <v>228</v>
          </cell>
          <cell r="I53">
            <v>58</v>
          </cell>
          <cell r="J53">
            <v>1979</v>
          </cell>
          <cell r="K53">
            <v>482</v>
          </cell>
          <cell r="L53">
            <v>2461</v>
          </cell>
          <cell r="M53">
            <v>19.58553433563592</v>
          </cell>
          <cell r="N53">
            <v>17.3</v>
          </cell>
          <cell r="R53">
            <v>8741.7887822132398</v>
          </cell>
          <cell r="S53">
            <v>27.861271676300579</v>
          </cell>
          <cell r="T53">
            <v>142.2543352601156</v>
          </cell>
          <cell r="W53">
            <v>17300</v>
          </cell>
          <cell r="X53">
            <v>0</v>
          </cell>
        </row>
        <row r="54">
          <cell r="B54">
            <v>38830</v>
          </cell>
          <cell r="C54" t="str">
            <v>B-06</v>
          </cell>
          <cell r="D54" t="str">
            <v>B-06:Zone2_3</v>
          </cell>
          <cell r="E54">
            <v>7</v>
          </cell>
          <cell r="F54">
            <v>40</v>
          </cell>
          <cell r="G54">
            <v>1341</v>
          </cell>
          <cell r="H54">
            <v>202</v>
          </cell>
          <cell r="I54">
            <v>29</v>
          </cell>
          <cell r="J54">
            <v>19</v>
          </cell>
          <cell r="K54">
            <v>403</v>
          </cell>
          <cell r="L54">
            <v>422</v>
          </cell>
          <cell r="M54">
            <v>95.497630331753555</v>
          </cell>
          <cell r="N54">
            <v>16.899999999999999</v>
          </cell>
          <cell r="R54">
            <v>889473.68421052629</v>
          </cell>
          <cell r="S54">
            <v>23.846153846153847</v>
          </cell>
          <cell r="T54">
            <v>24.970414201183431</v>
          </cell>
          <cell r="V54" t="str">
            <v>Low influx (intermettent)</v>
          </cell>
          <cell r="W54">
            <v>16900</v>
          </cell>
          <cell r="X54">
            <v>0</v>
          </cell>
        </row>
        <row r="55">
          <cell r="B55">
            <v>38847</v>
          </cell>
          <cell r="C55" t="str">
            <v>B-06</v>
          </cell>
          <cell r="D55" t="str">
            <v>B-06:Zone2_3</v>
          </cell>
          <cell r="E55">
            <v>8</v>
          </cell>
          <cell r="F55">
            <v>40</v>
          </cell>
          <cell r="G55">
            <v>1259</v>
          </cell>
          <cell r="H55">
            <v>189</v>
          </cell>
          <cell r="I55">
            <v>9</v>
          </cell>
          <cell r="J55">
            <v>67</v>
          </cell>
          <cell r="K55">
            <v>495</v>
          </cell>
          <cell r="L55">
            <v>562</v>
          </cell>
          <cell r="M55">
            <v>88.078291814946624</v>
          </cell>
          <cell r="N55">
            <v>8.3699999999999992</v>
          </cell>
          <cell r="R55">
            <v>124925.37313432836</v>
          </cell>
          <cell r="S55">
            <v>59.13978494623656</v>
          </cell>
          <cell r="T55">
            <v>67.14456391875747</v>
          </cell>
          <cell r="W55">
            <v>8370</v>
          </cell>
          <cell r="X55">
            <v>0</v>
          </cell>
        </row>
        <row r="56">
          <cell r="B56">
            <v>38929</v>
          </cell>
          <cell r="C56" t="str">
            <v>B-06</v>
          </cell>
          <cell r="D56" t="str">
            <v>B-06:Zone2_3</v>
          </cell>
          <cell r="E56">
            <v>6</v>
          </cell>
          <cell r="F56">
            <v>25</v>
          </cell>
          <cell r="G56">
            <v>488</v>
          </cell>
          <cell r="H56">
            <v>64</v>
          </cell>
          <cell r="I56">
            <v>0</v>
          </cell>
          <cell r="J56">
            <v>3</v>
          </cell>
          <cell r="K56">
            <v>0</v>
          </cell>
          <cell r="L56">
            <v>3</v>
          </cell>
          <cell r="M56">
            <v>0</v>
          </cell>
          <cell r="N56">
            <v>0</v>
          </cell>
          <cell r="R56">
            <v>0</v>
          </cell>
          <cell r="T56">
            <v>0</v>
          </cell>
          <cell r="V56" t="str">
            <v>Need to ensure the water produced.</v>
          </cell>
          <cell r="W56">
            <v>0</v>
          </cell>
          <cell r="X56">
            <v>0</v>
          </cell>
        </row>
        <row r="57">
          <cell r="B57">
            <v>38990</v>
          </cell>
          <cell r="C57" t="str">
            <v>B-06</v>
          </cell>
          <cell r="D57" t="str">
            <v>B-06:Zone2_3</v>
          </cell>
          <cell r="E57">
            <v>10</v>
          </cell>
          <cell r="F57">
            <v>25</v>
          </cell>
          <cell r="G57">
            <v>407</v>
          </cell>
          <cell r="H57">
            <v>85</v>
          </cell>
          <cell r="I57">
            <v>0</v>
          </cell>
          <cell r="J57">
            <v>4</v>
          </cell>
          <cell r="K57">
            <v>0</v>
          </cell>
          <cell r="L57">
            <v>4</v>
          </cell>
          <cell r="M57">
            <v>0</v>
          </cell>
          <cell r="N57">
            <v>0.52</v>
          </cell>
          <cell r="R57">
            <v>130000</v>
          </cell>
          <cell r="S57">
            <v>0</v>
          </cell>
          <cell r="T57">
            <v>7.6923076923076925</v>
          </cell>
          <cell r="V57" t="str">
            <v>suspected wtr load up, need to VS</v>
          </cell>
          <cell r="W57">
            <v>520</v>
          </cell>
          <cell r="X57">
            <v>0</v>
          </cell>
        </row>
        <row r="58">
          <cell r="B58">
            <v>38999</v>
          </cell>
          <cell r="C58" t="str">
            <v>B-06</v>
          </cell>
          <cell r="D58" t="str">
            <v>B-06:Zone2_3</v>
          </cell>
          <cell r="E58">
            <v>6</v>
          </cell>
          <cell r="F58">
            <v>25</v>
          </cell>
          <cell r="G58">
            <v>407</v>
          </cell>
          <cell r="H58">
            <v>87</v>
          </cell>
          <cell r="I58">
            <v>0</v>
          </cell>
          <cell r="J58">
            <v>0</v>
          </cell>
          <cell r="K58">
            <v>0</v>
          </cell>
          <cell r="L58">
            <v>0</v>
          </cell>
          <cell r="M58">
            <v>0</v>
          </cell>
          <cell r="N58">
            <v>0.67</v>
          </cell>
          <cell r="R58">
            <v>0</v>
          </cell>
          <cell r="S58">
            <v>0</v>
          </cell>
          <cell r="T58">
            <v>0</v>
          </cell>
          <cell r="V58" t="str">
            <v>Once VS pump is fixed, will be put on VS</v>
          </cell>
          <cell r="W58">
            <v>670</v>
          </cell>
          <cell r="X58">
            <v>0</v>
          </cell>
        </row>
        <row r="59">
          <cell r="B59">
            <v>39043</v>
          </cell>
          <cell r="C59" t="str">
            <v>B-06</v>
          </cell>
          <cell r="D59" t="str">
            <v>B-06:Zone2_3</v>
          </cell>
          <cell r="E59">
            <v>12</v>
          </cell>
          <cell r="F59">
            <v>100</v>
          </cell>
          <cell r="G59">
            <v>426</v>
          </cell>
          <cell r="H59">
            <v>87</v>
          </cell>
          <cell r="I59">
            <v>0</v>
          </cell>
          <cell r="J59">
            <v>4</v>
          </cell>
          <cell r="K59">
            <v>0</v>
          </cell>
          <cell r="L59">
            <v>4</v>
          </cell>
          <cell r="M59">
            <v>0</v>
          </cell>
          <cell r="N59">
            <v>0</v>
          </cell>
          <cell r="R59">
            <v>0</v>
          </cell>
          <cell r="T59">
            <v>0</v>
          </cell>
          <cell r="W59">
            <v>0</v>
          </cell>
          <cell r="X59">
            <v>0</v>
          </cell>
        </row>
        <row r="60">
          <cell r="B60">
            <v>39391</v>
          </cell>
          <cell r="C60" t="str">
            <v>B-06</v>
          </cell>
          <cell r="D60" t="str">
            <v>B-06:Zone2_3</v>
          </cell>
          <cell r="E60">
            <v>15</v>
          </cell>
          <cell r="F60">
            <v>100</v>
          </cell>
          <cell r="G60">
            <v>471</v>
          </cell>
          <cell r="H60">
            <v>73</v>
          </cell>
          <cell r="I60">
            <v>1661</v>
          </cell>
          <cell r="J60">
            <v>3</v>
          </cell>
          <cell r="K60">
            <v>112</v>
          </cell>
          <cell r="L60">
            <v>115</v>
          </cell>
          <cell r="M60">
            <v>97.391304347826093</v>
          </cell>
          <cell r="N60">
            <v>0.59</v>
          </cell>
          <cell r="O60">
            <v>1.51</v>
          </cell>
          <cell r="P60">
            <v>0.92</v>
          </cell>
          <cell r="R60">
            <v>196666.66666666666</v>
          </cell>
          <cell r="S60">
            <v>189.83050847457628</v>
          </cell>
          <cell r="T60">
            <v>194.91525423728814</v>
          </cell>
          <cell r="V60" t="str">
            <v>better than nothing (but still questionable)</v>
          </cell>
          <cell r="W60">
            <v>590</v>
          </cell>
          <cell r="X60">
            <v>920</v>
          </cell>
        </row>
        <row r="61">
          <cell r="B61">
            <v>39392</v>
          </cell>
          <cell r="C61" t="str">
            <v>B-06</v>
          </cell>
          <cell r="D61" t="str">
            <v>B-06:Zone2_3</v>
          </cell>
          <cell r="E61">
            <v>12</v>
          </cell>
          <cell r="F61">
            <v>100</v>
          </cell>
          <cell r="G61">
            <v>471</v>
          </cell>
          <cell r="H61">
            <v>74</v>
          </cell>
          <cell r="I61">
            <v>1719</v>
          </cell>
          <cell r="J61">
            <v>2</v>
          </cell>
          <cell r="K61">
            <v>0</v>
          </cell>
          <cell r="L61">
            <v>2</v>
          </cell>
          <cell r="M61">
            <v>0</v>
          </cell>
          <cell r="N61">
            <v>0.61</v>
          </cell>
          <cell r="O61">
            <v>1.49</v>
          </cell>
          <cell r="P61">
            <v>0.88</v>
          </cell>
          <cell r="R61">
            <v>305000</v>
          </cell>
          <cell r="S61">
            <v>0</v>
          </cell>
          <cell r="T61">
            <v>3.278688524590164</v>
          </cell>
          <cell r="V61" t="str">
            <v>at 1.0 MM injection (low influx ?)</v>
          </cell>
          <cell r="W61">
            <v>610</v>
          </cell>
          <cell r="X61">
            <v>880</v>
          </cell>
        </row>
        <row r="62">
          <cell r="B62">
            <v>39396</v>
          </cell>
          <cell r="C62" t="str">
            <v>B-06</v>
          </cell>
          <cell r="D62" t="str">
            <v>B-06:Zone2_3</v>
          </cell>
          <cell r="E62">
            <v>22</v>
          </cell>
          <cell r="F62">
            <v>100</v>
          </cell>
          <cell r="G62">
            <v>469</v>
          </cell>
          <cell r="H62">
            <v>181</v>
          </cell>
          <cell r="I62">
            <v>687</v>
          </cell>
          <cell r="J62">
            <v>290.10000000000002</v>
          </cell>
          <cell r="K62">
            <v>886.1</v>
          </cell>
          <cell r="L62">
            <v>1176.2</v>
          </cell>
          <cell r="M62">
            <v>75.33582724026526</v>
          </cell>
          <cell r="N62">
            <v>6.79</v>
          </cell>
          <cell r="O62">
            <v>6.79</v>
          </cell>
          <cell r="P62">
            <v>0</v>
          </cell>
          <cell r="R62">
            <v>23405.72216477077</v>
          </cell>
          <cell r="S62">
            <v>130.50073637702505</v>
          </cell>
          <cell r="T62">
            <v>173.22533136966126</v>
          </cell>
          <cell r="V62" t="str">
            <v xml:space="preserve">after flow to VS, no GL Inj ==&gt; SURPRISED but need to retest </v>
          </cell>
          <cell r="W62">
            <v>6790</v>
          </cell>
          <cell r="X62">
            <v>0</v>
          </cell>
        </row>
        <row r="63">
          <cell r="B63">
            <v>39398</v>
          </cell>
          <cell r="C63" t="str">
            <v>B-06</v>
          </cell>
          <cell r="D63" t="str">
            <v>B-06:Zone2_3</v>
          </cell>
          <cell r="E63">
            <v>19</v>
          </cell>
          <cell r="F63">
            <v>100</v>
          </cell>
          <cell r="G63">
            <v>464</v>
          </cell>
          <cell r="H63">
            <v>195</v>
          </cell>
          <cell r="I63">
            <v>677</v>
          </cell>
          <cell r="J63">
            <v>356</v>
          </cell>
          <cell r="K63">
            <v>624</v>
          </cell>
          <cell r="L63">
            <v>980</v>
          </cell>
          <cell r="M63">
            <v>63.673469387755105</v>
          </cell>
          <cell r="N63">
            <v>7.28</v>
          </cell>
          <cell r="O63">
            <v>7.28</v>
          </cell>
          <cell r="P63">
            <v>0</v>
          </cell>
          <cell r="R63">
            <v>20449.438202247191</v>
          </cell>
          <cell r="S63">
            <v>85.714285714285708</v>
          </cell>
          <cell r="T63">
            <v>134.61538461538461</v>
          </cell>
          <cell r="V63" t="str">
            <v>without gas lift</v>
          </cell>
          <cell r="W63">
            <v>7280</v>
          </cell>
          <cell r="X63">
            <v>0</v>
          </cell>
        </row>
        <row r="64">
          <cell r="B64">
            <v>39400</v>
          </cell>
          <cell r="C64" t="str">
            <v>B-06</v>
          </cell>
          <cell r="D64" t="str">
            <v>B-06:Zone2_3</v>
          </cell>
          <cell r="E64">
            <v>15</v>
          </cell>
          <cell r="F64">
            <v>100</v>
          </cell>
          <cell r="G64">
            <v>464</v>
          </cell>
          <cell r="H64">
            <v>176</v>
          </cell>
          <cell r="I64">
            <v>2528</v>
          </cell>
          <cell r="J64">
            <v>128</v>
          </cell>
          <cell r="K64">
            <v>699</v>
          </cell>
          <cell r="L64">
            <v>827</v>
          </cell>
          <cell r="M64">
            <v>84.522370012091898</v>
          </cell>
          <cell r="N64">
            <v>6.61</v>
          </cell>
          <cell r="O64">
            <v>8.23</v>
          </cell>
          <cell r="P64">
            <v>1.62</v>
          </cell>
          <cell r="R64">
            <v>51640.625</v>
          </cell>
          <cell r="S64">
            <v>105.74886535552194</v>
          </cell>
          <cell r="T64">
            <v>125.11346444780635</v>
          </cell>
          <cell r="V64" t="str">
            <v>step rate w/ 1.49 MM (GL choke stuck at 15/64)</v>
          </cell>
          <cell r="W64">
            <v>6610</v>
          </cell>
          <cell r="X64">
            <v>1620</v>
          </cell>
        </row>
        <row r="65">
          <cell r="B65">
            <v>39401</v>
          </cell>
          <cell r="C65" t="str">
            <v>B-06</v>
          </cell>
          <cell r="D65" t="str">
            <v>B-06:Zone2_3</v>
          </cell>
          <cell r="E65">
            <v>9</v>
          </cell>
          <cell r="F65">
            <v>100</v>
          </cell>
          <cell r="G65">
            <v>464</v>
          </cell>
          <cell r="H65">
            <v>174</v>
          </cell>
          <cell r="I65">
            <v>2616</v>
          </cell>
          <cell r="J65">
            <v>187</v>
          </cell>
          <cell r="K65">
            <v>602</v>
          </cell>
          <cell r="L65">
            <v>789</v>
          </cell>
          <cell r="M65">
            <v>76.299112801013948</v>
          </cell>
          <cell r="N65">
            <v>6.62</v>
          </cell>
          <cell r="O65">
            <v>8.2799999999999994</v>
          </cell>
          <cell r="P65">
            <v>1.66</v>
          </cell>
          <cell r="R65">
            <v>35401.069518716577</v>
          </cell>
          <cell r="S65">
            <v>90.936555891238669</v>
          </cell>
          <cell r="T65">
            <v>119.18429003021149</v>
          </cell>
          <cell r="V65" t="str">
            <v>step rate w/ avg 1.66 MM</v>
          </cell>
          <cell r="W65">
            <v>6620</v>
          </cell>
          <cell r="X65">
            <v>1660</v>
          </cell>
        </row>
        <row r="66">
          <cell r="B66">
            <v>39402</v>
          </cell>
          <cell r="C66" t="str">
            <v>B-06</v>
          </cell>
          <cell r="D66" t="str">
            <v>B-06:Zone2_3</v>
          </cell>
          <cell r="E66">
            <v>14</v>
          </cell>
          <cell r="F66">
            <v>100</v>
          </cell>
          <cell r="G66">
            <v>464</v>
          </cell>
          <cell r="H66">
            <v>193</v>
          </cell>
          <cell r="I66">
            <v>1063</v>
          </cell>
          <cell r="J66">
            <v>299</v>
          </cell>
          <cell r="K66">
            <v>601</v>
          </cell>
          <cell r="L66">
            <v>900</v>
          </cell>
          <cell r="M66">
            <v>66.777777777777771</v>
          </cell>
          <cell r="N66">
            <v>7.54</v>
          </cell>
          <cell r="R66">
            <v>25217.391304347828</v>
          </cell>
          <cell r="S66">
            <v>79.708222811671092</v>
          </cell>
          <cell r="T66">
            <v>119.36339522546419</v>
          </cell>
          <cell r="V66" t="str">
            <v>WITHOUT GAS LIFT</v>
          </cell>
          <cell r="W66">
            <v>7540</v>
          </cell>
          <cell r="X66">
            <v>0</v>
          </cell>
        </row>
        <row r="67">
          <cell r="B67">
            <v>39406</v>
          </cell>
          <cell r="C67" t="str">
            <v>B-06</v>
          </cell>
          <cell r="D67" t="str">
            <v>B-06:Zone2_3</v>
          </cell>
          <cell r="E67">
            <v>14</v>
          </cell>
          <cell r="F67">
            <v>100</v>
          </cell>
          <cell r="G67">
            <v>464</v>
          </cell>
          <cell r="H67">
            <v>195</v>
          </cell>
          <cell r="I67">
            <v>664</v>
          </cell>
          <cell r="J67">
            <v>155</v>
          </cell>
          <cell r="K67">
            <v>404</v>
          </cell>
          <cell r="L67">
            <v>559</v>
          </cell>
          <cell r="M67">
            <v>72.271914132379251</v>
          </cell>
          <cell r="N67">
            <v>7.06</v>
          </cell>
          <cell r="R67">
            <v>45548.387096774197</v>
          </cell>
          <cell r="S67">
            <v>57.223796033994333</v>
          </cell>
          <cell r="T67">
            <v>79.178470254957503</v>
          </cell>
          <cell r="V67" t="str">
            <v>oil at first 6 hrs &lt; 100 BO then &gt; 180 BO --&gt; retest</v>
          </cell>
          <cell r="W67">
            <v>7060</v>
          </cell>
          <cell r="X67">
            <v>0</v>
          </cell>
        </row>
        <row r="68">
          <cell r="B68">
            <v>39407</v>
          </cell>
          <cell r="C68" t="str">
            <v>B-06</v>
          </cell>
          <cell r="D68" t="str">
            <v>B-06:Zone2_3</v>
          </cell>
          <cell r="E68">
            <v>9</v>
          </cell>
          <cell r="F68">
            <v>100</v>
          </cell>
          <cell r="G68">
            <v>464</v>
          </cell>
          <cell r="H68">
            <v>195</v>
          </cell>
          <cell r="I68">
            <v>662</v>
          </cell>
          <cell r="J68">
            <v>134</v>
          </cell>
          <cell r="K68">
            <v>478</v>
          </cell>
          <cell r="L68">
            <v>612</v>
          </cell>
          <cell r="M68">
            <v>78.104575163398692</v>
          </cell>
          <cell r="N68">
            <v>7.05</v>
          </cell>
          <cell r="R68">
            <v>52611.940298507463</v>
          </cell>
          <cell r="S68">
            <v>67.801418439716315</v>
          </cell>
          <cell r="T68">
            <v>86.808510638297875</v>
          </cell>
          <cell r="V68" t="str">
            <v>confirmed oil reduced and wtr up/down</v>
          </cell>
          <cell r="W68">
            <v>7050</v>
          </cell>
          <cell r="X68">
            <v>0</v>
          </cell>
        </row>
        <row r="69">
          <cell r="B69">
            <v>39438</v>
          </cell>
          <cell r="C69" t="str">
            <v>B-06</v>
          </cell>
          <cell r="D69" t="str">
            <v>B-06:Zone2_3</v>
          </cell>
          <cell r="E69">
            <v>8</v>
          </cell>
          <cell r="F69">
            <v>100</v>
          </cell>
          <cell r="G69">
            <v>454</v>
          </cell>
          <cell r="H69">
            <v>202</v>
          </cell>
          <cell r="I69">
            <v>639</v>
          </cell>
          <cell r="J69">
            <v>85</v>
          </cell>
          <cell r="K69">
            <v>230</v>
          </cell>
          <cell r="L69">
            <v>315</v>
          </cell>
          <cell r="M69">
            <v>73.015873015873012</v>
          </cell>
          <cell r="N69">
            <v>6.77</v>
          </cell>
          <cell r="R69">
            <v>79647.058823529413</v>
          </cell>
          <cell r="S69">
            <v>33.973412112259972</v>
          </cell>
          <cell r="T69">
            <v>46.528803545051701</v>
          </cell>
          <cell r="V69" t="str">
            <v>Oil tends to decrease</v>
          </cell>
          <cell r="W69">
            <v>6770</v>
          </cell>
          <cell r="X69">
            <v>0</v>
          </cell>
        </row>
        <row r="70">
          <cell r="B70">
            <v>39441</v>
          </cell>
          <cell r="C70" t="str">
            <v>B-06</v>
          </cell>
          <cell r="D70" t="str">
            <v>B-06:Zone2_3</v>
          </cell>
          <cell r="E70">
            <v>4</v>
          </cell>
          <cell r="F70">
            <v>100</v>
          </cell>
          <cell r="G70">
            <v>454</v>
          </cell>
          <cell r="H70">
            <v>161</v>
          </cell>
          <cell r="I70">
            <v>1028</v>
          </cell>
          <cell r="J70">
            <v>167</v>
          </cell>
          <cell r="K70">
            <v>558</v>
          </cell>
          <cell r="L70">
            <v>725</v>
          </cell>
          <cell r="M70">
            <v>76.965517241379317</v>
          </cell>
          <cell r="N70">
            <v>5.88</v>
          </cell>
          <cell r="O70">
            <v>7.58</v>
          </cell>
          <cell r="P70">
            <v>1.7</v>
          </cell>
          <cell r="R70">
            <v>35209.580838323353</v>
          </cell>
          <cell r="S70">
            <v>94.897959183673464</v>
          </cell>
          <cell r="T70">
            <v>123.29931972789116</v>
          </cell>
          <cell r="V70" t="str">
            <v>FGS using chicksan</v>
          </cell>
          <cell r="W70">
            <v>5880</v>
          </cell>
          <cell r="X70">
            <v>1700</v>
          </cell>
        </row>
        <row r="71">
          <cell r="B71">
            <v>39453</v>
          </cell>
          <cell r="C71" t="str">
            <v>B-06</v>
          </cell>
          <cell r="D71" t="str">
            <v>B-06:Zone2_3</v>
          </cell>
          <cell r="E71">
            <v>12</v>
          </cell>
          <cell r="F71">
            <v>100</v>
          </cell>
          <cell r="G71">
            <v>483</v>
          </cell>
          <cell r="H71">
            <v>188</v>
          </cell>
          <cell r="I71">
            <v>439</v>
          </cell>
          <cell r="J71">
            <v>158</v>
          </cell>
          <cell r="K71">
            <v>235</v>
          </cell>
          <cell r="L71">
            <v>393</v>
          </cell>
          <cell r="M71">
            <v>59.796437659033082</v>
          </cell>
          <cell r="N71">
            <v>6.09</v>
          </cell>
          <cell r="R71">
            <v>38544.303797468354</v>
          </cell>
          <cell r="S71">
            <v>38.587848932676522</v>
          </cell>
          <cell r="T71">
            <v>64.532019704433495</v>
          </cell>
          <cell r="V71" t="str">
            <v>WTR On and OFF</v>
          </cell>
          <cell r="W71">
            <v>6090</v>
          </cell>
          <cell r="X71">
            <v>0</v>
          </cell>
        </row>
        <row r="72">
          <cell r="B72">
            <v>39478</v>
          </cell>
          <cell r="C72" t="str">
            <v>B-06</v>
          </cell>
          <cell r="D72" t="str">
            <v>B-06:Zone2_3</v>
          </cell>
          <cell r="E72">
            <v>7</v>
          </cell>
          <cell r="F72">
            <v>100</v>
          </cell>
          <cell r="G72">
            <v>463</v>
          </cell>
          <cell r="H72">
            <v>193</v>
          </cell>
          <cell r="I72">
            <v>630</v>
          </cell>
          <cell r="J72">
            <v>236</v>
          </cell>
          <cell r="K72">
            <v>229</v>
          </cell>
          <cell r="L72">
            <v>465</v>
          </cell>
          <cell r="M72">
            <v>49.247311827956992</v>
          </cell>
          <cell r="N72">
            <v>5.95</v>
          </cell>
          <cell r="R72">
            <v>25211.864406779659</v>
          </cell>
          <cell r="S72">
            <v>38.487394957983192</v>
          </cell>
          <cell r="T72">
            <v>78.151260504201687</v>
          </cell>
          <cell r="W72">
            <v>5950</v>
          </cell>
          <cell r="X72">
            <v>0</v>
          </cell>
        </row>
        <row r="73">
          <cell r="B73">
            <v>39480</v>
          </cell>
          <cell r="C73" t="str">
            <v>B-06</v>
          </cell>
          <cell r="D73" t="str">
            <v>B-06:Zone2_3</v>
          </cell>
          <cell r="E73">
            <v>12</v>
          </cell>
          <cell r="F73">
            <v>100</v>
          </cell>
          <cell r="G73">
            <v>463</v>
          </cell>
          <cell r="H73">
            <v>193</v>
          </cell>
          <cell r="I73">
            <v>627</v>
          </cell>
          <cell r="J73">
            <v>199</v>
          </cell>
          <cell r="K73">
            <v>270</v>
          </cell>
          <cell r="L73">
            <v>469</v>
          </cell>
          <cell r="M73">
            <v>57.569296375266525</v>
          </cell>
          <cell r="N73">
            <v>6.02</v>
          </cell>
          <cell r="R73">
            <v>30251.256281407033</v>
          </cell>
          <cell r="S73">
            <v>44.85049833887043</v>
          </cell>
          <cell r="T73">
            <v>77.906976744186053</v>
          </cell>
          <cell r="W73">
            <v>6020</v>
          </cell>
          <cell r="X73">
            <v>0</v>
          </cell>
        </row>
        <row r="74">
          <cell r="B74">
            <v>39491</v>
          </cell>
          <cell r="C74" t="str">
            <v>B-06</v>
          </cell>
          <cell r="D74" t="str">
            <v>B-06:Zone2_3</v>
          </cell>
          <cell r="E74">
            <v>11</v>
          </cell>
          <cell r="F74">
            <v>100</v>
          </cell>
          <cell r="G74">
            <v>458</v>
          </cell>
          <cell r="H74">
            <v>189</v>
          </cell>
          <cell r="I74">
            <v>616</v>
          </cell>
          <cell r="J74">
            <v>240</v>
          </cell>
          <cell r="K74">
            <v>0</v>
          </cell>
          <cell r="L74">
            <v>240</v>
          </cell>
          <cell r="M74">
            <v>0</v>
          </cell>
          <cell r="N74">
            <v>6.05</v>
          </cell>
          <cell r="R74">
            <v>25208.333333333332</v>
          </cell>
          <cell r="S74">
            <v>0</v>
          </cell>
          <cell r="T74">
            <v>39.669421487603309</v>
          </cell>
          <cell r="V74" t="str">
            <v>Choke Test 100%</v>
          </cell>
          <cell r="W74">
            <v>6050</v>
          </cell>
          <cell r="X74">
            <v>0</v>
          </cell>
        </row>
        <row r="75">
          <cell r="B75">
            <v>39564</v>
          </cell>
          <cell r="C75" t="str">
            <v>B-06</v>
          </cell>
          <cell r="D75" t="str">
            <v>B-06:Zone2_3</v>
          </cell>
          <cell r="E75">
            <v>8</v>
          </cell>
          <cell r="F75">
            <v>100</v>
          </cell>
          <cell r="G75">
            <v>473</v>
          </cell>
          <cell r="H75">
            <v>192</v>
          </cell>
          <cell r="I75">
            <v>602</v>
          </cell>
          <cell r="J75">
            <v>103</v>
          </cell>
          <cell r="K75">
            <v>0</v>
          </cell>
          <cell r="L75">
            <v>103</v>
          </cell>
          <cell r="M75">
            <v>0</v>
          </cell>
          <cell r="N75">
            <v>5.09</v>
          </cell>
          <cell r="R75">
            <v>49417.475728155339</v>
          </cell>
          <cell r="S75">
            <v>0</v>
          </cell>
          <cell r="T75">
            <v>20.235756385068761</v>
          </cell>
          <cell r="V75" t="str">
            <v>flow after fixed choke stuck closed</v>
          </cell>
          <cell r="W75">
            <v>5090</v>
          </cell>
          <cell r="X75">
            <v>0</v>
          </cell>
        </row>
        <row r="76">
          <cell r="B76">
            <v>39616</v>
          </cell>
          <cell r="C76" t="str">
            <v>B-06</v>
          </cell>
          <cell r="D76" t="str">
            <v>B-06:Zone2_3</v>
          </cell>
          <cell r="E76">
            <v>15</v>
          </cell>
          <cell r="F76">
            <v>100</v>
          </cell>
          <cell r="G76">
            <v>532</v>
          </cell>
          <cell r="H76">
            <v>170</v>
          </cell>
          <cell r="I76">
            <v>709</v>
          </cell>
          <cell r="J76">
            <v>91</v>
          </cell>
          <cell r="K76">
            <v>0</v>
          </cell>
          <cell r="L76">
            <v>91</v>
          </cell>
          <cell r="M76">
            <v>0</v>
          </cell>
          <cell r="N76">
            <v>3.53</v>
          </cell>
          <cell r="R76">
            <v>38791.208791208788</v>
          </cell>
          <cell r="S76">
            <v>0</v>
          </cell>
          <cell r="T76">
            <v>25.779036827195469</v>
          </cell>
          <cell r="W76">
            <v>3530</v>
          </cell>
          <cell r="X76">
            <v>0</v>
          </cell>
        </row>
        <row r="77">
          <cell r="B77">
            <v>39648</v>
          </cell>
          <cell r="C77" t="str">
            <v>B-06</v>
          </cell>
          <cell r="D77" t="str">
            <v>B-06:Zone2_3</v>
          </cell>
          <cell r="E77">
            <v>8</v>
          </cell>
          <cell r="F77">
            <v>100</v>
          </cell>
          <cell r="G77">
            <v>532</v>
          </cell>
          <cell r="H77">
            <v>161</v>
          </cell>
          <cell r="I77">
            <v>723</v>
          </cell>
          <cell r="J77">
            <v>18</v>
          </cell>
          <cell r="K77">
            <v>0</v>
          </cell>
          <cell r="L77">
            <v>18</v>
          </cell>
          <cell r="M77">
            <v>0</v>
          </cell>
          <cell r="N77">
            <v>3.32</v>
          </cell>
          <cell r="R77">
            <v>184444.44444444444</v>
          </cell>
          <cell r="S77">
            <v>0</v>
          </cell>
          <cell r="T77">
            <v>5.4216867469879517</v>
          </cell>
          <cell r="W77">
            <v>3320</v>
          </cell>
          <cell r="X77">
            <v>0</v>
          </cell>
        </row>
        <row r="78">
          <cell r="B78">
            <v>39663</v>
          </cell>
          <cell r="C78" t="str">
            <v>B-06</v>
          </cell>
          <cell r="D78" t="str">
            <v>B-06:Zone2_3</v>
          </cell>
          <cell r="E78">
            <v>11</v>
          </cell>
          <cell r="F78">
            <v>100</v>
          </cell>
          <cell r="G78">
            <v>532</v>
          </cell>
          <cell r="H78">
            <v>148</v>
          </cell>
          <cell r="J78">
            <v>3</v>
          </cell>
          <cell r="K78">
            <v>0</v>
          </cell>
          <cell r="L78">
            <v>3</v>
          </cell>
          <cell r="M78">
            <v>0</v>
          </cell>
          <cell r="N78">
            <v>3.7</v>
          </cell>
          <cell r="R78">
            <v>1233333.3333333333</v>
          </cell>
          <cell r="S78">
            <v>0</v>
          </cell>
          <cell r="T78">
            <v>0.81081081081081086</v>
          </cell>
          <cell r="V78" t="str">
            <v>test after unloading</v>
          </cell>
          <cell r="W78">
            <v>3700</v>
          </cell>
          <cell r="X78">
            <v>0</v>
          </cell>
        </row>
        <row r="79">
          <cell r="B79">
            <v>39689</v>
          </cell>
          <cell r="C79" t="str">
            <v>B-06</v>
          </cell>
          <cell r="D79" t="str">
            <v>B-06:Zone2_3</v>
          </cell>
          <cell r="E79">
            <v>6</v>
          </cell>
          <cell r="F79">
            <v>100</v>
          </cell>
          <cell r="G79">
            <v>504</v>
          </cell>
          <cell r="H79">
            <v>86</v>
          </cell>
          <cell r="I79">
            <v>707</v>
          </cell>
          <cell r="J79">
            <v>3</v>
          </cell>
          <cell r="K79">
            <v>0</v>
          </cell>
          <cell r="L79">
            <v>3</v>
          </cell>
          <cell r="M79">
            <v>0</v>
          </cell>
          <cell r="N79">
            <v>0.78</v>
          </cell>
          <cell r="R79">
            <v>260000</v>
          </cell>
          <cell r="S79">
            <v>0</v>
          </cell>
          <cell r="T79">
            <v>3.8461538461538463</v>
          </cell>
          <cell r="V79" t="str">
            <v>need to VS</v>
          </cell>
          <cell r="W79">
            <v>780</v>
          </cell>
          <cell r="X79">
            <v>0</v>
          </cell>
        </row>
        <row r="80">
          <cell r="B80">
            <v>39759</v>
          </cell>
          <cell r="C80" t="str">
            <v>B-06</v>
          </cell>
          <cell r="D80" t="str">
            <v>B-06:Zone2_3</v>
          </cell>
          <cell r="E80">
            <v>10</v>
          </cell>
          <cell r="F80">
            <v>100</v>
          </cell>
          <cell r="G80">
            <v>542</v>
          </cell>
          <cell r="H80">
            <v>182</v>
          </cell>
          <cell r="I80">
            <v>642</v>
          </cell>
          <cell r="J80">
            <v>115</v>
          </cell>
          <cell r="K80">
            <v>0</v>
          </cell>
          <cell r="L80">
            <v>115</v>
          </cell>
          <cell r="M80">
            <v>0</v>
          </cell>
          <cell r="N80">
            <v>4.42</v>
          </cell>
          <cell r="R80">
            <v>38434.782608695656</v>
          </cell>
          <cell r="S80">
            <v>0</v>
          </cell>
          <cell r="T80">
            <v>26.018099547511312</v>
          </cell>
          <cell r="V80" t="str">
            <v>better after VS unloading (1 Nov)</v>
          </cell>
          <cell r="W80">
            <v>4420</v>
          </cell>
          <cell r="X80">
            <v>0</v>
          </cell>
        </row>
        <row r="81">
          <cell r="B81">
            <v>39788</v>
          </cell>
          <cell r="C81" t="str">
            <v>B-06</v>
          </cell>
          <cell r="D81" t="str">
            <v>B-06:Zone2_3</v>
          </cell>
          <cell r="E81">
            <v>8</v>
          </cell>
          <cell r="F81">
            <v>100</v>
          </cell>
          <cell r="G81">
            <v>443</v>
          </cell>
          <cell r="H81">
            <v>177</v>
          </cell>
          <cell r="I81">
            <v>566</v>
          </cell>
          <cell r="J81">
            <v>88</v>
          </cell>
          <cell r="K81">
            <v>242</v>
          </cell>
          <cell r="L81">
            <v>330</v>
          </cell>
          <cell r="M81">
            <v>73.333333333333329</v>
          </cell>
          <cell r="N81">
            <v>5.7</v>
          </cell>
          <cell r="R81">
            <v>64772.727272727272</v>
          </cell>
          <cell r="S81">
            <v>42.456140350877192</v>
          </cell>
          <cell r="T81">
            <v>57.89473684210526</v>
          </cell>
          <cell r="W81">
            <v>5700</v>
          </cell>
          <cell r="X81">
            <v>0</v>
          </cell>
        </row>
        <row r="82">
          <cell r="B82">
            <v>39796</v>
          </cell>
          <cell r="C82" t="str">
            <v>B-06</v>
          </cell>
          <cell r="D82" t="str">
            <v>B-06:Zone2_3</v>
          </cell>
          <cell r="E82">
            <v>8</v>
          </cell>
          <cell r="F82">
            <v>100</v>
          </cell>
          <cell r="G82">
            <v>424</v>
          </cell>
          <cell r="H82">
            <v>185</v>
          </cell>
          <cell r="I82">
            <v>543</v>
          </cell>
          <cell r="J82">
            <v>129</v>
          </cell>
          <cell r="K82">
            <v>257</v>
          </cell>
          <cell r="L82">
            <v>386</v>
          </cell>
          <cell r="M82">
            <v>66.580310880829018</v>
          </cell>
          <cell r="N82">
            <v>5.5</v>
          </cell>
          <cell r="O82">
            <v>5.5</v>
          </cell>
          <cell r="R82">
            <v>42635.65891472868</v>
          </cell>
          <cell r="S82">
            <v>46.727272727272727</v>
          </cell>
          <cell r="T82">
            <v>70.181818181818187</v>
          </cell>
          <cell r="W82">
            <v>5500</v>
          </cell>
          <cell r="X82">
            <v>0</v>
          </cell>
        </row>
        <row r="83">
          <cell r="B83">
            <v>39826</v>
          </cell>
          <cell r="C83" t="str">
            <v>B-06</v>
          </cell>
          <cell r="D83" t="str">
            <v>B-06:Zone2_3</v>
          </cell>
          <cell r="E83">
            <v>8</v>
          </cell>
          <cell r="F83">
            <v>100</v>
          </cell>
          <cell r="G83">
            <v>482</v>
          </cell>
          <cell r="H83">
            <v>169</v>
          </cell>
          <cell r="I83">
            <v>576</v>
          </cell>
          <cell r="J83">
            <v>78</v>
          </cell>
          <cell r="K83">
            <v>30</v>
          </cell>
          <cell r="L83">
            <v>108</v>
          </cell>
          <cell r="M83">
            <v>27.777777777777779</v>
          </cell>
          <cell r="N83">
            <v>4.28</v>
          </cell>
          <cell r="R83">
            <v>54871.794871794875</v>
          </cell>
          <cell r="S83">
            <v>7.009345794392523</v>
          </cell>
          <cell r="T83">
            <v>25.233644859813083</v>
          </cell>
          <cell r="V83" t="str">
            <v>better</v>
          </cell>
          <cell r="W83">
            <v>4280</v>
          </cell>
          <cell r="X83">
            <v>0</v>
          </cell>
        </row>
        <row r="84">
          <cell r="B84">
            <v>39841</v>
          </cell>
          <cell r="C84" t="str">
            <v>B-06</v>
          </cell>
          <cell r="D84" t="str">
            <v>B-06:Zone2_3</v>
          </cell>
          <cell r="E84">
            <v>12</v>
          </cell>
          <cell r="F84">
            <v>100</v>
          </cell>
          <cell r="G84">
            <v>482</v>
          </cell>
          <cell r="H84">
            <v>177</v>
          </cell>
          <cell r="I84">
            <v>582</v>
          </cell>
          <cell r="J84">
            <v>51</v>
          </cell>
          <cell r="K84">
            <v>0</v>
          </cell>
          <cell r="L84">
            <v>51</v>
          </cell>
          <cell r="M84">
            <v>0</v>
          </cell>
          <cell r="N84">
            <v>3.6</v>
          </cell>
          <cell r="R84">
            <v>70588.23529411765</v>
          </cell>
          <cell r="S84">
            <v>0</v>
          </cell>
          <cell r="T84">
            <v>14.166666666666666</v>
          </cell>
          <cell r="V84" t="str">
            <v>test after manual.modify test</v>
          </cell>
          <cell r="W84">
            <v>3600</v>
          </cell>
          <cell r="X84">
            <v>0</v>
          </cell>
        </row>
        <row r="85">
          <cell r="B85">
            <v>39847</v>
          </cell>
          <cell r="C85" t="str">
            <v>B-06</v>
          </cell>
          <cell r="D85" t="str">
            <v>B-06:Zone2_3</v>
          </cell>
          <cell r="E85">
            <v>10</v>
          </cell>
          <cell r="F85">
            <v>100</v>
          </cell>
          <cell r="G85">
            <v>482</v>
          </cell>
          <cell r="H85">
            <v>172</v>
          </cell>
          <cell r="I85">
            <v>591</v>
          </cell>
          <cell r="J85">
            <v>91</v>
          </cell>
          <cell r="K85">
            <v>15</v>
          </cell>
          <cell r="L85">
            <v>106</v>
          </cell>
          <cell r="M85">
            <v>14.150943396226415</v>
          </cell>
          <cell r="N85">
            <v>2.99</v>
          </cell>
          <cell r="R85">
            <v>32857.142857142855</v>
          </cell>
          <cell r="S85">
            <v>5.0167224080267561</v>
          </cell>
          <cell r="T85">
            <v>35.451505016722408</v>
          </cell>
          <cell r="W85">
            <v>2990</v>
          </cell>
          <cell r="X85">
            <v>0</v>
          </cell>
        </row>
        <row r="86">
          <cell r="B86">
            <v>39856</v>
          </cell>
          <cell r="C86" t="str">
            <v>B-06</v>
          </cell>
          <cell r="D86" t="str">
            <v>B-06:Zone2_3</v>
          </cell>
          <cell r="E86">
            <v>5</v>
          </cell>
          <cell r="F86">
            <v>98</v>
          </cell>
          <cell r="G86">
            <v>480</v>
          </cell>
          <cell r="H86">
            <v>149</v>
          </cell>
          <cell r="I86">
            <v>642</v>
          </cell>
          <cell r="J86">
            <v>11.2</v>
          </cell>
          <cell r="K86">
            <v>0</v>
          </cell>
          <cell r="L86">
            <v>11.2</v>
          </cell>
          <cell r="M86">
            <v>0</v>
          </cell>
          <cell r="N86">
            <v>0.81</v>
          </cell>
          <cell r="O86">
            <v>0.81</v>
          </cell>
          <cell r="P86">
            <v>0</v>
          </cell>
          <cell r="R86">
            <v>72321.428571428565</v>
          </cell>
          <cell r="S86">
            <v>0</v>
          </cell>
          <cell r="T86">
            <v>13.82716049382716</v>
          </cell>
          <cell r="V86" t="str">
            <v>well load up and need to unload to VS</v>
          </cell>
          <cell r="W86">
            <v>810</v>
          </cell>
          <cell r="X86">
            <v>0</v>
          </cell>
          <cell r="Y86" t="str">
            <v>suspend</v>
          </cell>
        </row>
        <row r="88">
          <cell r="B88">
            <v>39916</v>
          </cell>
          <cell r="C88">
            <v>60</v>
          </cell>
        </row>
        <row r="89">
          <cell r="B89">
            <v>39976</v>
          </cell>
        </row>
        <row r="90">
          <cell r="B90">
            <v>40036</v>
          </cell>
        </row>
        <row r="91">
          <cell r="B91">
            <v>40096</v>
          </cell>
        </row>
        <row r="92">
          <cell r="B92">
            <v>40156</v>
          </cell>
        </row>
        <row r="93">
          <cell r="B93">
            <v>40216</v>
          </cell>
        </row>
        <row r="94">
          <cell r="B94">
            <v>40276</v>
          </cell>
        </row>
      </sheetData>
      <sheetData sheetId="42">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38558</v>
          </cell>
          <cell r="C26" t="str">
            <v>B-07</v>
          </cell>
          <cell r="D26" t="str">
            <v>B-07:Zone2_3</v>
          </cell>
          <cell r="E26">
            <v>5</v>
          </cell>
          <cell r="F26">
            <v>30</v>
          </cell>
          <cell r="G26">
            <v>1641</v>
          </cell>
          <cell r="H26">
            <v>191</v>
          </cell>
          <cell r="I26">
            <v>865.65</v>
          </cell>
          <cell r="J26">
            <v>3521.2874999999999</v>
          </cell>
          <cell r="K26">
            <v>684.98</v>
          </cell>
          <cell r="L26">
            <v>4206.2674999999999</v>
          </cell>
          <cell r="M26">
            <v>16.284746512198762</v>
          </cell>
          <cell r="N26">
            <v>21.65</v>
          </cell>
          <cell r="R26">
            <v>6148.3193292226206</v>
          </cell>
          <cell r="S26">
            <v>31.638799076212472</v>
          </cell>
          <cell r="T26">
            <v>194.28487297921478</v>
          </cell>
          <cell r="W26">
            <v>21650</v>
          </cell>
          <cell r="X26">
            <v>0</v>
          </cell>
        </row>
        <row r="27">
          <cell r="B27">
            <v>38559</v>
          </cell>
          <cell r="C27" t="str">
            <v>B-07</v>
          </cell>
          <cell r="D27" t="str">
            <v>B-07:Zone2_3</v>
          </cell>
          <cell r="E27">
            <v>6</v>
          </cell>
          <cell r="F27">
            <v>30.43</v>
          </cell>
          <cell r="G27">
            <v>1599</v>
          </cell>
          <cell r="H27">
            <v>203</v>
          </cell>
          <cell r="I27">
            <v>36.71</v>
          </cell>
          <cell r="J27">
            <v>3313.2975000000001</v>
          </cell>
          <cell r="K27">
            <v>606.87</v>
          </cell>
          <cell r="L27">
            <v>3920.1675</v>
          </cell>
          <cell r="M27">
            <v>15.480716066341554</v>
          </cell>
          <cell r="N27">
            <v>22.16</v>
          </cell>
          <cell r="R27">
            <v>6688.2011047906199</v>
          </cell>
          <cell r="S27">
            <v>27.385830324909747</v>
          </cell>
          <cell r="T27">
            <v>176.90286552346569</v>
          </cell>
          <cell r="W27">
            <v>22160</v>
          </cell>
          <cell r="X27">
            <v>0</v>
          </cell>
        </row>
        <row r="28">
          <cell r="B28">
            <v>38560</v>
          </cell>
          <cell r="C28" t="str">
            <v>B-07</v>
          </cell>
          <cell r="D28" t="str">
            <v>B-07:Zone2_3</v>
          </cell>
          <cell r="E28">
            <v>10</v>
          </cell>
          <cell r="F28">
            <v>25.73</v>
          </cell>
          <cell r="G28">
            <v>1892.24</v>
          </cell>
          <cell r="H28">
            <v>178</v>
          </cell>
          <cell r="I28">
            <v>6.43</v>
          </cell>
          <cell r="J28">
            <v>3058.1</v>
          </cell>
          <cell r="K28">
            <v>542.62</v>
          </cell>
          <cell r="L28">
            <v>3600.72</v>
          </cell>
          <cell r="M28">
            <v>15.069763825012775</v>
          </cell>
          <cell r="N28">
            <v>17.12</v>
          </cell>
          <cell r="R28">
            <v>5598.2472777214607</v>
          </cell>
          <cell r="S28">
            <v>31.695093457943926</v>
          </cell>
          <cell r="T28">
            <v>210.32242990654206</v>
          </cell>
          <cell r="V28" t="str">
            <v>meter change on 26 July</v>
          </cell>
          <cell r="W28">
            <v>17120</v>
          </cell>
          <cell r="X28">
            <v>0</v>
          </cell>
        </row>
        <row r="29">
          <cell r="B29">
            <v>38567</v>
          </cell>
          <cell r="C29" t="str">
            <v>B-07</v>
          </cell>
          <cell r="D29" t="str">
            <v>B-07:Zone2_3</v>
          </cell>
          <cell r="E29">
            <v>4</v>
          </cell>
          <cell r="F29">
            <v>26</v>
          </cell>
          <cell r="G29">
            <v>1900</v>
          </cell>
          <cell r="H29">
            <v>223</v>
          </cell>
          <cell r="I29">
            <v>499.22</v>
          </cell>
          <cell r="J29">
            <v>2480</v>
          </cell>
          <cell r="K29">
            <v>49.87</v>
          </cell>
          <cell r="L29">
            <v>2529.87</v>
          </cell>
          <cell r="M29">
            <v>1.9712475344582923</v>
          </cell>
          <cell r="N29">
            <v>17.420000000000002</v>
          </cell>
          <cell r="R29">
            <v>7024.1935483870966</v>
          </cell>
          <cell r="S29">
            <v>2.8628013777267509</v>
          </cell>
          <cell r="T29">
            <v>145.22789896670494</v>
          </cell>
          <cell r="W29">
            <v>17420</v>
          </cell>
          <cell r="X29">
            <v>0</v>
          </cell>
        </row>
        <row r="30">
          <cell r="B30">
            <v>38571</v>
          </cell>
          <cell r="C30" t="str">
            <v>B-07</v>
          </cell>
          <cell r="D30" t="str">
            <v>B-07:Zone2_3</v>
          </cell>
          <cell r="E30">
            <v>4</v>
          </cell>
          <cell r="F30">
            <v>30.21</v>
          </cell>
          <cell r="G30">
            <v>1575</v>
          </cell>
          <cell r="H30">
            <v>211</v>
          </cell>
          <cell r="I30">
            <v>24.23</v>
          </cell>
          <cell r="J30">
            <v>2978</v>
          </cell>
          <cell r="K30">
            <v>302</v>
          </cell>
          <cell r="L30">
            <v>3280</v>
          </cell>
          <cell r="M30">
            <v>9.2073170731707314</v>
          </cell>
          <cell r="N30">
            <v>20.87</v>
          </cell>
          <cell r="R30">
            <v>7008.0591000671593</v>
          </cell>
          <cell r="S30">
            <v>14.470531863919502</v>
          </cell>
          <cell r="T30">
            <v>157.16339242932438</v>
          </cell>
          <cell r="W30">
            <v>20870</v>
          </cell>
          <cell r="X30">
            <v>0</v>
          </cell>
        </row>
        <row r="31">
          <cell r="B31">
            <v>38576</v>
          </cell>
          <cell r="C31" t="str">
            <v>B-07</v>
          </cell>
          <cell r="D31" t="str">
            <v>B-07:Zone2_3</v>
          </cell>
          <cell r="E31">
            <v>17</v>
          </cell>
          <cell r="F31">
            <v>30</v>
          </cell>
          <cell r="G31">
            <v>1550</v>
          </cell>
          <cell r="H31">
            <v>215</v>
          </cell>
          <cell r="I31">
            <v>12.9</v>
          </cell>
          <cell r="J31">
            <v>2753</v>
          </cell>
          <cell r="K31">
            <v>157</v>
          </cell>
          <cell r="L31">
            <v>2910</v>
          </cell>
          <cell r="M31">
            <v>5.3951890034364265</v>
          </cell>
          <cell r="N31">
            <v>19.899999999999999</v>
          </cell>
          <cell r="R31">
            <v>7228.4780239738466</v>
          </cell>
          <cell r="S31">
            <v>7.8894472361809047</v>
          </cell>
          <cell r="T31">
            <v>146.23115577889448</v>
          </cell>
          <cell r="W31">
            <v>19900</v>
          </cell>
          <cell r="X31">
            <v>0</v>
          </cell>
        </row>
        <row r="32">
          <cell r="B32">
            <v>38579</v>
          </cell>
          <cell r="C32" t="str">
            <v>B-07</v>
          </cell>
          <cell r="D32" t="str">
            <v>B-07:Zone2_3</v>
          </cell>
          <cell r="E32">
            <v>10</v>
          </cell>
          <cell r="F32">
            <v>30</v>
          </cell>
          <cell r="G32">
            <v>1534</v>
          </cell>
          <cell r="H32">
            <v>223</v>
          </cell>
          <cell r="I32">
            <v>13.44</v>
          </cell>
          <cell r="J32">
            <v>2663</v>
          </cell>
          <cell r="K32">
            <v>145</v>
          </cell>
          <cell r="L32">
            <v>2808</v>
          </cell>
          <cell r="M32">
            <v>5.1638176638176638</v>
          </cell>
          <cell r="N32">
            <v>19.93</v>
          </cell>
          <cell r="R32">
            <v>7484.0405557641761</v>
          </cell>
          <cell r="S32">
            <v>7.2754641244355245</v>
          </cell>
          <cell r="T32">
            <v>140.89312594079277</v>
          </cell>
          <cell r="W32">
            <v>19930</v>
          </cell>
          <cell r="X32">
            <v>0</v>
          </cell>
        </row>
        <row r="33">
          <cell r="B33">
            <v>38594</v>
          </cell>
          <cell r="C33" t="str">
            <v>B-07</v>
          </cell>
          <cell r="D33" t="str">
            <v>B-07:Zone2_3</v>
          </cell>
          <cell r="E33">
            <v>2</v>
          </cell>
          <cell r="F33">
            <v>32</v>
          </cell>
          <cell r="G33">
            <v>1390</v>
          </cell>
          <cell r="H33">
            <v>216</v>
          </cell>
          <cell r="I33">
            <v>27.39</v>
          </cell>
          <cell r="J33">
            <v>2855</v>
          </cell>
          <cell r="K33">
            <v>227</v>
          </cell>
          <cell r="L33">
            <v>3082</v>
          </cell>
          <cell r="M33">
            <v>7.3653471771576902</v>
          </cell>
          <cell r="N33">
            <v>19.41</v>
          </cell>
          <cell r="R33">
            <v>6798.5989492119088</v>
          </cell>
          <cell r="S33">
            <v>11.695002575991756</v>
          </cell>
          <cell r="T33">
            <v>158.78413189077796</v>
          </cell>
          <cell r="W33">
            <v>19410</v>
          </cell>
          <cell r="X33">
            <v>0</v>
          </cell>
        </row>
        <row r="34">
          <cell r="B34">
            <v>38601</v>
          </cell>
          <cell r="C34" t="str">
            <v>B-07</v>
          </cell>
          <cell r="D34" t="str">
            <v>B-07:Zone2_3</v>
          </cell>
          <cell r="E34">
            <v>7</v>
          </cell>
          <cell r="F34">
            <v>36</v>
          </cell>
          <cell r="G34">
            <v>1217</v>
          </cell>
          <cell r="H34">
            <v>221</v>
          </cell>
          <cell r="I34">
            <v>13.17</v>
          </cell>
          <cell r="J34">
            <v>3218</v>
          </cell>
          <cell r="K34">
            <v>111</v>
          </cell>
          <cell r="L34">
            <v>3329</v>
          </cell>
          <cell r="M34">
            <v>3.3343346350255332</v>
          </cell>
          <cell r="N34">
            <v>20.55</v>
          </cell>
          <cell r="R34">
            <v>6385.9540087010564</v>
          </cell>
          <cell r="S34">
            <v>5.4014598540145986</v>
          </cell>
          <cell r="T34">
            <v>161.99513381995135</v>
          </cell>
          <cell r="W34">
            <v>20550</v>
          </cell>
          <cell r="X34">
            <v>0</v>
          </cell>
        </row>
        <row r="35">
          <cell r="B35">
            <v>38614</v>
          </cell>
          <cell r="C35" t="str">
            <v>B-07</v>
          </cell>
          <cell r="D35" t="str">
            <v>B-07:Zone2_3</v>
          </cell>
          <cell r="E35">
            <v>12</v>
          </cell>
          <cell r="F35">
            <v>40</v>
          </cell>
          <cell r="G35">
            <v>1500</v>
          </cell>
          <cell r="H35">
            <v>225</v>
          </cell>
          <cell r="I35">
            <v>0</v>
          </cell>
          <cell r="J35">
            <v>3164</v>
          </cell>
          <cell r="K35">
            <v>151</v>
          </cell>
          <cell r="L35">
            <v>3315</v>
          </cell>
          <cell r="M35">
            <v>4.5550527903469078</v>
          </cell>
          <cell r="N35">
            <v>19</v>
          </cell>
          <cell r="R35">
            <v>6005.0568900126418</v>
          </cell>
          <cell r="S35">
            <v>7.9473684210526319</v>
          </cell>
          <cell r="T35">
            <v>174.47368421052633</v>
          </cell>
          <cell r="W35">
            <v>19000</v>
          </cell>
          <cell r="X35">
            <v>0</v>
          </cell>
        </row>
        <row r="36">
          <cell r="B36">
            <v>38618</v>
          </cell>
          <cell r="C36" t="str">
            <v>B-07</v>
          </cell>
          <cell r="D36" t="str">
            <v>B-07:Zone2_3</v>
          </cell>
          <cell r="E36">
            <v>12</v>
          </cell>
          <cell r="F36">
            <v>40</v>
          </cell>
          <cell r="G36">
            <v>1500</v>
          </cell>
          <cell r="H36">
            <v>227</v>
          </cell>
          <cell r="I36">
            <v>0</v>
          </cell>
          <cell r="J36">
            <v>2864</v>
          </cell>
          <cell r="K36">
            <v>196</v>
          </cell>
          <cell r="L36">
            <v>3060</v>
          </cell>
          <cell r="M36">
            <v>6.405228758169935</v>
          </cell>
          <cell r="N36">
            <v>16</v>
          </cell>
          <cell r="R36">
            <v>5586.5921787709494</v>
          </cell>
          <cell r="S36">
            <v>12.25</v>
          </cell>
          <cell r="T36">
            <v>191.25</v>
          </cell>
          <cell r="W36">
            <v>16000</v>
          </cell>
          <cell r="X36">
            <v>0</v>
          </cell>
        </row>
        <row r="37">
          <cell r="B37">
            <v>38620</v>
          </cell>
          <cell r="C37" t="str">
            <v>B-07</v>
          </cell>
          <cell r="D37" t="str">
            <v>B-07:Zone2_3</v>
          </cell>
          <cell r="E37">
            <v>10</v>
          </cell>
          <cell r="F37">
            <v>40</v>
          </cell>
          <cell r="G37">
            <v>1500</v>
          </cell>
          <cell r="H37">
            <v>224</v>
          </cell>
          <cell r="I37">
            <v>0</v>
          </cell>
          <cell r="J37">
            <v>2995</v>
          </cell>
          <cell r="K37">
            <v>173</v>
          </cell>
          <cell r="L37">
            <v>3168</v>
          </cell>
          <cell r="M37">
            <v>5.4608585858585856</v>
          </cell>
          <cell r="N37">
            <v>16.5</v>
          </cell>
          <cell r="R37">
            <v>5509.1819699499165</v>
          </cell>
          <cell r="S37">
            <v>10.484848484848484</v>
          </cell>
          <cell r="T37">
            <v>192</v>
          </cell>
          <cell r="W37">
            <v>16500</v>
          </cell>
          <cell r="X37">
            <v>0</v>
          </cell>
        </row>
        <row r="38">
          <cell r="B38">
            <v>38621</v>
          </cell>
          <cell r="C38" t="str">
            <v>B-07</v>
          </cell>
          <cell r="D38" t="str">
            <v>B-07:Zone2_3</v>
          </cell>
          <cell r="E38">
            <v>14</v>
          </cell>
          <cell r="F38">
            <v>40</v>
          </cell>
          <cell r="G38">
            <v>1501</v>
          </cell>
          <cell r="H38">
            <v>217</v>
          </cell>
          <cell r="I38">
            <v>0</v>
          </cell>
          <cell r="J38">
            <v>2960</v>
          </cell>
          <cell r="K38">
            <v>225</v>
          </cell>
          <cell r="L38">
            <v>3185</v>
          </cell>
          <cell r="M38">
            <v>7.0643642072213497</v>
          </cell>
          <cell r="N38">
            <v>16.2</v>
          </cell>
          <cell r="R38">
            <v>5472.9729729729734</v>
          </cell>
          <cell r="S38">
            <v>13.888888888888889</v>
          </cell>
          <cell r="T38">
            <v>196.60493827160494</v>
          </cell>
          <cell r="W38">
            <v>16200</v>
          </cell>
          <cell r="X38">
            <v>0</v>
          </cell>
        </row>
        <row r="39">
          <cell r="B39">
            <v>38628</v>
          </cell>
          <cell r="C39" t="str">
            <v>B-07</v>
          </cell>
          <cell r="D39" t="str">
            <v>B-07:Zone2_3</v>
          </cell>
          <cell r="E39">
            <v>6</v>
          </cell>
          <cell r="F39">
            <v>40</v>
          </cell>
          <cell r="G39">
            <v>1046</v>
          </cell>
          <cell r="H39">
            <v>219</v>
          </cell>
          <cell r="I39">
            <v>0</v>
          </cell>
          <cell r="J39">
            <v>4951</v>
          </cell>
          <cell r="K39">
            <v>84</v>
          </cell>
          <cell r="L39">
            <v>5035</v>
          </cell>
          <cell r="M39">
            <v>1.6683217477656405</v>
          </cell>
          <cell r="N39">
            <v>16.5</v>
          </cell>
          <cell r="R39">
            <v>3332.6600686729953</v>
          </cell>
          <cell r="S39">
            <v>5.0909090909090908</v>
          </cell>
          <cell r="T39">
            <v>305.15151515151513</v>
          </cell>
          <cell r="W39">
            <v>16500</v>
          </cell>
          <cell r="X39">
            <v>0</v>
          </cell>
        </row>
        <row r="40">
          <cell r="B40">
            <v>38632</v>
          </cell>
          <cell r="C40" t="str">
            <v>B-07</v>
          </cell>
          <cell r="D40" t="str">
            <v>B-07:Zone2_3</v>
          </cell>
          <cell r="E40">
            <v>8</v>
          </cell>
          <cell r="F40">
            <v>40</v>
          </cell>
          <cell r="G40">
            <v>1502</v>
          </cell>
          <cell r="H40">
            <v>222</v>
          </cell>
          <cell r="I40">
            <v>0</v>
          </cell>
          <cell r="J40">
            <v>4774</v>
          </cell>
          <cell r="K40">
            <v>0</v>
          </cell>
          <cell r="L40">
            <v>4774</v>
          </cell>
          <cell r="M40">
            <v>0</v>
          </cell>
          <cell r="N40">
            <v>16.7</v>
          </cell>
          <cell r="R40">
            <v>3498.114788437369</v>
          </cell>
          <cell r="S40">
            <v>0</v>
          </cell>
          <cell r="T40">
            <v>285.8682634730539</v>
          </cell>
          <cell r="W40">
            <v>16700</v>
          </cell>
          <cell r="X40">
            <v>0</v>
          </cell>
        </row>
        <row r="41">
          <cell r="B41">
            <v>38640</v>
          </cell>
          <cell r="C41" t="str">
            <v>B-07</v>
          </cell>
          <cell r="D41" t="str">
            <v>B-07:Zone2_3</v>
          </cell>
          <cell r="E41">
            <v>14</v>
          </cell>
          <cell r="F41">
            <v>45</v>
          </cell>
          <cell r="G41">
            <v>1505</v>
          </cell>
          <cell r="H41">
            <v>234</v>
          </cell>
          <cell r="I41">
            <v>0</v>
          </cell>
          <cell r="J41">
            <v>4176</v>
          </cell>
          <cell r="K41">
            <v>0</v>
          </cell>
          <cell r="L41">
            <v>4176</v>
          </cell>
          <cell r="M41">
            <v>0</v>
          </cell>
          <cell r="N41">
            <v>18.8</v>
          </cell>
          <cell r="R41">
            <v>4501.9157088122602</v>
          </cell>
          <cell r="S41">
            <v>0</v>
          </cell>
          <cell r="T41">
            <v>222.12765957446808</v>
          </cell>
          <cell r="W41">
            <v>18800</v>
          </cell>
          <cell r="X41">
            <v>0</v>
          </cell>
        </row>
        <row r="42">
          <cell r="B42">
            <v>38645</v>
          </cell>
          <cell r="C42" t="str">
            <v>B-07</v>
          </cell>
          <cell r="D42" t="str">
            <v>B-07:Zone2_3</v>
          </cell>
          <cell r="E42">
            <v>22</v>
          </cell>
          <cell r="F42">
            <v>45</v>
          </cell>
          <cell r="G42">
            <v>1509</v>
          </cell>
          <cell r="H42">
            <v>229</v>
          </cell>
          <cell r="I42">
            <v>0</v>
          </cell>
          <cell r="J42">
            <v>4105</v>
          </cell>
          <cell r="K42">
            <v>70</v>
          </cell>
          <cell r="L42">
            <v>4175</v>
          </cell>
          <cell r="M42">
            <v>1.6766467065868262</v>
          </cell>
          <cell r="N42">
            <v>18</v>
          </cell>
          <cell r="R42">
            <v>4384.8964677222903</v>
          </cell>
          <cell r="S42">
            <v>3.8888888888888888</v>
          </cell>
          <cell r="T42">
            <v>231.94444444444446</v>
          </cell>
          <cell r="W42">
            <v>18000</v>
          </cell>
          <cell r="X42">
            <v>0</v>
          </cell>
        </row>
        <row r="43">
          <cell r="B43">
            <v>38646</v>
          </cell>
          <cell r="C43" t="str">
            <v>B-07</v>
          </cell>
          <cell r="D43" t="str">
            <v>B-07:Zone2_3</v>
          </cell>
          <cell r="E43">
            <v>7</v>
          </cell>
          <cell r="F43">
            <v>45</v>
          </cell>
          <cell r="G43">
            <v>1502</v>
          </cell>
          <cell r="H43">
            <v>232</v>
          </cell>
          <cell r="I43">
            <v>0</v>
          </cell>
          <cell r="J43">
            <v>4085</v>
          </cell>
          <cell r="K43">
            <v>0</v>
          </cell>
          <cell r="L43">
            <v>4085</v>
          </cell>
          <cell r="M43">
            <v>0</v>
          </cell>
          <cell r="N43">
            <v>18</v>
          </cell>
          <cell r="R43">
            <v>4406.3647490820076</v>
          </cell>
          <cell r="S43">
            <v>0</v>
          </cell>
          <cell r="T43">
            <v>226.94444444444446</v>
          </cell>
          <cell r="W43">
            <v>18000</v>
          </cell>
          <cell r="X43">
            <v>0</v>
          </cell>
        </row>
        <row r="44">
          <cell r="B44">
            <v>38648</v>
          </cell>
          <cell r="C44" t="str">
            <v>B-07</v>
          </cell>
          <cell r="D44" t="str">
            <v>B-07:Zone2_3</v>
          </cell>
          <cell r="E44">
            <v>6</v>
          </cell>
          <cell r="F44">
            <v>45</v>
          </cell>
          <cell r="G44">
            <v>1058</v>
          </cell>
          <cell r="H44">
            <v>227</v>
          </cell>
          <cell r="I44">
            <v>0</v>
          </cell>
          <cell r="J44">
            <v>3998</v>
          </cell>
          <cell r="K44">
            <v>57</v>
          </cell>
          <cell r="L44">
            <v>4055</v>
          </cell>
          <cell r="M44">
            <v>1.4056720098643649</v>
          </cell>
          <cell r="N44">
            <v>10</v>
          </cell>
          <cell r="R44">
            <v>2501.2506253126562</v>
          </cell>
          <cell r="S44">
            <v>5.7</v>
          </cell>
          <cell r="T44">
            <v>405.5</v>
          </cell>
          <cell r="W44">
            <v>10000</v>
          </cell>
          <cell r="X44">
            <v>0</v>
          </cell>
        </row>
        <row r="45">
          <cell r="B45">
            <v>38649</v>
          </cell>
          <cell r="C45" t="str">
            <v>B-07</v>
          </cell>
          <cell r="D45" t="str">
            <v>B-07:Zone2_3</v>
          </cell>
          <cell r="E45">
            <v>4</v>
          </cell>
          <cell r="F45">
            <v>40</v>
          </cell>
          <cell r="G45">
            <v>1073</v>
          </cell>
          <cell r="H45">
            <v>226</v>
          </cell>
          <cell r="J45">
            <v>4023</v>
          </cell>
          <cell r="K45">
            <v>251</v>
          </cell>
          <cell r="L45">
            <v>4274</v>
          </cell>
          <cell r="M45">
            <v>5.8727187646233041</v>
          </cell>
          <cell r="N45">
            <v>10</v>
          </cell>
          <cell r="R45">
            <v>2485.7071836937607</v>
          </cell>
          <cell r="S45">
            <v>25.1</v>
          </cell>
          <cell r="T45">
            <v>427.4</v>
          </cell>
          <cell r="W45">
            <v>10000</v>
          </cell>
          <cell r="X45">
            <v>0</v>
          </cell>
        </row>
        <row r="46">
          <cell r="B46">
            <v>38649</v>
          </cell>
          <cell r="C46" t="str">
            <v>B-07</v>
          </cell>
          <cell r="D46" t="str">
            <v>B-07:Zone2_3</v>
          </cell>
          <cell r="E46">
            <v>4</v>
          </cell>
          <cell r="F46">
            <v>36</v>
          </cell>
          <cell r="G46">
            <v>1159</v>
          </cell>
          <cell r="H46">
            <v>234</v>
          </cell>
          <cell r="I46">
            <v>0</v>
          </cell>
          <cell r="J46">
            <v>3935</v>
          </cell>
          <cell r="K46">
            <v>0</v>
          </cell>
          <cell r="L46">
            <v>3935</v>
          </cell>
          <cell r="M46">
            <v>0</v>
          </cell>
          <cell r="N46">
            <v>9</v>
          </cell>
          <cell r="R46">
            <v>2287.1664548919948</v>
          </cell>
          <cell r="S46">
            <v>0</v>
          </cell>
          <cell r="T46">
            <v>437.22222222222223</v>
          </cell>
          <cell r="W46">
            <v>9000</v>
          </cell>
          <cell r="X46">
            <v>0</v>
          </cell>
        </row>
        <row r="47">
          <cell r="B47">
            <v>38650</v>
          </cell>
          <cell r="C47" t="str">
            <v>B-07</v>
          </cell>
          <cell r="D47" t="str">
            <v>B-07:Zone2_3</v>
          </cell>
          <cell r="E47">
            <v>8</v>
          </cell>
          <cell r="F47">
            <v>47</v>
          </cell>
          <cell r="G47">
            <v>975</v>
          </cell>
          <cell r="H47">
            <v>235</v>
          </cell>
          <cell r="I47">
            <v>0</v>
          </cell>
          <cell r="J47">
            <v>4043</v>
          </cell>
          <cell r="K47">
            <v>212</v>
          </cell>
          <cell r="L47">
            <v>4255</v>
          </cell>
          <cell r="M47">
            <v>4.9823736780258523</v>
          </cell>
          <cell r="N47">
            <v>10.16</v>
          </cell>
          <cell r="R47">
            <v>2512.9854068760819</v>
          </cell>
          <cell r="S47">
            <v>20.866141732283463</v>
          </cell>
          <cell r="T47">
            <v>418.79921259842519</v>
          </cell>
          <cell r="W47">
            <v>10160</v>
          </cell>
          <cell r="X47">
            <v>0</v>
          </cell>
        </row>
        <row r="48">
          <cell r="B48">
            <v>38651</v>
          </cell>
          <cell r="C48" t="str">
            <v>B-07</v>
          </cell>
          <cell r="D48" t="str">
            <v>B-07:Zone2_3</v>
          </cell>
          <cell r="E48">
            <v>6</v>
          </cell>
          <cell r="F48">
            <v>40</v>
          </cell>
          <cell r="G48">
            <v>1074</v>
          </cell>
          <cell r="H48">
            <v>235</v>
          </cell>
          <cell r="I48">
            <v>0</v>
          </cell>
          <cell r="J48">
            <v>4036</v>
          </cell>
          <cell r="K48">
            <v>0</v>
          </cell>
          <cell r="L48">
            <v>4036</v>
          </cell>
          <cell r="M48">
            <v>0</v>
          </cell>
          <cell r="N48">
            <v>9.57</v>
          </cell>
          <cell r="R48">
            <v>2371.159563924678</v>
          </cell>
          <cell r="S48">
            <v>0</v>
          </cell>
          <cell r="T48">
            <v>421.73458725182866</v>
          </cell>
          <cell r="W48">
            <v>9570</v>
          </cell>
          <cell r="X48">
            <v>0</v>
          </cell>
        </row>
        <row r="49">
          <cell r="B49">
            <v>38658</v>
          </cell>
          <cell r="C49" t="str">
            <v>B-07</v>
          </cell>
          <cell r="D49" t="str">
            <v>B-07:Zone2_3</v>
          </cell>
          <cell r="E49">
            <v>7</v>
          </cell>
          <cell r="F49">
            <v>40</v>
          </cell>
          <cell r="G49">
            <v>1054</v>
          </cell>
          <cell r="H49">
            <v>233</v>
          </cell>
          <cell r="I49">
            <v>0</v>
          </cell>
          <cell r="J49">
            <v>3790</v>
          </cell>
          <cell r="K49">
            <v>0</v>
          </cell>
          <cell r="L49">
            <v>3790</v>
          </cell>
          <cell r="M49">
            <v>0</v>
          </cell>
          <cell r="N49">
            <v>10</v>
          </cell>
          <cell r="R49">
            <v>2638.5224274406332</v>
          </cell>
          <cell r="S49">
            <v>0</v>
          </cell>
          <cell r="T49">
            <v>379</v>
          </cell>
          <cell r="W49">
            <v>10000</v>
          </cell>
          <cell r="X49">
            <v>0</v>
          </cell>
        </row>
        <row r="50">
          <cell r="B50">
            <v>38678</v>
          </cell>
          <cell r="C50" t="str">
            <v>B-07</v>
          </cell>
          <cell r="D50" t="str">
            <v>B-07:Zone2_3</v>
          </cell>
          <cell r="E50">
            <v>9</v>
          </cell>
          <cell r="F50">
            <v>40</v>
          </cell>
          <cell r="G50">
            <v>1016</v>
          </cell>
          <cell r="H50">
            <v>233</v>
          </cell>
          <cell r="I50">
            <v>0</v>
          </cell>
          <cell r="J50">
            <v>3322</v>
          </cell>
          <cell r="K50">
            <v>148</v>
          </cell>
          <cell r="L50">
            <v>3470</v>
          </cell>
          <cell r="M50">
            <v>4.2651296829971184</v>
          </cell>
          <cell r="N50">
            <v>17</v>
          </cell>
          <cell r="R50">
            <v>5117.3991571342567</v>
          </cell>
          <cell r="S50">
            <v>8.7058823529411757</v>
          </cell>
          <cell r="T50">
            <v>204.11764705882354</v>
          </cell>
          <cell r="W50">
            <v>17000</v>
          </cell>
          <cell r="X50">
            <v>0</v>
          </cell>
        </row>
        <row r="51">
          <cell r="B51">
            <v>38684</v>
          </cell>
          <cell r="C51" t="str">
            <v>B-07</v>
          </cell>
          <cell r="D51" t="str">
            <v>B-07:Zone2_3</v>
          </cell>
          <cell r="E51">
            <v>10</v>
          </cell>
          <cell r="F51">
            <v>40</v>
          </cell>
          <cell r="G51">
            <v>1750</v>
          </cell>
          <cell r="H51">
            <v>221</v>
          </cell>
          <cell r="I51">
            <v>0</v>
          </cell>
          <cell r="J51">
            <v>3287</v>
          </cell>
          <cell r="K51">
            <v>353</v>
          </cell>
          <cell r="L51">
            <v>3640</v>
          </cell>
          <cell r="M51">
            <v>9.6978021978021971</v>
          </cell>
          <cell r="N51">
            <v>16</v>
          </cell>
          <cell r="R51">
            <v>4867.6604806814721</v>
          </cell>
          <cell r="S51">
            <v>22.0625</v>
          </cell>
          <cell r="T51">
            <v>227.5</v>
          </cell>
          <cell r="W51">
            <v>16000</v>
          </cell>
          <cell r="X51">
            <v>0</v>
          </cell>
        </row>
        <row r="52">
          <cell r="B52">
            <v>38690</v>
          </cell>
          <cell r="C52" t="str">
            <v>B-07</v>
          </cell>
          <cell r="D52" t="str">
            <v>B-07:Zone2_3</v>
          </cell>
          <cell r="E52">
            <v>8</v>
          </cell>
          <cell r="F52">
            <v>40</v>
          </cell>
          <cell r="G52">
            <v>1015</v>
          </cell>
          <cell r="H52">
            <v>230</v>
          </cell>
          <cell r="I52">
            <v>0</v>
          </cell>
          <cell r="J52">
            <v>3098</v>
          </cell>
          <cell r="K52">
            <v>106</v>
          </cell>
          <cell r="L52">
            <v>3204</v>
          </cell>
          <cell r="M52">
            <v>3.3083645443196006</v>
          </cell>
          <cell r="N52">
            <v>16.899999999999999</v>
          </cell>
          <cell r="R52">
            <v>5455.1323434473852</v>
          </cell>
          <cell r="S52">
            <v>6.2721893491124261</v>
          </cell>
          <cell r="T52">
            <v>189.58579881656806</v>
          </cell>
          <cell r="W52">
            <v>16900</v>
          </cell>
          <cell r="X52">
            <v>0</v>
          </cell>
        </row>
        <row r="53">
          <cell r="B53">
            <v>38692</v>
          </cell>
          <cell r="C53" t="str">
            <v>B-07</v>
          </cell>
          <cell r="D53" t="str">
            <v>B-07:Zone2_3</v>
          </cell>
          <cell r="E53">
            <v>8</v>
          </cell>
          <cell r="F53">
            <v>45</v>
          </cell>
          <cell r="G53">
            <v>974</v>
          </cell>
          <cell r="H53">
            <v>222</v>
          </cell>
          <cell r="I53">
            <v>0</v>
          </cell>
          <cell r="J53">
            <v>3140</v>
          </cell>
          <cell r="K53">
            <v>86</v>
          </cell>
          <cell r="L53">
            <v>3226</v>
          </cell>
          <cell r="M53">
            <v>2.665840049597024</v>
          </cell>
          <cell r="N53">
            <v>16.8</v>
          </cell>
          <cell r="R53">
            <v>5350.3184713375795</v>
          </cell>
          <cell r="S53">
            <v>5.1190476190476186</v>
          </cell>
          <cell r="T53">
            <v>192.02380952380952</v>
          </cell>
          <cell r="W53">
            <v>16800</v>
          </cell>
          <cell r="X53">
            <v>0</v>
          </cell>
        </row>
        <row r="54">
          <cell r="B54">
            <v>38694</v>
          </cell>
          <cell r="C54" t="str">
            <v>B-07</v>
          </cell>
          <cell r="D54" t="str">
            <v>B-07:Zone2_3</v>
          </cell>
          <cell r="E54">
            <v>12</v>
          </cell>
          <cell r="F54">
            <v>45</v>
          </cell>
          <cell r="G54">
            <v>965</v>
          </cell>
          <cell r="H54">
            <v>227</v>
          </cell>
          <cell r="I54">
            <v>0</v>
          </cell>
          <cell r="J54">
            <v>3094</v>
          </cell>
          <cell r="K54">
            <v>146</v>
          </cell>
          <cell r="L54">
            <v>3240</v>
          </cell>
          <cell r="M54">
            <v>4.5061728395061724</v>
          </cell>
          <cell r="N54">
            <v>16.7</v>
          </cell>
          <cell r="R54">
            <v>5397.5436328377509</v>
          </cell>
          <cell r="S54">
            <v>8.7425149700598794</v>
          </cell>
          <cell r="T54">
            <v>194.0119760479042</v>
          </cell>
          <cell r="W54">
            <v>16700</v>
          </cell>
          <cell r="X54">
            <v>0</v>
          </cell>
        </row>
        <row r="55">
          <cell r="B55">
            <v>38699</v>
          </cell>
          <cell r="C55" t="str">
            <v>B-07</v>
          </cell>
          <cell r="D55" t="str">
            <v>B-07:Zone2_3</v>
          </cell>
          <cell r="E55">
            <v>13</v>
          </cell>
          <cell r="F55">
            <v>45</v>
          </cell>
          <cell r="G55">
            <v>956</v>
          </cell>
          <cell r="H55">
            <v>223</v>
          </cell>
          <cell r="I55">
            <v>0</v>
          </cell>
          <cell r="J55">
            <v>3034</v>
          </cell>
          <cell r="K55">
            <v>183</v>
          </cell>
          <cell r="L55">
            <v>3217</v>
          </cell>
          <cell r="M55">
            <v>5.6885296860428971</v>
          </cell>
          <cell r="N55">
            <v>15.3</v>
          </cell>
          <cell r="R55">
            <v>5042.8477257745553</v>
          </cell>
          <cell r="S55">
            <v>11.96078431372549</v>
          </cell>
          <cell r="T55">
            <v>210.26143790849673</v>
          </cell>
          <cell r="W55">
            <v>15300</v>
          </cell>
          <cell r="X55">
            <v>0</v>
          </cell>
        </row>
        <row r="56">
          <cell r="B56">
            <v>38700</v>
          </cell>
          <cell r="C56" t="str">
            <v>B-07</v>
          </cell>
          <cell r="D56" t="str">
            <v>B-07:Zone2_3</v>
          </cell>
          <cell r="E56">
            <v>7</v>
          </cell>
          <cell r="F56">
            <v>50</v>
          </cell>
          <cell r="G56">
            <v>840</v>
          </cell>
          <cell r="H56">
            <v>213</v>
          </cell>
          <cell r="I56">
            <v>0</v>
          </cell>
          <cell r="J56">
            <v>2992</v>
          </cell>
          <cell r="K56">
            <v>182</v>
          </cell>
          <cell r="L56">
            <v>3174</v>
          </cell>
          <cell r="M56">
            <v>5.7340894770006301</v>
          </cell>
          <cell r="N56">
            <v>16.2</v>
          </cell>
          <cell r="R56">
            <v>5414.4385026737964</v>
          </cell>
          <cell r="S56">
            <v>11.234567901234568</v>
          </cell>
          <cell r="T56">
            <v>195.92592592592592</v>
          </cell>
          <cell r="W56">
            <v>16200</v>
          </cell>
          <cell r="X56">
            <v>0</v>
          </cell>
        </row>
        <row r="57">
          <cell r="B57">
            <v>38713</v>
          </cell>
          <cell r="C57" t="str">
            <v>B-07</v>
          </cell>
          <cell r="D57" t="str">
            <v>B-07:Zone2_3</v>
          </cell>
          <cell r="E57">
            <v>8</v>
          </cell>
          <cell r="F57">
            <v>55</v>
          </cell>
          <cell r="G57">
            <v>716</v>
          </cell>
          <cell r="H57">
            <v>225</v>
          </cell>
          <cell r="I57">
            <v>0</v>
          </cell>
          <cell r="J57">
            <v>3005</v>
          </cell>
          <cell r="K57">
            <v>128</v>
          </cell>
          <cell r="L57">
            <v>3133</v>
          </cell>
          <cell r="M57">
            <v>4.0855410150015956</v>
          </cell>
          <cell r="N57">
            <v>17</v>
          </cell>
          <cell r="R57">
            <v>5657.2379367720469</v>
          </cell>
          <cell r="S57">
            <v>7.5294117647058822</v>
          </cell>
          <cell r="T57">
            <v>184.29411764705881</v>
          </cell>
          <cell r="W57">
            <v>17000</v>
          </cell>
          <cell r="X57">
            <v>0</v>
          </cell>
        </row>
        <row r="58">
          <cell r="B58">
            <v>38733</v>
          </cell>
          <cell r="C58" t="str">
            <v>B-07</v>
          </cell>
          <cell r="D58" t="str">
            <v>B-07:Zone2_3</v>
          </cell>
          <cell r="E58">
            <v>20</v>
          </cell>
          <cell r="F58">
            <v>55</v>
          </cell>
          <cell r="G58">
            <v>732</v>
          </cell>
          <cell r="H58">
            <v>223</v>
          </cell>
          <cell r="I58">
            <v>0</v>
          </cell>
          <cell r="J58">
            <v>2534</v>
          </cell>
          <cell r="K58">
            <v>157</v>
          </cell>
          <cell r="L58">
            <v>2691</v>
          </cell>
          <cell r="M58">
            <v>5.8342623560014868</v>
          </cell>
          <cell r="N58">
            <v>16.899999999999999</v>
          </cell>
          <cell r="R58">
            <v>6669.2975532754535</v>
          </cell>
          <cell r="S58">
            <v>9.2899408284023668</v>
          </cell>
          <cell r="T58">
            <v>159.23076923076923</v>
          </cell>
          <cell r="W58">
            <v>16900</v>
          </cell>
          <cell r="X58">
            <v>0</v>
          </cell>
        </row>
        <row r="59">
          <cell r="B59">
            <v>38735</v>
          </cell>
          <cell r="C59" t="str">
            <v>B-07</v>
          </cell>
          <cell r="D59" t="str">
            <v>B-07:Zone2_3</v>
          </cell>
          <cell r="E59">
            <v>12</v>
          </cell>
          <cell r="F59">
            <v>67</v>
          </cell>
          <cell r="G59">
            <v>615</v>
          </cell>
          <cell r="H59">
            <v>220</v>
          </cell>
          <cell r="I59">
            <v>9</v>
          </cell>
          <cell r="J59">
            <v>2568</v>
          </cell>
          <cell r="K59">
            <v>203</v>
          </cell>
          <cell r="L59">
            <v>2771</v>
          </cell>
          <cell r="M59">
            <v>7.3258751353302056</v>
          </cell>
          <cell r="N59">
            <v>17.600000000000001</v>
          </cell>
          <cell r="R59">
            <v>6853.5825545171338</v>
          </cell>
          <cell r="S59">
            <v>11.534090909090908</v>
          </cell>
          <cell r="T59">
            <v>157.44318181818181</v>
          </cell>
          <cell r="W59">
            <v>17600</v>
          </cell>
          <cell r="X59">
            <v>0</v>
          </cell>
        </row>
        <row r="60">
          <cell r="B60">
            <v>38735</v>
          </cell>
          <cell r="C60" t="str">
            <v>B-07</v>
          </cell>
          <cell r="D60" t="str">
            <v>B-07:Zone2_3</v>
          </cell>
          <cell r="E60">
            <v>12</v>
          </cell>
          <cell r="F60">
            <v>67</v>
          </cell>
          <cell r="G60">
            <v>615</v>
          </cell>
          <cell r="H60">
            <v>220</v>
          </cell>
          <cell r="I60">
            <v>9</v>
          </cell>
          <cell r="J60">
            <v>2588</v>
          </cell>
          <cell r="K60">
            <v>134</v>
          </cell>
          <cell r="L60">
            <v>2722</v>
          </cell>
          <cell r="M60">
            <v>4.9228508449669359</v>
          </cell>
          <cell r="N60">
            <v>18.3</v>
          </cell>
          <cell r="R60">
            <v>7071.0973724884079</v>
          </cell>
          <cell r="S60">
            <v>7.3224043715846996</v>
          </cell>
          <cell r="T60">
            <v>148.7431693989071</v>
          </cell>
          <cell r="W60">
            <v>18300</v>
          </cell>
          <cell r="X60">
            <v>0</v>
          </cell>
        </row>
        <row r="61">
          <cell r="B61">
            <v>38749</v>
          </cell>
          <cell r="C61" t="str">
            <v>B-07</v>
          </cell>
          <cell r="D61" t="str">
            <v>B-07:Zone2_3</v>
          </cell>
          <cell r="E61">
            <v>6</v>
          </cell>
          <cell r="F61">
            <v>55</v>
          </cell>
          <cell r="G61">
            <v>631</v>
          </cell>
          <cell r="H61">
            <v>215</v>
          </cell>
          <cell r="I61">
            <v>10</v>
          </cell>
          <cell r="J61">
            <v>2522</v>
          </cell>
          <cell r="K61">
            <v>500</v>
          </cell>
          <cell r="L61">
            <v>3022</v>
          </cell>
          <cell r="M61">
            <v>16.545334215751158</v>
          </cell>
          <cell r="N61">
            <v>18.5</v>
          </cell>
          <cell r="R61">
            <v>7335.448057097542</v>
          </cell>
          <cell r="S61">
            <v>27.027027027027028</v>
          </cell>
          <cell r="T61">
            <v>163.35135135135135</v>
          </cell>
          <cell r="W61">
            <v>18500</v>
          </cell>
          <cell r="X61">
            <v>0</v>
          </cell>
        </row>
        <row r="62">
          <cell r="B62">
            <v>38752</v>
          </cell>
          <cell r="C62" t="str">
            <v>B-07</v>
          </cell>
          <cell r="D62" t="str">
            <v>B-07:Zone2_3</v>
          </cell>
          <cell r="E62">
            <v>12</v>
          </cell>
          <cell r="F62">
            <v>55</v>
          </cell>
          <cell r="G62">
            <v>638</v>
          </cell>
          <cell r="H62">
            <v>215</v>
          </cell>
          <cell r="I62">
            <v>9</v>
          </cell>
          <cell r="J62">
            <v>2399</v>
          </cell>
          <cell r="K62">
            <v>370</v>
          </cell>
          <cell r="L62">
            <v>2769</v>
          </cell>
          <cell r="M62">
            <v>13.362224629830264</v>
          </cell>
          <cell r="N62">
            <v>18.7</v>
          </cell>
          <cell r="R62">
            <v>7794.91454772822</v>
          </cell>
          <cell r="S62">
            <v>19.786096256684491</v>
          </cell>
          <cell r="T62">
            <v>148.07486631016042</v>
          </cell>
          <cell r="W62">
            <v>18700</v>
          </cell>
          <cell r="X62">
            <v>0</v>
          </cell>
        </row>
        <row r="63">
          <cell r="B63">
            <v>38763</v>
          </cell>
          <cell r="C63" t="str">
            <v>B-07</v>
          </cell>
          <cell r="D63" t="str">
            <v>B-07:Zone2_3</v>
          </cell>
          <cell r="E63">
            <v>4</v>
          </cell>
          <cell r="F63">
            <v>60</v>
          </cell>
          <cell r="G63">
            <v>599</v>
          </cell>
          <cell r="H63">
            <v>220</v>
          </cell>
          <cell r="I63">
            <v>9</v>
          </cell>
          <cell r="J63">
            <v>2054</v>
          </cell>
          <cell r="K63">
            <v>222</v>
          </cell>
          <cell r="L63">
            <v>2276</v>
          </cell>
          <cell r="M63">
            <v>9.7539543057996489</v>
          </cell>
          <cell r="N63">
            <v>20.2</v>
          </cell>
          <cell r="R63">
            <v>9834.4693281402142</v>
          </cell>
          <cell r="S63">
            <v>10.990099009900991</v>
          </cell>
          <cell r="T63">
            <v>112.67326732673267</v>
          </cell>
          <cell r="W63">
            <v>20200</v>
          </cell>
          <cell r="X63">
            <v>0</v>
          </cell>
        </row>
        <row r="64">
          <cell r="B64">
            <v>38826</v>
          </cell>
          <cell r="C64" t="str">
            <v>B-07</v>
          </cell>
          <cell r="D64" t="str">
            <v>B-07:Zone2_3</v>
          </cell>
          <cell r="E64">
            <v>19</v>
          </cell>
          <cell r="F64">
            <v>60</v>
          </cell>
          <cell r="G64">
            <v>576</v>
          </cell>
          <cell r="H64">
            <v>212</v>
          </cell>
          <cell r="I64">
            <v>7</v>
          </cell>
          <cell r="J64">
            <v>1834</v>
          </cell>
          <cell r="K64">
            <v>304</v>
          </cell>
          <cell r="L64">
            <v>2138</v>
          </cell>
          <cell r="M64">
            <v>14.218896164639851</v>
          </cell>
          <cell r="N64">
            <v>16.100000000000001</v>
          </cell>
          <cell r="R64">
            <v>8778.6259541984728</v>
          </cell>
          <cell r="S64">
            <v>18.881987577639752</v>
          </cell>
          <cell r="T64">
            <v>132.79503105590061</v>
          </cell>
          <cell r="W64">
            <v>16100.000000000002</v>
          </cell>
          <cell r="X64">
            <v>0</v>
          </cell>
        </row>
        <row r="65">
          <cell r="B65">
            <v>38840</v>
          </cell>
          <cell r="C65" t="str">
            <v>B-07</v>
          </cell>
          <cell r="D65" t="str">
            <v>B-07:Zone2_3</v>
          </cell>
          <cell r="E65">
            <v>9</v>
          </cell>
          <cell r="F65">
            <v>60</v>
          </cell>
          <cell r="G65">
            <v>580</v>
          </cell>
          <cell r="H65">
            <v>215</v>
          </cell>
          <cell r="I65">
            <v>4</v>
          </cell>
          <cell r="J65">
            <v>1564</v>
          </cell>
          <cell r="K65">
            <v>147</v>
          </cell>
          <cell r="L65">
            <v>1711</v>
          </cell>
          <cell r="M65">
            <v>8.5914669783752196</v>
          </cell>
          <cell r="N65">
            <v>16.7</v>
          </cell>
          <cell r="R65">
            <v>10677.74936061381</v>
          </cell>
          <cell r="S65">
            <v>8.8023952095808387</v>
          </cell>
          <cell r="T65">
            <v>102.45508982035928</v>
          </cell>
          <cell r="W65">
            <v>16700</v>
          </cell>
          <cell r="X65">
            <v>0</v>
          </cell>
        </row>
        <row r="66">
          <cell r="B66">
            <v>38850</v>
          </cell>
          <cell r="C66" t="str">
            <v>B-07</v>
          </cell>
          <cell r="D66" t="str">
            <v>B-07:Zone2_3</v>
          </cell>
          <cell r="E66">
            <v>7</v>
          </cell>
          <cell r="F66">
            <v>60</v>
          </cell>
          <cell r="G66">
            <v>580</v>
          </cell>
          <cell r="H66">
            <v>216</v>
          </cell>
          <cell r="I66">
            <v>3</v>
          </cell>
          <cell r="J66">
            <v>1486</v>
          </cell>
          <cell r="K66">
            <v>128</v>
          </cell>
          <cell r="L66">
            <v>1614</v>
          </cell>
          <cell r="M66">
            <v>7.9306071871127637</v>
          </cell>
          <cell r="N66">
            <v>17.399999999999999</v>
          </cell>
          <cell r="R66">
            <v>11709.2866756393</v>
          </cell>
          <cell r="S66">
            <v>7.3563218390804597</v>
          </cell>
          <cell r="T66">
            <v>92.758620689655174</v>
          </cell>
          <cell r="V66" t="str">
            <v>THP (2000 psi) to high, need to be checked</v>
          </cell>
          <cell r="W66">
            <v>17400</v>
          </cell>
          <cell r="X66">
            <v>0</v>
          </cell>
        </row>
        <row r="67">
          <cell r="B67">
            <v>38868</v>
          </cell>
          <cell r="C67" t="str">
            <v>B-07</v>
          </cell>
          <cell r="D67" t="str">
            <v>B-07:Zone2_3</v>
          </cell>
          <cell r="E67">
            <v>8</v>
          </cell>
          <cell r="F67">
            <v>60</v>
          </cell>
          <cell r="G67">
            <v>558</v>
          </cell>
          <cell r="H67">
            <v>213</v>
          </cell>
          <cell r="I67">
            <v>4</v>
          </cell>
          <cell r="J67">
            <v>1376</v>
          </cell>
          <cell r="K67">
            <v>294</v>
          </cell>
          <cell r="L67">
            <v>1670</v>
          </cell>
          <cell r="M67">
            <v>17.604790419161677</v>
          </cell>
          <cell r="N67">
            <v>16.850000000000001</v>
          </cell>
          <cell r="R67">
            <v>12245.639534883721</v>
          </cell>
          <cell r="S67">
            <v>17.448071216617212</v>
          </cell>
          <cell r="T67">
            <v>99.109792284866472</v>
          </cell>
          <cell r="W67">
            <v>16850</v>
          </cell>
          <cell r="X67">
            <v>0</v>
          </cell>
        </row>
        <row r="68">
          <cell r="B68">
            <v>38884</v>
          </cell>
          <cell r="C68" t="str">
            <v>B-07</v>
          </cell>
          <cell r="D68" t="str">
            <v>B-07:Zone2_3</v>
          </cell>
          <cell r="E68">
            <v>19</v>
          </cell>
          <cell r="F68">
            <v>65</v>
          </cell>
          <cell r="G68">
            <v>559</v>
          </cell>
          <cell r="H68">
            <v>205</v>
          </cell>
          <cell r="I68">
            <v>2</v>
          </cell>
          <cell r="J68">
            <v>1156</v>
          </cell>
          <cell r="K68">
            <v>351</v>
          </cell>
          <cell r="L68">
            <v>1507</v>
          </cell>
          <cell r="M68">
            <v>23.291307232913073</v>
          </cell>
          <cell r="N68">
            <v>16.39</v>
          </cell>
          <cell r="R68">
            <v>14178.200692041522</v>
          </cell>
          <cell r="S68">
            <v>21.415497254423428</v>
          </cell>
          <cell r="T68">
            <v>91.946308724832221</v>
          </cell>
          <cell r="V68" t="str">
            <v>Oil meter A is fluctuated</v>
          </cell>
          <cell r="W68">
            <v>16390</v>
          </cell>
          <cell r="X68">
            <v>0</v>
          </cell>
        </row>
        <row r="69">
          <cell r="B69">
            <v>38887</v>
          </cell>
          <cell r="C69" t="str">
            <v>B-07</v>
          </cell>
          <cell r="D69" t="str">
            <v>B-07:Zone2_3</v>
          </cell>
          <cell r="E69">
            <v>8</v>
          </cell>
          <cell r="F69">
            <v>65</v>
          </cell>
          <cell r="G69">
            <v>560</v>
          </cell>
          <cell r="H69">
            <v>207</v>
          </cell>
          <cell r="I69">
            <v>2</v>
          </cell>
          <cell r="J69">
            <v>1595</v>
          </cell>
          <cell r="K69">
            <v>244</v>
          </cell>
          <cell r="L69">
            <v>1839</v>
          </cell>
          <cell r="M69">
            <v>13.268080478520936</v>
          </cell>
          <cell r="N69">
            <v>17.05</v>
          </cell>
          <cell r="R69">
            <v>10689.655172413793</v>
          </cell>
          <cell r="S69">
            <v>14.310850439882698</v>
          </cell>
          <cell r="T69">
            <v>107.85923753665689</v>
          </cell>
          <cell r="W69">
            <v>17050</v>
          </cell>
          <cell r="X69">
            <v>0</v>
          </cell>
        </row>
        <row r="70">
          <cell r="B70">
            <v>38939</v>
          </cell>
          <cell r="C70" t="str">
            <v>B-07</v>
          </cell>
          <cell r="D70" t="str">
            <v>B-07:Zone2_3</v>
          </cell>
          <cell r="E70">
            <v>7</v>
          </cell>
          <cell r="F70">
            <v>65</v>
          </cell>
          <cell r="G70">
            <v>561</v>
          </cell>
          <cell r="H70">
            <v>201</v>
          </cell>
          <cell r="I70">
            <v>15</v>
          </cell>
          <cell r="J70">
            <v>941</v>
          </cell>
          <cell r="K70">
            <v>350</v>
          </cell>
          <cell r="L70">
            <v>1291</v>
          </cell>
          <cell r="M70">
            <v>27.110766847405113</v>
          </cell>
          <cell r="N70">
            <v>18.79</v>
          </cell>
          <cell r="R70">
            <v>19968.119022316685</v>
          </cell>
          <cell r="S70">
            <v>18.626929217668973</v>
          </cell>
          <cell r="T70">
            <v>68.706758914316126</v>
          </cell>
          <cell r="V70" t="str">
            <v>oil decreased, need to retest</v>
          </cell>
          <cell r="W70">
            <v>18790</v>
          </cell>
          <cell r="X70">
            <v>0</v>
          </cell>
        </row>
        <row r="71">
          <cell r="B71">
            <v>38996</v>
          </cell>
          <cell r="C71" t="str">
            <v>B-07</v>
          </cell>
          <cell r="D71" t="str">
            <v>B-07:Zone2_3</v>
          </cell>
          <cell r="E71">
            <v>7</v>
          </cell>
          <cell r="F71">
            <v>70</v>
          </cell>
          <cell r="G71">
            <v>495</v>
          </cell>
          <cell r="H71">
            <v>205</v>
          </cell>
          <cell r="I71">
            <v>14</v>
          </cell>
          <cell r="J71">
            <v>1073</v>
          </cell>
          <cell r="K71">
            <v>0</v>
          </cell>
          <cell r="L71">
            <v>1073</v>
          </cell>
          <cell r="M71">
            <v>0</v>
          </cell>
          <cell r="N71">
            <v>17.73</v>
          </cell>
          <cell r="R71">
            <v>16523.765144454799</v>
          </cell>
          <cell r="S71">
            <v>0</v>
          </cell>
          <cell r="T71">
            <v>60.518894529046811</v>
          </cell>
          <cell r="V71" t="str">
            <v>test is getting better</v>
          </cell>
          <cell r="W71">
            <v>17730</v>
          </cell>
          <cell r="X71">
            <v>0</v>
          </cell>
        </row>
        <row r="72">
          <cell r="B72">
            <v>39030</v>
          </cell>
          <cell r="C72" t="str">
            <v>B-07</v>
          </cell>
          <cell r="D72" t="str">
            <v>B-07:Zone2_3</v>
          </cell>
          <cell r="E72">
            <v>9</v>
          </cell>
          <cell r="F72">
            <v>70</v>
          </cell>
          <cell r="G72">
            <v>488</v>
          </cell>
          <cell r="H72">
            <v>212</v>
          </cell>
          <cell r="I72">
            <v>15</v>
          </cell>
          <cell r="J72">
            <v>1315</v>
          </cell>
          <cell r="K72">
            <v>0</v>
          </cell>
          <cell r="L72">
            <v>1315</v>
          </cell>
          <cell r="M72">
            <v>0</v>
          </cell>
          <cell r="N72">
            <v>16.45</v>
          </cell>
          <cell r="R72">
            <v>12509.505703422054</v>
          </cell>
          <cell r="S72">
            <v>0</v>
          </cell>
          <cell r="T72">
            <v>79.939209726443764</v>
          </cell>
          <cell r="W72">
            <v>16450</v>
          </cell>
          <cell r="X72">
            <v>0</v>
          </cell>
        </row>
        <row r="73">
          <cell r="B73">
            <v>39041</v>
          </cell>
          <cell r="C73" t="str">
            <v>B-07</v>
          </cell>
          <cell r="D73" t="str">
            <v>B-07:Zone2_3</v>
          </cell>
          <cell r="E73">
            <v>6</v>
          </cell>
          <cell r="F73">
            <v>70</v>
          </cell>
          <cell r="G73">
            <v>498</v>
          </cell>
          <cell r="H73">
            <v>212</v>
          </cell>
          <cell r="I73">
            <v>16</v>
          </cell>
          <cell r="J73">
            <v>1113</v>
          </cell>
          <cell r="K73">
            <v>0</v>
          </cell>
          <cell r="L73">
            <v>1113</v>
          </cell>
          <cell r="M73">
            <v>0</v>
          </cell>
          <cell r="N73">
            <v>16.03</v>
          </cell>
          <cell r="R73">
            <v>14402.515723270441</v>
          </cell>
          <cell r="S73">
            <v>0</v>
          </cell>
          <cell r="T73">
            <v>69.432314410480345</v>
          </cell>
          <cell r="W73">
            <v>16030.000000000002</v>
          </cell>
          <cell r="X73">
            <v>0</v>
          </cell>
        </row>
        <row r="74">
          <cell r="B74">
            <v>39050</v>
          </cell>
          <cell r="C74" t="str">
            <v>B-07</v>
          </cell>
          <cell r="D74" t="str">
            <v>B-07:Zone2_3</v>
          </cell>
          <cell r="E74">
            <v>13</v>
          </cell>
          <cell r="F74">
            <v>100</v>
          </cell>
          <cell r="G74">
            <v>469</v>
          </cell>
          <cell r="H74">
            <v>211</v>
          </cell>
          <cell r="I74">
            <v>18</v>
          </cell>
          <cell r="J74">
            <v>1177</v>
          </cell>
          <cell r="K74">
            <v>0</v>
          </cell>
          <cell r="L74">
            <v>1177</v>
          </cell>
          <cell r="M74">
            <v>0</v>
          </cell>
          <cell r="N74">
            <v>16.670000000000002</v>
          </cell>
          <cell r="R74">
            <v>14163.126593033136</v>
          </cell>
          <cell r="S74">
            <v>0</v>
          </cell>
          <cell r="T74">
            <v>70.605878824235148</v>
          </cell>
          <cell r="V74" t="str">
            <v>this already optimize (no sig improvement fr 70 --&gt; 100 % choke)</v>
          </cell>
          <cell r="W74">
            <v>16670</v>
          </cell>
          <cell r="X74">
            <v>0</v>
          </cell>
        </row>
        <row r="75">
          <cell r="B75">
            <v>39087</v>
          </cell>
          <cell r="C75" t="str">
            <v>B-07</v>
          </cell>
          <cell r="D75" t="str">
            <v>B-07:Zone2_3</v>
          </cell>
          <cell r="E75">
            <v>14</v>
          </cell>
          <cell r="F75">
            <v>100</v>
          </cell>
          <cell r="G75">
            <v>476</v>
          </cell>
          <cell r="H75">
            <v>196</v>
          </cell>
          <cell r="I75">
            <v>15</v>
          </cell>
          <cell r="J75">
            <v>1266</v>
          </cell>
          <cell r="K75">
            <v>0</v>
          </cell>
          <cell r="L75">
            <v>1266</v>
          </cell>
          <cell r="M75">
            <v>0</v>
          </cell>
          <cell r="N75">
            <v>15.3</v>
          </cell>
          <cell r="R75">
            <v>12085.308056872038</v>
          </cell>
          <cell r="S75">
            <v>0</v>
          </cell>
          <cell r="T75">
            <v>82.745098039215691</v>
          </cell>
          <cell r="W75">
            <v>15300</v>
          </cell>
          <cell r="X75">
            <v>0</v>
          </cell>
        </row>
        <row r="76">
          <cell r="B76">
            <v>39094</v>
          </cell>
          <cell r="C76" t="str">
            <v>B-07</v>
          </cell>
          <cell r="D76" t="str">
            <v>B-07:Zone2_3</v>
          </cell>
          <cell r="E76">
            <v>5</v>
          </cell>
          <cell r="F76">
            <v>100</v>
          </cell>
          <cell r="G76">
            <v>476</v>
          </cell>
          <cell r="H76">
            <v>207</v>
          </cell>
          <cell r="I76">
            <v>17</v>
          </cell>
          <cell r="J76">
            <v>1148</v>
          </cell>
          <cell r="K76">
            <v>9</v>
          </cell>
          <cell r="L76">
            <v>1157</v>
          </cell>
          <cell r="M76">
            <v>0.77787381158167679</v>
          </cell>
          <cell r="N76">
            <v>15.23</v>
          </cell>
          <cell r="R76">
            <v>13266.550522648084</v>
          </cell>
          <cell r="S76">
            <v>0.59093893630991468</v>
          </cell>
          <cell r="T76">
            <v>75.968483256730138</v>
          </cell>
          <cell r="W76">
            <v>15230</v>
          </cell>
          <cell r="X76">
            <v>0</v>
          </cell>
        </row>
        <row r="77">
          <cell r="B77">
            <v>39097</v>
          </cell>
          <cell r="C77" t="str">
            <v>B-07</v>
          </cell>
          <cell r="D77" t="str">
            <v>B-07:Zone2_3</v>
          </cell>
          <cell r="E77">
            <v>11</v>
          </cell>
          <cell r="F77">
            <v>100</v>
          </cell>
          <cell r="G77">
            <v>475</v>
          </cell>
          <cell r="H77">
            <v>208</v>
          </cell>
          <cell r="I77">
            <v>18</v>
          </cell>
          <cell r="J77">
            <v>1073.34554256092</v>
          </cell>
          <cell r="K77">
            <v>3.72211985154585</v>
          </cell>
          <cell r="L77">
            <v>1077.0676624124658</v>
          </cell>
          <cell r="M77">
            <v>0.34557901805434155</v>
          </cell>
          <cell r="N77">
            <v>14.59</v>
          </cell>
          <cell r="O77">
            <v>14.59</v>
          </cell>
          <cell r="P77">
            <v>0</v>
          </cell>
          <cell r="R77">
            <v>13593.013080568053</v>
          </cell>
          <cell r="S77">
            <v>0.25511445178518505</v>
          </cell>
          <cell r="T77">
            <v>73.822320933</v>
          </cell>
          <cell r="W77">
            <v>14590</v>
          </cell>
          <cell r="X77">
            <v>0</v>
          </cell>
        </row>
        <row r="78">
          <cell r="B78">
            <v>39099</v>
          </cell>
          <cell r="C78" t="str">
            <v>B-07</v>
          </cell>
          <cell r="D78" t="str">
            <v>B-07:Zone2_3</v>
          </cell>
          <cell r="E78">
            <v>10</v>
          </cell>
          <cell r="F78">
            <v>100</v>
          </cell>
          <cell r="G78">
            <v>475</v>
          </cell>
          <cell r="H78">
            <v>209</v>
          </cell>
          <cell r="I78">
            <v>18</v>
          </cell>
          <cell r="J78">
            <v>1009</v>
          </cell>
          <cell r="K78">
            <v>20</v>
          </cell>
          <cell r="L78">
            <v>1029</v>
          </cell>
          <cell r="M78">
            <v>1.9436345966958213</v>
          </cell>
          <cell r="N78">
            <v>15.12</v>
          </cell>
          <cell r="R78">
            <v>14985.133795837462</v>
          </cell>
          <cell r="S78">
            <v>1.3227513227513228</v>
          </cell>
          <cell r="T78">
            <v>68.055555555555557</v>
          </cell>
          <cell r="W78">
            <v>15120</v>
          </cell>
          <cell r="X78">
            <v>0</v>
          </cell>
        </row>
        <row r="79">
          <cell r="B79">
            <v>39103</v>
          </cell>
          <cell r="C79" t="str">
            <v>B-07</v>
          </cell>
          <cell r="D79" t="str">
            <v>B-07:Zone2_3</v>
          </cell>
          <cell r="E79">
            <v>11</v>
          </cell>
          <cell r="F79">
            <v>100</v>
          </cell>
          <cell r="G79">
            <v>475</v>
          </cell>
          <cell r="H79">
            <v>209</v>
          </cell>
          <cell r="I79">
            <v>18</v>
          </cell>
          <cell r="J79">
            <v>1068</v>
          </cell>
          <cell r="K79">
            <v>1</v>
          </cell>
          <cell r="L79">
            <v>1069</v>
          </cell>
          <cell r="M79">
            <v>9.3545369504209538E-2</v>
          </cell>
          <cell r="N79">
            <v>15.22</v>
          </cell>
          <cell r="R79">
            <v>14250.936329588016</v>
          </cell>
          <cell r="S79">
            <v>6.5703022339027597E-2</v>
          </cell>
          <cell r="T79">
            <v>70.236530880420503</v>
          </cell>
          <cell r="W79">
            <v>15220</v>
          </cell>
          <cell r="X79">
            <v>0</v>
          </cell>
        </row>
        <row r="80">
          <cell r="B80">
            <v>39109</v>
          </cell>
          <cell r="C80" t="str">
            <v>B-07</v>
          </cell>
          <cell r="D80" t="str">
            <v>B-07:Zone2_3</v>
          </cell>
          <cell r="E80">
            <v>10</v>
          </cell>
          <cell r="F80">
            <v>100</v>
          </cell>
          <cell r="G80">
            <v>485</v>
          </cell>
          <cell r="H80">
            <v>209</v>
          </cell>
          <cell r="I80">
            <v>20</v>
          </cell>
          <cell r="J80">
            <v>690</v>
          </cell>
          <cell r="K80">
            <v>0</v>
          </cell>
          <cell r="L80">
            <v>690</v>
          </cell>
          <cell r="M80">
            <v>0</v>
          </cell>
          <cell r="N80">
            <v>18.75</v>
          </cell>
          <cell r="R80">
            <v>27173.91304347826</v>
          </cell>
          <cell r="S80">
            <v>0</v>
          </cell>
          <cell r="T80">
            <v>36.799999999999997</v>
          </cell>
          <cell r="V80" t="str">
            <v>oil decreased</v>
          </cell>
          <cell r="W80">
            <v>18750</v>
          </cell>
          <cell r="X80">
            <v>0</v>
          </cell>
        </row>
        <row r="81">
          <cell r="B81">
            <v>39133</v>
          </cell>
          <cell r="C81" t="str">
            <v>B-07</v>
          </cell>
          <cell r="D81" t="str">
            <v>B-07:Zone2_3</v>
          </cell>
          <cell r="E81">
            <v>17</v>
          </cell>
          <cell r="F81">
            <v>100</v>
          </cell>
          <cell r="G81">
            <v>483</v>
          </cell>
          <cell r="H81">
            <v>213</v>
          </cell>
          <cell r="I81">
            <v>21</v>
          </cell>
          <cell r="J81">
            <v>475</v>
          </cell>
          <cell r="K81">
            <v>157</v>
          </cell>
          <cell r="L81">
            <v>632</v>
          </cell>
          <cell r="M81">
            <v>24.841772151898734</v>
          </cell>
          <cell r="N81">
            <v>17.649999999999999</v>
          </cell>
          <cell r="R81">
            <v>37157.894736842107</v>
          </cell>
          <cell r="S81">
            <v>8.8951841359773365</v>
          </cell>
          <cell r="T81">
            <v>35.807365439093488</v>
          </cell>
          <cell r="V81" t="str">
            <v>being investtigated</v>
          </cell>
          <cell r="W81">
            <v>17650</v>
          </cell>
          <cell r="X81">
            <v>0</v>
          </cell>
        </row>
        <row r="82">
          <cell r="B82">
            <v>39147</v>
          </cell>
          <cell r="C82" t="str">
            <v>B-07</v>
          </cell>
          <cell r="D82" t="str">
            <v>B-07:Zone2_3</v>
          </cell>
          <cell r="E82">
            <v>10</v>
          </cell>
          <cell r="F82">
            <v>100</v>
          </cell>
          <cell r="G82">
            <v>472</v>
          </cell>
          <cell r="H82">
            <v>204</v>
          </cell>
          <cell r="I82">
            <v>13</v>
          </cell>
          <cell r="J82">
            <v>545</v>
          </cell>
          <cell r="K82">
            <v>193</v>
          </cell>
          <cell r="L82">
            <v>738</v>
          </cell>
          <cell r="M82">
            <v>26.151761517615178</v>
          </cell>
          <cell r="N82">
            <v>14.68</v>
          </cell>
          <cell r="R82">
            <v>26935.779816513761</v>
          </cell>
          <cell r="S82">
            <v>13.147138964577657</v>
          </cell>
          <cell r="T82">
            <v>50.2724795640327</v>
          </cell>
          <cell r="V82" t="str">
            <v>wtr shown at the last 3 hrs tested</v>
          </cell>
          <cell r="W82">
            <v>14680</v>
          </cell>
          <cell r="X82">
            <v>0</v>
          </cell>
        </row>
        <row r="83">
          <cell r="B83">
            <v>39151</v>
          </cell>
          <cell r="C83" t="str">
            <v>B-07</v>
          </cell>
          <cell r="D83" t="str">
            <v>B-07:Zone2_3</v>
          </cell>
          <cell r="E83">
            <v>12</v>
          </cell>
          <cell r="F83">
            <v>100</v>
          </cell>
          <cell r="G83">
            <v>444</v>
          </cell>
          <cell r="H83">
            <v>206</v>
          </cell>
          <cell r="I83">
            <v>15</v>
          </cell>
          <cell r="J83">
            <v>772</v>
          </cell>
          <cell r="K83">
            <v>0</v>
          </cell>
          <cell r="L83">
            <v>772</v>
          </cell>
          <cell r="M83">
            <v>0</v>
          </cell>
          <cell r="N83">
            <v>18.43</v>
          </cell>
          <cell r="R83">
            <v>23873.056994818653</v>
          </cell>
          <cell r="S83">
            <v>0</v>
          </cell>
          <cell r="T83">
            <v>41.888225718936518</v>
          </cell>
          <cell r="W83">
            <v>18430</v>
          </cell>
          <cell r="X83">
            <v>0</v>
          </cell>
        </row>
        <row r="84">
          <cell r="B84">
            <v>39218</v>
          </cell>
          <cell r="C84" t="str">
            <v>B-07</v>
          </cell>
          <cell r="D84" t="str">
            <v>B-07:Zone2_3</v>
          </cell>
          <cell r="E84">
            <v>15</v>
          </cell>
          <cell r="F84">
            <v>100</v>
          </cell>
          <cell r="G84">
            <v>488</v>
          </cell>
          <cell r="H84">
            <v>211</v>
          </cell>
          <cell r="I84">
            <v>23</v>
          </cell>
          <cell r="J84">
            <v>594.1</v>
          </cell>
          <cell r="K84">
            <v>285.8</v>
          </cell>
          <cell r="L84">
            <v>879.9</v>
          </cell>
          <cell r="M84">
            <v>32.480963745880217</v>
          </cell>
          <cell r="N84">
            <v>13.67</v>
          </cell>
          <cell r="O84">
            <v>13.67</v>
          </cell>
          <cell r="P84">
            <v>0</v>
          </cell>
          <cell r="R84">
            <v>23009.594344386467</v>
          </cell>
          <cell r="S84">
            <v>20.907095830285297</v>
          </cell>
          <cell r="T84">
            <v>64.367227505486468</v>
          </cell>
          <cell r="V84" t="str">
            <v>wtr shown on the last 2 hrs test</v>
          </cell>
          <cell r="W84">
            <v>13670</v>
          </cell>
          <cell r="X84">
            <v>0</v>
          </cell>
        </row>
        <row r="85">
          <cell r="B85">
            <v>39224</v>
          </cell>
          <cell r="C85" t="str">
            <v>B-07</v>
          </cell>
          <cell r="D85" t="str">
            <v>B-07:Zone2_3</v>
          </cell>
          <cell r="E85">
            <v>8</v>
          </cell>
          <cell r="F85">
            <v>100</v>
          </cell>
          <cell r="G85">
            <v>481</v>
          </cell>
          <cell r="H85">
            <v>205</v>
          </cell>
          <cell r="I85">
            <v>23</v>
          </cell>
          <cell r="J85">
            <v>449.7</v>
          </cell>
          <cell r="K85">
            <v>675.9</v>
          </cell>
          <cell r="L85">
            <v>1125.5999999999999</v>
          </cell>
          <cell r="M85">
            <v>60.047974413646052</v>
          </cell>
          <cell r="N85">
            <v>13.83</v>
          </cell>
          <cell r="O85">
            <v>13.83</v>
          </cell>
          <cell r="P85">
            <v>0</v>
          </cell>
          <cell r="R85">
            <v>30753.835890593728</v>
          </cell>
          <cell r="S85">
            <v>48.872017353579174</v>
          </cell>
          <cell r="T85">
            <v>81.388286334056403</v>
          </cell>
          <cell r="W85">
            <v>13830</v>
          </cell>
          <cell r="X85">
            <v>0</v>
          </cell>
        </row>
        <row r="86">
          <cell r="B86">
            <v>39232</v>
          </cell>
          <cell r="C86" t="str">
            <v>B-07</v>
          </cell>
          <cell r="D86" t="str">
            <v>B-07:Zone2_3</v>
          </cell>
          <cell r="E86">
            <v>11</v>
          </cell>
          <cell r="F86">
            <v>100</v>
          </cell>
          <cell r="G86">
            <v>471</v>
          </cell>
          <cell r="H86">
            <v>204</v>
          </cell>
          <cell r="I86">
            <v>23</v>
          </cell>
          <cell r="J86">
            <v>536</v>
          </cell>
          <cell r="K86">
            <v>534</v>
          </cell>
          <cell r="L86">
            <v>1070</v>
          </cell>
          <cell r="M86">
            <v>49.90654205607477</v>
          </cell>
          <cell r="N86">
            <v>13.76</v>
          </cell>
          <cell r="O86">
            <v>13.76</v>
          </cell>
          <cell r="P86">
            <v>0</v>
          </cell>
          <cell r="R86">
            <v>25671.641791044774</v>
          </cell>
          <cell r="S86">
            <v>38.808139534883722</v>
          </cell>
          <cell r="T86">
            <v>77.761627906976742</v>
          </cell>
          <cell r="V86" t="str">
            <v>wtr not stable</v>
          </cell>
          <cell r="W86">
            <v>13760</v>
          </cell>
          <cell r="X86">
            <v>0</v>
          </cell>
        </row>
        <row r="87">
          <cell r="B87">
            <v>39245</v>
          </cell>
          <cell r="C87" t="str">
            <v>B-07</v>
          </cell>
          <cell r="D87" t="str">
            <v>B-07:Zone2_3</v>
          </cell>
          <cell r="E87">
            <v>7</v>
          </cell>
          <cell r="F87">
            <v>100</v>
          </cell>
          <cell r="G87">
            <v>500</v>
          </cell>
          <cell r="H87">
            <v>203</v>
          </cell>
          <cell r="I87">
            <v>24</v>
          </cell>
          <cell r="J87">
            <v>403.5</v>
          </cell>
          <cell r="K87">
            <v>745.5</v>
          </cell>
          <cell r="L87">
            <v>1149</v>
          </cell>
          <cell r="M87">
            <v>64.882506527415146</v>
          </cell>
          <cell r="N87">
            <v>13.06</v>
          </cell>
          <cell r="O87">
            <v>13.06</v>
          </cell>
          <cell r="P87">
            <v>0</v>
          </cell>
          <cell r="R87">
            <v>32366.790582403966</v>
          </cell>
          <cell r="S87">
            <v>57.08269525267994</v>
          </cell>
          <cell r="T87">
            <v>87.978560490045936</v>
          </cell>
          <cell r="V87" t="str">
            <v>oil decreased</v>
          </cell>
          <cell r="W87">
            <v>13060</v>
          </cell>
          <cell r="X87">
            <v>0</v>
          </cell>
        </row>
        <row r="88">
          <cell r="B88">
            <v>39261</v>
          </cell>
          <cell r="C88" t="str">
            <v>B-07</v>
          </cell>
          <cell r="D88" t="str">
            <v>B-07:Zone2_3</v>
          </cell>
          <cell r="E88">
            <v>14</v>
          </cell>
          <cell r="F88">
            <v>25</v>
          </cell>
          <cell r="G88">
            <v>480</v>
          </cell>
          <cell r="H88">
            <v>214</v>
          </cell>
          <cell r="I88">
            <v>26</v>
          </cell>
          <cell r="J88">
            <v>425.4</v>
          </cell>
          <cell r="K88">
            <v>429.3</v>
          </cell>
          <cell r="L88">
            <v>854.7</v>
          </cell>
          <cell r="M88">
            <v>50.228150228150227</v>
          </cell>
          <cell r="N88">
            <v>12.74</v>
          </cell>
          <cell r="O88">
            <v>12.74</v>
          </cell>
          <cell r="P88">
            <v>0</v>
          </cell>
          <cell r="R88">
            <v>29948.283968030089</v>
          </cell>
          <cell r="S88">
            <v>33.69701726844584</v>
          </cell>
          <cell r="T88">
            <v>67.087912087912088</v>
          </cell>
          <cell r="V88" t="str">
            <v>better result</v>
          </cell>
          <cell r="W88">
            <v>12740</v>
          </cell>
          <cell r="X88">
            <v>0</v>
          </cell>
        </row>
        <row r="89">
          <cell r="B89">
            <v>39285</v>
          </cell>
          <cell r="C89" t="str">
            <v>B-07</v>
          </cell>
          <cell r="D89" t="str">
            <v>B-07:Zone2_3</v>
          </cell>
          <cell r="E89">
            <v>10</v>
          </cell>
          <cell r="F89">
            <v>100</v>
          </cell>
          <cell r="G89">
            <v>497</v>
          </cell>
          <cell r="H89">
            <v>205</v>
          </cell>
          <cell r="I89">
            <v>21</v>
          </cell>
          <cell r="J89">
            <v>470</v>
          </cell>
          <cell r="K89">
            <v>669</v>
          </cell>
          <cell r="L89">
            <v>1139</v>
          </cell>
          <cell r="M89">
            <v>58.735733099209831</v>
          </cell>
          <cell r="N89">
            <v>11.02</v>
          </cell>
          <cell r="O89">
            <v>11.02</v>
          </cell>
          <cell r="P89">
            <v>0</v>
          </cell>
          <cell r="R89">
            <v>23446.808510638297</v>
          </cell>
          <cell r="S89">
            <v>60.707803992740473</v>
          </cell>
          <cell r="T89">
            <v>103.35753176043558</v>
          </cell>
          <cell r="V89" t="str">
            <v>Test Choke 100 %</v>
          </cell>
          <cell r="W89">
            <v>11020</v>
          </cell>
          <cell r="X89">
            <v>0</v>
          </cell>
        </row>
        <row r="90">
          <cell r="B90">
            <v>39301</v>
          </cell>
          <cell r="C90" t="str">
            <v>B-07</v>
          </cell>
          <cell r="D90" t="str">
            <v>B-07:Zone2_3</v>
          </cell>
          <cell r="E90">
            <v>5</v>
          </cell>
          <cell r="F90">
            <v>100</v>
          </cell>
          <cell r="G90">
            <v>507</v>
          </cell>
          <cell r="H90">
            <v>197</v>
          </cell>
          <cell r="I90">
            <v>25</v>
          </cell>
          <cell r="J90">
            <v>364.8</v>
          </cell>
          <cell r="K90">
            <v>753.5</v>
          </cell>
          <cell r="L90">
            <v>1118.3</v>
          </cell>
          <cell r="M90">
            <v>67.379057497988015</v>
          </cell>
          <cell r="N90">
            <v>10.99</v>
          </cell>
          <cell r="O90">
            <v>10.99</v>
          </cell>
          <cell r="P90">
            <v>0</v>
          </cell>
          <cell r="R90">
            <v>30126.096491228069</v>
          </cell>
          <cell r="S90">
            <v>68.562329390354861</v>
          </cell>
          <cell r="T90">
            <v>101.75614194722475</v>
          </cell>
          <cell r="V90" t="str">
            <v>short test, oil reduced 100 bbl</v>
          </cell>
          <cell r="W90">
            <v>10990</v>
          </cell>
          <cell r="X90">
            <v>0</v>
          </cell>
        </row>
        <row r="91">
          <cell r="B91">
            <v>39307</v>
          </cell>
          <cell r="C91" t="str">
            <v>B-07</v>
          </cell>
          <cell r="D91" t="str">
            <v>B-07:Zone2_3</v>
          </cell>
          <cell r="E91">
            <v>17</v>
          </cell>
          <cell r="F91">
            <v>100</v>
          </cell>
          <cell r="G91">
            <v>527</v>
          </cell>
          <cell r="H91">
            <v>199</v>
          </cell>
          <cell r="I91">
            <v>24</v>
          </cell>
          <cell r="J91">
            <v>409.3</v>
          </cell>
          <cell r="K91">
            <v>237.9</v>
          </cell>
          <cell r="L91">
            <v>647.20000000000005</v>
          </cell>
          <cell r="M91">
            <v>36.758343634116194</v>
          </cell>
          <cell r="N91">
            <v>10.46</v>
          </cell>
          <cell r="O91">
            <v>10.46</v>
          </cell>
          <cell r="P91">
            <v>0</v>
          </cell>
          <cell r="R91">
            <v>25555.827021744441</v>
          </cell>
          <cell r="S91">
            <v>22.743785850860419</v>
          </cell>
          <cell r="T91">
            <v>61.873804971319309</v>
          </cell>
          <cell r="V91" t="str">
            <v>wtr On/OFF</v>
          </cell>
          <cell r="W91">
            <v>10460</v>
          </cell>
          <cell r="X91">
            <v>0</v>
          </cell>
        </row>
        <row r="92">
          <cell r="B92">
            <v>39321</v>
          </cell>
          <cell r="C92" t="str">
            <v>B-07</v>
          </cell>
          <cell r="D92" t="str">
            <v>B-07:Zone2_3</v>
          </cell>
          <cell r="E92">
            <v>7</v>
          </cell>
          <cell r="F92">
            <v>100</v>
          </cell>
          <cell r="G92">
            <v>477</v>
          </cell>
          <cell r="H92">
            <v>206</v>
          </cell>
          <cell r="I92">
            <v>26</v>
          </cell>
          <cell r="J92">
            <v>391</v>
          </cell>
          <cell r="K92">
            <v>754</v>
          </cell>
          <cell r="L92">
            <v>1145</v>
          </cell>
          <cell r="M92">
            <v>65.851528384279476</v>
          </cell>
          <cell r="N92">
            <v>10.69</v>
          </cell>
          <cell r="R92">
            <v>27340.153452685423</v>
          </cell>
          <cell r="S92">
            <v>70.533208606174</v>
          </cell>
          <cell r="T92">
            <v>107.10944808231993</v>
          </cell>
          <cell r="W92">
            <v>10690</v>
          </cell>
          <cell r="X92">
            <v>0</v>
          </cell>
        </row>
        <row r="93">
          <cell r="B93">
            <v>39324</v>
          </cell>
          <cell r="C93" t="str">
            <v>B-07</v>
          </cell>
          <cell r="D93" t="str">
            <v>B-07:Zone2_3</v>
          </cell>
          <cell r="E93">
            <v>8</v>
          </cell>
          <cell r="F93">
            <v>100</v>
          </cell>
          <cell r="G93">
            <v>477</v>
          </cell>
          <cell r="H93">
            <v>199</v>
          </cell>
          <cell r="I93">
            <v>26</v>
          </cell>
          <cell r="J93">
            <v>454</v>
          </cell>
          <cell r="K93">
            <v>780</v>
          </cell>
          <cell r="L93">
            <v>1234</v>
          </cell>
          <cell r="M93">
            <v>63.209076175040522</v>
          </cell>
          <cell r="N93">
            <v>10.6</v>
          </cell>
          <cell r="R93">
            <v>23348.017621145373</v>
          </cell>
          <cell r="S93">
            <v>73.584905660377359</v>
          </cell>
          <cell r="T93">
            <v>116.41509433962264</v>
          </cell>
          <cell r="W93">
            <v>10600</v>
          </cell>
          <cell r="X93">
            <v>0</v>
          </cell>
        </row>
        <row r="94">
          <cell r="B94">
            <v>39330</v>
          </cell>
          <cell r="C94" t="str">
            <v>B-07</v>
          </cell>
          <cell r="D94" t="str">
            <v>B-07:Zone2_3</v>
          </cell>
          <cell r="E94">
            <v>8</v>
          </cell>
          <cell r="F94">
            <v>100</v>
          </cell>
          <cell r="G94">
            <v>477</v>
          </cell>
          <cell r="H94">
            <v>201</v>
          </cell>
          <cell r="I94">
            <v>27</v>
          </cell>
          <cell r="J94">
            <v>444</v>
          </cell>
          <cell r="K94">
            <v>506</v>
          </cell>
          <cell r="L94">
            <v>950</v>
          </cell>
          <cell r="M94">
            <v>53.263157894736842</v>
          </cell>
          <cell r="N94">
            <v>10.44</v>
          </cell>
          <cell r="R94">
            <v>23513.513513513513</v>
          </cell>
          <cell r="S94">
            <v>48.467432950191572</v>
          </cell>
          <cell r="T94">
            <v>90.996168582375475</v>
          </cell>
          <cell r="W94">
            <v>10440</v>
          </cell>
          <cell r="X94">
            <v>0</v>
          </cell>
        </row>
        <row r="95">
          <cell r="B95">
            <v>39348</v>
          </cell>
          <cell r="C95" t="str">
            <v>B-07</v>
          </cell>
          <cell r="D95" t="str">
            <v>B-07:Zone2_3</v>
          </cell>
          <cell r="E95">
            <v>7</v>
          </cell>
          <cell r="F95">
            <v>100</v>
          </cell>
          <cell r="G95">
            <v>488</v>
          </cell>
          <cell r="H95">
            <v>207</v>
          </cell>
          <cell r="I95">
            <v>28</v>
          </cell>
          <cell r="J95">
            <v>433</v>
          </cell>
          <cell r="K95">
            <v>321</v>
          </cell>
          <cell r="L95">
            <v>754</v>
          </cell>
          <cell r="M95">
            <v>42.57294429708223</v>
          </cell>
          <cell r="N95">
            <v>10</v>
          </cell>
          <cell r="R95">
            <v>23094.688221709006</v>
          </cell>
          <cell r="S95">
            <v>32.1</v>
          </cell>
          <cell r="T95">
            <v>75.400000000000006</v>
          </cell>
          <cell r="W95">
            <v>10000</v>
          </cell>
          <cell r="X95">
            <v>0</v>
          </cell>
        </row>
        <row r="96">
          <cell r="B96">
            <v>39362</v>
          </cell>
          <cell r="C96" t="str">
            <v>B-07</v>
          </cell>
          <cell r="D96" t="str">
            <v>B-07:Zone2_3</v>
          </cell>
          <cell r="E96">
            <v>11</v>
          </cell>
          <cell r="F96">
            <v>100</v>
          </cell>
          <cell r="G96">
            <v>482</v>
          </cell>
          <cell r="H96">
            <v>208</v>
          </cell>
          <cell r="I96">
            <v>29</v>
          </cell>
          <cell r="J96">
            <v>420</v>
          </cell>
          <cell r="K96">
            <v>439</v>
          </cell>
          <cell r="L96">
            <v>859</v>
          </cell>
          <cell r="M96">
            <v>51.105937136204886</v>
          </cell>
          <cell r="N96">
            <v>9.9</v>
          </cell>
          <cell r="R96">
            <v>23571.428571428572</v>
          </cell>
          <cell r="S96">
            <v>44.343434343434346</v>
          </cell>
          <cell r="T96">
            <v>86.767676767676761</v>
          </cell>
          <cell r="W96">
            <v>9900</v>
          </cell>
          <cell r="X96">
            <v>0</v>
          </cell>
        </row>
        <row r="97">
          <cell r="B97">
            <v>39379</v>
          </cell>
          <cell r="C97" t="str">
            <v>B-07</v>
          </cell>
          <cell r="D97" t="str">
            <v>B-07:Zone2_3</v>
          </cell>
          <cell r="E97">
            <v>8</v>
          </cell>
          <cell r="F97">
            <v>100</v>
          </cell>
          <cell r="G97">
            <v>451</v>
          </cell>
          <cell r="H97">
            <v>198</v>
          </cell>
          <cell r="I97">
            <v>28</v>
          </cell>
          <cell r="J97">
            <v>522</v>
          </cell>
          <cell r="K97">
            <v>300</v>
          </cell>
          <cell r="L97">
            <v>822</v>
          </cell>
          <cell r="M97">
            <v>36.496350364963504</v>
          </cell>
          <cell r="N97">
            <v>11.11</v>
          </cell>
          <cell r="R97">
            <v>21283.524904214559</v>
          </cell>
          <cell r="S97">
            <v>27.002700270027002</v>
          </cell>
          <cell r="T97">
            <v>73.987398739873981</v>
          </cell>
          <cell r="V97" t="str">
            <v>Wtr Up and down with hi discrepancy</v>
          </cell>
          <cell r="W97">
            <v>11110</v>
          </cell>
          <cell r="X97">
            <v>0</v>
          </cell>
        </row>
        <row r="98">
          <cell r="B98">
            <v>39415</v>
          </cell>
          <cell r="C98" t="str">
            <v>B-07</v>
          </cell>
          <cell r="D98" t="str">
            <v>B-07:Zone2_3</v>
          </cell>
          <cell r="E98">
            <v>11</v>
          </cell>
          <cell r="F98">
            <v>100</v>
          </cell>
          <cell r="G98">
            <v>476</v>
          </cell>
          <cell r="H98">
            <v>207</v>
          </cell>
          <cell r="I98">
            <v>29</v>
          </cell>
          <cell r="J98">
            <v>380</v>
          </cell>
          <cell r="K98">
            <v>494</v>
          </cell>
          <cell r="L98">
            <v>874</v>
          </cell>
          <cell r="M98">
            <v>56.521739130434781</v>
          </cell>
          <cell r="N98">
            <v>8.64</v>
          </cell>
          <cell r="R98">
            <v>22736.842105263157</v>
          </cell>
          <cell r="S98">
            <v>57.175925925925924</v>
          </cell>
          <cell r="T98">
            <v>101.1574074074074</v>
          </cell>
          <cell r="V98" t="str">
            <v>oil drop</v>
          </cell>
          <cell r="W98">
            <v>8640</v>
          </cell>
          <cell r="X98">
            <v>0</v>
          </cell>
        </row>
        <row r="99">
          <cell r="B99">
            <v>39418</v>
          </cell>
          <cell r="C99" t="str">
            <v>B-07</v>
          </cell>
          <cell r="D99" t="str">
            <v>B-07:Zone2_3</v>
          </cell>
          <cell r="E99">
            <v>11</v>
          </cell>
          <cell r="F99">
            <v>100</v>
          </cell>
          <cell r="G99">
            <v>477</v>
          </cell>
          <cell r="H99">
            <v>208</v>
          </cell>
          <cell r="I99">
            <v>29</v>
          </cell>
          <cell r="J99">
            <v>386</v>
          </cell>
          <cell r="K99">
            <v>506</v>
          </cell>
          <cell r="L99">
            <v>892</v>
          </cell>
          <cell r="M99">
            <v>56.72645739910314</v>
          </cell>
          <cell r="N99">
            <v>8.8800000000000008</v>
          </cell>
          <cell r="R99">
            <v>23005.181347150257</v>
          </cell>
          <cell r="S99">
            <v>56.981981981981981</v>
          </cell>
          <cell r="T99">
            <v>100.45045045045045</v>
          </cell>
          <cell r="V99" t="str">
            <v>confirmed oil declined</v>
          </cell>
          <cell r="W99">
            <v>8880</v>
          </cell>
          <cell r="X99">
            <v>0</v>
          </cell>
        </row>
        <row r="100">
          <cell r="B100">
            <v>39439</v>
          </cell>
          <cell r="C100" t="str">
            <v>B-07</v>
          </cell>
          <cell r="D100" t="str">
            <v>B-07:Zone2_3</v>
          </cell>
          <cell r="E100">
            <v>11</v>
          </cell>
          <cell r="F100">
            <v>100</v>
          </cell>
          <cell r="G100">
            <v>456</v>
          </cell>
          <cell r="H100">
            <v>209</v>
          </cell>
          <cell r="I100">
            <v>29</v>
          </cell>
          <cell r="J100">
            <v>398</v>
          </cell>
          <cell r="K100">
            <v>329</v>
          </cell>
          <cell r="L100">
            <v>727</v>
          </cell>
          <cell r="M100">
            <v>45.254470426409902</v>
          </cell>
          <cell r="N100">
            <v>8.27</v>
          </cell>
          <cell r="R100">
            <v>20778.894472361808</v>
          </cell>
          <cell r="S100">
            <v>39.782345828295043</v>
          </cell>
          <cell r="T100">
            <v>87.908101571946801</v>
          </cell>
          <cell r="W100">
            <v>8270</v>
          </cell>
          <cell r="X100">
            <v>0</v>
          </cell>
        </row>
        <row r="101">
          <cell r="B101">
            <v>39454</v>
          </cell>
          <cell r="C101" t="str">
            <v>B-07</v>
          </cell>
          <cell r="D101" t="str">
            <v>B-07:Zone2_3</v>
          </cell>
          <cell r="E101">
            <v>10</v>
          </cell>
          <cell r="F101">
            <v>100</v>
          </cell>
          <cell r="G101">
            <v>476</v>
          </cell>
          <cell r="H101">
            <v>199</v>
          </cell>
          <cell r="I101">
            <v>30</v>
          </cell>
          <cell r="J101">
            <v>372</v>
          </cell>
          <cell r="K101">
            <v>427</v>
          </cell>
          <cell r="L101">
            <v>799</v>
          </cell>
          <cell r="M101">
            <v>53.441802252816018</v>
          </cell>
          <cell r="N101">
            <v>7.82</v>
          </cell>
          <cell r="R101">
            <v>21021.505376344085</v>
          </cell>
          <cell r="S101">
            <v>54.603580562659843</v>
          </cell>
          <cell r="T101">
            <v>102.17391304347827</v>
          </cell>
          <cell r="W101">
            <v>7820</v>
          </cell>
          <cell r="X101">
            <v>0</v>
          </cell>
        </row>
        <row r="102">
          <cell r="B102">
            <v>39468</v>
          </cell>
          <cell r="C102" t="str">
            <v>B-07</v>
          </cell>
          <cell r="D102" t="str">
            <v>B-07:Zone2_3</v>
          </cell>
          <cell r="E102">
            <v>10</v>
          </cell>
          <cell r="F102">
            <v>100</v>
          </cell>
          <cell r="G102">
            <v>455</v>
          </cell>
          <cell r="H102">
            <v>193</v>
          </cell>
          <cell r="J102">
            <v>369</v>
          </cell>
          <cell r="K102">
            <v>537</v>
          </cell>
          <cell r="L102">
            <v>906</v>
          </cell>
          <cell r="M102">
            <v>59.271523178807946</v>
          </cell>
          <cell r="N102">
            <v>7</v>
          </cell>
          <cell r="R102">
            <v>18970.189701897019</v>
          </cell>
          <cell r="S102">
            <v>76.714285714285708</v>
          </cell>
          <cell r="T102">
            <v>129.42857142857142</v>
          </cell>
          <cell r="V102" t="str">
            <v>Test after Jan S/D (lev wtr too high)</v>
          </cell>
          <cell r="W102">
            <v>7000</v>
          </cell>
          <cell r="X102">
            <v>0</v>
          </cell>
        </row>
        <row r="103">
          <cell r="B103">
            <v>39488</v>
          </cell>
          <cell r="C103" t="str">
            <v>B-07</v>
          </cell>
          <cell r="D103" t="str">
            <v>B-07:Zone2_3</v>
          </cell>
          <cell r="E103">
            <v>20</v>
          </cell>
          <cell r="F103">
            <v>100</v>
          </cell>
          <cell r="G103">
            <v>460</v>
          </cell>
          <cell r="H103">
            <v>197</v>
          </cell>
          <cell r="I103">
            <v>30</v>
          </cell>
          <cell r="J103">
            <v>350</v>
          </cell>
          <cell r="K103">
            <v>543</v>
          </cell>
          <cell r="L103">
            <v>893</v>
          </cell>
          <cell r="M103">
            <v>60.806270996640535</v>
          </cell>
          <cell r="N103">
            <v>7.53</v>
          </cell>
          <cell r="R103">
            <v>21514.285714285714</v>
          </cell>
          <cell r="S103">
            <v>72.111553784860561</v>
          </cell>
          <cell r="T103">
            <v>118.59229747675963</v>
          </cell>
          <cell r="W103">
            <v>7530</v>
          </cell>
          <cell r="X103">
            <v>0</v>
          </cell>
        </row>
        <row r="104">
          <cell r="B104">
            <v>39511</v>
          </cell>
          <cell r="C104" t="str">
            <v>B-07</v>
          </cell>
          <cell r="D104" t="str">
            <v>B-07:Zone2_3</v>
          </cell>
          <cell r="E104">
            <v>8</v>
          </cell>
          <cell r="F104">
            <v>100</v>
          </cell>
          <cell r="G104">
            <v>485</v>
          </cell>
          <cell r="H104">
            <v>193</v>
          </cell>
          <cell r="I104">
            <v>31</v>
          </cell>
          <cell r="J104">
            <v>367</v>
          </cell>
          <cell r="K104">
            <v>499</v>
          </cell>
          <cell r="L104">
            <v>866</v>
          </cell>
          <cell r="M104">
            <v>57.621247113163975</v>
          </cell>
          <cell r="N104">
            <v>6.91</v>
          </cell>
          <cell r="R104">
            <v>18828.337874659399</v>
          </cell>
          <cell r="S104">
            <v>72.214182344428366</v>
          </cell>
          <cell r="T104">
            <v>125.32561505065124</v>
          </cell>
          <cell r="V104" t="str">
            <v>wtr on/off and not in line with transmitter</v>
          </cell>
          <cell r="W104">
            <v>6910</v>
          </cell>
          <cell r="X104">
            <v>0</v>
          </cell>
        </row>
        <row r="105">
          <cell r="B105">
            <v>39532</v>
          </cell>
          <cell r="C105" t="str">
            <v>B-07</v>
          </cell>
          <cell r="D105" t="str">
            <v>B-07:Zone2_3</v>
          </cell>
          <cell r="E105">
            <v>13</v>
          </cell>
          <cell r="F105">
            <v>100</v>
          </cell>
          <cell r="G105">
            <v>484</v>
          </cell>
          <cell r="H105">
            <v>200</v>
          </cell>
          <cell r="I105">
            <v>31</v>
          </cell>
          <cell r="J105">
            <v>367</v>
          </cell>
          <cell r="K105">
            <v>626</v>
          </cell>
          <cell r="L105">
            <v>993</v>
          </cell>
          <cell r="M105">
            <v>63.041289023162136</v>
          </cell>
          <cell r="N105">
            <v>6.59</v>
          </cell>
          <cell r="R105">
            <v>17956.40326975477</v>
          </cell>
          <cell r="S105">
            <v>94.992412746585742</v>
          </cell>
          <cell r="T105">
            <v>150.68285280728375</v>
          </cell>
          <cell r="V105" t="str">
            <v>wtr increased</v>
          </cell>
          <cell r="W105">
            <v>6590</v>
          </cell>
          <cell r="X105">
            <v>0</v>
          </cell>
        </row>
        <row r="106">
          <cell r="B106">
            <v>39542</v>
          </cell>
          <cell r="C106" t="str">
            <v>B-07</v>
          </cell>
          <cell r="D106" t="str">
            <v>B-07:Zone2_3</v>
          </cell>
          <cell r="E106">
            <v>9</v>
          </cell>
          <cell r="F106">
            <v>100</v>
          </cell>
          <cell r="G106">
            <v>476</v>
          </cell>
          <cell r="H106">
            <v>202</v>
          </cell>
          <cell r="I106">
            <v>33</v>
          </cell>
          <cell r="J106">
            <v>352</v>
          </cell>
          <cell r="K106">
            <v>355</v>
          </cell>
          <cell r="L106">
            <v>707</v>
          </cell>
          <cell r="M106">
            <v>50.212164073550213</v>
          </cell>
          <cell r="N106">
            <v>6.66</v>
          </cell>
          <cell r="R106">
            <v>18920.454545454544</v>
          </cell>
          <cell r="S106">
            <v>53.303303303303302</v>
          </cell>
          <cell r="T106">
            <v>106.15615615615616</v>
          </cell>
          <cell r="V106" t="str">
            <v>wter not consistent</v>
          </cell>
          <cell r="W106">
            <v>6660</v>
          </cell>
          <cell r="X106">
            <v>0</v>
          </cell>
        </row>
        <row r="107">
          <cell r="B107">
            <v>39551</v>
          </cell>
          <cell r="C107" t="str">
            <v>B-07</v>
          </cell>
          <cell r="D107" t="str">
            <v>B-07:Zone2_3</v>
          </cell>
          <cell r="E107">
            <v>17</v>
          </cell>
          <cell r="F107">
            <v>100</v>
          </cell>
          <cell r="G107">
            <v>474</v>
          </cell>
          <cell r="H107">
            <v>206</v>
          </cell>
          <cell r="I107">
            <v>33</v>
          </cell>
          <cell r="J107">
            <v>346</v>
          </cell>
          <cell r="K107">
            <v>460</v>
          </cell>
          <cell r="L107">
            <v>806</v>
          </cell>
          <cell r="M107">
            <v>57.071960297766751</v>
          </cell>
          <cell r="N107">
            <v>6.58</v>
          </cell>
          <cell r="R107">
            <v>19017.341040462426</v>
          </cell>
          <cell r="S107">
            <v>69.908814589665653</v>
          </cell>
          <cell r="T107">
            <v>122.49240121580547</v>
          </cell>
          <cell r="V107" t="str">
            <v>wtr not consistent</v>
          </cell>
          <cell r="W107">
            <v>6580</v>
          </cell>
          <cell r="X107">
            <v>0</v>
          </cell>
        </row>
        <row r="108">
          <cell r="B108">
            <v>39568</v>
          </cell>
          <cell r="C108" t="str">
            <v>B-07</v>
          </cell>
          <cell r="D108" t="str">
            <v>B-07:Zone2_3</v>
          </cell>
          <cell r="E108">
            <v>15</v>
          </cell>
          <cell r="F108">
            <v>100</v>
          </cell>
          <cell r="G108">
            <v>474</v>
          </cell>
          <cell r="H108">
            <v>201</v>
          </cell>
          <cell r="I108">
            <v>34</v>
          </cell>
          <cell r="J108">
            <v>362</v>
          </cell>
          <cell r="K108">
            <v>340</v>
          </cell>
          <cell r="L108">
            <v>702</v>
          </cell>
          <cell r="M108">
            <v>48.433048433048434</v>
          </cell>
          <cell r="N108">
            <v>6</v>
          </cell>
          <cell r="R108">
            <v>16574.585635359115</v>
          </cell>
          <cell r="S108">
            <v>56.666666666666664</v>
          </cell>
          <cell r="T108">
            <v>117</v>
          </cell>
          <cell r="W108">
            <v>6000</v>
          </cell>
          <cell r="X108">
            <v>0</v>
          </cell>
        </row>
        <row r="109">
          <cell r="B109">
            <v>39577</v>
          </cell>
          <cell r="C109" t="str">
            <v>B-07</v>
          </cell>
          <cell r="D109" t="str">
            <v>B-07:Zone2_3</v>
          </cell>
          <cell r="E109">
            <v>8</v>
          </cell>
          <cell r="F109">
            <v>98</v>
          </cell>
          <cell r="G109">
            <v>474</v>
          </cell>
          <cell r="H109">
            <v>193</v>
          </cell>
          <cell r="I109">
            <v>33</v>
          </cell>
          <cell r="J109">
            <v>330</v>
          </cell>
          <cell r="K109">
            <v>348</v>
          </cell>
          <cell r="L109">
            <v>678</v>
          </cell>
          <cell r="M109">
            <v>51.327433628318587</v>
          </cell>
          <cell r="N109">
            <v>6.33</v>
          </cell>
          <cell r="R109">
            <v>19181.81818181818</v>
          </cell>
          <cell r="S109">
            <v>54.976303317535546</v>
          </cell>
          <cell r="T109">
            <v>107.1090047393365</v>
          </cell>
          <cell r="W109">
            <v>6330</v>
          </cell>
          <cell r="X109">
            <v>0</v>
          </cell>
        </row>
        <row r="110">
          <cell r="B110">
            <v>39593</v>
          </cell>
          <cell r="C110" t="str">
            <v>B-07</v>
          </cell>
          <cell r="D110" t="str">
            <v>B-07:Zone2_3</v>
          </cell>
          <cell r="E110">
            <v>8</v>
          </cell>
          <cell r="F110">
            <v>100</v>
          </cell>
          <cell r="G110">
            <v>464</v>
          </cell>
          <cell r="H110">
            <v>203</v>
          </cell>
          <cell r="I110">
            <v>32</v>
          </cell>
          <cell r="J110">
            <v>338</v>
          </cell>
          <cell r="K110">
            <v>360</v>
          </cell>
          <cell r="L110">
            <v>698</v>
          </cell>
          <cell r="M110">
            <v>51.575931232091691</v>
          </cell>
          <cell r="N110">
            <v>6.06</v>
          </cell>
          <cell r="R110">
            <v>17928.994082840236</v>
          </cell>
          <cell r="S110">
            <v>59.405940594059409</v>
          </cell>
          <cell r="T110">
            <v>115.18151815181518</v>
          </cell>
          <cell r="W110">
            <v>6060</v>
          </cell>
          <cell r="X110">
            <v>0</v>
          </cell>
        </row>
        <row r="111">
          <cell r="B111">
            <v>39616</v>
          </cell>
          <cell r="C111" t="str">
            <v>B-07</v>
          </cell>
          <cell r="D111" t="str">
            <v>B-07:Zone2_3</v>
          </cell>
          <cell r="E111">
            <v>8</v>
          </cell>
          <cell r="F111">
            <v>100</v>
          </cell>
          <cell r="G111">
            <v>533</v>
          </cell>
          <cell r="H111">
            <v>187</v>
          </cell>
          <cell r="I111">
            <v>27</v>
          </cell>
          <cell r="J111">
            <v>324</v>
          </cell>
          <cell r="K111">
            <v>352</v>
          </cell>
          <cell r="L111">
            <v>676</v>
          </cell>
          <cell r="M111">
            <v>52.071005917159766</v>
          </cell>
          <cell r="N111">
            <v>4.49</v>
          </cell>
          <cell r="R111">
            <v>13858.024691358025</v>
          </cell>
          <cell r="S111">
            <v>78.396436525612472</v>
          </cell>
          <cell r="T111">
            <v>150.55679287305122</v>
          </cell>
          <cell r="W111">
            <v>4490</v>
          </cell>
          <cell r="X111">
            <v>0</v>
          </cell>
        </row>
        <row r="112">
          <cell r="B112">
            <v>39653</v>
          </cell>
          <cell r="C112" t="str">
            <v>B-07</v>
          </cell>
          <cell r="D112" t="str">
            <v>B-07:Zone2_3</v>
          </cell>
          <cell r="E112">
            <v>11</v>
          </cell>
          <cell r="F112">
            <v>99</v>
          </cell>
          <cell r="G112">
            <v>532</v>
          </cell>
          <cell r="H112">
            <v>187</v>
          </cell>
          <cell r="I112">
            <v>32</v>
          </cell>
          <cell r="J112">
            <v>324</v>
          </cell>
          <cell r="K112">
            <v>491</v>
          </cell>
          <cell r="L112">
            <v>815</v>
          </cell>
          <cell r="M112">
            <v>60.245398773006137</v>
          </cell>
          <cell r="N112">
            <v>4.9800000000000004</v>
          </cell>
          <cell r="R112">
            <v>15370.37037037037</v>
          </cell>
          <cell r="S112">
            <v>98.594377510040161</v>
          </cell>
          <cell r="T112">
            <v>163.6546184738956</v>
          </cell>
          <cell r="W112">
            <v>4980</v>
          </cell>
          <cell r="X112">
            <v>0</v>
          </cell>
        </row>
        <row r="113">
          <cell r="B113">
            <v>39667</v>
          </cell>
          <cell r="C113" t="str">
            <v>B-07</v>
          </cell>
          <cell r="D113" t="str">
            <v>B-07:Zone2_3</v>
          </cell>
          <cell r="E113">
            <v>15</v>
          </cell>
          <cell r="F113">
            <v>100</v>
          </cell>
          <cell r="G113">
            <v>516</v>
          </cell>
          <cell r="H113">
            <v>182</v>
          </cell>
          <cell r="I113">
            <v>33</v>
          </cell>
          <cell r="J113">
            <v>316</v>
          </cell>
          <cell r="K113">
            <v>343</v>
          </cell>
          <cell r="L113">
            <v>659</v>
          </cell>
          <cell r="M113">
            <v>52.04855842185129</v>
          </cell>
          <cell r="N113">
            <v>6.73</v>
          </cell>
          <cell r="R113">
            <v>21297.468354430381</v>
          </cell>
          <cell r="S113">
            <v>50.965824665676074</v>
          </cell>
          <cell r="T113">
            <v>97.919762258543827</v>
          </cell>
          <cell r="W113">
            <v>6730</v>
          </cell>
          <cell r="X113">
            <v>0</v>
          </cell>
        </row>
        <row r="114">
          <cell r="B114">
            <v>39709</v>
          </cell>
          <cell r="C114" t="str">
            <v>B-07</v>
          </cell>
          <cell r="D114" t="str">
            <v>B-07:Zone2_3</v>
          </cell>
          <cell r="E114">
            <v>9</v>
          </cell>
          <cell r="F114">
            <v>100</v>
          </cell>
          <cell r="G114">
            <v>532</v>
          </cell>
          <cell r="H114">
            <v>181</v>
          </cell>
          <cell r="I114">
            <v>34</v>
          </cell>
          <cell r="J114">
            <v>314</v>
          </cell>
          <cell r="K114">
            <v>841</v>
          </cell>
          <cell r="L114">
            <v>1155</v>
          </cell>
          <cell r="M114">
            <v>72.813852813852819</v>
          </cell>
          <cell r="N114">
            <v>4.6500000000000004</v>
          </cell>
          <cell r="R114">
            <v>14808.917197452229</v>
          </cell>
          <cell r="S114">
            <v>180.86021505376345</v>
          </cell>
          <cell r="T114">
            <v>248.38709677419354</v>
          </cell>
          <cell r="V114" t="str">
            <v>wtr confirmed high</v>
          </cell>
          <cell r="W114">
            <v>4650</v>
          </cell>
          <cell r="X114">
            <v>0</v>
          </cell>
        </row>
        <row r="115">
          <cell r="B115">
            <v>39715</v>
          </cell>
          <cell r="C115" t="str">
            <v>B-07</v>
          </cell>
          <cell r="D115" t="str">
            <v>B-07:Zone2_3</v>
          </cell>
          <cell r="E115">
            <v>11</v>
          </cell>
          <cell r="F115">
            <v>100</v>
          </cell>
          <cell r="G115">
            <v>533</v>
          </cell>
          <cell r="H115">
            <v>178</v>
          </cell>
          <cell r="I115">
            <v>34</v>
          </cell>
          <cell r="J115">
            <v>308</v>
          </cell>
          <cell r="K115">
            <v>553</v>
          </cell>
          <cell r="L115">
            <v>861</v>
          </cell>
          <cell r="M115">
            <v>64.22764227642277</v>
          </cell>
          <cell r="N115">
            <v>4.82</v>
          </cell>
          <cell r="R115">
            <v>15649.35064935065</v>
          </cell>
          <cell r="S115">
            <v>114.73029045643153</v>
          </cell>
          <cell r="T115">
            <v>178.63070539419087</v>
          </cell>
          <cell r="V115" t="str">
            <v>wtr transmitter ?</v>
          </cell>
          <cell r="W115">
            <v>4820</v>
          </cell>
          <cell r="X115">
            <v>0</v>
          </cell>
        </row>
        <row r="116">
          <cell r="B116">
            <v>39717</v>
          </cell>
          <cell r="C116" t="str">
            <v>B-07</v>
          </cell>
          <cell r="D116" t="str">
            <v>B-07:Zone2_3</v>
          </cell>
          <cell r="E116">
            <v>10</v>
          </cell>
          <cell r="F116">
            <v>100</v>
          </cell>
          <cell r="G116">
            <v>533</v>
          </cell>
          <cell r="H116">
            <v>181</v>
          </cell>
          <cell r="I116">
            <v>34</v>
          </cell>
          <cell r="J116">
            <v>307</v>
          </cell>
          <cell r="K116">
            <v>879</v>
          </cell>
          <cell r="L116">
            <v>1186</v>
          </cell>
          <cell r="M116">
            <v>74.114671163575039</v>
          </cell>
          <cell r="N116">
            <v>4.0999999999999996</v>
          </cell>
          <cell r="R116">
            <v>13355.048859934854</v>
          </cell>
          <cell r="S116">
            <v>214.39024390243901</v>
          </cell>
          <cell r="T116">
            <v>289.26829268292681</v>
          </cell>
          <cell r="W116">
            <v>4100</v>
          </cell>
          <cell r="X116">
            <v>0</v>
          </cell>
        </row>
        <row r="117">
          <cell r="B117">
            <v>39780</v>
          </cell>
          <cell r="C117" t="str">
            <v>B-07</v>
          </cell>
          <cell r="D117" t="str">
            <v>B-07:Zone2_3</v>
          </cell>
          <cell r="E117">
            <v>9</v>
          </cell>
          <cell r="F117">
            <v>100</v>
          </cell>
          <cell r="G117">
            <v>440</v>
          </cell>
          <cell r="H117">
            <v>169</v>
          </cell>
          <cell r="I117">
            <v>38</v>
          </cell>
          <cell r="J117">
            <v>201</v>
          </cell>
          <cell r="K117">
            <v>897</v>
          </cell>
          <cell r="L117">
            <v>1098</v>
          </cell>
          <cell r="M117">
            <v>81.693989071038246</v>
          </cell>
          <cell r="N117">
            <v>2.7</v>
          </cell>
          <cell r="R117">
            <v>13432.835820895523</v>
          </cell>
          <cell r="S117">
            <v>332.22222222222223</v>
          </cell>
          <cell r="T117">
            <v>406.66666666666669</v>
          </cell>
          <cell r="W117">
            <v>2700</v>
          </cell>
          <cell r="X117">
            <v>0</v>
          </cell>
        </row>
        <row r="118">
          <cell r="B118">
            <v>39798</v>
          </cell>
          <cell r="C118" t="str">
            <v>B-07</v>
          </cell>
          <cell r="D118" t="str">
            <v>B-07:Zone2_3</v>
          </cell>
          <cell r="E118">
            <v>14</v>
          </cell>
          <cell r="F118">
            <v>100</v>
          </cell>
          <cell r="G118">
            <v>442</v>
          </cell>
          <cell r="H118">
            <v>173</v>
          </cell>
          <cell r="I118">
            <v>38</v>
          </cell>
          <cell r="J118">
            <v>304</v>
          </cell>
          <cell r="K118">
            <v>346</v>
          </cell>
          <cell r="L118">
            <v>650</v>
          </cell>
          <cell r="M118">
            <v>53.230769230769234</v>
          </cell>
          <cell r="N118">
            <v>3.5</v>
          </cell>
          <cell r="O118">
            <v>3.5</v>
          </cell>
          <cell r="R118">
            <v>11513.157894736842</v>
          </cell>
          <cell r="S118">
            <v>98.857142857142861</v>
          </cell>
          <cell r="T118">
            <v>185.71428571428572</v>
          </cell>
          <cell r="V118" t="str">
            <v>Choke Test 100 %</v>
          </cell>
          <cell r="W118">
            <v>3500</v>
          </cell>
          <cell r="X118">
            <v>0</v>
          </cell>
        </row>
        <row r="119">
          <cell r="B119">
            <v>39803</v>
          </cell>
          <cell r="C119" t="str">
            <v>B-07</v>
          </cell>
          <cell r="D119" t="str">
            <v>B-07:Zone2_3</v>
          </cell>
          <cell r="E119">
            <v>11</v>
          </cell>
          <cell r="F119">
            <v>100</v>
          </cell>
          <cell r="G119">
            <v>442</v>
          </cell>
          <cell r="H119">
            <v>177</v>
          </cell>
          <cell r="I119">
            <v>38</v>
          </cell>
          <cell r="J119">
            <v>274</v>
          </cell>
          <cell r="K119">
            <v>666</v>
          </cell>
          <cell r="L119">
            <v>940</v>
          </cell>
          <cell r="M119">
            <v>70.851063829787236</v>
          </cell>
          <cell r="N119">
            <v>3.7</v>
          </cell>
          <cell r="O119">
            <v>3.7</v>
          </cell>
          <cell r="R119">
            <v>13503.649635036496</v>
          </cell>
          <cell r="S119">
            <v>180</v>
          </cell>
          <cell r="T119">
            <v>254.05405405405406</v>
          </cell>
          <cell r="W119">
            <v>3700</v>
          </cell>
          <cell r="X119">
            <v>0</v>
          </cell>
        </row>
        <row r="120">
          <cell r="B120">
            <v>39826</v>
          </cell>
          <cell r="C120" t="str">
            <v>B-07</v>
          </cell>
          <cell r="D120" t="str">
            <v>B-07:Zone2_3</v>
          </cell>
          <cell r="E120">
            <v>13</v>
          </cell>
          <cell r="F120">
            <v>100</v>
          </cell>
          <cell r="G120">
            <v>482</v>
          </cell>
          <cell r="H120">
            <v>139</v>
          </cell>
          <cell r="I120">
            <v>38</v>
          </cell>
          <cell r="J120">
            <v>225</v>
          </cell>
          <cell r="K120">
            <v>745</v>
          </cell>
          <cell r="L120">
            <v>970</v>
          </cell>
          <cell r="M120">
            <v>76.80412371134021</v>
          </cell>
          <cell r="N120">
            <v>1.8</v>
          </cell>
          <cell r="R120">
            <v>8000</v>
          </cell>
          <cell r="S120">
            <v>413.88888888888891</v>
          </cell>
          <cell r="T120">
            <v>538.88888888888891</v>
          </cell>
          <cell r="V120" t="str">
            <v>bettter but gas still low</v>
          </cell>
          <cell r="W120">
            <v>1800</v>
          </cell>
          <cell r="X120">
            <v>0</v>
          </cell>
        </row>
        <row r="121">
          <cell r="B121">
            <v>39856</v>
          </cell>
          <cell r="C121" t="str">
            <v>B-07</v>
          </cell>
          <cell r="D121" t="str">
            <v>B-07:Zone2_3</v>
          </cell>
          <cell r="E121">
            <v>7</v>
          </cell>
          <cell r="F121">
            <v>100</v>
          </cell>
          <cell r="G121">
            <v>482</v>
          </cell>
          <cell r="H121">
            <v>147</v>
          </cell>
          <cell r="I121">
            <v>38</v>
          </cell>
          <cell r="J121">
            <v>184</v>
          </cell>
          <cell r="K121">
            <v>651</v>
          </cell>
          <cell r="L121">
            <v>835</v>
          </cell>
          <cell r="M121">
            <v>77.964071856287418</v>
          </cell>
          <cell r="N121">
            <v>1.22</v>
          </cell>
          <cell r="R121">
            <v>6630.434782608696</v>
          </cell>
          <cell r="S121">
            <v>533.60655737704917</v>
          </cell>
          <cell r="T121">
            <v>684.42622950819668</v>
          </cell>
          <cell r="V121" t="str">
            <v>need to extend test to have better wtr profile</v>
          </cell>
          <cell r="W121">
            <v>1220</v>
          </cell>
          <cell r="X121">
            <v>0</v>
          </cell>
        </row>
        <row r="122">
          <cell r="B122">
            <v>39899</v>
          </cell>
          <cell r="C122" t="str">
            <v>B-07</v>
          </cell>
          <cell r="D122" t="str">
            <v>B-07:Zone2_3</v>
          </cell>
          <cell r="E122">
            <v>8</v>
          </cell>
          <cell r="F122">
            <v>100</v>
          </cell>
          <cell r="G122">
            <v>482</v>
          </cell>
          <cell r="H122">
            <v>151</v>
          </cell>
          <cell r="I122">
            <v>38</v>
          </cell>
          <cell r="J122">
            <v>213</v>
          </cell>
          <cell r="K122">
            <v>0</v>
          </cell>
          <cell r="L122">
            <v>213</v>
          </cell>
          <cell r="M122">
            <v>0</v>
          </cell>
          <cell r="N122">
            <v>1.88</v>
          </cell>
          <cell r="R122">
            <v>8826.2910798122066</v>
          </cell>
          <cell r="S122">
            <v>0</v>
          </cell>
          <cell r="T122">
            <v>113.29787234042553</v>
          </cell>
          <cell r="W122">
            <v>1880</v>
          </cell>
          <cell r="X122">
            <v>0</v>
          </cell>
        </row>
        <row r="123">
          <cell r="B123">
            <v>39913</v>
          </cell>
          <cell r="C123" t="str">
            <v>B-07</v>
          </cell>
          <cell r="D123" t="str">
            <v>B-07:Zone2_3</v>
          </cell>
          <cell r="E123">
            <v>12</v>
          </cell>
          <cell r="F123">
            <v>100</v>
          </cell>
          <cell r="G123">
            <v>482</v>
          </cell>
          <cell r="H123">
            <v>151</v>
          </cell>
          <cell r="I123">
            <v>39</v>
          </cell>
          <cell r="J123">
            <v>187</v>
          </cell>
          <cell r="K123">
            <v>0</v>
          </cell>
          <cell r="L123">
            <v>187</v>
          </cell>
          <cell r="M123">
            <v>0</v>
          </cell>
          <cell r="N123">
            <v>0.9</v>
          </cell>
          <cell r="O123">
            <v>0.9</v>
          </cell>
          <cell r="R123">
            <v>4812.8342245989306</v>
          </cell>
          <cell r="S123">
            <v>0</v>
          </cell>
          <cell r="T123">
            <v>207.77777777777777</v>
          </cell>
          <cell r="W123">
            <v>900</v>
          </cell>
          <cell r="X123">
            <v>0</v>
          </cell>
        </row>
        <row r="124">
          <cell r="B124">
            <v>39951</v>
          </cell>
          <cell r="C124" t="str">
            <v>B-07</v>
          </cell>
          <cell r="D124" t="str">
            <v>B-07:Zone2_3</v>
          </cell>
          <cell r="E124">
            <v>13</v>
          </cell>
          <cell r="F124">
            <v>99</v>
          </cell>
          <cell r="G124">
            <v>392</v>
          </cell>
          <cell r="H124">
            <v>162</v>
          </cell>
          <cell r="I124">
            <v>39</v>
          </cell>
          <cell r="J124">
            <v>214.6</v>
          </cell>
          <cell r="K124">
            <v>50.6</v>
          </cell>
          <cell r="L124">
            <v>265.2</v>
          </cell>
          <cell r="M124">
            <v>19.079939668174962</v>
          </cell>
          <cell r="N124">
            <v>1.74</v>
          </cell>
          <cell r="O124">
            <v>1.74</v>
          </cell>
          <cell r="P124">
            <v>0</v>
          </cell>
          <cell r="R124">
            <v>8108.1081081081084</v>
          </cell>
          <cell r="S124">
            <v>29.080459770114942</v>
          </cell>
          <cell r="T124">
            <v>152.41379310344828</v>
          </cell>
          <cell r="W124">
            <v>1740</v>
          </cell>
          <cell r="X124">
            <v>0</v>
          </cell>
        </row>
        <row r="125">
          <cell r="B125">
            <v>40019</v>
          </cell>
          <cell r="C125" t="str">
            <v>B-07</v>
          </cell>
          <cell r="D125" t="str">
            <v>B-07:Zone2_3</v>
          </cell>
          <cell r="E125">
            <v>10</v>
          </cell>
          <cell r="F125">
            <v>100</v>
          </cell>
          <cell r="G125">
            <v>382</v>
          </cell>
          <cell r="H125">
            <v>153</v>
          </cell>
          <cell r="I125">
            <v>42</v>
          </cell>
          <cell r="J125">
            <v>202</v>
          </cell>
          <cell r="K125">
            <v>0</v>
          </cell>
          <cell r="L125">
            <v>202</v>
          </cell>
          <cell r="M125">
            <v>0</v>
          </cell>
          <cell r="N125">
            <v>1.56</v>
          </cell>
          <cell r="R125">
            <v>7722.772277227723</v>
          </cell>
          <cell r="S125">
            <v>0</v>
          </cell>
          <cell r="T125">
            <v>129.48717948717947</v>
          </cell>
          <cell r="V125" t="str">
            <v>Normal mode (3 phase)</v>
          </cell>
          <cell r="W125">
            <v>1560</v>
          </cell>
          <cell r="X125">
            <v>0</v>
          </cell>
        </row>
        <row r="126">
          <cell r="B126">
            <v>40039</v>
          </cell>
          <cell r="C126" t="str">
            <v>B-07</v>
          </cell>
          <cell r="D126" t="str">
            <v>B-07:Zone2_3</v>
          </cell>
          <cell r="E126">
            <v>16</v>
          </cell>
          <cell r="F126">
            <v>100</v>
          </cell>
          <cell r="G126">
            <v>392</v>
          </cell>
          <cell r="H126">
            <v>166</v>
          </cell>
          <cell r="I126">
            <v>43</v>
          </cell>
          <cell r="J126">
            <v>249</v>
          </cell>
          <cell r="K126">
            <v>18</v>
          </cell>
          <cell r="L126">
            <v>267</v>
          </cell>
          <cell r="M126">
            <v>6.7415730337078648</v>
          </cell>
          <cell r="N126">
            <v>2.0499999999999998</v>
          </cell>
          <cell r="R126">
            <v>8232.9317269076309</v>
          </cell>
          <cell r="S126">
            <v>8.7804878048780495</v>
          </cell>
          <cell r="T126">
            <v>130.2439024390244</v>
          </cell>
          <cell r="V126" t="str">
            <v>normal mode</v>
          </cell>
          <cell r="W126">
            <v>2050</v>
          </cell>
          <cell r="X126">
            <v>0</v>
          </cell>
        </row>
        <row r="127">
          <cell r="B127">
            <v>40075</v>
          </cell>
          <cell r="C127" t="str">
            <v>B-07</v>
          </cell>
          <cell r="D127" t="str">
            <v>B-07:Zone2_3</v>
          </cell>
          <cell r="E127">
            <v>12</v>
          </cell>
          <cell r="F127">
            <v>100</v>
          </cell>
          <cell r="G127">
            <v>377</v>
          </cell>
          <cell r="H127">
            <v>156</v>
          </cell>
          <cell r="I127">
            <v>46</v>
          </cell>
          <cell r="J127">
            <v>194</v>
          </cell>
          <cell r="K127">
            <v>0</v>
          </cell>
          <cell r="L127">
            <v>194</v>
          </cell>
          <cell r="M127">
            <v>0</v>
          </cell>
          <cell r="N127">
            <v>1.7</v>
          </cell>
          <cell r="R127">
            <v>8762.8865979381444</v>
          </cell>
          <cell r="S127">
            <v>0</v>
          </cell>
          <cell r="T127">
            <v>114.11764705882354</v>
          </cell>
          <cell r="W127">
            <v>1700</v>
          </cell>
          <cell r="X127">
            <v>0</v>
          </cell>
        </row>
        <row r="128">
          <cell r="B128">
            <v>40113</v>
          </cell>
          <cell r="C128" t="str">
            <v>B-07</v>
          </cell>
          <cell r="D128" t="str">
            <v>B-07:Zone2_3</v>
          </cell>
          <cell r="E128">
            <v>12</v>
          </cell>
          <cell r="F128">
            <v>100</v>
          </cell>
          <cell r="G128">
            <v>382</v>
          </cell>
          <cell r="H128">
            <v>158</v>
          </cell>
          <cell r="I128">
            <v>48</v>
          </cell>
          <cell r="J128">
            <v>158</v>
          </cell>
          <cell r="K128">
            <v>0</v>
          </cell>
          <cell r="L128">
            <v>158</v>
          </cell>
          <cell r="M128">
            <v>0</v>
          </cell>
          <cell r="N128">
            <v>1.73</v>
          </cell>
          <cell r="R128">
            <v>10949.367088607594</v>
          </cell>
          <cell r="S128">
            <v>0</v>
          </cell>
          <cell r="T128">
            <v>91.329479768786129</v>
          </cell>
          <cell r="W128">
            <v>1730</v>
          </cell>
          <cell r="X128">
            <v>0</v>
          </cell>
        </row>
        <row r="129">
          <cell r="B129">
            <v>40145</v>
          </cell>
          <cell r="C129" t="str">
            <v>B-07</v>
          </cell>
          <cell r="D129" t="str">
            <v>B-07:Zone2_3</v>
          </cell>
          <cell r="E129">
            <v>10</v>
          </cell>
          <cell r="F129">
            <v>100</v>
          </cell>
          <cell r="G129">
            <v>377</v>
          </cell>
          <cell r="H129">
            <v>140</v>
          </cell>
          <cell r="I129">
            <v>21</v>
          </cell>
          <cell r="J129">
            <v>134</v>
          </cell>
          <cell r="K129">
            <v>10</v>
          </cell>
          <cell r="L129">
            <v>144</v>
          </cell>
          <cell r="M129">
            <v>6.9444444444444446</v>
          </cell>
          <cell r="N129">
            <v>1.21</v>
          </cell>
          <cell r="R129">
            <v>9029.8507462686575</v>
          </cell>
          <cell r="S129">
            <v>8.2644628099173545</v>
          </cell>
          <cell r="T129">
            <v>119.00826446280992</v>
          </cell>
          <cell r="W129">
            <v>1210</v>
          </cell>
          <cell r="X129">
            <v>0</v>
          </cell>
        </row>
        <row r="130">
          <cell r="B130">
            <v>40157</v>
          </cell>
          <cell r="C130" t="str">
            <v>B-07</v>
          </cell>
          <cell r="D130" t="str">
            <v>B-07:Zone2_3</v>
          </cell>
          <cell r="E130">
            <v>12</v>
          </cell>
          <cell r="F130">
            <v>100</v>
          </cell>
          <cell r="G130">
            <v>382</v>
          </cell>
          <cell r="H130">
            <v>147</v>
          </cell>
          <cell r="I130">
            <v>32</v>
          </cell>
          <cell r="J130">
            <v>105</v>
          </cell>
          <cell r="K130">
            <v>52</v>
          </cell>
          <cell r="L130">
            <v>157</v>
          </cell>
          <cell r="M130">
            <v>33.121019108280258</v>
          </cell>
          <cell r="N130">
            <v>1.4</v>
          </cell>
          <cell r="R130">
            <v>13333.333333333334</v>
          </cell>
          <cell r="S130">
            <v>37.142857142857146</v>
          </cell>
          <cell r="T130">
            <v>112.14285714285714</v>
          </cell>
          <cell r="V130" t="str">
            <v>oil reduce</v>
          </cell>
          <cell r="W130">
            <v>1400</v>
          </cell>
          <cell r="X130">
            <v>0</v>
          </cell>
        </row>
        <row r="131">
          <cell r="B131">
            <v>40258</v>
          </cell>
          <cell r="C131" t="str">
            <v>B-07</v>
          </cell>
          <cell r="D131" t="str">
            <v>B-07:Zone2_3</v>
          </cell>
          <cell r="E131">
            <v>16</v>
          </cell>
          <cell r="F131">
            <v>100</v>
          </cell>
          <cell r="G131">
            <v>387</v>
          </cell>
          <cell r="H131">
            <v>149</v>
          </cell>
          <cell r="I131">
            <v>63</v>
          </cell>
          <cell r="J131">
            <v>217</v>
          </cell>
          <cell r="K131">
            <v>454.1</v>
          </cell>
          <cell r="L131">
            <v>671.1</v>
          </cell>
          <cell r="M131">
            <v>67.665027566681573</v>
          </cell>
          <cell r="N131">
            <v>1.41</v>
          </cell>
          <cell r="R131">
            <v>6497.6958525345626</v>
          </cell>
          <cell r="S131">
            <v>322.05673758865248</v>
          </cell>
          <cell r="T131">
            <v>475.95744680851061</v>
          </cell>
          <cell r="V131" t="str">
            <v>new meter, water is getting better</v>
          </cell>
          <cell r="W131">
            <v>1410</v>
          </cell>
          <cell r="X131">
            <v>0</v>
          </cell>
        </row>
        <row r="132">
          <cell r="B132">
            <v>40275</v>
          </cell>
          <cell r="C132" t="str">
            <v>B-07</v>
          </cell>
          <cell r="D132" t="str">
            <v>B-07:Zone2_3</v>
          </cell>
          <cell r="E132">
            <v>9</v>
          </cell>
          <cell r="F132">
            <v>98</v>
          </cell>
          <cell r="G132">
            <v>387</v>
          </cell>
          <cell r="H132">
            <v>146</v>
          </cell>
          <cell r="I132">
            <v>63</v>
          </cell>
          <cell r="J132">
            <v>210.9</v>
          </cell>
          <cell r="K132">
            <v>885.2</v>
          </cell>
          <cell r="L132">
            <v>1096.0999999999999</v>
          </cell>
          <cell r="M132">
            <v>80.759054830763617</v>
          </cell>
          <cell r="N132">
            <v>1.24</v>
          </cell>
          <cell r="O132">
            <v>1.24</v>
          </cell>
          <cell r="P132">
            <v>0</v>
          </cell>
          <cell r="R132">
            <v>5879.5637743006164</v>
          </cell>
          <cell r="S132">
            <v>713.87096774193549</v>
          </cell>
          <cell r="T132">
            <v>883.95161290322585</v>
          </cell>
          <cell r="W132">
            <v>1240</v>
          </cell>
          <cell r="X132">
            <v>0</v>
          </cell>
        </row>
        <row r="133">
          <cell r="B133">
            <v>40301</v>
          </cell>
          <cell r="C133" t="str">
            <v>B-07</v>
          </cell>
          <cell r="D133" t="str">
            <v>B-07:Zone2_3</v>
          </cell>
          <cell r="E133">
            <v>18</v>
          </cell>
          <cell r="F133">
            <v>100</v>
          </cell>
          <cell r="G133">
            <v>387</v>
          </cell>
          <cell r="H133">
            <v>143</v>
          </cell>
          <cell r="I133">
            <v>63</v>
          </cell>
          <cell r="J133">
            <v>227.7</v>
          </cell>
          <cell r="K133">
            <v>100</v>
          </cell>
          <cell r="L133">
            <v>327.7</v>
          </cell>
          <cell r="M133">
            <v>30.515715593530668</v>
          </cell>
          <cell r="N133">
            <v>0.65</v>
          </cell>
          <cell r="O133">
            <v>0.65</v>
          </cell>
          <cell r="P133">
            <v>0</v>
          </cell>
          <cell r="R133">
            <v>2854.6332894158982</v>
          </cell>
          <cell r="S133">
            <v>153.84615384615384</v>
          </cell>
          <cell r="T133">
            <v>504.15384615384613</v>
          </cell>
          <cell r="V133" t="str">
            <v>alloc purpose</v>
          </cell>
          <cell r="W133">
            <v>650</v>
          </cell>
          <cell r="X133">
            <v>0</v>
          </cell>
        </row>
        <row r="134">
          <cell r="B134">
            <v>40314</v>
          </cell>
          <cell r="C134" t="str">
            <v>B-07</v>
          </cell>
          <cell r="D134" t="str">
            <v>B-07:Zone2_3</v>
          </cell>
          <cell r="E134">
            <v>11</v>
          </cell>
          <cell r="F134">
            <v>100</v>
          </cell>
          <cell r="G134">
            <v>382</v>
          </cell>
          <cell r="H134">
            <v>143</v>
          </cell>
          <cell r="I134">
            <v>62</v>
          </cell>
          <cell r="J134">
            <v>240</v>
          </cell>
          <cell r="K134">
            <v>82</v>
          </cell>
          <cell r="L134">
            <v>322</v>
          </cell>
          <cell r="M134">
            <v>25.465838509316772</v>
          </cell>
          <cell r="N134">
            <v>0.73</v>
          </cell>
          <cell r="O134">
            <v>0.73</v>
          </cell>
          <cell r="P134">
            <v>0</v>
          </cell>
          <cell r="R134">
            <v>3041.6666666666665</v>
          </cell>
          <cell r="S134">
            <v>112.32876712328768</v>
          </cell>
          <cell r="T134">
            <v>441.09589041095893</v>
          </cell>
          <cell r="V134" t="str">
            <v xml:space="preserve">LDM </v>
          </cell>
          <cell r="W134">
            <v>730</v>
          </cell>
          <cell r="X134">
            <v>0</v>
          </cell>
        </row>
        <row r="135">
          <cell r="B135">
            <v>40340</v>
          </cell>
          <cell r="C135" t="str">
            <v>B-07</v>
          </cell>
          <cell r="D135" t="str">
            <v>B-07:Zone2_3</v>
          </cell>
          <cell r="E135">
            <v>8</v>
          </cell>
          <cell r="F135">
            <v>99</v>
          </cell>
          <cell r="G135">
            <v>392</v>
          </cell>
          <cell r="H135">
            <v>140</v>
          </cell>
          <cell r="I135">
            <v>64</v>
          </cell>
          <cell r="J135">
            <v>197</v>
          </cell>
          <cell r="K135">
            <v>74</v>
          </cell>
          <cell r="L135">
            <v>271</v>
          </cell>
          <cell r="M135">
            <v>27.306273062730629</v>
          </cell>
          <cell r="N135">
            <v>1.78</v>
          </cell>
          <cell r="R135">
            <v>9035.5329949238585</v>
          </cell>
          <cell r="S135">
            <v>41.573033707865171</v>
          </cell>
          <cell r="T135">
            <v>152.24719101123594</v>
          </cell>
          <cell r="V135" t="str">
            <v>LDM</v>
          </cell>
          <cell r="W135">
            <v>1780</v>
          </cell>
          <cell r="X135">
            <v>0</v>
          </cell>
        </row>
        <row r="136">
          <cell r="B136">
            <v>40376</v>
          </cell>
          <cell r="C136" t="str">
            <v>B-07</v>
          </cell>
          <cell r="D136" t="str">
            <v>B-07:Zone2_3</v>
          </cell>
          <cell r="E136">
            <v>14</v>
          </cell>
          <cell r="F136">
            <v>99</v>
          </cell>
          <cell r="G136">
            <v>390</v>
          </cell>
          <cell r="H136">
            <v>142</v>
          </cell>
          <cell r="I136">
            <v>66</v>
          </cell>
          <cell r="J136">
            <v>216</v>
          </cell>
          <cell r="K136">
            <v>80</v>
          </cell>
          <cell r="L136">
            <v>296</v>
          </cell>
          <cell r="M136">
            <v>27.027027027027028</v>
          </cell>
          <cell r="N136">
            <v>1.42</v>
          </cell>
          <cell r="O136">
            <v>1.42</v>
          </cell>
          <cell r="P136">
            <v>0</v>
          </cell>
          <cell r="R136">
            <v>6574.0740740740739</v>
          </cell>
          <cell r="S136">
            <v>56.338028169014088</v>
          </cell>
          <cell r="T136">
            <v>208.45070422535213</v>
          </cell>
          <cell r="V136" t="str">
            <v>LDM</v>
          </cell>
          <cell r="W136">
            <v>1420</v>
          </cell>
          <cell r="X136">
            <v>0</v>
          </cell>
        </row>
        <row r="137">
          <cell r="B137">
            <v>40381</v>
          </cell>
          <cell r="C137" t="str">
            <v>B-07</v>
          </cell>
          <cell r="D137" t="str">
            <v>B-07:Zone2_3</v>
          </cell>
          <cell r="E137">
            <v>15</v>
          </cell>
          <cell r="F137">
            <v>99</v>
          </cell>
          <cell r="G137">
            <v>390</v>
          </cell>
          <cell r="H137">
            <v>132</v>
          </cell>
          <cell r="I137">
            <v>67</v>
          </cell>
          <cell r="J137">
            <v>231</v>
          </cell>
          <cell r="K137">
            <v>150</v>
          </cell>
          <cell r="L137">
            <v>381</v>
          </cell>
          <cell r="M137">
            <v>39.370078740157481</v>
          </cell>
          <cell r="N137">
            <v>1.36</v>
          </cell>
          <cell r="O137">
            <v>1.36</v>
          </cell>
          <cell r="P137">
            <v>0</v>
          </cell>
          <cell r="R137">
            <v>5887.4458874458878</v>
          </cell>
          <cell r="S137">
            <v>110.29411764705883</v>
          </cell>
          <cell r="T137">
            <v>280.14705882352939</v>
          </cell>
          <cell r="V137" t="str">
            <v>LDM</v>
          </cell>
          <cell r="W137">
            <v>1360</v>
          </cell>
          <cell r="X137">
            <v>0</v>
          </cell>
        </row>
        <row r="138">
          <cell r="B138">
            <v>40438</v>
          </cell>
          <cell r="C138" t="str">
            <v>B-07</v>
          </cell>
          <cell r="D138" t="str">
            <v>B-07:Zone2_3</v>
          </cell>
          <cell r="E138">
            <v>23</v>
          </cell>
          <cell r="F138">
            <v>99</v>
          </cell>
          <cell r="G138">
            <v>392</v>
          </cell>
          <cell r="H138">
            <v>133</v>
          </cell>
          <cell r="I138">
            <v>67</v>
          </cell>
          <cell r="J138">
            <v>209</v>
          </cell>
          <cell r="K138">
            <v>85</v>
          </cell>
          <cell r="L138">
            <v>294</v>
          </cell>
          <cell r="M138">
            <v>28.911564625850339</v>
          </cell>
          <cell r="N138">
            <v>1.1499999999999999</v>
          </cell>
          <cell r="O138">
            <v>1.1499999999999999</v>
          </cell>
          <cell r="R138">
            <v>5502.3923444976081</v>
          </cell>
          <cell r="S138">
            <v>73.913043478260875</v>
          </cell>
          <cell r="T138">
            <v>255.65217391304347</v>
          </cell>
          <cell r="V138" t="str">
            <v>LDM</v>
          </cell>
          <cell r="W138">
            <v>1150</v>
          </cell>
          <cell r="X138">
            <v>0</v>
          </cell>
        </row>
        <row r="139">
          <cell r="B139">
            <v>40446</v>
          </cell>
          <cell r="C139" t="str">
            <v>B-07</v>
          </cell>
          <cell r="D139" t="str">
            <v>B-07:Zone2_3</v>
          </cell>
          <cell r="E139">
            <v>18</v>
          </cell>
          <cell r="F139">
            <v>99</v>
          </cell>
          <cell r="G139">
            <v>391</v>
          </cell>
          <cell r="H139">
            <v>137</v>
          </cell>
          <cell r="I139">
            <v>67</v>
          </cell>
          <cell r="J139">
            <v>200.2</v>
          </cell>
          <cell r="K139">
            <v>85</v>
          </cell>
          <cell r="L139">
            <v>285.2</v>
          </cell>
          <cell r="M139">
            <v>29.803646563814866</v>
          </cell>
          <cell r="N139">
            <v>1.29</v>
          </cell>
          <cell r="O139">
            <v>1.29</v>
          </cell>
          <cell r="P139">
            <v>0</v>
          </cell>
          <cell r="R139">
            <v>6443.5564435564438</v>
          </cell>
          <cell r="S139">
            <v>65.891472868217051</v>
          </cell>
          <cell r="T139">
            <v>221.08527131782947</v>
          </cell>
          <cell r="W139">
            <v>1290</v>
          </cell>
          <cell r="X139">
            <v>0</v>
          </cell>
        </row>
        <row r="140">
          <cell r="B140">
            <v>40455</v>
          </cell>
          <cell r="C140" t="str">
            <v>B-07</v>
          </cell>
          <cell r="D140" t="str">
            <v>B-07:Zone2_3</v>
          </cell>
          <cell r="E140">
            <v>9</v>
          </cell>
          <cell r="F140">
            <v>99</v>
          </cell>
          <cell r="G140">
            <v>392</v>
          </cell>
          <cell r="H140">
            <v>137</v>
          </cell>
          <cell r="I140">
            <v>67</v>
          </cell>
          <cell r="J140">
            <v>203</v>
          </cell>
          <cell r="K140">
            <v>92</v>
          </cell>
          <cell r="L140">
            <v>295</v>
          </cell>
          <cell r="M140">
            <v>31.1864406779661</v>
          </cell>
          <cell r="N140">
            <v>1.28</v>
          </cell>
          <cell r="O140">
            <v>1.28</v>
          </cell>
          <cell r="P140">
            <v>0</v>
          </cell>
          <cell r="R140">
            <v>6305.4187192118225</v>
          </cell>
          <cell r="S140">
            <v>71.875</v>
          </cell>
          <cell r="T140">
            <v>230.46875</v>
          </cell>
          <cell r="V140" t="str">
            <v>LDM</v>
          </cell>
          <cell r="W140">
            <v>1280</v>
          </cell>
          <cell r="X140">
            <v>0</v>
          </cell>
        </row>
        <row r="141">
          <cell r="B141">
            <v>40463</v>
          </cell>
          <cell r="C141" t="str">
            <v>B-07</v>
          </cell>
          <cell r="D141" t="str">
            <v>B-07:Zone2_3</v>
          </cell>
          <cell r="E141">
            <v>13</v>
          </cell>
          <cell r="F141">
            <v>99</v>
          </cell>
          <cell r="G141">
            <v>386</v>
          </cell>
          <cell r="H141">
            <v>136</v>
          </cell>
          <cell r="I141">
            <v>67</v>
          </cell>
          <cell r="J141">
            <v>269</v>
          </cell>
          <cell r="K141">
            <v>50</v>
          </cell>
          <cell r="L141">
            <v>319</v>
          </cell>
          <cell r="M141">
            <v>15.67398119122257</v>
          </cell>
          <cell r="N141">
            <v>1.5</v>
          </cell>
          <cell r="O141">
            <v>1.5</v>
          </cell>
          <cell r="P141">
            <v>0</v>
          </cell>
          <cell r="R141">
            <v>5576.2081784386619</v>
          </cell>
          <cell r="S141">
            <v>33.333333333333336</v>
          </cell>
          <cell r="T141">
            <v>212.66666666666666</v>
          </cell>
          <cell r="W141">
            <v>1500</v>
          </cell>
          <cell r="X141">
            <v>0</v>
          </cell>
        </row>
        <row r="142">
          <cell r="B142">
            <v>40525</v>
          </cell>
          <cell r="C142" t="str">
            <v>B-07</v>
          </cell>
          <cell r="D142" t="str">
            <v>B-07:Zone2_3</v>
          </cell>
          <cell r="E142">
            <v>21</v>
          </cell>
          <cell r="F142">
            <v>100</v>
          </cell>
          <cell r="G142">
            <v>387</v>
          </cell>
          <cell r="H142">
            <v>140</v>
          </cell>
          <cell r="I142">
            <v>115</v>
          </cell>
          <cell r="J142">
            <v>273</v>
          </cell>
          <cell r="K142">
            <v>81</v>
          </cell>
          <cell r="L142">
            <v>354</v>
          </cell>
          <cell r="M142">
            <v>22.881355932203391</v>
          </cell>
          <cell r="N142">
            <v>2.19</v>
          </cell>
          <cell r="O142">
            <v>2.19</v>
          </cell>
          <cell r="P142">
            <v>0</v>
          </cell>
          <cell r="R142">
            <v>8021.9780219780223</v>
          </cell>
          <cell r="S142">
            <v>36.986301369863014</v>
          </cell>
          <cell r="T142">
            <v>161.64383561643837</v>
          </cell>
          <cell r="W142">
            <v>2190</v>
          </cell>
          <cell r="X142">
            <v>0</v>
          </cell>
        </row>
        <row r="143">
          <cell r="B143">
            <v>40575</v>
          </cell>
          <cell r="C143" t="str">
            <v>B-07</v>
          </cell>
          <cell r="D143" t="str">
            <v>B-07:Zone2_3</v>
          </cell>
          <cell r="E143">
            <v>21</v>
          </cell>
          <cell r="F143">
            <v>100</v>
          </cell>
          <cell r="G143">
            <v>387</v>
          </cell>
          <cell r="H143">
            <v>140</v>
          </cell>
          <cell r="I143">
            <v>115</v>
          </cell>
          <cell r="J143">
            <v>273</v>
          </cell>
          <cell r="K143">
            <v>0</v>
          </cell>
          <cell r="L143">
            <v>273</v>
          </cell>
          <cell r="M143">
            <v>0</v>
          </cell>
          <cell r="N143">
            <v>2.19</v>
          </cell>
          <cell r="O143">
            <v>2.19</v>
          </cell>
          <cell r="P143">
            <v>0</v>
          </cell>
          <cell r="R143">
            <v>8021.9780219780223</v>
          </cell>
          <cell r="S143">
            <v>0</v>
          </cell>
          <cell r="T143">
            <v>124.65753424657534</v>
          </cell>
          <cell r="V143" t="str">
            <v>ALOC - 100 BW</v>
          </cell>
          <cell r="W143">
            <v>2190</v>
          </cell>
          <cell r="X143">
            <v>0</v>
          </cell>
        </row>
        <row r="144">
          <cell r="B144">
            <v>40641</v>
          </cell>
          <cell r="C144" t="str">
            <v>B-07</v>
          </cell>
          <cell r="D144" t="str">
            <v>B-07:Zone2_3</v>
          </cell>
          <cell r="E144">
            <v>7</v>
          </cell>
          <cell r="F144">
            <v>100</v>
          </cell>
          <cell r="G144">
            <v>360</v>
          </cell>
          <cell r="H144">
            <v>127</v>
          </cell>
          <cell r="I144">
            <v>122</v>
          </cell>
          <cell r="J144">
            <v>212.6</v>
          </cell>
          <cell r="K144">
            <v>76</v>
          </cell>
          <cell r="L144">
            <v>288.60000000000002</v>
          </cell>
          <cell r="M144">
            <v>26.334026334026333</v>
          </cell>
          <cell r="N144">
            <v>1.43</v>
          </cell>
          <cell r="O144">
            <v>1.43</v>
          </cell>
          <cell r="P144">
            <v>0</v>
          </cell>
          <cell r="R144">
            <v>6726.2464722483537</v>
          </cell>
          <cell r="S144">
            <v>53.146853146853147</v>
          </cell>
          <cell r="T144">
            <v>201.81818181818181</v>
          </cell>
          <cell r="W144">
            <v>1430</v>
          </cell>
          <cell r="X144">
            <v>0</v>
          </cell>
        </row>
        <row r="145">
          <cell r="B145">
            <v>40644</v>
          </cell>
          <cell r="C145" t="str">
            <v>B-07</v>
          </cell>
          <cell r="D145" t="str">
            <v>B-07:Zone2_3</v>
          </cell>
          <cell r="E145">
            <v>7</v>
          </cell>
          <cell r="F145">
            <v>100</v>
          </cell>
          <cell r="G145">
            <v>359</v>
          </cell>
          <cell r="H145">
            <v>129</v>
          </cell>
          <cell r="I145">
            <v>122</v>
          </cell>
          <cell r="J145">
            <v>222</v>
          </cell>
          <cell r="K145">
            <v>72</v>
          </cell>
          <cell r="L145">
            <v>294</v>
          </cell>
          <cell r="M145">
            <v>24.489795918367346</v>
          </cell>
          <cell r="N145">
            <v>1.45</v>
          </cell>
          <cell r="O145">
            <v>1.45</v>
          </cell>
          <cell r="P145">
            <v>0</v>
          </cell>
          <cell r="R145">
            <v>6531.531531531532</v>
          </cell>
          <cell r="S145">
            <v>49.655172413793103</v>
          </cell>
          <cell r="T145">
            <v>202.75862068965517</v>
          </cell>
          <cell r="W145">
            <v>1450</v>
          </cell>
          <cell r="X145">
            <v>0</v>
          </cell>
        </row>
        <row r="146">
          <cell r="B146">
            <v>40707</v>
          </cell>
          <cell r="C146" t="str">
            <v>B-07</v>
          </cell>
          <cell r="D146" t="str">
            <v>B-07:Zone2_3</v>
          </cell>
          <cell r="E146">
            <v>10</v>
          </cell>
          <cell r="F146">
            <v>99</v>
          </cell>
          <cell r="G146">
            <v>377</v>
          </cell>
          <cell r="H146">
            <v>134</v>
          </cell>
          <cell r="I146">
            <v>126</v>
          </cell>
          <cell r="J146">
            <v>238.4</v>
          </cell>
          <cell r="K146">
            <v>63</v>
          </cell>
          <cell r="L146">
            <v>301.39999999999998</v>
          </cell>
          <cell r="M146">
            <v>20.902455209024552</v>
          </cell>
          <cell r="N146">
            <v>1.45</v>
          </cell>
          <cell r="O146">
            <v>1.45</v>
          </cell>
          <cell r="P146">
            <v>0</v>
          </cell>
          <cell r="R146">
            <v>6082.2147651006708</v>
          </cell>
          <cell r="S146">
            <v>43.448275862068968</v>
          </cell>
          <cell r="T146">
            <v>207.86206896551724</v>
          </cell>
          <cell r="W146">
            <v>1450</v>
          </cell>
          <cell r="X146">
            <v>0</v>
          </cell>
        </row>
        <row r="147">
          <cell r="B147">
            <v>40712</v>
          </cell>
          <cell r="C147" t="str">
            <v>B-07</v>
          </cell>
          <cell r="D147" t="str">
            <v>B-07:Zone2_3</v>
          </cell>
          <cell r="E147">
            <v>13</v>
          </cell>
          <cell r="F147">
            <v>99</v>
          </cell>
          <cell r="G147">
            <v>348</v>
          </cell>
          <cell r="H147">
            <v>126</v>
          </cell>
          <cell r="I147">
            <v>126</v>
          </cell>
          <cell r="J147">
            <v>241</v>
          </cell>
          <cell r="K147">
            <v>79</v>
          </cell>
          <cell r="L147">
            <v>320</v>
          </cell>
          <cell r="M147">
            <v>24.6875</v>
          </cell>
          <cell r="N147">
            <v>1.39</v>
          </cell>
          <cell r="O147">
            <v>1.39</v>
          </cell>
          <cell r="P147">
            <v>0</v>
          </cell>
          <cell r="R147">
            <v>5767.6348547717844</v>
          </cell>
          <cell r="S147">
            <v>56.834532374100718</v>
          </cell>
          <cell r="T147">
            <v>230.21582733812949</v>
          </cell>
          <cell r="W147">
            <v>1390</v>
          </cell>
          <cell r="X147">
            <v>0</v>
          </cell>
        </row>
        <row r="148">
          <cell r="B148">
            <v>40864</v>
          </cell>
          <cell r="C148" t="str">
            <v>B-07</v>
          </cell>
          <cell r="D148" t="str">
            <v>B-07:Zone2_3</v>
          </cell>
          <cell r="E148">
            <v>8</v>
          </cell>
          <cell r="F148">
            <v>100</v>
          </cell>
          <cell r="G148">
            <v>375</v>
          </cell>
          <cell r="H148">
            <v>130</v>
          </cell>
          <cell r="I148">
            <v>130</v>
          </cell>
          <cell r="J148">
            <v>260</v>
          </cell>
          <cell r="K148">
            <v>82.4</v>
          </cell>
          <cell r="L148">
            <v>342.4</v>
          </cell>
          <cell r="M148">
            <v>24.065420560747665</v>
          </cell>
          <cell r="N148">
            <v>0.8</v>
          </cell>
          <cell r="O148">
            <v>0.8</v>
          </cell>
          <cell r="P148">
            <v>0</v>
          </cell>
          <cell r="R148">
            <v>3076.9230769230771</v>
          </cell>
          <cell r="S148">
            <v>103</v>
          </cell>
          <cell r="T148">
            <v>428</v>
          </cell>
          <cell r="W148">
            <v>800</v>
          </cell>
          <cell r="X148">
            <v>0</v>
          </cell>
        </row>
        <row r="149">
          <cell r="B149">
            <v>40869</v>
          </cell>
          <cell r="C149" t="str">
            <v>B-07</v>
          </cell>
          <cell r="D149" t="str">
            <v>B-07:Zone2_3</v>
          </cell>
          <cell r="E149">
            <v>24</v>
          </cell>
          <cell r="F149">
            <v>100</v>
          </cell>
          <cell r="G149">
            <v>334</v>
          </cell>
          <cell r="H149">
            <v>126</v>
          </cell>
          <cell r="I149">
            <v>131</v>
          </cell>
          <cell r="J149">
            <v>240</v>
          </cell>
          <cell r="K149">
            <v>82</v>
          </cell>
          <cell r="L149">
            <v>322</v>
          </cell>
          <cell r="M149">
            <v>25.465838509316772</v>
          </cell>
          <cell r="N149">
            <v>0.8</v>
          </cell>
          <cell r="O149">
            <v>0.8</v>
          </cell>
          <cell r="P149">
            <v>0</v>
          </cell>
          <cell r="R149">
            <v>3333.3333333333335</v>
          </cell>
          <cell r="S149">
            <v>102.5</v>
          </cell>
          <cell r="T149">
            <v>402.5</v>
          </cell>
          <cell r="W149">
            <v>800</v>
          </cell>
          <cell r="X149">
            <v>0</v>
          </cell>
        </row>
        <row r="150">
          <cell r="B150">
            <v>40903</v>
          </cell>
          <cell r="C150" t="str">
            <v>B-07</v>
          </cell>
          <cell r="D150" t="str">
            <v>B-07:Zone2_3</v>
          </cell>
          <cell r="E150">
            <v>24</v>
          </cell>
          <cell r="F150">
            <v>100</v>
          </cell>
          <cell r="G150">
            <v>337</v>
          </cell>
          <cell r="H150">
            <v>119</v>
          </cell>
          <cell r="I150">
            <v>132</v>
          </cell>
          <cell r="J150">
            <v>221</v>
          </cell>
          <cell r="K150">
            <v>76</v>
          </cell>
          <cell r="L150">
            <v>297</v>
          </cell>
          <cell r="M150">
            <v>25.589225589225588</v>
          </cell>
          <cell r="N150">
            <v>0.8</v>
          </cell>
          <cell r="O150">
            <v>0.8</v>
          </cell>
          <cell r="P150">
            <v>0</v>
          </cell>
          <cell r="R150">
            <v>3619.9095022624433</v>
          </cell>
          <cell r="S150">
            <v>95</v>
          </cell>
          <cell r="T150">
            <v>371.25</v>
          </cell>
          <cell r="V150" t="str">
            <v>waiting for LDM</v>
          </cell>
          <cell r="W150">
            <v>800</v>
          </cell>
          <cell r="X150">
            <v>0</v>
          </cell>
        </row>
        <row r="151">
          <cell r="B151">
            <v>40912</v>
          </cell>
          <cell r="C151" t="str">
            <v>B-07</v>
          </cell>
          <cell r="D151" t="str">
            <v>B-07:Zone2_3</v>
          </cell>
          <cell r="E151">
            <v>24</v>
          </cell>
          <cell r="F151">
            <v>100</v>
          </cell>
          <cell r="G151">
            <v>369</v>
          </cell>
          <cell r="H151">
            <v>125</v>
          </cell>
          <cell r="I151">
            <v>135</v>
          </cell>
          <cell r="J151">
            <v>234</v>
          </cell>
          <cell r="K151">
            <v>105</v>
          </cell>
          <cell r="L151">
            <v>339</v>
          </cell>
          <cell r="M151">
            <v>30.973451327433629</v>
          </cell>
          <cell r="N151">
            <v>0.8</v>
          </cell>
          <cell r="O151">
            <v>0.8</v>
          </cell>
          <cell r="R151">
            <v>3418.8034188034189</v>
          </cell>
          <cell r="S151">
            <v>131.25</v>
          </cell>
          <cell r="T151">
            <v>423.75</v>
          </cell>
          <cell r="W151">
            <v>800</v>
          </cell>
          <cell r="X151">
            <v>0</v>
          </cell>
        </row>
        <row r="152">
          <cell r="B152">
            <v>40991</v>
          </cell>
          <cell r="C152" t="str">
            <v>B-07</v>
          </cell>
          <cell r="D152" t="str">
            <v>B-07:Zone2_3</v>
          </cell>
          <cell r="E152">
            <v>24</v>
          </cell>
          <cell r="F152">
            <v>99</v>
          </cell>
          <cell r="G152">
            <v>246</v>
          </cell>
          <cell r="H152">
            <v>182</v>
          </cell>
          <cell r="I152">
            <v>146</v>
          </cell>
          <cell r="J152">
            <v>309.2</v>
          </cell>
          <cell r="K152">
            <v>61.9</v>
          </cell>
          <cell r="L152">
            <v>371.1</v>
          </cell>
          <cell r="M152">
            <v>16.680140123955805</v>
          </cell>
          <cell r="N152">
            <v>2.35</v>
          </cell>
          <cell r="O152">
            <v>2.35</v>
          </cell>
          <cell r="P152">
            <v>0</v>
          </cell>
          <cell r="R152">
            <v>7600.2587322121608</v>
          </cell>
          <cell r="S152">
            <v>26.340425531914892</v>
          </cell>
          <cell r="T152">
            <v>157.91489361702128</v>
          </cell>
          <cell r="V152" t="str">
            <v>re-wheeling</v>
          </cell>
          <cell r="W152">
            <v>2350</v>
          </cell>
          <cell r="X152">
            <v>0</v>
          </cell>
        </row>
        <row r="153">
          <cell r="B153">
            <v>40992</v>
          </cell>
          <cell r="C153" t="str">
            <v>B-07</v>
          </cell>
          <cell r="D153" t="str">
            <v>B-07:Zone2_3</v>
          </cell>
          <cell r="E153">
            <v>12</v>
          </cell>
          <cell r="F153">
            <v>99</v>
          </cell>
          <cell r="G153">
            <v>245</v>
          </cell>
          <cell r="H153">
            <v>178</v>
          </cell>
          <cell r="I153">
            <v>139</v>
          </cell>
          <cell r="J153">
            <v>288.60000000000002</v>
          </cell>
          <cell r="K153">
            <v>60.6</v>
          </cell>
          <cell r="L153">
            <v>349.2</v>
          </cell>
          <cell r="M153">
            <v>17.353951890034363</v>
          </cell>
          <cell r="N153">
            <v>2.2999999999999998</v>
          </cell>
          <cell r="O153">
            <v>2.2999999999999998</v>
          </cell>
          <cell r="P153">
            <v>0</v>
          </cell>
          <cell r="R153">
            <v>7969.5079695079694</v>
          </cell>
          <cell r="S153">
            <v>26.347826086956523</v>
          </cell>
          <cell r="T153">
            <v>151.82608695652175</v>
          </cell>
          <cell r="V153" t="str">
            <v xml:space="preserve"> Waiting for LDM</v>
          </cell>
          <cell r="W153">
            <v>2300</v>
          </cell>
          <cell r="X153">
            <v>0</v>
          </cell>
        </row>
        <row r="154">
          <cell r="B154">
            <v>40994</v>
          </cell>
          <cell r="C154" t="str">
            <v>B-07</v>
          </cell>
          <cell r="D154" t="str">
            <v>B-07:Zone2_3</v>
          </cell>
          <cell r="E154">
            <v>20</v>
          </cell>
          <cell r="F154">
            <v>99</v>
          </cell>
          <cell r="G154">
            <v>244</v>
          </cell>
          <cell r="H154">
            <v>175</v>
          </cell>
          <cell r="I154">
            <v>138</v>
          </cell>
          <cell r="J154">
            <v>301</v>
          </cell>
          <cell r="K154">
            <v>102</v>
          </cell>
          <cell r="L154">
            <v>403</v>
          </cell>
          <cell r="M154">
            <v>25.310173697270471</v>
          </cell>
          <cell r="N154">
            <v>2.2999999999999998</v>
          </cell>
          <cell r="O154">
            <v>2.2999999999999998</v>
          </cell>
          <cell r="P154">
            <v>0</v>
          </cell>
          <cell r="R154">
            <v>7641.1960132890363</v>
          </cell>
          <cell r="S154">
            <v>44.347826086956523</v>
          </cell>
          <cell r="T154">
            <v>175.21739130434781</v>
          </cell>
          <cell r="V154" t="str">
            <v xml:space="preserve"> Waiting for LDM</v>
          </cell>
          <cell r="W154">
            <v>2300</v>
          </cell>
          <cell r="X154">
            <v>0</v>
          </cell>
        </row>
        <row r="155">
          <cell r="B155">
            <v>41000</v>
          </cell>
          <cell r="C155" t="str">
            <v>B-07</v>
          </cell>
          <cell r="D155" t="str">
            <v>B-07:Zone2_3</v>
          </cell>
          <cell r="E155">
            <v>9</v>
          </cell>
          <cell r="F155">
            <v>100</v>
          </cell>
          <cell r="G155">
            <v>266</v>
          </cell>
          <cell r="H155">
            <v>171</v>
          </cell>
          <cell r="I155">
            <v>145</v>
          </cell>
          <cell r="J155">
            <v>341</v>
          </cell>
          <cell r="K155">
            <v>84</v>
          </cell>
          <cell r="L155">
            <v>425</v>
          </cell>
          <cell r="M155">
            <v>19.764705882352942</v>
          </cell>
          <cell r="N155">
            <v>2.0499999999999998</v>
          </cell>
          <cell r="O155">
            <v>2.0499999999999998</v>
          </cell>
          <cell r="P155">
            <v>0</v>
          </cell>
          <cell r="R155">
            <v>6011.7302052785926</v>
          </cell>
          <cell r="S155">
            <v>40.975609756097562</v>
          </cell>
          <cell r="T155">
            <v>207.3170731707317</v>
          </cell>
          <cell r="V155" t="str">
            <v xml:space="preserve"> Waiting for LDM</v>
          </cell>
          <cell r="W155">
            <v>2050</v>
          </cell>
          <cell r="X155">
            <v>0</v>
          </cell>
        </row>
        <row r="156">
          <cell r="B156">
            <v>41005</v>
          </cell>
          <cell r="C156" t="str">
            <v>B-07</v>
          </cell>
          <cell r="D156" t="str">
            <v>B-07:Zone2_3</v>
          </cell>
          <cell r="E156">
            <v>7</v>
          </cell>
          <cell r="F156">
            <v>100</v>
          </cell>
          <cell r="G156">
            <v>224</v>
          </cell>
          <cell r="H156">
            <v>183</v>
          </cell>
          <cell r="I156">
            <v>142</v>
          </cell>
          <cell r="J156">
            <v>361.3</v>
          </cell>
          <cell r="K156">
            <v>84.9</v>
          </cell>
          <cell r="L156">
            <v>446.2</v>
          </cell>
          <cell r="M156">
            <v>19.027341999103541</v>
          </cell>
          <cell r="N156">
            <v>2.46</v>
          </cell>
          <cell r="O156">
            <v>2.46</v>
          </cell>
          <cell r="P156">
            <v>0</v>
          </cell>
          <cell r="R156">
            <v>6808.7461942983673</v>
          </cell>
          <cell r="S156">
            <v>34.512195121951223</v>
          </cell>
          <cell r="T156">
            <v>181.3821138211382</v>
          </cell>
          <cell r="V156" t="str">
            <v>THP ~ 220 psi</v>
          </cell>
          <cell r="W156">
            <v>2460</v>
          </cell>
          <cell r="X156">
            <v>0</v>
          </cell>
        </row>
        <row r="157">
          <cell r="B157">
            <v>41014</v>
          </cell>
          <cell r="C157" t="str">
            <v>B-07</v>
          </cell>
          <cell r="D157" t="str">
            <v>B-07:Zone2_3</v>
          </cell>
          <cell r="E157">
            <v>37</v>
          </cell>
          <cell r="F157">
            <v>100</v>
          </cell>
          <cell r="G157">
            <v>214</v>
          </cell>
          <cell r="H157">
            <v>188</v>
          </cell>
          <cell r="I157">
            <v>144</v>
          </cell>
          <cell r="J157">
            <v>336</v>
          </cell>
          <cell r="K157">
            <v>77.2</v>
          </cell>
          <cell r="L157">
            <v>413.2</v>
          </cell>
          <cell r="M157">
            <v>18.683446272991286</v>
          </cell>
          <cell r="N157">
            <v>2.36</v>
          </cell>
          <cell r="O157">
            <v>2.36</v>
          </cell>
          <cell r="P157">
            <v>0</v>
          </cell>
          <cell r="R157">
            <v>7023.8095238095239</v>
          </cell>
          <cell r="S157">
            <v>32.711864406779661</v>
          </cell>
          <cell r="T157">
            <v>175.08474576271186</v>
          </cell>
          <cell r="V157" t="str">
            <v xml:space="preserve"> Waiting for LDM</v>
          </cell>
          <cell r="W157">
            <v>2360</v>
          </cell>
          <cell r="X157">
            <v>0</v>
          </cell>
        </row>
        <row r="158">
          <cell r="B158">
            <v>41023</v>
          </cell>
          <cell r="C158" t="str">
            <v>B-07</v>
          </cell>
          <cell r="D158" t="str">
            <v>B-07:Zone2_3</v>
          </cell>
          <cell r="E158">
            <v>15</v>
          </cell>
          <cell r="F158">
            <v>100</v>
          </cell>
          <cell r="G158">
            <v>252</v>
          </cell>
          <cell r="H158">
            <v>174</v>
          </cell>
          <cell r="I158">
            <v>143</v>
          </cell>
          <cell r="J158">
            <v>342.2</v>
          </cell>
          <cell r="K158">
            <v>71.599999999999994</v>
          </cell>
          <cell r="L158">
            <v>413.8</v>
          </cell>
          <cell r="M158">
            <v>17.303044949250847</v>
          </cell>
          <cell r="N158">
            <v>2.19</v>
          </cell>
          <cell r="O158">
            <v>2.19</v>
          </cell>
          <cell r="P158">
            <v>0</v>
          </cell>
          <cell r="R158">
            <v>6399.7662185856225</v>
          </cell>
          <cell r="S158">
            <v>32.694063926940636</v>
          </cell>
          <cell r="T158">
            <v>188.94977168949771</v>
          </cell>
          <cell r="V158" t="str">
            <v xml:space="preserve"> Waiting for LDM</v>
          </cell>
          <cell r="W158">
            <v>2190</v>
          </cell>
          <cell r="X158">
            <v>0</v>
          </cell>
        </row>
        <row r="159">
          <cell r="B159">
            <v>41054</v>
          </cell>
          <cell r="C159" t="str">
            <v>B-07</v>
          </cell>
          <cell r="D159" t="str">
            <v>B-07:Zone2_3</v>
          </cell>
          <cell r="E159">
            <v>18</v>
          </cell>
          <cell r="F159">
            <v>100</v>
          </cell>
          <cell r="G159">
            <v>248</v>
          </cell>
          <cell r="H159">
            <v>167</v>
          </cell>
          <cell r="I159">
            <v>142</v>
          </cell>
          <cell r="J159">
            <v>304</v>
          </cell>
          <cell r="K159">
            <v>79</v>
          </cell>
          <cell r="L159">
            <v>383</v>
          </cell>
          <cell r="M159">
            <v>20.626631853785902</v>
          </cell>
          <cell r="N159">
            <v>1.29</v>
          </cell>
          <cell r="O159">
            <v>1.29</v>
          </cell>
          <cell r="P159">
            <v>0</v>
          </cell>
          <cell r="R159">
            <v>4243.4210526315792</v>
          </cell>
          <cell r="S159">
            <v>61.240310077519382</v>
          </cell>
          <cell r="T159">
            <v>296.89922480620157</v>
          </cell>
          <cell r="W159">
            <v>1290</v>
          </cell>
          <cell r="X159">
            <v>0</v>
          </cell>
        </row>
        <row r="160">
          <cell r="B160">
            <v>41064</v>
          </cell>
          <cell r="C160" t="str">
            <v>B-07</v>
          </cell>
          <cell r="D160" t="str">
            <v>B-07:Zone2_3</v>
          </cell>
          <cell r="E160">
            <v>12</v>
          </cell>
          <cell r="F160">
            <v>100</v>
          </cell>
          <cell r="G160">
            <v>253</v>
          </cell>
          <cell r="H160">
            <v>163</v>
          </cell>
          <cell r="I160">
            <v>142</v>
          </cell>
          <cell r="J160">
            <v>278</v>
          </cell>
          <cell r="K160">
            <v>84</v>
          </cell>
          <cell r="L160">
            <v>362</v>
          </cell>
          <cell r="M160">
            <v>23.204419889502763</v>
          </cell>
          <cell r="N160">
            <v>0.72</v>
          </cell>
          <cell r="O160">
            <v>0.72</v>
          </cell>
          <cell r="P160">
            <v>0</v>
          </cell>
          <cell r="R160">
            <v>2589.9280575539569</v>
          </cell>
          <cell r="S160">
            <v>116.66666666666667</v>
          </cell>
          <cell r="T160">
            <v>502.77777777777777</v>
          </cell>
          <cell r="W160">
            <v>720</v>
          </cell>
          <cell r="X160">
            <v>0</v>
          </cell>
        </row>
        <row r="161">
          <cell r="B161">
            <v>41083</v>
          </cell>
          <cell r="C161" t="str">
            <v>B-07</v>
          </cell>
          <cell r="D161" t="str">
            <v>B-07:Zone2_3</v>
          </cell>
          <cell r="E161">
            <v>12</v>
          </cell>
          <cell r="F161">
            <v>100</v>
          </cell>
          <cell r="G161">
            <v>247</v>
          </cell>
          <cell r="H161">
            <v>146</v>
          </cell>
          <cell r="I161">
            <v>140</v>
          </cell>
          <cell r="J161">
            <v>274</v>
          </cell>
          <cell r="K161">
            <v>78</v>
          </cell>
          <cell r="L161">
            <v>352</v>
          </cell>
          <cell r="M161">
            <v>22.15909090909091</v>
          </cell>
          <cell r="N161">
            <v>0</v>
          </cell>
          <cell r="O161">
            <v>0</v>
          </cell>
          <cell r="P161">
            <v>0</v>
          </cell>
          <cell r="R161">
            <v>0</v>
          </cell>
          <cell r="T161">
            <v>0</v>
          </cell>
          <cell r="V161" t="str">
            <v>Wtr LDM reading error</v>
          </cell>
          <cell r="W161">
            <v>0</v>
          </cell>
          <cell r="X161">
            <v>0</v>
          </cell>
        </row>
        <row r="162">
          <cell r="B162">
            <v>41109</v>
          </cell>
          <cell r="C162" t="str">
            <v>B-07</v>
          </cell>
          <cell r="D162" t="str">
            <v>B-07:Zone2_3</v>
          </cell>
          <cell r="E162">
            <v>23</v>
          </cell>
          <cell r="F162">
            <v>100</v>
          </cell>
          <cell r="G162">
            <v>240</v>
          </cell>
          <cell r="H162">
            <v>123</v>
          </cell>
          <cell r="I162">
            <v>131</v>
          </cell>
          <cell r="J162">
            <v>154</v>
          </cell>
          <cell r="K162">
            <v>29</v>
          </cell>
          <cell r="L162">
            <v>183</v>
          </cell>
          <cell r="M162">
            <v>15.846994535519126</v>
          </cell>
          <cell r="N162">
            <v>0</v>
          </cell>
          <cell r="O162">
            <v>0</v>
          </cell>
          <cell r="P162">
            <v>0</v>
          </cell>
          <cell r="R162">
            <v>0</v>
          </cell>
          <cell r="T162">
            <v>0</v>
          </cell>
          <cell r="V162" t="str">
            <v>Confirmed decline</v>
          </cell>
          <cell r="W162">
            <v>0</v>
          </cell>
          <cell r="X162">
            <v>0</v>
          </cell>
        </row>
        <row r="163">
          <cell r="B163">
            <v>41121</v>
          </cell>
          <cell r="C163" t="str">
            <v>B-07</v>
          </cell>
          <cell r="D163" t="str">
            <v>B-07:Zone2_3</v>
          </cell>
          <cell r="E163">
            <v>23</v>
          </cell>
          <cell r="F163">
            <v>100</v>
          </cell>
          <cell r="G163">
            <v>245</v>
          </cell>
          <cell r="H163">
            <v>116</v>
          </cell>
          <cell r="I163">
            <v>132</v>
          </cell>
          <cell r="J163">
            <v>143</v>
          </cell>
          <cell r="K163">
            <v>13</v>
          </cell>
          <cell r="L163">
            <v>156</v>
          </cell>
          <cell r="M163">
            <v>8.3333333333333339</v>
          </cell>
          <cell r="N163">
            <v>0</v>
          </cell>
          <cell r="O163">
            <v>0</v>
          </cell>
          <cell r="P163">
            <v>0</v>
          </cell>
          <cell r="R163">
            <v>0</v>
          </cell>
          <cell r="T163">
            <v>0</v>
          </cell>
          <cell r="W163">
            <v>0</v>
          </cell>
          <cell r="X163">
            <v>0</v>
          </cell>
        </row>
        <row r="164">
          <cell r="B164">
            <v>41137</v>
          </cell>
          <cell r="C164" t="str">
            <v>B-07</v>
          </cell>
          <cell r="D164" t="str">
            <v>B-07:Zone2_3</v>
          </cell>
          <cell r="E164">
            <v>0</v>
          </cell>
          <cell r="F164">
            <v>100</v>
          </cell>
          <cell r="G164">
            <v>237</v>
          </cell>
          <cell r="H164">
            <v>120</v>
          </cell>
          <cell r="I164">
            <v>133</v>
          </cell>
          <cell r="J164">
            <v>148</v>
          </cell>
          <cell r="K164">
            <v>0</v>
          </cell>
          <cell r="L164">
            <v>148</v>
          </cell>
          <cell r="M164">
            <v>0</v>
          </cell>
          <cell r="N164">
            <v>0</v>
          </cell>
          <cell r="O164">
            <v>0</v>
          </cell>
          <cell r="P164">
            <v>0</v>
          </cell>
          <cell r="R164">
            <v>0</v>
          </cell>
          <cell r="T164">
            <v>0</v>
          </cell>
          <cell r="V164" t="str">
            <v>WC = 0%</v>
          </cell>
          <cell r="W164">
            <v>0</v>
          </cell>
          <cell r="X164">
            <v>0</v>
          </cell>
        </row>
        <row r="165">
          <cell r="B165">
            <v>41150</v>
          </cell>
          <cell r="C165" t="str">
            <v>B-07</v>
          </cell>
          <cell r="D165" t="str">
            <v>B-07:Zone2_3</v>
          </cell>
          <cell r="E165">
            <v>7</v>
          </cell>
          <cell r="F165">
            <v>100</v>
          </cell>
          <cell r="G165">
            <v>232</v>
          </cell>
          <cell r="H165">
            <v>123</v>
          </cell>
          <cell r="I165">
            <v>135</v>
          </cell>
          <cell r="J165">
            <v>167</v>
          </cell>
          <cell r="K165">
            <v>0</v>
          </cell>
          <cell r="L165">
            <v>167</v>
          </cell>
          <cell r="M165">
            <v>0</v>
          </cell>
          <cell r="N165">
            <v>0</v>
          </cell>
          <cell r="O165">
            <v>0</v>
          </cell>
          <cell r="P165">
            <v>0</v>
          </cell>
          <cell r="R165">
            <v>0</v>
          </cell>
          <cell r="T165">
            <v>0</v>
          </cell>
          <cell r="W165">
            <v>0</v>
          </cell>
          <cell r="X165">
            <v>0</v>
          </cell>
        </row>
        <row r="166">
          <cell r="B166">
            <v>41161</v>
          </cell>
          <cell r="C166" t="str">
            <v>B-07</v>
          </cell>
          <cell r="D166" t="str">
            <v>B-07:Zone2_3</v>
          </cell>
          <cell r="E166">
            <v>25</v>
          </cell>
          <cell r="F166">
            <v>100</v>
          </cell>
          <cell r="G166">
            <v>232</v>
          </cell>
          <cell r="H166">
            <v>122</v>
          </cell>
          <cell r="I166">
            <v>131</v>
          </cell>
          <cell r="J166">
            <v>171</v>
          </cell>
          <cell r="K166">
            <v>0</v>
          </cell>
          <cell r="L166">
            <v>171</v>
          </cell>
          <cell r="M166">
            <v>0</v>
          </cell>
          <cell r="N166">
            <v>0</v>
          </cell>
          <cell r="O166">
            <v>0</v>
          </cell>
          <cell r="P166">
            <v>0</v>
          </cell>
          <cell r="R166">
            <v>0</v>
          </cell>
          <cell r="T166">
            <v>0</v>
          </cell>
          <cell r="W166">
            <v>0</v>
          </cell>
          <cell r="X166">
            <v>0</v>
          </cell>
        </row>
        <row r="167">
          <cell r="B167">
            <v>41163</v>
          </cell>
          <cell r="C167" t="str">
            <v>B-07</v>
          </cell>
          <cell r="D167" t="str">
            <v>B-07:Zone2_3</v>
          </cell>
          <cell r="E167">
            <v>24</v>
          </cell>
          <cell r="F167">
            <v>100</v>
          </cell>
          <cell r="G167">
            <v>232</v>
          </cell>
          <cell r="H167">
            <v>119</v>
          </cell>
          <cell r="I167">
            <v>133</v>
          </cell>
          <cell r="J167">
            <v>176</v>
          </cell>
          <cell r="K167">
            <v>0</v>
          </cell>
          <cell r="L167">
            <v>176</v>
          </cell>
          <cell r="M167">
            <v>0</v>
          </cell>
          <cell r="N167">
            <v>0.01</v>
          </cell>
          <cell r="O167">
            <v>0.01</v>
          </cell>
          <cell r="P167">
            <v>0</v>
          </cell>
          <cell r="R167">
            <v>56.81818181818182</v>
          </cell>
          <cell r="S167">
            <v>0</v>
          </cell>
          <cell r="T167">
            <v>17600</v>
          </cell>
          <cell r="W167">
            <v>10</v>
          </cell>
          <cell r="X167">
            <v>0</v>
          </cell>
        </row>
        <row r="168">
          <cell r="B168">
            <v>41182</v>
          </cell>
          <cell r="C168" t="str">
            <v>B-07</v>
          </cell>
          <cell r="D168" t="str">
            <v>B-07:Zone2_3</v>
          </cell>
          <cell r="E168">
            <v>24</v>
          </cell>
          <cell r="F168">
            <v>100</v>
          </cell>
          <cell r="G168">
            <v>232</v>
          </cell>
          <cell r="H168">
            <v>121</v>
          </cell>
          <cell r="I168">
            <v>132</v>
          </cell>
          <cell r="J168">
            <v>182</v>
          </cell>
          <cell r="K168">
            <v>0</v>
          </cell>
          <cell r="L168">
            <v>182</v>
          </cell>
          <cell r="M168">
            <v>0</v>
          </cell>
          <cell r="N168">
            <v>0.01</v>
          </cell>
          <cell r="O168">
            <v>0.01</v>
          </cell>
          <cell r="P168">
            <v>0</v>
          </cell>
          <cell r="R168">
            <v>54.945054945054942</v>
          </cell>
          <cell r="S168">
            <v>0</v>
          </cell>
          <cell r="T168">
            <v>18200</v>
          </cell>
          <cell r="W168">
            <v>10</v>
          </cell>
          <cell r="X168">
            <v>0</v>
          </cell>
        </row>
        <row r="169">
          <cell r="B169">
            <v>41219</v>
          </cell>
          <cell r="C169" t="str">
            <v>B-07</v>
          </cell>
          <cell r="D169" t="str">
            <v>B-07:Zone2_3</v>
          </cell>
          <cell r="E169">
            <v>5</v>
          </cell>
          <cell r="F169">
            <v>100</v>
          </cell>
          <cell r="G169">
            <v>232</v>
          </cell>
          <cell r="H169">
            <v>106</v>
          </cell>
          <cell r="I169">
            <v>132</v>
          </cell>
          <cell r="J169">
            <v>175</v>
          </cell>
          <cell r="K169">
            <v>0</v>
          </cell>
          <cell r="L169">
            <v>175</v>
          </cell>
          <cell r="M169">
            <v>0</v>
          </cell>
          <cell r="N169">
            <v>0</v>
          </cell>
          <cell r="O169">
            <v>0</v>
          </cell>
          <cell r="P169">
            <v>0</v>
          </cell>
          <cell r="R169">
            <v>0</v>
          </cell>
          <cell r="T169">
            <v>0</v>
          </cell>
          <cell r="W169">
            <v>0</v>
          </cell>
          <cell r="X169">
            <v>0</v>
          </cell>
        </row>
        <row r="170">
          <cell r="B170">
            <v>41252</v>
          </cell>
          <cell r="C170" t="str">
            <v>B-07</v>
          </cell>
          <cell r="D170" t="str">
            <v>B-07:Zone2_3</v>
          </cell>
          <cell r="E170">
            <v>23</v>
          </cell>
          <cell r="F170">
            <v>100</v>
          </cell>
          <cell r="G170">
            <v>226</v>
          </cell>
          <cell r="H170">
            <v>122</v>
          </cell>
          <cell r="I170">
            <v>131</v>
          </cell>
          <cell r="J170">
            <v>176</v>
          </cell>
          <cell r="K170">
            <v>0</v>
          </cell>
          <cell r="L170">
            <v>176</v>
          </cell>
          <cell r="M170">
            <v>0</v>
          </cell>
          <cell r="N170">
            <v>3.0000000000000001E-3</v>
          </cell>
          <cell r="O170">
            <v>3.0000000000000001E-3</v>
          </cell>
          <cell r="P170">
            <v>0</v>
          </cell>
          <cell r="R170">
            <v>17.045454545454547</v>
          </cell>
          <cell r="S170">
            <v>0</v>
          </cell>
          <cell r="T170">
            <v>58666.666666666664</v>
          </cell>
          <cell r="V170" t="str">
            <v>LDM reading Qo = 165 BPD</v>
          </cell>
          <cell r="W170">
            <v>3</v>
          </cell>
          <cell r="X170">
            <v>0</v>
          </cell>
        </row>
        <row r="171">
          <cell r="B171">
            <v>41336</v>
          </cell>
          <cell r="C171" t="str">
            <v>B-07</v>
          </cell>
          <cell r="D171" t="str">
            <v>B-07:Zone2_3</v>
          </cell>
          <cell r="E171">
            <v>24</v>
          </cell>
          <cell r="F171">
            <v>100</v>
          </cell>
          <cell r="G171">
            <v>212</v>
          </cell>
          <cell r="H171">
            <v>114</v>
          </cell>
          <cell r="I171">
            <v>130</v>
          </cell>
          <cell r="J171">
            <v>127</v>
          </cell>
          <cell r="K171">
            <v>1</v>
          </cell>
          <cell r="L171">
            <v>128</v>
          </cell>
          <cell r="M171">
            <v>0.78125</v>
          </cell>
          <cell r="N171">
            <v>1E-3</v>
          </cell>
          <cell r="O171">
            <v>1E-3</v>
          </cell>
          <cell r="P171">
            <v>0</v>
          </cell>
          <cell r="R171">
            <v>7.8740157480314963</v>
          </cell>
          <cell r="S171">
            <v>1000</v>
          </cell>
          <cell r="T171">
            <v>128000</v>
          </cell>
          <cell r="V171" t="str">
            <v xml:space="preserve">Manual WC 2%. </v>
          </cell>
          <cell r="W171">
            <v>1</v>
          </cell>
          <cell r="X171">
            <v>0</v>
          </cell>
        </row>
        <row r="172">
          <cell r="B172">
            <v>41419</v>
          </cell>
          <cell r="C172" t="str">
            <v>B-07</v>
          </cell>
          <cell r="D172" t="str">
            <v>B-07:Zone2_3</v>
          </cell>
          <cell r="E172">
            <v>15</v>
          </cell>
          <cell r="F172">
            <v>100</v>
          </cell>
          <cell r="G172">
            <v>201</v>
          </cell>
          <cell r="H172">
            <v>118</v>
          </cell>
          <cell r="I172">
            <v>137</v>
          </cell>
          <cell r="J172">
            <v>98</v>
          </cell>
          <cell r="K172">
            <v>0</v>
          </cell>
          <cell r="L172">
            <v>98</v>
          </cell>
          <cell r="M172">
            <v>0</v>
          </cell>
          <cell r="N172">
            <v>4.0000000000000002E-4</v>
          </cell>
          <cell r="O172">
            <v>4.0000000000000002E-4</v>
          </cell>
          <cell r="P172">
            <v>0</v>
          </cell>
          <cell r="R172">
            <v>4.0816326530612246</v>
          </cell>
          <cell r="S172">
            <v>0</v>
          </cell>
          <cell r="T172">
            <v>245000</v>
          </cell>
          <cell r="V172" t="str">
            <v xml:space="preserve">Manual WC = 0%.  </v>
          </cell>
          <cell r="W172">
            <v>0.4</v>
          </cell>
          <cell r="X172">
            <v>0</v>
          </cell>
        </row>
        <row r="173">
          <cell r="B173">
            <v>41446</v>
          </cell>
          <cell r="C173" t="str">
            <v>B-07</v>
          </cell>
          <cell r="D173" t="str">
            <v>B-07:Zone2_3</v>
          </cell>
          <cell r="E173">
            <v>15</v>
          </cell>
          <cell r="F173">
            <v>100</v>
          </cell>
          <cell r="G173">
            <v>205</v>
          </cell>
          <cell r="H173">
            <v>109</v>
          </cell>
          <cell r="I173">
            <v>142</v>
          </cell>
          <cell r="J173">
            <v>69</v>
          </cell>
          <cell r="K173">
            <v>0</v>
          </cell>
          <cell r="L173">
            <v>69</v>
          </cell>
          <cell r="M173">
            <v>0</v>
          </cell>
          <cell r="N173">
            <v>2.9999999999999997E-4</v>
          </cell>
          <cell r="O173">
            <v>2.9999999999999997E-4</v>
          </cell>
          <cell r="P173">
            <v>0</v>
          </cell>
          <cell r="R173">
            <v>4.3478260869565215</v>
          </cell>
          <cell r="S173">
            <v>0</v>
          </cell>
          <cell r="T173">
            <v>230000</v>
          </cell>
          <cell r="V173" t="str">
            <v>Assume WC still 0%</v>
          </cell>
          <cell r="W173">
            <v>0.3</v>
          </cell>
          <cell r="X173">
            <v>0</v>
          </cell>
        </row>
        <row r="174">
          <cell r="B174">
            <v>41479</v>
          </cell>
          <cell r="C174" t="str">
            <v>B-07</v>
          </cell>
          <cell r="D174" t="str">
            <v>B-07:Zone2_3</v>
          </cell>
          <cell r="E174">
            <v>11</v>
          </cell>
          <cell r="F174">
            <v>100</v>
          </cell>
          <cell r="G174">
            <v>175</v>
          </cell>
          <cell r="H174">
            <v>107</v>
          </cell>
          <cell r="I174">
            <v>143</v>
          </cell>
          <cell r="J174">
            <v>88</v>
          </cell>
          <cell r="K174">
            <v>0</v>
          </cell>
          <cell r="L174">
            <v>88</v>
          </cell>
          <cell r="M174">
            <v>0</v>
          </cell>
          <cell r="N174">
            <v>5.28E-2</v>
          </cell>
          <cell r="O174">
            <v>5.28E-2</v>
          </cell>
          <cell r="P174">
            <v>0</v>
          </cell>
          <cell r="R174">
            <v>600</v>
          </cell>
          <cell r="S174">
            <v>0</v>
          </cell>
          <cell r="T174">
            <v>1666.6666666666667</v>
          </cell>
          <cell r="V174" t="str">
            <v>Assume WC still 0%</v>
          </cell>
          <cell r="W174">
            <v>52.8</v>
          </cell>
          <cell r="X174">
            <v>0</v>
          </cell>
        </row>
        <row r="175">
          <cell r="B175">
            <v>41504</v>
          </cell>
          <cell r="C175" t="str">
            <v>B-07</v>
          </cell>
          <cell r="D175" t="str">
            <v>B-07:Zone2_3</v>
          </cell>
          <cell r="E175">
            <v>12</v>
          </cell>
          <cell r="F175">
            <v>100</v>
          </cell>
          <cell r="G175">
            <v>168</v>
          </cell>
          <cell r="H175">
            <v>105</v>
          </cell>
          <cell r="I175">
            <v>106</v>
          </cell>
          <cell r="J175">
            <v>123</v>
          </cell>
          <cell r="K175">
            <v>0</v>
          </cell>
          <cell r="L175">
            <v>123</v>
          </cell>
          <cell r="M175">
            <v>0</v>
          </cell>
          <cell r="N175">
            <v>7.3999999999999996E-2</v>
          </cell>
          <cell r="O175">
            <v>7.3999999999999996E-2</v>
          </cell>
          <cell r="P175">
            <v>0</v>
          </cell>
          <cell r="R175">
            <v>601.6260162601626</v>
          </cell>
          <cell r="S175">
            <v>0</v>
          </cell>
          <cell r="T175">
            <v>1662.1621621621621</v>
          </cell>
          <cell r="V175" t="str">
            <v>Assume WC still 0%</v>
          </cell>
          <cell r="W175">
            <v>74</v>
          </cell>
          <cell r="X175">
            <v>0</v>
          </cell>
        </row>
        <row r="176">
          <cell r="B176">
            <v>41530</v>
          </cell>
          <cell r="C176" t="str">
            <v>B-07</v>
          </cell>
          <cell r="D176" t="str">
            <v>B-07:Zone2_3</v>
          </cell>
          <cell r="E176">
            <v>14</v>
          </cell>
          <cell r="F176">
            <v>100</v>
          </cell>
          <cell r="G176">
            <v>176</v>
          </cell>
          <cell r="H176">
            <v>94</v>
          </cell>
          <cell r="I176">
            <v>145</v>
          </cell>
          <cell r="J176">
            <v>74</v>
          </cell>
          <cell r="K176">
            <v>0</v>
          </cell>
          <cell r="L176">
            <v>74</v>
          </cell>
          <cell r="M176">
            <v>0</v>
          </cell>
          <cell r="N176">
            <v>0.1</v>
          </cell>
          <cell r="O176">
            <v>0.1</v>
          </cell>
          <cell r="P176">
            <v>0</v>
          </cell>
          <cell r="R176">
            <v>1351.3513513513512</v>
          </cell>
          <cell r="S176">
            <v>0</v>
          </cell>
          <cell r="T176">
            <v>740</v>
          </cell>
          <cell r="V176" t="str">
            <v xml:space="preserve">Assume WC still 0% </v>
          </cell>
          <cell r="W176">
            <v>100</v>
          </cell>
          <cell r="X176">
            <v>0</v>
          </cell>
        </row>
        <row r="177">
          <cell r="B177">
            <v>41547</v>
          </cell>
          <cell r="C177" t="str">
            <v>B-07</v>
          </cell>
          <cell r="D177" t="str">
            <v>B-07:Zone2_3</v>
          </cell>
          <cell r="E177">
            <v>11</v>
          </cell>
          <cell r="F177">
            <v>100</v>
          </cell>
          <cell r="G177">
            <v>174</v>
          </cell>
          <cell r="H177">
            <v>96</v>
          </cell>
          <cell r="I177">
            <v>143</v>
          </cell>
          <cell r="J177">
            <v>68</v>
          </cell>
          <cell r="K177">
            <v>0</v>
          </cell>
          <cell r="L177">
            <v>68</v>
          </cell>
          <cell r="M177">
            <v>0</v>
          </cell>
          <cell r="N177">
            <v>7.0000000000000007E-2</v>
          </cell>
          <cell r="O177">
            <v>7.0000000000000007E-2</v>
          </cell>
          <cell r="P177">
            <v>0</v>
          </cell>
          <cell r="R177">
            <v>1029.4117647058824</v>
          </cell>
          <cell r="S177">
            <v>0</v>
          </cell>
          <cell r="T177">
            <v>971.42857142857144</v>
          </cell>
          <cell r="V177" t="str">
            <v xml:space="preserve">Assume WC still 0% </v>
          </cell>
          <cell r="W177">
            <v>70</v>
          </cell>
          <cell r="X177">
            <v>0</v>
          </cell>
        </row>
        <row r="178">
          <cell r="B178">
            <v>41550</v>
          </cell>
          <cell r="C178" t="str">
            <v>B-07</v>
          </cell>
          <cell r="D178" t="str">
            <v>B-07:Zone2_3</v>
          </cell>
          <cell r="E178">
            <v>20.5</v>
          </cell>
          <cell r="F178">
            <v>100</v>
          </cell>
          <cell r="G178">
            <v>175</v>
          </cell>
          <cell r="H178">
            <v>98</v>
          </cell>
          <cell r="I178">
            <v>141</v>
          </cell>
          <cell r="J178">
            <v>105</v>
          </cell>
          <cell r="K178">
            <v>0</v>
          </cell>
          <cell r="L178">
            <v>105</v>
          </cell>
          <cell r="M178">
            <v>0</v>
          </cell>
          <cell r="N178">
            <v>0.1</v>
          </cell>
          <cell r="O178">
            <v>0.1</v>
          </cell>
          <cell r="P178">
            <v>0</v>
          </cell>
          <cell r="R178">
            <v>952.38095238095241</v>
          </cell>
          <cell r="S178">
            <v>0</v>
          </cell>
          <cell r="T178">
            <v>1050</v>
          </cell>
          <cell r="V178" t="str">
            <v xml:space="preserve">Assume WC still 0% </v>
          </cell>
          <cell r="W178">
            <v>100</v>
          </cell>
          <cell r="X178">
            <v>0</v>
          </cell>
        </row>
        <row r="179">
          <cell r="B179">
            <v>41559</v>
          </cell>
          <cell r="C179" t="str">
            <v>B-07</v>
          </cell>
          <cell r="D179" t="str">
            <v>B-07:Zone2_3</v>
          </cell>
          <cell r="E179">
            <v>18</v>
          </cell>
          <cell r="F179">
            <v>100</v>
          </cell>
          <cell r="G179">
            <v>167</v>
          </cell>
          <cell r="H179">
            <v>105</v>
          </cell>
          <cell r="I179">
            <v>137</v>
          </cell>
          <cell r="J179">
            <v>129</v>
          </cell>
          <cell r="K179">
            <v>0</v>
          </cell>
          <cell r="L179">
            <v>129</v>
          </cell>
          <cell r="M179">
            <v>0</v>
          </cell>
          <cell r="N179">
            <v>0.13</v>
          </cell>
          <cell r="O179">
            <v>0.13</v>
          </cell>
          <cell r="P179">
            <v>0</v>
          </cell>
          <cell r="R179">
            <v>1007.7519379844962</v>
          </cell>
          <cell r="S179">
            <v>0</v>
          </cell>
          <cell r="T179">
            <v>992.30769230769226</v>
          </cell>
          <cell r="V179" t="str">
            <v>Manual WC 0% (13 Oct 2013)</v>
          </cell>
          <cell r="W179">
            <v>130</v>
          </cell>
          <cell r="X179">
            <v>0</v>
          </cell>
        </row>
        <row r="180">
          <cell r="B180">
            <v>41572</v>
          </cell>
          <cell r="C180" t="str">
            <v>B-07</v>
          </cell>
          <cell r="D180" t="str">
            <v>B-07:Zone2_3</v>
          </cell>
          <cell r="E180">
            <v>23</v>
          </cell>
          <cell r="F180">
            <v>100</v>
          </cell>
          <cell r="G180">
            <v>171</v>
          </cell>
          <cell r="H180">
            <v>109</v>
          </cell>
          <cell r="I180">
            <v>144</v>
          </cell>
          <cell r="J180">
            <v>118</v>
          </cell>
          <cell r="K180">
            <v>0</v>
          </cell>
          <cell r="L180">
            <v>118</v>
          </cell>
          <cell r="M180">
            <v>0</v>
          </cell>
          <cell r="N180">
            <v>0.12</v>
          </cell>
          <cell r="O180">
            <v>0.12</v>
          </cell>
          <cell r="P180">
            <v>0</v>
          </cell>
          <cell r="R180">
            <v>1016.9491525423729</v>
          </cell>
          <cell r="S180">
            <v>0</v>
          </cell>
          <cell r="T180">
            <v>983.33333333333337</v>
          </cell>
          <cell r="V180" t="str">
            <v xml:space="preserve">No WC manual. Assume 0%. </v>
          </cell>
          <cell r="W180">
            <v>120</v>
          </cell>
          <cell r="X180">
            <v>0</v>
          </cell>
        </row>
        <row r="181">
          <cell r="B181">
            <v>41617</v>
          </cell>
          <cell r="C181" t="str">
            <v>B-07</v>
          </cell>
          <cell r="D181" t="str">
            <v>B-07:Zone2_3</v>
          </cell>
          <cell r="E181">
            <v>24</v>
          </cell>
          <cell r="F181">
            <v>100</v>
          </cell>
          <cell r="G181">
            <v>159</v>
          </cell>
          <cell r="H181">
            <v>104</v>
          </cell>
          <cell r="I181">
            <v>178</v>
          </cell>
          <cell r="J181">
            <v>107</v>
          </cell>
          <cell r="K181">
            <v>0</v>
          </cell>
          <cell r="L181">
            <v>107</v>
          </cell>
          <cell r="M181">
            <v>0</v>
          </cell>
          <cell r="N181">
            <v>0.03</v>
          </cell>
          <cell r="O181">
            <v>0.03</v>
          </cell>
          <cell r="P181">
            <v>0</v>
          </cell>
          <cell r="R181">
            <v>280.37383177570092</v>
          </cell>
          <cell r="S181">
            <v>0</v>
          </cell>
          <cell r="T181">
            <v>3566.6666666666665</v>
          </cell>
          <cell r="V181" t="str">
            <v>No WC manual. Assume 0%</v>
          </cell>
          <cell r="W181">
            <v>30</v>
          </cell>
          <cell r="X181">
            <v>0</v>
          </cell>
        </row>
        <row r="182">
          <cell r="B182">
            <v>41655</v>
          </cell>
          <cell r="C182" t="str">
            <v>B-07</v>
          </cell>
          <cell r="D182" t="str">
            <v>B-07:Zone2_3</v>
          </cell>
          <cell r="E182">
            <v>24</v>
          </cell>
          <cell r="F182">
            <v>100</v>
          </cell>
          <cell r="G182">
            <v>226</v>
          </cell>
          <cell r="H182">
            <v>85</v>
          </cell>
          <cell r="I182">
            <v>162</v>
          </cell>
          <cell r="J182">
            <v>22</v>
          </cell>
          <cell r="K182">
            <v>0</v>
          </cell>
          <cell r="L182">
            <v>22</v>
          </cell>
          <cell r="M182">
            <v>0</v>
          </cell>
          <cell r="N182">
            <v>0.2</v>
          </cell>
          <cell r="O182">
            <v>0.2</v>
          </cell>
          <cell r="P182">
            <v>0</v>
          </cell>
          <cell r="R182">
            <v>9090.9090909090901</v>
          </cell>
          <cell r="S182">
            <v>0</v>
          </cell>
          <cell r="T182">
            <v>110</v>
          </cell>
          <cell r="V182" t="str">
            <v>Post pressure build up. Lower suspect due to higher back pressure</v>
          </cell>
          <cell r="W182">
            <v>200</v>
          </cell>
          <cell r="X182">
            <v>0</v>
          </cell>
        </row>
        <row r="183">
          <cell r="B183">
            <v>41668</v>
          </cell>
          <cell r="C183" t="str">
            <v>B-07</v>
          </cell>
          <cell r="D183" t="str">
            <v>B-07:Zone2_3</v>
          </cell>
          <cell r="E183">
            <v>24</v>
          </cell>
          <cell r="F183">
            <v>95</v>
          </cell>
          <cell r="G183">
            <v>224</v>
          </cell>
          <cell r="H183">
            <v>88</v>
          </cell>
          <cell r="I183">
            <v>162</v>
          </cell>
          <cell r="J183">
            <v>71</v>
          </cell>
          <cell r="K183">
            <v>0</v>
          </cell>
          <cell r="L183">
            <v>71</v>
          </cell>
          <cell r="M183">
            <v>0</v>
          </cell>
          <cell r="N183">
            <v>0.1</v>
          </cell>
          <cell r="O183">
            <v>0.1</v>
          </cell>
          <cell r="P183">
            <v>0</v>
          </cell>
          <cell r="R183">
            <v>1408.4507042253522</v>
          </cell>
          <cell r="S183">
            <v>0</v>
          </cell>
          <cell r="T183">
            <v>710</v>
          </cell>
          <cell r="V183" t="str">
            <v>Only flowing few hours, then no flow</v>
          </cell>
          <cell r="W183">
            <v>100</v>
          </cell>
          <cell r="X183">
            <v>0</v>
          </cell>
        </row>
        <row r="184">
          <cell r="B184">
            <v>41709</v>
          </cell>
          <cell r="C184" t="str">
            <v>B-07</v>
          </cell>
          <cell r="D184" t="str">
            <v>B-07:Zone2_3</v>
          </cell>
          <cell r="E184">
            <v>21.5</v>
          </cell>
          <cell r="F184">
            <v>99</v>
          </cell>
          <cell r="G184">
            <v>211</v>
          </cell>
          <cell r="H184">
            <v>93</v>
          </cell>
          <cell r="I184">
            <v>89</v>
          </cell>
          <cell r="J184">
            <v>66</v>
          </cell>
          <cell r="K184">
            <v>0</v>
          </cell>
          <cell r="L184">
            <v>66</v>
          </cell>
          <cell r="M184">
            <v>0</v>
          </cell>
          <cell r="N184">
            <v>6.6000000000000003E-2</v>
          </cell>
          <cell r="O184">
            <v>6.6000000000000003E-2</v>
          </cell>
          <cell r="P184">
            <v>0</v>
          </cell>
          <cell r="R184">
            <v>1000</v>
          </cell>
          <cell r="S184">
            <v>0</v>
          </cell>
          <cell r="T184">
            <v>1000</v>
          </cell>
          <cell r="V184" t="str">
            <v>Manual WC 0%</v>
          </cell>
          <cell r="W184">
            <v>66</v>
          </cell>
          <cell r="X184">
            <v>0</v>
          </cell>
        </row>
        <row r="185">
          <cell r="B185">
            <v>41719</v>
          </cell>
          <cell r="C185" t="str">
            <v>B-07</v>
          </cell>
          <cell r="D185" t="str">
            <v>B-07:Zone2_3</v>
          </cell>
          <cell r="E185">
            <v>22</v>
          </cell>
          <cell r="F185">
            <v>100</v>
          </cell>
          <cell r="G185">
            <v>192</v>
          </cell>
          <cell r="H185">
            <v>84</v>
          </cell>
          <cell r="I185">
            <v>163</v>
          </cell>
          <cell r="J185">
            <v>1</v>
          </cell>
          <cell r="K185">
            <v>0</v>
          </cell>
          <cell r="L185">
            <v>1</v>
          </cell>
          <cell r="M185">
            <v>0</v>
          </cell>
          <cell r="N185">
            <v>0</v>
          </cell>
          <cell r="O185">
            <v>0</v>
          </cell>
          <cell r="P185">
            <v>0</v>
          </cell>
          <cell r="R185">
            <v>0</v>
          </cell>
          <cell r="T185">
            <v>0</v>
          </cell>
          <cell r="V185" t="str">
            <v xml:space="preserve">No sample. Seem no flow. </v>
          </cell>
          <cell r="W185">
            <v>0</v>
          </cell>
          <cell r="X185">
            <v>0</v>
          </cell>
        </row>
        <row r="186">
          <cell r="B186">
            <v>41774</v>
          </cell>
          <cell r="C186" t="str">
            <v>B-07</v>
          </cell>
          <cell r="D186" t="str">
            <v>B-07:Zone2_3</v>
          </cell>
          <cell r="E186">
            <v>22</v>
          </cell>
          <cell r="F186">
            <v>100</v>
          </cell>
          <cell r="G186">
            <v>187</v>
          </cell>
          <cell r="H186">
            <v>96</v>
          </cell>
          <cell r="I186">
            <v>67</v>
          </cell>
          <cell r="J186">
            <v>87</v>
          </cell>
          <cell r="K186">
            <v>0</v>
          </cell>
          <cell r="L186">
            <v>87</v>
          </cell>
          <cell r="M186">
            <v>0</v>
          </cell>
          <cell r="N186">
            <v>0.09</v>
          </cell>
          <cell r="O186">
            <v>0.09</v>
          </cell>
          <cell r="P186">
            <v>0</v>
          </cell>
          <cell r="R186">
            <v>1034.4827586206898</v>
          </cell>
          <cell r="S186">
            <v>0</v>
          </cell>
          <cell r="T186">
            <v>966.66666666666663</v>
          </cell>
          <cell r="V186" t="str">
            <v xml:space="preserve">No sample. Slugging flow refer to FLT post BU. </v>
          </cell>
          <cell r="W186">
            <v>90</v>
          </cell>
          <cell r="X186">
            <v>0</v>
          </cell>
        </row>
        <row r="187">
          <cell r="B187">
            <v>41786</v>
          </cell>
          <cell r="C187" t="str">
            <v>B-07</v>
          </cell>
          <cell r="D187" t="str">
            <v>B-07:Zone2_3</v>
          </cell>
          <cell r="E187">
            <v>27</v>
          </cell>
          <cell r="F187">
            <v>100</v>
          </cell>
          <cell r="G187">
            <v>172</v>
          </cell>
          <cell r="H187">
            <v>99</v>
          </cell>
          <cell r="I187">
            <v>61</v>
          </cell>
          <cell r="J187">
            <v>66</v>
          </cell>
          <cell r="K187">
            <v>0</v>
          </cell>
          <cell r="L187">
            <v>66</v>
          </cell>
          <cell r="M187">
            <v>0</v>
          </cell>
          <cell r="N187">
            <v>6.6000000000000003E-2</v>
          </cell>
          <cell r="O187">
            <v>6.6000000000000003E-2</v>
          </cell>
          <cell r="P187">
            <v>0</v>
          </cell>
          <cell r="R187">
            <v>1000</v>
          </cell>
          <cell r="S187">
            <v>0</v>
          </cell>
          <cell r="T187">
            <v>1000</v>
          </cell>
          <cell r="V187" t="str">
            <v>No sample</v>
          </cell>
          <cell r="W187">
            <v>66</v>
          </cell>
          <cell r="X187">
            <v>0</v>
          </cell>
        </row>
        <row r="188">
          <cell r="B188">
            <v>41804</v>
          </cell>
          <cell r="C188" t="str">
            <v>B-07</v>
          </cell>
          <cell r="D188" t="str">
            <v>B-07:Zone2_3</v>
          </cell>
          <cell r="E188">
            <v>15</v>
          </cell>
          <cell r="F188">
            <v>100</v>
          </cell>
          <cell r="G188">
            <v>217</v>
          </cell>
          <cell r="H188">
            <v>93</v>
          </cell>
          <cell r="I188">
            <v>203</v>
          </cell>
          <cell r="J188">
            <v>61</v>
          </cell>
          <cell r="K188">
            <v>0</v>
          </cell>
          <cell r="L188">
            <v>61</v>
          </cell>
          <cell r="M188">
            <v>0</v>
          </cell>
          <cell r="N188">
            <v>0.06</v>
          </cell>
          <cell r="O188">
            <v>0.06</v>
          </cell>
          <cell r="P188">
            <v>0</v>
          </cell>
          <cell r="R188">
            <v>983.60655737704917</v>
          </cell>
          <cell r="S188">
            <v>0</v>
          </cell>
          <cell r="T188">
            <v>1016.6666666666666</v>
          </cell>
          <cell r="V188" t="str">
            <v>oil rate = liquid rate, due to water meter broken</v>
          </cell>
          <cell r="W188">
            <v>60</v>
          </cell>
          <cell r="X188">
            <v>0</v>
          </cell>
        </row>
        <row r="189">
          <cell r="B189">
            <v>41822</v>
          </cell>
          <cell r="C189" t="str">
            <v>B-07</v>
          </cell>
          <cell r="D189" t="str">
            <v>B-07:Zone2_3</v>
          </cell>
          <cell r="E189">
            <v>26</v>
          </cell>
          <cell r="F189">
            <v>100</v>
          </cell>
          <cell r="G189">
            <v>194</v>
          </cell>
          <cell r="H189">
            <v>95</v>
          </cell>
          <cell r="I189">
            <v>181</v>
          </cell>
          <cell r="J189">
            <v>78</v>
          </cell>
          <cell r="K189">
            <v>0</v>
          </cell>
          <cell r="L189">
            <v>78</v>
          </cell>
          <cell r="M189">
            <v>0</v>
          </cell>
          <cell r="N189">
            <v>0.01</v>
          </cell>
          <cell r="O189">
            <v>0.01</v>
          </cell>
          <cell r="P189">
            <v>0</v>
          </cell>
          <cell r="R189">
            <v>128.2051282051282</v>
          </cell>
          <cell r="S189">
            <v>0</v>
          </cell>
          <cell r="T189">
            <v>7800</v>
          </cell>
          <cell r="V189" t="str">
            <v>No Sample. Assume WC=0%</v>
          </cell>
          <cell r="W189">
            <v>10</v>
          </cell>
          <cell r="X189">
            <v>0</v>
          </cell>
        </row>
        <row r="190">
          <cell r="B190">
            <v>41833</v>
          </cell>
          <cell r="C190" t="str">
            <v>B-07</v>
          </cell>
          <cell r="D190" t="str">
            <v>B-07:Zone2_3</v>
          </cell>
          <cell r="E190">
            <v>23</v>
          </cell>
          <cell r="F190">
            <v>100</v>
          </cell>
          <cell r="G190">
            <v>198</v>
          </cell>
          <cell r="H190">
            <v>92</v>
          </cell>
          <cell r="I190">
            <v>186</v>
          </cell>
          <cell r="J190">
            <v>41</v>
          </cell>
          <cell r="K190">
            <v>0</v>
          </cell>
          <cell r="L190">
            <v>41</v>
          </cell>
          <cell r="M190">
            <v>0</v>
          </cell>
          <cell r="N190">
            <v>0.04</v>
          </cell>
          <cell r="O190">
            <v>0.04</v>
          </cell>
          <cell r="P190">
            <v>0</v>
          </cell>
          <cell r="R190">
            <v>975.60975609756099</v>
          </cell>
          <cell r="S190">
            <v>0</v>
          </cell>
          <cell r="T190">
            <v>1025</v>
          </cell>
          <cell r="V190" t="str">
            <v>oil rate = liquid rate, due to water meter broken</v>
          </cell>
          <cell r="W190">
            <v>40</v>
          </cell>
          <cell r="X190">
            <v>0</v>
          </cell>
        </row>
        <row r="191">
          <cell r="B191">
            <v>41841</v>
          </cell>
          <cell r="C191" t="str">
            <v>B-07</v>
          </cell>
          <cell r="D191" t="str">
            <v>B-07:Zone2_3</v>
          </cell>
          <cell r="E191">
            <v>18</v>
          </cell>
          <cell r="F191">
            <v>100</v>
          </cell>
          <cell r="G191">
            <v>207</v>
          </cell>
          <cell r="H191">
            <v>90</v>
          </cell>
          <cell r="I191">
            <v>194</v>
          </cell>
          <cell r="J191">
            <v>50</v>
          </cell>
          <cell r="K191">
            <v>0</v>
          </cell>
          <cell r="L191">
            <v>50</v>
          </cell>
          <cell r="M191">
            <v>0</v>
          </cell>
          <cell r="N191">
            <v>0.05</v>
          </cell>
          <cell r="O191">
            <v>0.05</v>
          </cell>
          <cell r="P191">
            <v>0</v>
          </cell>
          <cell r="R191">
            <v>1000</v>
          </cell>
          <cell r="S191">
            <v>0</v>
          </cell>
          <cell r="T191">
            <v>1000</v>
          </cell>
          <cell r="V191" t="str">
            <v>No sample. Assume WC 0%</v>
          </cell>
          <cell r="W191">
            <v>50</v>
          </cell>
          <cell r="X191">
            <v>0</v>
          </cell>
        </row>
        <row r="192">
          <cell r="B192">
            <v>41859</v>
          </cell>
          <cell r="C192" t="str">
            <v>B-07</v>
          </cell>
          <cell r="D192" t="str">
            <v>B-07:Zone2_3</v>
          </cell>
          <cell r="E192">
            <v>22</v>
          </cell>
          <cell r="F192">
            <v>100</v>
          </cell>
          <cell r="G192">
            <v>185</v>
          </cell>
          <cell r="H192">
            <v>87</v>
          </cell>
          <cell r="I192">
            <v>173</v>
          </cell>
          <cell r="J192">
            <v>6</v>
          </cell>
          <cell r="K192">
            <v>0</v>
          </cell>
          <cell r="L192">
            <v>6</v>
          </cell>
          <cell r="M192">
            <v>0</v>
          </cell>
          <cell r="N192">
            <v>0</v>
          </cell>
          <cell r="O192">
            <v>0</v>
          </cell>
          <cell r="P192">
            <v>0</v>
          </cell>
          <cell r="R192">
            <v>0</v>
          </cell>
          <cell r="T192">
            <v>0</v>
          </cell>
          <cell r="V192" t="str">
            <v>oil rate = liquid rate, due to water meter broken. No sample</v>
          </cell>
          <cell r="W192">
            <v>0</v>
          </cell>
          <cell r="X192">
            <v>0</v>
          </cell>
        </row>
        <row r="193">
          <cell r="B193">
            <v>41979</v>
          </cell>
          <cell r="C193" t="str">
            <v>B-07</v>
          </cell>
          <cell r="D193" t="str">
            <v>B-07:Zone2_3</v>
          </cell>
          <cell r="E193">
            <v>24</v>
          </cell>
          <cell r="F193">
            <v>100</v>
          </cell>
          <cell r="G193">
            <v>192</v>
          </cell>
          <cell r="H193">
            <v>95</v>
          </cell>
          <cell r="I193">
            <v>182</v>
          </cell>
          <cell r="J193">
            <v>27.45</v>
          </cell>
          <cell r="K193">
            <v>0.56000000000000005</v>
          </cell>
          <cell r="L193">
            <v>28.01</v>
          </cell>
          <cell r="M193">
            <v>1.9992859692966798</v>
          </cell>
          <cell r="N193">
            <v>2.7E-2</v>
          </cell>
          <cell r="O193">
            <v>2.7E-2</v>
          </cell>
          <cell r="P193">
            <v>0</v>
          </cell>
          <cell r="R193">
            <v>983.60655737704917</v>
          </cell>
          <cell r="S193">
            <v>20.74074074074074</v>
          </cell>
          <cell r="T193">
            <v>1037.4074074074074</v>
          </cell>
          <cell r="V193" t="str">
            <v>Lab WC 2% (8 Dec 2014)</v>
          </cell>
          <cell r="W193">
            <v>27</v>
          </cell>
          <cell r="X193">
            <v>0</v>
          </cell>
        </row>
        <row r="194">
          <cell r="B194">
            <v>41980</v>
          </cell>
          <cell r="C194" t="str">
            <v>B-07</v>
          </cell>
          <cell r="D194" t="str">
            <v>B-07:Zone2_3</v>
          </cell>
          <cell r="E194">
            <v>13</v>
          </cell>
          <cell r="F194">
            <v>100</v>
          </cell>
          <cell r="G194">
            <v>191</v>
          </cell>
          <cell r="H194">
            <v>89</v>
          </cell>
          <cell r="I194">
            <v>182</v>
          </cell>
          <cell r="J194">
            <v>7.0999999999999994E-2</v>
          </cell>
          <cell r="K194">
            <v>0</v>
          </cell>
          <cell r="L194">
            <v>7.0999999999999994E-2</v>
          </cell>
          <cell r="M194">
            <v>0</v>
          </cell>
          <cell r="N194">
            <v>0</v>
          </cell>
          <cell r="O194">
            <v>0</v>
          </cell>
          <cell r="P194">
            <v>0</v>
          </cell>
          <cell r="R194">
            <v>0</v>
          </cell>
          <cell r="T194">
            <v>0</v>
          </cell>
          <cell r="V194" t="str">
            <v>Lab WC 2% (8 Dec 2014)</v>
          </cell>
          <cell r="W194">
            <v>0</v>
          </cell>
          <cell r="X194">
            <v>0</v>
          </cell>
        </row>
        <row r="195">
          <cell r="B195">
            <v>42035</v>
          </cell>
          <cell r="C195" t="str">
            <v>B-07</v>
          </cell>
          <cell r="D195" t="str">
            <v>B-07:Zone2_3</v>
          </cell>
          <cell r="E195">
            <v>22</v>
          </cell>
          <cell r="F195">
            <v>100</v>
          </cell>
          <cell r="G195">
            <v>163</v>
          </cell>
          <cell r="H195">
            <v>97</v>
          </cell>
          <cell r="I195">
            <v>214</v>
          </cell>
          <cell r="J195">
            <v>83.391000000000005</v>
          </cell>
          <cell r="K195">
            <v>1.702</v>
          </cell>
          <cell r="L195">
            <v>85.093000000000004</v>
          </cell>
          <cell r="M195">
            <v>2.0001645258716931</v>
          </cell>
          <cell r="N195">
            <v>8.3000000000000004E-2</v>
          </cell>
          <cell r="O195">
            <v>8.3000000000000004E-2</v>
          </cell>
          <cell r="P195">
            <v>0</v>
          </cell>
          <cell r="R195">
            <v>995.31124461872389</v>
          </cell>
          <cell r="S195">
            <v>20.506024096385541</v>
          </cell>
          <cell r="T195">
            <v>1025.2168674698796</v>
          </cell>
          <cell r="V195" t="str">
            <v>Assume WC 2% (8 Dec 2014)</v>
          </cell>
          <cell r="W195">
            <v>83</v>
          </cell>
          <cell r="X195">
            <v>0</v>
          </cell>
        </row>
        <row r="196">
          <cell r="B196">
            <v>42036</v>
          </cell>
          <cell r="C196" t="str">
            <v>B-07</v>
          </cell>
          <cell r="D196" t="str">
            <v>B-07:Zone2_3</v>
          </cell>
          <cell r="E196">
            <v>21</v>
          </cell>
          <cell r="F196">
            <v>100</v>
          </cell>
          <cell r="G196">
            <v>169</v>
          </cell>
          <cell r="H196">
            <v>86</v>
          </cell>
          <cell r="I196">
            <v>219</v>
          </cell>
          <cell r="J196">
            <v>6.8090000000000002</v>
          </cell>
          <cell r="K196">
            <v>0.13900000000000001</v>
          </cell>
          <cell r="L196">
            <v>6.9480000000000004</v>
          </cell>
          <cell r="M196">
            <v>2.0005757052389175</v>
          </cell>
          <cell r="N196">
            <v>7.0000000000000001E-3</v>
          </cell>
          <cell r="O196">
            <v>7.0000000000000001E-3</v>
          </cell>
          <cell r="P196">
            <v>0</v>
          </cell>
          <cell r="R196">
            <v>1028.051108826553</v>
          </cell>
          <cell r="S196">
            <v>19.857142857142858</v>
          </cell>
          <cell r="T196">
            <v>992.57142857142856</v>
          </cell>
          <cell r="V196" t="str">
            <v>Assume WC 2% (8 Dec 2014)</v>
          </cell>
          <cell r="W196">
            <v>7</v>
          </cell>
          <cell r="X196">
            <v>0</v>
          </cell>
        </row>
        <row r="197">
          <cell r="B197">
            <v>42041</v>
          </cell>
          <cell r="C197" t="str">
            <v>B-07</v>
          </cell>
          <cell r="D197" t="str">
            <v>B-07:Zone2_3</v>
          </cell>
          <cell r="E197">
            <v>19</v>
          </cell>
          <cell r="F197">
            <v>100</v>
          </cell>
          <cell r="G197">
            <v>172</v>
          </cell>
          <cell r="H197">
            <v>83</v>
          </cell>
          <cell r="I197">
            <v>215</v>
          </cell>
          <cell r="J197">
            <v>6.173</v>
          </cell>
          <cell r="K197">
            <v>0.126</v>
          </cell>
          <cell r="L197">
            <v>6.2990000000000004</v>
          </cell>
          <cell r="M197">
            <v>2.0003175107159867</v>
          </cell>
          <cell r="N197">
            <v>6.0000000000000001E-3</v>
          </cell>
          <cell r="O197">
            <v>6.0000000000000001E-3</v>
          </cell>
          <cell r="P197">
            <v>0</v>
          </cell>
          <cell r="R197">
            <v>971.97472865705492</v>
          </cell>
          <cell r="S197">
            <v>21</v>
          </cell>
          <cell r="T197">
            <v>1049.8333333333333</v>
          </cell>
          <cell r="V197" t="str">
            <v xml:space="preserve">Assume WC 2% (8 Dec 2014). No liq sample. </v>
          </cell>
          <cell r="W197">
            <v>6</v>
          </cell>
          <cell r="X197">
            <v>0</v>
          </cell>
        </row>
        <row r="198">
          <cell r="B198">
            <v>42063</v>
          </cell>
          <cell r="C198" t="str">
            <v>B-07</v>
          </cell>
          <cell r="D198" t="str">
            <v>B-07:Zone2_3</v>
          </cell>
          <cell r="E198">
            <v>23</v>
          </cell>
          <cell r="F198">
            <v>100</v>
          </cell>
          <cell r="G198">
            <v>170</v>
          </cell>
          <cell r="H198">
            <v>84</v>
          </cell>
          <cell r="I198">
            <v>201</v>
          </cell>
          <cell r="J198">
            <v>1.2</v>
          </cell>
          <cell r="K198">
            <v>0</v>
          </cell>
          <cell r="L198">
            <v>1.2</v>
          </cell>
          <cell r="M198">
            <v>0</v>
          </cell>
          <cell r="N198">
            <v>0</v>
          </cell>
          <cell r="O198">
            <v>0</v>
          </cell>
          <cell r="P198">
            <v>0</v>
          </cell>
          <cell r="R198">
            <v>0</v>
          </cell>
          <cell r="T198">
            <v>0</v>
          </cell>
          <cell r="V198" t="str">
            <v>No sample. oil rate = liquid rate, due to water meter broken</v>
          </cell>
          <cell r="W198">
            <v>0</v>
          </cell>
          <cell r="X198">
            <v>0</v>
          </cell>
        </row>
        <row r="199">
          <cell r="B199">
            <v>42082</v>
          </cell>
          <cell r="C199" t="str">
            <v>B-07</v>
          </cell>
          <cell r="D199" t="str">
            <v>B-07:Zone2_3</v>
          </cell>
          <cell r="E199">
            <v>21</v>
          </cell>
          <cell r="F199">
            <v>100</v>
          </cell>
          <cell r="G199">
            <v>200</v>
          </cell>
          <cell r="H199">
            <v>86</v>
          </cell>
          <cell r="I199">
            <v>189</v>
          </cell>
          <cell r="J199">
            <v>1.4</v>
          </cell>
          <cell r="K199">
            <v>0</v>
          </cell>
          <cell r="L199">
            <v>1.4</v>
          </cell>
          <cell r="M199">
            <v>0</v>
          </cell>
          <cell r="N199">
            <v>1.4E-3</v>
          </cell>
          <cell r="O199">
            <v>1.4E-3</v>
          </cell>
          <cell r="P199">
            <v>0</v>
          </cell>
          <cell r="R199">
            <v>1000</v>
          </cell>
          <cell r="S199">
            <v>0</v>
          </cell>
          <cell r="T199">
            <v>1000</v>
          </cell>
          <cell r="W199">
            <v>1.4</v>
          </cell>
          <cell r="X199">
            <v>0</v>
          </cell>
        </row>
        <row r="200">
          <cell r="B200">
            <v>42088</v>
          </cell>
          <cell r="C200" t="str">
            <v>B-07</v>
          </cell>
          <cell r="D200" t="str">
            <v>B-07:Zone2_3</v>
          </cell>
          <cell r="E200">
            <v>32</v>
          </cell>
          <cell r="F200">
            <v>100</v>
          </cell>
          <cell r="G200">
            <v>200</v>
          </cell>
          <cell r="H200">
            <v>86</v>
          </cell>
          <cell r="I200">
            <v>185</v>
          </cell>
          <cell r="J200">
            <v>13.07</v>
          </cell>
          <cell r="K200">
            <v>0.13</v>
          </cell>
          <cell r="L200">
            <v>13.2</v>
          </cell>
          <cell r="M200">
            <v>0.98484848484848486</v>
          </cell>
          <cell r="N200">
            <v>1.2999999999999999E-2</v>
          </cell>
          <cell r="O200">
            <v>1.2999999999999999E-2</v>
          </cell>
          <cell r="P200">
            <v>0</v>
          </cell>
          <cell r="R200">
            <v>994.64422341239481</v>
          </cell>
          <cell r="S200">
            <v>10</v>
          </cell>
          <cell r="T200">
            <v>1015.3846153846154</v>
          </cell>
          <cell r="V200" t="str">
            <v>Assume WC 1%</v>
          </cell>
          <cell r="W200">
            <v>13</v>
          </cell>
          <cell r="X200">
            <v>0</v>
          </cell>
        </row>
        <row r="201">
          <cell r="B201">
            <v>42110</v>
          </cell>
          <cell r="C201" t="str">
            <v>B-07</v>
          </cell>
          <cell r="D201" t="str">
            <v>B-07:Zone2_3</v>
          </cell>
          <cell r="E201">
            <v>23</v>
          </cell>
          <cell r="F201">
            <v>100</v>
          </cell>
          <cell r="G201">
            <v>207</v>
          </cell>
          <cell r="H201">
            <v>87</v>
          </cell>
          <cell r="I201">
            <v>180</v>
          </cell>
          <cell r="J201">
            <v>11.9</v>
          </cell>
          <cell r="K201">
            <v>0</v>
          </cell>
          <cell r="L201">
            <v>11.9</v>
          </cell>
          <cell r="M201">
            <v>0</v>
          </cell>
          <cell r="N201">
            <v>9.4999999999999998E-3</v>
          </cell>
          <cell r="O201">
            <v>9.4999999999999998E-3</v>
          </cell>
          <cell r="P201">
            <v>0</v>
          </cell>
          <cell r="R201">
            <v>798.31932773109247</v>
          </cell>
          <cell r="S201">
            <v>0</v>
          </cell>
          <cell r="T201">
            <v>1252.6315789473683</v>
          </cell>
          <cell r="V201" t="str">
            <v>Wait on Lab WC</v>
          </cell>
          <cell r="W201">
            <v>9.5</v>
          </cell>
          <cell r="X201">
            <v>0</v>
          </cell>
        </row>
        <row r="202">
          <cell r="B202">
            <v>42125</v>
          </cell>
          <cell r="C202" t="str">
            <v>B-07</v>
          </cell>
          <cell r="D202" t="str">
            <v>B-07:Zone2_3</v>
          </cell>
          <cell r="E202">
            <v>24</v>
          </cell>
          <cell r="F202">
            <v>100</v>
          </cell>
          <cell r="G202">
            <v>198</v>
          </cell>
          <cell r="H202">
            <v>88</v>
          </cell>
          <cell r="I202">
            <v>780</v>
          </cell>
          <cell r="J202">
            <v>27.36</v>
          </cell>
          <cell r="K202">
            <v>0</v>
          </cell>
          <cell r="L202">
            <v>27.36</v>
          </cell>
          <cell r="M202">
            <v>0</v>
          </cell>
          <cell r="N202">
            <v>0</v>
          </cell>
          <cell r="O202">
            <v>0</v>
          </cell>
          <cell r="P202">
            <v>0</v>
          </cell>
          <cell r="R202">
            <v>0</v>
          </cell>
          <cell r="T202">
            <v>0</v>
          </cell>
          <cell r="W202">
            <v>0</v>
          </cell>
          <cell r="X202">
            <v>0</v>
          </cell>
        </row>
        <row r="203">
          <cell r="B203">
            <v>42138</v>
          </cell>
          <cell r="C203" t="str">
            <v>B-07</v>
          </cell>
          <cell r="D203" t="str">
            <v>B-07:Zone2_3</v>
          </cell>
          <cell r="E203">
            <v>21</v>
          </cell>
          <cell r="F203">
            <v>100</v>
          </cell>
          <cell r="G203">
            <v>186</v>
          </cell>
          <cell r="H203">
            <v>88</v>
          </cell>
          <cell r="I203">
            <v>780</v>
          </cell>
          <cell r="J203">
            <v>1.2</v>
          </cell>
          <cell r="K203">
            <v>0</v>
          </cell>
          <cell r="L203">
            <v>1.2</v>
          </cell>
          <cell r="M203">
            <v>0</v>
          </cell>
          <cell r="N203">
            <v>0</v>
          </cell>
          <cell r="O203">
            <v>0</v>
          </cell>
          <cell r="P203">
            <v>0</v>
          </cell>
          <cell r="R203">
            <v>0</v>
          </cell>
          <cell r="T203">
            <v>0</v>
          </cell>
          <cell r="W203">
            <v>0</v>
          </cell>
          <cell r="X203">
            <v>0</v>
          </cell>
        </row>
        <row r="204">
          <cell r="B204">
            <v>42151</v>
          </cell>
          <cell r="C204" t="str">
            <v>B-07</v>
          </cell>
          <cell r="D204" t="str">
            <v>B-07:Zone2_3</v>
          </cell>
          <cell r="E204">
            <v>23</v>
          </cell>
          <cell r="F204">
            <v>100</v>
          </cell>
          <cell r="G204">
            <v>193</v>
          </cell>
          <cell r="H204">
            <v>90</v>
          </cell>
          <cell r="I204">
            <v>783</v>
          </cell>
          <cell r="J204">
            <v>5.2</v>
          </cell>
          <cell r="K204">
            <v>0</v>
          </cell>
          <cell r="L204">
            <v>5.2</v>
          </cell>
          <cell r="M204">
            <v>0</v>
          </cell>
          <cell r="N204">
            <v>0</v>
          </cell>
          <cell r="O204">
            <v>0</v>
          </cell>
          <cell r="P204">
            <v>0</v>
          </cell>
          <cell r="R204">
            <v>0</v>
          </cell>
          <cell r="T204">
            <v>0</v>
          </cell>
          <cell r="V204" t="str">
            <v>wait on Lab WC</v>
          </cell>
          <cell r="W204">
            <v>0</v>
          </cell>
          <cell r="X204">
            <v>0</v>
          </cell>
        </row>
        <row r="205">
          <cell r="B205">
            <v>42172</v>
          </cell>
          <cell r="C205" t="str">
            <v>B-07</v>
          </cell>
          <cell r="D205" t="str">
            <v>B-07:Zone2_3</v>
          </cell>
          <cell r="E205">
            <v>31</v>
          </cell>
          <cell r="F205">
            <v>100</v>
          </cell>
          <cell r="G205">
            <v>196</v>
          </cell>
          <cell r="H205">
            <v>87</v>
          </cell>
          <cell r="I205">
            <v>188</v>
          </cell>
          <cell r="J205">
            <v>14.7</v>
          </cell>
          <cell r="K205">
            <v>0</v>
          </cell>
          <cell r="L205">
            <v>14.7</v>
          </cell>
          <cell r="M205">
            <v>0</v>
          </cell>
          <cell r="N205">
            <v>1.4999999999999999E-2</v>
          </cell>
          <cell r="O205">
            <v>1.4999999999999999E-2</v>
          </cell>
          <cell r="P205">
            <v>0</v>
          </cell>
          <cell r="R205">
            <v>1020.4081632653061</v>
          </cell>
          <cell r="S205">
            <v>0</v>
          </cell>
          <cell r="T205">
            <v>980</v>
          </cell>
          <cell r="W205">
            <v>15</v>
          </cell>
          <cell r="X205">
            <v>0</v>
          </cell>
        </row>
        <row r="206">
          <cell r="B206">
            <v>42195</v>
          </cell>
          <cell r="C206" t="str">
            <v>B-07</v>
          </cell>
          <cell r="D206" t="str">
            <v>B-07:Zone2_3</v>
          </cell>
          <cell r="E206">
            <v>23</v>
          </cell>
          <cell r="F206">
            <v>100</v>
          </cell>
          <cell r="G206">
            <v>199</v>
          </cell>
          <cell r="H206">
            <v>86</v>
          </cell>
          <cell r="I206">
            <v>193</v>
          </cell>
          <cell r="J206">
            <v>5</v>
          </cell>
          <cell r="K206">
            <v>0</v>
          </cell>
          <cell r="L206">
            <v>5</v>
          </cell>
          <cell r="M206">
            <v>0</v>
          </cell>
          <cell r="N206">
            <v>0</v>
          </cell>
          <cell r="O206">
            <v>0</v>
          </cell>
          <cell r="P206">
            <v>0</v>
          </cell>
          <cell r="R206">
            <v>0</v>
          </cell>
          <cell r="T206">
            <v>0</v>
          </cell>
          <cell r="W206">
            <v>0</v>
          </cell>
          <cell r="X206">
            <v>0</v>
          </cell>
        </row>
        <row r="207">
          <cell r="B207">
            <v>42244</v>
          </cell>
          <cell r="C207" t="str">
            <v>B-07</v>
          </cell>
          <cell r="D207" t="str">
            <v>B-07:Zone2_3</v>
          </cell>
          <cell r="E207">
            <v>15</v>
          </cell>
          <cell r="F207">
            <v>100</v>
          </cell>
          <cell r="G207">
            <v>195</v>
          </cell>
          <cell r="H207">
            <v>86</v>
          </cell>
          <cell r="I207">
            <v>184</v>
          </cell>
          <cell r="J207">
            <v>1.2</v>
          </cell>
          <cell r="K207">
            <v>0</v>
          </cell>
          <cell r="L207">
            <v>1.2</v>
          </cell>
          <cell r="M207">
            <v>0</v>
          </cell>
          <cell r="N207">
            <v>0</v>
          </cell>
          <cell r="O207">
            <v>0</v>
          </cell>
          <cell r="P207">
            <v>0</v>
          </cell>
          <cell r="R207">
            <v>0</v>
          </cell>
          <cell r="T207">
            <v>0</v>
          </cell>
          <cell r="W207">
            <v>0</v>
          </cell>
          <cell r="X207">
            <v>0</v>
          </cell>
          <cell r="Y207" t="str">
            <v>no Choke</v>
          </cell>
        </row>
        <row r="209">
          <cell r="B209">
            <v>42304</v>
          </cell>
          <cell r="C209">
            <v>60</v>
          </cell>
        </row>
        <row r="210">
          <cell r="B210">
            <v>42364</v>
          </cell>
        </row>
        <row r="211">
          <cell r="B211">
            <v>42424</v>
          </cell>
        </row>
        <row r="212">
          <cell r="B212">
            <v>42484</v>
          </cell>
        </row>
        <row r="213">
          <cell r="B213">
            <v>42544</v>
          </cell>
        </row>
        <row r="214">
          <cell r="B214">
            <v>42604</v>
          </cell>
        </row>
        <row r="215">
          <cell r="B215">
            <v>42664</v>
          </cell>
        </row>
      </sheetData>
      <sheetData sheetId="43">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38561</v>
          </cell>
          <cell r="C26" t="str">
            <v>B-08</v>
          </cell>
          <cell r="D26" t="str">
            <v>B-08:Zone2_3</v>
          </cell>
          <cell r="E26">
            <v>3</v>
          </cell>
          <cell r="F26">
            <v>26</v>
          </cell>
          <cell r="G26">
            <v>1876</v>
          </cell>
          <cell r="H26">
            <v>191</v>
          </cell>
          <cell r="J26">
            <v>3912</v>
          </cell>
          <cell r="K26">
            <v>471</v>
          </cell>
          <cell r="L26">
            <v>4383</v>
          </cell>
          <cell r="M26">
            <v>10.746064339493497</v>
          </cell>
          <cell r="N26">
            <v>23.53</v>
          </cell>
          <cell r="R26">
            <v>6014.8261758691206</v>
          </cell>
          <cell r="S26">
            <v>20.016999575010626</v>
          </cell>
          <cell r="T26">
            <v>186.27284317892054</v>
          </cell>
          <cell r="W26">
            <v>23530</v>
          </cell>
          <cell r="X26">
            <v>0</v>
          </cell>
        </row>
        <row r="27">
          <cell r="B27">
            <v>38561</v>
          </cell>
          <cell r="C27" t="str">
            <v>B-08</v>
          </cell>
          <cell r="D27" t="str">
            <v>B-08:Zone2_3</v>
          </cell>
          <cell r="E27">
            <v>8</v>
          </cell>
          <cell r="F27">
            <v>38.33</v>
          </cell>
          <cell r="G27">
            <v>1612</v>
          </cell>
          <cell r="H27">
            <v>233</v>
          </cell>
          <cell r="J27">
            <v>4366.57</v>
          </cell>
          <cell r="K27">
            <v>162.81</v>
          </cell>
          <cell r="L27">
            <v>4529.38</v>
          </cell>
          <cell r="M27">
            <v>3.5945317019106366</v>
          </cell>
          <cell r="N27">
            <v>30.13</v>
          </cell>
          <cell r="R27">
            <v>6900.1527514731242</v>
          </cell>
          <cell r="S27">
            <v>5.4035844673083302</v>
          </cell>
          <cell r="T27">
            <v>150.32791237968803</v>
          </cell>
          <cell r="V27" t="str">
            <v>Put on SRS on 15:30 27 Jul 05 for unloading</v>
          </cell>
          <cell r="W27">
            <v>30130</v>
          </cell>
          <cell r="X27">
            <v>0</v>
          </cell>
        </row>
        <row r="28">
          <cell r="B28">
            <v>38562</v>
          </cell>
          <cell r="C28" t="str">
            <v>B-08</v>
          </cell>
          <cell r="D28" t="str">
            <v>B-08:Zone2_3</v>
          </cell>
          <cell r="E28">
            <v>13</v>
          </cell>
          <cell r="F28">
            <v>38</v>
          </cell>
          <cell r="G28">
            <v>1612</v>
          </cell>
          <cell r="H28">
            <v>233</v>
          </cell>
          <cell r="J28">
            <v>4367</v>
          </cell>
          <cell r="K28">
            <v>163</v>
          </cell>
          <cell r="L28">
            <v>4530</v>
          </cell>
          <cell r="M28">
            <v>3.5982339955849891</v>
          </cell>
          <cell r="N28">
            <v>30.13</v>
          </cell>
          <cell r="R28">
            <v>6899.4733226471262</v>
          </cell>
          <cell r="S28">
            <v>5.4098904746100231</v>
          </cell>
          <cell r="T28">
            <v>150.3484898771988</v>
          </cell>
          <cell r="W28">
            <v>30130</v>
          </cell>
          <cell r="X28">
            <v>0</v>
          </cell>
        </row>
        <row r="29">
          <cell r="B29">
            <v>38570</v>
          </cell>
          <cell r="C29" t="str">
            <v>B-08</v>
          </cell>
          <cell r="D29" t="str">
            <v>B-08:Zone2_3</v>
          </cell>
          <cell r="E29">
            <v>6</v>
          </cell>
          <cell r="F29">
            <v>38</v>
          </cell>
          <cell r="G29">
            <v>1574</v>
          </cell>
          <cell r="H29">
            <v>232</v>
          </cell>
          <cell r="J29">
            <v>4213</v>
          </cell>
          <cell r="K29">
            <v>3</v>
          </cell>
          <cell r="L29">
            <v>4216</v>
          </cell>
          <cell r="M29">
            <v>7.1157495256166978E-2</v>
          </cell>
          <cell r="N29">
            <v>28.54</v>
          </cell>
          <cell r="R29">
            <v>6774.2701163066695</v>
          </cell>
          <cell r="S29">
            <v>0.1051156271899089</v>
          </cell>
          <cell r="T29">
            <v>147.72249474421864</v>
          </cell>
          <cell r="W29">
            <v>28540</v>
          </cell>
          <cell r="X29">
            <v>0</v>
          </cell>
        </row>
        <row r="30">
          <cell r="B30">
            <v>38577</v>
          </cell>
          <cell r="C30" t="str">
            <v>B-08</v>
          </cell>
          <cell r="D30" t="str">
            <v>B-08:Zone2_3</v>
          </cell>
          <cell r="E30">
            <v>14</v>
          </cell>
          <cell r="F30">
            <v>38</v>
          </cell>
          <cell r="G30">
            <v>1529</v>
          </cell>
          <cell r="H30">
            <v>225</v>
          </cell>
          <cell r="J30">
            <v>4087</v>
          </cell>
          <cell r="K30">
            <v>149</v>
          </cell>
          <cell r="L30">
            <v>4236</v>
          </cell>
          <cell r="M30">
            <v>3.5174693106704438</v>
          </cell>
          <cell r="N30">
            <v>27.56</v>
          </cell>
          <cell r="R30">
            <v>6743.3325177391725</v>
          </cell>
          <cell r="S30">
            <v>5.4063860667634254</v>
          </cell>
          <cell r="T30">
            <v>153.7010159651669</v>
          </cell>
          <cell r="W30">
            <v>27560</v>
          </cell>
          <cell r="X30">
            <v>0</v>
          </cell>
        </row>
        <row r="31">
          <cell r="B31">
            <v>38581</v>
          </cell>
          <cell r="C31" t="str">
            <v>B-08</v>
          </cell>
          <cell r="D31" t="str">
            <v>B-08:Zone2_3</v>
          </cell>
          <cell r="E31">
            <v>10</v>
          </cell>
          <cell r="F31">
            <v>38</v>
          </cell>
          <cell r="G31">
            <v>1500</v>
          </cell>
          <cell r="H31">
            <v>243</v>
          </cell>
          <cell r="J31">
            <v>4154</v>
          </cell>
          <cell r="K31">
            <v>54</v>
          </cell>
          <cell r="L31">
            <v>4208</v>
          </cell>
          <cell r="M31">
            <v>1.2832699619771863</v>
          </cell>
          <cell r="N31">
            <v>27.32</v>
          </cell>
          <cell r="R31">
            <v>6576.7934520943672</v>
          </cell>
          <cell r="S31">
            <v>1.9765739385065886</v>
          </cell>
          <cell r="T31">
            <v>154.02635431918009</v>
          </cell>
          <cell r="W31">
            <v>27320</v>
          </cell>
          <cell r="X31">
            <v>0</v>
          </cell>
        </row>
        <row r="32">
          <cell r="B32">
            <v>38588</v>
          </cell>
          <cell r="C32" t="str">
            <v>B-08</v>
          </cell>
          <cell r="D32" t="str">
            <v>B-08:Zone2_3</v>
          </cell>
          <cell r="E32">
            <v>4</v>
          </cell>
          <cell r="F32">
            <v>38</v>
          </cell>
          <cell r="G32">
            <v>1485</v>
          </cell>
          <cell r="H32">
            <v>244</v>
          </cell>
          <cell r="J32">
            <v>3915</v>
          </cell>
          <cell r="K32">
            <v>0</v>
          </cell>
          <cell r="L32">
            <v>3915</v>
          </cell>
          <cell r="M32">
            <v>0</v>
          </cell>
          <cell r="N32">
            <v>26.62</v>
          </cell>
          <cell r="R32">
            <v>6799.4891443167307</v>
          </cell>
          <cell r="S32">
            <v>0</v>
          </cell>
          <cell r="T32">
            <v>147.06987227648384</v>
          </cell>
          <cell r="W32">
            <v>26620</v>
          </cell>
          <cell r="X32">
            <v>0</v>
          </cell>
        </row>
        <row r="33">
          <cell r="B33">
            <v>38593</v>
          </cell>
          <cell r="C33" t="str">
            <v>B-08</v>
          </cell>
          <cell r="D33" t="str">
            <v>B-08:Zone2_3</v>
          </cell>
          <cell r="E33">
            <v>6</v>
          </cell>
          <cell r="F33">
            <v>25</v>
          </cell>
          <cell r="G33">
            <v>2097</v>
          </cell>
          <cell r="H33">
            <v>226</v>
          </cell>
          <cell r="J33">
            <v>2679</v>
          </cell>
          <cell r="K33">
            <v>0</v>
          </cell>
          <cell r="L33">
            <v>2679</v>
          </cell>
          <cell r="M33">
            <v>0</v>
          </cell>
          <cell r="N33">
            <v>13.44</v>
          </cell>
          <cell r="R33">
            <v>5016.7973124300115</v>
          </cell>
          <cell r="S33">
            <v>0</v>
          </cell>
          <cell r="T33">
            <v>199.33035714285714</v>
          </cell>
          <cell r="W33">
            <v>13440</v>
          </cell>
          <cell r="X33">
            <v>0</v>
          </cell>
        </row>
        <row r="34">
          <cell r="B34">
            <v>38594</v>
          </cell>
          <cell r="C34" t="str">
            <v>B-08</v>
          </cell>
          <cell r="D34" t="str">
            <v>B-08:Zone2_3</v>
          </cell>
          <cell r="E34">
            <v>7</v>
          </cell>
          <cell r="F34">
            <v>25</v>
          </cell>
          <cell r="G34">
            <v>2094</v>
          </cell>
          <cell r="H34">
            <v>226</v>
          </cell>
          <cell r="J34">
            <v>2565</v>
          </cell>
          <cell r="K34">
            <v>192</v>
          </cell>
          <cell r="L34">
            <v>2757</v>
          </cell>
          <cell r="M34">
            <v>6.9640914036996735</v>
          </cell>
          <cell r="N34">
            <v>13.33</v>
          </cell>
          <cell r="R34">
            <v>5196.8810916179336</v>
          </cell>
          <cell r="S34">
            <v>14.403600900225056</v>
          </cell>
          <cell r="T34">
            <v>206.82670667666918</v>
          </cell>
          <cell r="W34">
            <v>13330</v>
          </cell>
          <cell r="X34">
            <v>0</v>
          </cell>
        </row>
        <row r="35">
          <cell r="B35">
            <v>38594</v>
          </cell>
          <cell r="C35" t="str">
            <v>B-08</v>
          </cell>
          <cell r="D35" t="str">
            <v>B-08:Zone2_3</v>
          </cell>
          <cell r="E35">
            <v>6</v>
          </cell>
          <cell r="F35">
            <v>45</v>
          </cell>
          <cell r="G35">
            <v>1386</v>
          </cell>
          <cell r="H35">
            <v>231</v>
          </cell>
          <cell r="J35">
            <v>4579</v>
          </cell>
          <cell r="K35">
            <v>284</v>
          </cell>
          <cell r="L35">
            <v>4863</v>
          </cell>
          <cell r="M35">
            <v>5.8400164507505652</v>
          </cell>
          <cell r="N35">
            <v>27.51</v>
          </cell>
          <cell r="R35">
            <v>6007.8619785979472</v>
          </cell>
          <cell r="S35">
            <v>10.323518720465286</v>
          </cell>
          <cell r="T35">
            <v>176.77208287895311</v>
          </cell>
          <cell r="W35">
            <v>27510</v>
          </cell>
          <cell r="X35">
            <v>0</v>
          </cell>
        </row>
        <row r="36">
          <cell r="B36">
            <v>38601</v>
          </cell>
          <cell r="C36" t="str">
            <v>B-08</v>
          </cell>
          <cell r="D36" t="str">
            <v>B-08:Zone2_3</v>
          </cell>
          <cell r="E36">
            <v>5</v>
          </cell>
          <cell r="F36">
            <v>45</v>
          </cell>
          <cell r="G36">
            <v>1350</v>
          </cell>
          <cell r="H36">
            <v>242</v>
          </cell>
          <cell r="I36">
            <v>69.180000000000007</v>
          </cell>
          <cell r="J36">
            <v>4774</v>
          </cell>
          <cell r="K36">
            <v>22.59</v>
          </cell>
          <cell r="L36">
            <v>4796.59</v>
          </cell>
          <cell r="M36">
            <v>0.47095957753320589</v>
          </cell>
          <cell r="N36">
            <v>26.18</v>
          </cell>
          <cell r="R36">
            <v>5483.8709677419356</v>
          </cell>
          <cell r="S36">
            <v>0.86287242169595113</v>
          </cell>
          <cell r="T36">
            <v>183.21581359816653</v>
          </cell>
          <cell r="W36">
            <v>26180</v>
          </cell>
          <cell r="X36">
            <v>0</v>
          </cell>
        </row>
        <row r="37">
          <cell r="B37">
            <v>38602</v>
          </cell>
          <cell r="C37" t="str">
            <v>B-08</v>
          </cell>
          <cell r="D37" t="str">
            <v>B-08:Zone2_3</v>
          </cell>
          <cell r="E37">
            <v>10</v>
          </cell>
          <cell r="F37">
            <v>45</v>
          </cell>
          <cell r="G37">
            <v>1350</v>
          </cell>
          <cell r="H37">
            <v>242</v>
          </cell>
          <cell r="I37">
            <v>70.53</v>
          </cell>
          <cell r="J37">
            <v>4762</v>
          </cell>
          <cell r="K37">
            <v>43.24</v>
          </cell>
          <cell r="L37">
            <v>4805.24</v>
          </cell>
          <cell r="M37">
            <v>0.89985099599603768</v>
          </cell>
          <cell r="N37">
            <v>26.15</v>
          </cell>
          <cell r="R37">
            <v>5491.3901721965558</v>
          </cell>
          <cell r="S37">
            <v>1.6535372848948375</v>
          </cell>
          <cell r="T37">
            <v>183.7567877629063</v>
          </cell>
          <cell r="W37">
            <v>26150</v>
          </cell>
          <cell r="X37">
            <v>0</v>
          </cell>
        </row>
        <row r="38">
          <cell r="B38">
            <v>38616</v>
          </cell>
          <cell r="C38" t="str">
            <v>B-08</v>
          </cell>
          <cell r="D38" t="str">
            <v>B-08:Zone2_3</v>
          </cell>
          <cell r="E38">
            <v>20</v>
          </cell>
          <cell r="F38">
            <v>45</v>
          </cell>
          <cell r="G38">
            <v>1315</v>
          </cell>
          <cell r="H38">
            <v>243</v>
          </cell>
          <cell r="I38">
            <v>75.41</v>
          </cell>
          <cell r="J38">
            <v>5051</v>
          </cell>
          <cell r="K38">
            <v>0</v>
          </cell>
          <cell r="L38">
            <v>5051</v>
          </cell>
          <cell r="M38">
            <v>0</v>
          </cell>
          <cell r="N38">
            <v>25.21</v>
          </cell>
          <cell r="R38">
            <v>4991.0908730944366</v>
          </cell>
          <cell r="S38">
            <v>0</v>
          </cell>
          <cell r="T38">
            <v>200.35700119000396</v>
          </cell>
          <cell r="W38">
            <v>25210</v>
          </cell>
          <cell r="X38">
            <v>0</v>
          </cell>
        </row>
        <row r="39">
          <cell r="B39">
            <v>38621</v>
          </cell>
          <cell r="C39" t="str">
            <v>B-08</v>
          </cell>
          <cell r="D39" t="str">
            <v>B-08:Zone2_3</v>
          </cell>
          <cell r="E39">
            <v>7</v>
          </cell>
          <cell r="F39">
            <v>45</v>
          </cell>
          <cell r="G39">
            <v>1305</v>
          </cell>
          <cell r="H39">
            <v>234</v>
          </cell>
          <cell r="I39">
            <v>50</v>
          </cell>
          <cell r="J39">
            <v>5136</v>
          </cell>
          <cell r="K39">
            <v>0</v>
          </cell>
          <cell r="L39">
            <v>5136</v>
          </cell>
          <cell r="M39">
            <v>0</v>
          </cell>
          <cell r="N39">
            <v>24.86</v>
          </cell>
          <cell r="R39">
            <v>4840.3426791277261</v>
          </cell>
          <cell r="S39">
            <v>0</v>
          </cell>
          <cell r="T39">
            <v>206.59694288012872</v>
          </cell>
          <cell r="W39">
            <v>24860</v>
          </cell>
          <cell r="X39">
            <v>0</v>
          </cell>
        </row>
        <row r="40">
          <cell r="B40">
            <v>38635</v>
          </cell>
          <cell r="C40" t="str">
            <v>B-08</v>
          </cell>
          <cell r="D40" t="str">
            <v>B-08:Zone2_3</v>
          </cell>
          <cell r="E40">
            <v>4</v>
          </cell>
          <cell r="F40">
            <v>45</v>
          </cell>
          <cell r="G40">
            <v>1276</v>
          </cell>
          <cell r="H40">
            <v>248</v>
          </cell>
          <cell r="I40">
            <v>27</v>
          </cell>
          <cell r="J40">
            <v>4996</v>
          </cell>
          <cell r="K40">
            <v>0</v>
          </cell>
          <cell r="L40">
            <v>4996</v>
          </cell>
          <cell r="M40">
            <v>0</v>
          </cell>
          <cell r="N40">
            <v>24</v>
          </cell>
          <cell r="R40">
            <v>4803.843074459568</v>
          </cell>
          <cell r="S40">
            <v>0</v>
          </cell>
          <cell r="T40">
            <v>208.16666666666666</v>
          </cell>
          <cell r="W40">
            <v>24000</v>
          </cell>
          <cell r="X40">
            <v>0</v>
          </cell>
        </row>
        <row r="41">
          <cell r="B41">
            <v>38648</v>
          </cell>
          <cell r="C41" t="str">
            <v>B-08</v>
          </cell>
          <cell r="D41" t="str">
            <v>B-08:Zone2_3</v>
          </cell>
          <cell r="E41">
            <v>7</v>
          </cell>
          <cell r="F41">
            <v>49</v>
          </cell>
          <cell r="G41">
            <v>1294</v>
          </cell>
          <cell r="H41">
            <v>244</v>
          </cell>
          <cell r="I41">
            <v>45</v>
          </cell>
          <cell r="J41">
            <v>4809</v>
          </cell>
          <cell r="K41">
            <v>0</v>
          </cell>
          <cell r="L41">
            <v>4809</v>
          </cell>
          <cell r="M41">
            <v>0</v>
          </cell>
          <cell r="N41">
            <v>11.94</v>
          </cell>
          <cell r="R41">
            <v>2482.8446662507799</v>
          </cell>
          <cell r="S41">
            <v>0</v>
          </cell>
          <cell r="T41">
            <v>402.7638190954774</v>
          </cell>
          <cell r="W41">
            <v>11940</v>
          </cell>
          <cell r="X41">
            <v>0</v>
          </cell>
        </row>
        <row r="42">
          <cell r="B42">
            <v>38648</v>
          </cell>
          <cell r="C42" t="str">
            <v>B-08</v>
          </cell>
          <cell r="D42" t="str">
            <v>B-08:Zone2_3</v>
          </cell>
          <cell r="E42">
            <v>6</v>
          </cell>
          <cell r="F42">
            <v>49</v>
          </cell>
          <cell r="G42">
            <v>1179</v>
          </cell>
          <cell r="H42">
            <v>249</v>
          </cell>
          <cell r="I42">
            <v>31</v>
          </cell>
          <cell r="J42">
            <v>5065</v>
          </cell>
          <cell r="K42">
            <v>63</v>
          </cell>
          <cell r="L42">
            <v>5128</v>
          </cell>
          <cell r="M42">
            <v>1.2285491419656787</v>
          </cell>
          <cell r="N42">
            <v>12.96</v>
          </cell>
          <cell r="R42">
            <v>2558.7364264560711</v>
          </cell>
          <cell r="S42">
            <v>4.8611111111111107</v>
          </cell>
          <cell r="T42">
            <v>395.67901234567898</v>
          </cell>
          <cell r="W42">
            <v>12960</v>
          </cell>
          <cell r="X42">
            <v>0</v>
          </cell>
        </row>
        <row r="43">
          <cell r="B43">
            <v>38653</v>
          </cell>
          <cell r="C43" t="str">
            <v>B-08</v>
          </cell>
          <cell r="D43" t="str">
            <v>B-08:Zone2_3</v>
          </cell>
          <cell r="E43">
            <v>6</v>
          </cell>
          <cell r="F43">
            <v>46</v>
          </cell>
          <cell r="G43">
            <v>1153</v>
          </cell>
          <cell r="H43">
            <v>236</v>
          </cell>
          <cell r="I43">
            <v>20</v>
          </cell>
          <cell r="J43">
            <v>5102</v>
          </cell>
          <cell r="K43">
            <v>0</v>
          </cell>
          <cell r="L43">
            <v>5102</v>
          </cell>
          <cell r="M43">
            <v>0</v>
          </cell>
          <cell r="N43">
            <v>12.67</v>
          </cell>
          <cell r="R43">
            <v>2483.3398667189335</v>
          </cell>
          <cell r="S43">
            <v>0</v>
          </cell>
          <cell r="T43">
            <v>402.68350434096288</v>
          </cell>
          <cell r="W43">
            <v>12670</v>
          </cell>
          <cell r="X43">
            <v>0</v>
          </cell>
        </row>
        <row r="44">
          <cell r="B44">
            <v>38658</v>
          </cell>
          <cell r="C44" t="str">
            <v>B-08</v>
          </cell>
          <cell r="D44" t="str">
            <v>B-08:Zone2_3</v>
          </cell>
          <cell r="E44">
            <v>13</v>
          </cell>
          <cell r="F44">
            <v>50</v>
          </cell>
          <cell r="G44">
            <v>1027</v>
          </cell>
          <cell r="H44">
            <v>239</v>
          </cell>
          <cell r="I44">
            <v>17</v>
          </cell>
          <cell r="J44">
            <v>5206</v>
          </cell>
          <cell r="K44">
            <v>6</v>
          </cell>
          <cell r="L44">
            <v>5212</v>
          </cell>
          <cell r="M44">
            <v>0.11511895625479662</v>
          </cell>
          <cell r="N44">
            <v>13.21</v>
          </cell>
          <cell r="R44">
            <v>2537.4567806377258</v>
          </cell>
          <cell r="S44">
            <v>0.45420136260408783</v>
          </cell>
          <cell r="T44">
            <v>394.54958364875097</v>
          </cell>
          <cell r="W44">
            <v>13210</v>
          </cell>
          <cell r="X44">
            <v>0</v>
          </cell>
        </row>
        <row r="45">
          <cell r="B45">
            <v>38682</v>
          </cell>
          <cell r="C45" t="str">
            <v>B-08</v>
          </cell>
          <cell r="D45" t="str">
            <v>B-08:Zone2_3</v>
          </cell>
          <cell r="E45">
            <v>8</v>
          </cell>
          <cell r="F45">
            <v>49</v>
          </cell>
          <cell r="G45">
            <v>1005</v>
          </cell>
          <cell r="H45">
            <v>245</v>
          </cell>
          <cell r="I45">
            <v>51</v>
          </cell>
          <cell r="J45">
            <v>4511</v>
          </cell>
          <cell r="K45">
            <v>69</v>
          </cell>
          <cell r="L45">
            <v>4580</v>
          </cell>
          <cell r="M45">
            <v>1.5065502183406114</v>
          </cell>
          <cell r="N45">
            <v>22.56</v>
          </cell>
          <cell r="R45">
            <v>5001.1084016847708</v>
          </cell>
          <cell r="S45">
            <v>3.0585106382978724</v>
          </cell>
          <cell r="T45">
            <v>203.01418439716312</v>
          </cell>
          <cell r="V45" t="str">
            <v>need to retest due to 700 BOPD low than previously</v>
          </cell>
          <cell r="W45">
            <v>22560</v>
          </cell>
          <cell r="X45">
            <v>0</v>
          </cell>
        </row>
        <row r="46">
          <cell r="B46">
            <v>38691</v>
          </cell>
          <cell r="C46" t="str">
            <v>B-08</v>
          </cell>
          <cell r="D46" t="str">
            <v>B-08:Zone2_3</v>
          </cell>
          <cell r="E46">
            <v>8</v>
          </cell>
          <cell r="F46">
            <v>50</v>
          </cell>
          <cell r="G46">
            <v>963</v>
          </cell>
          <cell r="H46">
            <v>236</v>
          </cell>
          <cell r="I46">
            <v>11</v>
          </cell>
          <cell r="J46">
            <v>4619</v>
          </cell>
          <cell r="K46">
            <v>425</v>
          </cell>
          <cell r="L46">
            <v>5044</v>
          </cell>
          <cell r="M46">
            <v>8.4258524980174467</v>
          </cell>
          <cell r="N46">
            <v>22.44</v>
          </cell>
          <cell r="R46">
            <v>4858.1944143754063</v>
          </cell>
          <cell r="S46">
            <v>18.939393939393938</v>
          </cell>
          <cell r="T46">
            <v>224.77718360071302</v>
          </cell>
          <cell r="W46">
            <v>22440</v>
          </cell>
          <cell r="X46">
            <v>0</v>
          </cell>
        </row>
        <row r="47">
          <cell r="B47">
            <v>38698</v>
          </cell>
          <cell r="C47" t="str">
            <v>B-08</v>
          </cell>
          <cell r="D47" t="str">
            <v>B-08:Zone2_3</v>
          </cell>
          <cell r="E47">
            <v>6</v>
          </cell>
          <cell r="F47">
            <v>43</v>
          </cell>
          <cell r="G47">
            <v>985</v>
          </cell>
          <cell r="H47">
            <v>235</v>
          </cell>
          <cell r="I47">
            <v>11</v>
          </cell>
          <cell r="J47">
            <v>4543</v>
          </cell>
          <cell r="K47">
            <v>0</v>
          </cell>
          <cell r="L47">
            <v>4543</v>
          </cell>
          <cell r="M47">
            <v>0</v>
          </cell>
          <cell r="N47">
            <v>21.02</v>
          </cell>
          <cell r="R47">
            <v>4626.89852520361</v>
          </cell>
          <cell r="S47">
            <v>0</v>
          </cell>
          <cell r="T47">
            <v>216.12749762131304</v>
          </cell>
          <cell r="W47">
            <v>21020</v>
          </cell>
          <cell r="X47">
            <v>0</v>
          </cell>
        </row>
        <row r="48">
          <cell r="B48">
            <v>38699</v>
          </cell>
          <cell r="C48" t="str">
            <v>B-08</v>
          </cell>
          <cell r="D48" t="str">
            <v>B-08:Zone2_3</v>
          </cell>
          <cell r="E48">
            <v>8</v>
          </cell>
          <cell r="F48">
            <v>54</v>
          </cell>
          <cell r="G48">
            <v>890</v>
          </cell>
          <cell r="H48">
            <v>236</v>
          </cell>
          <cell r="I48">
            <v>10</v>
          </cell>
          <cell r="J48">
            <v>4656</v>
          </cell>
          <cell r="K48">
            <v>0</v>
          </cell>
          <cell r="L48">
            <v>4656</v>
          </cell>
          <cell r="M48">
            <v>0</v>
          </cell>
          <cell r="N48">
            <v>21.71</v>
          </cell>
          <cell r="R48">
            <v>4662.8006872852229</v>
          </cell>
          <cell r="S48">
            <v>0</v>
          </cell>
          <cell r="T48">
            <v>214.46338093044679</v>
          </cell>
          <cell r="W48">
            <v>21710</v>
          </cell>
          <cell r="X48">
            <v>0</v>
          </cell>
        </row>
        <row r="49">
          <cell r="B49">
            <v>38708</v>
          </cell>
          <cell r="C49" t="str">
            <v>B-08</v>
          </cell>
          <cell r="D49" t="str">
            <v>B-08:Zone2_3</v>
          </cell>
          <cell r="E49">
            <v>10.3</v>
          </cell>
          <cell r="F49">
            <v>55</v>
          </cell>
          <cell r="G49">
            <v>824</v>
          </cell>
          <cell r="H49">
            <v>239</v>
          </cell>
          <cell r="I49">
            <v>9</v>
          </cell>
          <cell r="J49">
            <v>4441</v>
          </cell>
          <cell r="K49">
            <v>0</v>
          </cell>
          <cell r="L49">
            <v>4441</v>
          </cell>
          <cell r="M49">
            <v>0</v>
          </cell>
          <cell r="N49">
            <v>21.82</v>
          </cell>
          <cell r="R49">
            <v>4913.3078135555052</v>
          </cell>
          <cell r="S49">
            <v>0</v>
          </cell>
          <cell r="T49">
            <v>203.5288725939505</v>
          </cell>
          <cell r="W49">
            <v>21820</v>
          </cell>
          <cell r="X49">
            <v>0</v>
          </cell>
        </row>
        <row r="50">
          <cell r="B50">
            <v>38732</v>
          </cell>
          <cell r="C50" t="str">
            <v>B-08</v>
          </cell>
          <cell r="D50" t="str">
            <v>B-08:Zone2_3</v>
          </cell>
          <cell r="E50">
            <v>9</v>
          </cell>
          <cell r="F50">
            <v>63</v>
          </cell>
          <cell r="G50">
            <v>693</v>
          </cell>
          <cell r="H50">
            <v>225</v>
          </cell>
          <cell r="I50">
            <v>7</v>
          </cell>
          <cell r="J50">
            <v>4011</v>
          </cell>
          <cell r="K50">
            <v>46</v>
          </cell>
          <cell r="L50">
            <v>4057</v>
          </cell>
          <cell r="M50">
            <v>1.1338427409415825</v>
          </cell>
          <cell r="N50">
            <v>22.02</v>
          </cell>
          <cell r="R50">
            <v>5489.902767389678</v>
          </cell>
          <cell r="S50">
            <v>2.0890099909173481</v>
          </cell>
          <cell r="T50">
            <v>184.24159854677566</v>
          </cell>
          <cell r="W50">
            <v>22020</v>
          </cell>
          <cell r="X50">
            <v>0</v>
          </cell>
        </row>
        <row r="51">
          <cell r="B51">
            <v>38736</v>
          </cell>
          <cell r="C51" t="str">
            <v>B-08</v>
          </cell>
          <cell r="D51" t="str">
            <v>B-08:Zone2_3</v>
          </cell>
          <cell r="E51">
            <v>9</v>
          </cell>
          <cell r="F51">
            <v>80</v>
          </cell>
          <cell r="G51">
            <v>600</v>
          </cell>
          <cell r="H51">
            <v>229</v>
          </cell>
          <cell r="I51">
            <v>6</v>
          </cell>
          <cell r="J51">
            <v>3965</v>
          </cell>
          <cell r="K51">
            <v>52</v>
          </cell>
          <cell r="L51">
            <v>4017</v>
          </cell>
          <cell r="M51">
            <v>1.2944983818770226</v>
          </cell>
          <cell r="N51">
            <v>22.55</v>
          </cell>
          <cell r="R51">
            <v>5687.263556116015</v>
          </cell>
          <cell r="S51">
            <v>2.3059866962305988</v>
          </cell>
          <cell r="T51">
            <v>178.13747228381374</v>
          </cell>
          <cell r="W51">
            <v>22550</v>
          </cell>
          <cell r="X51">
            <v>0</v>
          </cell>
        </row>
        <row r="52">
          <cell r="B52">
            <v>38760</v>
          </cell>
          <cell r="C52" t="str">
            <v>B-08</v>
          </cell>
          <cell r="D52" t="str">
            <v>B-08:Zone2_3</v>
          </cell>
          <cell r="E52">
            <v>5</v>
          </cell>
          <cell r="F52">
            <v>60</v>
          </cell>
          <cell r="G52">
            <v>688</v>
          </cell>
          <cell r="H52">
            <v>234</v>
          </cell>
          <cell r="I52">
            <v>35</v>
          </cell>
          <cell r="J52">
            <v>3771</v>
          </cell>
          <cell r="K52">
            <v>0</v>
          </cell>
          <cell r="L52">
            <v>3771</v>
          </cell>
          <cell r="M52">
            <v>0</v>
          </cell>
          <cell r="N52">
            <v>22.45</v>
          </cell>
          <cell r="R52">
            <v>5953.3280297003448</v>
          </cell>
          <cell r="S52">
            <v>0</v>
          </cell>
          <cell r="T52">
            <v>167.97327394209353</v>
          </cell>
          <cell r="V52" t="str">
            <v>Sand rate is zero but clamp on sensor is on alarm condition, its being fixed.</v>
          </cell>
          <cell r="W52">
            <v>22450</v>
          </cell>
          <cell r="X52">
            <v>0</v>
          </cell>
        </row>
        <row r="53">
          <cell r="B53">
            <v>38774</v>
          </cell>
          <cell r="C53" t="str">
            <v>B-08</v>
          </cell>
          <cell r="D53" t="str">
            <v>B-08:Zone2_3</v>
          </cell>
          <cell r="E53">
            <v>8</v>
          </cell>
          <cell r="F53">
            <v>60</v>
          </cell>
          <cell r="G53">
            <v>685</v>
          </cell>
          <cell r="H53">
            <v>224</v>
          </cell>
          <cell r="I53">
            <v>41</v>
          </cell>
          <cell r="J53">
            <v>3327</v>
          </cell>
          <cell r="K53">
            <v>143</v>
          </cell>
          <cell r="L53">
            <v>3470</v>
          </cell>
          <cell r="M53">
            <v>4.1210374639769451</v>
          </cell>
          <cell r="N53">
            <v>21.95</v>
          </cell>
          <cell r="R53">
            <v>6597.5353171024944</v>
          </cell>
          <cell r="S53">
            <v>6.5148063781321186</v>
          </cell>
          <cell r="T53">
            <v>158.0865603644647</v>
          </cell>
          <cell r="W53">
            <v>21950</v>
          </cell>
          <cell r="X53">
            <v>0</v>
          </cell>
        </row>
        <row r="54">
          <cell r="B54">
            <v>38779</v>
          </cell>
          <cell r="C54" t="str">
            <v>B-08</v>
          </cell>
          <cell r="D54" t="str">
            <v>B-08:Zone2_3</v>
          </cell>
          <cell r="E54">
            <v>6</v>
          </cell>
          <cell r="F54">
            <v>60</v>
          </cell>
          <cell r="G54">
            <v>676</v>
          </cell>
          <cell r="H54">
            <v>230</v>
          </cell>
          <cell r="I54">
            <v>42</v>
          </cell>
          <cell r="J54">
            <v>3146</v>
          </cell>
          <cell r="K54">
            <v>277</v>
          </cell>
          <cell r="L54">
            <v>3423</v>
          </cell>
          <cell r="M54">
            <v>8.0923166812737364</v>
          </cell>
          <cell r="N54">
            <v>21.89</v>
          </cell>
          <cell r="R54">
            <v>6958.0419580419584</v>
          </cell>
          <cell r="S54">
            <v>12.654179990863408</v>
          </cell>
          <cell r="T54">
            <v>156.37277295568754</v>
          </cell>
          <cell r="W54">
            <v>21890</v>
          </cell>
          <cell r="X54">
            <v>0</v>
          </cell>
        </row>
        <row r="55">
          <cell r="B55">
            <v>38790</v>
          </cell>
          <cell r="C55" t="str">
            <v>B-08</v>
          </cell>
          <cell r="D55" t="str">
            <v>B-08:Zone2_3</v>
          </cell>
          <cell r="E55">
            <v>10</v>
          </cell>
          <cell r="F55">
            <v>60</v>
          </cell>
          <cell r="G55">
            <v>672</v>
          </cell>
          <cell r="H55">
            <v>232</v>
          </cell>
          <cell r="I55">
            <v>42</v>
          </cell>
          <cell r="J55">
            <v>3185</v>
          </cell>
          <cell r="K55">
            <v>92</v>
          </cell>
          <cell r="L55">
            <v>3277</v>
          </cell>
          <cell r="M55">
            <v>2.8074458346048217</v>
          </cell>
          <cell r="N55">
            <v>21.1</v>
          </cell>
          <cell r="R55">
            <v>6624.8037676609101</v>
          </cell>
          <cell r="S55">
            <v>4.3601895734597154</v>
          </cell>
          <cell r="T55">
            <v>155.30805687203792</v>
          </cell>
          <cell r="V55" t="str">
            <v>300 BOPD drop</v>
          </cell>
          <cell r="W55">
            <v>21100</v>
          </cell>
          <cell r="X55">
            <v>0</v>
          </cell>
        </row>
        <row r="56">
          <cell r="B56">
            <v>38797</v>
          </cell>
          <cell r="C56" t="str">
            <v>B-08</v>
          </cell>
          <cell r="D56" t="str">
            <v>B-08:Zone2_3</v>
          </cell>
          <cell r="E56">
            <v>8</v>
          </cell>
          <cell r="F56">
            <v>66</v>
          </cell>
          <cell r="G56">
            <v>611</v>
          </cell>
          <cell r="H56">
            <v>230</v>
          </cell>
          <cell r="I56">
            <v>47</v>
          </cell>
          <cell r="J56">
            <v>3036</v>
          </cell>
          <cell r="K56">
            <v>7</v>
          </cell>
          <cell r="L56">
            <v>3043</v>
          </cell>
          <cell r="M56">
            <v>0.23003614853762736</v>
          </cell>
          <cell r="N56">
            <v>23.16</v>
          </cell>
          <cell r="R56">
            <v>7628.458498023715</v>
          </cell>
          <cell r="S56">
            <v>0.30224525043177891</v>
          </cell>
          <cell r="T56">
            <v>131.39032815198618</v>
          </cell>
          <cell r="W56">
            <v>23160</v>
          </cell>
          <cell r="X56">
            <v>0</v>
          </cell>
        </row>
        <row r="57">
          <cell r="B57">
            <v>38832</v>
          </cell>
          <cell r="C57" t="str">
            <v>B-08</v>
          </cell>
          <cell r="D57" t="str">
            <v>B-08:Zone2_3</v>
          </cell>
          <cell r="E57">
            <v>16</v>
          </cell>
          <cell r="F57">
            <v>66</v>
          </cell>
          <cell r="G57">
            <v>606</v>
          </cell>
          <cell r="H57">
            <v>232</v>
          </cell>
          <cell r="I57">
            <v>59</v>
          </cell>
          <cell r="J57">
            <v>3475</v>
          </cell>
          <cell r="K57">
            <v>0</v>
          </cell>
          <cell r="L57">
            <v>3475</v>
          </cell>
          <cell r="M57">
            <v>0</v>
          </cell>
          <cell r="N57">
            <v>21.8</v>
          </cell>
          <cell r="R57">
            <v>6273.3812949640287</v>
          </cell>
          <cell r="S57">
            <v>0</v>
          </cell>
          <cell r="T57">
            <v>159.40366972477065</v>
          </cell>
          <cell r="V57" t="str">
            <v>Lose oil of 500 bopd but wtr (alloc)</v>
          </cell>
          <cell r="W57">
            <v>21800</v>
          </cell>
          <cell r="X57">
            <v>0</v>
          </cell>
        </row>
        <row r="58">
          <cell r="B58">
            <v>38858</v>
          </cell>
          <cell r="C58" t="str">
            <v>B-08</v>
          </cell>
          <cell r="D58" t="str">
            <v>B-08:Zone2_3</v>
          </cell>
          <cell r="E58">
            <v>11</v>
          </cell>
          <cell r="F58">
            <v>66</v>
          </cell>
          <cell r="G58">
            <v>602</v>
          </cell>
          <cell r="H58">
            <v>221</v>
          </cell>
          <cell r="I58">
            <v>64</v>
          </cell>
          <cell r="J58">
            <v>2694</v>
          </cell>
          <cell r="K58">
            <v>51</v>
          </cell>
          <cell r="L58">
            <v>2745</v>
          </cell>
          <cell r="M58">
            <v>1.8579234972677596</v>
          </cell>
          <cell r="N58">
            <v>21.18</v>
          </cell>
          <cell r="R58">
            <v>7861.915367483296</v>
          </cell>
          <cell r="S58">
            <v>2.4079320113314449</v>
          </cell>
          <cell r="T58">
            <v>129.60339943342777</v>
          </cell>
          <cell r="W58">
            <v>21180</v>
          </cell>
          <cell r="X58">
            <v>0</v>
          </cell>
        </row>
        <row r="59">
          <cell r="B59">
            <v>38874</v>
          </cell>
          <cell r="C59" t="str">
            <v>B-08</v>
          </cell>
          <cell r="D59" t="str">
            <v>B-08:Zone2_3</v>
          </cell>
          <cell r="E59">
            <v>12</v>
          </cell>
          <cell r="F59">
            <v>66</v>
          </cell>
          <cell r="G59">
            <v>606</v>
          </cell>
          <cell r="H59">
            <v>220</v>
          </cell>
          <cell r="I59">
            <v>66</v>
          </cell>
          <cell r="J59">
            <v>2269</v>
          </cell>
          <cell r="K59">
            <v>272</v>
          </cell>
          <cell r="L59">
            <v>2541</v>
          </cell>
          <cell r="M59">
            <v>10.704447068083432</v>
          </cell>
          <cell r="N59">
            <v>20.51</v>
          </cell>
          <cell r="R59">
            <v>9039.224327897753</v>
          </cell>
          <cell r="S59">
            <v>13.261823500731351</v>
          </cell>
          <cell r="T59">
            <v>123.89078498293516</v>
          </cell>
          <cell r="W59">
            <v>20510</v>
          </cell>
          <cell r="X59">
            <v>0</v>
          </cell>
        </row>
        <row r="60">
          <cell r="B60">
            <v>38895</v>
          </cell>
          <cell r="C60" t="str">
            <v>B-08</v>
          </cell>
          <cell r="D60" t="str">
            <v>B-08:Zone2_3</v>
          </cell>
          <cell r="E60">
            <v>20</v>
          </cell>
          <cell r="F60">
            <v>65</v>
          </cell>
          <cell r="G60">
            <v>580</v>
          </cell>
          <cell r="H60">
            <v>213</v>
          </cell>
          <cell r="I60">
            <v>65</v>
          </cell>
          <cell r="J60">
            <v>2287</v>
          </cell>
          <cell r="K60">
            <v>104</v>
          </cell>
          <cell r="L60">
            <v>2391</v>
          </cell>
          <cell r="M60">
            <v>4.3496445002091173</v>
          </cell>
          <cell r="N60">
            <v>20.9</v>
          </cell>
          <cell r="R60">
            <v>9138.6095321381727</v>
          </cell>
          <cell r="S60">
            <v>4.9760765550239237</v>
          </cell>
          <cell r="T60">
            <v>114.40191387559808</v>
          </cell>
          <cell r="W60">
            <v>20900</v>
          </cell>
          <cell r="X60">
            <v>0</v>
          </cell>
        </row>
        <row r="61">
          <cell r="B61">
            <v>38904</v>
          </cell>
          <cell r="C61" t="str">
            <v>B-08</v>
          </cell>
          <cell r="D61" t="str">
            <v>B-08:Zone2_3</v>
          </cell>
          <cell r="E61">
            <v>11</v>
          </cell>
          <cell r="F61">
            <v>65</v>
          </cell>
          <cell r="G61">
            <v>599</v>
          </cell>
          <cell r="H61">
            <v>217</v>
          </cell>
          <cell r="I61">
            <v>68</v>
          </cell>
          <cell r="J61">
            <v>2211</v>
          </cell>
          <cell r="K61">
            <v>126</v>
          </cell>
          <cell r="L61">
            <v>2337</v>
          </cell>
          <cell r="M61">
            <v>5.3915275994865208</v>
          </cell>
          <cell r="N61">
            <v>20.75</v>
          </cell>
          <cell r="R61">
            <v>9384.8937132519222</v>
          </cell>
          <cell r="S61">
            <v>6.072289156626506</v>
          </cell>
          <cell r="T61">
            <v>112.62650602409639</v>
          </cell>
          <cell r="W61">
            <v>20750</v>
          </cell>
          <cell r="X61">
            <v>0</v>
          </cell>
        </row>
        <row r="62">
          <cell r="B62">
            <v>38910</v>
          </cell>
          <cell r="C62" t="str">
            <v>B-08</v>
          </cell>
          <cell r="D62" t="str">
            <v>B-08:Zone2_3</v>
          </cell>
          <cell r="E62">
            <v>12</v>
          </cell>
          <cell r="F62">
            <v>65</v>
          </cell>
          <cell r="G62">
            <v>597</v>
          </cell>
          <cell r="H62">
            <v>211</v>
          </cell>
          <cell r="I62">
            <v>68</v>
          </cell>
          <cell r="J62">
            <v>2044</v>
          </cell>
          <cell r="K62">
            <v>393</v>
          </cell>
          <cell r="L62">
            <v>2437</v>
          </cell>
          <cell r="M62">
            <v>16.126384899466558</v>
          </cell>
          <cell r="N62">
            <v>20.57</v>
          </cell>
          <cell r="R62">
            <v>10063.600782778865</v>
          </cell>
          <cell r="S62">
            <v>19.105493437044238</v>
          </cell>
          <cell r="T62">
            <v>118.47350510452115</v>
          </cell>
          <cell r="V62" t="str">
            <v>wtr on and off</v>
          </cell>
          <cell r="W62">
            <v>20570</v>
          </cell>
          <cell r="X62">
            <v>0</v>
          </cell>
        </row>
        <row r="63">
          <cell r="B63">
            <v>38944</v>
          </cell>
          <cell r="C63" t="str">
            <v>B-08</v>
          </cell>
          <cell r="D63" t="str">
            <v>B-08:Zone2_3</v>
          </cell>
          <cell r="E63">
            <v>7</v>
          </cell>
          <cell r="F63">
            <v>66</v>
          </cell>
          <cell r="G63">
            <v>589</v>
          </cell>
          <cell r="H63">
            <v>210</v>
          </cell>
          <cell r="I63">
            <v>74</v>
          </cell>
          <cell r="J63">
            <v>1422</v>
          </cell>
          <cell r="K63">
            <v>117</v>
          </cell>
          <cell r="L63">
            <v>1539</v>
          </cell>
          <cell r="M63">
            <v>7.60233918128655</v>
          </cell>
          <cell r="N63">
            <v>21.71</v>
          </cell>
          <cell r="R63">
            <v>15267.229254571026</v>
          </cell>
          <cell r="S63">
            <v>5.3892215568862278</v>
          </cell>
          <cell r="T63">
            <v>70.888991248272688</v>
          </cell>
          <cell r="V63" t="str">
            <v>after trasmitter fixed (wtr show up)</v>
          </cell>
          <cell r="W63">
            <v>21710</v>
          </cell>
          <cell r="X63">
            <v>0</v>
          </cell>
        </row>
        <row r="64">
          <cell r="B64">
            <v>38950</v>
          </cell>
          <cell r="C64" t="str">
            <v>B-08</v>
          </cell>
          <cell r="D64" t="str">
            <v>B-08:Zone2_3</v>
          </cell>
          <cell r="E64">
            <v>24</v>
          </cell>
          <cell r="F64">
            <v>66</v>
          </cell>
          <cell r="G64">
            <v>579</v>
          </cell>
          <cell r="H64">
            <v>215</v>
          </cell>
          <cell r="I64">
            <v>70</v>
          </cell>
          <cell r="J64">
            <v>2027</v>
          </cell>
          <cell r="K64">
            <v>121</v>
          </cell>
          <cell r="L64">
            <v>2148</v>
          </cell>
          <cell r="M64">
            <v>5.633147113594041</v>
          </cell>
          <cell r="N64">
            <v>21.76</v>
          </cell>
          <cell r="R64">
            <v>10735.076467686236</v>
          </cell>
          <cell r="S64">
            <v>5.5606617647058822</v>
          </cell>
          <cell r="T64">
            <v>98.713235294117652</v>
          </cell>
          <cell r="V64" t="str">
            <v>wtr is consistent</v>
          </cell>
          <cell r="W64">
            <v>21760</v>
          </cell>
          <cell r="X64">
            <v>0</v>
          </cell>
        </row>
        <row r="65">
          <cell r="B65">
            <v>38952</v>
          </cell>
          <cell r="C65" t="str">
            <v>B-08</v>
          </cell>
          <cell r="D65" t="str">
            <v>B-08:Zone2_3</v>
          </cell>
          <cell r="E65">
            <v>22</v>
          </cell>
          <cell r="F65">
            <v>66</v>
          </cell>
          <cell r="G65">
            <v>579</v>
          </cell>
          <cell r="H65">
            <v>216</v>
          </cell>
          <cell r="I65">
            <v>74</v>
          </cell>
          <cell r="J65">
            <v>1947</v>
          </cell>
          <cell r="K65">
            <v>128</v>
          </cell>
          <cell r="L65">
            <v>2075</v>
          </cell>
          <cell r="M65">
            <v>6.168674698795181</v>
          </cell>
          <cell r="N65">
            <v>21.67</v>
          </cell>
          <cell r="R65">
            <v>11129.943502824859</v>
          </cell>
          <cell r="S65">
            <v>5.9067835717581909</v>
          </cell>
          <cell r="T65">
            <v>95.754499307798795</v>
          </cell>
          <cell r="W65">
            <v>21670</v>
          </cell>
          <cell r="X65">
            <v>0</v>
          </cell>
        </row>
        <row r="66">
          <cell r="B66">
            <v>38973</v>
          </cell>
          <cell r="C66" t="str">
            <v>B-08</v>
          </cell>
          <cell r="D66" t="str">
            <v>B-08:Zone2_3</v>
          </cell>
          <cell r="E66">
            <v>7</v>
          </cell>
          <cell r="F66">
            <v>30</v>
          </cell>
          <cell r="G66">
            <v>1208</v>
          </cell>
          <cell r="H66">
            <v>222</v>
          </cell>
          <cell r="I66">
            <v>564</v>
          </cell>
          <cell r="J66">
            <v>851</v>
          </cell>
          <cell r="K66">
            <v>0</v>
          </cell>
          <cell r="L66">
            <v>851</v>
          </cell>
          <cell r="M66">
            <v>0</v>
          </cell>
          <cell r="N66">
            <v>14.91</v>
          </cell>
          <cell r="R66">
            <v>17520.564042303173</v>
          </cell>
          <cell r="S66">
            <v>0</v>
          </cell>
          <cell r="T66">
            <v>57.075788061703555</v>
          </cell>
          <cell r="V66" t="str">
            <v>test while running MPLT but wtr dissappeared ??</v>
          </cell>
          <cell r="W66">
            <v>14910</v>
          </cell>
          <cell r="X66">
            <v>0</v>
          </cell>
        </row>
        <row r="67">
          <cell r="B67">
            <v>38992</v>
          </cell>
          <cell r="C67" t="str">
            <v>B-08</v>
          </cell>
          <cell r="D67" t="str">
            <v>B-08:Zone2_3</v>
          </cell>
          <cell r="E67">
            <v>10</v>
          </cell>
          <cell r="F67">
            <v>65</v>
          </cell>
          <cell r="G67">
            <v>536</v>
          </cell>
          <cell r="H67">
            <v>207</v>
          </cell>
          <cell r="I67">
            <v>513</v>
          </cell>
          <cell r="J67">
            <v>1821</v>
          </cell>
          <cell r="K67">
            <v>0</v>
          </cell>
          <cell r="L67">
            <v>1821</v>
          </cell>
          <cell r="M67">
            <v>0</v>
          </cell>
          <cell r="N67">
            <v>20.69</v>
          </cell>
          <cell r="R67">
            <v>11361.889071938494</v>
          </cell>
          <cell r="S67">
            <v>0</v>
          </cell>
          <cell r="T67">
            <v>88.013533107781541</v>
          </cell>
          <cell r="W67">
            <v>20690</v>
          </cell>
          <cell r="X67">
            <v>0</v>
          </cell>
        </row>
        <row r="68">
          <cell r="B68">
            <v>38994</v>
          </cell>
          <cell r="C68" t="str">
            <v>B-08</v>
          </cell>
          <cell r="D68" t="str">
            <v>B-08:Zone2_3</v>
          </cell>
          <cell r="E68">
            <v>7</v>
          </cell>
          <cell r="F68">
            <v>65</v>
          </cell>
          <cell r="G68">
            <v>548</v>
          </cell>
          <cell r="H68">
            <v>213</v>
          </cell>
          <cell r="I68">
            <v>515</v>
          </cell>
          <cell r="J68">
            <v>1795</v>
          </cell>
          <cell r="K68">
            <v>1</v>
          </cell>
          <cell r="L68">
            <v>1796</v>
          </cell>
          <cell r="M68">
            <v>5.5679287305122498E-2</v>
          </cell>
          <cell r="N68">
            <v>20.54</v>
          </cell>
          <cell r="R68">
            <v>11442.896935933148</v>
          </cell>
          <cell r="S68">
            <v>4.8685491723466409E-2</v>
          </cell>
          <cell r="T68">
            <v>87.439143135345674</v>
          </cell>
          <cell r="W68">
            <v>20540</v>
          </cell>
          <cell r="X68">
            <v>0</v>
          </cell>
        </row>
        <row r="69">
          <cell r="B69">
            <v>39005</v>
          </cell>
          <cell r="C69" t="str">
            <v>B-08</v>
          </cell>
          <cell r="D69" t="str">
            <v>B-08:Zone2_3</v>
          </cell>
          <cell r="E69">
            <v>10</v>
          </cell>
          <cell r="F69">
            <v>70</v>
          </cell>
          <cell r="G69">
            <v>506</v>
          </cell>
          <cell r="H69">
            <v>215</v>
          </cell>
          <cell r="I69">
            <v>503</v>
          </cell>
          <cell r="J69">
            <v>1731</v>
          </cell>
          <cell r="K69">
            <v>0</v>
          </cell>
          <cell r="L69">
            <v>1731</v>
          </cell>
          <cell r="M69">
            <v>0</v>
          </cell>
          <cell r="N69">
            <v>20.68</v>
          </cell>
          <cell r="R69">
            <v>11946.85153090699</v>
          </cell>
          <cell r="S69">
            <v>0</v>
          </cell>
          <cell r="T69">
            <v>83.704061895551263</v>
          </cell>
          <cell r="V69" t="str">
            <v>at 500 psi THP</v>
          </cell>
          <cell r="W69">
            <v>20680</v>
          </cell>
          <cell r="X69">
            <v>0</v>
          </cell>
        </row>
        <row r="70">
          <cell r="B70">
            <v>39016</v>
          </cell>
          <cell r="C70" t="str">
            <v>B-08</v>
          </cell>
          <cell r="D70" t="str">
            <v>B-08:Zone2_3</v>
          </cell>
          <cell r="E70">
            <v>12</v>
          </cell>
          <cell r="F70">
            <v>70</v>
          </cell>
          <cell r="G70">
            <v>508</v>
          </cell>
          <cell r="H70">
            <v>221</v>
          </cell>
          <cell r="I70">
            <v>435</v>
          </cell>
          <cell r="J70">
            <v>1701</v>
          </cell>
          <cell r="K70">
            <v>0</v>
          </cell>
          <cell r="L70">
            <v>1701</v>
          </cell>
          <cell r="M70">
            <v>0</v>
          </cell>
          <cell r="N70">
            <v>21.35</v>
          </cell>
          <cell r="R70">
            <v>12551.440329218107</v>
          </cell>
          <cell r="S70">
            <v>0</v>
          </cell>
          <cell r="T70">
            <v>79.672131147540981</v>
          </cell>
          <cell r="W70">
            <v>21350</v>
          </cell>
          <cell r="X70">
            <v>0</v>
          </cell>
        </row>
        <row r="71">
          <cell r="B71">
            <v>39019</v>
          </cell>
          <cell r="C71" t="str">
            <v>B-08</v>
          </cell>
          <cell r="D71" t="str">
            <v>B-08:Zone2_3</v>
          </cell>
          <cell r="E71">
            <v>17</v>
          </cell>
          <cell r="F71">
            <v>70</v>
          </cell>
          <cell r="G71">
            <v>509</v>
          </cell>
          <cell r="H71">
            <v>214</v>
          </cell>
          <cell r="I71">
            <v>496</v>
          </cell>
          <cell r="J71">
            <v>1670</v>
          </cell>
          <cell r="K71">
            <v>0</v>
          </cell>
          <cell r="L71">
            <v>1670</v>
          </cell>
          <cell r="M71">
            <v>0</v>
          </cell>
          <cell r="N71">
            <v>20.49</v>
          </cell>
          <cell r="R71">
            <v>12269.461077844311</v>
          </cell>
          <cell r="S71">
            <v>0</v>
          </cell>
          <cell r="T71">
            <v>81.503172279160566</v>
          </cell>
          <cell r="W71">
            <v>20490</v>
          </cell>
          <cell r="X71">
            <v>0</v>
          </cell>
        </row>
        <row r="72">
          <cell r="B72">
            <v>39020</v>
          </cell>
          <cell r="C72" t="str">
            <v>B-08</v>
          </cell>
          <cell r="D72" t="str">
            <v>B-08:Zone2_3</v>
          </cell>
          <cell r="E72">
            <v>14</v>
          </cell>
          <cell r="F72">
            <v>70</v>
          </cell>
          <cell r="G72">
            <v>508</v>
          </cell>
          <cell r="H72">
            <v>212</v>
          </cell>
          <cell r="I72">
            <v>435</v>
          </cell>
          <cell r="J72">
            <v>1712</v>
          </cell>
          <cell r="K72">
            <v>0</v>
          </cell>
          <cell r="L72">
            <v>1712</v>
          </cell>
          <cell r="M72">
            <v>0</v>
          </cell>
          <cell r="N72">
            <v>20.399999999999999</v>
          </cell>
          <cell r="R72">
            <v>11915.88785046729</v>
          </cell>
          <cell r="S72">
            <v>0</v>
          </cell>
          <cell r="T72">
            <v>83.921568627450981</v>
          </cell>
          <cell r="V72" t="str">
            <v>retest due to unmanned</v>
          </cell>
          <cell r="W72">
            <v>20400</v>
          </cell>
          <cell r="X72">
            <v>0</v>
          </cell>
        </row>
        <row r="73">
          <cell r="B73">
            <v>39031</v>
          </cell>
          <cell r="C73" t="str">
            <v>B-08</v>
          </cell>
          <cell r="D73" t="str">
            <v>B-08:Zone2_3</v>
          </cell>
          <cell r="E73">
            <v>13</v>
          </cell>
          <cell r="F73">
            <v>70</v>
          </cell>
          <cell r="G73">
            <v>504</v>
          </cell>
          <cell r="H73">
            <v>221</v>
          </cell>
          <cell r="I73">
            <v>493</v>
          </cell>
          <cell r="J73">
            <v>1643</v>
          </cell>
          <cell r="K73">
            <v>0</v>
          </cell>
          <cell r="L73">
            <v>1643</v>
          </cell>
          <cell r="M73">
            <v>0</v>
          </cell>
          <cell r="N73">
            <v>19.98</v>
          </cell>
          <cell r="R73">
            <v>12160.681679853926</v>
          </cell>
          <cell r="S73">
            <v>0</v>
          </cell>
          <cell r="T73">
            <v>82.232232232232235</v>
          </cell>
          <cell r="W73">
            <v>19980</v>
          </cell>
          <cell r="X73">
            <v>0</v>
          </cell>
        </row>
        <row r="74">
          <cell r="B74">
            <v>39041</v>
          </cell>
          <cell r="C74" t="str">
            <v>B-08</v>
          </cell>
          <cell r="D74" t="str">
            <v>B-08:Zone2_3</v>
          </cell>
          <cell r="E74">
            <v>12</v>
          </cell>
          <cell r="F74">
            <v>72</v>
          </cell>
          <cell r="G74">
            <v>538</v>
          </cell>
          <cell r="H74">
            <v>223</v>
          </cell>
          <cell r="I74">
            <v>494</v>
          </cell>
          <cell r="J74">
            <v>1555</v>
          </cell>
          <cell r="K74">
            <v>0</v>
          </cell>
          <cell r="L74">
            <v>1555</v>
          </cell>
          <cell r="M74">
            <v>0</v>
          </cell>
          <cell r="N74">
            <v>19.36</v>
          </cell>
          <cell r="R74">
            <v>12450.160771704181</v>
          </cell>
          <cell r="S74">
            <v>0</v>
          </cell>
          <cell r="T74">
            <v>80.320247933884303</v>
          </cell>
          <cell r="W74">
            <v>19360</v>
          </cell>
          <cell r="X74">
            <v>0</v>
          </cell>
        </row>
        <row r="75">
          <cell r="B75">
            <v>39046</v>
          </cell>
          <cell r="C75" t="str">
            <v>B-08</v>
          </cell>
          <cell r="D75" t="str">
            <v>B-08:Zone2_3</v>
          </cell>
          <cell r="E75">
            <v>12</v>
          </cell>
          <cell r="F75">
            <v>72</v>
          </cell>
          <cell r="G75">
            <v>545</v>
          </cell>
          <cell r="H75">
            <v>223</v>
          </cell>
          <cell r="I75">
            <v>494</v>
          </cell>
          <cell r="J75">
            <v>1528</v>
          </cell>
          <cell r="K75">
            <v>0</v>
          </cell>
          <cell r="L75">
            <v>1528</v>
          </cell>
          <cell r="M75">
            <v>0</v>
          </cell>
          <cell r="N75">
            <v>19.149999999999999</v>
          </cell>
          <cell r="R75">
            <v>12532.722513089006</v>
          </cell>
          <cell r="S75">
            <v>0</v>
          </cell>
          <cell r="T75">
            <v>79.791122715404697</v>
          </cell>
          <cell r="W75">
            <v>19150</v>
          </cell>
          <cell r="X75">
            <v>0</v>
          </cell>
        </row>
        <row r="76">
          <cell r="B76">
            <v>39051</v>
          </cell>
          <cell r="C76" t="str">
            <v>B-08</v>
          </cell>
          <cell r="D76" t="str">
            <v>B-08:Zone2_3</v>
          </cell>
          <cell r="E76">
            <v>13</v>
          </cell>
          <cell r="F76">
            <v>72</v>
          </cell>
          <cell r="G76">
            <v>522</v>
          </cell>
          <cell r="H76">
            <v>223</v>
          </cell>
          <cell r="I76">
            <v>490</v>
          </cell>
          <cell r="J76">
            <v>1423</v>
          </cell>
          <cell r="K76">
            <v>0</v>
          </cell>
          <cell r="L76">
            <v>1423</v>
          </cell>
          <cell r="M76">
            <v>0</v>
          </cell>
          <cell r="N76">
            <v>19.29</v>
          </cell>
          <cell r="R76">
            <v>13555.867884750527</v>
          </cell>
          <cell r="S76">
            <v>0</v>
          </cell>
          <cell r="T76">
            <v>73.768792120269566</v>
          </cell>
          <cell r="V76" t="str">
            <v>show wtr at one data (wrong ?)</v>
          </cell>
          <cell r="W76">
            <v>19290</v>
          </cell>
          <cell r="X76">
            <v>0</v>
          </cell>
        </row>
        <row r="77">
          <cell r="B77">
            <v>39057</v>
          </cell>
          <cell r="C77" t="str">
            <v>B-08</v>
          </cell>
          <cell r="D77" t="str">
            <v>B-08:Zone2_3</v>
          </cell>
          <cell r="E77">
            <v>10</v>
          </cell>
          <cell r="F77">
            <v>72</v>
          </cell>
          <cell r="G77">
            <v>528</v>
          </cell>
          <cell r="H77">
            <v>224</v>
          </cell>
          <cell r="I77">
            <v>488</v>
          </cell>
          <cell r="J77">
            <v>1473</v>
          </cell>
          <cell r="K77">
            <v>0</v>
          </cell>
          <cell r="L77">
            <v>1473</v>
          </cell>
          <cell r="M77">
            <v>0</v>
          </cell>
          <cell r="N77">
            <v>19.010000000000002</v>
          </cell>
          <cell r="R77">
            <v>12905.634758995247</v>
          </cell>
          <cell r="S77">
            <v>0</v>
          </cell>
          <cell r="T77">
            <v>77.48553392951078</v>
          </cell>
          <cell r="W77">
            <v>19010</v>
          </cell>
          <cell r="X77">
            <v>0</v>
          </cell>
        </row>
        <row r="78">
          <cell r="B78">
            <v>39058</v>
          </cell>
          <cell r="C78" t="str">
            <v>B-08</v>
          </cell>
          <cell r="D78" t="str">
            <v>B-08:Zone2_3</v>
          </cell>
          <cell r="E78">
            <v>13</v>
          </cell>
          <cell r="F78">
            <v>72</v>
          </cell>
          <cell r="G78">
            <v>528</v>
          </cell>
          <cell r="H78">
            <v>223</v>
          </cell>
          <cell r="I78">
            <v>488</v>
          </cell>
          <cell r="J78">
            <v>1498</v>
          </cell>
          <cell r="K78">
            <v>0</v>
          </cell>
          <cell r="L78">
            <v>1498</v>
          </cell>
          <cell r="M78">
            <v>0</v>
          </cell>
          <cell r="N78">
            <v>18.98</v>
          </cell>
          <cell r="R78">
            <v>12670.226969292389</v>
          </cell>
          <cell r="S78">
            <v>0</v>
          </cell>
          <cell r="T78">
            <v>78.925184404636454</v>
          </cell>
          <cell r="W78">
            <v>18980</v>
          </cell>
          <cell r="X78">
            <v>0</v>
          </cell>
        </row>
        <row r="79">
          <cell r="B79">
            <v>39061</v>
          </cell>
          <cell r="C79" t="str">
            <v>B-08</v>
          </cell>
          <cell r="D79" t="str">
            <v>B-08:Zone2_3</v>
          </cell>
          <cell r="E79">
            <v>6</v>
          </cell>
          <cell r="F79">
            <v>100</v>
          </cell>
          <cell r="G79">
            <v>497</v>
          </cell>
          <cell r="H79">
            <v>211</v>
          </cell>
          <cell r="I79">
            <v>497</v>
          </cell>
          <cell r="J79">
            <v>1370</v>
          </cell>
          <cell r="K79">
            <v>2</v>
          </cell>
          <cell r="L79">
            <v>1372</v>
          </cell>
          <cell r="M79">
            <v>0.1457725947521866</v>
          </cell>
          <cell r="N79">
            <v>19.97</v>
          </cell>
          <cell r="R79">
            <v>14576.642335766423</v>
          </cell>
          <cell r="S79">
            <v>0.10015022533800701</v>
          </cell>
          <cell r="T79">
            <v>68.703054581872806</v>
          </cell>
          <cell r="V79" t="str">
            <v>short test</v>
          </cell>
          <cell r="W79">
            <v>19970</v>
          </cell>
          <cell r="X79">
            <v>0</v>
          </cell>
        </row>
        <row r="80">
          <cell r="B80">
            <v>39062</v>
          </cell>
          <cell r="C80" t="str">
            <v>B-08</v>
          </cell>
          <cell r="D80" t="str">
            <v>B-08:Zone2_3</v>
          </cell>
          <cell r="E80">
            <v>11</v>
          </cell>
          <cell r="F80">
            <v>100</v>
          </cell>
          <cell r="G80">
            <v>495</v>
          </cell>
          <cell r="H80">
            <v>218</v>
          </cell>
          <cell r="I80">
            <v>477</v>
          </cell>
          <cell r="J80">
            <v>1456</v>
          </cell>
          <cell r="K80">
            <v>0</v>
          </cell>
          <cell r="L80">
            <v>1456</v>
          </cell>
          <cell r="M80">
            <v>0</v>
          </cell>
          <cell r="N80">
            <v>19.21</v>
          </cell>
          <cell r="R80">
            <v>13193.681318681318</v>
          </cell>
          <cell r="S80">
            <v>0</v>
          </cell>
          <cell r="T80">
            <v>75.793857365955233</v>
          </cell>
          <cell r="V80" t="str">
            <v>Choke 100%, no Oil significant improve</v>
          </cell>
          <cell r="W80">
            <v>19210</v>
          </cell>
          <cell r="X80">
            <v>0</v>
          </cell>
        </row>
        <row r="81">
          <cell r="B81">
            <v>39088</v>
          </cell>
          <cell r="C81" t="str">
            <v>B-08</v>
          </cell>
          <cell r="D81" t="str">
            <v>B-08:Zone2_3</v>
          </cell>
          <cell r="E81">
            <v>11</v>
          </cell>
          <cell r="F81">
            <v>100</v>
          </cell>
          <cell r="G81">
            <v>505</v>
          </cell>
          <cell r="H81">
            <v>203</v>
          </cell>
          <cell r="I81">
            <v>492</v>
          </cell>
          <cell r="J81">
            <v>1625</v>
          </cell>
          <cell r="K81">
            <v>0</v>
          </cell>
          <cell r="L81">
            <v>1625</v>
          </cell>
          <cell r="M81">
            <v>0</v>
          </cell>
          <cell r="N81">
            <v>18.03</v>
          </cell>
          <cell r="R81">
            <v>11095.384615384615</v>
          </cell>
          <cell r="S81">
            <v>0</v>
          </cell>
          <cell r="T81">
            <v>90.127565169162509</v>
          </cell>
          <cell r="V81" t="str">
            <v>Choke actuator broken,  open choke by bypass air supply</v>
          </cell>
          <cell r="W81">
            <v>18030</v>
          </cell>
          <cell r="X81">
            <v>0</v>
          </cell>
        </row>
        <row r="82">
          <cell r="B82">
            <v>39097</v>
          </cell>
          <cell r="C82" t="str">
            <v>B-08</v>
          </cell>
          <cell r="D82" t="str">
            <v>B-08:Zone2_3</v>
          </cell>
          <cell r="E82">
            <v>12</v>
          </cell>
          <cell r="F82">
            <v>100</v>
          </cell>
          <cell r="G82">
            <v>502</v>
          </cell>
          <cell r="H82">
            <v>214</v>
          </cell>
          <cell r="I82">
            <v>501</v>
          </cell>
          <cell r="J82">
            <v>1579</v>
          </cell>
          <cell r="K82">
            <v>0</v>
          </cell>
          <cell r="L82">
            <v>1579</v>
          </cell>
          <cell r="M82">
            <v>0</v>
          </cell>
          <cell r="N82">
            <v>17.920000000000002</v>
          </cell>
          <cell r="R82">
            <v>11348.955034832172</v>
          </cell>
          <cell r="S82">
            <v>0</v>
          </cell>
          <cell r="T82">
            <v>88.113839285714292</v>
          </cell>
          <cell r="W82">
            <v>17920</v>
          </cell>
          <cell r="X82">
            <v>0</v>
          </cell>
        </row>
        <row r="83">
          <cell r="B83">
            <v>39137</v>
          </cell>
          <cell r="C83" t="str">
            <v>B-08</v>
          </cell>
          <cell r="D83" t="str">
            <v>B-08:Zone2_3</v>
          </cell>
          <cell r="E83">
            <v>8</v>
          </cell>
          <cell r="F83">
            <v>100</v>
          </cell>
          <cell r="G83">
            <v>499</v>
          </cell>
          <cell r="H83">
            <v>211</v>
          </cell>
          <cell r="I83">
            <v>487</v>
          </cell>
          <cell r="J83">
            <v>819</v>
          </cell>
          <cell r="K83">
            <v>0</v>
          </cell>
          <cell r="L83">
            <v>819</v>
          </cell>
          <cell r="M83">
            <v>0</v>
          </cell>
          <cell r="N83">
            <v>20.98</v>
          </cell>
          <cell r="R83">
            <v>25616.605616605615</v>
          </cell>
          <cell r="S83">
            <v>0</v>
          </cell>
          <cell r="T83">
            <v>39.037178265014298</v>
          </cell>
          <cell r="W83">
            <v>20980</v>
          </cell>
          <cell r="X83">
            <v>0</v>
          </cell>
        </row>
        <row r="84">
          <cell r="B84">
            <v>39151</v>
          </cell>
          <cell r="C84" t="str">
            <v>B-08</v>
          </cell>
          <cell r="D84" t="str">
            <v>B-08:Zone2_3</v>
          </cell>
          <cell r="E84">
            <v>13</v>
          </cell>
          <cell r="F84">
            <v>100</v>
          </cell>
          <cell r="G84">
            <v>499</v>
          </cell>
          <cell r="H84">
            <v>220</v>
          </cell>
          <cell r="I84">
            <v>482</v>
          </cell>
          <cell r="J84">
            <v>745</v>
          </cell>
          <cell r="K84">
            <v>12</v>
          </cell>
          <cell r="L84">
            <v>757</v>
          </cell>
          <cell r="M84">
            <v>1.5852047556142668</v>
          </cell>
          <cell r="N84">
            <v>18.43</v>
          </cell>
          <cell r="R84">
            <v>24738.255033557049</v>
          </cell>
          <cell r="S84">
            <v>0.65111231687466087</v>
          </cell>
          <cell r="T84">
            <v>41.07433532284319</v>
          </cell>
          <cell r="W84">
            <v>18430</v>
          </cell>
          <cell r="X84">
            <v>0</v>
          </cell>
        </row>
        <row r="85">
          <cell r="B85">
            <v>39160</v>
          </cell>
          <cell r="C85" t="str">
            <v>B-08</v>
          </cell>
          <cell r="D85" t="str">
            <v>B-08:Zone2_3</v>
          </cell>
          <cell r="E85">
            <v>8</v>
          </cell>
          <cell r="F85">
            <v>100</v>
          </cell>
          <cell r="G85">
            <v>507</v>
          </cell>
          <cell r="H85">
            <v>226</v>
          </cell>
          <cell r="I85">
            <v>481</v>
          </cell>
          <cell r="J85">
            <v>776</v>
          </cell>
          <cell r="K85">
            <v>2</v>
          </cell>
          <cell r="L85">
            <v>778</v>
          </cell>
          <cell r="M85">
            <v>0.25706940874035988</v>
          </cell>
          <cell r="N85">
            <v>18</v>
          </cell>
          <cell r="R85">
            <v>23195.876288659794</v>
          </cell>
          <cell r="S85">
            <v>0.1111111111111111</v>
          </cell>
          <cell r="T85">
            <v>43.222222222222221</v>
          </cell>
          <cell r="W85">
            <v>18000</v>
          </cell>
          <cell r="X85">
            <v>0</v>
          </cell>
        </row>
        <row r="86">
          <cell r="B86">
            <v>39170</v>
          </cell>
          <cell r="C86" t="str">
            <v>B-08</v>
          </cell>
          <cell r="D86" t="str">
            <v>B-08:Zone2_3</v>
          </cell>
          <cell r="E86">
            <v>10</v>
          </cell>
          <cell r="F86">
            <v>100</v>
          </cell>
          <cell r="G86">
            <v>506</v>
          </cell>
          <cell r="H86">
            <v>224</v>
          </cell>
          <cell r="I86">
            <v>475</v>
          </cell>
          <cell r="J86">
            <v>724</v>
          </cell>
          <cell r="K86">
            <v>1</v>
          </cell>
          <cell r="L86">
            <v>725</v>
          </cell>
          <cell r="M86">
            <v>0.13793103448275862</v>
          </cell>
          <cell r="N86">
            <v>17.600000000000001</v>
          </cell>
          <cell r="R86">
            <v>24309.392265193372</v>
          </cell>
          <cell r="S86">
            <v>5.6818181818181816E-2</v>
          </cell>
          <cell r="T86">
            <v>41.19318181818182</v>
          </cell>
          <cell r="W86">
            <v>17600</v>
          </cell>
          <cell r="X86">
            <v>0</v>
          </cell>
        </row>
        <row r="87">
          <cell r="B87">
            <v>39178</v>
          </cell>
          <cell r="C87" t="str">
            <v>B-08</v>
          </cell>
          <cell r="D87" t="str">
            <v>B-08:Zone2_3</v>
          </cell>
          <cell r="E87">
            <v>5</v>
          </cell>
          <cell r="F87">
            <v>100</v>
          </cell>
          <cell r="G87">
            <v>495</v>
          </cell>
          <cell r="H87">
            <v>223</v>
          </cell>
          <cell r="I87">
            <v>469</v>
          </cell>
          <cell r="J87">
            <v>772</v>
          </cell>
          <cell r="K87">
            <v>95.9</v>
          </cell>
          <cell r="L87">
            <v>867.9</v>
          </cell>
          <cell r="M87">
            <v>11.049660099089756</v>
          </cell>
          <cell r="N87">
            <v>17.41</v>
          </cell>
          <cell r="O87">
            <v>17.41</v>
          </cell>
          <cell r="P87">
            <v>0</v>
          </cell>
          <cell r="R87">
            <v>22551.813471502592</v>
          </cell>
          <cell r="S87">
            <v>5.5083285468121765</v>
          </cell>
          <cell r="T87">
            <v>49.850660539919588</v>
          </cell>
          <cell r="W87">
            <v>17410</v>
          </cell>
          <cell r="X87">
            <v>0</v>
          </cell>
        </row>
        <row r="88">
          <cell r="B88">
            <v>39184</v>
          </cell>
          <cell r="C88" t="str">
            <v>B-08</v>
          </cell>
          <cell r="D88" t="str">
            <v>B-08:Zone2_3</v>
          </cell>
          <cell r="E88">
            <v>8</v>
          </cell>
          <cell r="F88">
            <v>100</v>
          </cell>
          <cell r="G88">
            <v>513</v>
          </cell>
          <cell r="H88">
            <v>225</v>
          </cell>
          <cell r="I88">
            <v>468</v>
          </cell>
          <cell r="J88">
            <v>720.5</v>
          </cell>
          <cell r="K88">
            <v>0.1</v>
          </cell>
          <cell r="L88">
            <v>720.6</v>
          </cell>
          <cell r="M88">
            <v>1.3877324451845684E-2</v>
          </cell>
          <cell r="N88">
            <v>16.98</v>
          </cell>
          <cell r="O88">
            <v>16.98</v>
          </cell>
          <cell r="P88">
            <v>0</v>
          </cell>
          <cell r="R88">
            <v>23566.967383761275</v>
          </cell>
          <cell r="S88">
            <v>5.8892815076560662E-3</v>
          </cell>
          <cell r="T88">
            <v>42.438162544169614</v>
          </cell>
          <cell r="W88">
            <v>16980</v>
          </cell>
          <cell r="X88">
            <v>0</v>
          </cell>
        </row>
        <row r="89">
          <cell r="B89">
            <v>39189</v>
          </cell>
          <cell r="C89" t="str">
            <v>B-08</v>
          </cell>
          <cell r="D89" t="str">
            <v>B-08:Zone2_3</v>
          </cell>
          <cell r="E89">
            <v>23</v>
          </cell>
          <cell r="F89">
            <v>100</v>
          </cell>
          <cell r="G89">
            <v>503</v>
          </cell>
          <cell r="H89">
            <v>226</v>
          </cell>
          <cell r="I89">
            <v>467</v>
          </cell>
          <cell r="J89">
            <v>680.6</v>
          </cell>
          <cell r="K89">
            <v>40.6</v>
          </cell>
          <cell r="L89">
            <v>721.2</v>
          </cell>
          <cell r="M89">
            <v>5.6295063782584585</v>
          </cell>
          <cell r="N89">
            <v>16.989999999999998</v>
          </cell>
          <cell r="O89">
            <v>16.989999999999998</v>
          </cell>
          <cell r="P89">
            <v>0</v>
          </cell>
          <cell r="R89">
            <v>24963.267704966205</v>
          </cell>
          <cell r="S89">
            <v>2.3896409652736903</v>
          </cell>
          <cell r="T89">
            <v>42.448499117127724</v>
          </cell>
          <cell r="W89">
            <v>16990</v>
          </cell>
          <cell r="X89">
            <v>0</v>
          </cell>
        </row>
        <row r="90">
          <cell r="B90">
            <v>39220</v>
          </cell>
          <cell r="C90" t="str">
            <v>B-08</v>
          </cell>
          <cell r="D90" t="str">
            <v>B-08:Zone2_3</v>
          </cell>
          <cell r="E90">
            <v>9</v>
          </cell>
          <cell r="F90">
            <v>100</v>
          </cell>
          <cell r="G90">
            <v>514</v>
          </cell>
          <cell r="H90">
            <v>213</v>
          </cell>
          <cell r="I90">
            <v>456</v>
          </cell>
          <cell r="J90">
            <v>704.2</v>
          </cell>
          <cell r="K90">
            <v>474.7</v>
          </cell>
          <cell r="L90">
            <v>1178.9000000000001</v>
          </cell>
          <cell r="M90">
            <v>40.266349987276271</v>
          </cell>
          <cell r="N90">
            <v>16.07</v>
          </cell>
          <cell r="O90">
            <v>16.07</v>
          </cell>
          <cell r="P90">
            <v>0</v>
          </cell>
          <cell r="R90">
            <v>22820.221527975005</v>
          </cell>
          <cell r="S90">
            <v>29.539514623522091</v>
          </cell>
          <cell r="T90">
            <v>73.360298693217175</v>
          </cell>
          <cell r="W90">
            <v>16070</v>
          </cell>
          <cell r="X90">
            <v>0</v>
          </cell>
        </row>
        <row r="91">
          <cell r="B91">
            <v>39235</v>
          </cell>
          <cell r="C91" t="str">
            <v>B-08</v>
          </cell>
          <cell r="D91" t="str">
            <v>B-08:Zone2_3</v>
          </cell>
          <cell r="E91">
            <v>18</v>
          </cell>
          <cell r="F91">
            <v>100</v>
          </cell>
          <cell r="G91">
            <v>500</v>
          </cell>
          <cell r="H91">
            <v>222</v>
          </cell>
          <cell r="I91">
            <v>444</v>
          </cell>
          <cell r="J91">
            <v>657.7</v>
          </cell>
          <cell r="K91">
            <v>583.29999999999995</v>
          </cell>
          <cell r="L91">
            <v>1241</v>
          </cell>
          <cell r="M91">
            <v>47.00241740531829</v>
          </cell>
          <cell r="N91">
            <v>16.16</v>
          </cell>
          <cell r="O91">
            <v>16.16</v>
          </cell>
          <cell r="P91">
            <v>0</v>
          </cell>
          <cell r="R91">
            <v>24570.47285996655</v>
          </cell>
          <cell r="S91">
            <v>36.095297029702969</v>
          </cell>
          <cell r="T91">
            <v>76.794554455445549</v>
          </cell>
          <cell r="V91" t="str">
            <v>consistent Oil and Gas rate</v>
          </cell>
          <cell r="W91">
            <v>16160</v>
          </cell>
          <cell r="X91">
            <v>0</v>
          </cell>
        </row>
        <row r="92">
          <cell r="B92">
            <v>39280</v>
          </cell>
          <cell r="C92" t="str">
            <v>B-08</v>
          </cell>
          <cell r="D92" t="str">
            <v>B-08:Zone2_3</v>
          </cell>
          <cell r="E92">
            <v>13</v>
          </cell>
          <cell r="F92">
            <v>100</v>
          </cell>
          <cell r="G92">
            <v>489</v>
          </cell>
          <cell r="H92">
            <v>222</v>
          </cell>
          <cell r="I92">
            <v>422</v>
          </cell>
          <cell r="J92">
            <v>531.20000000000005</v>
          </cell>
          <cell r="K92">
            <v>1059</v>
          </cell>
          <cell r="L92">
            <v>1590.2</v>
          </cell>
          <cell r="M92">
            <v>66.595396805433282</v>
          </cell>
          <cell r="N92">
            <v>14.85</v>
          </cell>
          <cell r="O92">
            <v>14.85</v>
          </cell>
          <cell r="P92">
            <v>0</v>
          </cell>
          <cell r="R92">
            <v>27955.572289156626</v>
          </cell>
          <cell r="S92">
            <v>71.313131313131308</v>
          </cell>
          <cell r="T92">
            <v>107.08417508417509</v>
          </cell>
          <cell r="V92" t="str">
            <v>wtr too high and not stable</v>
          </cell>
          <cell r="W92">
            <v>14850</v>
          </cell>
          <cell r="X92">
            <v>0</v>
          </cell>
        </row>
        <row r="93">
          <cell r="B93">
            <v>39294</v>
          </cell>
          <cell r="C93" t="str">
            <v>B-08</v>
          </cell>
          <cell r="D93" t="str">
            <v>B-08:Zone2_3</v>
          </cell>
          <cell r="E93">
            <v>12</v>
          </cell>
          <cell r="F93">
            <v>100</v>
          </cell>
          <cell r="G93">
            <v>505</v>
          </cell>
          <cell r="H93">
            <v>211</v>
          </cell>
          <cell r="I93">
            <v>434</v>
          </cell>
          <cell r="J93">
            <v>686.4</v>
          </cell>
          <cell r="K93">
            <v>509.7</v>
          </cell>
          <cell r="L93">
            <v>1196.0999999999999</v>
          </cell>
          <cell r="M93">
            <v>42.613493855028842</v>
          </cell>
          <cell r="N93">
            <v>13.37</v>
          </cell>
          <cell r="O93">
            <v>13.37</v>
          </cell>
          <cell r="P93">
            <v>0</v>
          </cell>
          <cell r="R93">
            <v>19478.43822843823</v>
          </cell>
          <cell r="S93">
            <v>38.122662677636498</v>
          </cell>
          <cell r="T93">
            <v>89.461480927449514</v>
          </cell>
          <cell r="W93">
            <v>13370</v>
          </cell>
          <cell r="X93">
            <v>0</v>
          </cell>
        </row>
        <row r="94">
          <cell r="B94">
            <v>39301</v>
          </cell>
          <cell r="C94" t="str">
            <v>B-08</v>
          </cell>
          <cell r="D94" t="str">
            <v>B-08:Zone2_3</v>
          </cell>
          <cell r="E94">
            <v>5</v>
          </cell>
          <cell r="F94">
            <v>70</v>
          </cell>
          <cell r="G94">
            <v>514</v>
          </cell>
          <cell r="H94">
            <v>214</v>
          </cell>
          <cell r="I94">
            <v>434</v>
          </cell>
          <cell r="J94">
            <v>624.9</v>
          </cell>
          <cell r="K94">
            <v>277.3</v>
          </cell>
          <cell r="L94">
            <v>902.2</v>
          </cell>
          <cell r="M94">
            <v>30.735978718687651</v>
          </cell>
          <cell r="N94">
            <v>13.07</v>
          </cell>
          <cell r="O94">
            <v>13.07</v>
          </cell>
          <cell r="P94">
            <v>0</v>
          </cell>
          <cell r="R94">
            <v>20915.346455432868</v>
          </cell>
          <cell r="S94">
            <v>21.216526396327467</v>
          </cell>
          <cell r="T94">
            <v>69.028309104820195</v>
          </cell>
          <cell r="V94" t="str">
            <v>short test</v>
          </cell>
          <cell r="W94">
            <v>13070</v>
          </cell>
          <cell r="X94">
            <v>0</v>
          </cell>
        </row>
        <row r="95">
          <cell r="B95">
            <v>39306</v>
          </cell>
          <cell r="C95" t="str">
            <v>B-08</v>
          </cell>
          <cell r="D95" t="str">
            <v>B-08:Zone2_3</v>
          </cell>
          <cell r="E95">
            <v>8</v>
          </cell>
          <cell r="F95">
            <v>100</v>
          </cell>
          <cell r="G95">
            <v>533</v>
          </cell>
          <cell r="H95">
            <v>212</v>
          </cell>
          <cell r="I95">
            <v>432</v>
          </cell>
          <cell r="J95">
            <v>613.70000000000005</v>
          </cell>
          <cell r="K95">
            <v>283.60000000000002</v>
          </cell>
          <cell r="L95">
            <v>897.3</v>
          </cell>
          <cell r="M95">
            <v>31.605928897804525</v>
          </cell>
          <cell r="N95">
            <v>12.73</v>
          </cell>
          <cell r="O95">
            <v>12.73</v>
          </cell>
          <cell r="P95">
            <v>0</v>
          </cell>
          <cell r="R95">
            <v>20743.034055727556</v>
          </cell>
          <cell r="S95">
            <v>22.278083267871171</v>
          </cell>
          <cell r="T95">
            <v>70.487038491751761</v>
          </cell>
          <cell r="W95">
            <v>12730</v>
          </cell>
          <cell r="X95">
            <v>0</v>
          </cell>
        </row>
        <row r="96">
          <cell r="B96">
            <v>39311</v>
          </cell>
          <cell r="C96" t="str">
            <v>B-08</v>
          </cell>
          <cell r="D96" t="str">
            <v>B-08:Zone2_3</v>
          </cell>
          <cell r="E96">
            <v>7</v>
          </cell>
          <cell r="F96">
            <v>100</v>
          </cell>
          <cell r="G96">
            <v>494</v>
          </cell>
          <cell r="H96">
            <v>211</v>
          </cell>
          <cell r="I96">
            <v>480</v>
          </cell>
          <cell r="J96">
            <v>718</v>
          </cell>
          <cell r="K96">
            <v>303</v>
          </cell>
          <cell r="L96">
            <v>1021</v>
          </cell>
          <cell r="M96">
            <v>29.676787463271303</v>
          </cell>
          <cell r="N96">
            <v>12.87</v>
          </cell>
          <cell r="R96">
            <v>17924.791086350975</v>
          </cell>
          <cell r="S96">
            <v>23.543123543123542</v>
          </cell>
          <cell r="T96">
            <v>79.33177933177933</v>
          </cell>
          <cell r="V96" t="str">
            <v>Onshore PhD didn't work</v>
          </cell>
          <cell r="W96">
            <v>12870</v>
          </cell>
          <cell r="X96">
            <v>0</v>
          </cell>
        </row>
        <row r="97">
          <cell r="B97">
            <v>39319</v>
          </cell>
          <cell r="C97" t="str">
            <v>B-08</v>
          </cell>
          <cell r="D97" t="str">
            <v>B-08:Zone2_3</v>
          </cell>
          <cell r="E97">
            <v>8</v>
          </cell>
          <cell r="F97">
            <v>100</v>
          </cell>
          <cell r="G97">
            <v>484</v>
          </cell>
          <cell r="H97">
            <v>216</v>
          </cell>
          <cell r="I97">
            <v>429</v>
          </cell>
          <cell r="J97">
            <v>679</v>
          </cell>
          <cell r="K97">
            <v>487</v>
          </cell>
          <cell r="L97">
            <v>1166</v>
          </cell>
          <cell r="M97">
            <v>41.766723842195539</v>
          </cell>
          <cell r="N97">
            <v>12.57</v>
          </cell>
          <cell r="R97">
            <v>18512.518409425626</v>
          </cell>
          <cell r="S97">
            <v>38.743038981702469</v>
          </cell>
          <cell r="T97">
            <v>92.760540970564833</v>
          </cell>
          <cell r="W97">
            <v>12570</v>
          </cell>
          <cell r="X97">
            <v>0</v>
          </cell>
        </row>
        <row r="98">
          <cell r="B98">
            <v>39326</v>
          </cell>
          <cell r="C98" t="str">
            <v>B-08</v>
          </cell>
          <cell r="D98" t="str">
            <v>B-08:Zone2_3</v>
          </cell>
          <cell r="E98">
            <v>8</v>
          </cell>
          <cell r="F98">
            <v>100</v>
          </cell>
          <cell r="G98">
            <v>483</v>
          </cell>
          <cell r="H98">
            <v>223</v>
          </cell>
          <cell r="I98">
            <v>426</v>
          </cell>
          <cell r="J98">
            <v>642</v>
          </cell>
          <cell r="K98">
            <v>644</v>
          </cell>
          <cell r="L98">
            <v>1286</v>
          </cell>
          <cell r="M98">
            <v>50.077760497667185</v>
          </cell>
          <cell r="N98">
            <v>12.7</v>
          </cell>
          <cell r="R98">
            <v>19781.931464174453</v>
          </cell>
          <cell r="S98">
            <v>50.708661417322837</v>
          </cell>
          <cell r="T98">
            <v>101.25984251968504</v>
          </cell>
          <cell r="W98">
            <v>12700</v>
          </cell>
          <cell r="X98">
            <v>0</v>
          </cell>
        </row>
        <row r="99">
          <cell r="B99">
            <v>39346</v>
          </cell>
          <cell r="C99" t="str">
            <v>B-08</v>
          </cell>
          <cell r="D99" t="str">
            <v>B-08:Zone2_3</v>
          </cell>
          <cell r="E99">
            <v>12</v>
          </cell>
          <cell r="F99">
            <v>100</v>
          </cell>
          <cell r="G99">
            <v>492</v>
          </cell>
          <cell r="H99">
            <v>221</v>
          </cell>
          <cell r="I99">
            <v>420</v>
          </cell>
          <cell r="J99">
            <v>616</v>
          </cell>
          <cell r="K99">
            <v>567</v>
          </cell>
          <cell r="L99">
            <v>1183</v>
          </cell>
          <cell r="M99">
            <v>47.928994082840234</v>
          </cell>
          <cell r="N99">
            <v>11.76</v>
          </cell>
          <cell r="R99">
            <v>19090.909090909092</v>
          </cell>
          <cell r="S99">
            <v>48.214285714285715</v>
          </cell>
          <cell r="T99">
            <v>100.5952380952381</v>
          </cell>
          <cell r="V99" t="str">
            <v>Test Choke 100%</v>
          </cell>
          <cell r="W99">
            <v>11760</v>
          </cell>
          <cell r="X99">
            <v>0</v>
          </cell>
        </row>
        <row r="100">
          <cell r="B100">
            <v>39370</v>
          </cell>
          <cell r="C100" t="str">
            <v>B-08</v>
          </cell>
          <cell r="D100" t="str">
            <v>B-08:Zone2_3</v>
          </cell>
          <cell r="E100">
            <v>23</v>
          </cell>
          <cell r="F100">
            <v>100</v>
          </cell>
          <cell r="G100">
            <v>486</v>
          </cell>
          <cell r="H100">
            <v>219</v>
          </cell>
          <cell r="I100">
            <v>411</v>
          </cell>
          <cell r="J100">
            <v>595</v>
          </cell>
          <cell r="K100">
            <v>724</v>
          </cell>
          <cell r="L100">
            <v>1319</v>
          </cell>
          <cell r="M100">
            <v>54.890068233510235</v>
          </cell>
          <cell r="N100">
            <v>11.36</v>
          </cell>
          <cell r="R100">
            <v>19092.436974789915</v>
          </cell>
          <cell r="S100">
            <v>63.732394366197184</v>
          </cell>
          <cell r="T100">
            <v>116.10915492957747</v>
          </cell>
          <cell r="W100">
            <v>11360</v>
          </cell>
          <cell r="X100">
            <v>0</v>
          </cell>
        </row>
        <row r="101">
          <cell r="B101">
            <v>39408</v>
          </cell>
          <cell r="C101" t="str">
            <v>B-08</v>
          </cell>
          <cell r="D101" t="str">
            <v>B-08:Zone2_3</v>
          </cell>
          <cell r="E101">
            <v>8</v>
          </cell>
          <cell r="F101">
            <v>100</v>
          </cell>
          <cell r="G101">
            <v>471</v>
          </cell>
          <cell r="H101">
            <v>212</v>
          </cell>
          <cell r="I101">
            <v>398</v>
          </cell>
          <cell r="J101">
            <v>512</v>
          </cell>
          <cell r="K101">
            <v>303</v>
          </cell>
          <cell r="L101">
            <v>815</v>
          </cell>
          <cell r="M101">
            <v>37.177914110429448</v>
          </cell>
          <cell r="N101">
            <v>10.4</v>
          </cell>
          <cell r="R101">
            <v>20312.5</v>
          </cell>
          <cell r="S101">
            <v>29.134615384615383</v>
          </cell>
          <cell r="T101">
            <v>78.365384615384613</v>
          </cell>
          <cell r="V101" t="str">
            <v>oil slightly drop</v>
          </cell>
          <cell r="W101">
            <v>10400</v>
          </cell>
          <cell r="X101">
            <v>0</v>
          </cell>
        </row>
        <row r="102">
          <cell r="B102">
            <v>39418</v>
          </cell>
          <cell r="C102" t="str">
            <v>B-08</v>
          </cell>
          <cell r="D102" t="str">
            <v>B-08:Zone2_3</v>
          </cell>
          <cell r="E102">
            <v>8</v>
          </cell>
          <cell r="F102">
            <v>100</v>
          </cell>
          <cell r="G102">
            <v>480</v>
          </cell>
          <cell r="H102">
            <v>219</v>
          </cell>
          <cell r="I102">
            <v>396</v>
          </cell>
          <cell r="J102">
            <v>559</v>
          </cell>
          <cell r="K102">
            <v>938</v>
          </cell>
          <cell r="L102">
            <v>1497</v>
          </cell>
          <cell r="M102">
            <v>62.658650634602537</v>
          </cell>
          <cell r="N102">
            <v>10.199999999999999</v>
          </cell>
          <cell r="R102">
            <v>18246.869409660107</v>
          </cell>
          <cell r="S102">
            <v>91.960784313725483</v>
          </cell>
          <cell r="T102">
            <v>146.76470588235293</v>
          </cell>
          <cell r="V102" t="str">
            <v>Opening Choke 100%</v>
          </cell>
          <cell r="W102">
            <v>10200</v>
          </cell>
          <cell r="X102">
            <v>0</v>
          </cell>
        </row>
        <row r="103">
          <cell r="B103">
            <v>39423</v>
          </cell>
          <cell r="C103" t="str">
            <v>B-08</v>
          </cell>
          <cell r="D103" t="str">
            <v>B-08:Zone2_3</v>
          </cell>
          <cell r="E103">
            <v>6</v>
          </cell>
          <cell r="F103">
            <v>100</v>
          </cell>
          <cell r="G103">
            <v>480</v>
          </cell>
          <cell r="H103">
            <v>225</v>
          </cell>
          <cell r="I103">
            <v>395</v>
          </cell>
          <cell r="J103">
            <v>517</v>
          </cell>
          <cell r="K103">
            <v>331</v>
          </cell>
          <cell r="L103">
            <v>848</v>
          </cell>
          <cell r="M103">
            <v>39.033018867924525</v>
          </cell>
          <cell r="N103">
            <v>10.1</v>
          </cell>
          <cell r="R103">
            <v>19535.783365570598</v>
          </cell>
          <cell r="S103">
            <v>32.772277227722775</v>
          </cell>
          <cell r="T103">
            <v>83.960396039603964</v>
          </cell>
          <cell r="V103" t="str">
            <v>wtr on and off</v>
          </cell>
          <cell r="W103">
            <v>10100</v>
          </cell>
          <cell r="X103">
            <v>0</v>
          </cell>
        </row>
        <row r="104">
          <cell r="B104">
            <v>39427</v>
          </cell>
          <cell r="C104" t="str">
            <v>B-08</v>
          </cell>
          <cell r="D104" t="str">
            <v>B-08:Zone2_3</v>
          </cell>
          <cell r="E104">
            <v>9</v>
          </cell>
          <cell r="F104">
            <v>100</v>
          </cell>
          <cell r="G104">
            <v>436</v>
          </cell>
          <cell r="H104">
            <v>220</v>
          </cell>
          <cell r="I104">
            <v>388</v>
          </cell>
          <cell r="J104">
            <v>523</v>
          </cell>
          <cell r="K104">
            <v>378</v>
          </cell>
          <cell r="L104">
            <v>901</v>
          </cell>
          <cell r="M104">
            <v>41.953385127635961</v>
          </cell>
          <cell r="N104">
            <v>10.73</v>
          </cell>
          <cell r="R104">
            <v>20516.252390057361</v>
          </cell>
          <cell r="S104">
            <v>35.228331780055917</v>
          </cell>
          <cell r="T104">
            <v>83.970177073625351</v>
          </cell>
          <cell r="W104">
            <v>10730</v>
          </cell>
          <cell r="X104">
            <v>0</v>
          </cell>
        </row>
        <row r="105">
          <cell r="B105">
            <v>39439</v>
          </cell>
          <cell r="C105" t="str">
            <v>B-08</v>
          </cell>
          <cell r="D105" t="str">
            <v>B-08:Zone2_3</v>
          </cell>
          <cell r="E105">
            <v>8</v>
          </cell>
          <cell r="F105">
            <v>100</v>
          </cell>
          <cell r="G105">
            <v>460</v>
          </cell>
          <cell r="H105">
            <v>218</v>
          </cell>
          <cell r="I105">
            <v>391</v>
          </cell>
          <cell r="J105">
            <v>630</v>
          </cell>
          <cell r="K105">
            <v>373</v>
          </cell>
          <cell r="L105">
            <v>1003</v>
          </cell>
          <cell r="M105">
            <v>37.188434695912264</v>
          </cell>
          <cell r="N105">
            <v>9.66</v>
          </cell>
          <cell r="R105">
            <v>15333.333333333334</v>
          </cell>
          <cell r="S105">
            <v>38.612836438923395</v>
          </cell>
          <cell r="T105">
            <v>103.83022774327122</v>
          </cell>
          <cell r="W105">
            <v>9660</v>
          </cell>
          <cell r="X105">
            <v>0</v>
          </cell>
        </row>
        <row r="106">
          <cell r="B106">
            <v>39449</v>
          </cell>
          <cell r="C106" t="str">
            <v>B-08</v>
          </cell>
          <cell r="D106" t="str">
            <v>B-08:Zone2_3</v>
          </cell>
          <cell r="E106">
            <v>8</v>
          </cell>
          <cell r="F106">
            <v>100</v>
          </cell>
          <cell r="G106">
            <v>488</v>
          </cell>
          <cell r="H106">
            <v>209</v>
          </cell>
          <cell r="I106">
            <v>389</v>
          </cell>
          <cell r="J106">
            <v>482</v>
          </cell>
          <cell r="K106">
            <v>492</v>
          </cell>
          <cell r="L106">
            <v>974</v>
          </cell>
          <cell r="M106">
            <v>50.513347022587268</v>
          </cell>
          <cell r="N106">
            <v>9.06</v>
          </cell>
          <cell r="R106">
            <v>18796.68049792531</v>
          </cell>
          <cell r="S106">
            <v>54.304635761589402</v>
          </cell>
          <cell r="T106">
            <v>107.50551876379691</v>
          </cell>
          <cell r="V106" t="str">
            <v>Oil little bit drop</v>
          </cell>
          <cell r="W106">
            <v>9060</v>
          </cell>
          <cell r="X106">
            <v>0</v>
          </cell>
        </row>
        <row r="107">
          <cell r="B107">
            <v>39467</v>
          </cell>
          <cell r="C107" t="str">
            <v>B-08</v>
          </cell>
          <cell r="D107" t="str">
            <v>B-08:Zone2_3</v>
          </cell>
          <cell r="E107">
            <v>8</v>
          </cell>
          <cell r="F107">
            <v>100</v>
          </cell>
          <cell r="G107">
            <v>460</v>
          </cell>
          <cell r="H107">
            <v>212</v>
          </cell>
          <cell r="I107">
            <v>374</v>
          </cell>
          <cell r="J107">
            <v>603</v>
          </cell>
          <cell r="K107">
            <v>796</v>
          </cell>
          <cell r="L107">
            <v>1399</v>
          </cell>
          <cell r="M107">
            <v>56.897784131522513</v>
          </cell>
          <cell r="N107">
            <v>9.91</v>
          </cell>
          <cell r="R107">
            <v>16434.494195688225</v>
          </cell>
          <cell r="S107">
            <v>80.322906155398584</v>
          </cell>
          <cell r="T107">
            <v>141.17053481331988</v>
          </cell>
          <cell r="V107" t="str">
            <v>Test after Jan S/D</v>
          </cell>
          <cell r="W107">
            <v>9910</v>
          </cell>
          <cell r="X107">
            <v>0</v>
          </cell>
        </row>
        <row r="108">
          <cell r="B108">
            <v>39481</v>
          </cell>
          <cell r="C108" t="str">
            <v>B-08</v>
          </cell>
          <cell r="D108" t="str">
            <v>B-08:Zone2_3</v>
          </cell>
          <cell r="E108">
            <v>8</v>
          </cell>
          <cell r="F108">
            <v>100</v>
          </cell>
          <cell r="G108">
            <v>468</v>
          </cell>
          <cell r="H108">
            <v>212</v>
          </cell>
          <cell r="I108">
            <v>380</v>
          </cell>
          <cell r="J108">
            <v>485</v>
          </cell>
          <cell r="K108">
            <v>592</v>
          </cell>
          <cell r="L108">
            <v>1077</v>
          </cell>
          <cell r="M108">
            <v>54.967502321262764</v>
          </cell>
          <cell r="N108">
            <v>8.5</v>
          </cell>
          <cell r="R108">
            <v>17525.773195876289</v>
          </cell>
          <cell r="S108">
            <v>69.647058823529406</v>
          </cell>
          <cell r="T108">
            <v>126.70588235294117</v>
          </cell>
          <cell r="W108">
            <v>8500</v>
          </cell>
          <cell r="X108">
            <v>0</v>
          </cell>
        </row>
        <row r="109">
          <cell r="B109">
            <v>39491</v>
          </cell>
          <cell r="C109" t="str">
            <v>B-08</v>
          </cell>
          <cell r="D109" t="str">
            <v>B-08:Zone2_3</v>
          </cell>
          <cell r="E109">
            <v>11</v>
          </cell>
          <cell r="F109">
            <v>100</v>
          </cell>
          <cell r="G109">
            <v>463</v>
          </cell>
          <cell r="H109">
            <v>214</v>
          </cell>
          <cell r="I109">
            <v>377</v>
          </cell>
          <cell r="J109">
            <v>525</v>
          </cell>
          <cell r="K109">
            <v>216</v>
          </cell>
          <cell r="L109">
            <v>741</v>
          </cell>
          <cell r="M109">
            <v>29.149797570850204</v>
          </cell>
          <cell r="N109">
            <v>8.67</v>
          </cell>
          <cell r="R109">
            <v>16514.285714285714</v>
          </cell>
          <cell r="S109">
            <v>24.913494809688583</v>
          </cell>
          <cell r="T109">
            <v>85.467128027681667</v>
          </cell>
          <cell r="W109">
            <v>8670</v>
          </cell>
          <cell r="X109">
            <v>0</v>
          </cell>
        </row>
        <row r="110">
          <cell r="B110">
            <v>39499</v>
          </cell>
          <cell r="C110" t="str">
            <v>B-08</v>
          </cell>
          <cell r="D110" t="str">
            <v>B-08:Zone2_3</v>
          </cell>
          <cell r="E110">
            <v>9</v>
          </cell>
          <cell r="F110">
            <v>100</v>
          </cell>
          <cell r="G110">
            <v>463</v>
          </cell>
          <cell r="H110">
            <v>212</v>
          </cell>
          <cell r="I110">
            <v>375</v>
          </cell>
          <cell r="J110">
            <v>465</v>
          </cell>
          <cell r="K110">
            <v>406</v>
          </cell>
          <cell r="L110">
            <v>871</v>
          </cell>
          <cell r="M110">
            <v>46.61308840413318</v>
          </cell>
          <cell r="N110">
            <v>8.33</v>
          </cell>
          <cell r="R110">
            <v>17913.978494623654</v>
          </cell>
          <cell r="S110">
            <v>48.739495798319325</v>
          </cell>
          <cell r="T110">
            <v>104.56182472989195</v>
          </cell>
          <cell r="V110" t="str">
            <v>wtr getting better after flushing</v>
          </cell>
          <cell r="W110">
            <v>8330</v>
          </cell>
          <cell r="X110">
            <v>0</v>
          </cell>
        </row>
        <row r="111">
          <cell r="B111">
            <v>39517</v>
          </cell>
          <cell r="C111" t="str">
            <v>B-08</v>
          </cell>
          <cell r="D111" t="str">
            <v>B-08:Zone2_3</v>
          </cell>
          <cell r="E111">
            <v>11</v>
          </cell>
          <cell r="F111">
            <v>100</v>
          </cell>
          <cell r="G111">
            <v>487</v>
          </cell>
          <cell r="H111">
            <v>212</v>
          </cell>
          <cell r="I111">
            <v>371</v>
          </cell>
          <cell r="J111">
            <v>443</v>
          </cell>
          <cell r="K111">
            <v>454</v>
          </cell>
          <cell r="L111">
            <v>897</v>
          </cell>
          <cell r="M111">
            <v>50.613154960981049</v>
          </cell>
          <cell r="N111">
            <v>7.71</v>
          </cell>
          <cell r="R111">
            <v>17404.063205417606</v>
          </cell>
          <cell r="S111">
            <v>58.884565499351488</v>
          </cell>
          <cell r="T111">
            <v>116.34241245136187</v>
          </cell>
          <cell r="W111">
            <v>7710</v>
          </cell>
          <cell r="X111">
            <v>0</v>
          </cell>
        </row>
        <row r="112">
          <cell r="B112">
            <v>39524</v>
          </cell>
          <cell r="C112" t="str">
            <v>B-08</v>
          </cell>
          <cell r="D112" t="str">
            <v>B-08:Zone2_3</v>
          </cell>
          <cell r="E112">
            <v>11</v>
          </cell>
          <cell r="F112">
            <v>100</v>
          </cell>
          <cell r="G112">
            <v>488</v>
          </cell>
          <cell r="H112">
            <v>214</v>
          </cell>
          <cell r="I112">
            <v>360</v>
          </cell>
          <cell r="J112">
            <v>442</v>
          </cell>
          <cell r="K112">
            <v>702</v>
          </cell>
          <cell r="L112">
            <v>1144</v>
          </cell>
          <cell r="M112">
            <v>61.363636363636367</v>
          </cell>
          <cell r="N112">
            <v>8.7799999999999994</v>
          </cell>
          <cell r="R112">
            <v>19864.25339366516</v>
          </cell>
          <cell r="S112">
            <v>79.954441913439638</v>
          </cell>
          <cell r="T112">
            <v>130.29612756264237</v>
          </cell>
          <cell r="V112" t="str">
            <v>wtr suspected too high</v>
          </cell>
          <cell r="W112">
            <v>8780</v>
          </cell>
          <cell r="X112">
            <v>0</v>
          </cell>
        </row>
        <row r="113">
          <cell r="B113">
            <v>39538</v>
          </cell>
          <cell r="C113" t="str">
            <v>B-08</v>
          </cell>
          <cell r="D113" t="str">
            <v>B-08:Zone2_3</v>
          </cell>
          <cell r="E113">
            <v>20</v>
          </cell>
          <cell r="F113">
            <v>100</v>
          </cell>
          <cell r="G113">
            <v>477</v>
          </cell>
          <cell r="H113">
            <v>220</v>
          </cell>
          <cell r="I113">
            <v>368</v>
          </cell>
          <cell r="J113">
            <v>422</v>
          </cell>
          <cell r="K113">
            <v>486</v>
          </cell>
          <cell r="L113">
            <v>908</v>
          </cell>
          <cell r="M113">
            <v>53.524229074889867</v>
          </cell>
          <cell r="N113">
            <v>7.48</v>
          </cell>
          <cell r="R113">
            <v>17725.118483412323</v>
          </cell>
          <cell r="S113">
            <v>64.973262032085557</v>
          </cell>
          <cell r="T113">
            <v>121.3903743315508</v>
          </cell>
          <cell r="W113">
            <v>7480</v>
          </cell>
          <cell r="X113">
            <v>0</v>
          </cell>
        </row>
        <row r="114">
          <cell r="B114">
            <v>39552</v>
          </cell>
          <cell r="C114" t="str">
            <v>B-08</v>
          </cell>
          <cell r="D114" t="str">
            <v>B-08:Zone2_3</v>
          </cell>
          <cell r="E114">
            <v>18</v>
          </cell>
          <cell r="F114">
            <v>100</v>
          </cell>
          <cell r="G114">
            <v>476</v>
          </cell>
          <cell r="H114">
            <v>221</v>
          </cell>
          <cell r="I114">
            <v>364</v>
          </cell>
          <cell r="J114">
            <v>398</v>
          </cell>
          <cell r="K114">
            <v>350</v>
          </cell>
          <cell r="L114">
            <v>748</v>
          </cell>
          <cell r="M114">
            <v>46.791443850267378</v>
          </cell>
          <cell r="N114">
            <v>7.31</v>
          </cell>
          <cell r="R114">
            <v>18366.834170854272</v>
          </cell>
          <cell r="S114">
            <v>47.879616963064294</v>
          </cell>
          <cell r="T114">
            <v>102.32558139534883</v>
          </cell>
          <cell r="W114">
            <v>7310</v>
          </cell>
          <cell r="X114">
            <v>0</v>
          </cell>
        </row>
        <row r="115">
          <cell r="B115">
            <v>39584</v>
          </cell>
          <cell r="C115" t="str">
            <v>B-08</v>
          </cell>
          <cell r="D115" t="str">
            <v>B-08:Zone2_3</v>
          </cell>
          <cell r="E115">
            <v>14</v>
          </cell>
          <cell r="F115">
            <v>100</v>
          </cell>
          <cell r="G115">
            <v>466</v>
          </cell>
          <cell r="H115">
            <v>210</v>
          </cell>
          <cell r="I115">
            <v>351</v>
          </cell>
          <cell r="J115">
            <v>375</v>
          </cell>
          <cell r="K115">
            <v>445</v>
          </cell>
          <cell r="L115">
            <v>820</v>
          </cell>
          <cell r="M115">
            <v>54.268292682926827</v>
          </cell>
          <cell r="N115">
            <v>6.84</v>
          </cell>
          <cell r="R115">
            <v>18240</v>
          </cell>
          <cell r="S115">
            <v>65.058479532163744</v>
          </cell>
          <cell r="T115">
            <v>119.88304093567251</v>
          </cell>
          <cell r="W115">
            <v>6840</v>
          </cell>
          <cell r="X115">
            <v>0</v>
          </cell>
        </row>
        <row r="116">
          <cell r="B116">
            <v>39587</v>
          </cell>
          <cell r="C116" t="str">
            <v>B-08</v>
          </cell>
          <cell r="D116" t="str">
            <v>B-08:Zone2_3</v>
          </cell>
          <cell r="E116">
            <v>16</v>
          </cell>
          <cell r="F116">
            <v>100</v>
          </cell>
          <cell r="G116">
            <v>466</v>
          </cell>
          <cell r="H116">
            <v>209</v>
          </cell>
          <cell r="I116">
            <v>354</v>
          </cell>
          <cell r="J116">
            <v>368</v>
          </cell>
          <cell r="K116">
            <v>382</v>
          </cell>
          <cell r="L116">
            <v>750</v>
          </cell>
          <cell r="M116">
            <v>50.93333333333333</v>
          </cell>
          <cell r="N116">
            <v>6.79</v>
          </cell>
          <cell r="R116">
            <v>18451.08695652174</v>
          </cell>
          <cell r="S116">
            <v>56.259204712812959</v>
          </cell>
          <cell r="T116">
            <v>110.45655375552283</v>
          </cell>
          <cell r="W116">
            <v>6790</v>
          </cell>
          <cell r="X116">
            <v>0</v>
          </cell>
        </row>
        <row r="117">
          <cell r="B117">
            <v>39617</v>
          </cell>
          <cell r="C117" t="str">
            <v>B-08</v>
          </cell>
          <cell r="D117" t="str">
            <v>B-08:Zone2_3</v>
          </cell>
          <cell r="E117">
            <v>9</v>
          </cell>
          <cell r="F117">
            <v>100</v>
          </cell>
          <cell r="G117">
            <v>535</v>
          </cell>
          <cell r="H117">
            <v>216</v>
          </cell>
          <cell r="I117">
            <v>346</v>
          </cell>
          <cell r="J117">
            <v>360</v>
          </cell>
          <cell r="K117">
            <v>96</v>
          </cell>
          <cell r="L117">
            <v>456</v>
          </cell>
          <cell r="M117">
            <v>21.05263157894737</v>
          </cell>
          <cell r="N117">
            <v>6.46</v>
          </cell>
          <cell r="R117">
            <v>17944.444444444445</v>
          </cell>
          <cell r="S117">
            <v>14.860681114551083</v>
          </cell>
          <cell r="T117">
            <v>70.588235294117652</v>
          </cell>
          <cell r="V117" t="str">
            <v>wtr shown at the last test -- retest</v>
          </cell>
          <cell r="W117">
            <v>6460</v>
          </cell>
          <cell r="X117">
            <v>0</v>
          </cell>
        </row>
        <row r="118">
          <cell r="B118">
            <v>39644</v>
          </cell>
          <cell r="C118" t="str">
            <v>B-08</v>
          </cell>
          <cell r="D118" t="str">
            <v>B-08:Zone2_3</v>
          </cell>
          <cell r="E118">
            <v>13</v>
          </cell>
          <cell r="F118">
            <v>100</v>
          </cell>
          <cell r="G118">
            <v>535</v>
          </cell>
          <cell r="H118">
            <v>206</v>
          </cell>
          <cell r="I118">
            <v>343</v>
          </cell>
          <cell r="J118">
            <v>354</v>
          </cell>
          <cell r="K118">
            <v>337</v>
          </cell>
          <cell r="L118">
            <v>691</v>
          </cell>
          <cell r="M118">
            <v>48.769898697539794</v>
          </cell>
          <cell r="N118">
            <v>5.65</v>
          </cell>
          <cell r="R118">
            <v>15960.45197740113</v>
          </cell>
          <cell r="S118">
            <v>59.646017699115042</v>
          </cell>
          <cell r="T118">
            <v>122.30088495575221</v>
          </cell>
          <cell r="W118">
            <v>5650</v>
          </cell>
          <cell r="X118">
            <v>0</v>
          </cell>
        </row>
        <row r="119">
          <cell r="B119">
            <v>39665</v>
          </cell>
          <cell r="C119" t="str">
            <v>B-08</v>
          </cell>
          <cell r="D119" t="str">
            <v>B-08:Zone2_3</v>
          </cell>
          <cell r="E119">
            <v>13</v>
          </cell>
          <cell r="F119">
            <v>99</v>
          </cell>
          <cell r="G119">
            <v>534</v>
          </cell>
          <cell r="H119">
            <v>200</v>
          </cell>
          <cell r="I119">
            <v>339</v>
          </cell>
          <cell r="J119">
            <v>340</v>
          </cell>
          <cell r="K119">
            <v>339</v>
          </cell>
          <cell r="L119">
            <v>679</v>
          </cell>
          <cell r="M119">
            <v>49.926362297496318</v>
          </cell>
          <cell r="N119">
            <v>5.41</v>
          </cell>
          <cell r="R119">
            <v>15911.764705882353</v>
          </cell>
          <cell r="S119">
            <v>62.661737523105359</v>
          </cell>
          <cell r="T119">
            <v>125.5083179297597</v>
          </cell>
          <cell r="W119">
            <v>5410</v>
          </cell>
          <cell r="X119">
            <v>0</v>
          </cell>
        </row>
        <row r="120">
          <cell r="B120">
            <v>39700</v>
          </cell>
          <cell r="C120" t="str">
            <v>B-08</v>
          </cell>
          <cell r="D120" t="str">
            <v>B-08:Zone2_3</v>
          </cell>
          <cell r="E120">
            <v>10</v>
          </cell>
          <cell r="F120">
            <v>100</v>
          </cell>
          <cell r="G120">
            <v>534</v>
          </cell>
          <cell r="H120">
            <v>199</v>
          </cell>
          <cell r="I120">
            <v>336</v>
          </cell>
          <cell r="J120">
            <v>319</v>
          </cell>
          <cell r="K120">
            <v>519</v>
          </cell>
          <cell r="L120">
            <v>838</v>
          </cell>
          <cell r="M120">
            <v>61.933174224343674</v>
          </cell>
          <cell r="N120">
            <v>4.68</v>
          </cell>
          <cell r="R120">
            <v>14670.846394984326</v>
          </cell>
          <cell r="S120">
            <v>110.8974358974359</v>
          </cell>
          <cell r="T120">
            <v>179.05982905982907</v>
          </cell>
          <cell r="V120" t="str">
            <v>after flushing trans</v>
          </cell>
          <cell r="W120">
            <v>4680</v>
          </cell>
          <cell r="X120">
            <v>0</v>
          </cell>
        </row>
        <row r="121">
          <cell r="B121">
            <v>39713</v>
          </cell>
          <cell r="C121" t="str">
            <v>B-08</v>
          </cell>
          <cell r="D121" t="str">
            <v>B-08:Zone2_3</v>
          </cell>
          <cell r="E121">
            <v>10</v>
          </cell>
          <cell r="F121">
            <v>100</v>
          </cell>
          <cell r="G121">
            <v>534</v>
          </cell>
          <cell r="H121">
            <v>198</v>
          </cell>
          <cell r="I121">
            <v>336</v>
          </cell>
          <cell r="J121">
            <v>300</v>
          </cell>
          <cell r="K121">
            <v>612</v>
          </cell>
          <cell r="L121">
            <v>912</v>
          </cell>
          <cell r="M121">
            <v>67.10526315789474</v>
          </cell>
          <cell r="N121">
            <v>4.57</v>
          </cell>
          <cell r="R121">
            <v>15233.333333333334</v>
          </cell>
          <cell r="S121">
            <v>133.9168490153173</v>
          </cell>
          <cell r="T121">
            <v>199.56236323851203</v>
          </cell>
          <cell r="W121">
            <v>4570</v>
          </cell>
          <cell r="X121">
            <v>0</v>
          </cell>
        </row>
        <row r="122">
          <cell r="B122">
            <v>39718</v>
          </cell>
          <cell r="C122" t="str">
            <v>B-08</v>
          </cell>
          <cell r="D122" t="str">
            <v>B-08:Zone2_3</v>
          </cell>
          <cell r="E122">
            <v>8</v>
          </cell>
          <cell r="F122">
            <v>100</v>
          </cell>
          <cell r="G122">
            <v>534</v>
          </cell>
          <cell r="H122">
            <v>195</v>
          </cell>
          <cell r="I122">
            <v>337</v>
          </cell>
          <cell r="J122">
            <v>304</v>
          </cell>
          <cell r="K122">
            <v>805</v>
          </cell>
          <cell r="L122">
            <v>1109</v>
          </cell>
          <cell r="M122">
            <v>72.587917042380525</v>
          </cell>
          <cell r="N122">
            <v>4.3600000000000003</v>
          </cell>
          <cell r="R122">
            <v>14342.105263157895</v>
          </cell>
          <cell r="S122">
            <v>184.63302752293578</v>
          </cell>
          <cell r="T122">
            <v>254.35779816513761</v>
          </cell>
          <cell r="W122">
            <v>4360</v>
          </cell>
          <cell r="X122">
            <v>0</v>
          </cell>
        </row>
        <row r="123">
          <cell r="B123">
            <v>39721</v>
          </cell>
          <cell r="C123" t="str">
            <v>B-08</v>
          </cell>
          <cell r="D123" t="str">
            <v>B-08:Zone2_3</v>
          </cell>
          <cell r="E123">
            <v>18</v>
          </cell>
          <cell r="F123">
            <v>100</v>
          </cell>
          <cell r="G123">
            <v>543</v>
          </cell>
          <cell r="H123">
            <v>195</v>
          </cell>
          <cell r="I123">
            <v>329</v>
          </cell>
          <cell r="J123">
            <v>285</v>
          </cell>
          <cell r="K123">
            <v>484</v>
          </cell>
          <cell r="L123">
            <v>769</v>
          </cell>
          <cell r="M123">
            <v>62.938881664499348</v>
          </cell>
          <cell r="N123">
            <v>4.2</v>
          </cell>
          <cell r="R123">
            <v>14736.842105263158</v>
          </cell>
          <cell r="S123">
            <v>115.23809523809524</v>
          </cell>
          <cell r="T123">
            <v>183.0952380952381</v>
          </cell>
          <cell r="W123">
            <v>4200</v>
          </cell>
          <cell r="X123">
            <v>0</v>
          </cell>
        </row>
        <row r="124">
          <cell r="B124">
            <v>39763</v>
          </cell>
          <cell r="C124" t="str">
            <v>B-08</v>
          </cell>
          <cell r="D124" t="str">
            <v>B-08:Zone2_3</v>
          </cell>
          <cell r="E124">
            <v>11</v>
          </cell>
          <cell r="F124">
            <v>100</v>
          </cell>
          <cell r="G124">
            <v>542</v>
          </cell>
          <cell r="H124">
            <v>208</v>
          </cell>
          <cell r="I124">
            <v>324</v>
          </cell>
          <cell r="J124">
            <v>303</v>
          </cell>
          <cell r="K124">
            <v>740</v>
          </cell>
          <cell r="L124">
            <v>1043</v>
          </cell>
          <cell r="M124">
            <v>70.94918504314478</v>
          </cell>
          <cell r="N124">
            <v>4.8499999999999996</v>
          </cell>
          <cell r="R124">
            <v>16006.600660066006</v>
          </cell>
          <cell r="S124">
            <v>152.57731958762886</v>
          </cell>
          <cell r="T124">
            <v>215.05154639175257</v>
          </cell>
          <cell r="W124">
            <v>4850</v>
          </cell>
          <cell r="X124">
            <v>0</v>
          </cell>
        </row>
        <row r="125">
          <cell r="B125">
            <v>39771</v>
          </cell>
          <cell r="C125" t="str">
            <v>B-08</v>
          </cell>
          <cell r="D125" t="str">
            <v>B-08:Zone2_3</v>
          </cell>
          <cell r="E125">
            <v>13</v>
          </cell>
          <cell r="F125">
            <v>100</v>
          </cell>
          <cell r="G125">
            <v>445</v>
          </cell>
          <cell r="H125">
            <v>211</v>
          </cell>
          <cell r="I125">
            <v>325</v>
          </cell>
          <cell r="J125">
            <v>339</v>
          </cell>
          <cell r="K125">
            <v>619</v>
          </cell>
          <cell r="L125">
            <v>958</v>
          </cell>
          <cell r="M125">
            <v>64.613778705636747</v>
          </cell>
          <cell r="N125">
            <v>5.8</v>
          </cell>
          <cell r="O125">
            <v>5.8</v>
          </cell>
          <cell r="R125">
            <v>17109.144542772861</v>
          </cell>
          <cell r="S125">
            <v>106.72413793103448</v>
          </cell>
          <cell r="T125">
            <v>165.17241379310346</v>
          </cell>
          <cell r="W125">
            <v>5800</v>
          </cell>
          <cell r="X125">
            <v>0</v>
          </cell>
        </row>
        <row r="126">
          <cell r="B126">
            <v>39795</v>
          </cell>
          <cell r="C126" t="str">
            <v>B-08</v>
          </cell>
          <cell r="D126" t="str">
            <v>B-08:Zone2_3</v>
          </cell>
          <cell r="E126">
            <v>8</v>
          </cell>
          <cell r="F126">
            <v>100</v>
          </cell>
          <cell r="G126">
            <v>444</v>
          </cell>
          <cell r="H126">
            <v>206</v>
          </cell>
          <cell r="I126">
            <v>321</v>
          </cell>
          <cell r="J126">
            <v>277</v>
          </cell>
          <cell r="K126">
            <v>922</v>
          </cell>
          <cell r="L126">
            <v>1199</v>
          </cell>
          <cell r="M126">
            <v>76.897414512093405</v>
          </cell>
          <cell r="N126">
            <v>5.5</v>
          </cell>
          <cell r="O126">
            <v>5.5</v>
          </cell>
          <cell r="R126">
            <v>19855.595667870035</v>
          </cell>
          <cell r="S126">
            <v>167.63636363636363</v>
          </cell>
          <cell r="T126">
            <v>218</v>
          </cell>
          <cell r="V126" t="str">
            <v>oil slightly decreases</v>
          </cell>
          <cell r="W126">
            <v>5500</v>
          </cell>
          <cell r="X126">
            <v>0</v>
          </cell>
        </row>
        <row r="127">
          <cell r="B127">
            <v>39802</v>
          </cell>
          <cell r="C127" t="str">
            <v>B-08</v>
          </cell>
          <cell r="D127" t="str">
            <v>B-08:Zone2_3</v>
          </cell>
          <cell r="E127">
            <v>11</v>
          </cell>
          <cell r="F127">
            <v>100</v>
          </cell>
          <cell r="G127">
            <v>444</v>
          </cell>
          <cell r="H127">
            <v>204</v>
          </cell>
          <cell r="I127">
            <v>321</v>
          </cell>
          <cell r="J127">
            <v>308</v>
          </cell>
          <cell r="K127">
            <v>560</v>
          </cell>
          <cell r="L127">
            <v>868</v>
          </cell>
          <cell r="M127">
            <v>64.516129032258064</v>
          </cell>
          <cell r="N127">
            <v>5.4</v>
          </cell>
          <cell r="R127">
            <v>17532.467532467534</v>
          </cell>
          <cell r="S127">
            <v>103.70370370370371</v>
          </cell>
          <cell r="T127">
            <v>160.74074074074073</v>
          </cell>
          <cell r="V127" t="str">
            <v>Choke Test 100 %</v>
          </cell>
          <cell r="W127">
            <v>5400</v>
          </cell>
          <cell r="X127">
            <v>0</v>
          </cell>
        </row>
        <row r="128">
          <cell r="B128">
            <v>39814</v>
          </cell>
          <cell r="C128" t="str">
            <v>B-08</v>
          </cell>
          <cell r="D128" t="str">
            <v>B-08:Zone2_3</v>
          </cell>
          <cell r="E128">
            <v>11</v>
          </cell>
          <cell r="F128">
            <v>100</v>
          </cell>
          <cell r="G128">
            <v>484</v>
          </cell>
          <cell r="H128">
            <v>199</v>
          </cell>
          <cell r="I128">
            <v>314</v>
          </cell>
          <cell r="J128">
            <v>314</v>
          </cell>
          <cell r="K128">
            <v>589</v>
          </cell>
          <cell r="L128">
            <v>903</v>
          </cell>
          <cell r="M128">
            <v>65.227021040974535</v>
          </cell>
          <cell r="N128">
            <v>5.32</v>
          </cell>
          <cell r="R128">
            <v>16942.67515923567</v>
          </cell>
          <cell r="S128">
            <v>110.71428571428571</v>
          </cell>
          <cell r="T128">
            <v>169.73684210526315</v>
          </cell>
          <cell r="W128">
            <v>5320</v>
          </cell>
          <cell r="X128">
            <v>0</v>
          </cell>
        </row>
        <row r="129">
          <cell r="B129">
            <v>39831</v>
          </cell>
          <cell r="C129" t="str">
            <v>B-08</v>
          </cell>
          <cell r="D129" t="str">
            <v>B-08:Zone2_3</v>
          </cell>
          <cell r="E129">
            <v>8</v>
          </cell>
          <cell r="F129">
            <v>0</v>
          </cell>
          <cell r="G129">
            <v>84</v>
          </cell>
          <cell r="H129">
            <v>197</v>
          </cell>
          <cell r="I129">
            <v>316</v>
          </cell>
          <cell r="J129">
            <v>298</v>
          </cell>
          <cell r="K129">
            <v>477</v>
          </cell>
          <cell r="L129">
            <v>775</v>
          </cell>
          <cell r="M129">
            <v>61.548387096774192</v>
          </cell>
          <cell r="N129">
            <v>4.53</v>
          </cell>
          <cell r="R129">
            <v>15201.342281879195</v>
          </cell>
          <cell r="S129">
            <v>105.29801324503312</v>
          </cell>
          <cell r="T129">
            <v>171.08167770419425</v>
          </cell>
          <cell r="V129" t="str">
            <v>choke transmitter sill 0 %</v>
          </cell>
          <cell r="W129">
            <v>4530</v>
          </cell>
          <cell r="X129">
            <v>0</v>
          </cell>
        </row>
        <row r="130">
          <cell r="B130">
            <v>39835</v>
          </cell>
          <cell r="C130" t="str">
            <v>B-08</v>
          </cell>
          <cell r="D130" t="str">
            <v>B-08:Zone2_3</v>
          </cell>
          <cell r="E130">
            <v>8</v>
          </cell>
          <cell r="F130">
            <v>0</v>
          </cell>
          <cell r="G130">
            <v>484</v>
          </cell>
          <cell r="H130">
            <v>199</v>
          </cell>
          <cell r="I130">
            <v>315</v>
          </cell>
          <cell r="J130">
            <v>318</v>
          </cell>
          <cell r="K130">
            <v>462</v>
          </cell>
          <cell r="L130">
            <v>780</v>
          </cell>
          <cell r="M130">
            <v>59.230769230769234</v>
          </cell>
          <cell r="N130">
            <v>4.37</v>
          </cell>
          <cell r="R130">
            <v>13742.138364779874</v>
          </cell>
          <cell r="S130">
            <v>105.72082379862701</v>
          </cell>
          <cell r="T130">
            <v>178.48970251716247</v>
          </cell>
          <cell r="V130" t="str">
            <v>choke transmitter ?</v>
          </cell>
          <cell r="W130">
            <v>4370</v>
          </cell>
          <cell r="X130">
            <v>0</v>
          </cell>
        </row>
        <row r="131">
          <cell r="B131">
            <v>39874</v>
          </cell>
          <cell r="C131" t="str">
            <v>B-08</v>
          </cell>
          <cell r="D131" t="str">
            <v>B-08:Zone2_3</v>
          </cell>
          <cell r="E131">
            <v>7</v>
          </cell>
          <cell r="F131">
            <v>99</v>
          </cell>
          <cell r="G131">
            <v>483</v>
          </cell>
          <cell r="H131">
            <v>205</v>
          </cell>
          <cell r="I131">
            <v>309</v>
          </cell>
          <cell r="J131">
            <v>252.5</v>
          </cell>
          <cell r="K131">
            <v>378.8</v>
          </cell>
          <cell r="L131">
            <v>631.29999999999995</v>
          </cell>
          <cell r="M131">
            <v>60.003168065895771</v>
          </cell>
          <cell r="N131">
            <v>3.95</v>
          </cell>
          <cell r="O131">
            <v>3.95</v>
          </cell>
          <cell r="P131">
            <v>0</v>
          </cell>
          <cell r="R131">
            <v>15643.564356435643</v>
          </cell>
          <cell r="S131">
            <v>95.898734177215189</v>
          </cell>
          <cell r="T131">
            <v>159.82278481012659</v>
          </cell>
          <cell r="W131">
            <v>3950</v>
          </cell>
          <cell r="X131">
            <v>0</v>
          </cell>
        </row>
        <row r="132">
          <cell r="B132">
            <v>39875</v>
          </cell>
          <cell r="C132" t="str">
            <v>B-08</v>
          </cell>
          <cell r="D132" t="str">
            <v>B-08:Zone2_3</v>
          </cell>
          <cell r="E132">
            <v>10</v>
          </cell>
          <cell r="F132">
            <v>99</v>
          </cell>
          <cell r="G132">
            <v>483</v>
          </cell>
          <cell r="H132">
            <v>206</v>
          </cell>
          <cell r="I132">
            <v>309</v>
          </cell>
          <cell r="J132">
            <v>268</v>
          </cell>
          <cell r="K132">
            <v>781.2</v>
          </cell>
          <cell r="L132">
            <v>1049.2</v>
          </cell>
          <cell r="M132">
            <v>74.456728936332439</v>
          </cell>
          <cell r="N132">
            <v>3.93</v>
          </cell>
          <cell r="O132">
            <v>3.93</v>
          </cell>
          <cell r="P132">
            <v>0</v>
          </cell>
          <cell r="R132">
            <v>14664.179104477613</v>
          </cell>
          <cell r="S132">
            <v>198.77862595419847</v>
          </cell>
          <cell r="T132">
            <v>266.97201017811705</v>
          </cell>
          <cell r="W132">
            <v>3930</v>
          </cell>
          <cell r="X132">
            <v>0</v>
          </cell>
        </row>
        <row r="133">
          <cell r="B133">
            <v>39894</v>
          </cell>
          <cell r="C133" t="str">
            <v>B-08</v>
          </cell>
          <cell r="D133" t="str">
            <v>B-08:Zone2_3</v>
          </cell>
          <cell r="E133">
            <v>11</v>
          </cell>
          <cell r="F133">
            <v>101</v>
          </cell>
          <cell r="G133">
            <v>483</v>
          </cell>
          <cell r="H133">
            <v>208</v>
          </cell>
          <cell r="I133">
            <v>307</v>
          </cell>
          <cell r="J133">
            <v>268</v>
          </cell>
          <cell r="K133">
            <v>196</v>
          </cell>
          <cell r="L133">
            <v>464</v>
          </cell>
          <cell r="M133">
            <v>42.241379310344826</v>
          </cell>
          <cell r="N133">
            <v>3.73</v>
          </cell>
          <cell r="R133">
            <v>13917.910447761195</v>
          </cell>
          <cell r="S133">
            <v>52.546916890080432</v>
          </cell>
          <cell r="T133">
            <v>124.39678284182305</v>
          </cell>
          <cell r="W133">
            <v>3730</v>
          </cell>
          <cell r="X133">
            <v>0</v>
          </cell>
        </row>
        <row r="134">
          <cell r="B134">
            <v>39901</v>
          </cell>
          <cell r="C134" t="str">
            <v>B-08</v>
          </cell>
          <cell r="D134" t="str">
            <v>B-08:Zone2_3</v>
          </cell>
          <cell r="E134">
            <v>10</v>
          </cell>
          <cell r="F134">
            <v>100</v>
          </cell>
          <cell r="G134">
            <v>484</v>
          </cell>
          <cell r="H134">
            <v>201</v>
          </cell>
          <cell r="I134">
            <v>306</v>
          </cell>
          <cell r="J134">
            <v>278</v>
          </cell>
          <cell r="K134">
            <v>2</v>
          </cell>
          <cell r="L134">
            <v>280</v>
          </cell>
          <cell r="M134">
            <v>0.7142857142857143</v>
          </cell>
          <cell r="N134">
            <v>3.77</v>
          </cell>
          <cell r="R134">
            <v>13561.151079136691</v>
          </cell>
          <cell r="S134">
            <v>0.5305039787798409</v>
          </cell>
          <cell r="T134">
            <v>74.270557029177724</v>
          </cell>
          <cell r="W134">
            <v>3770</v>
          </cell>
          <cell r="X134">
            <v>0</v>
          </cell>
        </row>
        <row r="135">
          <cell r="B135">
            <v>39929</v>
          </cell>
          <cell r="C135" t="str">
            <v>B-08</v>
          </cell>
          <cell r="D135" t="str">
            <v>B-08:Zone2_3</v>
          </cell>
          <cell r="E135">
            <v>13</v>
          </cell>
          <cell r="F135">
            <v>98</v>
          </cell>
          <cell r="G135">
            <v>404</v>
          </cell>
          <cell r="H135">
            <v>204</v>
          </cell>
          <cell r="I135">
            <v>306</v>
          </cell>
          <cell r="J135">
            <v>302.39999999999998</v>
          </cell>
          <cell r="K135">
            <v>803.2</v>
          </cell>
          <cell r="L135">
            <v>1105.5999999999999</v>
          </cell>
          <cell r="M135">
            <v>72.648335745296677</v>
          </cell>
          <cell r="N135">
            <v>4.88</v>
          </cell>
          <cell r="O135">
            <v>4.88</v>
          </cell>
          <cell r="P135">
            <v>0</v>
          </cell>
          <cell r="R135">
            <v>16137.566137566138</v>
          </cell>
          <cell r="S135">
            <v>164.59016393442624</v>
          </cell>
          <cell r="T135">
            <v>226.55737704918033</v>
          </cell>
          <cell r="W135">
            <v>4880</v>
          </cell>
          <cell r="X135">
            <v>0</v>
          </cell>
        </row>
        <row r="136">
          <cell r="B136">
            <v>39930</v>
          </cell>
          <cell r="C136" t="str">
            <v>B-08</v>
          </cell>
          <cell r="D136" t="str">
            <v>B-08:Zone2_3</v>
          </cell>
          <cell r="E136">
            <v>15</v>
          </cell>
          <cell r="F136">
            <v>102</v>
          </cell>
          <cell r="G136">
            <v>404</v>
          </cell>
          <cell r="H136">
            <v>204</v>
          </cell>
          <cell r="I136">
            <v>306</v>
          </cell>
          <cell r="J136">
            <v>290</v>
          </cell>
          <cell r="K136">
            <v>521</v>
          </cell>
          <cell r="L136">
            <v>811</v>
          </cell>
          <cell r="M136">
            <v>64.241676942046851</v>
          </cell>
          <cell r="N136">
            <v>4.87</v>
          </cell>
          <cell r="R136">
            <v>16793.103448275862</v>
          </cell>
          <cell r="S136">
            <v>106.98151950718686</v>
          </cell>
          <cell r="T136">
            <v>166.52977412731005</v>
          </cell>
          <cell r="W136">
            <v>4870</v>
          </cell>
          <cell r="X136">
            <v>0</v>
          </cell>
        </row>
        <row r="137">
          <cell r="B137">
            <v>39952</v>
          </cell>
          <cell r="C137" t="str">
            <v>B-08</v>
          </cell>
          <cell r="D137" t="str">
            <v>B-08:Zone2_3</v>
          </cell>
          <cell r="E137">
            <v>7</v>
          </cell>
          <cell r="F137">
            <v>100</v>
          </cell>
          <cell r="G137">
            <v>394</v>
          </cell>
          <cell r="H137">
            <v>213</v>
          </cell>
          <cell r="I137">
            <v>305</v>
          </cell>
          <cell r="J137">
            <v>280</v>
          </cell>
          <cell r="K137">
            <v>23</v>
          </cell>
          <cell r="L137">
            <v>303</v>
          </cell>
          <cell r="M137">
            <v>7.5907590759075907</v>
          </cell>
          <cell r="N137">
            <v>4.91</v>
          </cell>
          <cell r="R137">
            <v>17535.714285714286</v>
          </cell>
          <cell r="S137">
            <v>4.6843177189409371</v>
          </cell>
          <cell r="T137">
            <v>61.710794297352344</v>
          </cell>
          <cell r="W137">
            <v>4910</v>
          </cell>
          <cell r="X137">
            <v>0</v>
          </cell>
        </row>
        <row r="138">
          <cell r="B138">
            <v>40017</v>
          </cell>
          <cell r="C138" t="str">
            <v>B-08</v>
          </cell>
          <cell r="D138" t="str">
            <v>B-08:Zone2_3</v>
          </cell>
          <cell r="E138">
            <v>9</v>
          </cell>
          <cell r="F138">
            <v>100</v>
          </cell>
          <cell r="G138">
            <v>383</v>
          </cell>
          <cell r="H138">
            <v>193</v>
          </cell>
          <cell r="I138">
            <v>125</v>
          </cell>
          <cell r="J138">
            <v>199</v>
          </cell>
          <cell r="K138">
            <v>261</v>
          </cell>
          <cell r="L138">
            <v>460</v>
          </cell>
          <cell r="M138">
            <v>56.739130434782609</v>
          </cell>
          <cell r="N138">
            <v>3.16</v>
          </cell>
          <cell r="R138">
            <v>15879.396984924622</v>
          </cell>
          <cell r="S138">
            <v>82.594936708860757</v>
          </cell>
          <cell r="T138">
            <v>145.56962025316454</v>
          </cell>
          <cell r="V138" t="str">
            <v>Normal mode (3 phase)</v>
          </cell>
          <cell r="W138">
            <v>3160</v>
          </cell>
          <cell r="X138">
            <v>0</v>
          </cell>
        </row>
        <row r="139">
          <cell r="B139">
            <v>40025</v>
          </cell>
          <cell r="C139" t="str">
            <v>B-08</v>
          </cell>
          <cell r="D139" t="str">
            <v>B-08:Zone2_3</v>
          </cell>
          <cell r="E139">
            <v>11</v>
          </cell>
          <cell r="F139">
            <v>100</v>
          </cell>
          <cell r="G139">
            <v>383</v>
          </cell>
          <cell r="H139">
            <v>182</v>
          </cell>
          <cell r="I139">
            <v>125</v>
          </cell>
          <cell r="J139">
            <v>214</v>
          </cell>
          <cell r="K139">
            <v>452</v>
          </cell>
          <cell r="L139">
            <v>666</v>
          </cell>
          <cell r="M139">
            <v>67.867867867867872</v>
          </cell>
          <cell r="N139">
            <v>3.18</v>
          </cell>
          <cell r="R139">
            <v>14859.813084112149</v>
          </cell>
          <cell r="S139">
            <v>142.13836477987422</v>
          </cell>
          <cell r="T139">
            <v>209.43396226415095</v>
          </cell>
          <cell r="V139" t="str">
            <v xml:space="preserve">Normal mode </v>
          </cell>
          <cell r="W139">
            <v>3180</v>
          </cell>
          <cell r="X139">
            <v>0</v>
          </cell>
        </row>
        <row r="140">
          <cell r="B140">
            <v>40043</v>
          </cell>
          <cell r="C140" t="str">
            <v>B-08</v>
          </cell>
          <cell r="D140" t="str">
            <v>B-08:Zone2_3</v>
          </cell>
          <cell r="E140">
            <v>8</v>
          </cell>
          <cell r="F140">
            <v>100</v>
          </cell>
          <cell r="G140">
            <v>393</v>
          </cell>
          <cell r="H140">
            <v>192</v>
          </cell>
          <cell r="I140">
            <v>126</v>
          </cell>
          <cell r="J140">
            <v>177</v>
          </cell>
          <cell r="K140">
            <v>15</v>
          </cell>
          <cell r="L140">
            <v>192</v>
          </cell>
          <cell r="M140">
            <v>7.8125</v>
          </cell>
          <cell r="N140">
            <v>2.95</v>
          </cell>
          <cell r="R140">
            <v>16666.666666666668</v>
          </cell>
          <cell r="S140">
            <v>5.0847457627118642</v>
          </cell>
          <cell r="T140">
            <v>65.084745762711862</v>
          </cell>
          <cell r="V140" t="str">
            <v>Normal mode</v>
          </cell>
          <cell r="W140">
            <v>2950</v>
          </cell>
          <cell r="X140">
            <v>0</v>
          </cell>
        </row>
        <row r="141">
          <cell r="B141">
            <v>40063</v>
          </cell>
          <cell r="C141" t="str">
            <v>B-08</v>
          </cell>
          <cell r="D141" t="str">
            <v>B-08:Zone2_3</v>
          </cell>
          <cell r="E141">
            <v>9</v>
          </cell>
          <cell r="F141">
            <v>100</v>
          </cell>
          <cell r="G141">
            <v>373</v>
          </cell>
          <cell r="H141">
            <v>192</v>
          </cell>
          <cell r="I141">
            <v>129</v>
          </cell>
          <cell r="J141">
            <v>261</v>
          </cell>
          <cell r="K141">
            <v>461</v>
          </cell>
          <cell r="L141">
            <v>722</v>
          </cell>
          <cell r="M141">
            <v>63.850415512465375</v>
          </cell>
          <cell r="N141">
            <v>3.53</v>
          </cell>
          <cell r="R141">
            <v>13524.904214559387</v>
          </cell>
          <cell r="S141">
            <v>130.59490084985836</v>
          </cell>
          <cell r="T141">
            <v>204.53257790368272</v>
          </cell>
          <cell r="W141">
            <v>3530</v>
          </cell>
          <cell r="X141">
            <v>0</v>
          </cell>
        </row>
        <row r="142">
          <cell r="B142">
            <v>40113</v>
          </cell>
          <cell r="C142" t="str">
            <v>B-08</v>
          </cell>
          <cell r="D142" t="str">
            <v>B-08:Zone2_3</v>
          </cell>
          <cell r="E142">
            <v>9</v>
          </cell>
          <cell r="F142">
            <v>100</v>
          </cell>
          <cell r="G142">
            <v>396</v>
          </cell>
          <cell r="H142">
            <v>205</v>
          </cell>
          <cell r="I142">
            <v>132</v>
          </cell>
          <cell r="J142">
            <v>213</v>
          </cell>
          <cell r="K142">
            <v>105</v>
          </cell>
          <cell r="L142">
            <v>318</v>
          </cell>
          <cell r="M142">
            <v>33.018867924528301</v>
          </cell>
          <cell r="N142">
            <v>3.41</v>
          </cell>
          <cell r="R142">
            <v>16009.389671361503</v>
          </cell>
          <cell r="S142">
            <v>30.791788856304986</v>
          </cell>
          <cell r="T142">
            <v>93.255131964809379</v>
          </cell>
          <cell r="W142">
            <v>3410</v>
          </cell>
          <cell r="X142">
            <v>0</v>
          </cell>
        </row>
        <row r="143">
          <cell r="B143">
            <v>40146</v>
          </cell>
          <cell r="C143" t="str">
            <v>B-08</v>
          </cell>
          <cell r="D143" t="str">
            <v>B-08:Zone2_3</v>
          </cell>
          <cell r="E143">
            <v>9</v>
          </cell>
          <cell r="F143">
            <v>100</v>
          </cell>
          <cell r="G143">
            <v>378</v>
          </cell>
          <cell r="H143">
            <v>185</v>
          </cell>
          <cell r="I143">
            <v>95</v>
          </cell>
          <cell r="J143">
            <v>172</v>
          </cell>
          <cell r="K143">
            <v>740</v>
          </cell>
          <cell r="L143">
            <v>912</v>
          </cell>
          <cell r="M143">
            <v>81.140350877192986</v>
          </cell>
          <cell r="N143">
            <v>3.25</v>
          </cell>
          <cell r="R143">
            <v>18895.348837209302</v>
          </cell>
          <cell r="S143">
            <v>227.69230769230768</v>
          </cell>
          <cell r="T143">
            <v>280.61538461538464</v>
          </cell>
          <cell r="W143">
            <v>3250</v>
          </cell>
          <cell r="X143">
            <v>0</v>
          </cell>
        </row>
        <row r="144">
          <cell r="B144">
            <v>40158</v>
          </cell>
          <cell r="C144" t="str">
            <v>B-08</v>
          </cell>
          <cell r="D144" t="str">
            <v>B-08:Zone2_3</v>
          </cell>
          <cell r="E144">
            <v>9</v>
          </cell>
          <cell r="F144">
            <v>102</v>
          </cell>
          <cell r="G144">
            <v>383</v>
          </cell>
          <cell r="H144">
            <v>191</v>
          </cell>
          <cell r="I144">
            <v>379</v>
          </cell>
          <cell r="J144">
            <v>130</v>
          </cell>
          <cell r="K144">
            <v>695</v>
          </cell>
          <cell r="L144">
            <v>825</v>
          </cell>
          <cell r="M144">
            <v>84.242424242424249</v>
          </cell>
          <cell r="N144">
            <v>3.49</v>
          </cell>
          <cell r="R144">
            <v>26846.153846153848</v>
          </cell>
          <cell r="S144">
            <v>199.14040114613181</v>
          </cell>
          <cell r="T144">
            <v>236.38968481375358</v>
          </cell>
          <cell r="W144">
            <v>3490</v>
          </cell>
          <cell r="X144">
            <v>0</v>
          </cell>
        </row>
        <row r="145">
          <cell r="B145">
            <v>40259</v>
          </cell>
          <cell r="C145" t="str">
            <v>B-08</v>
          </cell>
          <cell r="D145" t="str">
            <v>B-08:Zone2_3</v>
          </cell>
          <cell r="E145">
            <v>13</v>
          </cell>
          <cell r="F145">
            <v>100</v>
          </cell>
          <cell r="G145">
            <v>388</v>
          </cell>
          <cell r="H145">
            <v>199</v>
          </cell>
          <cell r="I145">
            <v>96</v>
          </cell>
          <cell r="J145">
            <v>254.4</v>
          </cell>
          <cell r="K145">
            <v>618</v>
          </cell>
          <cell r="L145">
            <v>872.4</v>
          </cell>
          <cell r="M145">
            <v>70.839064649243468</v>
          </cell>
          <cell r="N145">
            <v>3.18</v>
          </cell>
          <cell r="O145">
            <v>3.18</v>
          </cell>
          <cell r="P145">
            <v>0</v>
          </cell>
          <cell r="R145">
            <v>12500</v>
          </cell>
          <cell r="S145">
            <v>194.33962264150944</v>
          </cell>
          <cell r="T145">
            <v>274.33962264150944</v>
          </cell>
          <cell r="V145" t="str">
            <v>new meter, water is getting better</v>
          </cell>
          <cell r="W145">
            <v>3180</v>
          </cell>
          <cell r="X145">
            <v>0</v>
          </cell>
        </row>
        <row r="146">
          <cell r="B146">
            <v>40269</v>
          </cell>
          <cell r="C146" t="str">
            <v>B-08</v>
          </cell>
          <cell r="D146" t="str">
            <v>B-08:Zone2_3</v>
          </cell>
          <cell r="E146">
            <v>9</v>
          </cell>
          <cell r="F146">
            <v>100</v>
          </cell>
          <cell r="G146">
            <v>388</v>
          </cell>
          <cell r="H146">
            <v>198</v>
          </cell>
          <cell r="I146">
            <v>96</v>
          </cell>
          <cell r="J146">
            <v>249.8</v>
          </cell>
          <cell r="K146">
            <v>809.6</v>
          </cell>
          <cell r="L146">
            <v>1059.4000000000001</v>
          </cell>
          <cell r="M146">
            <v>76.420615442703422</v>
          </cell>
          <cell r="N146">
            <v>3.08</v>
          </cell>
          <cell r="O146">
            <v>3.08</v>
          </cell>
          <cell r="P146">
            <v>0</v>
          </cell>
          <cell r="R146">
            <v>12329.863891112891</v>
          </cell>
          <cell r="S146">
            <v>262.85714285714283</v>
          </cell>
          <cell r="T146">
            <v>343.96103896103898</v>
          </cell>
          <cell r="V146" t="str">
            <v>new meter, wtr too high</v>
          </cell>
          <cell r="W146">
            <v>3080</v>
          </cell>
          <cell r="X146">
            <v>0</v>
          </cell>
        </row>
        <row r="147">
          <cell r="B147">
            <v>40276</v>
          </cell>
          <cell r="C147" t="str">
            <v>B-08</v>
          </cell>
          <cell r="D147" t="str">
            <v>B-08:Zone2_3</v>
          </cell>
          <cell r="E147">
            <v>9</v>
          </cell>
          <cell r="F147">
            <v>100</v>
          </cell>
          <cell r="G147">
            <v>388</v>
          </cell>
          <cell r="H147">
            <v>197</v>
          </cell>
          <cell r="I147">
            <v>97</v>
          </cell>
          <cell r="J147">
            <v>236</v>
          </cell>
          <cell r="K147">
            <v>775</v>
          </cell>
          <cell r="L147">
            <v>1011</v>
          </cell>
          <cell r="M147">
            <v>76.656775469831857</v>
          </cell>
          <cell r="N147">
            <v>2.85</v>
          </cell>
          <cell r="O147">
            <v>2.85</v>
          </cell>
          <cell r="P147">
            <v>0</v>
          </cell>
          <cell r="R147">
            <v>12076.271186440677</v>
          </cell>
          <cell r="S147">
            <v>271.92982456140351</v>
          </cell>
          <cell r="T147">
            <v>354.73684210526318</v>
          </cell>
          <cell r="V147" t="str">
            <v>wtr too high</v>
          </cell>
          <cell r="W147">
            <v>2850</v>
          </cell>
          <cell r="X147">
            <v>0</v>
          </cell>
        </row>
        <row r="148">
          <cell r="B148">
            <v>40305</v>
          </cell>
          <cell r="C148" t="str">
            <v>B-08</v>
          </cell>
          <cell r="D148" t="str">
            <v>B-08:Zone2_3</v>
          </cell>
          <cell r="E148">
            <v>22</v>
          </cell>
          <cell r="F148">
            <v>99</v>
          </cell>
          <cell r="G148">
            <v>383</v>
          </cell>
          <cell r="H148">
            <v>198</v>
          </cell>
          <cell r="I148">
            <v>210</v>
          </cell>
          <cell r="J148">
            <v>257</v>
          </cell>
          <cell r="K148">
            <v>100</v>
          </cell>
          <cell r="L148">
            <v>357</v>
          </cell>
          <cell r="M148">
            <v>28.011204481792717</v>
          </cell>
          <cell r="N148">
            <v>2.78</v>
          </cell>
          <cell r="O148">
            <v>2.78</v>
          </cell>
          <cell r="P148">
            <v>0</v>
          </cell>
          <cell r="R148">
            <v>10817.120622568093</v>
          </cell>
          <cell r="S148">
            <v>35.97122302158273</v>
          </cell>
          <cell r="T148">
            <v>128.41726618705036</v>
          </cell>
          <cell r="V148" t="str">
            <v>alloc purpose</v>
          </cell>
          <cell r="W148">
            <v>2780</v>
          </cell>
          <cell r="X148">
            <v>0</v>
          </cell>
        </row>
        <row r="149">
          <cell r="B149">
            <v>40325</v>
          </cell>
          <cell r="C149" t="str">
            <v>B-08</v>
          </cell>
          <cell r="D149" t="str">
            <v>B-08:Zone2_3</v>
          </cell>
          <cell r="E149">
            <v>8</v>
          </cell>
          <cell r="F149">
            <v>100</v>
          </cell>
          <cell r="G149">
            <v>391</v>
          </cell>
          <cell r="H149">
            <v>188</v>
          </cell>
          <cell r="I149">
            <v>235</v>
          </cell>
          <cell r="J149">
            <v>240</v>
          </cell>
          <cell r="K149">
            <v>81</v>
          </cell>
          <cell r="L149">
            <v>321</v>
          </cell>
          <cell r="M149">
            <v>25.233644859813083</v>
          </cell>
          <cell r="N149">
            <v>2.82</v>
          </cell>
          <cell r="R149">
            <v>11750</v>
          </cell>
          <cell r="S149">
            <v>28.723404255319149</v>
          </cell>
          <cell r="T149">
            <v>113.82978723404256</v>
          </cell>
          <cell r="V149" t="str">
            <v>LDM</v>
          </cell>
          <cell r="W149">
            <v>2820</v>
          </cell>
          <cell r="X149">
            <v>0</v>
          </cell>
        </row>
        <row r="150">
          <cell r="B150">
            <v>40340</v>
          </cell>
          <cell r="C150" t="str">
            <v>B-08</v>
          </cell>
          <cell r="D150" t="str">
            <v>B-08:Zone2_3</v>
          </cell>
          <cell r="E150">
            <v>12</v>
          </cell>
          <cell r="F150">
            <v>100</v>
          </cell>
          <cell r="G150">
            <v>393</v>
          </cell>
          <cell r="H150">
            <v>199</v>
          </cell>
          <cell r="I150">
            <v>201</v>
          </cell>
          <cell r="J150">
            <v>278</v>
          </cell>
          <cell r="K150">
            <v>90</v>
          </cell>
          <cell r="L150">
            <v>368</v>
          </cell>
          <cell r="M150">
            <v>24.456521739130434</v>
          </cell>
          <cell r="N150">
            <v>3.43</v>
          </cell>
          <cell r="R150">
            <v>12338.129496402878</v>
          </cell>
          <cell r="S150">
            <v>26.239067055393587</v>
          </cell>
          <cell r="T150">
            <v>107.28862973760933</v>
          </cell>
          <cell r="V150" t="str">
            <v>LDM</v>
          </cell>
          <cell r="W150">
            <v>3430</v>
          </cell>
          <cell r="X150">
            <v>0</v>
          </cell>
        </row>
        <row r="151">
          <cell r="B151">
            <v>40377</v>
          </cell>
          <cell r="C151" t="str">
            <v>B-08</v>
          </cell>
          <cell r="D151" t="str">
            <v>B-08:Zone2_3</v>
          </cell>
          <cell r="E151">
            <v>8</v>
          </cell>
          <cell r="F151">
            <v>100</v>
          </cell>
          <cell r="G151">
            <v>389</v>
          </cell>
          <cell r="H151">
            <v>185</v>
          </cell>
          <cell r="I151">
            <v>252</v>
          </cell>
          <cell r="J151">
            <v>280</v>
          </cell>
          <cell r="K151">
            <v>80</v>
          </cell>
          <cell r="L151">
            <v>360</v>
          </cell>
          <cell r="M151">
            <v>22.222222222222221</v>
          </cell>
          <cell r="N151">
            <v>3.91</v>
          </cell>
          <cell r="O151">
            <v>3.91</v>
          </cell>
          <cell r="P151">
            <v>0</v>
          </cell>
          <cell r="R151">
            <v>13964.285714285714</v>
          </cell>
          <cell r="S151">
            <v>20.460358056265985</v>
          </cell>
          <cell r="T151">
            <v>92.071611253196934</v>
          </cell>
          <cell r="V151" t="str">
            <v>LDM</v>
          </cell>
          <cell r="W151">
            <v>3910</v>
          </cell>
          <cell r="X151">
            <v>0</v>
          </cell>
        </row>
        <row r="152">
          <cell r="B152">
            <v>40383</v>
          </cell>
          <cell r="C152" t="str">
            <v>B-08</v>
          </cell>
          <cell r="D152" t="str">
            <v>B-08:Zone2_3</v>
          </cell>
          <cell r="E152">
            <v>16</v>
          </cell>
          <cell r="F152">
            <v>100</v>
          </cell>
          <cell r="G152">
            <v>391</v>
          </cell>
          <cell r="H152">
            <v>202</v>
          </cell>
          <cell r="I152">
            <v>254</v>
          </cell>
          <cell r="J152">
            <v>275</v>
          </cell>
          <cell r="K152">
            <v>85</v>
          </cell>
          <cell r="L152">
            <v>360</v>
          </cell>
          <cell r="M152">
            <v>23.611111111111111</v>
          </cell>
          <cell r="N152">
            <v>4.0199999999999996</v>
          </cell>
          <cell r="O152">
            <v>4.0199999999999996</v>
          </cell>
          <cell r="P152">
            <v>0</v>
          </cell>
          <cell r="R152">
            <v>14618.181818181818</v>
          </cell>
          <cell r="S152">
            <v>21.144278606965173</v>
          </cell>
          <cell r="T152">
            <v>89.552238805970148</v>
          </cell>
          <cell r="V152" t="str">
            <v>LDM</v>
          </cell>
          <cell r="W152">
            <v>4019.9999999999995</v>
          </cell>
          <cell r="X152">
            <v>0</v>
          </cell>
        </row>
        <row r="153">
          <cell r="B153">
            <v>40400</v>
          </cell>
          <cell r="C153" t="str">
            <v>B-08</v>
          </cell>
          <cell r="D153" t="str">
            <v>B-08:Zone2_3</v>
          </cell>
          <cell r="E153">
            <v>8</v>
          </cell>
          <cell r="F153">
            <v>100</v>
          </cell>
          <cell r="G153">
            <v>388</v>
          </cell>
          <cell r="H153">
            <v>184</v>
          </cell>
          <cell r="I153">
            <v>258</v>
          </cell>
          <cell r="J153">
            <v>276</v>
          </cell>
          <cell r="K153">
            <v>90</v>
          </cell>
          <cell r="L153">
            <v>366</v>
          </cell>
          <cell r="M153">
            <v>24.590163934426229</v>
          </cell>
          <cell r="N153">
            <v>2.87</v>
          </cell>
          <cell r="O153">
            <v>2.87</v>
          </cell>
          <cell r="R153">
            <v>10398.550724637682</v>
          </cell>
          <cell r="S153">
            <v>31.358885017421603</v>
          </cell>
          <cell r="T153">
            <v>127.52613240418118</v>
          </cell>
          <cell r="V153" t="str">
            <v>LDM (gas reduced 1.2 MM)</v>
          </cell>
          <cell r="W153">
            <v>2870</v>
          </cell>
          <cell r="X153">
            <v>0</v>
          </cell>
        </row>
        <row r="154">
          <cell r="B154">
            <v>40410</v>
          </cell>
          <cell r="C154" t="str">
            <v>B-08</v>
          </cell>
          <cell r="D154" t="str">
            <v>B-08:Zone2_3</v>
          </cell>
          <cell r="E154">
            <v>9</v>
          </cell>
          <cell r="F154">
            <v>100</v>
          </cell>
          <cell r="G154">
            <v>388</v>
          </cell>
          <cell r="H154">
            <v>123</v>
          </cell>
          <cell r="I154">
            <v>251</v>
          </cell>
          <cell r="J154">
            <v>120</v>
          </cell>
          <cell r="K154">
            <v>84</v>
          </cell>
          <cell r="L154">
            <v>204</v>
          </cell>
          <cell r="M154">
            <v>41.176470588235297</v>
          </cell>
          <cell r="N154">
            <v>1.19</v>
          </cell>
          <cell r="O154">
            <v>1.19</v>
          </cell>
          <cell r="P154">
            <v>0</v>
          </cell>
          <cell r="R154">
            <v>9916.6666666666661</v>
          </cell>
          <cell r="S154">
            <v>70.588235294117652</v>
          </cell>
          <cell r="T154">
            <v>171.42857142857142</v>
          </cell>
          <cell r="V154" t="str">
            <v>LDM</v>
          </cell>
          <cell r="W154">
            <v>1190</v>
          </cell>
          <cell r="X154">
            <v>0</v>
          </cell>
        </row>
        <row r="155">
          <cell r="B155">
            <v>40440</v>
          </cell>
          <cell r="C155" t="str">
            <v>B-08</v>
          </cell>
          <cell r="D155" t="str">
            <v>B-08:Zone2_3</v>
          </cell>
          <cell r="E155">
            <v>22</v>
          </cell>
          <cell r="F155">
            <v>100</v>
          </cell>
          <cell r="G155">
            <v>392</v>
          </cell>
          <cell r="H155">
            <v>130</v>
          </cell>
          <cell r="I155">
            <v>258</v>
          </cell>
          <cell r="J155">
            <v>126</v>
          </cell>
          <cell r="K155">
            <v>85</v>
          </cell>
          <cell r="L155">
            <v>211</v>
          </cell>
          <cell r="M155">
            <v>40.284360189573462</v>
          </cell>
          <cell r="N155">
            <v>1</v>
          </cell>
          <cell r="O155">
            <v>1</v>
          </cell>
          <cell r="R155">
            <v>7936.5079365079364</v>
          </cell>
          <cell r="S155">
            <v>85</v>
          </cell>
          <cell r="T155">
            <v>211</v>
          </cell>
          <cell r="V155" t="str">
            <v>LDM</v>
          </cell>
          <cell r="W155">
            <v>1000</v>
          </cell>
          <cell r="X155">
            <v>0</v>
          </cell>
        </row>
        <row r="156">
          <cell r="B156">
            <v>40447</v>
          </cell>
          <cell r="C156" t="str">
            <v>B-08</v>
          </cell>
          <cell r="D156" t="str">
            <v>B-08:Zone2_3</v>
          </cell>
          <cell r="E156">
            <v>7</v>
          </cell>
          <cell r="F156">
            <v>100</v>
          </cell>
          <cell r="G156">
            <v>391</v>
          </cell>
          <cell r="H156">
            <v>129</v>
          </cell>
          <cell r="I156">
            <v>259</v>
          </cell>
          <cell r="J156">
            <v>125</v>
          </cell>
          <cell r="K156">
            <v>76</v>
          </cell>
          <cell r="L156">
            <v>201</v>
          </cell>
          <cell r="M156">
            <v>37.810945273631837</v>
          </cell>
          <cell r="N156">
            <v>1.1200000000000001</v>
          </cell>
          <cell r="O156">
            <v>1.1200000000000001</v>
          </cell>
          <cell r="P156">
            <v>0</v>
          </cell>
          <cell r="R156">
            <v>8960</v>
          </cell>
          <cell r="S156">
            <v>67.857142857142861</v>
          </cell>
          <cell r="T156">
            <v>179.46428571428572</v>
          </cell>
          <cell r="W156">
            <v>1120</v>
          </cell>
          <cell r="X156">
            <v>0</v>
          </cell>
        </row>
        <row r="157">
          <cell r="B157">
            <v>40456</v>
          </cell>
          <cell r="C157" t="str">
            <v>B-08</v>
          </cell>
          <cell r="D157" t="str">
            <v>B-08:Zone2_3</v>
          </cell>
          <cell r="E157">
            <v>13</v>
          </cell>
          <cell r="F157">
            <v>100</v>
          </cell>
          <cell r="G157">
            <v>393</v>
          </cell>
          <cell r="H157">
            <v>122</v>
          </cell>
          <cell r="I157">
            <v>255</v>
          </cell>
          <cell r="J157">
            <v>115</v>
          </cell>
          <cell r="K157">
            <v>57</v>
          </cell>
          <cell r="L157">
            <v>172</v>
          </cell>
          <cell r="M157">
            <v>33.139534883720927</v>
          </cell>
          <cell r="N157">
            <v>0.87</v>
          </cell>
          <cell r="O157">
            <v>0.87</v>
          </cell>
          <cell r="P157">
            <v>0</v>
          </cell>
          <cell r="R157">
            <v>7565.217391304348</v>
          </cell>
          <cell r="S157">
            <v>65.517241379310349</v>
          </cell>
          <cell r="T157">
            <v>197.70114942528735</v>
          </cell>
          <cell r="W157">
            <v>870</v>
          </cell>
          <cell r="X157">
            <v>0</v>
          </cell>
        </row>
        <row r="158">
          <cell r="B158">
            <v>40472</v>
          </cell>
          <cell r="C158" t="str">
            <v>B-08</v>
          </cell>
          <cell r="D158" t="str">
            <v>B-08:Zone2_3</v>
          </cell>
          <cell r="E158">
            <v>6</v>
          </cell>
          <cell r="F158">
            <v>100</v>
          </cell>
          <cell r="G158">
            <v>387</v>
          </cell>
          <cell r="H158">
            <v>115</v>
          </cell>
          <cell r="I158">
            <v>262</v>
          </cell>
          <cell r="J158">
            <v>100</v>
          </cell>
          <cell r="K158">
            <v>80</v>
          </cell>
          <cell r="L158">
            <v>180</v>
          </cell>
          <cell r="M158">
            <v>44.444444444444443</v>
          </cell>
          <cell r="N158">
            <v>1.18</v>
          </cell>
          <cell r="O158">
            <v>1.18</v>
          </cell>
          <cell r="P158">
            <v>0</v>
          </cell>
          <cell r="R158">
            <v>11800</v>
          </cell>
          <cell r="S158">
            <v>67.79661016949153</v>
          </cell>
          <cell r="T158">
            <v>152.54237288135593</v>
          </cell>
          <cell r="W158">
            <v>1180</v>
          </cell>
          <cell r="X158">
            <v>0</v>
          </cell>
        </row>
        <row r="159">
          <cell r="B159">
            <v>40484</v>
          </cell>
          <cell r="C159" t="str">
            <v>B-08</v>
          </cell>
          <cell r="D159" t="str">
            <v>B-08:Zone2_3</v>
          </cell>
          <cell r="E159">
            <v>12</v>
          </cell>
          <cell r="F159">
            <v>99</v>
          </cell>
          <cell r="G159">
            <v>388</v>
          </cell>
          <cell r="H159">
            <v>98</v>
          </cell>
          <cell r="I159">
            <v>113</v>
          </cell>
          <cell r="J159">
            <v>112</v>
          </cell>
          <cell r="K159">
            <v>82</v>
          </cell>
          <cell r="L159">
            <v>194</v>
          </cell>
          <cell r="M159">
            <v>42.268041237113401</v>
          </cell>
          <cell r="N159">
            <v>1.84</v>
          </cell>
          <cell r="O159">
            <v>1.84</v>
          </cell>
          <cell r="P159">
            <v>0</v>
          </cell>
          <cell r="R159">
            <v>16428.571428571428</v>
          </cell>
          <cell r="S159">
            <v>44.565217391304351</v>
          </cell>
          <cell r="T159">
            <v>105.43478260869566</v>
          </cell>
          <cell r="W159">
            <v>1840</v>
          </cell>
          <cell r="X159">
            <v>0</v>
          </cell>
        </row>
        <row r="160">
          <cell r="B160">
            <v>40495</v>
          </cell>
          <cell r="C160" t="str">
            <v>B-08</v>
          </cell>
          <cell r="D160" t="str">
            <v>B-08:Zone2_3</v>
          </cell>
          <cell r="E160">
            <v>22</v>
          </cell>
          <cell r="F160">
            <v>99</v>
          </cell>
          <cell r="G160">
            <v>388</v>
          </cell>
          <cell r="H160">
            <v>106</v>
          </cell>
          <cell r="I160">
            <v>114</v>
          </cell>
          <cell r="J160">
            <v>86.8</v>
          </cell>
          <cell r="K160">
            <v>83</v>
          </cell>
          <cell r="L160">
            <v>169.8</v>
          </cell>
          <cell r="M160">
            <v>48.881036513545347</v>
          </cell>
          <cell r="N160">
            <v>1.82</v>
          </cell>
          <cell r="O160">
            <v>1.82</v>
          </cell>
          <cell r="P160">
            <v>0</v>
          </cell>
          <cell r="R160">
            <v>20967.741935483871</v>
          </cell>
          <cell r="S160">
            <v>45.604395604395606</v>
          </cell>
          <cell r="T160">
            <v>93.296703296703299</v>
          </cell>
          <cell r="W160">
            <v>1820</v>
          </cell>
          <cell r="X160">
            <v>0</v>
          </cell>
        </row>
        <row r="161">
          <cell r="B161">
            <v>40535</v>
          </cell>
          <cell r="C161" t="str">
            <v>B-08</v>
          </cell>
          <cell r="D161" t="str">
            <v>B-08:Zone2_3</v>
          </cell>
          <cell r="E161">
            <v>11</v>
          </cell>
          <cell r="F161">
            <v>99</v>
          </cell>
          <cell r="G161">
            <v>388</v>
          </cell>
          <cell r="H161">
            <v>189</v>
          </cell>
          <cell r="I161">
            <v>113</v>
          </cell>
          <cell r="J161">
            <v>269</v>
          </cell>
          <cell r="K161">
            <v>96</v>
          </cell>
          <cell r="L161">
            <v>365</v>
          </cell>
          <cell r="M161">
            <v>26.301369863013697</v>
          </cell>
          <cell r="N161">
            <v>3.64</v>
          </cell>
          <cell r="O161">
            <v>3.64</v>
          </cell>
          <cell r="P161">
            <v>0</v>
          </cell>
          <cell r="R161">
            <v>13531.598513011153</v>
          </cell>
          <cell r="S161">
            <v>26.373626373626372</v>
          </cell>
          <cell r="T161">
            <v>100.27472527472527</v>
          </cell>
          <cell r="W161">
            <v>3640</v>
          </cell>
          <cell r="X161">
            <v>0</v>
          </cell>
        </row>
        <row r="162">
          <cell r="B162">
            <v>40575</v>
          </cell>
          <cell r="C162" t="str">
            <v>B-08</v>
          </cell>
          <cell r="D162" t="str">
            <v>B-08:Zone2_3</v>
          </cell>
          <cell r="E162">
            <v>11</v>
          </cell>
          <cell r="F162">
            <v>99</v>
          </cell>
          <cell r="G162">
            <v>388</v>
          </cell>
          <cell r="H162">
            <v>189</v>
          </cell>
          <cell r="I162">
            <v>113</v>
          </cell>
          <cell r="J162">
            <v>269</v>
          </cell>
          <cell r="K162">
            <v>0</v>
          </cell>
          <cell r="L162">
            <v>269</v>
          </cell>
          <cell r="M162">
            <v>0</v>
          </cell>
          <cell r="N162">
            <v>3.64</v>
          </cell>
          <cell r="O162">
            <v>3.64</v>
          </cell>
          <cell r="P162">
            <v>0</v>
          </cell>
          <cell r="R162">
            <v>13531.598513011153</v>
          </cell>
          <cell r="S162">
            <v>0</v>
          </cell>
          <cell r="T162">
            <v>73.901098901098905</v>
          </cell>
          <cell r="V162" t="str">
            <v>ALOC - 100 BW</v>
          </cell>
          <cell r="W162">
            <v>3640</v>
          </cell>
          <cell r="X162">
            <v>0</v>
          </cell>
        </row>
        <row r="163">
          <cell r="B163">
            <v>40618</v>
          </cell>
          <cell r="C163" t="str">
            <v>B-08</v>
          </cell>
          <cell r="D163" t="str">
            <v>B-08:Zone2_3</v>
          </cell>
          <cell r="E163">
            <v>48</v>
          </cell>
          <cell r="F163">
            <v>98</v>
          </cell>
          <cell r="G163">
            <v>365</v>
          </cell>
          <cell r="H163">
            <v>188</v>
          </cell>
          <cell r="I163">
            <v>112</v>
          </cell>
          <cell r="J163">
            <v>214.1</v>
          </cell>
          <cell r="K163">
            <v>92</v>
          </cell>
          <cell r="L163">
            <v>306.10000000000002</v>
          </cell>
          <cell r="M163">
            <v>30.055537406076446</v>
          </cell>
          <cell r="N163">
            <v>3.11</v>
          </cell>
          <cell r="O163">
            <v>3.11</v>
          </cell>
          <cell r="P163">
            <v>0</v>
          </cell>
          <cell r="R163">
            <v>14525.922466137319</v>
          </cell>
          <cell r="S163">
            <v>29.581993569131832</v>
          </cell>
          <cell r="T163">
            <v>98.424437299035375</v>
          </cell>
          <cell r="W163">
            <v>3110</v>
          </cell>
          <cell r="X163">
            <v>0</v>
          </cell>
        </row>
        <row r="164">
          <cell r="B164">
            <v>40619</v>
          </cell>
          <cell r="C164" t="str">
            <v>B-08</v>
          </cell>
          <cell r="D164" t="str">
            <v>B-08:Zone2_3</v>
          </cell>
          <cell r="E164">
            <v>15</v>
          </cell>
          <cell r="F164">
            <v>100</v>
          </cell>
          <cell r="G164">
            <v>364</v>
          </cell>
          <cell r="H164">
            <v>188</v>
          </cell>
          <cell r="I164">
            <v>112</v>
          </cell>
          <cell r="J164">
            <v>226</v>
          </cell>
          <cell r="K164">
            <v>90</v>
          </cell>
          <cell r="L164">
            <v>316</v>
          </cell>
          <cell r="M164">
            <v>28.481012658227847</v>
          </cell>
          <cell r="N164">
            <v>3.1</v>
          </cell>
          <cell r="O164">
            <v>3.1</v>
          </cell>
          <cell r="P164">
            <v>0</v>
          </cell>
          <cell r="R164">
            <v>13716.814159292035</v>
          </cell>
          <cell r="S164">
            <v>29.032258064516128</v>
          </cell>
          <cell r="T164">
            <v>101.93548387096774</v>
          </cell>
          <cell r="W164">
            <v>3100</v>
          </cell>
          <cell r="X164">
            <v>0</v>
          </cell>
        </row>
        <row r="165">
          <cell r="B165">
            <v>40662</v>
          </cell>
          <cell r="C165" t="str">
            <v>B-08</v>
          </cell>
          <cell r="D165" t="str">
            <v>B-08:Zone2_3</v>
          </cell>
          <cell r="E165">
            <v>6</v>
          </cell>
          <cell r="F165">
            <v>99</v>
          </cell>
          <cell r="G165">
            <v>338</v>
          </cell>
          <cell r="H165">
            <v>201</v>
          </cell>
          <cell r="I165">
            <v>375</v>
          </cell>
          <cell r="J165">
            <v>222</v>
          </cell>
          <cell r="K165">
            <v>84</v>
          </cell>
          <cell r="L165">
            <v>306</v>
          </cell>
          <cell r="M165">
            <v>27.450980392156861</v>
          </cell>
          <cell r="N165">
            <v>3.61</v>
          </cell>
          <cell r="O165">
            <v>3.61</v>
          </cell>
          <cell r="P165">
            <v>0</v>
          </cell>
          <cell r="R165">
            <v>16261.261261261261</v>
          </cell>
          <cell r="S165">
            <v>23.26869806094183</v>
          </cell>
          <cell r="T165">
            <v>84.764542936288095</v>
          </cell>
          <cell r="W165">
            <v>3610</v>
          </cell>
          <cell r="X165">
            <v>0</v>
          </cell>
        </row>
        <row r="166">
          <cell r="B166">
            <v>40706</v>
          </cell>
          <cell r="C166" t="str">
            <v>B-08</v>
          </cell>
          <cell r="D166" t="str">
            <v>B-08:Zone2_3</v>
          </cell>
          <cell r="E166">
            <v>16</v>
          </cell>
          <cell r="F166">
            <v>99</v>
          </cell>
          <cell r="G166">
            <v>372</v>
          </cell>
          <cell r="H166">
            <v>191</v>
          </cell>
          <cell r="I166">
            <v>428</v>
          </cell>
          <cell r="J166">
            <v>267.2</v>
          </cell>
          <cell r="K166">
            <v>51</v>
          </cell>
          <cell r="L166">
            <v>318.2</v>
          </cell>
          <cell r="M166">
            <v>16.027655562539284</v>
          </cell>
          <cell r="N166">
            <v>3.07</v>
          </cell>
          <cell r="O166">
            <v>3.07</v>
          </cell>
          <cell r="P166">
            <v>0</v>
          </cell>
          <cell r="R166">
            <v>11489.520958083833</v>
          </cell>
          <cell r="S166">
            <v>16.612377850162865</v>
          </cell>
          <cell r="T166">
            <v>103.64820846905538</v>
          </cell>
          <cell r="W166">
            <v>3070</v>
          </cell>
          <cell r="X166">
            <v>0</v>
          </cell>
        </row>
        <row r="167">
          <cell r="B167">
            <v>40713</v>
          </cell>
          <cell r="C167" t="str">
            <v>B-08</v>
          </cell>
          <cell r="D167" t="str">
            <v>B-08:Zone2_3</v>
          </cell>
          <cell r="E167">
            <v>5</v>
          </cell>
          <cell r="F167">
            <v>99</v>
          </cell>
          <cell r="G167">
            <v>352</v>
          </cell>
          <cell r="H167">
            <v>178</v>
          </cell>
          <cell r="I167">
            <v>411</v>
          </cell>
          <cell r="J167">
            <v>218</v>
          </cell>
          <cell r="K167">
            <v>80</v>
          </cell>
          <cell r="L167">
            <v>298</v>
          </cell>
          <cell r="M167">
            <v>26.845637583892618</v>
          </cell>
          <cell r="N167">
            <v>3.09</v>
          </cell>
          <cell r="O167">
            <v>3.09</v>
          </cell>
          <cell r="P167">
            <v>0</v>
          </cell>
          <cell r="R167">
            <v>14174.311926605504</v>
          </cell>
          <cell r="S167">
            <v>25.889967637540455</v>
          </cell>
          <cell r="T167">
            <v>96.440129449838182</v>
          </cell>
          <cell r="W167">
            <v>3090</v>
          </cell>
          <cell r="X167">
            <v>0</v>
          </cell>
        </row>
        <row r="168">
          <cell r="B168">
            <v>40713</v>
          </cell>
          <cell r="C168" t="str">
            <v>B-08</v>
          </cell>
          <cell r="D168" t="str">
            <v>B-08:Zone2_3</v>
          </cell>
          <cell r="E168">
            <v>5</v>
          </cell>
          <cell r="F168">
            <v>99</v>
          </cell>
          <cell r="G168">
            <v>352</v>
          </cell>
          <cell r="H168">
            <v>178</v>
          </cell>
          <cell r="I168">
            <v>411</v>
          </cell>
          <cell r="J168">
            <v>181.8</v>
          </cell>
          <cell r="K168">
            <v>60</v>
          </cell>
          <cell r="L168">
            <v>241.8</v>
          </cell>
          <cell r="M168">
            <v>24.813895781637719</v>
          </cell>
          <cell r="N168">
            <v>3.09</v>
          </cell>
          <cell r="O168">
            <v>3.09</v>
          </cell>
          <cell r="P168">
            <v>0</v>
          </cell>
          <cell r="R168">
            <v>16996.699669966998</v>
          </cell>
          <cell r="S168">
            <v>19.417475728155338</v>
          </cell>
          <cell r="T168">
            <v>78.252427184466015</v>
          </cell>
          <cell r="V168" t="str">
            <v>waiting for LDM</v>
          </cell>
          <cell r="W168">
            <v>3090</v>
          </cell>
          <cell r="X168">
            <v>0</v>
          </cell>
        </row>
        <row r="169">
          <cell r="B169">
            <v>40734</v>
          </cell>
          <cell r="C169" t="str">
            <v>B-08</v>
          </cell>
          <cell r="D169" t="str">
            <v>B-08:Zone2_3</v>
          </cell>
          <cell r="E169">
            <v>11</v>
          </cell>
          <cell r="F169">
            <v>99</v>
          </cell>
          <cell r="G169">
            <v>349</v>
          </cell>
          <cell r="H169">
            <v>195</v>
          </cell>
          <cell r="I169">
            <v>371</v>
          </cell>
          <cell r="J169">
            <v>274.39999999999998</v>
          </cell>
          <cell r="K169">
            <v>61</v>
          </cell>
          <cell r="L169">
            <v>335.4</v>
          </cell>
          <cell r="M169">
            <v>18.187239117471677</v>
          </cell>
          <cell r="N169">
            <v>4.33</v>
          </cell>
          <cell r="O169">
            <v>4.33</v>
          </cell>
          <cell r="P169">
            <v>0</v>
          </cell>
          <cell r="R169">
            <v>15779.883381924199</v>
          </cell>
          <cell r="S169">
            <v>14.087759815242494</v>
          </cell>
          <cell r="T169">
            <v>77.459584295612004</v>
          </cell>
          <cell r="V169" t="str">
            <v>waiting for LDM</v>
          </cell>
          <cell r="W169">
            <v>4330</v>
          </cell>
          <cell r="X169">
            <v>0</v>
          </cell>
        </row>
        <row r="170">
          <cell r="B170">
            <v>40866</v>
          </cell>
          <cell r="C170" t="str">
            <v>B-08</v>
          </cell>
          <cell r="D170" t="str">
            <v>B-08:Zone2_3</v>
          </cell>
          <cell r="E170">
            <v>12</v>
          </cell>
          <cell r="F170">
            <v>99</v>
          </cell>
          <cell r="G170">
            <v>334</v>
          </cell>
          <cell r="H170">
            <v>207</v>
          </cell>
          <cell r="I170">
            <v>379</v>
          </cell>
          <cell r="J170">
            <v>275</v>
          </cell>
          <cell r="K170">
            <v>75.2</v>
          </cell>
          <cell r="L170">
            <v>350.2</v>
          </cell>
          <cell r="M170">
            <v>21.473443746430611</v>
          </cell>
          <cell r="N170">
            <v>4.5</v>
          </cell>
          <cell r="O170">
            <v>4.5</v>
          </cell>
          <cell r="P170">
            <v>0</v>
          </cell>
          <cell r="R170">
            <v>16363.636363636364</v>
          </cell>
          <cell r="S170">
            <v>16.711111111111112</v>
          </cell>
          <cell r="T170">
            <v>77.822222222222223</v>
          </cell>
          <cell r="V170" t="str">
            <v>wtr transmitter was adjusted by Yazid</v>
          </cell>
          <cell r="W170">
            <v>4500</v>
          </cell>
          <cell r="X170">
            <v>0</v>
          </cell>
        </row>
        <row r="171">
          <cell r="B171">
            <v>40894</v>
          </cell>
          <cell r="C171" t="str">
            <v>B-08</v>
          </cell>
          <cell r="D171" t="str">
            <v>B-08:Zone2_3</v>
          </cell>
          <cell r="E171">
            <v>29</v>
          </cell>
          <cell r="F171">
            <v>100</v>
          </cell>
          <cell r="G171">
            <v>351</v>
          </cell>
          <cell r="H171">
            <v>191</v>
          </cell>
          <cell r="I171">
            <v>380</v>
          </cell>
          <cell r="J171">
            <v>272</v>
          </cell>
          <cell r="K171">
            <v>57</v>
          </cell>
          <cell r="L171">
            <v>329</v>
          </cell>
          <cell r="M171">
            <v>17.325227963525837</v>
          </cell>
          <cell r="N171">
            <v>3.93</v>
          </cell>
          <cell r="O171">
            <v>3.93</v>
          </cell>
          <cell r="P171">
            <v>0</v>
          </cell>
          <cell r="R171">
            <v>14448.529411764706</v>
          </cell>
          <cell r="S171">
            <v>14.503816793893129</v>
          </cell>
          <cell r="T171">
            <v>83.715012722646307</v>
          </cell>
          <cell r="W171">
            <v>3930</v>
          </cell>
          <cell r="X171">
            <v>0</v>
          </cell>
        </row>
        <row r="172">
          <cell r="B172">
            <v>40993</v>
          </cell>
          <cell r="C172" t="str">
            <v>B-08</v>
          </cell>
          <cell r="D172" t="str">
            <v>B-08:Zone2_3</v>
          </cell>
          <cell r="E172">
            <v>6</v>
          </cell>
          <cell r="F172">
            <v>99</v>
          </cell>
          <cell r="G172">
            <v>251</v>
          </cell>
          <cell r="H172">
            <v>204</v>
          </cell>
          <cell r="I172">
            <v>353</v>
          </cell>
          <cell r="J172">
            <v>278.8</v>
          </cell>
          <cell r="K172">
            <v>62.8</v>
          </cell>
          <cell r="L172">
            <v>341.6</v>
          </cell>
          <cell r="M172">
            <v>18.384074941451992</v>
          </cell>
          <cell r="N172">
            <v>5.85</v>
          </cell>
          <cell r="O172">
            <v>5.85</v>
          </cell>
          <cell r="P172">
            <v>0</v>
          </cell>
          <cell r="R172">
            <v>20982.783357245338</v>
          </cell>
          <cell r="S172">
            <v>10.735042735042734</v>
          </cell>
          <cell r="T172">
            <v>58.393162393162392</v>
          </cell>
          <cell r="V172" t="str">
            <v>rewheeling</v>
          </cell>
          <cell r="W172">
            <v>5850</v>
          </cell>
          <cell r="X172">
            <v>0</v>
          </cell>
        </row>
        <row r="173">
          <cell r="B173">
            <v>41000</v>
          </cell>
          <cell r="C173" t="str">
            <v>B-08</v>
          </cell>
          <cell r="D173" t="str">
            <v>B-08:Zone2_3</v>
          </cell>
          <cell r="E173">
            <v>13</v>
          </cell>
          <cell r="F173">
            <v>100</v>
          </cell>
          <cell r="G173">
            <v>268</v>
          </cell>
          <cell r="H173">
            <v>202</v>
          </cell>
          <cell r="I173">
            <v>353</v>
          </cell>
          <cell r="J173">
            <v>270.60000000000002</v>
          </cell>
          <cell r="K173">
            <v>86.1</v>
          </cell>
          <cell r="L173">
            <v>356.7</v>
          </cell>
          <cell r="M173">
            <v>24.137931034482758</v>
          </cell>
          <cell r="N173">
            <v>5.56</v>
          </cell>
          <cell r="O173">
            <v>5.56</v>
          </cell>
          <cell r="P173">
            <v>0</v>
          </cell>
          <cell r="R173">
            <v>20546.932742054694</v>
          </cell>
          <cell r="S173">
            <v>15.485611510791367</v>
          </cell>
          <cell r="T173">
            <v>64.154676258992808</v>
          </cell>
          <cell r="V173" t="str">
            <v xml:space="preserve"> Waiting for LDM</v>
          </cell>
          <cell r="W173">
            <v>5560</v>
          </cell>
          <cell r="X173">
            <v>0</v>
          </cell>
        </row>
        <row r="174">
          <cell r="B174">
            <v>41005</v>
          </cell>
          <cell r="C174" t="str">
            <v>B-08</v>
          </cell>
          <cell r="D174" t="str">
            <v>B-08:Zone2_3</v>
          </cell>
          <cell r="E174">
            <v>12</v>
          </cell>
          <cell r="F174">
            <v>98</v>
          </cell>
          <cell r="G174">
            <v>240</v>
          </cell>
          <cell r="H174">
            <v>206</v>
          </cell>
          <cell r="I174">
            <v>334</v>
          </cell>
          <cell r="J174">
            <v>259.5</v>
          </cell>
          <cell r="K174">
            <v>82.2</v>
          </cell>
          <cell r="L174">
            <v>341.7</v>
          </cell>
          <cell r="M174">
            <v>24.056189640035118</v>
          </cell>
          <cell r="N174">
            <v>5.78</v>
          </cell>
          <cell r="O174">
            <v>5.78</v>
          </cell>
          <cell r="P174">
            <v>0</v>
          </cell>
          <cell r="R174">
            <v>22273.603082851638</v>
          </cell>
          <cell r="S174">
            <v>14.221453287197232</v>
          </cell>
          <cell r="T174">
            <v>59.117647058823529</v>
          </cell>
          <cell r="V174" t="str">
            <v>THP ~ 240 psi</v>
          </cell>
          <cell r="W174">
            <v>5780</v>
          </cell>
          <cell r="X174">
            <v>0</v>
          </cell>
        </row>
        <row r="175">
          <cell r="B175">
            <v>41016</v>
          </cell>
          <cell r="C175" t="str">
            <v>B-08</v>
          </cell>
          <cell r="D175" t="str">
            <v>B-08:Zone2_3</v>
          </cell>
          <cell r="E175">
            <v>22</v>
          </cell>
          <cell r="F175">
            <v>99</v>
          </cell>
          <cell r="G175">
            <v>199</v>
          </cell>
          <cell r="H175">
            <v>204</v>
          </cell>
          <cell r="I175">
            <v>323</v>
          </cell>
          <cell r="J175">
            <v>257.3</v>
          </cell>
          <cell r="K175">
            <v>63.2</v>
          </cell>
          <cell r="L175">
            <v>320.5</v>
          </cell>
          <cell r="M175">
            <v>19.719188767550701</v>
          </cell>
          <cell r="N175">
            <v>5.57</v>
          </cell>
          <cell r="O175">
            <v>5.57</v>
          </cell>
          <cell r="P175">
            <v>0</v>
          </cell>
          <cell r="R175">
            <v>21647.881849980567</v>
          </cell>
          <cell r="S175">
            <v>11.346499102333931</v>
          </cell>
          <cell r="T175">
            <v>57.540394973070015</v>
          </cell>
          <cell r="V175" t="str">
            <v xml:space="preserve"> Waiting for LDM</v>
          </cell>
          <cell r="W175">
            <v>5570</v>
          </cell>
          <cell r="X175">
            <v>0</v>
          </cell>
        </row>
        <row r="176">
          <cell r="B176">
            <v>41034</v>
          </cell>
          <cell r="C176" t="str">
            <v>B-08</v>
          </cell>
          <cell r="D176" t="str">
            <v>B-08:Zone2_3</v>
          </cell>
          <cell r="E176">
            <v>13</v>
          </cell>
          <cell r="F176">
            <v>100</v>
          </cell>
          <cell r="G176">
            <v>266</v>
          </cell>
          <cell r="H176">
            <v>207</v>
          </cell>
          <cell r="I176">
            <v>321</v>
          </cell>
          <cell r="J176">
            <v>288</v>
          </cell>
          <cell r="K176">
            <v>70</v>
          </cell>
          <cell r="L176">
            <v>358</v>
          </cell>
          <cell r="M176">
            <v>19.553072625698324</v>
          </cell>
          <cell r="N176">
            <v>5.4</v>
          </cell>
          <cell r="O176">
            <v>5.4</v>
          </cell>
          <cell r="P176">
            <v>0</v>
          </cell>
          <cell r="R176">
            <v>18750</v>
          </cell>
          <cell r="S176">
            <v>12.962962962962964</v>
          </cell>
          <cell r="T176">
            <v>66.296296296296291</v>
          </cell>
          <cell r="W176">
            <v>5400</v>
          </cell>
          <cell r="X176">
            <v>0</v>
          </cell>
        </row>
        <row r="177">
          <cell r="B177">
            <v>41047</v>
          </cell>
          <cell r="C177" t="str">
            <v>B-08</v>
          </cell>
          <cell r="D177" t="str">
            <v>B-08:Zone2_3</v>
          </cell>
          <cell r="E177">
            <v>17</v>
          </cell>
          <cell r="F177">
            <v>100</v>
          </cell>
          <cell r="G177">
            <v>263</v>
          </cell>
          <cell r="H177">
            <v>205</v>
          </cell>
          <cell r="I177">
            <v>1</v>
          </cell>
          <cell r="J177">
            <v>269</v>
          </cell>
          <cell r="K177">
            <v>106</v>
          </cell>
          <cell r="L177">
            <v>375</v>
          </cell>
          <cell r="M177">
            <v>28.266666666666666</v>
          </cell>
          <cell r="N177">
            <v>4.45</v>
          </cell>
          <cell r="O177">
            <v>4.45</v>
          </cell>
          <cell r="P177">
            <v>0</v>
          </cell>
          <cell r="R177">
            <v>16542.75092936803</v>
          </cell>
          <cell r="S177">
            <v>23.820224719101123</v>
          </cell>
          <cell r="T177">
            <v>84.269662921348313</v>
          </cell>
          <cell r="W177">
            <v>4450</v>
          </cell>
          <cell r="X177">
            <v>0</v>
          </cell>
        </row>
        <row r="178">
          <cell r="B178">
            <v>41065</v>
          </cell>
          <cell r="C178" t="str">
            <v>B-08</v>
          </cell>
          <cell r="D178" t="str">
            <v>B-08:Zone2_3</v>
          </cell>
          <cell r="E178">
            <v>8</v>
          </cell>
          <cell r="F178">
            <v>100</v>
          </cell>
          <cell r="G178">
            <v>254</v>
          </cell>
          <cell r="H178">
            <v>198</v>
          </cell>
          <cell r="I178">
            <v>8</v>
          </cell>
          <cell r="J178">
            <v>278</v>
          </cell>
          <cell r="K178">
            <v>81</v>
          </cell>
          <cell r="L178">
            <v>359</v>
          </cell>
          <cell r="M178">
            <v>22.562674094707521</v>
          </cell>
          <cell r="N178">
            <v>3.41</v>
          </cell>
          <cell r="O178">
            <v>3.41</v>
          </cell>
          <cell r="P178">
            <v>0</v>
          </cell>
          <cell r="R178">
            <v>12266.187050359713</v>
          </cell>
          <cell r="S178">
            <v>23.75366568914956</v>
          </cell>
          <cell r="T178">
            <v>105.27859237536657</v>
          </cell>
          <cell r="W178">
            <v>3410</v>
          </cell>
          <cell r="X178">
            <v>0</v>
          </cell>
        </row>
        <row r="179">
          <cell r="B179">
            <v>41091</v>
          </cell>
          <cell r="C179" t="str">
            <v>B-08</v>
          </cell>
          <cell r="D179" t="str">
            <v>B-08:Zone2_3</v>
          </cell>
          <cell r="E179">
            <v>11</v>
          </cell>
          <cell r="F179">
            <v>100</v>
          </cell>
          <cell r="G179">
            <v>244</v>
          </cell>
          <cell r="H179">
            <v>192</v>
          </cell>
          <cell r="I179">
            <v>9</v>
          </cell>
          <cell r="J179">
            <v>198</v>
          </cell>
          <cell r="K179">
            <v>64</v>
          </cell>
          <cell r="L179">
            <v>262</v>
          </cell>
          <cell r="M179">
            <v>24.427480916030536</v>
          </cell>
          <cell r="N179">
            <v>2.59</v>
          </cell>
          <cell r="O179">
            <v>2.59</v>
          </cell>
          <cell r="P179">
            <v>0</v>
          </cell>
          <cell r="R179">
            <v>13080.808080808081</v>
          </cell>
          <cell r="S179">
            <v>24.710424710424711</v>
          </cell>
          <cell r="T179">
            <v>101.15830115830116</v>
          </cell>
          <cell r="W179">
            <v>2590</v>
          </cell>
          <cell r="X179">
            <v>0</v>
          </cell>
        </row>
        <row r="180">
          <cell r="B180">
            <v>41100</v>
          </cell>
          <cell r="C180" t="str">
            <v>B-08</v>
          </cell>
          <cell r="D180" t="str">
            <v>B-08:Zone2_3</v>
          </cell>
          <cell r="E180">
            <v>18</v>
          </cell>
          <cell r="F180">
            <v>100</v>
          </cell>
          <cell r="G180">
            <v>242</v>
          </cell>
          <cell r="H180">
            <v>191</v>
          </cell>
          <cell r="I180">
            <v>10</v>
          </cell>
          <cell r="J180">
            <v>189</v>
          </cell>
          <cell r="K180">
            <v>97</v>
          </cell>
          <cell r="L180">
            <v>286</v>
          </cell>
          <cell r="M180">
            <v>33.916083916083913</v>
          </cell>
          <cell r="N180">
            <v>2.65</v>
          </cell>
          <cell r="O180">
            <v>2.65</v>
          </cell>
          <cell r="P180">
            <v>0</v>
          </cell>
          <cell r="R180">
            <v>14021.164021164021</v>
          </cell>
          <cell r="S180">
            <v>36.60377358490566</v>
          </cell>
          <cell r="T180">
            <v>107.9245283018868</v>
          </cell>
          <cell r="W180">
            <v>2650</v>
          </cell>
          <cell r="X180">
            <v>0</v>
          </cell>
        </row>
        <row r="181">
          <cell r="B181">
            <v>41110</v>
          </cell>
          <cell r="C181" t="str">
            <v>B-08</v>
          </cell>
          <cell r="D181" t="str">
            <v>B-08:Zone2_3</v>
          </cell>
          <cell r="E181">
            <v>24</v>
          </cell>
          <cell r="F181">
            <v>100</v>
          </cell>
          <cell r="G181">
            <v>241</v>
          </cell>
          <cell r="H181">
            <v>191</v>
          </cell>
          <cell r="I181">
            <v>10</v>
          </cell>
          <cell r="J181">
            <v>230</v>
          </cell>
          <cell r="K181">
            <v>81</v>
          </cell>
          <cell r="L181">
            <v>311</v>
          </cell>
          <cell r="M181">
            <v>26.04501607717042</v>
          </cell>
          <cell r="N181">
            <v>2.4300000000000002</v>
          </cell>
          <cell r="O181">
            <v>2.4300000000000002</v>
          </cell>
          <cell r="P181">
            <v>0</v>
          </cell>
          <cell r="R181">
            <v>10565.217391304348</v>
          </cell>
          <cell r="S181">
            <v>33.333333333333336</v>
          </cell>
          <cell r="T181">
            <v>127.98353909465021</v>
          </cell>
          <cell r="W181">
            <v>2430</v>
          </cell>
          <cell r="X181">
            <v>0</v>
          </cell>
        </row>
        <row r="182">
          <cell r="B182">
            <v>41138</v>
          </cell>
          <cell r="C182" t="str">
            <v>B-08</v>
          </cell>
          <cell r="D182" t="str">
            <v>B-08:Zone2_3</v>
          </cell>
          <cell r="E182">
            <v>24</v>
          </cell>
          <cell r="F182">
            <v>100</v>
          </cell>
          <cell r="G182">
            <v>238</v>
          </cell>
          <cell r="H182">
            <v>185</v>
          </cell>
          <cell r="I182">
            <v>11</v>
          </cell>
          <cell r="J182">
            <v>232.18</v>
          </cell>
          <cell r="K182">
            <v>0</v>
          </cell>
          <cell r="L182">
            <v>232.18</v>
          </cell>
          <cell r="M182">
            <v>0</v>
          </cell>
          <cell r="N182">
            <v>2.5</v>
          </cell>
          <cell r="O182">
            <v>2.5</v>
          </cell>
          <cell r="P182">
            <v>0</v>
          </cell>
          <cell r="R182">
            <v>10767.507967955897</v>
          </cell>
          <cell r="S182">
            <v>0</v>
          </cell>
          <cell r="T182">
            <v>92.872</v>
          </cell>
          <cell r="V182" t="str">
            <v>WC = 0%</v>
          </cell>
          <cell r="W182">
            <v>2500</v>
          </cell>
          <cell r="X182">
            <v>0</v>
          </cell>
        </row>
        <row r="183">
          <cell r="B183">
            <v>41165</v>
          </cell>
          <cell r="C183" t="str">
            <v>B-08</v>
          </cell>
          <cell r="D183" t="str">
            <v>B-08:Zone2_3</v>
          </cell>
          <cell r="E183">
            <v>23</v>
          </cell>
          <cell r="F183">
            <v>100</v>
          </cell>
          <cell r="G183">
            <v>229</v>
          </cell>
          <cell r="H183">
            <v>177</v>
          </cell>
          <cell r="I183">
            <v>11</v>
          </cell>
          <cell r="J183">
            <v>222</v>
          </cell>
          <cell r="K183">
            <v>0</v>
          </cell>
          <cell r="L183">
            <v>222</v>
          </cell>
          <cell r="M183">
            <v>0</v>
          </cell>
          <cell r="N183">
            <v>1.6</v>
          </cell>
          <cell r="O183">
            <v>1.6</v>
          </cell>
          <cell r="P183">
            <v>0</v>
          </cell>
          <cell r="R183">
            <v>7207.2072072072069</v>
          </cell>
          <cell r="S183">
            <v>0</v>
          </cell>
          <cell r="T183">
            <v>138.75</v>
          </cell>
          <cell r="W183">
            <v>1600</v>
          </cell>
          <cell r="X183">
            <v>0</v>
          </cell>
        </row>
        <row r="184">
          <cell r="B184">
            <v>41291</v>
          </cell>
          <cell r="C184" t="str">
            <v>B-08</v>
          </cell>
          <cell r="D184" t="str">
            <v>B-08:Zone2_3</v>
          </cell>
          <cell r="E184">
            <v>24</v>
          </cell>
          <cell r="F184">
            <v>100</v>
          </cell>
          <cell r="G184">
            <v>202</v>
          </cell>
          <cell r="H184">
            <v>76</v>
          </cell>
          <cell r="I184">
            <v>1036</v>
          </cell>
          <cell r="J184">
            <v>0</v>
          </cell>
          <cell r="K184">
            <v>0</v>
          </cell>
          <cell r="L184">
            <v>0</v>
          </cell>
          <cell r="M184">
            <v>0</v>
          </cell>
          <cell r="N184">
            <v>0</v>
          </cell>
          <cell r="O184">
            <v>0</v>
          </cell>
          <cell r="P184">
            <v>3.24</v>
          </cell>
          <cell r="R184">
            <v>0</v>
          </cell>
          <cell r="T184">
            <v>0</v>
          </cell>
          <cell r="V184" t="str">
            <v xml:space="preserve">Post bullhead. NO flow. </v>
          </cell>
          <cell r="W184">
            <v>0</v>
          </cell>
          <cell r="X184">
            <v>3240</v>
          </cell>
        </row>
        <row r="185">
          <cell r="B185">
            <v>41536</v>
          </cell>
          <cell r="C185" t="str">
            <v>B-08</v>
          </cell>
          <cell r="D185" t="str">
            <v>B-08:Zone2_3</v>
          </cell>
          <cell r="E185">
            <v>29</v>
          </cell>
          <cell r="F185">
            <v>100</v>
          </cell>
          <cell r="G185">
            <v>167</v>
          </cell>
          <cell r="H185">
            <v>86</v>
          </cell>
          <cell r="I185">
            <v>0</v>
          </cell>
          <cell r="J185">
            <v>0</v>
          </cell>
          <cell r="K185">
            <v>0</v>
          </cell>
          <cell r="L185">
            <v>0</v>
          </cell>
          <cell r="M185">
            <v>0</v>
          </cell>
          <cell r="N185">
            <v>0</v>
          </cell>
          <cell r="O185">
            <v>0</v>
          </cell>
          <cell r="P185">
            <v>0</v>
          </cell>
          <cell r="R185">
            <v>0</v>
          </cell>
          <cell r="T185">
            <v>0</v>
          </cell>
          <cell r="V185" t="str">
            <v xml:space="preserve">Post SI. No flow. </v>
          </cell>
          <cell r="W185">
            <v>0</v>
          </cell>
          <cell r="X185">
            <v>0</v>
          </cell>
        </row>
        <row r="186">
          <cell r="B186">
            <v>41551</v>
          </cell>
          <cell r="C186" t="str">
            <v>B-08</v>
          </cell>
          <cell r="D186" t="str">
            <v>B-08:Zone2_3</v>
          </cell>
          <cell r="E186">
            <v>25</v>
          </cell>
          <cell r="F186">
            <v>100</v>
          </cell>
          <cell r="G186">
            <v>173</v>
          </cell>
          <cell r="H186">
            <v>83</v>
          </cell>
          <cell r="I186">
            <v>0</v>
          </cell>
          <cell r="J186">
            <v>0</v>
          </cell>
          <cell r="K186">
            <v>0</v>
          </cell>
          <cell r="L186">
            <v>0</v>
          </cell>
          <cell r="M186">
            <v>0</v>
          </cell>
          <cell r="N186">
            <v>0</v>
          </cell>
          <cell r="O186">
            <v>0</v>
          </cell>
          <cell r="P186">
            <v>0</v>
          </cell>
          <cell r="R186">
            <v>0</v>
          </cell>
          <cell r="T186">
            <v>0</v>
          </cell>
          <cell r="V186" t="str">
            <v xml:space="preserve">No FLow. </v>
          </cell>
          <cell r="W186">
            <v>0</v>
          </cell>
          <cell r="X186">
            <v>0</v>
          </cell>
        </row>
        <row r="187">
          <cell r="B187">
            <v>41561</v>
          </cell>
          <cell r="C187" t="str">
            <v>B-08</v>
          </cell>
          <cell r="D187" t="str">
            <v>B-08:Zone2_3</v>
          </cell>
          <cell r="E187">
            <v>30</v>
          </cell>
          <cell r="F187">
            <v>100</v>
          </cell>
          <cell r="G187">
            <v>206</v>
          </cell>
          <cell r="H187">
            <v>84</v>
          </cell>
          <cell r="I187">
            <v>0</v>
          </cell>
          <cell r="J187">
            <v>0</v>
          </cell>
          <cell r="K187">
            <v>0</v>
          </cell>
          <cell r="L187">
            <v>0</v>
          </cell>
          <cell r="M187">
            <v>0</v>
          </cell>
          <cell r="N187">
            <v>0</v>
          </cell>
          <cell r="O187">
            <v>0</v>
          </cell>
          <cell r="P187">
            <v>0</v>
          </cell>
          <cell r="R187">
            <v>0</v>
          </cell>
          <cell r="T187">
            <v>0</v>
          </cell>
          <cell r="V187" t="str">
            <v>No FLow</v>
          </cell>
          <cell r="W187">
            <v>0</v>
          </cell>
          <cell r="X187">
            <v>0</v>
          </cell>
        </row>
        <row r="188">
          <cell r="B188">
            <v>41975</v>
          </cell>
          <cell r="C188" t="str">
            <v>B-08</v>
          </cell>
          <cell r="D188" t="str">
            <v>B-08:Zone2_3</v>
          </cell>
          <cell r="E188">
            <v>23</v>
          </cell>
          <cell r="F188">
            <v>100</v>
          </cell>
          <cell r="G188">
            <v>188</v>
          </cell>
          <cell r="H188">
            <v>85</v>
          </cell>
          <cell r="I188">
            <v>0</v>
          </cell>
          <cell r="J188">
            <v>7</v>
          </cell>
          <cell r="K188">
            <v>0</v>
          </cell>
          <cell r="L188">
            <v>7</v>
          </cell>
          <cell r="M188">
            <v>0</v>
          </cell>
          <cell r="N188">
            <v>7.0000000000000001E-3</v>
          </cell>
          <cell r="O188">
            <v>7.0000000000000001E-3</v>
          </cell>
          <cell r="P188">
            <v>0</v>
          </cell>
          <cell r="R188">
            <v>1000</v>
          </cell>
          <cell r="S188">
            <v>0</v>
          </cell>
          <cell r="T188">
            <v>1000</v>
          </cell>
          <cell r="W188">
            <v>7</v>
          </cell>
          <cell r="X188">
            <v>0</v>
          </cell>
        </row>
        <row r="189">
          <cell r="B189">
            <v>42000</v>
          </cell>
          <cell r="C189" t="str">
            <v>B-08</v>
          </cell>
          <cell r="D189" t="str">
            <v>B-08:Zone2_3</v>
          </cell>
          <cell r="E189">
            <v>24</v>
          </cell>
          <cell r="F189">
            <v>100</v>
          </cell>
          <cell r="G189">
            <v>193</v>
          </cell>
          <cell r="H189">
            <v>81</v>
          </cell>
          <cell r="I189">
            <v>0</v>
          </cell>
          <cell r="J189">
            <v>7</v>
          </cell>
          <cell r="K189">
            <v>0</v>
          </cell>
          <cell r="L189">
            <v>7</v>
          </cell>
          <cell r="M189">
            <v>0</v>
          </cell>
          <cell r="N189">
            <v>7.0000000000000001E-3</v>
          </cell>
          <cell r="O189">
            <v>7.0000000000000001E-3</v>
          </cell>
          <cell r="P189">
            <v>0</v>
          </cell>
          <cell r="R189">
            <v>1000</v>
          </cell>
          <cell r="S189">
            <v>0</v>
          </cell>
          <cell r="T189">
            <v>1000</v>
          </cell>
          <cell r="V189" t="str">
            <v xml:space="preserve">No liq sample. Slugging. </v>
          </cell>
          <cell r="W189">
            <v>7</v>
          </cell>
          <cell r="X189">
            <v>0</v>
          </cell>
        </row>
        <row r="190">
          <cell r="B190">
            <v>42012</v>
          </cell>
          <cell r="C190" t="str">
            <v>B-08</v>
          </cell>
          <cell r="D190" t="str">
            <v>B-08:Zone2_3</v>
          </cell>
          <cell r="E190">
            <v>23</v>
          </cell>
          <cell r="F190">
            <v>100</v>
          </cell>
          <cell r="G190">
            <v>192</v>
          </cell>
          <cell r="H190">
            <v>80</v>
          </cell>
          <cell r="I190">
            <v>0</v>
          </cell>
          <cell r="J190">
            <v>6</v>
          </cell>
          <cell r="K190">
            <v>0</v>
          </cell>
          <cell r="L190">
            <v>6</v>
          </cell>
          <cell r="M190">
            <v>0</v>
          </cell>
          <cell r="N190">
            <v>6.0000000000000001E-3</v>
          </cell>
          <cell r="O190">
            <v>6.0000000000000001E-3</v>
          </cell>
          <cell r="P190">
            <v>0</v>
          </cell>
          <cell r="R190">
            <v>1000</v>
          </cell>
          <cell r="S190">
            <v>0</v>
          </cell>
          <cell r="T190">
            <v>1000</v>
          </cell>
          <cell r="V190" t="str">
            <v>slugging</v>
          </cell>
          <cell r="W190">
            <v>6</v>
          </cell>
          <cell r="X190">
            <v>0</v>
          </cell>
        </row>
        <row r="191">
          <cell r="B191">
            <v>42897</v>
          </cell>
          <cell r="C191" t="str">
            <v>B-08</v>
          </cell>
          <cell r="D191" t="str">
            <v>B-08:Zone2_3</v>
          </cell>
          <cell r="E191">
            <v>2</v>
          </cell>
          <cell r="F191">
            <v>100</v>
          </cell>
          <cell r="G191">
            <v>18</v>
          </cell>
          <cell r="H191">
            <v>79</v>
          </cell>
          <cell r="I191">
            <v>0</v>
          </cell>
          <cell r="J191">
            <v>0</v>
          </cell>
          <cell r="K191">
            <v>13</v>
          </cell>
          <cell r="L191">
            <v>13</v>
          </cell>
          <cell r="M191">
            <v>100</v>
          </cell>
          <cell r="N191">
            <v>0.12</v>
          </cell>
          <cell r="O191">
            <v>0.12</v>
          </cell>
          <cell r="P191">
            <v>0</v>
          </cell>
          <cell r="Q191">
            <v>0</v>
          </cell>
          <cell r="R191">
            <v>0</v>
          </cell>
          <cell r="T191">
            <v>108.33333333333333</v>
          </cell>
          <cell r="V191" t="str">
            <v>Trial unloading to VS June 11 for 9 hrs (slightly interrupted due to heavy rain), SITP 550 psig, max THT 105 degF</v>
          </cell>
          <cell r="W191">
            <v>120</v>
          </cell>
          <cell r="X191">
            <v>0</v>
          </cell>
        </row>
        <row r="192">
          <cell r="B192">
            <v>43676</v>
          </cell>
          <cell r="C192" t="str">
            <v>B-08</v>
          </cell>
          <cell r="D192" t="str">
            <v>B-08:Zone2_3</v>
          </cell>
          <cell r="E192">
            <v>6</v>
          </cell>
          <cell r="F192">
            <v>100</v>
          </cell>
          <cell r="G192">
            <v>199</v>
          </cell>
          <cell r="H192">
            <v>95</v>
          </cell>
          <cell r="I192">
            <v>539</v>
          </cell>
          <cell r="J192">
            <v>31.74</v>
          </cell>
          <cell r="K192">
            <v>106.26</v>
          </cell>
          <cell r="L192">
            <v>138</v>
          </cell>
          <cell r="M192">
            <v>77</v>
          </cell>
          <cell r="N192">
            <v>0.03</v>
          </cell>
          <cell r="O192">
            <v>2.4500000000000002</v>
          </cell>
          <cell r="P192">
            <v>2.42</v>
          </cell>
          <cell r="R192">
            <v>945.17958412098301</v>
          </cell>
          <cell r="T192">
            <v>4600</v>
          </cell>
          <cell r="V192" t="str">
            <v>GL meter 2.5 MM (Qg T/S &lt;&lt;GL)</v>
          </cell>
          <cell r="W192">
            <v>30</v>
          </cell>
          <cell r="X192">
            <v>2420</v>
          </cell>
        </row>
        <row r="194">
          <cell r="B194">
            <v>43736</v>
          </cell>
          <cell r="C194">
            <v>60</v>
          </cell>
        </row>
        <row r="195">
          <cell r="B195">
            <v>43796</v>
          </cell>
        </row>
        <row r="196">
          <cell r="B196">
            <v>43856</v>
          </cell>
        </row>
        <row r="197">
          <cell r="B197">
            <v>43916</v>
          </cell>
        </row>
        <row r="198">
          <cell r="B198">
            <v>43976</v>
          </cell>
        </row>
        <row r="199">
          <cell r="B199">
            <v>44036</v>
          </cell>
        </row>
        <row r="200">
          <cell r="B200">
            <v>44096</v>
          </cell>
        </row>
      </sheetData>
      <sheetData sheetId="44"/>
      <sheetData sheetId="45">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38589</v>
          </cell>
          <cell r="C26" t="str">
            <v>B-09</v>
          </cell>
          <cell r="D26" t="str">
            <v>B-09:Zone3</v>
          </cell>
          <cell r="E26">
            <v>2.5</v>
          </cell>
          <cell r="F26">
            <v>25</v>
          </cell>
          <cell r="G26">
            <v>586</v>
          </cell>
          <cell r="H26">
            <v>163</v>
          </cell>
          <cell r="I26">
            <v>279.29000000000002</v>
          </cell>
          <cell r="J26">
            <v>5056</v>
          </cell>
          <cell r="K26">
            <v>1500</v>
          </cell>
          <cell r="L26">
            <v>6556</v>
          </cell>
          <cell r="M26">
            <v>22.879804758999391</v>
          </cell>
          <cell r="N26">
            <v>1.66</v>
          </cell>
          <cell r="R26">
            <v>328.32278481012656</v>
          </cell>
          <cell r="S26">
            <v>903.61445783132535</v>
          </cell>
          <cell r="T26">
            <v>3949.397590361446</v>
          </cell>
          <cell r="W26">
            <v>1660</v>
          </cell>
          <cell r="X26">
            <v>0</v>
          </cell>
        </row>
        <row r="27">
          <cell r="B27">
            <v>38590</v>
          </cell>
          <cell r="C27" t="str">
            <v>B-09</v>
          </cell>
          <cell r="D27" t="str">
            <v>B-09:Zone3</v>
          </cell>
          <cell r="E27">
            <v>2.5</v>
          </cell>
          <cell r="F27">
            <v>25</v>
          </cell>
          <cell r="G27">
            <v>664</v>
          </cell>
          <cell r="H27">
            <v>147</v>
          </cell>
          <cell r="I27">
            <v>33.1</v>
          </cell>
          <cell r="J27">
            <v>9531</v>
          </cell>
          <cell r="K27">
            <v>4620</v>
          </cell>
          <cell r="L27">
            <v>14151</v>
          </cell>
          <cell r="M27">
            <v>32.647869408522368</v>
          </cell>
          <cell r="N27">
            <v>3.37</v>
          </cell>
          <cell r="R27">
            <v>353.58304480117511</v>
          </cell>
          <cell r="S27">
            <v>1370.919881305638</v>
          </cell>
          <cell r="T27">
            <v>4199.1097922848667</v>
          </cell>
          <cell r="W27">
            <v>3370</v>
          </cell>
          <cell r="X27">
            <v>0</v>
          </cell>
        </row>
        <row r="28">
          <cell r="B28">
            <v>38591</v>
          </cell>
          <cell r="C28" t="str">
            <v>B-09</v>
          </cell>
          <cell r="D28" t="str">
            <v>B-09:Zone3</v>
          </cell>
          <cell r="E28">
            <v>2.5</v>
          </cell>
          <cell r="F28">
            <v>25</v>
          </cell>
          <cell r="G28">
            <v>777</v>
          </cell>
          <cell r="H28">
            <v>146</v>
          </cell>
          <cell r="I28">
            <v>0</v>
          </cell>
          <cell r="J28">
            <v>3878</v>
          </cell>
          <cell r="K28">
            <v>1505</v>
          </cell>
          <cell r="L28">
            <v>5383</v>
          </cell>
          <cell r="M28">
            <v>27.958387516254877</v>
          </cell>
          <cell r="N28">
            <v>7.28</v>
          </cell>
          <cell r="R28">
            <v>1877.2563176895308</v>
          </cell>
          <cell r="S28">
            <v>206.73076923076923</v>
          </cell>
          <cell r="T28">
            <v>739.42307692307691</v>
          </cell>
          <cell r="V28" t="str">
            <v>Press. Csg.-1.95</v>
          </cell>
          <cell r="W28">
            <v>7280</v>
          </cell>
          <cell r="X28">
            <v>0</v>
          </cell>
        </row>
        <row r="29">
          <cell r="B29">
            <v>38592</v>
          </cell>
          <cell r="C29" t="str">
            <v>B-09</v>
          </cell>
          <cell r="D29" t="str">
            <v>B-09:Zone3</v>
          </cell>
          <cell r="E29">
            <v>2.5</v>
          </cell>
          <cell r="F29">
            <v>25</v>
          </cell>
          <cell r="G29">
            <v>782</v>
          </cell>
          <cell r="H29">
            <v>167</v>
          </cell>
          <cell r="I29">
            <v>0</v>
          </cell>
          <cell r="J29">
            <v>3110</v>
          </cell>
          <cell r="K29">
            <v>1596</v>
          </cell>
          <cell r="L29">
            <v>4706</v>
          </cell>
          <cell r="M29">
            <v>33.914152146196344</v>
          </cell>
          <cell r="N29">
            <v>8.0299999999999994</v>
          </cell>
          <cell r="R29">
            <v>2581.9935691318328</v>
          </cell>
          <cell r="S29">
            <v>198.75466998754669</v>
          </cell>
          <cell r="T29">
            <v>586.05230386052301</v>
          </cell>
          <cell r="V29" t="str">
            <v>Press. Csg.-3.38</v>
          </cell>
          <cell r="W29">
            <v>8029.9999999999991</v>
          </cell>
          <cell r="X29">
            <v>0</v>
          </cell>
        </row>
        <row r="30">
          <cell r="B30">
            <v>38593</v>
          </cell>
          <cell r="C30" t="str">
            <v>B-09</v>
          </cell>
          <cell r="D30" t="str">
            <v>B-09:Zone3</v>
          </cell>
          <cell r="E30">
            <v>4.5</v>
          </cell>
          <cell r="F30">
            <v>25</v>
          </cell>
          <cell r="G30">
            <v>816</v>
          </cell>
          <cell r="H30">
            <v>186</v>
          </cell>
          <cell r="I30">
            <v>0</v>
          </cell>
          <cell r="J30">
            <v>1748</v>
          </cell>
          <cell r="K30">
            <v>2136</v>
          </cell>
          <cell r="L30">
            <v>3884</v>
          </cell>
          <cell r="M30">
            <v>54.994850669412976</v>
          </cell>
          <cell r="N30">
            <v>9.49</v>
          </cell>
          <cell r="R30">
            <v>5429.0617848970251</v>
          </cell>
          <cell r="S30">
            <v>225.0790305584826</v>
          </cell>
          <cell r="T30">
            <v>409.27291886195997</v>
          </cell>
          <cell r="V30" t="str">
            <v>Press. Csg.-0.18</v>
          </cell>
          <cell r="W30">
            <v>9490</v>
          </cell>
          <cell r="X30">
            <v>0</v>
          </cell>
        </row>
        <row r="31">
          <cell r="B31">
            <v>38595</v>
          </cell>
          <cell r="C31" t="str">
            <v>B-09</v>
          </cell>
          <cell r="D31" t="str">
            <v>B-09:Zone3</v>
          </cell>
          <cell r="E31">
            <v>4.5</v>
          </cell>
          <cell r="F31">
            <v>24</v>
          </cell>
          <cell r="G31">
            <v>833</v>
          </cell>
          <cell r="H31">
            <v>161</v>
          </cell>
          <cell r="I31">
            <v>0</v>
          </cell>
          <cell r="J31">
            <v>2162</v>
          </cell>
          <cell r="K31">
            <v>2286</v>
          </cell>
          <cell r="L31">
            <v>4448</v>
          </cell>
          <cell r="M31">
            <v>51.393884892086334</v>
          </cell>
          <cell r="N31">
            <v>9.1999999999999993</v>
          </cell>
          <cell r="R31">
            <v>4255.3191489361698</v>
          </cell>
          <cell r="S31">
            <v>248.47826086956522</v>
          </cell>
          <cell r="T31">
            <v>483.47826086956519</v>
          </cell>
          <cell r="V31" t="str">
            <v>Press. Csg.-0.16</v>
          </cell>
          <cell r="W31">
            <v>9200</v>
          </cell>
          <cell r="X31">
            <v>0</v>
          </cell>
        </row>
        <row r="32">
          <cell r="B32">
            <v>38596</v>
          </cell>
          <cell r="C32" t="str">
            <v>B-09</v>
          </cell>
          <cell r="D32" t="str">
            <v>B-09:Zone3</v>
          </cell>
          <cell r="E32">
            <v>4.5</v>
          </cell>
          <cell r="F32">
            <v>24.43</v>
          </cell>
          <cell r="G32">
            <v>828</v>
          </cell>
          <cell r="H32">
            <v>196</v>
          </cell>
          <cell r="I32">
            <v>0</v>
          </cell>
          <cell r="J32">
            <v>1388</v>
          </cell>
          <cell r="K32">
            <v>1666</v>
          </cell>
          <cell r="L32">
            <v>3054</v>
          </cell>
          <cell r="M32">
            <v>54.551407989521941</v>
          </cell>
          <cell r="N32">
            <v>9.3000000000000007</v>
          </cell>
          <cell r="R32">
            <v>6700.2881844380399</v>
          </cell>
          <cell r="S32">
            <v>179.13978494623655</v>
          </cell>
          <cell r="T32">
            <v>328.38709677419354</v>
          </cell>
          <cell r="V32" t="str">
            <v>Press. Csg.-0.32</v>
          </cell>
          <cell r="W32">
            <v>9300</v>
          </cell>
          <cell r="X32">
            <v>0</v>
          </cell>
        </row>
        <row r="33">
          <cell r="B33">
            <v>38606</v>
          </cell>
          <cell r="C33" t="str">
            <v>B-09</v>
          </cell>
          <cell r="D33" t="str">
            <v>B-09:Zone3</v>
          </cell>
          <cell r="E33">
            <v>4.5</v>
          </cell>
          <cell r="F33">
            <v>24</v>
          </cell>
          <cell r="G33">
            <v>654</v>
          </cell>
          <cell r="H33">
            <v>196</v>
          </cell>
          <cell r="I33">
            <v>0</v>
          </cell>
          <cell r="J33">
            <v>347</v>
          </cell>
          <cell r="K33">
            <v>680</v>
          </cell>
          <cell r="L33">
            <v>1027</v>
          </cell>
          <cell r="M33">
            <v>66.212268743914308</v>
          </cell>
          <cell r="N33">
            <v>5.99</v>
          </cell>
          <cell r="R33">
            <v>17262.247838616713</v>
          </cell>
          <cell r="S33">
            <v>113.52253756260434</v>
          </cell>
          <cell r="T33">
            <v>171.45242070116862</v>
          </cell>
          <cell r="V33" t="str">
            <v>Press. Csg.-0.20</v>
          </cell>
          <cell r="W33">
            <v>5990</v>
          </cell>
          <cell r="X33">
            <v>0</v>
          </cell>
        </row>
        <row r="34">
          <cell r="B34">
            <v>38610</v>
          </cell>
          <cell r="C34" t="str">
            <v>B-09</v>
          </cell>
          <cell r="D34" t="str">
            <v>B-09:Zone3</v>
          </cell>
          <cell r="E34">
            <v>9</v>
          </cell>
          <cell r="F34">
            <v>20</v>
          </cell>
          <cell r="G34">
            <v>718</v>
          </cell>
          <cell r="H34">
            <v>194</v>
          </cell>
          <cell r="I34">
            <v>0</v>
          </cell>
          <cell r="J34">
            <v>7.7</v>
          </cell>
          <cell r="K34">
            <v>1122</v>
          </cell>
          <cell r="L34">
            <v>1129.7</v>
          </cell>
          <cell r="M34">
            <v>99.318403115871476</v>
          </cell>
          <cell r="N34">
            <v>5.24</v>
          </cell>
          <cell r="R34">
            <v>680519.48051948054</v>
          </cell>
          <cell r="S34">
            <v>214.12213740458014</v>
          </cell>
          <cell r="T34">
            <v>215.59160305343511</v>
          </cell>
          <cell r="V34" t="str">
            <v>Press. Csg.-0.21</v>
          </cell>
          <cell r="W34">
            <v>5240</v>
          </cell>
          <cell r="X34">
            <v>0</v>
          </cell>
        </row>
        <row r="35">
          <cell r="B35">
            <v>38611</v>
          </cell>
          <cell r="C35" t="str">
            <v>B-09</v>
          </cell>
          <cell r="D35" t="str">
            <v>B-09:Zone3</v>
          </cell>
          <cell r="E35">
            <v>7.3</v>
          </cell>
          <cell r="F35">
            <v>20</v>
          </cell>
          <cell r="G35">
            <v>715</v>
          </cell>
          <cell r="H35">
            <v>193</v>
          </cell>
          <cell r="I35">
            <v>0</v>
          </cell>
          <cell r="J35">
            <v>10.51</v>
          </cell>
          <cell r="K35">
            <v>644</v>
          </cell>
          <cell r="L35">
            <v>654.51</v>
          </cell>
          <cell r="M35">
            <v>98.394218575728402</v>
          </cell>
          <cell r="N35">
            <v>5.48</v>
          </cell>
          <cell r="R35">
            <v>521408.1826831589</v>
          </cell>
          <cell r="S35">
            <v>117.51824817518248</v>
          </cell>
          <cell r="T35">
            <v>119.43613138686132</v>
          </cell>
          <cell r="V35" t="str">
            <v>Press. Csg.-0.24</v>
          </cell>
          <cell r="W35">
            <v>5480</v>
          </cell>
          <cell r="X35">
            <v>0</v>
          </cell>
        </row>
        <row r="36">
          <cell r="B36">
            <v>38613</v>
          </cell>
          <cell r="C36" t="str">
            <v>B-09</v>
          </cell>
          <cell r="D36" t="str">
            <v>B-09:Zone3</v>
          </cell>
          <cell r="E36">
            <v>5.24</v>
          </cell>
          <cell r="F36">
            <v>20</v>
          </cell>
          <cell r="G36">
            <v>658</v>
          </cell>
          <cell r="H36">
            <v>162</v>
          </cell>
          <cell r="I36">
            <v>0</v>
          </cell>
          <cell r="J36">
            <v>590</v>
          </cell>
          <cell r="K36">
            <v>825</v>
          </cell>
          <cell r="L36">
            <v>1415</v>
          </cell>
          <cell r="M36">
            <v>58.303886925795055</v>
          </cell>
          <cell r="N36">
            <v>4.95</v>
          </cell>
          <cell r="R36">
            <v>8389.8305084745771</v>
          </cell>
          <cell r="S36">
            <v>166.66666666666666</v>
          </cell>
          <cell r="T36">
            <v>285.85858585858585</v>
          </cell>
          <cell r="V36" t="str">
            <v>Press.Csg.-0.23</v>
          </cell>
          <cell r="W36">
            <v>4950</v>
          </cell>
          <cell r="X36">
            <v>0</v>
          </cell>
        </row>
        <row r="37">
          <cell r="B37">
            <v>38615</v>
          </cell>
          <cell r="C37" t="str">
            <v>B-09</v>
          </cell>
          <cell r="D37" t="str">
            <v>B-09:Zone3</v>
          </cell>
          <cell r="E37">
            <v>8</v>
          </cell>
          <cell r="F37">
            <v>20</v>
          </cell>
          <cell r="G37">
            <v>666</v>
          </cell>
          <cell r="H37">
            <v>194</v>
          </cell>
          <cell r="I37">
            <v>0</v>
          </cell>
          <cell r="J37">
            <v>104</v>
          </cell>
          <cell r="K37">
            <v>604</v>
          </cell>
          <cell r="L37">
            <v>708</v>
          </cell>
          <cell r="M37">
            <v>85.31073446327683</v>
          </cell>
          <cell r="N37">
            <v>6.23</v>
          </cell>
          <cell r="R37">
            <v>59903.846153846156</v>
          </cell>
          <cell r="S37">
            <v>96.950240770465484</v>
          </cell>
          <cell r="T37">
            <v>113.64365971107544</v>
          </cell>
          <cell r="V37" t="str">
            <v>Press. Csg.-0.18</v>
          </cell>
          <cell r="W37">
            <v>6230</v>
          </cell>
          <cell r="X37">
            <v>0</v>
          </cell>
        </row>
        <row r="38">
          <cell r="B38">
            <v>38622</v>
          </cell>
          <cell r="C38" t="str">
            <v>B-09</v>
          </cell>
          <cell r="D38" t="str">
            <v>B-09:Zone3</v>
          </cell>
          <cell r="E38">
            <v>12</v>
          </cell>
          <cell r="F38">
            <v>15</v>
          </cell>
          <cell r="G38">
            <v>769</v>
          </cell>
          <cell r="H38">
            <v>138</v>
          </cell>
          <cell r="I38">
            <v>0</v>
          </cell>
          <cell r="J38">
            <v>498</v>
          </cell>
          <cell r="K38">
            <v>787</v>
          </cell>
          <cell r="L38">
            <v>1285</v>
          </cell>
          <cell r="M38">
            <v>61.245136186770431</v>
          </cell>
          <cell r="N38">
            <v>5.39</v>
          </cell>
          <cell r="R38">
            <v>10823.293172690763</v>
          </cell>
          <cell r="S38">
            <v>146.01113172541744</v>
          </cell>
          <cell r="T38">
            <v>238.40445269016698</v>
          </cell>
          <cell r="V38" t="str">
            <v>DHG 3000 Psi.</v>
          </cell>
          <cell r="W38">
            <v>5390</v>
          </cell>
          <cell r="X38">
            <v>0</v>
          </cell>
        </row>
        <row r="39">
          <cell r="B39">
            <v>38635</v>
          </cell>
          <cell r="C39" t="str">
            <v>B-09</v>
          </cell>
          <cell r="D39" t="str">
            <v>B-09:Zone3</v>
          </cell>
          <cell r="E39">
            <v>4</v>
          </cell>
          <cell r="F39">
            <v>25</v>
          </cell>
          <cell r="G39">
            <v>561</v>
          </cell>
          <cell r="H39">
            <v>188</v>
          </cell>
          <cell r="I39">
            <v>0</v>
          </cell>
          <cell r="J39">
            <v>27</v>
          </cell>
          <cell r="K39">
            <v>1005</v>
          </cell>
          <cell r="L39">
            <v>1032</v>
          </cell>
          <cell r="M39">
            <v>97.383720930232556</v>
          </cell>
          <cell r="N39">
            <v>4.8099999999999996</v>
          </cell>
          <cell r="R39">
            <v>178148.14814814815</v>
          </cell>
          <cell r="S39">
            <v>208.93970893970894</v>
          </cell>
          <cell r="T39">
            <v>214.55301455301455</v>
          </cell>
          <cell r="V39" t="str">
            <v>DHG 3033 Psi.</v>
          </cell>
          <cell r="W39">
            <v>4810</v>
          </cell>
          <cell r="X39">
            <v>0</v>
          </cell>
        </row>
        <row r="40">
          <cell r="B40">
            <v>38639</v>
          </cell>
          <cell r="C40" t="str">
            <v>B-09</v>
          </cell>
          <cell r="D40" t="str">
            <v>B-09:Zone3</v>
          </cell>
          <cell r="E40">
            <v>9</v>
          </cell>
          <cell r="F40">
            <v>10</v>
          </cell>
          <cell r="G40">
            <v>1166</v>
          </cell>
          <cell r="H40">
            <v>171</v>
          </cell>
          <cell r="I40">
            <v>0</v>
          </cell>
          <cell r="J40">
            <v>124</v>
          </cell>
          <cell r="K40">
            <v>620</v>
          </cell>
          <cell r="L40">
            <v>744</v>
          </cell>
          <cell r="M40">
            <v>83.333333333333329</v>
          </cell>
          <cell r="N40">
            <v>5.0999999999999996</v>
          </cell>
          <cell r="R40">
            <v>41129.032258064515</v>
          </cell>
          <cell r="S40">
            <v>121.56862745098039</v>
          </cell>
          <cell r="T40">
            <v>145.88235294117646</v>
          </cell>
          <cell r="V40" t="str">
            <v>DHG 1885 Psi.</v>
          </cell>
          <cell r="W40">
            <v>5100</v>
          </cell>
          <cell r="X40">
            <v>0</v>
          </cell>
        </row>
        <row r="41">
          <cell r="B41">
            <v>38662</v>
          </cell>
          <cell r="C41" t="str">
            <v>B-09</v>
          </cell>
          <cell r="D41" t="str">
            <v>B-09:Zone3</v>
          </cell>
          <cell r="E41">
            <v>6</v>
          </cell>
          <cell r="F41">
            <v>15</v>
          </cell>
          <cell r="G41">
            <v>657</v>
          </cell>
          <cell r="H41">
            <v>175</v>
          </cell>
          <cell r="I41">
            <v>0</v>
          </cell>
          <cell r="J41">
            <v>623</v>
          </cell>
          <cell r="K41">
            <v>970</v>
          </cell>
          <cell r="L41">
            <v>1593</v>
          </cell>
          <cell r="M41">
            <v>60.89139987445072</v>
          </cell>
          <cell r="N41">
            <v>1.63</v>
          </cell>
          <cell r="R41">
            <v>2616.3723916532904</v>
          </cell>
          <cell r="S41">
            <v>595.09202453987734</v>
          </cell>
          <cell r="T41">
            <v>977.30061349693256</v>
          </cell>
          <cell r="V41" t="str">
            <v xml:space="preserve">DHG 1046 Psi. </v>
          </cell>
          <cell r="W41">
            <v>1630</v>
          </cell>
          <cell r="X41">
            <v>0</v>
          </cell>
        </row>
        <row r="42">
          <cell r="B42">
            <v>38702</v>
          </cell>
          <cell r="C42" t="str">
            <v>B-09</v>
          </cell>
          <cell r="D42" t="str">
            <v>B-09:Zone3</v>
          </cell>
          <cell r="E42">
            <v>7</v>
          </cell>
          <cell r="F42">
            <v>10</v>
          </cell>
          <cell r="G42">
            <v>488</v>
          </cell>
          <cell r="H42">
            <v>83</v>
          </cell>
          <cell r="I42">
            <v>0</v>
          </cell>
          <cell r="J42">
            <v>3</v>
          </cell>
          <cell r="K42">
            <v>10</v>
          </cell>
          <cell r="L42">
            <v>13</v>
          </cell>
          <cell r="M42">
            <v>76.92307692307692</v>
          </cell>
          <cell r="N42">
            <v>0</v>
          </cell>
          <cell r="R42">
            <v>0</v>
          </cell>
          <cell r="T42">
            <v>0</v>
          </cell>
          <cell r="V42" t="str">
            <v>DHG 3056 Psi, Slugging, water dissapeared</v>
          </cell>
          <cell r="W42">
            <v>0</v>
          </cell>
          <cell r="X42">
            <v>0</v>
          </cell>
        </row>
        <row r="43">
          <cell r="B43">
            <v>38875</v>
          </cell>
          <cell r="C43" t="str">
            <v>B-09</v>
          </cell>
          <cell r="D43" t="str">
            <v>B-09:Zone3</v>
          </cell>
          <cell r="E43">
            <v>5</v>
          </cell>
          <cell r="F43">
            <v>5</v>
          </cell>
          <cell r="G43">
            <v>458</v>
          </cell>
          <cell r="H43">
            <v>87</v>
          </cell>
          <cell r="I43">
            <v>0</v>
          </cell>
          <cell r="J43">
            <v>1</v>
          </cell>
          <cell r="K43">
            <v>0</v>
          </cell>
          <cell r="L43">
            <v>1</v>
          </cell>
          <cell r="M43">
            <v>0</v>
          </cell>
          <cell r="N43">
            <v>0</v>
          </cell>
          <cell r="R43">
            <v>0</v>
          </cell>
          <cell r="T43">
            <v>0</v>
          </cell>
          <cell r="V43" t="str">
            <v>DHG 3650 Psi. Confirmed very low influx</v>
          </cell>
          <cell r="W43">
            <v>0</v>
          </cell>
          <cell r="X43">
            <v>0</v>
          </cell>
        </row>
        <row r="44">
          <cell r="B44">
            <v>38906</v>
          </cell>
          <cell r="C44" t="str">
            <v>B-09</v>
          </cell>
          <cell r="D44" t="str">
            <v>B-09:Zone3</v>
          </cell>
          <cell r="E44">
            <v>6</v>
          </cell>
          <cell r="F44">
            <v>10</v>
          </cell>
          <cell r="G44">
            <v>475</v>
          </cell>
          <cell r="H44">
            <v>85</v>
          </cell>
          <cell r="I44">
            <v>4</v>
          </cell>
          <cell r="J44">
            <v>4</v>
          </cell>
          <cell r="K44">
            <v>0</v>
          </cell>
          <cell r="L44">
            <v>4</v>
          </cell>
          <cell r="M44">
            <v>0</v>
          </cell>
          <cell r="N44">
            <v>0</v>
          </cell>
          <cell r="R44">
            <v>0</v>
          </cell>
          <cell r="T44">
            <v>0</v>
          </cell>
          <cell r="V44" t="str">
            <v>Low influx</v>
          </cell>
          <cell r="W44">
            <v>0</v>
          </cell>
          <cell r="X44">
            <v>0</v>
          </cell>
        </row>
        <row r="45">
          <cell r="B45">
            <v>38930</v>
          </cell>
          <cell r="C45" t="str">
            <v>B-09</v>
          </cell>
          <cell r="D45" t="str">
            <v>B-09:Zone3</v>
          </cell>
          <cell r="E45">
            <v>9</v>
          </cell>
          <cell r="F45">
            <v>10</v>
          </cell>
          <cell r="G45">
            <v>485</v>
          </cell>
          <cell r="H45">
            <v>84</v>
          </cell>
          <cell r="I45">
            <v>7</v>
          </cell>
          <cell r="J45">
            <v>4</v>
          </cell>
          <cell r="K45">
            <v>0</v>
          </cell>
          <cell r="L45">
            <v>4</v>
          </cell>
          <cell r="M45">
            <v>0</v>
          </cell>
          <cell r="N45">
            <v>0</v>
          </cell>
          <cell r="R45">
            <v>0</v>
          </cell>
          <cell r="T45">
            <v>0</v>
          </cell>
          <cell r="V45" t="str">
            <v>Low influx ( Low PI)</v>
          </cell>
          <cell r="W45">
            <v>0</v>
          </cell>
          <cell r="X45">
            <v>0</v>
          </cell>
        </row>
        <row r="46">
          <cell r="B46">
            <v>38988</v>
          </cell>
          <cell r="C46" t="str">
            <v>B-09</v>
          </cell>
          <cell r="D46" t="str">
            <v>B-09:Zone3</v>
          </cell>
          <cell r="E46">
            <v>11</v>
          </cell>
          <cell r="F46">
            <v>100</v>
          </cell>
          <cell r="G46">
            <v>409</v>
          </cell>
          <cell r="H46">
            <v>90</v>
          </cell>
          <cell r="I46">
            <v>33</v>
          </cell>
          <cell r="J46">
            <v>4</v>
          </cell>
          <cell r="K46">
            <v>0</v>
          </cell>
          <cell r="L46">
            <v>4</v>
          </cell>
          <cell r="M46">
            <v>0</v>
          </cell>
          <cell r="N46">
            <v>0.7</v>
          </cell>
          <cell r="R46">
            <v>175000</v>
          </cell>
          <cell r="S46">
            <v>0</v>
          </cell>
          <cell r="T46">
            <v>5.7142857142857144</v>
          </cell>
          <cell r="V46" t="str">
            <v>Confirm DHG working</v>
          </cell>
          <cell r="W46">
            <v>700</v>
          </cell>
          <cell r="X46">
            <v>0</v>
          </cell>
        </row>
        <row r="47">
          <cell r="B47">
            <v>38993</v>
          </cell>
          <cell r="C47" t="str">
            <v>B-09</v>
          </cell>
          <cell r="D47" t="str">
            <v>B-09:Zone3</v>
          </cell>
          <cell r="E47">
            <v>5</v>
          </cell>
          <cell r="F47">
            <v>100</v>
          </cell>
          <cell r="G47">
            <v>400</v>
          </cell>
          <cell r="H47">
            <v>99</v>
          </cell>
          <cell r="I47">
            <v>48</v>
          </cell>
          <cell r="J47">
            <v>15</v>
          </cell>
          <cell r="K47">
            <v>4</v>
          </cell>
          <cell r="L47">
            <v>19</v>
          </cell>
          <cell r="M47">
            <v>21.05263157894737</v>
          </cell>
          <cell r="N47">
            <v>0.83</v>
          </cell>
          <cell r="R47">
            <v>55333.333333333336</v>
          </cell>
          <cell r="S47">
            <v>4.8192771084337354</v>
          </cell>
          <cell r="T47">
            <v>22.891566265060241</v>
          </cell>
          <cell r="V47" t="str">
            <v>low and need to put on VS</v>
          </cell>
          <cell r="W47">
            <v>830</v>
          </cell>
          <cell r="X47">
            <v>0</v>
          </cell>
        </row>
        <row r="48">
          <cell r="B48">
            <v>39287</v>
          </cell>
          <cell r="C48" t="str">
            <v>B-09</v>
          </cell>
          <cell r="D48" t="str">
            <v>B-09:Zone3</v>
          </cell>
          <cell r="E48">
            <v>12</v>
          </cell>
          <cell r="F48">
            <v>100</v>
          </cell>
          <cell r="G48">
            <v>505</v>
          </cell>
          <cell r="H48">
            <v>191</v>
          </cell>
          <cell r="I48">
            <v>209</v>
          </cell>
          <cell r="J48">
            <v>908</v>
          </cell>
          <cell r="K48">
            <v>3783</v>
          </cell>
          <cell r="L48">
            <v>4691</v>
          </cell>
          <cell r="M48">
            <v>80.643785973140055</v>
          </cell>
          <cell r="N48">
            <v>13.24</v>
          </cell>
          <cell r="O48">
            <v>13.24</v>
          </cell>
          <cell r="P48">
            <v>0</v>
          </cell>
          <cell r="R48">
            <v>14581.497797356828</v>
          </cell>
          <cell r="S48">
            <v>285.72507552870093</v>
          </cell>
          <cell r="T48">
            <v>354.30513595166161</v>
          </cell>
          <cell r="V48" t="str">
            <v>Test after ADD PERF (good inflow)</v>
          </cell>
          <cell r="W48">
            <v>13240</v>
          </cell>
          <cell r="X48">
            <v>0</v>
          </cell>
        </row>
        <row r="49">
          <cell r="B49">
            <v>39288</v>
          </cell>
          <cell r="C49" t="str">
            <v>B-09</v>
          </cell>
          <cell r="D49" t="str">
            <v>B-09:Zone3</v>
          </cell>
          <cell r="E49">
            <v>12</v>
          </cell>
          <cell r="F49">
            <v>100</v>
          </cell>
          <cell r="G49">
            <v>507</v>
          </cell>
          <cell r="H49">
            <v>201</v>
          </cell>
          <cell r="I49">
            <v>202</v>
          </cell>
          <cell r="J49">
            <v>882</v>
          </cell>
          <cell r="K49">
            <v>3383</v>
          </cell>
          <cell r="L49">
            <v>4265</v>
          </cell>
          <cell r="M49">
            <v>79.320046893317709</v>
          </cell>
          <cell r="N49">
            <v>14.74</v>
          </cell>
          <cell r="O49">
            <v>14.74</v>
          </cell>
          <cell r="P49">
            <v>0</v>
          </cell>
          <cell r="R49">
            <v>16712.018140589571</v>
          </cell>
          <cell r="S49">
            <v>229.51153324287654</v>
          </cell>
          <cell r="T49">
            <v>289.34871099050201</v>
          </cell>
          <cell r="V49" t="str">
            <v>continue testing</v>
          </cell>
          <cell r="W49">
            <v>14740</v>
          </cell>
          <cell r="X49">
            <v>0</v>
          </cell>
        </row>
        <row r="50">
          <cell r="B50">
            <v>39290</v>
          </cell>
          <cell r="C50" t="str">
            <v>B-09</v>
          </cell>
          <cell r="D50" t="str">
            <v>B-09:Zone3</v>
          </cell>
          <cell r="E50">
            <v>5</v>
          </cell>
          <cell r="F50">
            <v>100</v>
          </cell>
          <cell r="G50">
            <v>507</v>
          </cell>
          <cell r="H50">
            <v>201</v>
          </cell>
          <cell r="I50">
            <v>165</v>
          </cell>
          <cell r="J50">
            <v>835.5</v>
          </cell>
          <cell r="K50">
            <v>2290.1</v>
          </cell>
          <cell r="L50">
            <v>3125.6</v>
          </cell>
          <cell r="M50">
            <v>73.269132326593294</v>
          </cell>
          <cell r="N50">
            <v>17.13</v>
          </cell>
          <cell r="O50">
            <v>17.13</v>
          </cell>
          <cell r="P50">
            <v>0</v>
          </cell>
          <cell r="R50">
            <v>20502.692998204668</v>
          </cell>
          <cell r="S50">
            <v>133.68943374197315</v>
          </cell>
          <cell r="T50">
            <v>182.46351430239346</v>
          </cell>
          <cell r="V50" t="str">
            <v>short test, due to TS would be used by B-14 add perf</v>
          </cell>
          <cell r="W50">
            <v>17130</v>
          </cell>
          <cell r="X50">
            <v>0</v>
          </cell>
        </row>
        <row r="51">
          <cell r="B51">
            <v>39291</v>
          </cell>
          <cell r="C51" t="str">
            <v>B-09</v>
          </cell>
          <cell r="D51" t="str">
            <v>B-09:Zone3</v>
          </cell>
          <cell r="E51">
            <v>5</v>
          </cell>
          <cell r="F51">
            <v>100</v>
          </cell>
          <cell r="G51">
            <v>507</v>
          </cell>
          <cell r="H51">
            <v>203</v>
          </cell>
          <cell r="I51">
            <v>170</v>
          </cell>
          <cell r="J51">
            <v>855.4</v>
          </cell>
          <cell r="K51">
            <v>2165.9</v>
          </cell>
          <cell r="L51">
            <v>3021.3</v>
          </cell>
          <cell r="M51">
            <v>71.687684109489297</v>
          </cell>
          <cell r="N51">
            <v>18.34</v>
          </cell>
          <cell r="O51">
            <v>18.34</v>
          </cell>
          <cell r="P51">
            <v>0</v>
          </cell>
          <cell r="R51">
            <v>21440.261865793782</v>
          </cell>
          <cell r="S51">
            <v>118.09705561613958</v>
          </cell>
          <cell r="T51">
            <v>164.7382769901854</v>
          </cell>
          <cell r="V51" t="str">
            <v>short test</v>
          </cell>
          <cell r="W51">
            <v>18340</v>
          </cell>
          <cell r="X51">
            <v>0</v>
          </cell>
        </row>
        <row r="52">
          <cell r="B52">
            <v>39295</v>
          </cell>
          <cell r="C52" t="str">
            <v>B-09</v>
          </cell>
          <cell r="D52" t="str">
            <v>B-09:Zone3</v>
          </cell>
          <cell r="E52">
            <v>11</v>
          </cell>
          <cell r="F52">
            <v>100</v>
          </cell>
          <cell r="G52">
            <v>505</v>
          </cell>
          <cell r="H52">
            <v>203</v>
          </cell>
          <cell r="I52">
            <v>172</v>
          </cell>
          <cell r="J52">
            <v>906.5</v>
          </cell>
          <cell r="K52">
            <v>1776.1</v>
          </cell>
          <cell r="L52">
            <v>2682.6</v>
          </cell>
          <cell r="M52">
            <v>66.208156266308805</v>
          </cell>
          <cell r="N52">
            <v>18.64</v>
          </cell>
          <cell r="O52">
            <v>18.64</v>
          </cell>
          <cell r="P52">
            <v>0</v>
          </cell>
          <cell r="R52">
            <v>20562.603419746276</v>
          </cell>
          <cell r="S52">
            <v>95.284334763948493</v>
          </cell>
          <cell r="T52">
            <v>143.91630901287553</v>
          </cell>
          <cell r="V52" t="str">
            <v>gas tends to increase and wtr decrease since add perf 24 Jul 07</v>
          </cell>
          <cell r="W52">
            <v>18640</v>
          </cell>
          <cell r="X52">
            <v>0</v>
          </cell>
        </row>
        <row r="53">
          <cell r="B53">
            <v>39301</v>
          </cell>
          <cell r="C53" t="str">
            <v>B-09</v>
          </cell>
          <cell r="D53" t="str">
            <v>B-09:Zone3</v>
          </cell>
          <cell r="E53">
            <v>9</v>
          </cell>
          <cell r="F53">
            <v>100</v>
          </cell>
          <cell r="G53">
            <v>516</v>
          </cell>
          <cell r="H53">
            <v>206</v>
          </cell>
          <cell r="I53">
            <v>174</v>
          </cell>
          <cell r="J53">
            <v>790.5</v>
          </cell>
          <cell r="K53">
            <v>1208.3</v>
          </cell>
          <cell r="L53">
            <v>1998.8</v>
          </cell>
          <cell r="M53">
            <v>60.451270762457476</v>
          </cell>
          <cell r="N53">
            <v>18.41</v>
          </cell>
          <cell r="O53">
            <v>18.41</v>
          </cell>
          <cell r="P53">
            <v>0</v>
          </cell>
          <cell r="R53">
            <v>23289.057558507273</v>
          </cell>
          <cell r="S53">
            <v>65.632808256382404</v>
          </cell>
          <cell r="T53">
            <v>108.57142857142857</v>
          </cell>
          <cell r="V53" t="str">
            <v>re-testing program --OK</v>
          </cell>
          <cell r="W53">
            <v>18410</v>
          </cell>
          <cell r="X53">
            <v>0</v>
          </cell>
        </row>
        <row r="54">
          <cell r="B54">
            <v>39312</v>
          </cell>
          <cell r="C54" t="str">
            <v>B-09</v>
          </cell>
          <cell r="D54" t="str">
            <v>B-09:Zone3</v>
          </cell>
          <cell r="E54">
            <v>8</v>
          </cell>
          <cell r="F54">
            <v>100</v>
          </cell>
          <cell r="G54">
            <v>497</v>
          </cell>
          <cell r="H54">
            <v>206</v>
          </cell>
          <cell r="I54">
            <v>210</v>
          </cell>
          <cell r="J54">
            <v>740</v>
          </cell>
          <cell r="K54">
            <v>1222</v>
          </cell>
          <cell r="L54">
            <v>1962</v>
          </cell>
          <cell r="M54">
            <v>62.283384301732923</v>
          </cell>
          <cell r="N54">
            <v>17.89</v>
          </cell>
          <cell r="R54">
            <v>24175.675675675677</v>
          </cell>
          <cell r="S54">
            <v>68.306316377864732</v>
          </cell>
          <cell r="T54">
            <v>109.6702068194522</v>
          </cell>
          <cell r="V54" t="str">
            <v>Onshore PhD didn't work</v>
          </cell>
          <cell r="W54">
            <v>17890</v>
          </cell>
          <cell r="X54">
            <v>0</v>
          </cell>
        </row>
        <row r="55">
          <cell r="B55">
            <v>39320</v>
          </cell>
          <cell r="C55" t="str">
            <v>B-09</v>
          </cell>
          <cell r="D55" t="str">
            <v>B-09:Zone3</v>
          </cell>
          <cell r="E55">
            <v>7</v>
          </cell>
          <cell r="F55">
            <v>100</v>
          </cell>
          <cell r="G55">
            <v>484</v>
          </cell>
          <cell r="H55">
            <v>207</v>
          </cell>
          <cell r="I55">
            <v>191</v>
          </cell>
          <cell r="J55">
            <v>737</v>
          </cell>
          <cell r="K55">
            <v>1548</v>
          </cell>
          <cell r="L55">
            <v>2285</v>
          </cell>
          <cell r="M55">
            <v>67.746170678336981</v>
          </cell>
          <cell r="N55">
            <v>17.350000000000001</v>
          </cell>
          <cell r="R55">
            <v>23541.383989145183</v>
          </cell>
          <cell r="S55">
            <v>89.221902017291072</v>
          </cell>
          <cell r="T55">
            <v>131.70028818443805</v>
          </cell>
          <cell r="W55">
            <v>17350</v>
          </cell>
          <cell r="X55">
            <v>0</v>
          </cell>
        </row>
        <row r="56">
          <cell r="B56">
            <v>39328</v>
          </cell>
          <cell r="C56" t="str">
            <v>B-09</v>
          </cell>
          <cell r="D56" t="str">
            <v>B-09:Zone3</v>
          </cell>
          <cell r="E56">
            <v>8</v>
          </cell>
          <cell r="F56">
            <v>100</v>
          </cell>
          <cell r="G56">
            <v>484</v>
          </cell>
          <cell r="H56">
            <v>206</v>
          </cell>
          <cell r="I56">
            <v>215</v>
          </cell>
          <cell r="J56">
            <v>720</v>
          </cell>
          <cell r="K56">
            <v>1421</v>
          </cell>
          <cell r="L56">
            <v>2141</v>
          </cell>
          <cell r="M56">
            <v>66.370854740775343</v>
          </cell>
          <cell r="N56">
            <v>17.010000000000002</v>
          </cell>
          <cell r="R56">
            <v>23625</v>
          </cell>
          <cell r="S56">
            <v>83.539094650205755</v>
          </cell>
          <cell r="T56">
            <v>125.86713697824808</v>
          </cell>
          <cell r="W56">
            <v>17010</v>
          </cell>
          <cell r="X56">
            <v>0</v>
          </cell>
        </row>
        <row r="57">
          <cell r="B57">
            <v>39332</v>
          </cell>
          <cell r="C57" t="str">
            <v>B-09</v>
          </cell>
          <cell r="D57" t="str">
            <v>B-09:Zone3</v>
          </cell>
          <cell r="E57">
            <v>19</v>
          </cell>
          <cell r="F57">
            <v>100</v>
          </cell>
          <cell r="G57">
            <v>483</v>
          </cell>
          <cell r="H57">
            <v>207</v>
          </cell>
          <cell r="I57">
            <v>204</v>
          </cell>
          <cell r="J57">
            <v>687.6</v>
          </cell>
          <cell r="K57">
            <v>1311.7</v>
          </cell>
          <cell r="L57">
            <v>1999.3</v>
          </cell>
          <cell r="M57">
            <v>65.607962786975435</v>
          </cell>
          <cell r="N57">
            <v>16.739999999999998</v>
          </cell>
          <cell r="O57">
            <v>16.739999999999998</v>
          </cell>
          <cell r="P57">
            <v>0</v>
          </cell>
          <cell r="R57">
            <v>24345.549738219896</v>
          </cell>
          <cell r="S57">
            <v>78.357228195937878</v>
          </cell>
          <cell r="T57">
            <v>119.43249701314217</v>
          </cell>
          <cell r="W57">
            <v>16740</v>
          </cell>
          <cell r="X57">
            <v>0</v>
          </cell>
        </row>
        <row r="58">
          <cell r="B58">
            <v>39354</v>
          </cell>
          <cell r="C58" t="str">
            <v>B-09</v>
          </cell>
          <cell r="D58" t="str">
            <v>B-09:Zone3</v>
          </cell>
          <cell r="E58">
            <v>8</v>
          </cell>
          <cell r="F58">
            <v>100</v>
          </cell>
          <cell r="G58">
            <v>492</v>
          </cell>
          <cell r="H58">
            <v>207</v>
          </cell>
          <cell r="I58">
            <v>204</v>
          </cell>
          <cell r="J58">
            <v>618</v>
          </cell>
          <cell r="K58">
            <v>1333</v>
          </cell>
          <cell r="L58">
            <v>1951</v>
          </cell>
          <cell r="M58">
            <v>68.323936442849828</v>
          </cell>
          <cell r="N58">
            <v>16.09</v>
          </cell>
          <cell r="R58">
            <v>26035.598705501619</v>
          </cell>
          <cell r="S58">
            <v>82.846488502175262</v>
          </cell>
          <cell r="T58">
            <v>121.25543816034805</v>
          </cell>
          <cell r="W58">
            <v>16090</v>
          </cell>
          <cell r="X58">
            <v>0</v>
          </cell>
        </row>
        <row r="59">
          <cell r="B59">
            <v>39368</v>
          </cell>
          <cell r="C59" t="str">
            <v>B-09</v>
          </cell>
          <cell r="D59" t="str">
            <v>B-09:Zone3</v>
          </cell>
          <cell r="E59">
            <v>7</v>
          </cell>
          <cell r="F59">
            <v>100</v>
          </cell>
          <cell r="G59">
            <v>488</v>
          </cell>
          <cell r="H59">
            <v>209</v>
          </cell>
          <cell r="I59">
            <v>193</v>
          </cell>
          <cell r="J59">
            <v>532</v>
          </cell>
          <cell r="K59">
            <v>1484</v>
          </cell>
          <cell r="L59">
            <v>2016</v>
          </cell>
          <cell r="M59">
            <v>73.611111111111114</v>
          </cell>
          <cell r="N59">
            <v>15.65</v>
          </cell>
          <cell r="R59">
            <v>29417.293233082706</v>
          </cell>
          <cell r="S59">
            <v>94.824281150159749</v>
          </cell>
          <cell r="T59">
            <v>128.81789137380193</v>
          </cell>
          <cell r="V59" t="str">
            <v>oil  reduced</v>
          </cell>
          <cell r="W59">
            <v>15650</v>
          </cell>
          <cell r="X59">
            <v>0</v>
          </cell>
        </row>
        <row r="60">
          <cell r="B60">
            <v>39373</v>
          </cell>
          <cell r="C60" t="str">
            <v>B-09</v>
          </cell>
          <cell r="D60" t="str">
            <v>B-09:Zone3</v>
          </cell>
          <cell r="E60">
            <v>9</v>
          </cell>
          <cell r="F60">
            <v>100</v>
          </cell>
          <cell r="G60">
            <v>487</v>
          </cell>
          <cell r="H60">
            <v>203</v>
          </cell>
          <cell r="I60">
            <v>188</v>
          </cell>
          <cell r="J60">
            <v>454</v>
          </cell>
          <cell r="K60">
            <v>1026</v>
          </cell>
          <cell r="L60">
            <v>1480</v>
          </cell>
          <cell r="M60">
            <v>69.324324324324323</v>
          </cell>
          <cell r="N60">
            <v>15.46</v>
          </cell>
          <cell r="R60">
            <v>34052.863436123349</v>
          </cell>
          <cell r="S60">
            <v>66.36481241914619</v>
          </cell>
          <cell r="T60">
            <v>95.730918499353166</v>
          </cell>
          <cell r="V60" t="str">
            <v>oil continues reduce --&gt; retest</v>
          </cell>
          <cell r="W60">
            <v>15460</v>
          </cell>
          <cell r="X60">
            <v>0</v>
          </cell>
        </row>
        <row r="61">
          <cell r="B61">
            <v>39377</v>
          </cell>
          <cell r="C61" t="str">
            <v>B-09</v>
          </cell>
          <cell r="D61" t="str">
            <v>B-09:Zone3</v>
          </cell>
          <cell r="E61">
            <v>8</v>
          </cell>
          <cell r="F61">
            <v>100</v>
          </cell>
          <cell r="G61">
            <v>487</v>
          </cell>
          <cell r="H61">
            <v>208</v>
          </cell>
          <cell r="I61">
            <v>185</v>
          </cell>
          <cell r="J61">
            <v>516</v>
          </cell>
          <cell r="K61">
            <v>1190</v>
          </cell>
          <cell r="L61">
            <v>1706</v>
          </cell>
          <cell r="M61">
            <v>69.75381008206331</v>
          </cell>
          <cell r="N61">
            <v>15.33</v>
          </cell>
          <cell r="R61">
            <v>29709.302325581397</v>
          </cell>
          <cell r="S61">
            <v>77.625570776255714</v>
          </cell>
          <cell r="T61">
            <v>111.28506196999348</v>
          </cell>
          <cell r="W61">
            <v>15330</v>
          </cell>
          <cell r="X61">
            <v>0</v>
          </cell>
        </row>
        <row r="62">
          <cell r="B62">
            <v>39402</v>
          </cell>
          <cell r="C62" t="str">
            <v>B-09</v>
          </cell>
          <cell r="D62" t="str">
            <v>B-09:Zone3</v>
          </cell>
          <cell r="E62">
            <v>8</v>
          </cell>
          <cell r="F62">
            <v>100</v>
          </cell>
          <cell r="G62">
            <v>461</v>
          </cell>
          <cell r="H62">
            <v>207</v>
          </cell>
          <cell r="I62">
            <v>180</v>
          </cell>
          <cell r="J62">
            <v>579</v>
          </cell>
          <cell r="K62">
            <v>1258</v>
          </cell>
          <cell r="L62">
            <v>1837</v>
          </cell>
          <cell r="M62">
            <v>68.481219379422967</v>
          </cell>
          <cell r="N62">
            <v>14.65</v>
          </cell>
          <cell r="R62">
            <v>25302.245250431781</v>
          </cell>
          <cell r="S62">
            <v>85.870307167235495</v>
          </cell>
          <cell r="T62">
            <v>125.39249146757679</v>
          </cell>
          <cell r="W62">
            <v>14650</v>
          </cell>
          <cell r="X62">
            <v>0</v>
          </cell>
        </row>
        <row r="63">
          <cell r="B63">
            <v>39407</v>
          </cell>
          <cell r="C63" t="str">
            <v>B-09</v>
          </cell>
          <cell r="D63" t="str">
            <v>B-09:Zone3</v>
          </cell>
          <cell r="E63">
            <v>11</v>
          </cell>
          <cell r="F63">
            <v>100</v>
          </cell>
          <cell r="G63">
            <v>470</v>
          </cell>
          <cell r="H63">
            <v>205</v>
          </cell>
          <cell r="I63">
            <v>177</v>
          </cell>
          <cell r="J63">
            <v>616</v>
          </cell>
          <cell r="K63">
            <v>1348</v>
          </cell>
          <cell r="L63">
            <v>1964</v>
          </cell>
          <cell r="M63">
            <v>68.635437881873727</v>
          </cell>
          <cell r="N63">
            <v>14.18</v>
          </cell>
          <cell r="R63">
            <v>23019.480519480519</v>
          </cell>
          <cell r="S63">
            <v>95.063469675599436</v>
          </cell>
          <cell r="T63">
            <v>138.50493653032441</v>
          </cell>
          <cell r="W63">
            <v>14180</v>
          </cell>
          <cell r="X63">
            <v>0</v>
          </cell>
        </row>
        <row r="64">
          <cell r="B64">
            <v>39411</v>
          </cell>
          <cell r="C64" t="str">
            <v>B-09</v>
          </cell>
          <cell r="D64" t="str">
            <v>B-09:Zone3</v>
          </cell>
          <cell r="E64">
            <v>14</v>
          </cell>
          <cell r="F64">
            <v>100</v>
          </cell>
          <cell r="G64">
            <v>481</v>
          </cell>
          <cell r="H64">
            <v>205</v>
          </cell>
          <cell r="I64">
            <v>176</v>
          </cell>
          <cell r="J64">
            <v>402</v>
          </cell>
          <cell r="K64">
            <v>960.5</v>
          </cell>
          <cell r="L64">
            <v>1362.5</v>
          </cell>
          <cell r="M64">
            <v>70.495412844036693</v>
          </cell>
          <cell r="N64">
            <v>14.13</v>
          </cell>
          <cell r="O64">
            <v>14.13</v>
          </cell>
          <cell r="P64">
            <v>0</v>
          </cell>
          <cell r="R64">
            <v>35149.253731343284</v>
          </cell>
          <cell r="S64">
            <v>67.975937721160648</v>
          </cell>
          <cell r="T64">
            <v>96.426043878273177</v>
          </cell>
          <cell r="V64" t="str">
            <v>Fluid (oil/wtr) decreased --&gt; retest</v>
          </cell>
          <cell r="W64">
            <v>14130</v>
          </cell>
          <cell r="X64">
            <v>0</v>
          </cell>
        </row>
        <row r="65">
          <cell r="B65">
            <v>39419</v>
          </cell>
          <cell r="C65" t="str">
            <v>B-09</v>
          </cell>
          <cell r="D65" t="str">
            <v>B-09:Zone3</v>
          </cell>
          <cell r="E65">
            <v>22</v>
          </cell>
          <cell r="F65">
            <v>100</v>
          </cell>
          <cell r="G65">
            <v>480</v>
          </cell>
          <cell r="H65">
            <v>206</v>
          </cell>
          <cell r="I65">
            <v>172</v>
          </cell>
          <cell r="J65">
            <v>394.3</v>
          </cell>
          <cell r="K65">
            <v>1584.4</v>
          </cell>
          <cell r="L65">
            <v>1978.7</v>
          </cell>
          <cell r="M65">
            <v>80.072775054328602</v>
          </cell>
          <cell r="N65">
            <v>13.73</v>
          </cell>
          <cell r="O65">
            <v>13.73</v>
          </cell>
          <cell r="P65">
            <v>0</v>
          </cell>
          <cell r="R65">
            <v>34821.202130357597</v>
          </cell>
          <cell r="S65">
            <v>115.39694100509833</v>
          </cell>
          <cell r="T65">
            <v>144.11507647487255</v>
          </cell>
          <cell r="V65" t="str">
            <v>Confirmed Oil reduced</v>
          </cell>
          <cell r="W65">
            <v>13730</v>
          </cell>
          <cell r="X65">
            <v>0</v>
          </cell>
        </row>
        <row r="66">
          <cell r="B66">
            <v>39421</v>
          </cell>
          <cell r="C66" t="str">
            <v>B-09</v>
          </cell>
          <cell r="D66" t="str">
            <v>B-09:Zone3</v>
          </cell>
          <cell r="E66">
            <v>11</v>
          </cell>
          <cell r="F66">
            <v>100</v>
          </cell>
          <cell r="G66">
            <v>480</v>
          </cell>
          <cell r="H66">
            <v>207</v>
          </cell>
          <cell r="I66">
            <v>171</v>
          </cell>
          <cell r="J66">
            <v>437</v>
          </cell>
          <cell r="K66">
            <v>1475</v>
          </cell>
          <cell r="L66">
            <v>1912</v>
          </cell>
          <cell r="M66">
            <v>77.144351464435147</v>
          </cell>
          <cell r="N66">
            <v>13.68</v>
          </cell>
          <cell r="R66">
            <v>31304.347826086956</v>
          </cell>
          <cell r="S66">
            <v>107.82163742690058</v>
          </cell>
          <cell r="T66">
            <v>139.76608187134502</v>
          </cell>
          <cell r="W66">
            <v>13680</v>
          </cell>
          <cell r="X66">
            <v>0</v>
          </cell>
        </row>
        <row r="67">
          <cell r="B67">
            <v>39427</v>
          </cell>
          <cell r="C67" t="str">
            <v>B-09</v>
          </cell>
          <cell r="D67" t="str">
            <v>B-09:Zone3</v>
          </cell>
          <cell r="E67">
            <v>8</v>
          </cell>
          <cell r="F67">
            <v>100</v>
          </cell>
          <cell r="G67">
            <v>435</v>
          </cell>
          <cell r="H67">
            <v>204</v>
          </cell>
          <cell r="I67">
            <v>203</v>
          </cell>
          <cell r="J67">
            <v>415</v>
          </cell>
          <cell r="K67">
            <v>1081</v>
          </cell>
          <cell r="L67">
            <v>1496</v>
          </cell>
          <cell r="M67">
            <v>72.259358288770059</v>
          </cell>
          <cell r="N67">
            <v>12.89</v>
          </cell>
          <cell r="R67">
            <v>31060.24096385542</v>
          </cell>
          <cell r="S67">
            <v>83.863460046547715</v>
          </cell>
          <cell r="T67">
            <v>116.05896043444531</v>
          </cell>
          <cell r="W67">
            <v>12890</v>
          </cell>
          <cell r="X67">
            <v>0</v>
          </cell>
        </row>
        <row r="68">
          <cell r="B68">
            <v>39441</v>
          </cell>
          <cell r="C68" t="str">
            <v>B-09</v>
          </cell>
          <cell r="D68" t="str">
            <v>B-09:Zone3</v>
          </cell>
          <cell r="E68">
            <v>7</v>
          </cell>
          <cell r="F68">
            <v>100</v>
          </cell>
          <cell r="G68">
            <v>460</v>
          </cell>
          <cell r="H68">
            <v>204</v>
          </cell>
          <cell r="I68">
            <v>222</v>
          </cell>
          <cell r="J68">
            <v>402.5</v>
          </cell>
          <cell r="K68">
            <v>1188</v>
          </cell>
          <cell r="L68">
            <v>1590.5</v>
          </cell>
          <cell r="M68">
            <v>74.693492612386038</v>
          </cell>
          <cell r="N68">
            <v>12.65</v>
          </cell>
          <cell r="O68">
            <v>12.65</v>
          </cell>
          <cell r="P68">
            <v>0</v>
          </cell>
          <cell r="R68">
            <v>31428.571428571428</v>
          </cell>
          <cell r="S68">
            <v>93.913043478260875</v>
          </cell>
          <cell r="T68">
            <v>125.73122529644269</v>
          </cell>
          <cell r="W68">
            <v>12650</v>
          </cell>
          <cell r="X68">
            <v>0</v>
          </cell>
        </row>
        <row r="69">
          <cell r="B69">
            <v>39448</v>
          </cell>
          <cell r="C69" t="str">
            <v>B-09</v>
          </cell>
          <cell r="D69" t="str">
            <v>B-09:Zone3</v>
          </cell>
          <cell r="E69">
            <v>23</v>
          </cell>
          <cell r="F69">
            <v>100</v>
          </cell>
          <cell r="G69">
            <v>489</v>
          </cell>
          <cell r="H69">
            <v>205</v>
          </cell>
          <cell r="I69">
            <v>221</v>
          </cell>
          <cell r="J69">
            <v>415.3</v>
          </cell>
          <cell r="K69">
            <v>1556</v>
          </cell>
          <cell r="L69">
            <v>1971.3</v>
          </cell>
          <cell r="M69">
            <v>78.932684015624204</v>
          </cell>
          <cell r="N69">
            <v>12.05</v>
          </cell>
          <cell r="O69">
            <v>12.05</v>
          </cell>
          <cell r="P69">
            <v>0</v>
          </cell>
          <cell r="R69">
            <v>29015.169756802312</v>
          </cell>
          <cell r="S69">
            <v>129.12863070539419</v>
          </cell>
          <cell r="T69">
            <v>163.59336099585062</v>
          </cell>
          <cell r="W69">
            <v>12050</v>
          </cell>
          <cell r="X69">
            <v>0</v>
          </cell>
        </row>
        <row r="70">
          <cell r="B70">
            <v>39475</v>
          </cell>
          <cell r="C70" t="str">
            <v>B-09</v>
          </cell>
          <cell r="D70" t="str">
            <v>B-09:Zone3</v>
          </cell>
          <cell r="E70">
            <v>18</v>
          </cell>
          <cell r="F70">
            <v>100</v>
          </cell>
          <cell r="G70">
            <v>469</v>
          </cell>
          <cell r="H70">
            <v>199</v>
          </cell>
          <cell r="I70">
            <v>338</v>
          </cell>
          <cell r="J70">
            <v>380</v>
          </cell>
          <cell r="K70">
            <v>1120</v>
          </cell>
          <cell r="L70">
            <v>1500</v>
          </cell>
          <cell r="M70">
            <v>74.666666666666671</v>
          </cell>
          <cell r="N70">
            <v>10.39</v>
          </cell>
          <cell r="R70">
            <v>27342.105263157893</v>
          </cell>
          <cell r="S70">
            <v>107.79595765158807</v>
          </cell>
          <cell r="T70">
            <v>144.36958614051974</v>
          </cell>
          <cell r="V70" t="str">
            <v>test after Jan S/D</v>
          </cell>
          <cell r="W70">
            <v>10390</v>
          </cell>
          <cell r="X70">
            <v>0</v>
          </cell>
        </row>
        <row r="71">
          <cell r="B71">
            <v>39476</v>
          </cell>
          <cell r="C71" t="str">
            <v>B-09</v>
          </cell>
          <cell r="D71" t="str">
            <v>B-09:Zone3</v>
          </cell>
          <cell r="E71">
            <v>12</v>
          </cell>
          <cell r="F71">
            <v>100</v>
          </cell>
          <cell r="G71">
            <v>469</v>
          </cell>
          <cell r="H71">
            <v>205</v>
          </cell>
          <cell r="I71">
            <v>336</v>
          </cell>
          <cell r="J71">
            <v>406</v>
          </cell>
          <cell r="K71">
            <v>1216</v>
          </cell>
          <cell r="L71">
            <v>1622</v>
          </cell>
          <cell r="M71">
            <v>74.9691738594328</v>
          </cell>
          <cell r="N71">
            <v>10.27</v>
          </cell>
          <cell r="R71">
            <v>25295.566502463054</v>
          </cell>
          <cell r="S71">
            <v>118.40311587147031</v>
          </cell>
          <cell r="T71">
            <v>157.93573515092501</v>
          </cell>
          <cell r="W71">
            <v>10270</v>
          </cell>
          <cell r="X71">
            <v>0</v>
          </cell>
        </row>
        <row r="72">
          <cell r="B72">
            <v>39489</v>
          </cell>
          <cell r="C72" t="str">
            <v>B-09</v>
          </cell>
          <cell r="D72" t="str">
            <v>B-09:Zone3</v>
          </cell>
          <cell r="E72">
            <v>14</v>
          </cell>
          <cell r="F72">
            <v>100</v>
          </cell>
          <cell r="G72">
            <v>465</v>
          </cell>
          <cell r="H72">
            <v>200</v>
          </cell>
          <cell r="I72">
            <v>324</v>
          </cell>
          <cell r="J72">
            <v>380</v>
          </cell>
          <cell r="K72">
            <v>1167</v>
          </cell>
          <cell r="L72">
            <v>1547</v>
          </cell>
          <cell r="M72">
            <v>75.43632837750485</v>
          </cell>
          <cell r="N72">
            <v>10.69</v>
          </cell>
          <cell r="R72">
            <v>28131.57894736842</v>
          </cell>
          <cell r="S72">
            <v>109.16744621141254</v>
          </cell>
          <cell r="T72">
            <v>144.71468662301217</v>
          </cell>
          <cell r="W72">
            <v>10690</v>
          </cell>
          <cell r="X72">
            <v>0</v>
          </cell>
        </row>
        <row r="73">
          <cell r="B73">
            <v>39504</v>
          </cell>
          <cell r="C73" t="str">
            <v>B-09</v>
          </cell>
          <cell r="D73" t="str">
            <v>B-09:Zone3</v>
          </cell>
          <cell r="E73">
            <v>8</v>
          </cell>
          <cell r="F73">
            <v>100</v>
          </cell>
          <cell r="G73">
            <v>465</v>
          </cell>
          <cell r="H73">
            <v>204</v>
          </cell>
          <cell r="I73">
            <v>314</v>
          </cell>
          <cell r="J73">
            <v>381</v>
          </cell>
          <cell r="K73">
            <v>1419</v>
          </cell>
          <cell r="L73">
            <v>1800</v>
          </cell>
          <cell r="M73">
            <v>78.833333333333329</v>
          </cell>
          <cell r="N73">
            <v>10.24</v>
          </cell>
          <cell r="R73">
            <v>26876.640419947507</v>
          </cell>
          <cell r="S73">
            <v>138.57421875</v>
          </cell>
          <cell r="T73">
            <v>175.78125</v>
          </cell>
          <cell r="W73">
            <v>10240</v>
          </cell>
          <cell r="X73">
            <v>0</v>
          </cell>
        </row>
        <row r="74">
          <cell r="B74">
            <v>39528</v>
          </cell>
          <cell r="C74" t="str">
            <v>B-09</v>
          </cell>
          <cell r="D74" t="str">
            <v>B-09:Zone3</v>
          </cell>
          <cell r="E74">
            <v>11</v>
          </cell>
          <cell r="F74">
            <v>100</v>
          </cell>
          <cell r="G74">
            <v>489</v>
          </cell>
          <cell r="H74">
            <v>198</v>
          </cell>
          <cell r="I74">
            <v>343</v>
          </cell>
          <cell r="J74">
            <v>337</v>
          </cell>
          <cell r="K74">
            <v>1588</v>
          </cell>
          <cell r="L74">
            <v>1925</v>
          </cell>
          <cell r="M74">
            <v>82.493506493506487</v>
          </cell>
          <cell r="N74">
            <v>9.2200000000000006</v>
          </cell>
          <cell r="R74">
            <v>27359.050445103858</v>
          </cell>
          <cell r="S74">
            <v>172.23427331887203</v>
          </cell>
          <cell r="T74">
            <v>208.78524945770064</v>
          </cell>
          <cell r="W74">
            <v>9220</v>
          </cell>
          <cell r="X74">
            <v>0</v>
          </cell>
        </row>
        <row r="75">
          <cell r="B75">
            <v>39544</v>
          </cell>
          <cell r="C75" t="str">
            <v>B-09</v>
          </cell>
          <cell r="D75" t="str">
            <v>B-09:Zone3</v>
          </cell>
          <cell r="E75">
            <v>19</v>
          </cell>
          <cell r="F75">
            <v>100</v>
          </cell>
          <cell r="G75">
            <v>478</v>
          </cell>
          <cell r="H75">
            <v>194</v>
          </cell>
          <cell r="I75">
            <v>330</v>
          </cell>
          <cell r="J75">
            <v>303</v>
          </cell>
          <cell r="K75">
            <v>1617</v>
          </cell>
          <cell r="L75">
            <v>1920</v>
          </cell>
          <cell r="M75">
            <v>84.21875</v>
          </cell>
          <cell r="N75">
            <v>9.02</v>
          </cell>
          <cell r="R75">
            <v>29768.976897689769</v>
          </cell>
          <cell r="S75">
            <v>179.26829268292684</v>
          </cell>
          <cell r="T75">
            <v>212.86031042128604</v>
          </cell>
          <cell r="V75" t="str">
            <v>better</v>
          </cell>
          <cell r="W75">
            <v>9020</v>
          </cell>
          <cell r="X75">
            <v>0</v>
          </cell>
        </row>
        <row r="76">
          <cell r="B76">
            <v>39560</v>
          </cell>
          <cell r="C76" t="str">
            <v>B-09</v>
          </cell>
          <cell r="D76" t="str">
            <v>B-09:Zone3</v>
          </cell>
          <cell r="E76">
            <v>8</v>
          </cell>
          <cell r="F76">
            <v>100</v>
          </cell>
          <cell r="G76">
            <v>478</v>
          </cell>
          <cell r="H76">
            <v>200</v>
          </cell>
          <cell r="I76">
            <v>320</v>
          </cell>
          <cell r="J76">
            <v>243</v>
          </cell>
          <cell r="K76">
            <v>1025</v>
          </cell>
          <cell r="L76">
            <v>1268</v>
          </cell>
          <cell r="M76">
            <v>80.835962145110415</v>
          </cell>
          <cell r="N76">
            <v>8.86</v>
          </cell>
          <cell r="R76">
            <v>36460.905349794237</v>
          </cell>
          <cell r="S76">
            <v>115.68848758465012</v>
          </cell>
          <cell r="T76">
            <v>143.11512415349887</v>
          </cell>
          <cell r="W76">
            <v>8860</v>
          </cell>
          <cell r="X76">
            <v>0</v>
          </cell>
        </row>
        <row r="77">
          <cell r="B77">
            <v>39592</v>
          </cell>
          <cell r="C77" t="str">
            <v>B-09</v>
          </cell>
          <cell r="D77" t="str">
            <v>B-09:Zone3</v>
          </cell>
          <cell r="E77">
            <v>19</v>
          </cell>
          <cell r="F77">
            <v>100</v>
          </cell>
          <cell r="G77">
            <v>468</v>
          </cell>
          <cell r="H77">
            <v>197</v>
          </cell>
          <cell r="I77">
            <v>309</v>
          </cell>
          <cell r="J77">
            <v>318</v>
          </cell>
          <cell r="K77">
            <v>847</v>
          </cell>
          <cell r="L77">
            <v>1165</v>
          </cell>
          <cell r="M77">
            <v>72.70386266094421</v>
          </cell>
          <cell r="N77">
            <v>9.24</v>
          </cell>
          <cell r="R77">
            <v>29056.603773584906</v>
          </cell>
          <cell r="S77">
            <v>91.666666666666671</v>
          </cell>
          <cell r="T77">
            <v>126.08225108225108</v>
          </cell>
          <cell r="W77">
            <v>9240</v>
          </cell>
          <cell r="X77">
            <v>0</v>
          </cell>
        </row>
        <row r="78">
          <cell r="B78">
            <v>39618</v>
          </cell>
          <cell r="C78" t="str">
            <v>B-09</v>
          </cell>
          <cell r="D78" t="str">
            <v>B-09:Zone3</v>
          </cell>
          <cell r="E78">
            <v>7</v>
          </cell>
          <cell r="F78">
            <v>100</v>
          </cell>
          <cell r="G78">
            <v>534</v>
          </cell>
          <cell r="H78">
            <v>201</v>
          </cell>
          <cell r="I78">
            <v>350</v>
          </cell>
          <cell r="J78">
            <v>265</v>
          </cell>
          <cell r="K78">
            <v>406</v>
          </cell>
          <cell r="L78">
            <v>671</v>
          </cell>
          <cell r="M78">
            <v>60.50670640834575</v>
          </cell>
          <cell r="N78">
            <v>8.18</v>
          </cell>
          <cell r="R78">
            <v>30867.924528301886</v>
          </cell>
          <cell r="S78">
            <v>49.633251833740829</v>
          </cell>
          <cell r="T78">
            <v>82.029339853300741</v>
          </cell>
          <cell r="V78" t="str">
            <v>need to restest</v>
          </cell>
          <cell r="W78">
            <v>8180</v>
          </cell>
          <cell r="X78">
            <v>0</v>
          </cell>
        </row>
        <row r="79">
          <cell r="B79">
            <v>39649</v>
          </cell>
          <cell r="C79" t="str">
            <v>B-09</v>
          </cell>
          <cell r="D79" t="str">
            <v>B-09:Zone3</v>
          </cell>
          <cell r="E79">
            <v>10</v>
          </cell>
          <cell r="F79">
            <v>100</v>
          </cell>
          <cell r="G79">
            <v>534</v>
          </cell>
          <cell r="H79">
            <v>198</v>
          </cell>
          <cell r="I79">
            <v>334</v>
          </cell>
          <cell r="J79">
            <v>280</v>
          </cell>
          <cell r="K79">
            <v>844</v>
          </cell>
          <cell r="L79">
            <v>1124</v>
          </cell>
          <cell r="M79">
            <v>75.088967971530252</v>
          </cell>
          <cell r="N79">
            <v>8.0399999999999991</v>
          </cell>
          <cell r="R79">
            <v>28714.285714285714</v>
          </cell>
          <cell r="S79">
            <v>104.97512437810946</v>
          </cell>
          <cell r="T79">
            <v>139.80099502487562</v>
          </cell>
          <cell r="W79">
            <v>8039.9999999999991</v>
          </cell>
          <cell r="X79">
            <v>0</v>
          </cell>
        </row>
        <row r="80">
          <cell r="B80">
            <v>39675</v>
          </cell>
          <cell r="C80" t="str">
            <v>B-09</v>
          </cell>
          <cell r="D80" t="str">
            <v>B-09:Zone3</v>
          </cell>
          <cell r="E80">
            <v>8</v>
          </cell>
          <cell r="F80">
            <v>100</v>
          </cell>
          <cell r="G80">
            <v>534</v>
          </cell>
          <cell r="H80">
            <v>193</v>
          </cell>
          <cell r="I80">
            <v>327</v>
          </cell>
          <cell r="J80">
            <v>254</v>
          </cell>
          <cell r="K80">
            <v>937</v>
          </cell>
          <cell r="L80">
            <v>1191</v>
          </cell>
          <cell r="M80">
            <v>78.673383711167091</v>
          </cell>
          <cell r="N80">
            <v>8.0500000000000007</v>
          </cell>
          <cell r="R80">
            <v>31692.913385826771</v>
          </cell>
          <cell r="S80">
            <v>116.3975155279503</v>
          </cell>
          <cell r="T80">
            <v>147.9503105590062</v>
          </cell>
          <cell r="W80">
            <v>8050.0000000000009</v>
          </cell>
          <cell r="X80">
            <v>0</v>
          </cell>
        </row>
        <row r="81">
          <cell r="B81">
            <v>39688</v>
          </cell>
          <cell r="C81" t="str">
            <v>B-09</v>
          </cell>
          <cell r="D81" t="str">
            <v>B-09:Zone3</v>
          </cell>
          <cell r="E81">
            <v>12</v>
          </cell>
          <cell r="F81">
            <v>100</v>
          </cell>
          <cell r="G81">
            <v>535</v>
          </cell>
          <cell r="H81">
            <v>199</v>
          </cell>
          <cell r="I81">
            <v>324</v>
          </cell>
          <cell r="J81">
            <v>238</v>
          </cell>
          <cell r="K81">
            <v>921</v>
          </cell>
          <cell r="L81">
            <v>1159</v>
          </cell>
          <cell r="M81">
            <v>79.465056082830031</v>
          </cell>
          <cell r="N81">
            <v>7.9</v>
          </cell>
          <cell r="R81">
            <v>33193.277310924372</v>
          </cell>
          <cell r="S81">
            <v>116.58227848101266</v>
          </cell>
          <cell r="T81">
            <v>146.70886075949366</v>
          </cell>
          <cell r="W81">
            <v>7900</v>
          </cell>
          <cell r="X81">
            <v>0</v>
          </cell>
        </row>
        <row r="82">
          <cell r="B82">
            <v>39702</v>
          </cell>
          <cell r="C82" t="str">
            <v>B-09</v>
          </cell>
          <cell r="D82" t="str">
            <v>B-09:Zone3</v>
          </cell>
          <cell r="E82">
            <v>9</v>
          </cell>
          <cell r="F82">
            <v>100</v>
          </cell>
          <cell r="G82">
            <v>534</v>
          </cell>
          <cell r="H82">
            <v>191</v>
          </cell>
          <cell r="I82">
            <v>315</v>
          </cell>
          <cell r="J82">
            <v>220</v>
          </cell>
          <cell r="K82">
            <v>1066</v>
          </cell>
          <cell r="L82">
            <v>1286</v>
          </cell>
          <cell r="M82">
            <v>82.892690513219279</v>
          </cell>
          <cell r="N82">
            <v>7.7</v>
          </cell>
          <cell r="R82">
            <v>35000</v>
          </cell>
          <cell r="S82">
            <v>138.44155844155844</v>
          </cell>
          <cell r="T82">
            <v>167.01298701298703</v>
          </cell>
          <cell r="W82">
            <v>7700</v>
          </cell>
          <cell r="X82">
            <v>0</v>
          </cell>
        </row>
        <row r="83">
          <cell r="B83">
            <v>39715</v>
          </cell>
          <cell r="C83" t="str">
            <v>B-09</v>
          </cell>
          <cell r="D83" t="str">
            <v>B-09:Zone3</v>
          </cell>
          <cell r="E83">
            <v>10</v>
          </cell>
          <cell r="F83">
            <v>100</v>
          </cell>
          <cell r="G83">
            <v>534</v>
          </cell>
          <cell r="H83">
            <v>187</v>
          </cell>
          <cell r="I83">
            <v>317</v>
          </cell>
          <cell r="J83">
            <v>224</v>
          </cell>
          <cell r="K83">
            <v>1250</v>
          </cell>
          <cell r="L83">
            <v>1474</v>
          </cell>
          <cell r="M83">
            <v>84.803256445047495</v>
          </cell>
          <cell r="N83">
            <v>7.65</v>
          </cell>
          <cell r="R83">
            <v>34151.785714285717</v>
          </cell>
          <cell r="S83">
            <v>163.3986928104575</v>
          </cell>
          <cell r="T83">
            <v>192.6797385620915</v>
          </cell>
          <cell r="W83">
            <v>7650</v>
          </cell>
          <cell r="X83">
            <v>0</v>
          </cell>
        </row>
        <row r="84">
          <cell r="B84">
            <v>39718</v>
          </cell>
          <cell r="C84" t="str">
            <v>B-09</v>
          </cell>
          <cell r="D84" t="str">
            <v>B-09:Zone3</v>
          </cell>
          <cell r="E84">
            <v>11</v>
          </cell>
          <cell r="F84">
            <v>100</v>
          </cell>
          <cell r="G84">
            <v>534</v>
          </cell>
          <cell r="H84">
            <v>195</v>
          </cell>
          <cell r="I84">
            <v>315</v>
          </cell>
          <cell r="J84">
            <v>230</v>
          </cell>
          <cell r="K84">
            <v>1215</v>
          </cell>
          <cell r="L84">
            <v>1445</v>
          </cell>
          <cell r="M84">
            <v>84.083044982698965</v>
          </cell>
          <cell r="N84">
            <v>7.63</v>
          </cell>
          <cell r="R84">
            <v>33173.913043478264</v>
          </cell>
          <cell r="S84">
            <v>159.23984272608126</v>
          </cell>
          <cell r="T84">
            <v>189.38401048492793</v>
          </cell>
          <cell r="W84">
            <v>7630</v>
          </cell>
          <cell r="X84">
            <v>0</v>
          </cell>
        </row>
        <row r="85">
          <cell r="B85">
            <v>39729</v>
          </cell>
          <cell r="C85" t="str">
            <v>B-09</v>
          </cell>
          <cell r="D85" t="str">
            <v>B-09:Zone3</v>
          </cell>
          <cell r="E85">
            <v>13</v>
          </cell>
          <cell r="F85">
            <v>100</v>
          </cell>
          <cell r="G85">
            <v>544</v>
          </cell>
          <cell r="H85">
            <v>196</v>
          </cell>
          <cell r="I85">
            <v>316</v>
          </cell>
          <cell r="J85">
            <v>231</v>
          </cell>
          <cell r="K85">
            <v>1564</v>
          </cell>
          <cell r="L85">
            <v>1795</v>
          </cell>
          <cell r="M85">
            <v>87.130919220055716</v>
          </cell>
          <cell r="N85">
            <v>7.39</v>
          </cell>
          <cell r="R85">
            <v>31991.341991341993</v>
          </cell>
          <cell r="S85">
            <v>211.63734776725303</v>
          </cell>
          <cell r="T85">
            <v>242.8958051420839</v>
          </cell>
          <cell r="V85" t="str">
            <v>wtr slightly high</v>
          </cell>
          <cell r="W85">
            <v>7390</v>
          </cell>
          <cell r="X85">
            <v>0</v>
          </cell>
        </row>
        <row r="86">
          <cell r="B86">
            <v>39764</v>
          </cell>
          <cell r="C86" t="str">
            <v>B-09</v>
          </cell>
          <cell r="D86" t="str">
            <v>B-09:Zone3</v>
          </cell>
          <cell r="E86">
            <v>10</v>
          </cell>
          <cell r="F86">
            <v>100</v>
          </cell>
          <cell r="G86">
            <v>543</v>
          </cell>
          <cell r="H86">
            <v>181</v>
          </cell>
          <cell r="I86">
            <v>318</v>
          </cell>
          <cell r="J86">
            <v>226</v>
          </cell>
          <cell r="K86">
            <v>1372</v>
          </cell>
          <cell r="L86">
            <v>1598</v>
          </cell>
          <cell r="M86">
            <v>85.857321652065082</v>
          </cell>
          <cell r="N86">
            <v>6.27</v>
          </cell>
          <cell r="R86">
            <v>27743.362831858409</v>
          </cell>
          <cell r="S86">
            <v>218.81977671451355</v>
          </cell>
          <cell r="T86">
            <v>254.86443381180223</v>
          </cell>
          <cell r="W86">
            <v>6270</v>
          </cell>
          <cell r="X86">
            <v>0</v>
          </cell>
        </row>
        <row r="87">
          <cell r="B87">
            <v>39774</v>
          </cell>
          <cell r="C87" t="str">
            <v>B-09</v>
          </cell>
          <cell r="D87" t="str">
            <v>B-09:Zone3</v>
          </cell>
          <cell r="E87">
            <v>12</v>
          </cell>
          <cell r="F87">
            <v>100</v>
          </cell>
          <cell r="G87">
            <v>443</v>
          </cell>
          <cell r="H87">
            <v>189</v>
          </cell>
          <cell r="I87">
            <v>309</v>
          </cell>
          <cell r="J87">
            <v>201</v>
          </cell>
          <cell r="K87">
            <v>1548</v>
          </cell>
          <cell r="L87">
            <v>1749</v>
          </cell>
          <cell r="M87">
            <v>88.507718696397944</v>
          </cell>
          <cell r="N87">
            <v>6.6</v>
          </cell>
          <cell r="R87">
            <v>32835.820895522389</v>
          </cell>
          <cell r="S87">
            <v>234.54545454545453</v>
          </cell>
          <cell r="T87">
            <v>265</v>
          </cell>
          <cell r="W87">
            <v>6600</v>
          </cell>
          <cell r="X87">
            <v>0</v>
          </cell>
        </row>
        <row r="88">
          <cell r="B88">
            <v>39785</v>
          </cell>
          <cell r="C88" t="str">
            <v>B-09</v>
          </cell>
          <cell r="D88" t="str">
            <v>B-09:Zone3</v>
          </cell>
          <cell r="E88">
            <v>14</v>
          </cell>
          <cell r="F88">
            <v>100</v>
          </cell>
          <cell r="G88">
            <v>443</v>
          </cell>
          <cell r="H88">
            <v>190</v>
          </cell>
          <cell r="I88">
            <v>309</v>
          </cell>
          <cell r="J88">
            <v>200</v>
          </cell>
          <cell r="K88">
            <v>1400</v>
          </cell>
          <cell r="L88">
            <v>1600</v>
          </cell>
          <cell r="M88">
            <v>87.5</v>
          </cell>
          <cell r="N88">
            <v>6.7</v>
          </cell>
          <cell r="R88">
            <v>33500</v>
          </cell>
          <cell r="S88">
            <v>208.955223880597</v>
          </cell>
          <cell r="T88">
            <v>238.80597014925374</v>
          </cell>
          <cell r="W88">
            <v>6700</v>
          </cell>
          <cell r="X88">
            <v>0</v>
          </cell>
        </row>
        <row r="89">
          <cell r="B89">
            <v>39794</v>
          </cell>
          <cell r="C89" t="str">
            <v>B-09</v>
          </cell>
          <cell r="D89" t="str">
            <v>B-09:Zone3</v>
          </cell>
          <cell r="E89">
            <v>8</v>
          </cell>
          <cell r="F89">
            <v>100</v>
          </cell>
          <cell r="G89">
            <v>444</v>
          </cell>
          <cell r="H89">
            <v>190</v>
          </cell>
          <cell r="I89">
            <v>309</v>
          </cell>
          <cell r="J89">
            <v>191</v>
          </cell>
          <cell r="K89">
            <v>1508</v>
          </cell>
          <cell r="L89">
            <v>1699</v>
          </cell>
          <cell r="M89">
            <v>88.758092995879935</v>
          </cell>
          <cell r="N89">
            <v>6.7</v>
          </cell>
          <cell r="R89">
            <v>35078.534031413612</v>
          </cell>
          <cell r="S89">
            <v>225.07462686567163</v>
          </cell>
          <cell r="T89">
            <v>253.58208955223881</v>
          </cell>
          <cell r="V89" t="str">
            <v>Choke Test 100 %</v>
          </cell>
          <cell r="W89">
            <v>6700</v>
          </cell>
          <cell r="X89">
            <v>0</v>
          </cell>
        </row>
        <row r="90">
          <cell r="B90">
            <v>39799</v>
          </cell>
          <cell r="C90" t="str">
            <v>B-09</v>
          </cell>
          <cell r="D90" t="str">
            <v>B-09:Zone3</v>
          </cell>
          <cell r="E90">
            <v>11</v>
          </cell>
          <cell r="F90">
            <v>100</v>
          </cell>
          <cell r="G90">
            <v>443</v>
          </cell>
          <cell r="H90">
            <v>190</v>
          </cell>
          <cell r="I90">
            <v>309</v>
          </cell>
          <cell r="J90">
            <v>187</v>
          </cell>
          <cell r="K90">
            <v>1104</v>
          </cell>
          <cell r="L90">
            <v>1291</v>
          </cell>
          <cell r="M90">
            <v>85.515104570100704</v>
          </cell>
          <cell r="N90">
            <v>6.7</v>
          </cell>
          <cell r="O90">
            <v>6.7</v>
          </cell>
          <cell r="R90">
            <v>35828.877005347596</v>
          </cell>
          <cell r="S90">
            <v>164.77611940298507</v>
          </cell>
          <cell r="T90">
            <v>192.68656716417911</v>
          </cell>
          <cell r="V90" t="str">
            <v>Choke Test 100 %</v>
          </cell>
          <cell r="W90">
            <v>6700</v>
          </cell>
          <cell r="X90">
            <v>0</v>
          </cell>
        </row>
        <row r="91">
          <cell r="B91">
            <v>39805</v>
          </cell>
          <cell r="C91" t="str">
            <v>B-09</v>
          </cell>
          <cell r="D91" t="str">
            <v>B-09:Zone3</v>
          </cell>
          <cell r="E91">
            <v>15</v>
          </cell>
          <cell r="F91">
            <v>100</v>
          </cell>
          <cell r="G91">
            <v>444</v>
          </cell>
          <cell r="H91">
            <v>188</v>
          </cell>
          <cell r="I91">
            <v>309</v>
          </cell>
          <cell r="J91">
            <v>195</v>
          </cell>
          <cell r="K91">
            <v>1475</v>
          </cell>
          <cell r="L91">
            <v>1670</v>
          </cell>
          <cell r="M91">
            <v>88.323353293413177</v>
          </cell>
          <cell r="N91">
            <v>6.8</v>
          </cell>
          <cell r="O91">
            <v>6.8</v>
          </cell>
          <cell r="R91">
            <v>34871.794871794875</v>
          </cell>
          <cell r="S91">
            <v>216.91176470588235</v>
          </cell>
          <cell r="T91">
            <v>245.58823529411765</v>
          </cell>
          <cell r="W91">
            <v>6800</v>
          </cell>
          <cell r="X91">
            <v>0</v>
          </cell>
        </row>
        <row r="92">
          <cell r="B92">
            <v>39820</v>
          </cell>
          <cell r="C92" t="str">
            <v>B-09</v>
          </cell>
          <cell r="D92" t="str">
            <v>B-09:Zone3</v>
          </cell>
          <cell r="E92">
            <v>9</v>
          </cell>
          <cell r="F92">
            <v>100</v>
          </cell>
          <cell r="G92">
            <v>483</v>
          </cell>
          <cell r="H92">
            <v>185</v>
          </cell>
          <cell r="I92">
            <v>305</v>
          </cell>
          <cell r="J92">
            <v>179</v>
          </cell>
          <cell r="K92">
            <v>1553</v>
          </cell>
          <cell r="L92">
            <v>1732</v>
          </cell>
          <cell r="M92">
            <v>89.665127020785221</v>
          </cell>
          <cell r="N92">
            <v>5.97</v>
          </cell>
          <cell r="R92">
            <v>33351.955307262571</v>
          </cell>
          <cell r="S92">
            <v>260.13400335008373</v>
          </cell>
          <cell r="T92">
            <v>290.11725293132326</v>
          </cell>
          <cell r="V92" t="str">
            <v>gas little bit decrease</v>
          </cell>
          <cell r="W92">
            <v>5970</v>
          </cell>
          <cell r="X92">
            <v>0</v>
          </cell>
        </row>
        <row r="93">
          <cell r="B93">
            <v>39827</v>
          </cell>
          <cell r="C93" t="str">
            <v>B-09</v>
          </cell>
          <cell r="D93" t="str">
            <v>B-09:Zone3</v>
          </cell>
          <cell r="E93">
            <v>14</v>
          </cell>
          <cell r="F93">
            <v>100</v>
          </cell>
          <cell r="G93">
            <v>483</v>
          </cell>
          <cell r="H93">
            <v>184</v>
          </cell>
          <cell r="I93">
            <v>303</v>
          </cell>
          <cell r="J93">
            <v>192</v>
          </cell>
          <cell r="K93">
            <v>1390</v>
          </cell>
          <cell r="L93">
            <v>1582</v>
          </cell>
          <cell r="M93">
            <v>87.863463969658653</v>
          </cell>
          <cell r="N93">
            <v>6.05</v>
          </cell>
          <cell r="R93">
            <v>31510.416666666668</v>
          </cell>
          <cell r="S93">
            <v>229.75206611570249</v>
          </cell>
          <cell r="T93">
            <v>261.48760330578511</v>
          </cell>
          <cell r="W93">
            <v>6050</v>
          </cell>
          <cell r="X93">
            <v>0</v>
          </cell>
        </row>
        <row r="94">
          <cell r="B94">
            <v>39829</v>
          </cell>
          <cell r="C94" t="str">
            <v>B-09</v>
          </cell>
          <cell r="D94" t="str">
            <v>B-09:Zone3</v>
          </cell>
          <cell r="E94">
            <v>11</v>
          </cell>
          <cell r="F94">
            <v>100</v>
          </cell>
          <cell r="G94">
            <v>483</v>
          </cell>
          <cell r="H94">
            <v>181</v>
          </cell>
          <cell r="I94">
            <v>303</v>
          </cell>
          <cell r="J94">
            <v>181</v>
          </cell>
          <cell r="K94">
            <v>1327</v>
          </cell>
          <cell r="L94">
            <v>1508</v>
          </cell>
          <cell r="M94">
            <v>87.9973474801061</v>
          </cell>
          <cell r="N94">
            <v>6</v>
          </cell>
          <cell r="O94">
            <v>6</v>
          </cell>
          <cell r="R94">
            <v>33149.171270718231</v>
          </cell>
          <cell r="S94">
            <v>221.16666666666666</v>
          </cell>
          <cell r="T94">
            <v>251.33333333333334</v>
          </cell>
          <cell r="W94">
            <v>6000</v>
          </cell>
          <cell r="X94">
            <v>0</v>
          </cell>
        </row>
        <row r="95">
          <cell r="B95">
            <v>39845</v>
          </cell>
          <cell r="C95" t="str">
            <v>B-09</v>
          </cell>
          <cell r="D95" t="str">
            <v>B-09:Zone3</v>
          </cell>
          <cell r="E95">
            <v>8</v>
          </cell>
          <cell r="F95">
            <v>100</v>
          </cell>
          <cell r="G95">
            <v>483</v>
          </cell>
          <cell r="H95">
            <v>185</v>
          </cell>
          <cell r="I95">
            <v>301</v>
          </cell>
          <cell r="J95">
            <v>175</v>
          </cell>
          <cell r="K95">
            <v>1305</v>
          </cell>
          <cell r="L95">
            <v>1480</v>
          </cell>
          <cell r="M95">
            <v>88.175675675675677</v>
          </cell>
          <cell r="N95">
            <v>5.9</v>
          </cell>
          <cell r="R95">
            <v>33714.285714285717</v>
          </cell>
          <cell r="S95">
            <v>221.18644067796609</v>
          </cell>
          <cell r="T95">
            <v>250.84745762711864</v>
          </cell>
          <cell r="W95">
            <v>5900</v>
          </cell>
          <cell r="X95">
            <v>0</v>
          </cell>
        </row>
        <row r="96">
          <cell r="B96">
            <v>39846</v>
          </cell>
          <cell r="C96" t="str">
            <v>B-09</v>
          </cell>
          <cell r="D96" t="str">
            <v>B-09:Zone3</v>
          </cell>
          <cell r="E96">
            <v>8</v>
          </cell>
          <cell r="F96">
            <v>100</v>
          </cell>
          <cell r="G96">
            <v>483</v>
          </cell>
          <cell r="H96">
            <v>188</v>
          </cell>
          <cell r="I96">
            <v>302</v>
          </cell>
          <cell r="J96">
            <v>182</v>
          </cell>
          <cell r="K96">
            <v>1453</v>
          </cell>
          <cell r="L96">
            <v>1635</v>
          </cell>
          <cell r="M96">
            <v>88.868501529051983</v>
          </cell>
          <cell r="N96">
            <v>5.99</v>
          </cell>
          <cell r="R96">
            <v>32912.087912087911</v>
          </cell>
          <cell r="S96">
            <v>242.57095158597662</v>
          </cell>
          <cell r="T96">
            <v>272.95492487479135</v>
          </cell>
          <cell r="W96">
            <v>5990</v>
          </cell>
          <cell r="X96">
            <v>0</v>
          </cell>
        </row>
        <row r="97">
          <cell r="B97">
            <v>39853</v>
          </cell>
          <cell r="C97" t="str">
            <v>B-09</v>
          </cell>
          <cell r="D97" t="str">
            <v>B-09:Zone3</v>
          </cell>
          <cell r="E97">
            <v>12</v>
          </cell>
          <cell r="F97">
            <v>100</v>
          </cell>
          <cell r="G97">
            <v>483</v>
          </cell>
          <cell r="H97">
            <v>188</v>
          </cell>
          <cell r="I97">
            <v>301</v>
          </cell>
          <cell r="J97">
            <v>182</v>
          </cell>
          <cell r="K97">
            <v>1244</v>
          </cell>
          <cell r="L97">
            <v>1426</v>
          </cell>
          <cell r="M97">
            <v>87.237026647966346</v>
          </cell>
          <cell r="N97">
            <v>6.19</v>
          </cell>
          <cell r="R97">
            <v>34010.989010989011</v>
          </cell>
          <cell r="S97">
            <v>200.96930533117933</v>
          </cell>
          <cell r="T97">
            <v>230.37156704361874</v>
          </cell>
          <cell r="V97" t="str">
            <v>took sample ?</v>
          </cell>
          <cell r="W97">
            <v>6190</v>
          </cell>
          <cell r="X97">
            <v>0</v>
          </cell>
        </row>
        <row r="98">
          <cell r="B98">
            <v>39879</v>
          </cell>
          <cell r="C98" t="str">
            <v>B-09</v>
          </cell>
          <cell r="D98" t="str">
            <v>B-09:Zone3</v>
          </cell>
          <cell r="E98">
            <v>9</v>
          </cell>
          <cell r="F98">
            <v>100</v>
          </cell>
          <cell r="G98">
            <v>484</v>
          </cell>
          <cell r="H98">
            <v>193</v>
          </cell>
          <cell r="I98">
            <v>301</v>
          </cell>
          <cell r="J98">
            <v>171</v>
          </cell>
          <cell r="K98">
            <v>1139</v>
          </cell>
          <cell r="L98">
            <v>1310</v>
          </cell>
          <cell r="M98">
            <v>86.946564885496187</v>
          </cell>
          <cell r="N98">
            <v>6.57</v>
          </cell>
          <cell r="O98">
            <v>6.57</v>
          </cell>
          <cell r="R98">
            <v>38421.052631578947</v>
          </cell>
          <cell r="S98">
            <v>173.36377473363774</v>
          </cell>
          <cell r="T98">
            <v>199.39117199391171</v>
          </cell>
          <cell r="W98">
            <v>6570</v>
          </cell>
          <cell r="X98">
            <v>0</v>
          </cell>
        </row>
        <row r="99">
          <cell r="B99">
            <v>39894</v>
          </cell>
          <cell r="C99" t="str">
            <v>B-09</v>
          </cell>
          <cell r="D99" t="str">
            <v>B-09:Zone3</v>
          </cell>
          <cell r="E99">
            <v>10</v>
          </cell>
          <cell r="F99">
            <v>100</v>
          </cell>
          <cell r="G99">
            <v>484</v>
          </cell>
          <cell r="H99">
            <v>203</v>
          </cell>
          <cell r="I99">
            <v>301</v>
          </cell>
          <cell r="J99">
            <v>162</v>
          </cell>
          <cell r="K99">
            <v>784</v>
          </cell>
          <cell r="L99">
            <v>946</v>
          </cell>
          <cell r="M99">
            <v>82.875264270613101</v>
          </cell>
          <cell r="N99">
            <v>6.6</v>
          </cell>
          <cell r="R99">
            <v>40740.740740740737</v>
          </cell>
          <cell r="S99">
            <v>118.78787878787878</v>
          </cell>
          <cell r="T99">
            <v>143.33333333333334</v>
          </cell>
          <cell r="W99">
            <v>6600</v>
          </cell>
          <cell r="X99">
            <v>0</v>
          </cell>
        </row>
        <row r="100">
          <cell r="B100">
            <v>39910</v>
          </cell>
          <cell r="C100" t="str">
            <v>B-09</v>
          </cell>
          <cell r="D100" t="str">
            <v>B-09:Zone3</v>
          </cell>
          <cell r="E100">
            <v>9</v>
          </cell>
          <cell r="F100">
            <v>100</v>
          </cell>
          <cell r="G100">
            <v>483</v>
          </cell>
          <cell r="H100">
            <v>202</v>
          </cell>
          <cell r="I100">
            <v>299</v>
          </cell>
          <cell r="J100">
            <v>166</v>
          </cell>
          <cell r="K100">
            <v>829</v>
          </cell>
          <cell r="L100">
            <v>995</v>
          </cell>
          <cell r="M100">
            <v>83.316582914572862</v>
          </cell>
          <cell r="N100">
            <v>7</v>
          </cell>
          <cell r="O100">
            <v>7</v>
          </cell>
          <cell r="R100">
            <v>42168.674698795177</v>
          </cell>
          <cell r="S100">
            <v>118.42857142857143</v>
          </cell>
          <cell r="T100">
            <v>142.14285714285714</v>
          </cell>
          <cell r="W100">
            <v>7000</v>
          </cell>
          <cell r="X100">
            <v>0</v>
          </cell>
        </row>
        <row r="101">
          <cell r="B101">
            <v>39935</v>
          </cell>
          <cell r="C101" t="str">
            <v>B-09</v>
          </cell>
          <cell r="D101" t="str">
            <v>B-09:Zone3</v>
          </cell>
          <cell r="E101">
            <v>11</v>
          </cell>
          <cell r="F101">
            <v>99</v>
          </cell>
          <cell r="G101">
            <v>423</v>
          </cell>
          <cell r="H101">
            <v>195</v>
          </cell>
          <cell r="I101">
            <v>292</v>
          </cell>
          <cell r="J101">
            <v>166</v>
          </cell>
          <cell r="K101">
            <v>855</v>
          </cell>
          <cell r="L101">
            <v>1021</v>
          </cell>
          <cell r="M101">
            <v>83.741429970617048</v>
          </cell>
          <cell r="N101">
            <v>7</v>
          </cell>
          <cell r="O101">
            <v>7</v>
          </cell>
          <cell r="R101">
            <v>42168.674698795177</v>
          </cell>
          <cell r="S101">
            <v>122.14285714285714</v>
          </cell>
          <cell r="T101">
            <v>145.85714285714286</v>
          </cell>
          <cell r="W101">
            <v>7000</v>
          </cell>
          <cell r="X101">
            <v>0</v>
          </cell>
        </row>
        <row r="102">
          <cell r="B102">
            <v>39945</v>
          </cell>
          <cell r="C102" t="str">
            <v>B-09</v>
          </cell>
          <cell r="D102" t="str">
            <v>B-09:Zone3</v>
          </cell>
          <cell r="E102">
            <v>22</v>
          </cell>
          <cell r="F102">
            <v>99</v>
          </cell>
          <cell r="G102">
            <v>403</v>
          </cell>
          <cell r="H102">
            <v>188</v>
          </cell>
          <cell r="I102">
            <v>260</v>
          </cell>
          <cell r="J102">
            <v>171</v>
          </cell>
          <cell r="K102">
            <v>578</v>
          </cell>
          <cell r="L102">
            <v>749</v>
          </cell>
          <cell r="M102">
            <v>77.169559412550072</v>
          </cell>
          <cell r="N102">
            <v>6.6</v>
          </cell>
          <cell r="R102">
            <v>38596.491228070176</v>
          </cell>
          <cell r="S102">
            <v>87.575757575757578</v>
          </cell>
          <cell r="T102">
            <v>113.48484848484848</v>
          </cell>
          <cell r="V102" t="str">
            <v>oil high when water low (cycle)</v>
          </cell>
          <cell r="W102">
            <v>6600</v>
          </cell>
          <cell r="X102">
            <v>0</v>
          </cell>
        </row>
        <row r="103">
          <cell r="B103">
            <v>40019</v>
          </cell>
          <cell r="C103" t="str">
            <v>B-09</v>
          </cell>
          <cell r="D103" t="str">
            <v>B-09:Zone3</v>
          </cell>
          <cell r="E103">
            <v>7</v>
          </cell>
          <cell r="F103">
            <v>100</v>
          </cell>
          <cell r="G103">
            <v>383</v>
          </cell>
          <cell r="H103">
            <v>186</v>
          </cell>
          <cell r="I103">
            <v>277</v>
          </cell>
          <cell r="J103">
            <v>159</v>
          </cell>
          <cell r="K103">
            <v>1135</v>
          </cell>
          <cell r="L103">
            <v>1294</v>
          </cell>
          <cell r="M103">
            <v>87.712519319938181</v>
          </cell>
          <cell r="N103">
            <v>6.14</v>
          </cell>
          <cell r="R103">
            <v>38616.352201257861</v>
          </cell>
          <cell r="S103">
            <v>184.85342019543975</v>
          </cell>
          <cell r="T103">
            <v>210.74918566775244</v>
          </cell>
          <cell r="V103" t="str">
            <v>Normal mode (3 phase)</v>
          </cell>
          <cell r="W103">
            <v>6140</v>
          </cell>
          <cell r="X103">
            <v>0</v>
          </cell>
        </row>
        <row r="104">
          <cell r="B104">
            <v>40026</v>
          </cell>
          <cell r="C104" t="str">
            <v>B-09</v>
          </cell>
          <cell r="D104" t="str">
            <v>B-09:Zone3</v>
          </cell>
          <cell r="E104">
            <v>12</v>
          </cell>
          <cell r="F104">
            <v>100</v>
          </cell>
          <cell r="G104">
            <v>383</v>
          </cell>
          <cell r="H104">
            <v>184</v>
          </cell>
          <cell r="I104">
            <v>275</v>
          </cell>
          <cell r="J104">
            <v>145</v>
          </cell>
          <cell r="K104">
            <v>1463</v>
          </cell>
          <cell r="L104">
            <v>1608</v>
          </cell>
          <cell r="M104">
            <v>90.982587064676622</v>
          </cell>
          <cell r="N104">
            <v>6.1</v>
          </cell>
          <cell r="R104">
            <v>42068.965517241377</v>
          </cell>
          <cell r="S104">
            <v>239.8360655737705</v>
          </cell>
          <cell r="T104">
            <v>263.60655737704917</v>
          </cell>
          <cell r="V104" t="str">
            <v>Normal mode</v>
          </cell>
          <cell r="W104">
            <v>6100</v>
          </cell>
          <cell r="X104">
            <v>0</v>
          </cell>
        </row>
        <row r="105">
          <cell r="B105">
            <v>40112</v>
          </cell>
          <cell r="C105" t="str">
            <v>B-09</v>
          </cell>
          <cell r="D105" t="str">
            <v>B-09:Zone3</v>
          </cell>
          <cell r="E105">
            <v>12</v>
          </cell>
          <cell r="F105">
            <v>100</v>
          </cell>
          <cell r="G105">
            <v>388</v>
          </cell>
          <cell r="H105">
            <v>198</v>
          </cell>
          <cell r="I105">
            <v>224</v>
          </cell>
          <cell r="J105">
            <v>122</v>
          </cell>
          <cell r="K105">
            <v>1013</v>
          </cell>
          <cell r="L105">
            <v>1135</v>
          </cell>
          <cell r="M105">
            <v>89.251101321585907</v>
          </cell>
          <cell r="N105">
            <v>5.64</v>
          </cell>
          <cell r="R105">
            <v>46229.508196721312</v>
          </cell>
          <cell r="S105">
            <v>179.60992907801418</v>
          </cell>
          <cell r="T105">
            <v>201.24113475177305</v>
          </cell>
          <cell r="V105" t="str">
            <v>water increased ?</v>
          </cell>
          <cell r="W105">
            <v>5640</v>
          </cell>
          <cell r="X105">
            <v>0</v>
          </cell>
        </row>
        <row r="106">
          <cell r="B106">
            <v>40159</v>
          </cell>
          <cell r="C106" t="str">
            <v>B-09</v>
          </cell>
          <cell r="D106" t="str">
            <v>B-09:Zone3</v>
          </cell>
          <cell r="E106">
            <v>10</v>
          </cell>
          <cell r="F106">
            <v>100</v>
          </cell>
          <cell r="G106">
            <v>383</v>
          </cell>
          <cell r="H106">
            <v>193</v>
          </cell>
          <cell r="I106">
            <v>240</v>
          </cell>
          <cell r="J106">
            <v>85</v>
          </cell>
          <cell r="K106">
            <v>1167</v>
          </cell>
          <cell r="L106">
            <v>1252</v>
          </cell>
          <cell r="M106">
            <v>93.21086261980831</v>
          </cell>
          <cell r="N106">
            <v>4.95</v>
          </cell>
          <cell r="R106">
            <v>58235.294117647056</v>
          </cell>
          <cell r="S106">
            <v>235.75757575757575</v>
          </cell>
          <cell r="T106">
            <v>252.92929292929293</v>
          </cell>
          <cell r="V106" t="str">
            <v>wtr consistency high ?</v>
          </cell>
          <cell r="W106">
            <v>4950</v>
          </cell>
          <cell r="X106">
            <v>0</v>
          </cell>
        </row>
        <row r="107">
          <cell r="B107">
            <v>40239</v>
          </cell>
          <cell r="C107" t="str">
            <v>B-09</v>
          </cell>
          <cell r="D107" t="str">
            <v>B-09:Zone3</v>
          </cell>
          <cell r="E107">
            <v>7</v>
          </cell>
          <cell r="F107">
            <v>100</v>
          </cell>
          <cell r="G107">
            <v>387</v>
          </cell>
          <cell r="H107">
            <v>196</v>
          </cell>
          <cell r="I107">
            <v>273</v>
          </cell>
          <cell r="J107">
            <v>193.4</v>
          </cell>
          <cell r="K107">
            <v>935.5</v>
          </cell>
          <cell r="L107">
            <v>1128.9000000000001</v>
          </cell>
          <cell r="M107">
            <v>82.868278855523073</v>
          </cell>
          <cell r="N107">
            <v>4.97</v>
          </cell>
          <cell r="R107">
            <v>25698.035160289557</v>
          </cell>
          <cell r="S107">
            <v>188.22937625754528</v>
          </cell>
          <cell r="T107">
            <v>227.14285714285714</v>
          </cell>
          <cell r="V107" t="str">
            <v>new meter</v>
          </cell>
          <cell r="W107">
            <v>4970</v>
          </cell>
          <cell r="X107">
            <v>0</v>
          </cell>
        </row>
        <row r="108">
          <cell r="B108">
            <v>40246</v>
          </cell>
          <cell r="C108" t="str">
            <v>B-09</v>
          </cell>
          <cell r="D108" t="str">
            <v>B-09:Zone3</v>
          </cell>
          <cell r="E108">
            <v>10</v>
          </cell>
          <cell r="F108">
            <v>100</v>
          </cell>
          <cell r="G108">
            <v>388</v>
          </cell>
          <cell r="H108">
            <v>195</v>
          </cell>
          <cell r="I108">
            <v>275</v>
          </cell>
          <cell r="J108">
            <v>192</v>
          </cell>
          <cell r="K108">
            <v>768</v>
          </cell>
          <cell r="L108">
            <v>960</v>
          </cell>
          <cell r="M108">
            <v>80</v>
          </cell>
          <cell r="N108">
            <v>4.93</v>
          </cell>
          <cell r="R108">
            <v>25677.083333333332</v>
          </cell>
          <cell r="S108">
            <v>155.78093306288034</v>
          </cell>
          <cell r="T108">
            <v>194.72616632860041</v>
          </cell>
          <cell r="V108" t="str">
            <v>new meter</v>
          </cell>
          <cell r="W108">
            <v>4930</v>
          </cell>
          <cell r="X108">
            <v>0</v>
          </cell>
        </row>
        <row r="109">
          <cell r="B109">
            <v>40260</v>
          </cell>
          <cell r="C109" t="str">
            <v>B-09</v>
          </cell>
          <cell r="D109" t="str">
            <v>B-09:Zone3</v>
          </cell>
          <cell r="E109">
            <v>8</v>
          </cell>
          <cell r="F109">
            <v>100</v>
          </cell>
          <cell r="G109">
            <v>387</v>
          </cell>
          <cell r="H109">
            <v>180</v>
          </cell>
          <cell r="I109">
            <v>276</v>
          </cell>
          <cell r="J109">
            <v>186.2</v>
          </cell>
          <cell r="K109">
            <v>725.8</v>
          </cell>
          <cell r="L109">
            <v>912</v>
          </cell>
          <cell r="M109">
            <v>79.583333333333329</v>
          </cell>
          <cell r="N109">
            <v>4.84</v>
          </cell>
          <cell r="O109">
            <v>4.84</v>
          </cell>
          <cell r="P109">
            <v>0</v>
          </cell>
          <cell r="R109">
            <v>25993.555316863589</v>
          </cell>
          <cell r="S109">
            <v>149.95867768595042</v>
          </cell>
          <cell r="T109">
            <v>188.4297520661157</v>
          </cell>
          <cell r="W109">
            <v>4840</v>
          </cell>
          <cell r="X109">
            <v>0</v>
          </cell>
        </row>
        <row r="110">
          <cell r="B110">
            <v>40270</v>
          </cell>
          <cell r="C110" t="str">
            <v>B-09</v>
          </cell>
          <cell r="D110" t="str">
            <v>B-09:Zone3</v>
          </cell>
          <cell r="E110">
            <v>14</v>
          </cell>
          <cell r="F110">
            <v>100</v>
          </cell>
          <cell r="G110">
            <v>387</v>
          </cell>
          <cell r="H110">
            <v>182</v>
          </cell>
          <cell r="I110">
            <v>276</v>
          </cell>
          <cell r="J110">
            <v>190.5</v>
          </cell>
          <cell r="K110">
            <v>737.9</v>
          </cell>
          <cell r="L110">
            <v>928.4</v>
          </cell>
          <cell r="M110">
            <v>79.480827229642401</v>
          </cell>
          <cell r="N110">
            <v>4.7699999999999996</v>
          </cell>
          <cell r="O110">
            <v>4.7699999999999996</v>
          </cell>
          <cell r="P110">
            <v>0</v>
          </cell>
          <cell r="R110">
            <v>25039.370078740158</v>
          </cell>
          <cell r="S110">
            <v>154.69601677148847</v>
          </cell>
          <cell r="T110">
            <v>194.63312368972746</v>
          </cell>
          <cell r="V110" t="str">
            <v>new meter</v>
          </cell>
          <cell r="W110">
            <v>4770</v>
          </cell>
          <cell r="X110">
            <v>0</v>
          </cell>
        </row>
        <row r="111">
          <cell r="B111">
            <v>40276</v>
          </cell>
          <cell r="C111" t="str">
            <v>B-09</v>
          </cell>
          <cell r="D111" t="str">
            <v>B-09:Zone3</v>
          </cell>
          <cell r="E111">
            <v>13</v>
          </cell>
          <cell r="F111">
            <v>100</v>
          </cell>
          <cell r="G111">
            <v>387</v>
          </cell>
          <cell r="H111">
            <v>197</v>
          </cell>
          <cell r="I111">
            <v>276</v>
          </cell>
          <cell r="J111">
            <v>185.7</v>
          </cell>
          <cell r="K111">
            <v>715.1</v>
          </cell>
          <cell r="L111">
            <v>900.8</v>
          </cell>
          <cell r="M111">
            <v>79.384991119005335</v>
          </cell>
          <cell r="N111">
            <v>4.72</v>
          </cell>
          <cell r="O111">
            <v>4.72</v>
          </cell>
          <cell r="P111">
            <v>0</v>
          </cell>
          <cell r="R111">
            <v>25417.339795368873</v>
          </cell>
          <cell r="S111">
            <v>151.50423728813558</v>
          </cell>
          <cell r="T111">
            <v>190.84745762711864</v>
          </cell>
          <cell r="V111" t="str">
            <v>wtr too high</v>
          </cell>
          <cell r="W111">
            <v>4720</v>
          </cell>
          <cell r="X111">
            <v>0</v>
          </cell>
        </row>
        <row r="112">
          <cell r="B112">
            <v>40306</v>
          </cell>
          <cell r="C112" t="str">
            <v>B-09</v>
          </cell>
          <cell r="D112" t="str">
            <v>B-09:Zone3</v>
          </cell>
          <cell r="E112">
            <v>12</v>
          </cell>
          <cell r="F112">
            <v>100</v>
          </cell>
          <cell r="G112">
            <v>382</v>
          </cell>
          <cell r="H112">
            <v>197</v>
          </cell>
          <cell r="I112">
            <v>278</v>
          </cell>
          <cell r="J112">
            <v>203</v>
          </cell>
          <cell r="K112">
            <v>100</v>
          </cell>
          <cell r="L112">
            <v>303</v>
          </cell>
          <cell r="M112">
            <v>33.003300330033007</v>
          </cell>
          <cell r="N112">
            <v>4.42</v>
          </cell>
          <cell r="O112">
            <v>4.42</v>
          </cell>
          <cell r="R112">
            <v>21773.399014778326</v>
          </cell>
          <cell r="S112">
            <v>22.624434389140273</v>
          </cell>
          <cell r="T112">
            <v>68.552036199095028</v>
          </cell>
          <cell r="V112" t="str">
            <v>alloc purpose</v>
          </cell>
          <cell r="W112">
            <v>4420</v>
          </cell>
          <cell r="X112">
            <v>0</v>
          </cell>
        </row>
        <row r="113">
          <cell r="B113">
            <v>40323</v>
          </cell>
          <cell r="C113" t="str">
            <v>B-09</v>
          </cell>
          <cell r="D113" t="str">
            <v>B-09:Zone3</v>
          </cell>
          <cell r="E113">
            <v>8</v>
          </cell>
          <cell r="F113">
            <v>100</v>
          </cell>
          <cell r="G113">
            <v>392</v>
          </cell>
          <cell r="H113">
            <v>185</v>
          </cell>
          <cell r="I113">
            <v>280</v>
          </cell>
          <cell r="J113">
            <v>209</v>
          </cell>
          <cell r="K113">
            <v>77</v>
          </cell>
          <cell r="L113">
            <v>286</v>
          </cell>
          <cell r="M113">
            <v>26.923076923076923</v>
          </cell>
          <cell r="N113">
            <v>4.5199999999999996</v>
          </cell>
          <cell r="O113">
            <v>4.5199999999999996</v>
          </cell>
          <cell r="R113">
            <v>21626.794258373207</v>
          </cell>
          <cell r="S113">
            <v>17.035398230088497</v>
          </cell>
          <cell r="T113">
            <v>63.274336283185839</v>
          </cell>
          <cell r="V113" t="str">
            <v>LDM</v>
          </cell>
          <cell r="W113">
            <v>4520</v>
          </cell>
          <cell r="X113">
            <v>0</v>
          </cell>
        </row>
        <row r="114">
          <cell r="B114">
            <v>40341</v>
          </cell>
          <cell r="C114" t="str">
            <v>B-09</v>
          </cell>
          <cell r="D114" t="str">
            <v>B-09:Zone3</v>
          </cell>
          <cell r="E114">
            <v>8</v>
          </cell>
          <cell r="F114">
            <v>99</v>
          </cell>
          <cell r="G114">
            <v>392</v>
          </cell>
          <cell r="H114">
            <v>193</v>
          </cell>
          <cell r="I114">
            <v>317</v>
          </cell>
          <cell r="J114">
            <v>183</v>
          </cell>
          <cell r="K114">
            <v>108</v>
          </cell>
          <cell r="L114">
            <v>291</v>
          </cell>
          <cell r="M114">
            <v>37.113402061855673</v>
          </cell>
          <cell r="N114">
            <v>4.59</v>
          </cell>
          <cell r="R114">
            <v>25081.967213114753</v>
          </cell>
          <cell r="S114">
            <v>23.529411764705884</v>
          </cell>
          <cell r="T114">
            <v>63.398692810457518</v>
          </cell>
          <cell r="V114" t="str">
            <v>LDM</v>
          </cell>
          <cell r="W114">
            <v>4590</v>
          </cell>
          <cell r="X114">
            <v>0</v>
          </cell>
        </row>
        <row r="115">
          <cell r="B115">
            <v>40377</v>
          </cell>
          <cell r="C115" t="str">
            <v>B-09</v>
          </cell>
          <cell r="D115" t="str">
            <v>B-09:Zone3</v>
          </cell>
          <cell r="E115">
            <v>8</v>
          </cell>
          <cell r="F115">
            <v>100</v>
          </cell>
          <cell r="G115">
            <v>390</v>
          </cell>
          <cell r="H115">
            <v>186</v>
          </cell>
          <cell r="I115">
            <v>320</v>
          </cell>
          <cell r="J115">
            <v>188</v>
          </cell>
          <cell r="K115">
            <v>40</v>
          </cell>
          <cell r="L115">
            <v>228</v>
          </cell>
          <cell r="M115">
            <v>17.543859649122808</v>
          </cell>
          <cell r="N115">
            <v>4.53</v>
          </cell>
          <cell r="O115">
            <v>4.53</v>
          </cell>
          <cell r="P115">
            <v>0</v>
          </cell>
          <cell r="R115">
            <v>24095.744680851065</v>
          </cell>
          <cell r="S115">
            <v>8.8300220750551883</v>
          </cell>
          <cell r="T115">
            <v>50.331125827814567</v>
          </cell>
          <cell r="V115" t="str">
            <v>LDM</v>
          </cell>
          <cell r="W115">
            <v>4530</v>
          </cell>
          <cell r="X115">
            <v>0</v>
          </cell>
        </row>
        <row r="116">
          <cell r="B116">
            <v>40384</v>
          </cell>
          <cell r="C116" t="str">
            <v>B-09</v>
          </cell>
          <cell r="D116" t="str">
            <v>B-09:Zone3</v>
          </cell>
          <cell r="E116">
            <v>14</v>
          </cell>
          <cell r="F116">
            <v>100</v>
          </cell>
          <cell r="G116">
            <v>391</v>
          </cell>
          <cell r="H116">
            <v>190</v>
          </cell>
          <cell r="I116">
            <v>320</v>
          </cell>
          <cell r="J116">
            <v>198</v>
          </cell>
          <cell r="K116">
            <v>120</v>
          </cell>
          <cell r="L116">
            <v>318</v>
          </cell>
          <cell r="M116">
            <v>37.735849056603776</v>
          </cell>
          <cell r="N116">
            <v>4.45</v>
          </cell>
          <cell r="O116">
            <v>4.45</v>
          </cell>
          <cell r="P116">
            <v>0</v>
          </cell>
          <cell r="R116">
            <v>22474.747474747473</v>
          </cell>
          <cell r="S116">
            <v>26.966292134831459</v>
          </cell>
          <cell r="T116">
            <v>71.460674157303373</v>
          </cell>
          <cell r="V116" t="str">
            <v>LDM</v>
          </cell>
          <cell r="W116">
            <v>4450</v>
          </cell>
          <cell r="X116">
            <v>0</v>
          </cell>
        </row>
        <row r="117">
          <cell r="B117">
            <v>40384</v>
          </cell>
          <cell r="C117" t="str">
            <v>B-09</v>
          </cell>
          <cell r="D117" t="str">
            <v>B-09:Zone3</v>
          </cell>
          <cell r="E117">
            <v>14</v>
          </cell>
          <cell r="F117">
            <v>100</v>
          </cell>
          <cell r="G117">
            <v>391</v>
          </cell>
          <cell r="H117">
            <v>190</v>
          </cell>
          <cell r="I117">
            <v>320</v>
          </cell>
          <cell r="J117">
            <v>202</v>
          </cell>
          <cell r="K117">
            <v>96</v>
          </cell>
          <cell r="L117">
            <v>298</v>
          </cell>
          <cell r="M117">
            <v>32.214765100671144</v>
          </cell>
          <cell r="N117">
            <v>4.45</v>
          </cell>
          <cell r="O117">
            <v>4.45</v>
          </cell>
          <cell r="P117">
            <v>0</v>
          </cell>
          <cell r="R117">
            <v>22029.702970297029</v>
          </cell>
          <cell r="S117">
            <v>21.573033707865168</v>
          </cell>
          <cell r="T117">
            <v>66.966292134831463</v>
          </cell>
          <cell r="V117" t="str">
            <v>LDM</v>
          </cell>
          <cell r="W117">
            <v>4450</v>
          </cell>
          <cell r="X117">
            <v>0</v>
          </cell>
        </row>
        <row r="118">
          <cell r="B118">
            <v>40406</v>
          </cell>
          <cell r="C118" t="str">
            <v>B-09</v>
          </cell>
          <cell r="D118" t="str">
            <v>B-09:Zone3</v>
          </cell>
          <cell r="E118">
            <v>17</v>
          </cell>
          <cell r="F118">
            <v>98</v>
          </cell>
          <cell r="G118">
            <v>387</v>
          </cell>
          <cell r="H118">
            <v>192</v>
          </cell>
          <cell r="I118">
            <v>321</v>
          </cell>
          <cell r="J118">
            <v>191</v>
          </cell>
          <cell r="K118">
            <v>92</v>
          </cell>
          <cell r="L118">
            <v>283</v>
          </cell>
          <cell r="M118">
            <v>32.508833922261481</v>
          </cell>
          <cell r="N118">
            <v>4.05</v>
          </cell>
          <cell r="O118">
            <v>4.05</v>
          </cell>
          <cell r="P118">
            <v>0</v>
          </cell>
          <cell r="R118">
            <v>21204.188481675392</v>
          </cell>
          <cell r="S118">
            <v>22.716049382716051</v>
          </cell>
          <cell r="T118">
            <v>69.876543209876544</v>
          </cell>
          <cell r="V118" t="str">
            <v>LDM</v>
          </cell>
          <cell r="W118">
            <v>4050</v>
          </cell>
          <cell r="X118">
            <v>0</v>
          </cell>
        </row>
        <row r="119">
          <cell r="B119">
            <v>40429</v>
          </cell>
          <cell r="C119" t="str">
            <v>B-09</v>
          </cell>
          <cell r="D119" t="str">
            <v>B-09:Zone3</v>
          </cell>
          <cell r="E119">
            <v>24</v>
          </cell>
          <cell r="F119">
            <v>100</v>
          </cell>
          <cell r="G119">
            <v>392</v>
          </cell>
          <cell r="H119">
            <v>188</v>
          </cell>
          <cell r="I119">
            <v>324</v>
          </cell>
          <cell r="J119">
            <v>173.5</v>
          </cell>
          <cell r="K119">
            <v>100</v>
          </cell>
          <cell r="L119">
            <v>273.5</v>
          </cell>
          <cell r="M119">
            <v>36.563071297989033</v>
          </cell>
          <cell r="N119">
            <v>3.93</v>
          </cell>
          <cell r="O119">
            <v>3.93</v>
          </cell>
          <cell r="P119">
            <v>0</v>
          </cell>
          <cell r="R119">
            <v>22651.296829971183</v>
          </cell>
          <cell r="S119">
            <v>25.445292620865139</v>
          </cell>
          <cell r="T119">
            <v>69.592875318066163</v>
          </cell>
          <cell r="V119" t="str">
            <v>LDM</v>
          </cell>
          <cell r="W119">
            <v>3930</v>
          </cell>
          <cell r="X119">
            <v>0</v>
          </cell>
        </row>
        <row r="120">
          <cell r="B120">
            <v>40441</v>
          </cell>
          <cell r="C120" t="str">
            <v>B-09</v>
          </cell>
          <cell r="D120" t="str">
            <v>B-09:Zone3</v>
          </cell>
          <cell r="E120">
            <v>17</v>
          </cell>
          <cell r="F120">
            <v>100</v>
          </cell>
          <cell r="G120">
            <v>392</v>
          </cell>
          <cell r="H120">
            <v>192</v>
          </cell>
          <cell r="I120">
            <v>324</v>
          </cell>
          <cell r="J120">
            <v>170.5</v>
          </cell>
          <cell r="K120">
            <v>100</v>
          </cell>
          <cell r="L120">
            <v>270.5</v>
          </cell>
          <cell r="M120">
            <v>36.968576709796672</v>
          </cell>
          <cell r="N120">
            <v>3.97</v>
          </cell>
          <cell r="O120">
            <v>3.97</v>
          </cell>
          <cell r="P120">
            <v>0</v>
          </cell>
          <cell r="R120">
            <v>23284.457478005865</v>
          </cell>
          <cell r="S120">
            <v>25.188916876574307</v>
          </cell>
          <cell r="T120">
            <v>68.136020151133508</v>
          </cell>
          <cell r="V120" t="str">
            <v>LDM</v>
          </cell>
          <cell r="W120">
            <v>3970</v>
          </cell>
          <cell r="X120">
            <v>0</v>
          </cell>
        </row>
        <row r="121">
          <cell r="B121">
            <v>40448</v>
          </cell>
          <cell r="C121" t="str">
            <v>B-09</v>
          </cell>
          <cell r="D121" t="str">
            <v>B-09:Zone3</v>
          </cell>
          <cell r="E121">
            <v>9</v>
          </cell>
          <cell r="F121">
            <v>100</v>
          </cell>
          <cell r="G121">
            <v>392</v>
          </cell>
          <cell r="H121">
            <v>185</v>
          </cell>
          <cell r="I121">
            <v>283</v>
          </cell>
          <cell r="J121">
            <v>195</v>
          </cell>
          <cell r="K121">
            <v>86</v>
          </cell>
          <cell r="L121">
            <v>281</v>
          </cell>
          <cell r="M121">
            <v>30.604982206405694</v>
          </cell>
          <cell r="N121">
            <v>3.88</v>
          </cell>
          <cell r="O121">
            <v>3.88</v>
          </cell>
          <cell r="P121">
            <v>0</v>
          </cell>
          <cell r="R121">
            <v>19897.435897435898</v>
          </cell>
          <cell r="S121">
            <v>22.164948453608247</v>
          </cell>
          <cell r="T121">
            <v>72.422680412371136</v>
          </cell>
          <cell r="W121">
            <v>3880</v>
          </cell>
          <cell r="X121">
            <v>0</v>
          </cell>
        </row>
        <row r="122">
          <cell r="B122">
            <v>40457</v>
          </cell>
          <cell r="C122" t="str">
            <v>B-09</v>
          </cell>
          <cell r="D122" t="str">
            <v>B-09:Zone3</v>
          </cell>
          <cell r="E122">
            <v>15</v>
          </cell>
          <cell r="F122">
            <v>100</v>
          </cell>
          <cell r="G122">
            <v>392</v>
          </cell>
          <cell r="H122">
            <v>184</v>
          </cell>
          <cell r="I122">
            <v>283</v>
          </cell>
          <cell r="J122">
            <v>170</v>
          </cell>
          <cell r="K122">
            <v>83</v>
          </cell>
          <cell r="L122">
            <v>253</v>
          </cell>
          <cell r="M122">
            <v>32.806324110671937</v>
          </cell>
          <cell r="N122">
            <v>3.88</v>
          </cell>
          <cell r="O122">
            <v>3.88</v>
          </cell>
          <cell r="P122">
            <v>0</v>
          </cell>
          <cell r="R122">
            <v>22823.529411764706</v>
          </cell>
          <cell r="S122">
            <v>21.391752577319586</v>
          </cell>
          <cell r="T122">
            <v>65.206185567010309</v>
          </cell>
          <cell r="W122">
            <v>3880</v>
          </cell>
          <cell r="X122">
            <v>0</v>
          </cell>
        </row>
        <row r="123">
          <cell r="B123">
            <v>40464</v>
          </cell>
          <cell r="C123" t="str">
            <v>B-09</v>
          </cell>
          <cell r="D123" t="str">
            <v>B-09:Zone3</v>
          </cell>
          <cell r="E123">
            <v>11</v>
          </cell>
          <cell r="F123">
            <v>100</v>
          </cell>
          <cell r="G123">
            <v>387</v>
          </cell>
          <cell r="H123">
            <v>181</v>
          </cell>
          <cell r="I123">
            <v>284</v>
          </cell>
          <cell r="J123">
            <v>186</v>
          </cell>
          <cell r="K123">
            <v>85</v>
          </cell>
          <cell r="L123">
            <v>271</v>
          </cell>
          <cell r="M123">
            <v>31.365313653136532</v>
          </cell>
          <cell r="N123">
            <v>3.86</v>
          </cell>
          <cell r="O123">
            <v>3.86</v>
          </cell>
          <cell r="P123">
            <v>0</v>
          </cell>
          <cell r="R123">
            <v>20752.68817204301</v>
          </cell>
          <cell r="S123">
            <v>22.020725388601036</v>
          </cell>
          <cell r="T123">
            <v>70.207253886010363</v>
          </cell>
          <cell r="W123">
            <v>3860</v>
          </cell>
          <cell r="X123">
            <v>0</v>
          </cell>
        </row>
        <row r="124">
          <cell r="B124">
            <v>40472</v>
          </cell>
          <cell r="C124" t="str">
            <v>B-09</v>
          </cell>
          <cell r="D124" t="str">
            <v>B-09:Zone3</v>
          </cell>
          <cell r="E124">
            <v>15</v>
          </cell>
          <cell r="F124">
            <v>100</v>
          </cell>
          <cell r="G124">
            <v>387</v>
          </cell>
          <cell r="H124">
            <v>190</v>
          </cell>
          <cell r="I124">
            <v>284</v>
          </cell>
          <cell r="J124">
            <v>167</v>
          </cell>
          <cell r="K124">
            <v>70</v>
          </cell>
          <cell r="L124">
            <v>237</v>
          </cell>
          <cell r="M124">
            <v>29.535864978902953</v>
          </cell>
          <cell r="N124">
            <v>3.96</v>
          </cell>
          <cell r="O124">
            <v>3.96</v>
          </cell>
          <cell r="P124">
            <v>0</v>
          </cell>
          <cell r="R124">
            <v>23712.574850299403</v>
          </cell>
          <cell r="S124">
            <v>17.676767676767678</v>
          </cell>
          <cell r="T124">
            <v>59.848484848484851</v>
          </cell>
          <cell r="W124">
            <v>3960</v>
          </cell>
          <cell r="X124">
            <v>0</v>
          </cell>
        </row>
        <row r="125">
          <cell r="B125">
            <v>40485</v>
          </cell>
          <cell r="C125" t="str">
            <v>B-09</v>
          </cell>
          <cell r="D125" t="str">
            <v>B-09:Zone3</v>
          </cell>
          <cell r="E125">
            <v>5</v>
          </cell>
          <cell r="F125">
            <v>100</v>
          </cell>
          <cell r="G125">
            <v>387</v>
          </cell>
          <cell r="H125">
            <v>181</v>
          </cell>
          <cell r="I125">
            <v>285</v>
          </cell>
          <cell r="J125">
            <v>182.4</v>
          </cell>
          <cell r="K125">
            <v>94</v>
          </cell>
          <cell r="L125">
            <v>276.39999999999998</v>
          </cell>
          <cell r="M125">
            <v>34.008683068017369</v>
          </cell>
          <cell r="N125">
            <v>3.91</v>
          </cell>
          <cell r="O125">
            <v>3.91</v>
          </cell>
          <cell r="P125">
            <v>0</v>
          </cell>
          <cell r="R125">
            <v>21436.403508771931</v>
          </cell>
          <cell r="S125">
            <v>24.040920716112531</v>
          </cell>
          <cell r="T125">
            <v>70.690537084398983</v>
          </cell>
          <cell r="W125">
            <v>3910</v>
          </cell>
          <cell r="X125">
            <v>0</v>
          </cell>
        </row>
        <row r="126">
          <cell r="B126">
            <v>40496</v>
          </cell>
          <cell r="C126" t="str">
            <v>B-09</v>
          </cell>
          <cell r="D126" t="str">
            <v>B-09:Zone3</v>
          </cell>
          <cell r="E126">
            <v>16</v>
          </cell>
          <cell r="F126">
            <v>99</v>
          </cell>
          <cell r="G126">
            <v>387</v>
          </cell>
          <cell r="H126">
            <v>185</v>
          </cell>
          <cell r="I126">
            <v>285</v>
          </cell>
          <cell r="J126">
            <v>182</v>
          </cell>
          <cell r="K126">
            <v>101</v>
          </cell>
          <cell r="L126">
            <v>283</v>
          </cell>
          <cell r="M126">
            <v>35.689045936395758</v>
          </cell>
          <cell r="N126">
            <v>3.97</v>
          </cell>
          <cell r="O126">
            <v>3.97</v>
          </cell>
          <cell r="P126">
            <v>0</v>
          </cell>
          <cell r="R126">
            <v>21813.186813186814</v>
          </cell>
          <cell r="S126">
            <v>25.44080604534005</v>
          </cell>
          <cell r="T126">
            <v>71.284634760705288</v>
          </cell>
          <cell r="W126">
            <v>3970</v>
          </cell>
          <cell r="X126">
            <v>0</v>
          </cell>
        </row>
        <row r="127">
          <cell r="B127">
            <v>40531</v>
          </cell>
          <cell r="C127" t="str">
            <v>B-09</v>
          </cell>
          <cell r="D127" t="str">
            <v>B-09:Zone3</v>
          </cell>
          <cell r="E127">
            <v>5</v>
          </cell>
          <cell r="F127">
            <v>99</v>
          </cell>
          <cell r="G127">
            <v>387</v>
          </cell>
          <cell r="H127">
            <v>169</v>
          </cell>
          <cell r="I127">
            <v>322</v>
          </cell>
          <cell r="J127">
            <v>180</v>
          </cell>
          <cell r="K127">
            <v>101</v>
          </cell>
          <cell r="L127">
            <v>281</v>
          </cell>
          <cell r="M127">
            <v>35.943060498220639</v>
          </cell>
          <cell r="N127">
            <v>3.5</v>
          </cell>
          <cell r="O127">
            <v>3.5</v>
          </cell>
          <cell r="P127">
            <v>0</v>
          </cell>
          <cell r="R127">
            <v>19444.444444444445</v>
          </cell>
          <cell r="S127">
            <v>28.857142857142858</v>
          </cell>
          <cell r="T127">
            <v>80.285714285714292</v>
          </cell>
          <cell r="W127">
            <v>3500</v>
          </cell>
          <cell r="X127">
            <v>0</v>
          </cell>
        </row>
        <row r="128">
          <cell r="B128">
            <v>40541</v>
          </cell>
          <cell r="C128" t="str">
            <v>B-09</v>
          </cell>
          <cell r="D128" t="str">
            <v>B-09:Zone3</v>
          </cell>
          <cell r="E128">
            <v>21</v>
          </cell>
          <cell r="F128">
            <v>99</v>
          </cell>
          <cell r="G128">
            <v>388</v>
          </cell>
          <cell r="H128">
            <v>169</v>
          </cell>
          <cell r="I128">
            <v>322</v>
          </cell>
          <cell r="J128">
            <v>186</v>
          </cell>
          <cell r="K128">
            <v>100</v>
          </cell>
          <cell r="L128">
            <v>286</v>
          </cell>
          <cell r="M128">
            <v>34.965034965034967</v>
          </cell>
          <cell r="N128">
            <v>3.26</v>
          </cell>
          <cell r="O128">
            <v>3.26</v>
          </cell>
          <cell r="P128">
            <v>0</v>
          </cell>
          <cell r="R128">
            <v>17526.881720430109</v>
          </cell>
          <cell r="S128">
            <v>30.674846625766872</v>
          </cell>
          <cell r="T128">
            <v>87.730061349693258</v>
          </cell>
          <cell r="W128">
            <v>3260</v>
          </cell>
          <cell r="X128">
            <v>0</v>
          </cell>
        </row>
        <row r="129">
          <cell r="B129">
            <v>40575</v>
          </cell>
          <cell r="C129" t="str">
            <v>B-09</v>
          </cell>
          <cell r="D129" t="str">
            <v>B-09:Zone3</v>
          </cell>
          <cell r="E129">
            <v>21</v>
          </cell>
          <cell r="F129">
            <v>99</v>
          </cell>
          <cell r="G129">
            <v>388</v>
          </cell>
          <cell r="H129">
            <v>169</v>
          </cell>
          <cell r="I129">
            <v>322</v>
          </cell>
          <cell r="J129">
            <v>186</v>
          </cell>
          <cell r="K129">
            <v>0</v>
          </cell>
          <cell r="L129">
            <v>186</v>
          </cell>
          <cell r="M129">
            <v>0</v>
          </cell>
          <cell r="N129">
            <v>3.26</v>
          </cell>
          <cell r="O129">
            <v>3.26</v>
          </cell>
          <cell r="P129">
            <v>0</v>
          </cell>
          <cell r="R129">
            <v>17526.881720430109</v>
          </cell>
          <cell r="S129">
            <v>0</v>
          </cell>
          <cell r="T129">
            <v>57.055214723926383</v>
          </cell>
          <cell r="V129" t="str">
            <v>ALOC - 100 BW</v>
          </cell>
          <cell r="W129">
            <v>3260</v>
          </cell>
          <cell r="X129">
            <v>0</v>
          </cell>
        </row>
        <row r="130">
          <cell r="B130">
            <v>40642</v>
          </cell>
          <cell r="C130" t="str">
            <v>B-09</v>
          </cell>
          <cell r="D130" t="str">
            <v>B-09:Zone3</v>
          </cell>
          <cell r="E130">
            <v>6</v>
          </cell>
          <cell r="F130">
            <v>100</v>
          </cell>
          <cell r="G130">
            <v>356</v>
          </cell>
          <cell r="H130">
            <v>181</v>
          </cell>
          <cell r="I130">
            <v>359</v>
          </cell>
          <cell r="J130">
            <v>171</v>
          </cell>
          <cell r="K130">
            <v>83</v>
          </cell>
          <cell r="L130">
            <v>254</v>
          </cell>
          <cell r="M130">
            <v>32.677165354330711</v>
          </cell>
          <cell r="N130">
            <v>4.04</v>
          </cell>
          <cell r="O130">
            <v>4.04</v>
          </cell>
          <cell r="P130">
            <v>0</v>
          </cell>
          <cell r="R130">
            <v>23625.730994152047</v>
          </cell>
          <cell r="S130">
            <v>20.544554455445546</v>
          </cell>
          <cell r="T130">
            <v>62.871287128712872</v>
          </cell>
          <cell r="W130">
            <v>4040</v>
          </cell>
          <cell r="X130">
            <v>0</v>
          </cell>
        </row>
        <row r="131">
          <cell r="B131">
            <v>40645</v>
          </cell>
          <cell r="C131" t="str">
            <v>B-09</v>
          </cell>
          <cell r="D131" t="str">
            <v>B-09:Zone3</v>
          </cell>
          <cell r="E131">
            <v>9</v>
          </cell>
          <cell r="F131">
            <v>100</v>
          </cell>
          <cell r="G131">
            <v>351</v>
          </cell>
          <cell r="H131">
            <v>183</v>
          </cell>
          <cell r="I131">
            <v>360</v>
          </cell>
          <cell r="J131">
            <v>173.1</v>
          </cell>
          <cell r="K131">
            <v>100</v>
          </cell>
          <cell r="L131">
            <v>273.10000000000002</v>
          </cell>
          <cell r="M131">
            <v>36.61662394727206</v>
          </cell>
          <cell r="N131">
            <v>4.07</v>
          </cell>
          <cell r="O131">
            <v>4.07</v>
          </cell>
          <cell r="P131">
            <v>0</v>
          </cell>
          <cell r="R131">
            <v>23512.420566146735</v>
          </cell>
          <cell r="S131">
            <v>24.570024570024572</v>
          </cell>
          <cell r="T131">
            <v>67.100737100737106</v>
          </cell>
          <cell r="W131">
            <v>4070.0000000000005</v>
          </cell>
          <cell r="X131">
            <v>0</v>
          </cell>
        </row>
        <row r="132">
          <cell r="B132">
            <v>40713</v>
          </cell>
          <cell r="C132" t="str">
            <v>B-09</v>
          </cell>
          <cell r="D132" t="str">
            <v>B-09:Zone3</v>
          </cell>
          <cell r="E132">
            <v>11</v>
          </cell>
          <cell r="F132">
            <v>99</v>
          </cell>
          <cell r="G132">
            <v>343</v>
          </cell>
          <cell r="H132">
            <v>176</v>
          </cell>
          <cell r="I132">
            <v>364</v>
          </cell>
          <cell r="J132">
            <v>178</v>
          </cell>
          <cell r="K132">
            <v>80</v>
          </cell>
          <cell r="L132">
            <v>258</v>
          </cell>
          <cell r="M132">
            <v>31.007751937984494</v>
          </cell>
          <cell r="N132">
            <v>4.01</v>
          </cell>
          <cell r="O132">
            <v>4.01</v>
          </cell>
          <cell r="P132">
            <v>0</v>
          </cell>
          <cell r="R132">
            <v>22528.08988764045</v>
          </cell>
          <cell r="S132">
            <v>19.950124688279303</v>
          </cell>
          <cell r="T132">
            <v>64.339152119700742</v>
          </cell>
          <cell r="W132">
            <v>4010</v>
          </cell>
          <cell r="X132">
            <v>0</v>
          </cell>
        </row>
        <row r="133">
          <cell r="B133">
            <v>40848</v>
          </cell>
          <cell r="C133" t="str">
            <v>B-09</v>
          </cell>
          <cell r="D133" t="str">
            <v>B-09:Zone3</v>
          </cell>
          <cell r="E133">
            <v>15</v>
          </cell>
          <cell r="F133">
            <v>99</v>
          </cell>
          <cell r="G133">
            <v>325</v>
          </cell>
          <cell r="H133">
            <v>179</v>
          </cell>
          <cell r="I133">
            <v>368</v>
          </cell>
          <cell r="J133">
            <v>159.80000000000001</v>
          </cell>
          <cell r="K133">
            <v>70</v>
          </cell>
          <cell r="L133">
            <v>229.8</v>
          </cell>
          <cell r="M133">
            <v>30.461270670147954</v>
          </cell>
          <cell r="N133">
            <v>3.9</v>
          </cell>
          <cell r="O133">
            <v>3.9</v>
          </cell>
          <cell r="P133">
            <v>0</v>
          </cell>
          <cell r="R133">
            <v>24405.506883604507</v>
          </cell>
          <cell r="S133">
            <v>17.948717948717949</v>
          </cell>
          <cell r="T133">
            <v>58.92307692307692</v>
          </cell>
          <cell r="V133" t="str">
            <v>water transmitter adjusted by YG (alloc proposed)</v>
          </cell>
          <cell r="W133">
            <v>3900</v>
          </cell>
          <cell r="X133">
            <v>0</v>
          </cell>
        </row>
        <row r="134">
          <cell r="B134">
            <v>40867</v>
          </cell>
          <cell r="C134" t="str">
            <v>B-09</v>
          </cell>
          <cell r="D134" t="str">
            <v>B-09:Zone3</v>
          </cell>
          <cell r="E134">
            <v>15</v>
          </cell>
          <cell r="F134">
            <v>99</v>
          </cell>
          <cell r="G134">
            <v>325</v>
          </cell>
          <cell r="H134">
            <v>179</v>
          </cell>
          <cell r="I134">
            <v>368</v>
          </cell>
          <cell r="J134">
            <v>148</v>
          </cell>
          <cell r="K134">
            <v>70</v>
          </cell>
          <cell r="L134">
            <v>218</v>
          </cell>
          <cell r="M134">
            <v>32.110091743119263</v>
          </cell>
          <cell r="N134">
            <v>3.9</v>
          </cell>
          <cell r="O134">
            <v>3.9</v>
          </cell>
          <cell r="P134">
            <v>0</v>
          </cell>
          <cell r="R134">
            <v>26351.35135135135</v>
          </cell>
          <cell r="S134">
            <v>17.948717948717949</v>
          </cell>
          <cell r="T134">
            <v>55.897435897435898</v>
          </cell>
          <cell r="W134">
            <v>3900</v>
          </cell>
          <cell r="X134">
            <v>0</v>
          </cell>
        </row>
        <row r="135">
          <cell r="B135">
            <v>40915</v>
          </cell>
          <cell r="C135" t="str">
            <v>B-09</v>
          </cell>
          <cell r="D135" t="str">
            <v>B-09:Zone3</v>
          </cell>
          <cell r="E135">
            <v>11</v>
          </cell>
          <cell r="F135">
            <v>100</v>
          </cell>
          <cell r="G135">
            <v>367</v>
          </cell>
          <cell r="H135">
            <v>173</v>
          </cell>
          <cell r="I135">
            <v>370</v>
          </cell>
          <cell r="J135">
            <v>165</v>
          </cell>
          <cell r="K135">
            <v>62.8</v>
          </cell>
          <cell r="L135">
            <v>227.8</v>
          </cell>
          <cell r="M135">
            <v>27.568042142230027</v>
          </cell>
          <cell r="N135">
            <v>2.92</v>
          </cell>
          <cell r="O135">
            <v>2.92</v>
          </cell>
          <cell r="P135">
            <v>0</v>
          </cell>
          <cell r="R135">
            <v>17696.969696969696</v>
          </cell>
          <cell r="S135">
            <v>21.506849315068493</v>
          </cell>
          <cell r="T135">
            <v>78.013698630136986</v>
          </cell>
          <cell r="W135">
            <v>2920</v>
          </cell>
          <cell r="X135">
            <v>0</v>
          </cell>
        </row>
        <row r="136">
          <cell r="B136">
            <v>40993</v>
          </cell>
          <cell r="C136" t="str">
            <v>B-09</v>
          </cell>
          <cell r="D136" t="str">
            <v>B-09:Zone3</v>
          </cell>
          <cell r="E136">
            <v>21</v>
          </cell>
          <cell r="F136">
            <v>100</v>
          </cell>
          <cell r="G136">
            <v>285</v>
          </cell>
          <cell r="H136">
            <v>191</v>
          </cell>
          <cell r="I136">
            <v>307</v>
          </cell>
          <cell r="J136">
            <v>135</v>
          </cell>
          <cell r="K136">
            <v>89.2</v>
          </cell>
          <cell r="L136">
            <v>224.2</v>
          </cell>
          <cell r="M136">
            <v>39.78590544157003</v>
          </cell>
          <cell r="N136">
            <v>4.13</v>
          </cell>
          <cell r="O136">
            <v>4.13</v>
          </cell>
          <cell r="P136">
            <v>0</v>
          </cell>
          <cell r="R136">
            <v>30592.592592592591</v>
          </cell>
          <cell r="S136">
            <v>21.598062953995157</v>
          </cell>
          <cell r="T136">
            <v>54.285714285714285</v>
          </cell>
          <cell r="V136" t="str">
            <v>re-wheeling</v>
          </cell>
          <cell r="W136">
            <v>4130</v>
          </cell>
          <cell r="X136">
            <v>0</v>
          </cell>
        </row>
        <row r="137">
          <cell r="B137">
            <v>41001</v>
          </cell>
          <cell r="C137" t="str">
            <v>B-09</v>
          </cell>
          <cell r="D137" t="str">
            <v>B-09:Zone3</v>
          </cell>
          <cell r="E137">
            <v>7</v>
          </cell>
          <cell r="F137">
            <v>100</v>
          </cell>
          <cell r="G137">
            <v>307</v>
          </cell>
          <cell r="H137">
            <v>184</v>
          </cell>
          <cell r="I137">
            <v>307</v>
          </cell>
          <cell r="J137">
            <v>138.4</v>
          </cell>
          <cell r="K137">
            <v>57.1</v>
          </cell>
          <cell r="L137">
            <v>195.5</v>
          </cell>
          <cell r="M137">
            <v>29.207161125319693</v>
          </cell>
          <cell r="N137">
            <v>3.84</v>
          </cell>
          <cell r="O137">
            <v>3.84</v>
          </cell>
          <cell r="P137">
            <v>0</v>
          </cell>
          <cell r="R137">
            <v>27745.664739884392</v>
          </cell>
          <cell r="S137">
            <v>14.869791666666666</v>
          </cell>
          <cell r="T137">
            <v>50.911458333333336</v>
          </cell>
          <cell r="V137" t="str">
            <v xml:space="preserve"> Waiting for LDM</v>
          </cell>
          <cell r="W137">
            <v>3840</v>
          </cell>
          <cell r="X137">
            <v>0</v>
          </cell>
        </row>
        <row r="138">
          <cell r="B138">
            <v>41022</v>
          </cell>
          <cell r="C138" t="str">
            <v>B-09</v>
          </cell>
          <cell r="D138" t="str">
            <v>B-09:Zone3</v>
          </cell>
          <cell r="E138">
            <v>20</v>
          </cell>
          <cell r="F138">
            <v>100</v>
          </cell>
          <cell r="G138">
            <v>269</v>
          </cell>
          <cell r="H138">
            <v>188</v>
          </cell>
          <cell r="I138">
            <v>288</v>
          </cell>
          <cell r="J138">
            <v>132</v>
          </cell>
          <cell r="K138">
            <v>55.8</v>
          </cell>
          <cell r="L138">
            <v>187.8</v>
          </cell>
          <cell r="M138">
            <v>29.712460063897762</v>
          </cell>
          <cell r="N138">
            <v>3.81</v>
          </cell>
          <cell r="O138">
            <v>3.81</v>
          </cell>
          <cell r="P138">
            <v>0</v>
          </cell>
          <cell r="R138">
            <v>28863.636363636364</v>
          </cell>
          <cell r="S138">
            <v>14.645669291338583</v>
          </cell>
          <cell r="T138">
            <v>49.291338582677163</v>
          </cell>
          <cell r="V138" t="str">
            <v xml:space="preserve"> Waiting for LDM</v>
          </cell>
          <cell r="W138">
            <v>3810</v>
          </cell>
          <cell r="X138">
            <v>0</v>
          </cell>
        </row>
        <row r="139">
          <cell r="B139">
            <v>41030</v>
          </cell>
          <cell r="C139" t="str">
            <v>B-09</v>
          </cell>
          <cell r="D139" t="str">
            <v>B-09:Zone3</v>
          </cell>
          <cell r="E139">
            <v>9</v>
          </cell>
          <cell r="F139">
            <v>100</v>
          </cell>
          <cell r="G139">
            <v>232</v>
          </cell>
          <cell r="H139">
            <v>182</v>
          </cell>
          <cell r="I139">
            <v>288</v>
          </cell>
          <cell r="J139">
            <v>129</v>
          </cell>
          <cell r="K139">
            <v>68</v>
          </cell>
          <cell r="L139">
            <v>197</v>
          </cell>
          <cell r="M139">
            <v>34.517766497461928</v>
          </cell>
          <cell r="N139">
            <v>3.76</v>
          </cell>
          <cell r="O139">
            <v>3.76</v>
          </cell>
          <cell r="P139">
            <v>0</v>
          </cell>
          <cell r="R139">
            <v>29147.286821705427</v>
          </cell>
          <cell r="S139">
            <v>18.085106382978722</v>
          </cell>
          <cell r="T139">
            <v>52.393617021276597</v>
          </cell>
          <cell r="W139">
            <v>3760</v>
          </cell>
          <cell r="X139">
            <v>0</v>
          </cell>
        </row>
        <row r="140">
          <cell r="B140">
            <v>41034</v>
          </cell>
          <cell r="C140" t="str">
            <v>B-09</v>
          </cell>
          <cell r="D140" t="str">
            <v>B-09:Zone3</v>
          </cell>
          <cell r="E140">
            <v>8</v>
          </cell>
          <cell r="F140">
            <v>100</v>
          </cell>
          <cell r="G140">
            <v>274</v>
          </cell>
          <cell r="H140">
            <v>187</v>
          </cell>
          <cell r="I140">
            <v>294</v>
          </cell>
          <cell r="J140">
            <v>150</v>
          </cell>
          <cell r="K140">
            <v>66</v>
          </cell>
          <cell r="L140">
            <v>216</v>
          </cell>
          <cell r="M140">
            <v>30.555555555555557</v>
          </cell>
          <cell r="N140">
            <v>3.58</v>
          </cell>
          <cell r="O140">
            <v>3.58</v>
          </cell>
          <cell r="P140">
            <v>0</v>
          </cell>
          <cell r="R140">
            <v>23866.666666666668</v>
          </cell>
          <cell r="S140">
            <v>18.435754189944134</v>
          </cell>
          <cell r="T140">
            <v>60.33519553072626</v>
          </cell>
          <cell r="W140">
            <v>3580</v>
          </cell>
          <cell r="X140">
            <v>0</v>
          </cell>
        </row>
        <row r="141">
          <cell r="B141">
            <v>41056</v>
          </cell>
          <cell r="C141" t="str">
            <v>B-09</v>
          </cell>
          <cell r="D141" t="str">
            <v>B-09:Zone3</v>
          </cell>
          <cell r="E141">
            <v>22</v>
          </cell>
          <cell r="F141">
            <v>100</v>
          </cell>
          <cell r="G141">
            <v>296</v>
          </cell>
          <cell r="H141">
            <v>188</v>
          </cell>
          <cell r="I141">
            <v>27</v>
          </cell>
          <cell r="J141">
            <v>120</v>
          </cell>
          <cell r="K141">
            <v>50</v>
          </cell>
          <cell r="L141">
            <v>170</v>
          </cell>
          <cell r="M141">
            <v>29.411764705882351</v>
          </cell>
          <cell r="N141">
            <v>3.7</v>
          </cell>
          <cell r="O141">
            <v>3.7</v>
          </cell>
          <cell r="P141">
            <v>0</v>
          </cell>
          <cell r="R141">
            <v>30833.333333333332</v>
          </cell>
          <cell r="S141">
            <v>13.513513513513514</v>
          </cell>
          <cell r="T141">
            <v>45.945945945945944</v>
          </cell>
          <cell r="W141">
            <v>3700</v>
          </cell>
          <cell r="X141">
            <v>0</v>
          </cell>
        </row>
        <row r="142">
          <cell r="B142">
            <v>41065</v>
          </cell>
          <cell r="C142" t="str">
            <v>B-09</v>
          </cell>
          <cell r="D142" t="str">
            <v>B-09:Zone3</v>
          </cell>
          <cell r="E142">
            <v>10</v>
          </cell>
          <cell r="F142">
            <v>100</v>
          </cell>
          <cell r="G142">
            <v>289</v>
          </cell>
          <cell r="H142">
            <v>187</v>
          </cell>
          <cell r="I142">
            <v>26</v>
          </cell>
          <cell r="J142">
            <v>137</v>
          </cell>
          <cell r="K142">
            <v>79</v>
          </cell>
          <cell r="L142">
            <v>216</v>
          </cell>
          <cell r="M142">
            <v>36.574074074074076</v>
          </cell>
          <cell r="N142">
            <v>3.6</v>
          </cell>
          <cell r="O142">
            <v>3.6</v>
          </cell>
          <cell r="P142">
            <v>0</v>
          </cell>
          <cell r="R142">
            <v>26277.372262773722</v>
          </cell>
          <cell r="S142">
            <v>21.944444444444443</v>
          </cell>
          <cell r="T142">
            <v>60</v>
          </cell>
          <cell r="W142">
            <v>3600</v>
          </cell>
          <cell r="X142">
            <v>0</v>
          </cell>
        </row>
        <row r="143">
          <cell r="B143">
            <v>41084</v>
          </cell>
          <cell r="C143" t="str">
            <v>B-09</v>
          </cell>
          <cell r="D143" t="str">
            <v>B-09:Zone3</v>
          </cell>
          <cell r="E143">
            <v>12</v>
          </cell>
          <cell r="F143">
            <v>100</v>
          </cell>
          <cell r="G143">
            <v>268</v>
          </cell>
          <cell r="H143">
            <v>188</v>
          </cell>
          <cell r="I143">
            <v>26</v>
          </cell>
          <cell r="J143">
            <v>144</v>
          </cell>
          <cell r="K143">
            <v>108</v>
          </cell>
          <cell r="L143">
            <v>252</v>
          </cell>
          <cell r="M143">
            <v>42.857142857142854</v>
          </cell>
          <cell r="N143">
            <v>3.5</v>
          </cell>
          <cell r="O143">
            <v>3.5</v>
          </cell>
          <cell r="P143">
            <v>0</v>
          </cell>
          <cell r="R143">
            <v>24305.555555555555</v>
          </cell>
          <cell r="S143">
            <v>30.857142857142858</v>
          </cell>
          <cell r="T143">
            <v>72</v>
          </cell>
          <cell r="W143">
            <v>3500</v>
          </cell>
          <cell r="X143">
            <v>0</v>
          </cell>
        </row>
        <row r="144">
          <cell r="B144">
            <v>41101</v>
          </cell>
          <cell r="C144" t="str">
            <v>B-09</v>
          </cell>
          <cell r="D144" t="str">
            <v>B-09:Zone3</v>
          </cell>
          <cell r="E144">
            <v>18</v>
          </cell>
          <cell r="F144">
            <v>100</v>
          </cell>
          <cell r="G144">
            <v>264</v>
          </cell>
          <cell r="H144">
            <v>190</v>
          </cell>
          <cell r="I144">
            <v>25</v>
          </cell>
          <cell r="J144">
            <v>50</v>
          </cell>
          <cell r="K144">
            <v>101</v>
          </cell>
          <cell r="L144">
            <v>151</v>
          </cell>
          <cell r="M144">
            <v>66.88741721854305</v>
          </cell>
          <cell r="N144">
            <v>3.94</v>
          </cell>
          <cell r="O144">
            <v>3.94</v>
          </cell>
          <cell r="P144">
            <v>0</v>
          </cell>
          <cell r="R144">
            <v>78800</v>
          </cell>
          <cell r="S144">
            <v>25.634517766497463</v>
          </cell>
          <cell r="T144">
            <v>38.324873096446701</v>
          </cell>
          <cell r="V144" t="str">
            <v>Confirmed decline. WC incresed</v>
          </cell>
          <cell r="W144">
            <v>3940</v>
          </cell>
          <cell r="X144">
            <v>0</v>
          </cell>
        </row>
        <row r="145">
          <cell r="B145">
            <v>41111</v>
          </cell>
          <cell r="C145" t="str">
            <v>B-09</v>
          </cell>
          <cell r="D145" t="str">
            <v>B-09:Zone3</v>
          </cell>
          <cell r="E145">
            <v>24</v>
          </cell>
          <cell r="F145">
            <v>100</v>
          </cell>
          <cell r="G145">
            <v>256</v>
          </cell>
          <cell r="H145">
            <v>189</v>
          </cell>
          <cell r="I145">
            <v>24</v>
          </cell>
          <cell r="J145">
            <v>55</v>
          </cell>
          <cell r="K145">
            <v>103</v>
          </cell>
          <cell r="L145">
            <v>158</v>
          </cell>
          <cell r="M145">
            <v>65.189873417721515</v>
          </cell>
          <cell r="N145">
            <v>3.84</v>
          </cell>
          <cell r="O145">
            <v>3.84</v>
          </cell>
          <cell r="P145">
            <v>0</v>
          </cell>
          <cell r="R145">
            <v>69818.181818181823</v>
          </cell>
          <cell r="S145">
            <v>26.822916666666668</v>
          </cell>
          <cell r="T145">
            <v>41.145833333333336</v>
          </cell>
          <cell r="W145">
            <v>3840</v>
          </cell>
          <cell r="X145">
            <v>0</v>
          </cell>
        </row>
        <row r="146">
          <cell r="B146">
            <v>41166</v>
          </cell>
          <cell r="C146" t="str">
            <v>B-09</v>
          </cell>
          <cell r="D146" t="str">
            <v>B-09:Zone3</v>
          </cell>
          <cell r="E146">
            <v>21</v>
          </cell>
          <cell r="F146">
            <v>100</v>
          </cell>
          <cell r="G146">
            <v>253</v>
          </cell>
          <cell r="H146">
            <v>188</v>
          </cell>
          <cell r="I146">
            <v>24</v>
          </cell>
          <cell r="J146">
            <v>52</v>
          </cell>
          <cell r="K146">
            <v>0</v>
          </cell>
          <cell r="L146">
            <v>52</v>
          </cell>
          <cell r="M146">
            <v>0</v>
          </cell>
          <cell r="N146">
            <v>3.4</v>
          </cell>
          <cell r="O146">
            <v>3.4</v>
          </cell>
          <cell r="P146">
            <v>0</v>
          </cell>
          <cell r="R146">
            <v>65384.615384615383</v>
          </cell>
          <cell r="S146">
            <v>0</v>
          </cell>
          <cell r="T146">
            <v>15.294117647058824</v>
          </cell>
          <cell r="W146">
            <v>3400</v>
          </cell>
          <cell r="X146">
            <v>0</v>
          </cell>
        </row>
        <row r="147">
          <cell r="B147">
            <v>41177</v>
          </cell>
          <cell r="C147" t="str">
            <v>B-09</v>
          </cell>
          <cell r="D147" t="str">
            <v>B-09:Zone3</v>
          </cell>
          <cell r="E147">
            <v>16</v>
          </cell>
          <cell r="F147">
            <v>100</v>
          </cell>
          <cell r="G147">
            <v>250</v>
          </cell>
          <cell r="H147">
            <v>184</v>
          </cell>
          <cell r="I147">
            <v>23</v>
          </cell>
          <cell r="J147">
            <v>54</v>
          </cell>
          <cell r="K147">
            <v>0</v>
          </cell>
          <cell r="L147">
            <v>54</v>
          </cell>
          <cell r="M147">
            <v>0</v>
          </cell>
          <cell r="N147">
            <v>3.4</v>
          </cell>
          <cell r="O147">
            <v>3.4</v>
          </cell>
          <cell r="P147">
            <v>0</v>
          </cell>
          <cell r="R147">
            <v>62962.962962962964</v>
          </cell>
          <cell r="S147">
            <v>0</v>
          </cell>
          <cell r="T147">
            <v>15.882352941176471</v>
          </cell>
          <cell r="W147">
            <v>3400</v>
          </cell>
          <cell r="X147">
            <v>0</v>
          </cell>
        </row>
        <row r="148">
          <cell r="B148">
            <v>41198</v>
          </cell>
          <cell r="C148" t="str">
            <v>B-09</v>
          </cell>
          <cell r="D148" t="str">
            <v>B-09:Zone3</v>
          </cell>
          <cell r="E148">
            <v>23</v>
          </cell>
          <cell r="F148">
            <v>100</v>
          </cell>
          <cell r="G148">
            <v>248</v>
          </cell>
          <cell r="H148">
            <v>194</v>
          </cell>
          <cell r="I148">
            <v>24</v>
          </cell>
          <cell r="J148">
            <v>49</v>
          </cell>
          <cell r="K148">
            <v>0</v>
          </cell>
          <cell r="L148">
            <v>49</v>
          </cell>
          <cell r="M148">
            <v>0</v>
          </cell>
          <cell r="N148">
            <v>3</v>
          </cell>
          <cell r="O148">
            <v>3</v>
          </cell>
          <cell r="P148">
            <v>0</v>
          </cell>
          <cell r="R148">
            <v>61224.489795918365</v>
          </cell>
          <cell r="S148">
            <v>0</v>
          </cell>
          <cell r="T148">
            <v>16.333333333333332</v>
          </cell>
          <cell r="W148">
            <v>3000</v>
          </cell>
          <cell r="X148">
            <v>0</v>
          </cell>
        </row>
        <row r="149">
          <cell r="B149">
            <v>41221</v>
          </cell>
          <cell r="C149" t="str">
            <v>B-09</v>
          </cell>
          <cell r="D149" t="str">
            <v>B-09:Zone3</v>
          </cell>
          <cell r="E149">
            <v>21</v>
          </cell>
          <cell r="F149">
            <v>100</v>
          </cell>
          <cell r="G149">
            <v>240</v>
          </cell>
          <cell r="H149">
            <v>188</v>
          </cell>
          <cell r="I149">
            <v>23</v>
          </cell>
          <cell r="J149">
            <v>32</v>
          </cell>
          <cell r="K149">
            <v>0</v>
          </cell>
          <cell r="L149">
            <v>32</v>
          </cell>
          <cell r="M149">
            <v>0</v>
          </cell>
          <cell r="N149">
            <v>2.8</v>
          </cell>
          <cell r="O149">
            <v>2.8</v>
          </cell>
          <cell r="P149">
            <v>0</v>
          </cell>
          <cell r="R149">
            <v>87500</v>
          </cell>
          <cell r="S149">
            <v>0</v>
          </cell>
          <cell r="T149">
            <v>11.428571428571429</v>
          </cell>
          <cell r="W149">
            <v>2800</v>
          </cell>
          <cell r="X149">
            <v>0</v>
          </cell>
        </row>
        <row r="150">
          <cell r="B150">
            <v>41254</v>
          </cell>
          <cell r="C150" t="str">
            <v>B-09</v>
          </cell>
          <cell r="D150" t="str">
            <v>B-09:Zone3</v>
          </cell>
          <cell r="E150">
            <v>23</v>
          </cell>
          <cell r="F150">
            <v>100</v>
          </cell>
          <cell r="G150">
            <v>232</v>
          </cell>
          <cell r="H150">
            <v>188</v>
          </cell>
          <cell r="I150">
            <v>22</v>
          </cell>
          <cell r="J150">
            <v>46</v>
          </cell>
          <cell r="K150">
            <v>0</v>
          </cell>
          <cell r="L150">
            <v>46</v>
          </cell>
          <cell r="M150">
            <v>0</v>
          </cell>
          <cell r="N150">
            <v>2.5</v>
          </cell>
          <cell r="O150">
            <v>2.5</v>
          </cell>
          <cell r="P150">
            <v>0</v>
          </cell>
          <cell r="R150">
            <v>54347.82608695652</v>
          </cell>
          <cell r="S150">
            <v>0</v>
          </cell>
          <cell r="T150">
            <v>18.399999999999999</v>
          </cell>
          <cell r="W150">
            <v>2500</v>
          </cell>
          <cell r="X150">
            <v>0</v>
          </cell>
        </row>
        <row r="151">
          <cell r="B151">
            <v>41341</v>
          </cell>
          <cell r="C151" t="str">
            <v>B-09</v>
          </cell>
          <cell r="D151" t="str">
            <v>B-09:Zone3</v>
          </cell>
          <cell r="E151">
            <v>23</v>
          </cell>
          <cell r="F151">
            <v>100</v>
          </cell>
          <cell r="G151">
            <v>219</v>
          </cell>
          <cell r="H151">
            <v>179</v>
          </cell>
          <cell r="I151">
            <v>22</v>
          </cell>
          <cell r="J151">
            <v>94.6</v>
          </cell>
          <cell r="K151">
            <v>0.5</v>
          </cell>
          <cell r="L151">
            <v>95.1</v>
          </cell>
          <cell r="M151">
            <v>0.52576235541535221</v>
          </cell>
          <cell r="N151">
            <v>2</v>
          </cell>
          <cell r="O151">
            <v>2</v>
          </cell>
          <cell r="P151">
            <v>0</v>
          </cell>
          <cell r="R151">
            <v>21141.649048625794</v>
          </cell>
          <cell r="S151">
            <v>0.25</v>
          </cell>
          <cell r="T151">
            <v>47.55</v>
          </cell>
          <cell r="V151" t="str">
            <v>BSW 0.5%</v>
          </cell>
          <cell r="W151">
            <v>2000</v>
          </cell>
          <cell r="X151">
            <v>0</v>
          </cell>
        </row>
        <row r="152">
          <cell r="B152">
            <v>41393</v>
          </cell>
          <cell r="C152" t="str">
            <v>B-09</v>
          </cell>
          <cell r="D152" t="str">
            <v>B-09:Zone3</v>
          </cell>
          <cell r="E152">
            <v>24</v>
          </cell>
          <cell r="F152">
            <v>100</v>
          </cell>
          <cell r="G152">
            <v>210</v>
          </cell>
          <cell r="H152">
            <v>175</v>
          </cell>
          <cell r="I152">
            <v>22</v>
          </cell>
          <cell r="J152">
            <v>95</v>
          </cell>
          <cell r="K152">
            <v>1</v>
          </cell>
          <cell r="L152">
            <v>96</v>
          </cell>
          <cell r="M152">
            <v>1.0416666666666667</v>
          </cell>
          <cell r="N152">
            <v>1.6</v>
          </cell>
          <cell r="O152">
            <v>1.6</v>
          </cell>
          <cell r="P152">
            <v>0</v>
          </cell>
          <cell r="R152">
            <v>16842.105263157893</v>
          </cell>
          <cell r="S152">
            <v>0.625</v>
          </cell>
          <cell r="T152">
            <v>60</v>
          </cell>
          <cell r="V152" t="str">
            <v xml:space="preserve">No BSW. Assumed WC still low. </v>
          </cell>
          <cell r="W152">
            <v>1600</v>
          </cell>
          <cell r="X152">
            <v>0</v>
          </cell>
        </row>
        <row r="153">
          <cell r="B153">
            <v>41420</v>
          </cell>
          <cell r="C153" t="str">
            <v>B-09</v>
          </cell>
          <cell r="D153" t="str">
            <v>B-09:Zone3</v>
          </cell>
          <cell r="E153">
            <v>24</v>
          </cell>
          <cell r="F153">
            <v>100</v>
          </cell>
          <cell r="G153">
            <v>207</v>
          </cell>
          <cell r="H153">
            <v>179</v>
          </cell>
          <cell r="I153">
            <v>22</v>
          </cell>
          <cell r="J153">
            <v>49.56</v>
          </cell>
          <cell r="K153">
            <v>49.56</v>
          </cell>
          <cell r="L153">
            <v>99.12</v>
          </cell>
          <cell r="M153">
            <v>50</v>
          </cell>
          <cell r="N153">
            <v>1.5429999999999999</v>
          </cell>
          <cell r="O153">
            <v>1.5429999999999999</v>
          </cell>
          <cell r="P153">
            <v>0</v>
          </cell>
          <cell r="R153">
            <v>31133.979015334946</v>
          </cell>
          <cell r="S153">
            <v>32.119248217757615</v>
          </cell>
          <cell r="T153">
            <v>64.238496435515231</v>
          </cell>
          <cell r="V153" t="str">
            <v>WC 50%.</v>
          </cell>
          <cell r="W153">
            <v>1543</v>
          </cell>
          <cell r="X153">
            <v>0</v>
          </cell>
        </row>
        <row r="154">
          <cell r="B154">
            <v>41447</v>
          </cell>
          <cell r="C154" t="str">
            <v>B-09</v>
          </cell>
          <cell r="D154" t="str">
            <v>B-09:Zone3</v>
          </cell>
          <cell r="E154">
            <v>22</v>
          </cell>
          <cell r="F154">
            <v>100</v>
          </cell>
          <cell r="G154">
            <v>215</v>
          </cell>
          <cell r="H154">
            <v>147</v>
          </cell>
          <cell r="I154">
            <v>22</v>
          </cell>
          <cell r="J154">
            <v>10</v>
          </cell>
          <cell r="K154">
            <v>27.92</v>
          </cell>
          <cell r="L154">
            <v>37.92</v>
          </cell>
          <cell r="M154">
            <v>73.628691983122366</v>
          </cell>
          <cell r="N154">
            <v>6.0000000000000001E-3</v>
          </cell>
          <cell r="O154">
            <v>6.0000000000000001E-3</v>
          </cell>
          <cell r="P154">
            <v>0</v>
          </cell>
          <cell r="R154">
            <v>600</v>
          </cell>
          <cell r="S154">
            <v>4653.333333333333</v>
          </cell>
          <cell r="T154">
            <v>6320</v>
          </cell>
          <cell r="V154" t="str">
            <v>Result much lower than previous. Need further test.</v>
          </cell>
          <cell r="W154">
            <v>6</v>
          </cell>
          <cell r="X154">
            <v>0</v>
          </cell>
        </row>
        <row r="155">
          <cell r="B155">
            <v>41472</v>
          </cell>
          <cell r="C155" t="str">
            <v>B-09</v>
          </cell>
          <cell r="D155" t="str">
            <v>B-09:Zone3</v>
          </cell>
          <cell r="E155">
            <v>0</v>
          </cell>
          <cell r="F155">
            <v>100</v>
          </cell>
          <cell r="G155">
            <v>183</v>
          </cell>
          <cell r="H155">
            <v>157</v>
          </cell>
          <cell r="I155">
            <v>21</v>
          </cell>
          <cell r="J155">
            <v>81</v>
          </cell>
          <cell r="K155">
            <v>0</v>
          </cell>
          <cell r="L155">
            <v>81</v>
          </cell>
          <cell r="M155">
            <v>0</v>
          </cell>
          <cell r="N155">
            <v>4.8599999999999997E-2</v>
          </cell>
          <cell r="O155">
            <v>4.8599999999999997E-2</v>
          </cell>
          <cell r="P155">
            <v>0</v>
          </cell>
          <cell r="R155">
            <v>600</v>
          </cell>
          <cell r="S155">
            <v>0</v>
          </cell>
          <cell r="T155">
            <v>1666.6666666666667</v>
          </cell>
          <cell r="V155" t="str">
            <v xml:space="preserve">Post lowering HP pressure. WC 0%. </v>
          </cell>
          <cell r="W155">
            <v>48.599999999999994</v>
          </cell>
          <cell r="X155">
            <v>0</v>
          </cell>
        </row>
        <row r="156">
          <cell r="B156">
            <v>41537</v>
          </cell>
          <cell r="C156" t="str">
            <v>B-09</v>
          </cell>
          <cell r="D156" t="str">
            <v>B-09:Zone3</v>
          </cell>
          <cell r="E156">
            <v>36</v>
          </cell>
          <cell r="F156">
            <v>100</v>
          </cell>
          <cell r="G156">
            <v>175</v>
          </cell>
          <cell r="H156">
            <v>163</v>
          </cell>
          <cell r="I156">
            <v>21</v>
          </cell>
          <cell r="J156">
            <v>29</v>
          </cell>
          <cell r="K156">
            <v>80.63</v>
          </cell>
          <cell r="L156">
            <v>109.63</v>
          </cell>
          <cell r="M156">
            <v>73.547386664234239</v>
          </cell>
          <cell r="N156">
            <v>1.69</v>
          </cell>
          <cell r="O156">
            <v>1.69</v>
          </cell>
          <cell r="P156">
            <v>0</v>
          </cell>
          <cell r="R156">
            <v>58275.862068965514</v>
          </cell>
          <cell r="S156">
            <v>47.710059171597635</v>
          </cell>
          <cell r="T156">
            <v>64.869822485207095</v>
          </cell>
          <cell r="V156" t="str">
            <v>Need to re check manual WC (sample 1 = 74%, sample 2 = 29.3%)</v>
          </cell>
          <cell r="W156">
            <v>1690</v>
          </cell>
          <cell r="X156">
            <v>0</v>
          </cell>
        </row>
        <row r="157">
          <cell r="B157">
            <v>41544</v>
          </cell>
          <cell r="C157" t="str">
            <v>B-09</v>
          </cell>
          <cell r="D157" t="str">
            <v>B-09:Zone3</v>
          </cell>
          <cell r="E157">
            <v>4</v>
          </cell>
          <cell r="F157">
            <v>100</v>
          </cell>
          <cell r="G157">
            <v>182</v>
          </cell>
          <cell r="H157">
            <v>175</v>
          </cell>
          <cell r="I157">
            <v>21</v>
          </cell>
          <cell r="J157">
            <v>29</v>
          </cell>
          <cell r="K157">
            <v>67.099999999999994</v>
          </cell>
          <cell r="L157">
            <v>96.1</v>
          </cell>
          <cell r="M157">
            <v>69.823100936524455</v>
          </cell>
          <cell r="N157">
            <v>1.77</v>
          </cell>
          <cell r="O157">
            <v>1.77</v>
          </cell>
          <cell r="P157">
            <v>0</v>
          </cell>
          <cell r="R157">
            <v>61034.482758620688</v>
          </cell>
          <cell r="S157">
            <v>37.909604519774014</v>
          </cell>
          <cell r="T157">
            <v>54.293785310734464</v>
          </cell>
          <cell r="V157" t="str">
            <v>Manual WC 70%</v>
          </cell>
          <cell r="W157">
            <v>1770</v>
          </cell>
          <cell r="X157">
            <v>0</v>
          </cell>
        </row>
        <row r="158">
          <cell r="B158">
            <v>41573</v>
          </cell>
          <cell r="C158" t="str">
            <v>B-09</v>
          </cell>
          <cell r="D158" t="str">
            <v>B-09:Zone3</v>
          </cell>
          <cell r="E158">
            <v>23</v>
          </cell>
          <cell r="F158">
            <v>99</v>
          </cell>
          <cell r="G158">
            <v>176</v>
          </cell>
          <cell r="H158">
            <v>164</v>
          </cell>
          <cell r="I158">
            <v>20</v>
          </cell>
          <cell r="J158">
            <v>23</v>
          </cell>
          <cell r="K158">
            <v>75.260000000000005</v>
          </cell>
          <cell r="L158">
            <v>98.26</v>
          </cell>
          <cell r="M158">
            <v>76.592713209851411</v>
          </cell>
          <cell r="N158">
            <v>1.71</v>
          </cell>
          <cell r="O158">
            <v>1.71</v>
          </cell>
          <cell r="P158">
            <v>0</v>
          </cell>
          <cell r="R158">
            <v>74347.826086956527</v>
          </cell>
          <cell r="S158">
            <v>44.011695906432749</v>
          </cell>
          <cell r="T158">
            <v>57.461988304093566</v>
          </cell>
          <cell r="W158">
            <v>1710</v>
          </cell>
          <cell r="X158">
            <v>0</v>
          </cell>
        </row>
        <row r="159">
          <cell r="B159">
            <v>41618</v>
          </cell>
          <cell r="C159" t="str">
            <v>B-09</v>
          </cell>
          <cell r="D159" t="str">
            <v>B-09:Zone3</v>
          </cell>
          <cell r="E159">
            <v>7.5</v>
          </cell>
          <cell r="F159">
            <v>100</v>
          </cell>
          <cell r="G159">
            <v>164</v>
          </cell>
          <cell r="H159">
            <v>170</v>
          </cell>
          <cell r="I159">
            <v>21</v>
          </cell>
          <cell r="J159">
            <v>23</v>
          </cell>
          <cell r="K159">
            <v>53.8</v>
          </cell>
          <cell r="L159">
            <v>76.8</v>
          </cell>
          <cell r="M159">
            <v>70.052083333333329</v>
          </cell>
          <cell r="N159">
            <v>1.2</v>
          </cell>
          <cell r="O159">
            <v>1.2</v>
          </cell>
          <cell r="P159">
            <v>0</v>
          </cell>
          <cell r="R159">
            <v>52173.913043478264</v>
          </cell>
          <cell r="S159">
            <v>44.833333333333336</v>
          </cell>
          <cell r="T159">
            <v>64</v>
          </cell>
          <cell r="V159" t="str">
            <v>Manual WC 70%</v>
          </cell>
          <cell r="W159">
            <v>1200</v>
          </cell>
          <cell r="X159">
            <v>0</v>
          </cell>
        </row>
        <row r="160">
          <cell r="B160">
            <v>41650</v>
          </cell>
          <cell r="C160" t="str">
            <v>B-09</v>
          </cell>
          <cell r="D160" t="str">
            <v>B-09:Zone3</v>
          </cell>
          <cell r="E160">
            <v>17</v>
          </cell>
          <cell r="F160">
            <v>100</v>
          </cell>
          <cell r="G160">
            <v>218</v>
          </cell>
          <cell r="H160">
            <v>170</v>
          </cell>
          <cell r="I160">
            <v>21</v>
          </cell>
          <cell r="J160">
            <v>40.43</v>
          </cell>
          <cell r="K160">
            <v>33.4</v>
          </cell>
          <cell r="L160">
            <v>73.83</v>
          </cell>
          <cell r="M160">
            <v>45.239062711634837</v>
          </cell>
          <cell r="N160">
            <v>1.36</v>
          </cell>
          <cell r="O160">
            <v>1.36</v>
          </cell>
          <cell r="P160">
            <v>0</v>
          </cell>
          <cell r="R160">
            <v>33638.387336136533</v>
          </cell>
          <cell r="S160">
            <v>24.558823529411764</v>
          </cell>
          <cell r="T160">
            <v>54.286764705882355</v>
          </cell>
          <cell r="V160" t="str">
            <v>Manual WC 45.24 %</v>
          </cell>
          <cell r="W160">
            <v>1360</v>
          </cell>
          <cell r="X160">
            <v>0</v>
          </cell>
        </row>
        <row r="161">
          <cell r="B161">
            <v>41683</v>
          </cell>
          <cell r="C161" t="str">
            <v>B-09</v>
          </cell>
          <cell r="D161" t="str">
            <v>B-09:Zone3</v>
          </cell>
          <cell r="E161">
            <v>21</v>
          </cell>
          <cell r="F161">
            <v>100</v>
          </cell>
          <cell r="G161">
            <v>216</v>
          </cell>
          <cell r="H161">
            <v>147</v>
          </cell>
          <cell r="I161">
            <v>20</v>
          </cell>
          <cell r="J161">
            <v>91</v>
          </cell>
          <cell r="K161">
            <v>0</v>
          </cell>
          <cell r="L161">
            <v>91</v>
          </cell>
          <cell r="M161">
            <v>0</v>
          </cell>
          <cell r="N161">
            <v>1.38</v>
          </cell>
          <cell r="O161">
            <v>1.38</v>
          </cell>
          <cell r="P161">
            <v>0</v>
          </cell>
          <cell r="R161">
            <v>15164.835164835165</v>
          </cell>
          <cell r="S161">
            <v>0</v>
          </cell>
          <cell r="T161">
            <v>65.94202898550725</v>
          </cell>
          <cell r="V161" t="str">
            <v>WC 0%</v>
          </cell>
          <cell r="W161">
            <v>1380</v>
          </cell>
          <cell r="X161">
            <v>0</v>
          </cell>
        </row>
        <row r="162">
          <cell r="B162">
            <v>41689</v>
          </cell>
          <cell r="C162" t="str">
            <v>B-09</v>
          </cell>
          <cell r="D162" t="str">
            <v>B-09:Zone3</v>
          </cell>
          <cell r="E162">
            <v>24</v>
          </cell>
          <cell r="F162">
            <v>100</v>
          </cell>
          <cell r="G162">
            <v>220</v>
          </cell>
          <cell r="H162">
            <v>136</v>
          </cell>
          <cell r="I162">
            <v>5</v>
          </cell>
          <cell r="J162">
            <v>14</v>
          </cell>
          <cell r="K162">
            <v>10</v>
          </cell>
          <cell r="L162">
            <v>24</v>
          </cell>
          <cell r="M162">
            <v>41.666666666666664</v>
          </cell>
          <cell r="N162">
            <v>0</v>
          </cell>
          <cell r="O162">
            <v>0</v>
          </cell>
          <cell r="P162">
            <v>0</v>
          </cell>
          <cell r="R162">
            <v>0</v>
          </cell>
          <cell r="T162">
            <v>0</v>
          </cell>
          <cell r="V162" t="str">
            <v>gas can not measured. Need re check</v>
          </cell>
          <cell r="W162">
            <v>0</v>
          </cell>
          <cell r="X162">
            <v>0</v>
          </cell>
        </row>
        <row r="163">
          <cell r="B163">
            <v>41704</v>
          </cell>
          <cell r="C163" t="str">
            <v>B-09</v>
          </cell>
          <cell r="D163" t="str">
            <v>B-09:Zone3</v>
          </cell>
          <cell r="E163">
            <v>24</v>
          </cell>
          <cell r="F163">
            <v>100</v>
          </cell>
          <cell r="G163">
            <v>193</v>
          </cell>
          <cell r="H163">
            <v>142</v>
          </cell>
          <cell r="I163">
            <v>21</v>
          </cell>
          <cell r="J163">
            <v>72</v>
          </cell>
          <cell r="K163">
            <v>0</v>
          </cell>
          <cell r="L163">
            <v>72</v>
          </cell>
          <cell r="M163">
            <v>0</v>
          </cell>
          <cell r="N163">
            <v>0.03</v>
          </cell>
          <cell r="O163">
            <v>0.03</v>
          </cell>
          <cell r="P163">
            <v>0</v>
          </cell>
          <cell r="R163">
            <v>416.66666666666669</v>
          </cell>
          <cell r="S163">
            <v>0</v>
          </cell>
          <cell r="T163">
            <v>2400</v>
          </cell>
          <cell r="V163" t="str">
            <v>Assume WC 0%</v>
          </cell>
          <cell r="W163">
            <v>30</v>
          </cell>
          <cell r="X163">
            <v>0</v>
          </cell>
        </row>
        <row r="164">
          <cell r="B164">
            <v>41736</v>
          </cell>
          <cell r="C164" t="str">
            <v>B-09</v>
          </cell>
          <cell r="D164" t="str">
            <v>B-09:Zone3</v>
          </cell>
          <cell r="E164">
            <v>8</v>
          </cell>
          <cell r="F164">
            <v>79</v>
          </cell>
          <cell r="G164">
            <v>216</v>
          </cell>
          <cell r="H164">
            <v>128</v>
          </cell>
          <cell r="I164">
            <v>21</v>
          </cell>
          <cell r="J164">
            <v>30.6</v>
          </cell>
          <cell r="K164">
            <v>3.4</v>
          </cell>
          <cell r="L164">
            <v>34</v>
          </cell>
          <cell r="M164">
            <v>10</v>
          </cell>
          <cell r="N164">
            <v>2.5000000000000001E-2</v>
          </cell>
          <cell r="O164">
            <v>2.5000000000000001E-2</v>
          </cell>
          <cell r="P164">
            <v>0</v>
          </cell>
          <cell r="R164">
            <v>816.99346405228755</v>
          </cell>
          <cell r="S164">
            <v>136</v>
          </cell>
          <cell r="T164">
            <v>1360</v>
          </cell>
          <cell r="V164" t="str">
            <v>Assume WC 10% (as previous WC Lab)</v>
          </cell>
          <cell r="W164">
            <v>25</v>
          </cell>
          <cell r="X164">
            <v>0</v>
          </cell>
        </row>
        <row r="165">
          <cell r="B165">
            <v>41760</v>
          </cell>
          <cell r="C165" t="str">
            <v>B-09</v>
          </cell>
          <cell r="D165" t="str">
            <v>B-09:Zone3</v>
          </cell>
          <cell r="E165">
            <v>17</v>
          </cell>
          <cell r="F165">
            <v>99</v>
          </cell>
          <cell r="G165">
            <v>191</v>
          </cell>
          <cell r="H165">
            <v>120</v>
          </cell>
          <cell r="I165">
            <v>21</v>
          </cell>
          <cell r="J165">
            <v>20.6</v>
          </cell>
          <cell r="K165">
            <v>2.2930000000000001</v>
          </cell>
          <cell r="L165">
            <v>22.893000000000001</v>
          </cell>
          <cell r="M165">
            <v>10.016162145634036</v>
          </cell>
          <cell r="N165">
            <v>2.3E-2</v>
          </cell>
          <cell r="O165">
            <v>2.3E-2</v>
          </cell>
          <cell r="P165">
            <v>0</v>
          </cell>
          <cell r="R165">
            <v>1116.504854368932</v>
          </cell>
          <cell r="S165">
            <v>99.695652173913047</v>
          </cell>
          <cell r="T165">
            <v>995.3478260869565</v>
          </cell>
          <cell r="V165" t="str">
            <v>Assume WC 10% (as previous WC Lab)</v>
          </cell>
          <cell r="W165">
            <v>23</v>
          </cell>
          <cell r="X165">
            <v>0</v>
          </cell>
        </row>
        <row r="166">
          <cell r="B166">
            <v>41777</v>
          </cell>
          <cell r="C166" t="str">
            <v>B-09</v>
          </cell>
          <cell r="D166" t="str">
            <v>B-09:Zone3</v>
          </cell>
          <cell r="E166">
            <v>23</v>
          </cell>
          <cell r="F166">
            <v>100</v>
          </cell>
          <cell r="G166">
            <v>169</v>
          </cell>
          <cell r="H166">
            <v>106</v>
          </cell>
          <cell r="I166">
            <v>21</v>
          </cell>
          <cell r="J166">
            <v>5.4</v>
          </cell>
          <cell r="K166">
            <v>0</v>
          </cell>
          <cell r="L166">
            <v>5.4</v>
          </cell>
          <cell r="M166">
            <v>0</v>
          </cell>
          <cell r="N166">
            <v>5.4000000000000003E-3</v>
          </cell>
          <cell r="O166">
            <v>5.4000000000000003E-3</v>
          </cell>
          <cell r="P166">
            <v>0</v>
          </cell>
          <cell r="R166">
            <v>1000</v>
          </cell>
          <cell r="S166">
            <v>0</v>
          </cell>
          <cell r="T166">
            <v>1000</v>
          </cell>
          <cell r="V166" t="str">
            <v xml:space="preserve">During FG. FBHP = 920 psi. </v>
          </cell>
          <cell r="W166">
            <v>5.4</v>
          </cell>
          <cell r="X166">
            <v>0</v>
          </cell>
        </row>
        <row r="167">
          <cell r="B167">
            <v>41787</v>
          </cell>
          <cell r="C167" t="str">
            <v>B-09</v>
          </cell>
          <cell r="D167" t="str">
            <v>B-09:Zone3</v>
          </cell>
          <cell r="E167">
            <v>21.5</v>
          </cell>
          <cell r="F167">
            <v>100</v>
          </cell>
          <cell r="G167">
            <v>210</v>
          </cell>
          <cell r="H167">
            <v>107</v>
          </cell>
          <cell r="I167">
            <v>21</v>
          </cell>
          <cell r="J167">
            <v>7</v>
          </cell>
          <cell r="K167">
            <v>0</v>
          </cell>
          <cell r="L167">
            <v>7</v>
          </cell>
          <cell r="M167">
            <v>0</v>
          </cell>
          <cell r="N167">
            <v>7.0000000000000001E-3</v>
          </cell>
          <cell r="O167">
            <v>7.0000000000000001E-3</v>
          </cell>
          <cell r="P167">
            <v>0</v>
          </cell>
          <cell r="R167">
            <v>1000</v>
          </cell>
          <cell r="S167">
            <v>0</v>
          </cell>
          <cell r="T167">
            <v>1000</v>
          </cell>
          <cell r="W167">
            <v>7</v>
          </cell>
          <cell r="X167">
            <v>0</v>
          </cell>
        </row>
        <row r="168">
          <cell r="B168">
            <v>41823</v>
          </cell>
          <cell r="C168" t="str">
            <v>B-09</v>
          </cell>
          <cell r="D168" t="str">
            <v>B-09:Zone3</v>
          </cell>
          <cell r="E168">
            <v>23</v>
          </cell>
          <cell r="F168">
            <v>100</v>
          </cell>
          <cell r="G168">
            <v>205</v>
          </cell>
          <cell r="H168">
            <v>99</v>
          </cell>
          <cell r="I168">
            <v>21</v>
          </cell>
          <cell r="J168">
            <v>7.5</v>
          </cell>
          <cell r="K168">
            <v>0.83899999999999997</v>
          </cell>
          <cell r="L168">
            <v>8.3390000000000004</v>
          </cell>
          <cell r="M168">
            <v>10.061158412279649</v>
          </cell>
          <cell r="N168">
            <v>8.0000000000000002E-3</v>
          </cell>
          <cell r="O168">
            <v>8.0000000000000002E-3</v>
          </cell>
          <cell r="P168">
            <v>0</v>
          </cell>
          <cell r="R168">
            <v>1066.6666666666667</v>
          </cell>
          <cell r="S168">
            <v>104.875</v>
          </cell>
          <cell r="T168">
            <v>1042.375</v>
          </cell>
          <cell r="V168" t="str">
            <v>Assume WC 10% (as previous WC Lab)</v>
          </cell>
          <cell r="W168">
            <v>8</v>
          </cell>
          <cell r="X168">
            <v>0</v>
          </cell>
        </row>
        <row r="169">
          <cell r="B169">
            <v>41849</v>
          </cell>
          <cell r="C169" t="str">
            <v>B-09</v>
          </cell>
          <cell r="D169" t="str">
            <v>B-09:Zone3</v>
          </cell>
          <cell r="E169">
            <v>52</v>
          </cell>
          <cell r="F169">
            <v>100</v>
          </cell>
          <cell r="G169">
            <v>208</v>
          </cell>
          <cell r="H169">
            <v>95</v>
          </cell>
          <cell r="I169">
            <v>21</v>
          </cell>
          <cell r="J169">
            <v>13.1</v>
          </cell>
          <cell r="K169">
            <v>1.46</v>
          </cell>
          <cell r="L169">
            <v>14.56</v>
          </cell>
          <cell r="M169">
            <v>10.027472527472527</v>
          </cell>
          <cell r="N169">
            <v>1.2999999999999999E-2</v>
          </cell>
          <cell r="O169">
            <v>1.2999999999999999E-2</v>
          </cell>
          <cell r="P169">
            <v>0</v>
          </cell>
          <cell r="R169">
            <v>992.36641221374043</v>
          </cell>
          <cell r="S169">
            <v>112.30769230769231</v>
          </cell>
          <cell r="T169">
            <v>1120</v>
          </cell>
          <cell r="V169" t="str">
            <v>Assume WC 10% (as previous WC lab)</v>
          </cell>
          <cell r="W169">
            <v>13</v>
          </cell>
          <cell r="X169">
            <v>0</v>
          </cell>
        </row>
        <row r="170">
          <cell r="B170">
            <v>41869</v>
          </cell>
          <cell r="C170" t="str">
            <v>B-09</v>
          </cell>
          <cell r="D170" t="str">
            <v>B-09:Zone3</v>
          </cell>
          <cell r="E170">
            <v>20.5</v>
          </cell>
          <cell r="F170">
            <v>100</v>
          </cell>
          <cell r="G170">
            <v>199</v>
          </cell>
          <cell r="H170">
            <v>93</v>
          </cell>
          <cell r="I170">
            <v>21</v>
          </cell>
          <cell r="J170">
            <v>3.5</v>
          </cell>
          <cell r="K170">
            <v>0</v>
          </cell>
          <cell r="L170">
            <v>3.5</v>
          </cell>
          <cell r="M170">
            <v>0</v>
          </cell>
          <cell r="N170">
            <v>3.0000000000000001E-3</v>
          </cell>
          <cell r="O170">
            <v>3.0000000000000001E-3</v>
          </cell>
          <cell r="P170">
            <v>0</v>
          </cell>
          <cell r="R170">
            <v>857.14285714285711</v>
          </cell>
          <cell r="S170">
            <v>0</v>
          </cell>
          <cell r="T170">
            <v>1166.6666666666667</v>
          </cell>
          <cell r="V170" t="str">
            <v>Well slugging. Assume WC 0%</v>
          </cell>
          <cell r="W170">
            <v>3</v>
          </cell>
          <cell r="X170">
            <v>0</v>
          </cell>
        </row>
        <row r="171">
          <cell r="B171">
            <v>41888</v>
          </cell>
          <cell r="C171" t="str">
            <v>B-09</v>
          </cell>
          <cell r="D171" t="str">
            <v>B-09:Zone3</v>
          </cell>
          <cell r="E171">
            <v>23</v>
          </cell>
          <cell r="F171">
            <v>100</v>
          </cell>
          <cell r="G171">
            <v>208</v>
          </cell>
          <cell r="H171">
            <v>94</v>
          </cell>
          <cell r="I171">
            <v>21</v>
          </cell>
          <cell r="J171">
            <v>11</v>
          </cell>
          <cell r="K171">
            <v>0</v>
          </cell>
          <cell r="L171">
            <v>11</v>
          </cell>
          <cell r="M171">
            <v>0</v>
          </cell>
          <cell r="N171">
            <v>1.0999999999999999E-2</v>
          </cell>
          <cell r="O171">
            <v>1.0999999999999999E-2</v>
          </cell>
          <cell r="P171">
            <v>0</v>
          </cell>
          <cell r="R171">
            <v>1000</v>
          </cell>
          <cell r="S171">
            <v>0</v>
          </cell>
          <cell r="T171">
            <v>1000</v>
          </cell>
          <cell r="V171" t="str">
            <v>Test with choke 100%. Assume WC 0%</v>
          </cell>
          <cell r="W171">
            <v>11</v>
          </cell>
          <cell r="X171">
            <v>0</v>
          </cell>
        </row>
        <row r="172">
          <cell r="B172">
            <v>41898</v>
          </cell>
          <cell r="C172" t="str">
            <v>B-09</v>
          </cell>
          <cell r="D172" t="str">
            <v>B-09:Zone3</v>
          </cell>
          <cell r="E172">
            <v>24</v>
          </cell>
          <cell r="F172">
            <v>100</v>
          </cell>
          <cell r="G172">
            <v>185</v>
          </cell>
          <cell r="H172">
            <v>93</v>
          </cell>
          <cell r="I172">
            <v>21</v>
          </cell>
          <cell r="J172">
            <v>8</v>
          </cell>
          <cell r="K172">
            <v>0</v>
          </cell>
          <cell r="L172">
            <v>8</v>
          </cell>
          <cell r="M172">
            <v>0</v>
          </cell>
          <cell r="N172">
            <v>8.0000000000000002E-3</v>
          </cell>
          <cell r="O172">
            <v>8.0000000000000002E-3</v>
          </cell>
          <cell r="P172">
            <v>0</v>
          </cell>
          <cell r="R172">
            <v>1000</v>
          </cell>
          <cell r="S172">
            <v>0</v>
          </cell>
          <cell r="T172">
            <v>1000</v>
          </cell>
          <cell r="V172" t="str">
            <v>Assume WC 0%</v>
          </cell>
          <cell r="W172">
            <v>8</v>
          </cell>
          <cell r="X172">
            <v>0</v>
          </cell>
        </row>
        <row r="173">
          <cell r="B173">
            <v>41923</v>
          </cell>
          <cell r="C173" t="str">
            <v>B-09</v>
          </cell>
          <cell r="D173" t="str">
            <v>B-09:Zone3</v>
          </cell>
          <cell r="E173">
            <v>24</v>
          </cell>
          <cell r="F173">
            <v>100</v>
          </cell>
          <cell r="G173">
            <v>241</v>
          </cell>
          <cell r="H173">
            <v>92</v>
          </cell>
          <cell r="I173">
            <v>21</v>
          </cell>
          <cell r="J173">
            <v>14</v>
          </cell>
          <cell r="K173">
            <v>0</v>
          </cell>
          <cell r="L173">
            <v>14</v>
          </cell>
          <cell r="M173">
            <v>0</v>
          </cell>
          <cell r="N173">
            <v>1.4E-2</v>
          </cell>
          <cell r="O173">
            <v>1.4E-2</v>
          </cell>
          <cell r="P173">
            <v>0</v>
          </cell>
          <cell r="R173">
            <v>1000</v>
          </cell>
          <cell r="S173">
            <v>0</v>
          </cell>
          <cell r="T173">
            <v>1000</v>
          </cell>
          <cell r="V173" t="str">
            <v>Assume WC 0%</v>
          </cell>
          <cell r="W173">
            <v>14</v>
          </cell>
          <cell r="X173">
            <v>0</v>
          </cell>
        </row>
        <row r="174">
          <cell r="B174">
            <v>41964</v>
          </cell>
          <cell r="C174" t="str">
            <v>B-09</v>
          </cell>
          <cell r="D174" t="str">
            <v>B-09:Zone3</v>
          </cell>
          <cell r="E174">
            <v>21</v>
          </cell>
          <cell r="F174">
            <v>100</v>
          </cell>
          <cell r="G174">
            <v>187</v>
          </cell>
          <cell r="H174">
            <v>96</v>
          </cell>
          <cell r="I174">
            <v>21</v>
          </cell>
          <cell r="J174">
            <v>11</v>
          </cell>
          <cell r="K174">
            <v>0</v>
          </cell>
          <cell r="L174">
            <v>11</v>
          </cell>
          <cell r="M174">
            <v>0</v>
          </cell>
          <cell r="N174">
            <v>1.0999999999999999E-2</v>
          </cell>
          <cell r="O174">
            <v>1.0999999999999999E-2</v>
          </cell>
          <cell r="P174">
            <v>0</v>
          </cell>
          <cell r="R174">
            <v>1000</v>
          </cell>
          <cell r="S174">
            <v>0</v>
          </cell>
          <cell r="T174">
            <v>1000</v>
          </cell>
          <cell r="V174" t="str">
            <v>No liquid sample</v>
          </cell>
          <cell r="W174">
            <v>11</v>
          </cell>
          <cell r="X174">
            <v>0</v>
          </cell>
        </row>
        <row r="175">
          <cell r="B175">
            <v>41976</v>
          </cell>
          <cell r="C175" t="str">
            <v>B-09</v>
          </cell>
          <cell r="D175" t="str">
            <v>B-09:Zone3</v>
          </cell>
          <cell r="E175">
            <v>24</v>
          </cell>
          <cell r="F175">
            <v>100</v>
          </cell>
          <cell r="G175">
            <v>193</v>
          </cell>
          <cell r="H175">
            <v>93</v>
          </cell>
          <cell r="I175">
            <v>22</v>
          </cell>
          <cell r="J175">
            <v>10</v>
          </cell>
          <cell r="K175">
            <v>0</v>
          </cell>
          <cell r="L175">
            <v>10</v>
          </cell>
          <cell r="M175">
            <v>0</v>
          </cell>
          <cell r="N175">
            <v>0.01</v>
          </cell>
          <cell r="O175">
            <v>0.01</v>
          </cell>
          <cell r="P175">
            <v>0</v>
          </cell>
          <cell r="R175">
            <v>1000</v>
          </cell>
          <cell r="S175">
            <v>0</v>
          </cell>
          <cell r="T175">
            <v>1000</v>
          </cell>
          <cell r="V175" t="str">
            <v>No liquid sample</v>
          </cell>
          <cell r="W175">
            <v>10</v>
          </cell>
          <cell r="X175">
            <v>0</v>
          </cell>
        </row>
        <row r="176">
          <cell r="B176">
            <v>42001</v>
          </cell>
          <cell r="C176" t="str">
            <v>B-09</v>
          </cell>
          <cell r="D176" t="str">
            <v>B-09:Zone3</v>
          </cell>
          <cell r="E176">
            <v>22.5</v>
          </cell>
          <cell r="F176">
            <v>100</v>
          </cell>
          <cell r="G176">
            <v>203</v>
          </cell>
          <cell r="H176">
            <v>87</v>
          </cell>
          <cell r="I176">
            <v>22</v>
          </cell>
          <cell r="J176">
            <v>7</v>
          </cell>
          <cell r="K176">
            <v>0</v>
          </cell>
          <cell r="L176">
            <v>7</v>
          </cell>
          <cell r="M176">
            <v>0</v>
          </cell>
          <cell r="N176">
            <v>7.0000000000000001E-3</v>
          </cell>
          <cell r="O176">
            <v>7.0000000000000001E-3</v>
          </cell>
          <cell r="P176">
            <v>0</v>
          </cell>
          <cell r="R176">
            <v>1000</v>
          </cell>
          <cell r="S176">
            <v>0</v>
          </cell>
          <cell r="T176">
            <v>1000</v>
          </cell>
          <cell r="V176" t="str">
            <v>No liq sample</v>
          </cell>
          <cell r="W176">
            <v>7</v>
          </cell>
          <cell r="X176">
            <v>0</v>
          </cell>
        </row>
        <row r="177">
          <cell r="B177">
            <v>42013</v>
          </cell>
          <cell r="C177" t="str">
            <v>B-09</v>
          </cell>
          <cell r="D177" t="str">
            <v>B-09:Zone3</v>
          </cell>
          <cell r="E177">
            <v>23</v>
          </cell>
          <cell r="F177">
            <v>100</v>
          </cell>
          <cell r="G177">
            <v>200</v>
          </cell>
          <cell r="H177">
            <v>88</v>
          </cell>
          <cell r="I177">
            <v>23</v>
          </cell>
          <cell r="J177">
            <v>6</v>
          </cell>
          <cell r="K177">
            <v>0</v>
          </cell>
          <cell r="L177">
            <v>6</v>
          </cell>
          <cell r="M177">
            <v>0</v>
          </cell>
          <cell r="N177">
            <v>6.0000000000000001E-3</v>
          </cell>
          <cell r="O177">
            <v>6.0000000000000001E-3</v>
          </cell>
          <cell r="P177">
            <v>0</v>
          </cell>
          <cell r="R177">
            <v>1000</v>
          </cell>
          <cell r="S177">
            <v>0</v>
          </cell>
          <cell r="T177">
            <v>1000</v>
          </cell>
          <cell r="V177" t="str">
            <v>No liq sample</v>
          </cell>
          <cell r="W177">
            <v>6</v>
          </cell>
          <cell r="X177">
            <v>0</v>
          </cell>
        </row>
        <row r="178">
          <cell r="B178">
            <v>42019</v>
          </cell>
          <cell r="C178" t="str">
            <v>B-09</v>
          </cell>
          <cell r="D178" t="str">
            <v>B-09:Zone3</v>
          </cell>
          <cell r="E178">
            <v>16</v>
          </cell>
          <cell r="F178">
            <v>100</v>
          </cell>
          <cell r="G178">
            <v>190</v>
          </cell>
          <cell r="H178">
            <v>84</v>
          </cell>
          <cell r="I178">
            <v>22</v>
          </cell>
          <cell r="J178">
            <v>8</v>
          </cell>
          <cell r="K178">
            <v>0</v>
          </cell>
          <cell r="L178">
            <v>8</v>
          </cell>
          <cell r="M178">
            <v>0</v>
          </cell>
          <cell r="N178">
            <v>8.0000000000000002E-3</v>
          </cell>
          <cell r="O178">
            <v>8.0000000000000002E-3</v>
          </cell>
          <cell r="P178">
            <v>0</v>
          </cell>
          <cell r="R178">
            <v>1000</v>
          </cell>
          <cell r="S178">
            <v>0</v>
          </cell>
          <cell r="T178">
            <v>1000</v>
          </cell>
          <cell r="V178" t="str">
            <v>No liq sample</v>
          </cell>
          <cell r="W178">
            <v>8</v>
          </cell>
          <cell r="X178">
            <v>0</v>
          </cell>
        </row>
        <row r="179">
          <cell r="B179">
            <v>42028</v>
          </cell>
          <cell r="C179" t="str">
            <v>B-09</v>
          </cell>
          <cell r="D179" t="str">
            <v>B-09:Zone3</v>
          </cell>
          <cell r="E179">
            <v>24</v>
          </cell>
          <cell r="F179">
            <v>100</v>
          </cell>
          <cell r="G179">
            <v>180</v>
          </cell>
          <cell r="H179">
            <v>89</v>
          </cell>
          <cell r="I179">
            <v>22</v>
          </cell>
          <cell r="J179">
            <v>7</v>
          </cell>
          <cell r="K179">
            <v>0</v>
          </cell>
          <cell r="L179">
            <v>7</v>
          </cell>
          <cell r="M179">
            <v>0</v>
          </cell>
          <cell r="N179">
            <v>7.0000000000000001E-3</v>
          </cell>
          <cell r="O179">
            <v>7.0000000000000001E-3</v>
          </cell>
          <cell r="P179">
            <v>0</v>
          </cell>
          <cell r="R179">
            <v>1000</v>
          </cell>
          <cell r="S179">
            <v>0</v>
          </cell>
          <cell r="T179">
            <v>1000</v>
          </cell>
          <cell r="V179" t="str">
            <v>No liq sample</v>
          </cell>
          <cell r="W179">
            <v>7</v>
          </cell>
          <cell r="X179">
            <v>0</v>
          </cell>
        </row>
        <row r="180">
          <cell r="B180">
            <v>42126</v>
          </cell>
          <cell r="C180" t="str">
            <v>B-09</v>
          </cell>
          <cell r="D180" t="str">
            <v>B-09:Zone3</v>
          </cell>
          <cell r="E180">
            <v>22</v>
          </cell>
          <cell r="F180">
            <v>100</v>
          </cell>
          <cell r="G180">
            <v>205</v>
          </cell>
          <cell r="H180">
            <v>91</v>
          </cell>
          <cell r="I180">
            <v>34</v>
          </cell>
          <cell r="J180">
            <v>26.1</v>
          </cell>
          <cell r="K180">
            <v>0</v>
          </cell>
          <cell r="L180">
            <v>26.1</v>
          </cell>
          <cell r="M180">
            <v>0</v>
          </cell>
          <cell r="N180">
            <v>2.5999999999999999E-2</v>
          </cell>
          <cell r="O180">
            <v>2.5999999999999999E-2</v>
          </cell>
          <cell r="P180">
            <v>0</v>
          </cell>
          <cell r="R180">
            <v>996.16858237547888</v>
          </cell>
          <cell r="S180">
            <v>0</v>
          </cell>
          <cell r="T180">
            <v>1003.8461538461538</v>
          </cell>
          <cell r="V180" t="str">
            <v>Lab WC 0%, sand 0.05% vol</v>
          </cell>
          <cell r="W180">
            <v>26</v>
          </cell>
          <cell r="X180">
            <v>0</v>
          </cell>
        </row>
        <row r="181">
          <cell r="B181">
            <v>42152</v>
          </cell>
          <cell r="C181" t="str">
            <v>B-09</v>
          </cell>
          <cell r="D181" t="str">
            <v>B-09:Zone3</v>
          </cell>
          <cell r="E181">
            <v>14</v>
          </cell>
          <cell r="F181">
            <v>100</v>
          </cell>
          <cell r="G181">
            <v>193</v>
          </cell>
          <cell r="H181">
            <v>88</v>
          </cell>
          <cell r="I181">
            <v>47</v>
          </cell>
          <cell r="J181">
            <v>4</v>
          </cell>
          <cell r="K181">
            <v>0</v>
          </cell>
          <cell r="L181">
            <v>4</v>
          </cell>
          <cell r="M181">
            <v>0</v>
          </cell>
          <cell r="N181">
            <v>0</v>
          </cell>
          <cell r="O181">
            <v>0</v>
          </cell>
          <cell r="P181">
            <v>0</v>
          </cell>
          <cell r="R181">
            <v>0</v>
          </cell>
          <cell r="T181">
            <v>0</v>
          </cell>
          <cell r="W181">
            <v>0</v>
          </cell>
          <cell r="X181">
            <v>0</v>
          </cell>
        </row>
        <row r="182">
          <cell r="B182">
            <v>42173</v>
          </cell>
          <cell r="C182" t="str">
            <v>B-09</v>
          </cell>
          <cell r="D182" t="str">
            <v>B-09:Zone3</v>
          </cell>
          <cell r="E182">
            <v>23</v>
          </cell>
          <cell r="F182">
            <v>100</v>
          </cell>
          <cell r="G182">
            <v>204</v>
          </cell>
          <cell r="H182">
            <v>88</v>
          </cell>
          <cell r="I182">
            <v>52</v>
          </cell>
          <cell r="J182">
            <v>12</v>
          </cell>
          <cell r="K182">
            <v>0</v>
          </cell>
          <cell r="L182">
            <v>12</v>
          </cell>
          <cell r="M182">
            <v>0</v>
          </cell>
          <cell r="N182">
            <v>1.2E-2</v>
          </cell>
          <cell r="O182">
            <v>1.2E-2</v>
          </cell>
          <cell r="P182">
            <v>0</v>
          </cell>
          <cell r="R182">
            <v>1000</v>
          </cell>
          <cell r="S182">
            <v>0</v>
          </cell>
          <cell r="T182">
            <v>1000</v>
          </cell>
          <cell r="W182">
            <v>12</v>
          </cell>
          <cell r="X182">
            <v>0</v>
          </cell>
        </row>
        <row r="183">
          <cell r="B183">
            <v>42898</v>
          </cell>
          <cell r="C183" t="str">
            <v>B-09</v>
          </cell>
          <cell r="D183" t="str">
            <v>B-09:Zone3</v>
          </cell>
          <cell r="E183">
            <v>10</v>
          </cell>
          <cell r="F183">
            <v>100</v>
          </cell>
          <cell r="G183">
            <v>201</v>
          </cell>
          <cell r="H183">
            <v>86</v>
          </cell>
          <cell r="I183">
            <v>220</v>
          </cell>
          <cell r="J183">
            <v>0</v>
          </cell>
          <cell r="K183">
            <v>0</v>
          </cell>
          <cell r="L183">
            <v>0</v>
          </cell>
          <cell r="M183">
            <v>0</v>
          </cell>
          <cell r="N183">
            <v>2.7000000000000001E-3</v>
          </cell>
          <cell r="O183">
            <v>2.7000000000000001E-3</v>
          </cell>
          <cell r="P183">
            <v>0</v>
          </cell>
          <cell r="Q183">
            <v>0</v>
          </cell>
          <cell r="R183">
            <v>0</v>
          </cell>
          <cell r="T183">
            <v>0</v>
          </cell>
          <cell r="V183" t="str">
            <v>After unloading to VS June 12 for 7 hrs, SITP 605 psig with max THT 111 degF</v>
          </cell>
          <cell r="W183">
            <v>2.7</v>
          </cell>
          <cell r="X183">
            <v>0</v>
          </cell>
        </row>
        <row r="185">
          <cell r="B185">
            <v>42958</v>
          </cell>
          <cell r="C185">
            <v>60</v>
          </cell>
        </row>
        <row r="186">
          <cell r="B186">
            <v>43018</v>
          </cell>
        </row>
        <row r="187">
          <cell r="B187">
            <v>43078</v>
          </cell>
        </row>
        <row r="188">
          <cell r="B188">
            <v>43138</v>
          </cell>
          <cell r="G188" t="str">
            <v>START_TEST</v>
          </cell>
          <cell r="H188" t="str">
            <v>THP</v>
          </cell>
          <cell r="I188" t="str">
            <v>THT</v>
          </cell>
          <cell r="J188" t="str">
            <v>CASING_A</v>
          </cell>
          <cell r="K188" t="str">
            <v>OIL</v>
          </cell>
          <cell r="L188" t="str">
            <v>WATER</v>
          </cell>
          <cell r="M188" t="str">
            <v>LIQUID</v>
          </cell>
          <cell r="N188" t="str">
            <v>WATERCUT_PCT</v>
          </cell>
          <cell r="O188" t="str">
            <v>GAS</v>
          </cell>
          <cell r="P188" t="str">
            <v>GAS_LIFT_RATE</v>
          </cell>
          <cell r="Q188" t="str">
            <v>COMMENTS</v>
          </cell>
        </row>
        <row r="189">
          <cell r="B189">
            <v>43198</v>
          </cell>
          <cell r="G189">
            <v>41084</v>
          </cell>
          <cell r="H189">
            <v>268</v>
          </cell>
          <cell r="I189">
            <v>188</v>
          </cell>
          <cell r="J189">
            <v>26</v>
          </cell>
          <cell r="K189">
            <v>144</v>
          </cell>
          <cell r="L189">
            <v>108</v>
          </cell>
          <cell r="M189">
            <v>252</v>
          </cell>
          <cell r="N189">
            <v>42.857142857142854</v>
          </cell>
          <cell r="O189">
            <v>3.5</v>
          </cell>
        </row>
        <row r="190">
          <cell r="B190">
            <v>43258</v>
          </cell>
          <cell r="G190">
            <v>41101</v>
          </cell>
          <cell r="H190">
            <v>264</v>
          </cell>
          <cell r="I190">
            <v>190</v>
          </cell>
          <cell r="J190">
            <v>25</v>
          </cell>
          <cell r="K190">
            <v>50</v>
          </cell>
          <cell r="L190">
            <v>101</v>
          </cell>
          <cell r="M190">
            <v>151</v>
          </cell>
          <cell r="N190">
            <v>66.88741721854305</v>
          </cell>
          <cell r="O190">
            <v>3.94</v>
          </cell>
          <cell r="P190">
            <v>0</v>
          </cell>
          <cell r="Q190" t="str">
            <v>Confirmed decline. WC incresed</v>
          </cell>
        </row>
        <row r="191">
          <cell r="B191">
            <v>43318</v>
          </cell>
          <cell r="G191">
            <v>41111</v>
          </cell>
          <cell r="H191">
            <v>256</v>
          </cell>
          <cell r="I191">
            <v>189</v>
          </cell>
          <cell r="J191">
            <v>24</v>
          </cell>
          <cell r="K191">
            <v>55</v>
          </cell>
          <cell r="L191">
            <v>103</v>
          </cell>
          <cell r="M191">
            <v>158</v>
          </cell>
          <cell r="N191">
            <v>65.189873417721515</v>
          </cell>
          <cell r="O191">
            <v>3.84</v>
          </cell>
          <cell r="P191">
            <v>0</v>
          </cell>
        </row>
        <row r="192">
          <cell r="G192">
            <v>41198</v>
          </cell>
          <cell r="H192">
            <v>248</v>
          </cell>
          <cell r="I192">
            <v>194</v>
          </cell>
          <cell r="J192">
            <v>24</v>
          </cell>
          <cell r="K192">
            <v>49</v>
          </cell>
          <cell r="L192">
            <v>0</v>
          </cell>
          <cell r="M192">
            <v>49</v>
          </cell>
          <cell r="N192">
            <v>0</v>
          </cell>
          <cell r="O192">
            <v>3</v>
          </cell>
          <cell r="P192">
            <v>0</v>
          </cell>
          <cell r="Q192" t="str">
            <v>No liq sample</v>
          </cell>
        </row>
        <row r="193">
          <cell r="G193">
            <v>42019</v>
          </cell>
          <cell r="H193">
            <v>190</v>
          </cell>
          <cell r="I193">
            <v>84</v>
          </cell>
          <cell r="J193">
            <v>22</v>
          </cell>
          <cell r="K193">
            <v>8</v>
          </cell>
          <cell r="L193">
            <v>0</v>
          </cell>
          <cell r="M193">
            <v>8</v>
          </cell>
          <cell r="N193">
            <v>0</v>
          </cell>
          <cell r="O193">
            <v>8.0000000000000002E-3</v>
          </cell>
          <cell r="P193">
            <v>0</v>
          </cell>
          <cell r="Q193" t="str">
            <v>No liq sample</v>
          </cell>
        </row>
        <row r="194">
          <cell r="G194">
            <v>42028</v>
          </cell>
          <cell r="H194">
            <v>180</v>
          </cell>
          <cell r="I194">
            <v>89</v>
          </cell>
          <cell r="J194">
            <v>22</v>
          </cell>
          <cell r="K194">
            <v>7</v>
          </cell>
          <cell r="L194">
            <v>0</v>
          </cell>
          <cell r="M194">
            <v>7</v>
          </cell>
          <cell r="N194">
            <v>0</v>
          </cell>
          <cell r="O194">
            <v>7.0000000000000001E-3</v>
          </cell>
          <cell r="P194">
            <v>0</v>
          </cell>
          <cell r="Q194" t="str">
            <v>No liq sample</v>
          </cell>
        </row>
        <row r="195">
          <cell r="G195">
            <v>42898</v>
          </cell>
          <cell r="H195">
            <v>201</v>
          </cell>
          <cell r="I195">
            <v>86</v>
          </cell>
          <cell r="J195">
            <v>220</v>
          </cell>
          <cell r="K195">
            <v>0</v>
          </cell>
          <cell r="L195">
            <v>0</v>
          </cell>
          <cell r="M195">
            <v>0</v>
          </cell>
          <cell r="N195">
            <v>0</v>
          </cell>
          <cell r="O195">
            <v>2.7000000000000001E-3</v>
          </cell>
          <cell r="P195">
            <v>0</v>
          </cell>
          <cell r="Q195" t="str">
            <v>After unloading to VS June 12 for 7 hrs, SITP 605 psig with max THT 111 degF</v>
          </cell>
        </row>
      </sheetData>
      <sheetData sheetId="46">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WGR</v>
          </cell>
          <cell r="Z25" t="str">
            <v>CGR</v>
          </cell>
        </row>
        <row r="26">
          <cell r="B26">
            <v>38677</v>
          </cell>
          <cell r="C26" t="str">
            <v>B-10</v>
          </cell>
          <cell r="D26" t="str">
            <v>B-10</v>
          </cell>
          <cell r="E26">
            <v>6</v>
          </cell>
          <cell r="F26">
            <v>17</v>
          </cell>
          <cell r="G26">
            <v>631</v>
          </cell>
          <cell r="H26">
            <v>124</v>
          </cell>
          <cell r="I26">
            <v>66</v>
          </cell>
          <cell r="J26">
            <v>1114</v>
          </cell>
          <cell r="K26">
            <v>0</v>
          </cell>
          <cell r="L26">
            <v>1114</v>
          </cell>
          <cell r="M26">
            <v>0</v>
          </cell>
          <cell r="N26">
            <v>0</v>
          </cell>
          <cell r="R26">
            <v>0</v>
          </cell>
          <cell r="T26">
            <v>0</v>
          </cell>
          <cell r="W26">
            <v>0</v>
          </cell>
          <cell r="X26">
            <v>0</v>
          </cell>
          <cell r="Y26" t="e">
            <v>#DIV/0!</v>
          </cell>
          <cell r="Z26" t="e">
            <v>#DIV/0!</v>
          </cell>
        </row>
        <row r="27">
          <cell r="B27">
            <v>38689</v>
          </cell>
          <cell r="C27" t="str">
            <v>B-10</v>
          </cell>
          <cell r="D27" t="str">
            <v>B-10:Zone3</v>
          </cell>
          <cell r="E27">
            <v>6</v>
          </cell>
          <cell r="F27">
            <v>20</v>
          </cell>
          <cell r="G27">
            <v>518</v>
          </cell>
          <cell r="H27">
            <v>134</v>
          </cell>
          <cell r="I27">
            <v>0</v>
          </cell>
          <cell r="J27">
            <v>640</v>
          </cell>
          <cell r="K27">
            <v>9</v>
          </cell>
          <cell r="L27">
            <v>649</v>
          </cell>
          <cell r="M27">
            <v>1.386748844375963</v>
          </cell>
          <cell r="N27">
            <v>0</v>
          </cell>
          <cell r="R27">
            <v>0</v>
          </cell>
          <cell r="T27">
            <v>0</v>
          </cell>
          <cell r="V27" t="str">
            <v>PC -7</v>
          </cell>
          <cell r="W27">
            <v>0</v>
          </cell>
          <cell r="X27">
            <v>0</v>
          </cell>
          <cell r="Y27" t="e">
            <v>#DIV/0!</v>
          </cell>
          <cell r="Z27" t="e">
            <v>#DIV/0!</v>
          </cell>
        </row>
        <row r="28">
          <cell r="B28">
            <v>38702</v>
          </cell>
          <cell r="C28" t="str">
            <v>B-10</v>
          </cell>
          <cell r="D28" t="str">
            <v>B-10:Zone3</v>
          </cell>
          <cell r="E28">
            <v>5</v>
          </cell>
          <cell r="F28">
            <v>17</v>
          </cell>
          <cell r="G28">
            <v>530</v>
          </cell>
          <cell r="H28">
            <v>106</v>
          </cell>
          <cell r="I28">
            <v>0</v>
          </cell>
          <cell r="J28">
            <v>13</v>
          </cell>
          <cell r="K28">
            <v>119</v>
          </cell>
          <cell r="L28">
            <v>132</v>
          </cell>
          <cell r="M28">
            <v>90.151515151515156</v>
          </cell>
          <cell r="N28">
            <v>0</v>
          </cell>
          <cell r="R28">
            <v>0</v>
          </cell>
          <cell r="T28">
            <v>0</v>
          </cell>
          <cell r="V28" t="str">
            <v>PC -13</v>
          </cell>
          <cell r="W28">
            <v>0</v>
          </cell>
          <cell r="X28">
            <v>0</v>
          </cell>
          <cell r="Y28" t="e">
            <v>#DIV/0!</v>
          </cell>
          <cell r="Z28" t="e">
            <v>#DIV/0!</v>
          </cell>
        </row>
        <row r="29">
          <cell r="B29">
            <v>38704</v>
          </cell>
          <cell r="C29" t="str">
            <v>B-10</v>
          </cell>
          <cell r="D29" t="str">
            <v>B-10:Zone3</v>
          </cell>
          <cell r="E29">
            <v>7.5</v>
          </cell>
          <cell r="F29">
            <v>17</v>
          </cell>
          <cell r="G29">
            <v>527</v>
          </cell>
          <cell r="H29">
            <v>101</v>
          </cell>
          <cell r="I29">
            <v>0</v>
          </cell>
          <cell r="J29">
            <v>3</v>
          </cell>
          <cell r="K29">
            <v>0</v>
          </cell>
          <cell r="L29">
            <v>3</v>
          </cell>
          <cell r="M29">
            <v>0</v>
          </cell>
          <cell r="N29">
            <v>0</v>
          </cell>
          <cell r="R29">
            <v>0</v>
          </cell>
          <cell r="T29">
            <v>0</v>
          </cell>
          <cell r="V29" t="str">
            <v>PC -12</v>
          </cell>
          <cell r="W29">
            <v>0</v>
          </cell>
          <cell r="X29">
            <v>0</v>
          </cell>
          <cell r="Y29" t="e">
            <v>#DIV/0!</v>
          </cell>
          <cell r="Z29" t="e">
            <v>#DIV/0!</v>
          </cell>
        </row>
        <row r="30">
          <cell r="B30">
            <v>38705</v>
          </cell>
          <cell r="C30" t="str">
            <v>B-10</v>
          </cell>
          <cell r="D30" t="str">
            <v>B-10:Zone3</v>
          </cell>
          <cell r="E30">
            <v>6</v>
          </cell>
          <cell r="F30">
            <v>20</v>
          </cell>
          <cell r="G30">
            <v>541</v>
          </cell>
          <cell r="H30">
            <v>99</v>
          </cell>
          <cell r="I30">
            <v>0</v>
          </cell>
          <cell r="J30">
            <v>3</v>
          </cell>
          <cell r="K30">
            <v>638</v>
          </cell>
          <cell r="L30">
            <v>641</v>
          </cell>
          <cell r="M30">
            <v>99.53198127925117</v>
          </cell>
          <cell r="N30">
            <v>0</v>
          </cell>
          <cell r="R30">
            <v>0</v>
          </cell>
          <cell r="T30">
            <v>0</v>
          </cell>
          <cell r="V30" t="str">
            <v>PC -13</v>
          </cell>
          <cell r="W30">
            <v>0</v>
          </cell>
          <cell r="X30">
            <v>0</v>
          </cell>
          <cell r="Y30" t="e">
            <v>#DIV/0!</v>
          </cell>
          <cell r="Z30" t="e">
            <v>#DIV/0!</v>
          </cell>
        </row>
        <row r="31">
          <cell r="B31">
            <v>38827</v>
          </cell>
          <cell r="C31" t="str">
            <v>B-10</v>
          </cell>
          <cell r="D31" t="str">
            <v>B-10:Zone3</v>
          </cell>
          <cell r="E31">
            <v>16</v>
          </cell>
          <cell r="F31">
            <v>16</v>
          </cell>
          <cell r="G31">
            <v>529</v>
          </cell>
          <cell r="H31">
            <v>92</v>
          </cell>
          <cell r="I31">
            <v>296</v>
          </cell>
          <cell r="J31">
            <v>7</v>
          </cell>
          <cell r="K31">
            <v>23</v>
          </cell>
          <cell r="L31">
            <v>30</v>
          </cell>
          <cell r="M31">
            <v>76.666666666666671</v>
          </cell>
          <cell r="N31">
            <v>0</v>
          </cell>
          <cell r="R31">
            <v>0</v>
          </cell>
          <cell r="T31">
            <v>0</v>
          </cell>
          <cell r="V31" t="str">
            <v>confirm that need to flow with Gas Lift</v>
          </cell>
          <cell r="W31">
            <v>0</v>
          </cell>
          <cell r="X31">
            <v>0</v>
          </cell>
          <cell r="Y31" t="e">
            <v>#DIV/0!</v>
          </cell>
          <cell r="Z31" t="e">
            <v>#DIV/0!</v>
          </cell>
        </row>
        <row r="32">
          <cell r="B32">
            <v>38844</v>
          </cell>
          <cell r="C32" t="str">
            <v>B-10</v>
          </cell>
          <cell r="D32" t="str">
            <v>B-10:Zone3</v>
          </cell>
          <cell r="E32">
            <v>6</v>
          </cell>
          <cell r="F32">
            <v>100</v>
          </cell>
          <cell r="G32">
            <v>492</v>
          </cell>
          <cell r="H32">
            <v>78</v>
          </cell>
          <cell r="I32">
            <v>1577</v>
          </cell>
          <cell r="J32">
            <v>3</v>
          </cell>
          <cell r="K32">
            <v>1046</v>
          </cell>
          <cell r="L32">
            <v>1049</v>
          </cell>
          <cell r="M32">
            <v>99.714013346043856</v>
          </cell>
          <cell r="N32">
            <v>0</v>
          </cell>
          <cell r="O32">
            <v>2.8</v>
          </cell>
          <cell r="P32">
            <v>2.8</v>
          </cell>
          <cell r="R32">
            <v>0</v>
          </cell>
          <cell r="T32">
            <v>0</v>
          </cell>
          <cell r="V32" t="str">
            <v>this is first unloading</v>
          </cell>
          <cell r="W32">
            <v>0</v>
          </cell>
          <cell r="X32">
            <v>2800</v>
          </cell>
          <cell r="Y32" t="e">
            <v>#DIV/0!</v>
          </cell>
          <cell r="Z32" t="e">
            <v>#DIV/0!</v>
          </cell>
        </row>
        <row r="33">
          <cell r="B33">
            <v>38845</v>
          </cell>
          <cell r="C33" t="str">
            <v>B-10</v>
          </cell>
          <cell r="D33" t="str">
            <v>B-10:Zone3</v>
          </cell>
          <cell r="E33">
            <v>7</v>
          </cell>
          <cell r="F33">
            <v>100</v>
          </cell>
          <cell r="G33">
            <v>501</v>
          </cell>
          <cell r="H33">
            <v>74</v>
          </cell>
          <cell r="I33">
            <v>1339</v>
          </cell>
          <cell r="J33">
            <v>2</v>
          </cell>
          <cell r="K33">
            <v>76</v>
          </cell>
          <cell r="L33">
            <v>78</v>
          </cell>
          <cell r="M33">
            <v>97.435897435897431</v>
          </cell>
          <cell r="N33">
            <v>0</v>
          </cell>
          <cell r="O33">
            <v>2.1</v>
          </cell>
          <cell r="P33">
            <v>2.1</v>
          </cell>
          <cell r="R33">
            <v>0</v>
          </cell>
          <cell r="T33">
            <v>0</v>
          </cell>
          <cell r="W33">
            <v>0</v>
          </cell>
          <cell r="X33">
            <v>2100</v>
          </cell>
          <cell r="Y33" t="e">
            <v>#DIV/0!</v>
          </cell>
          <cell r="Z33" t="e">
            <v>#DIV/0!</v>
          </cell>
        </row>
        <row r="34">
          <cell r="B34">
            <v>38846</v>
          </cell>
          <cell r="C34" t="str">
            <v>B-10</v>
          </cell>
          <cell r="D34" t="str">
            <v>B-10:Zone3</v>
          </cell>
          <cell r="E34">
            <v>24</v>
          </cell>
          <cell r="F34">
            <v>100</v>
          </cell>
          <cell r="G34">
            <v>501</v>
          </cell>
          <cell r="H34">
            <v>75</v>
          </cell>
          <cell r="I34">
            <v>1344</v>
          </cell>
          <cell r="J34">
            <v>5</v>
          </cell>
          <cell r="K34">
            <v>916</v>
          </cell>
          <cell r="L34">
            <v>921</v>
          </cell>
          <cell r="M34">
            <v>99.457111834961992</v>
          </cell>
          <cell r="N34">
            <v>0</v>
          </cell>
          <cell r="O34">
            <v>2.02</v>
          </cell>
          <cell r="P34">
            <v>2.02</v>
          </cell>
          <cell r="R34">
            <v>0</v>
          </cell>
          <cell r="T34">
            <v>0</v>
          </cell>
          <cell r="W34">
            <v>0</v>
          </cell>
          <cell r="X34">
            <v>2020</v>
          </cell>
          <cell r="Y34" t="e">
            <v>#DIV/0!</v>
          </cell>
          <cell r="Z34" t="e">
            <v>#DIV/0!</v>
          </cell>
        </row>
        <row r="35">
          <cell r="B35">
            <v>38847</v>
          </cell>
          <cell r="C35" t="str">
            <v>B-10</v>
          </cell>
          <cell r="D35" t="str">
            <v>B-10:Zone3</v>
          </cell>
          <cell r="E35">
            <v>11</v>
          </cell>
          <cell r="F35">
            <v>100</v>
          </cell>
          <cell r="G35">
            <v>502</v>
          </cell>
          <cell r="H35">
            <v>78</v>
          </cell>
          <cell r="I35">
            <v>1316</v>
          </cell>
          <cell r="J35">
            <v>4</v>
          </cell>
          <cell r="K35">
            <v>1239</v>
          </cell>
          <cell r="L35">
            <v>1243</v>
          </cell>
          <cell r="M35">
            <v>99.678197908286407</v>
          </cell>
          <cell r="N35">
            <v>0</v>
          </cell>
          <cell r="O35">
            <v>2.04</v>
          </cell>
          <cell r="P35">
            <v>2.04</v>
          </cell>
          <cell r="R35">
            <v>0</v>
          </cell>
          <cell r="T35">
            <v>0</v>
          </cell>
          <cell r="W35">
            <v>0</v>
          </cell>
          <cell r="X35">
            <v>2040</v>
          </cell>
          <cell r="Y35" t="e">
            <v>#DIV/0!</v>
          </cell>
          <cell r="Z35" t="e">
            <v>#DIV/0!</v>
          </cell>
        </row>
        <row r="36">
          <cell r="B36">
            <v>38850</v>
          </cell>
          <cell r="C36" t="str">
            <v>B-10</v>
          </cell>
          <cell r="D36" t="str">
            <v>B-10:Zone3</v>
          </cell>
          <cell r="E36">
            <v>9</v>
          </cell>
          <cell r="F36">
            <v>100</v>
          </cell>
          <cell r="G36">
            <v>501</v>
          </cell>
          <cell r="H36">
            <v>80</v>
          </cell>
          <cell r="I36">
            <v>1236</v>
          </cell>
          <cell r="J36">
            <v>4</v>
          </cell>
          <cell r="K36">
            <v>158</v>
          </cell>
          <cell r="L36">
            <v>162</v>
          </cell>
          <cell r="M36">
            <v>97.53086419753086</v>
          </cell>
          <cell r="N36">
            <v>0</v>
          </cell>
          <cell r="O36">
            <v>2.0699999999999998</v>
          </cell>
          <cell r="P36">
            <v>2.0699999999999998</v>
          </cell>
          <cell r="R36">
            <v>0</v>
          </cell>
          <cell r="T36">
            <v>0</v>
          </cell>
          <cell r="V36" t="str">
            <v>confirm low influx</v>
          </cell>
          <cell r="W36">
            <v>0</v>
          </cell>
          <cell r="X36">
            <v>2070</v>
          </cell>
          <cell r="Y36" t="e">
            <v>#DIV/0!</v>
          </cell>
          <cell r="Z36" t="e">
            <v>#DIV/0!</v>
          </cell>
        </row>
        <row r="37">
          <cell r="B37">
            <v>38853</v>
          </cell>
          <cell r="C37" t="str">
            <v>B-10</v>
          </cell>
          <cell r="D37" t="str">
            <v>B-10:Zone3</v>
          </cell>
          <cell r="E37">
            <v>8</v>
          </cell>
          <cell r="F37">
            <v>100</v>
          </cell>
          <cell r="G37">
            <v>501</v>
          </cell>
          <cell r="H37">
            <v>82</v>
          </cell>
          <cell r="I37">
            <v>1230</v>
          </cell>
          <cell r="J37">
            <v>22</v>
          </cell>
          <cell r="K37">
            <v>170</v>
          </cell>
          <cell r="L37">
            <v>192</v>
          </cell>
          <cell r="M37">
            <v>88.541666666666671</v>
          </cell>
          <cell r="N37">
            <v>0</v>
          </cell>
          <cell r="O37">
            <v>2.06</v>
          </cell>
          <cell r="P37">
            <v>2.06</v>
          </cell>
          <cell r="R37">
            <v>0</v>
          </cell>
          <cell r="T37">
            <v>0</v>
          </cell>
          <cell r="W37">
            <v>0</v>
          </cell>
          <cell r="X37">
            <v>2060</v>
          </cell>
          <cell r="Y37" t="e">
            <v>#DIV/0!</v>
          </cell>
          <cell r="Z37" t="e">
            <v>#DIV/0!</v>
          </cell>
        </row>
        <row r="38">
          <cell r="B38">
            <v>38855</v>
          </cell>
          <cell r="C38" t="str">
            <v>B-10</v>
          </cell>
          <cell r="D38" t="str">
            <v>B-10:Zone3</v>
          </cell>
          <cell r="E38">
            <v>7</v>
          </cell>
          <cell r="F38">
            <v>100</v>
          </cell>
          <cell r="G38">
            <v>501</v>
          </cell>
          <cell r="H38">
            <v>83</v>
          </cell>
          <cell r="I38">
            <v>1370</v>
          </cell>
          <cell r="J38">
            <v>4</v>
          </cell>
          <cell r="K38">
            <v>144</v>
          </cell>
          <cell r="L38">
            <v>148</v>
          </cell>
          <cell r="M38">
            <v>97.297297297297291</v>
          </cell>
          <cell r="N38">
            <v>0</v>
          </cell>
          <cell r="O38">
            <v>2</v>
          </cell>
          <cell r="P38">
            <v>2</v>
          </cell>
          <cell r="R38">
            <v>0</v>
          </cell>
          <cell r="T38">
            <v>0</v>
          </cell>
          <cell r="V38" t="str">
            <v>Low influx</v>
          </cell>
          <cell r="W38">
            <v>0</v>
          </cell>
          <cell r="X38">
            <v>2000</v>
          </cell>
          <cell r="Y38" t="e">
            <v>#DIV/0!</v>
          </cell>
          <cell r="Z38" t="e">
            <v>#DIV/0!</v>
          </cell>
        </row>
        <row r="39">
          <cell r="B39">
            <v>38862</v>
          </cell>
          <cell r="C39" t="str">
            <v>B-10</v>
          </cell>
          <cell r="D39" t="str">
            <v>B-10:Zone3</v>
          </cell>
          <cell r="E39">
            <v>6</v>
          </cell>
          <cell r="F39">
            <v>100</v>
          </cell>
          <cell r="G39">
            <v>507</v>
          </cell>
          <cell r="H39">
            <v>77</v>
          </cell>
          <cell r="I39">
            <v>1365</v>
          </cell>
          <cell r="J39">
            <v>4.8</v>
          </cell>
          <cell r="K39">
            <v>23</v>
          </cell>
          <cell r="L39">
            <v>27.8</v>
          </cell>
          <cell r="M39">
            <v>82.733812949640281</v>
          </cell>
          <cell r="N39">
            <v>0</v>
          </cell>
          <cell r="O39">
            <v>1.99</v>
          </cell>
          <cell r="P39">
            <v>1.99</v>
          </cell>
          <cell r="R39">
            <v>0</v>
          </cell>
          <cell r="T39">
            <v>0</v>
          </cell>
          <cell r="V39" t="str">
            <v>low productivity</v>
          </cell>
          <cell r="W39">
            <v>0</v>
          </cell>
          <cell r="X39">
            <v>1990</v>
          </cell>
          <cell r="Y39" t="e">
            <v>#DIV/0!</v>
          </cell>
          <cell r="Z39" t="e">
            <v>#DIV/0!</v>
          </cell>
        </row>
        <row r="40">
          <cell r="B40">
            <v>38882</v>
          </cell>
          <cell r="C40" t="str">
            <v>B-10</v>
          </cell>
          <cell r="D40" t="str">
            <v>B-10:Zone3</v>
          </cell>
          <cell r="E40">
            <v>6</v>
          </cell>
          <cell r="F40">
            <v>20</v>
          </cell>
          <cell r="G40">
            <v>504</v>
          </cell>
          <cell r="H40">
            <v>86</v>
          </cell>
          <cell r="I40">
            <v>733</v>
          </cell>
          <cell r="J40">
            <v>3</v>
          </cell>
          <cell r="K40">
            <v>0</v>
          </cell>
          <cell r="L40">
            <v>3</v>
          </cell>
          <cell r="M40">
            <v>0</v>
          </cell>
          <cell r="N40">
            <v>0</v>
          </cell>
          <cell r="R40">
            <v>0</v>
          </cell>
          <cell r="T40">
            <v>0</v>
          </cell>
          <cell r="V40" t="str">
            <v>Alloc purpose (test at 19 Jul 05)</v>
          </cell>
          <cell r="W40">
            <v>0</v>
          </cell>
          <cell r="X40">
            <v>0</v>
          </cell>
          <cell r="Y40" t="e">
            <v>#DIV/0!</v>
          </cell>
          <cell r="Z40" t="e">
            <v>#DIV/0!</v>
          </cell>
        </row>
        <row r="41">
          <cell r="B41">
            <v>38907</v>
          </cell>
          <cell r="C41" t="str">
            <v>B-10</v>
          </cell>
          <cell r="D41" t="str">
            <v>B-10:Zone3</v>
          </cell>
          <cell r="E41">
            <v>6</v>
          </cell>
          <cell r="F41">
            <v>20</v>
          </cell>
          <cell r="G41">
            <v>504</v>
          </cell>
          <cell r="H41">
            <v>86</v>
          </cell>
          <cell r="I41">
            <v>733</v>
          </cell>
          <cell r="J41">
            <v>3</v>
          </cell>
          <cell r="K41">
            <v>0</v>
          </cell>
          <cell r="L41">
            <v>3</v>
          </cell>
          <cell r="M41">
            <v>0</v>
          </cell>
          <cell r="N41">
            <v>0</v>
          </cell>
          <cell r="R41">
            <v>0</v>
          </cell>
          <cell r="T41">
            <v>0</v>
          </cell>
          <cell r="V41" t="str">
            <v>Naturally flow w/low influx</v>
          </cell>
          <cell r="W41">
            <v>0</v>
          </cell>
          <cell r="X41">
            <v>0</v>
          </cell>
          <cell r="Y41" t="e">
            <v>#DIV/0!</v>
          </cell>
          <cell r="Z41" t="e">
            <v>#DIV/0!</v>
          </cell>
        </row>
        <row r="42">
          <cell r="B42">
            <v>38969</v>
          </cell>
          <cell r="C42" t="str">
            <v>B-10</v>
          </cell>
          <cell r="D42" t="str">
            <v>B-10:Zone3</v>
          </cell>
          <cell r="E42">
            <v>9</v>
          </cell>
          <cell r="F42">
            <v>40</v>
          </cell>
          <cell r="G42">
            <v>454</v>
          </cell>
          <cell r="H42">
            <v>88</v>
          </cell>
          <cell r="I42">
            <v>698</v>
          </cell>
          <cell r="J42">
            <v>16</v>
          </cell>
          <cell r="K42">
            <v>0</v>
          </cell>
          <cell r="L42">
            <v>16</v>
          </cell>
          <cell r="M42">
            <v>0</v>
          </cell>
          <cell r="N42">
            <v>0.53</v>
          </cell>
          <cell r="R42">
            <v>33125</v>
          </cell>
          <cell r="S42">
            <v>0</v>
          </cell>
          <cell r="T42">
            <v>30.188679245283019</v>
          </cell>
          <cell r="V42" t="str">
            <v>Oil level is not agreed with Oil prod</v>
          </cell>
          <cell r="W42">
            <v>530</v>
          </cell>
          <cell r="X42">
            <v>0</v>
          </cell>
          <cell r="Y42">
            <v>0</v>
          </cell>
          <cell r="Z42">
            <v>30.188679245283016</v>
          </cell>
        </row>
        <row r="43">
          <cell r="B43">
            <v>39089</v>
          </cell>
          <cell r="C43" t="str">
            <v>B-10</v>
          </cell>
          <cell r="D43" t="str">
            <v>B-10:Zone3</v>
          </cell>
          <cell r="E43">
            <v>17</v>
          </cell>
          <cell r="F43">
            <v>100</v>
          </cell>
          <cell r="G43">
            <v>461</v>
          </cell>
          <cell r="H43">
            <v>86</v>
          </cell>
          <cell r="I43">
            <v>630</v>
          </cell>
          <cell r="J43">
            <v>15</v>
          </cell>
          <cell r="K43">
            <v>0</v>
          </cell>
          <cell r="L43">
            <v>15</v>
          </cell>
          <cell r="M43">
            <v>0</v>
          </cell>
          <cell r="N43">
            <v>0.59</v>
          </cell>
          <cell r="R43">
            <v>39333.333333333336</v>
          </cell>
          <cell r="S43">
            <v>0</v>
          </cell>
          <cell r="T43">
            <v>25.423728813559322</v>
          </cell>
          <cell r="V43" t="str">
            <v>Flow after SGS (estimated SITP from SGS = 2650 psi)</v>
          </cell>
          <cell r="W43">
            <v>590</v>
          </cell>
          <cell r="X43">
            <v>0</v>
          </cell>
          <cell r="Y43">
            <v>0</v>
          </cell>
          <cell r="Z43">
            <v>25.423728813559322</v>
          </cell>
        </row>
        <row r="44">
          <cell r="B44">
            <v>39298</v>
          </cell>
          <cell r="C44" t="str">
            <v>B-10</v>
          </cell>
          <cell r="D44" t="str">
            <v>B-10:Zone3</v>
          </cell>
          <cell r="E44">
            <v>13</v>
          </cell>
          <cell r="F44">
            <v>100</v>
          </cell>
          <cell r="G44">
            <v>501</v>
          </cell>
          <cell r="H44">
            <v>157</v>
          </cell>
          <cell r="I44">
            <v>584</v>
          </cell>
          <cell r="J44">
            <v>249.6</v>
          </cell>
          <cell r="K44">
            <v>67</v>
          </cell>
          <cell r="L44">
            <v>316.60000000000002</v>
          </cell>
          <cell r="M44">
            <v>21.162349968414404</v>
          </cell>
          <cell r="N44">
            <v>3.64</v>
          </cell>
          <cell r="O44">
            <v>3.64</v>
          </cell>
          <cell r="P44">
            <v>0</v>
          </cell>
          <cell r="R44">
            <v>14583.333333333334</v>
          </cell>
          <cell r="S44">
            <v>18.406593406593405</v>
          </cell>
          <cell r="T44">
            <v>86.978021978021971</v>
          </cell>
          <cell r="W44">
            <v>3640</v>
          </cell>
          <cell r="X44">
            <v>0</v>
          </cell>
          <cell r="Y44">
            <v>18.406593406593405</v>
          </cell>
          <cell r="Z44">
            <v>68.571428571428569</v>
          </cell>
        </row>
        <row r="45">
          <cell r="B45">
            <v>39299</v>
          </cell>
          <cell r="C45" t="str">
            <v>B-10</v>
          </cell>
          <cell r="D45" t="str">
            <v>B-10:Zone3</v>
          </cell>
          <cell r="E45">
            <v>5</v>
          </cell>
          <cell r="F45">
            <v>100</v>
          </cell>
          <cell r="G45">
            <v>501</v>
          </cell>
          <cell r="H45">
            <v>156</v>
          </cell>
          <cell r="I45">
            <v>581</v>
          </cell>
          <cell r="J45">
            <v>267</v>
          </cell>
          <cell r="K45">
            <v>0</v>
          </cell>
          <cell r="L45">
            <v>267</v>
          </cell>
          <cell r="M45">
            <v>0</v>
          </cell>
          <cell r="N45">
            <v>3.74</v>
          </cell>
          <cell r="O45">
            <v>3.74</v>
          </cell>
          <cell r="P45">
            <v>0</v>
          </cell>
          <cell r="R45">
            <v>14007.49063670412</v>
          </cell>
          <cell r="S45">
            <v>0</v>
          </cell>
          <cell r="T45">
            <v>71.390374331550802</v>
          </cell>
          <cell r="V45" t="str">
            <v>short test</v>
          </cell>
          <cell r="W45">
            <v>3740</v>
          </cell>
          <cell r="X45">
            <v>0</v>
          </cell>
          <cell r="Y45">
            <v>0</v>
          </cell>
          <cell r="Z45">
            <v>71.390374331550802</v>
          </cell>
        </row>
        <row r="46">
          <cell r="B46">
            <v>39300</v>
          </cell>
          <cell r="C46" t="str">
            <v>B-10</v>
          </cell>
          <cell r="D46" t="str">
            <v>B-10:Zone3</v>
          </cell>
          <cell r="E46">
            <v>16</v>
          </cell>
          <cell r="F46">
            <v>100</v>
          </cell>
          <cell r="G46">
            <v>500</v>
          </cell>
          <cell r="H46">
            <v>160</v>
          </cell>
          <cell r="I46">
            <v>580</v>
          </cell>
          <cell r="J46">
            <v>264.2</v>
          </cell>
          <cell r="K46">
            <v>0</v>
          </cell>
          <cell r="L46">
            <v>264.2</v>
          </cell>
          <cell r="M46">
            <v>0</v>
          </cell>
          <cell r="N46">
            <v>3.7</v>
          </cell>
          <cell r="O46">
            <v>3.7</v>
          </cell>
          <cell r="P46">
            <v>0</v>
          </cell>
          <cell r="R46">
            <v>14004.54201362604</v>
          </cell>
          <cell r="S46">
            <v>0</v>
          </cell>
          <cell r="T46">
            <v>71.405405405405403</v>
          </cell>
          <cell r="V46" t="str">
            <v>constant rate</v>
          </cell>
          <cell r="W46">
            <v>3700</v>
          </cell>
          <cell r="X46">
            <v>0</v>
          </cell>
          <cell r="Y46">
            <v>0</v>
          </cell>
          <cell r="Z46">
            <v>71.405405405405403</v>
          </cell>
        </row>
        <row r="47">
          <cell r="B47">
            <v>39322</v>
          </cell>
          <cell r="C47" t="str">
            <v>B-10</v>
          </cell>
          <cell r="D47" t="str">
            <v>B-10:Zone3</v>
          </cell>
          <cell r="E47">
            <v>19</v>
          </cell>
          <cell r="F47">
            <v>100</v>
          </cell>
          <cell r="G47">
            <v>471</v>
          </cell>
          <cell r="H47">
            <v>167</v>
          </cell>
          <cell r="I47">
            <v>552</v>
          </cell>
          <cell r="J47">
            <v>218</v>
          </cell>
          <cell r="K47">
            <v>379</v>
          </cell>
          <cell r="L47">
            <v>597</v>
          </cell>
          <cell r="M47">
            <v>63.484087102177554</v>
          </cell>
          <cell r="N47">
            <v>3.47</v>
          </cell>
          <cell r="R47">
            <v>15917.43119266055</v>
          </cell>
          <cell r="S47">
            <v>109.22190201729107</v>
          </cell>
          <cell r="T47">
            <v>172.04610951008647</v>
          </cell>
          <cell r="W47">
            <v>3470</v>
          </cell>
          <cell r="X47">
            <v>0</v>
          </cell>
          <cell r="Y47">
            <v>109.22190201729106</v>
          </cell>
          <cell r="Z47">
            <v>62.824207492795388</v>
          </cell>
        </row>
        <row r="48">
          <cell r="B48">
            <v>39336</v>
          </cell>
          <cell r="C48" t="str">
            <v>B-10</v>
          </cell>
          <cell r="D48" t="str">
            <v>B-10:Zone3</v>
          </cell>
          <cell r="E48">
            <v>15</v>
          </cell>
          <cell r="F48">
            <v>100</v>
          </cell>
          <cell r="G48">
            <v>471</v>
          </cell>
          <cell r="H48">
            <v>170</v>
          </cell>
          <cell r="I48">
            <v>564</v>
          </cell>
          <cell r="J48">
            <v>220</v>
          </cell>
          <cell r="K48">
            <v>117</v>
          </cell>
          <cell r="L48">
            <v>337</v>
          </cell>
          <cell r="M48">
            <v>34.718100890207715</v>
          </cell>
          <cell r="N48">
            <v>2.71</v>
          </cell>
          <cell r="R48">
            <v>12318.181818181818</v>
          </cell>
          <cell r="S48">
            <v>43.17343173431734</v>
          </cell>
          <cell r="T48">
            <v>124.35424354243543</v>
          </cell>
          <cell r="W48">
            <v>2710</v>
          </cell>
          <cell r="X48">
            <v>0</v>
          </cell>
          <cell r="Y48">
            <v>43.173431734317347</v>
          </cell>
          <cell r="Z48">
            <v>81.180811808118079</v>
          </cell>
        </row>
        <row r="49">
          <cell r="B49">
            <v>39351</v>
          </cell>
          <cell r="C49" t="str">
            <v>B-10</v>
          </cell>
          <cell r="D49" t="str">
            <v>B-10:Zone3</v>
          </cell>
          <cell r="E49">
            <v>10</v>
          </cell>
          <cell r="F49">
            <v>100</v>
          </cell>
          <cell r="G49">
            <v>481</v>
          </cell>
          <cell r="H49">
            <v>173</v>
          </cell>
          <cell r="I49">
            <v>572</v>
          </cell>
          <cell r="J49">
            <v>197</v>
          </cell>
          <cell r="K49">
            <v>44</v>
          </cell>
          <cell r="L49">
            <v>241</v>
          </cell>
          <cell r="M49">
            <v>18.257261410788381</v>
          </cell>
          <cell r="N49">
            <v>2.96</v>
          </cell>
          <cell r="R49">
            <v>15025.380710659898</v>
          </cell>
          <cell r="S49">
            <v>14.864864864864865</v>
          </cell>
          <cell r="T49">
            <v>81.418918918918919</v>
          </cell>
          <cell r="V49" t="str">
            <v>wtr Om/off</v>
          </cell>
          <cell r="W49">
            <v>2960</v>
          </cell>
          <cell r="X49">
            <v>0</v>
          </cell>
          <cell r="Y49">
            <v>14.864864864864865</v>
          </cell>
          <cell r="Z49">
            <v>66.554054054054049</v>
          </cell>
        </row>
        <row r="50">
          <cell r="B50">
            <v>39374</v>
          </cell>
          <cell r="C50" t="str">
            <v>B-10</v>
          </cell>
          <cell r="D50" t="str">
            <v>B-10:Zone3</v>
          </cell>
          <cell r="E50">
            <v>9</v>
          </cell>
          <cell r="F50">
            <v>100</v>
          </cell>
          <cell r="G50">
            <v>477</v>
          </cell>
          <cell r="H50">
            <v>169</v>
          </cell>
          <cell r="I50">
            <v>574</v>
          </cell>
          <cell r="J50">
            <v>193</v>
          </cell>
          <cell r="K50">
            <v>143</v>
          </cell>
          <cell r="L50">
            <v>336</v>
          </cell>
          <cell r="M50">
            <v>42.55952380952381</v>
          </cell>
          <cell r="N50">
            <v>2.72</v>
          </cell>
          <cell r="R50">
            <v>14093.264248704663</v>
          </cell>
          <cell r="S50">
            <v>52.573529411764703</v>
          </cell>
          <cell r="T50">
            <v>123.52941176470588</v>
          </cell>
          <cell r="W50">
            <v>2720</v>
          </cell>
          <cell r="X50">
            <v>0</v>
          </cell>
          <cell r="Y50">
            <v>52.573529411764703</v>
          </cell>
          <cell r="Z50">
            <v>70.955882352941174</v>
          </cell>
        </row>
        <row r="51">
          <cell r="B51">
            <v>39377</v>
          </cell>
          <cell r="C51" t="str">
            <v>B-10</v>
          </cell>
          <cell r="D51" t="str">
            <v>B-10:Zone3</v>
          </cell>
          <cell r="E51">
            <v>6</v>
          </cell>
          <cell r="F51">
            <v>100</v>
          </cell>
          <cell r="G51">
            <v>477</v>
          </cell>
          <cell r="H51">
            <v>165</v>
          </cell>
          <cell r="I51">
            <v>567</v>
          </cell>
          <cell r="J51">
            <v>181</v>
          </cell>
          <cell r="K51">
            <v>122</v>
          </cell>
          <cell r="L51">
            <v>303</v>
          </cell>
          <cell r="M51">
            <v>40.264026402640262</v>
          </cell>
          <cell r="N51">
            <v>2.77</v>
          </cell>
          <cell r="R51">
            <v>15303.867403314916</v>
          </cell>
          <cell r="S51">
            <v>44.04332129963899</v>
          </cell>
          <cell r="T51">
            <v>109.38628158844766</v>
          </cell>
          <cell r="V51" t="str">
            <v>wtr on/off</v>
          </cell>
          <cell r="W51">
            <v>2770</v>
          </cell>
          <cell r="X51">
            <v>0</v>
          </cell>
          <cell r="Y51">
            <v>44.04332129963899</v>
          </cell>
          <cell r="Z51">
            <v>65.342960288808669</v>
          </cell>
        </row>
        <row r="52">
          <cell r="B52">
            <v>39415</v>
          </cell>
          <cell r="C52" t="str">
            <v>B-10</v>
          </cell>
          <cell r="D52" t="str">
            <v>B-10:Zone3</v>
          </cell>
          <cell r="E52">
            <v>23</v>
          </cell>
          <cell r="F52">
            <v>100</v>
          </cell>
          <cell r="G52">
            <v>472</v>
          </cell>
          <cell r="H52">
            <v>165</v>
          </cell>
          <cell r="I52">
            <v>590</v>
          </cell>
          <cell r="J52">
            <v>183</v>
          </cell>
          <cell r="K52">
            <v>56</v>
          </cell>
          <cell r="L52">
            <v>239</v>
          </cell>
          <cell r="M52">
            <v>23.430962343096233</v>
          </cell>
          <cell r="N52">
            <v>2.0499999999999998</v>
          </cell>
          <cell r="O52">
            <v>2.0499999999999998</v>
          </cell>
          <cell r="R52">
            <v>11202.185792349726</v>
          </cell>
          <cell r="S52">
            <v>27.317073170731707</v>
          </cell>
          <cell r="T52">
            <v>116.58536585365853</v>
          </cell>
          <cell r="V52" t="str">
            <v>wtr on and off</v>
          </cell>
          <cell r="W52">
            <v>2050</v>
          </cell>
          <cell r="X52">
            <v>0</v>
          </cell>
          <cell r="Y52">
            <v>27.31707317073171</v>
          </cell>
          <cell r="Z52">
            <v>89.268292682926841</v>
          </cell>
        </row>
        <row r="53">
          <cell r="B53">
            <v>39438</v>
          </cell>
          <cell r="C53" t="str">
            <v>B-10</v>
          </cell>
          <cell r="D53" t="str">
            <v>B-10:Zone3</v>
          </cell>
          <cell r="E53">
            <v>9</v>
          </cell>
          <cell r="F53">
            <v>100</v>
          </cell>
          <cell r="G53">
            <v>452</v>
          </cell>
          <cell r="H53">
            <v>155</v>
          </cell>
          <cell r="I53">
            <v>432</v>
          </cell>
          <cell r="J53">
            <v>250</v>
          </cell>
          <cell r="K53">
            <v>144</v>
          </cell>
          <cell r="L53">
            <v>394</v>
          </cell>
          <cell r="M53">
            <v>36.548223350253807</v>
          </cell>
          <cell r="N53">
            <v>1.91</v>
          </cell>
          <cell r="R53">
            <v>7640</v>
          </cell>
          <cell r="S53">
            <v>75.392670157068068</v>
          </cell>
          <cell r="T53">
            <v>206.282722513089</v>
          </cell>
          <cell r="W53">
            <v>1910</v>
          </cell>
          <cell r="X53">
            <v>0</v>
          </cell>
          <cell r="Y53">
            <v>75.392670157068068</v>
          </cell>
          <cell r="Z53">
            <v>130.89005235602096</v>
          </cell>
        </row>
        <row r="54">
          <cell r="B54">
            <v>39485</v>
          </cell>
          <cell r="C54" t="str">
            <v>B-10</v>
          </cell>
          <cell r="D54" t="str">
            <v>B-10:Zone3</v>
          </cell>
          <cell r="E54">
            <v>9</v>
          </cell>
          <cell r="F54">
            <v>100</v>
          </cell>
          <cell r="G54">
            <v>441</v>
          </cell>
          <cell r="H54">
            <v>104</v>
          </cell>
          <cell r="I54">
            <v>677</v>
          </cell>
          <cell r="J54">
            <v>266</v>
          </cell>
          <cell r="K54">
            <v>19</v>
          </cell>
          <cell r="L54">
            <v>285</v>
          </cell>
          <cell r="M54">
            <v>6.666666666666667</v>
          </cell>
          <cell r="N54">
            <v>0.23</v>
          </cell>
          <cell r="R54">
            <v>864.66165413533838</v>
          </cell>
          <cell r="S54">
            <v>82.608695652173907</v>
          </cell>
          <cell r="T54">
            <v>1239.1304347826087</v>
          </cell>
          <cell r="V54" t="str">
            <v>Better result after shut-in  16 hrs</v>
          </cell>
          <cell r="W54">
            <v>230</v>
          </cell>
          <cell r="X54">
            <v>0</v>
          </cell>
          <cell r="Y54">
            <v>82.608695652173907</v>
          </cell>
          <cell r="Z54">
            <v>1156.5217391304348</v>
          </cell>
        </row>
        <row r="55">
          <cell r="B55">
            <v>39530</v>
          </cell>
          <cell r="C55" t="str">
            <v>B-10</v>
          </cell>
          <cell r="D55" t="str">
            <v>B-10:Zone3</v>
          </cell>
          <cell r="E55">
            <v>19</v>
          </cell>
          <cell r="F55">
            <v>100</v>
          </cell>
          <cell r="G55">
            <v>481</v>
          </cell>
          <cell r="H55">
            <v>95</v>
          </cell>
          <cell r="I55">
            <v>732</v>
          </cell>
          <cell r="J55">
            <v>68.7</v>
          </cell>
          <cell r="K55">
            <v>15.5</v>
          </cell>
          <cell r="L55">
            <v>84.2</v>
          </cell>
          <cell r="M55">
            <v>18.408551068883611</v>
          </cell>
          <cell r="N55">
            <v>1.62</v>
          </cell>
          <cell r="O55">
            <v>1.62</v>
          </cell>
          <cell r="P55">
            <v>0</v>
          </cell>
          <cell r="R55">
            <v>23580.786026200873</v>
          </cell>
          <cell r="S55">
            <v>9.567901234567902</v>
          </cell>
          <cell r="T55">
            <v>51.97530864197531</v>
          </cell>
          <cell r="W55">
            <v>1620</v>
          </cell>
          <cell r="X55">
            <v>0</v>
          </cell>
          <cell r="Y55">
            <v>9.5679012345679002</v>
          </cell>
          <cell r="Z55">
            <v>42.407407407407405</v>
          </cell>
        </row>
        <row r="56">
          <cell r="B56">
            <v>39555</v>
          </cell>
          <cell r="C56" t="str">
            <v>B-10</v>
          </cell>
          <cell r="D56" t="str">
            <v>B-10:Zone3</v>
          </cell>
          <cell r="E56">
            <v>12</v>
          </cell>
          <cell r="F56">
            <v>100</v>
          </cell>
          <cell r="G56">
            <v>472</v>
          </cell>
          <cell r="H56">
            <v>93</v>
          </cell>
          <cell r="I56">
            <v>650</v>
          </cell>
          <cell r="J56">
            <v>61</v>
          </cell>
          <cell r="K56">
            <v>0</v>
          </cell>
          <cell r="L56">
            <v>61</v>
          </cell>
          <cell r="M56">
            <v>0</v>
          </cell>
          <cell r="N56">
            <v>1.59</v>
          </cell>
          <cell r="R56">
            <v>26065.573770491803</v>
          </cell>
          <cell r="S56">
            <v>0</v>
          </cell>
          <cell r="T56">
            <v>38.364779874213838</v>
          </cell>
          <cell r="V56" t="str">
            <v>wtr dissappeared</v>
          </cell>
          <cell r="W56">
            <v>1590</v>
          </cell>
          <cell r="X56">
            <v>0</v>
          </cell>
          <cell r="Y56">
            <v>0</v>
          </cell>
          <cell r="Z56">
            <v>38.364779874213838</v>
          </cell>
        </row>
        <row r="57">
          <cell r="B57">
            <v>39565</v>
          </cell>
          <cell r="C57" t="str">
            <v>B-10</v>
          </cell>
          <cell r="D57" t="str">
            <v>B-10:Zone3</v>
          </cell>
          <cell r="E57">
            <v>21</v>
          </cell>
          <cell r="F57">
            <v>100</v>
          </cell>
          <cell r="G57">
            <v>472</v>
          </cell>
          <cell r="H57">
            <v>94</v>
          </cell>
          <cell r="I57">
            <v>649</v>
          </cell>
          <cell r="J57">
            <v>62</v>
          </cell>
          <cell r="K57">
            <v>0</v>
          </cell>
          <cell r="L57">
            <v>62</v>
          </cell>
          <cell r="M57">
            <v>0</v>
          </cell>
          <cell r="N57">
            <v>1.82</v>
          </cell>
          <cell r="R57">
            <v>29354.83870967742</v>
          </cell>
          <cell r="S57">
            <v>0</v>
          </cell>
          <cell r="T57">
            <v>34.065934065934066</v>
          </cell>
          <cell r="W57">
            <v>1820</v>
          </cell>
          <cell r="X57">
            <v>0</v>
          </cell>
          <cell r="Y57">
            <v>0</v>
          </cell>
          <cell r="Z57">
            <v>34.065934065934066</v>
          </cell>
        </row>
        <row r="58">
          <cell r="B58">
            <v>39618</v>
          </cell>
          <cell r="C58" t="str">
            <v>B-10</v>
          </cell>
          <cell r="D58" t="str">
            <v>B-10:Zone3</v>
          </cell>
          <cell r="E58">
            <v>11</v>
          </cell>
          <cell r="F58">
            <v>100</v>
          </cell>
          <cell r="G58">
            <v>531</v>
          </cell>
          <cell r="H58">
            <v>96</v>
          </cell>
          <cell r="I58">
            <v>794</v>
          </cell>
          <cell r="J58">
            <v>84</v>
          </cell>
          <cell r="K58">
            <v>0</v>
          </cell>
          <cell r="L58">
            <v>84</v>
          </cell>
          <cell r="M58">
            <v>0</v>
          </cell>
          <cell r="N58">
            <v>1.4</v>
          </cell>
          <cell r="R58">
            <v>16666.666666666668</v>
          </cell>
          <cell r="S58">
            <v>0</v>
          </cell>
          <cell r="T58">
            <v>60</v>
          </cell>
          <cell r="W58">
            <v>1400</v>
          </cell>
          <cell r="X58">
            <v>0</v>
          </cell>
          <cell r="Y58">
            <v>0</v>
          </cell>
          <cell r="Z58">
            <v>60.000000000000007</v>
          </cell>
        </row>
        <row r="59">
          <cell r="B59">
            <v>39648</v>
          </cell>
          <cell r="C59" t="str">
            <v>B-10</v>
          </cell>
          <cell r="D59" t="str">
            <v>B-10:Zone3</v>
          </cell>
          <cell r="E59">
            <v>14</v>
          </cell>
          <cell r="F59">
            <v>100</v>
          </cell>
          <cell r="G59">
            <v>530</v>
          </cell>
          <cell r="H59">
            <v>109</v>
          </cell>
          <cell r="I59">
            <v>712</v>
          </cell>
          <cell r="J59">
            <v>140</v>
          </cell>
          <cell r="K59">
            <v>0</v>
          </cell>
          <cell r="L59">
            <v>140</v>
          </cell>
          <cell r="M59">
            <v>0</v>
          </cell>
          <cell r="N59">
            <v>2.69</v>
          </cell>
          <cell r="R59">
            <v>19214.285714285714</v>
          </cell>
          <cell r="S59">
            <v>0</v>
          </cell>
          <cell r="T59">
            <v>52.044609665427508</v>
          </cell>
          <cell r="V59" t="str">
            <v>after add perf (9114-9125), (9095-9108), (9032-9040)</v>
          </cell>
          <cell r="W59">
            <v>2690</v>
          </cell>
          <cell r="X59">
            <v>0</v>
          </cell>
          <cell r="Y59">
            <v>0</v>
          </cell>
          <cell r="Z59">
            <v>52.044609665427508</v>
          </cell>
        </row>
        <row r="60">
          <cell r="B60">
            <v>39650</v>
          </cell>
          <cell r="C60" t="str">
            <v>B-10</v>
          </cell>
          <cell r="D60" t="str">
            <v>B-10:Zone3</v>
          </cell>
          <cell r="E60">
            <v>10</v>
          </cell>
          <cell r="F60">
            <v>100</v>
          </cell>
          <cell r="G60">
            <v>531</v>
          </cell>
          <cell r="H60">
            <v>109</v>
          </cell>
          <cell r="I60">
            <v>669</v>
          </cell>
          <cell r="J60">
            <v>99</v>
          </cell>
          <cell r="K60">
            <v>0</v>
          </cell>
          <cell r="L60">
            <v>99</v>
          </cell>
          <cell r="M60">
            <v>0</v>
          </cell>
          <cell r="N60">
            <v>2.59</v>
          </cell>
          <cell r="R60">
            <v>26161.616161616163</v>
          </cell>
          <cell r="S60">
            <v>0</v>
          </cell>
          <cell r="T60">
            <v>38.223938223938227</v>
          </cell>
          <cell r="W60">
            <v>2590</v>
          </cell>
          <cell r="X60">
            <v>0</v>
          </cell>
          <cell r="Y60">
            <v>0</v>
          </cell>
          <cell r="Z60">
            <v>38.223938223938227</v>
          </cell>
        </row>
        <row r="61">
          <cell r="B61">
            <v>39655</v>
          </cell>
          <cell r="C61" t="str">
            <v>B-10</v>
          </cell>
          <cell r="D61" t="str">
            <v>B-10:Zone3</v>
          </cell>
          <cell r="E61">
            <v>8</v>
          </cell>
          <cell r="F61">
            <v>100</v>
          </cell>
          <cell r="G61">
            <v>532</v>
          </cell>
          <cell r="H61">
            <v>98</v>
          </cell>
          <cell r="I61">
            <v>666</v>
          </cell>
          <cell r="J61">
            <v>79</v>
          </cell>
          <cell r="K61">
            <v>8</v>
          </cell>
          <cell r="L61">
            <v>87</v>
          </cell>
          <cell r="M61">
            <v>9.1954022988505741</v>
          </cell>
          <cell r="N61">
            <v>2.34</v>
          </cell>
          <cell r="R61">
            <v>29620.253164556962</v>
          </cell>
          <cell r="S61">
            <v>3.4188034188034186</v>
          </cell>
          <cell r="T61">
            <v>37.179487179487182</v>
          </cell>
          <cell r="W61">
            <v>2340</v>
          </cell>
          <cell r="X61">
            <v>0</v>
          </cell>
          <cell r="Y61">
            <v>3.4188034188034191</v>
          </cell>
          <cell r="Z61">
            <v>33.760683760683762</v>
          </cell>
        </row>
        <row r="62">
          <cell r="B62">
            <v>39662</v>
          </cell>
          <cell r="C62" t="str">
            <v>B-10</v>
          </cell>
          <cell r="D62" t="str">
            <v>B-10:Zone3</v>
          </cell>
          <cell r="E62">
            <v>14</v>
          </cell>
          <cell r="F62">
            <v>100</v>
          </cell>
          <cell r="G62">
            <v>532</v>
          </cell>
          <cell r="H62">
            <v>100</v>
          </cell>
          <cell r="I62">
            <v>668</v>
          </cell>
          <cell r="J62">
            <v>66</v>
          </cell>
          <cell r="K62">
            <v>30</v>
          </cell>
          <cell r="L62">
            <v>96</v>
          </cell>
          <cell r="M62">
            <v>31.25</v>
          </cell>
          <cell r="N62">
            <v>2.2999999999999998</v>
          </cell>
          <cell r="O62">
            <v>2.2999999999999998</v>
          </cell>
          <cell r="R62">
            <v>34848.484848484848</v>
          </cell>
          <cell r="S62">
            <v>13.043478260869565</v>
          </cell>
          <cell r="T62">
            <v>41.739130434782609</v>
          </cell>
          <cell r="W62">
            <v>2300</v>
          </cell>
          <cell r="X62">
            <v>0</v>
          </cell>
          <cell r="Y62">
            <v>13.043478260869566</v>
          </cell>
          <cell r="Z62">
            <v>28.695652173913047</v>
          </cell>
        </row>
        <row r="63">
          <cell r="B63">
            <v>39675</v>
          </cell>
          <cell r="C63" t="str">
            <v>B-10</v>
          </cell>
          <cell r="D63" t="str">
            <v>B-10:Zone3</v>
          </cell>
          <cell r="E63">
            <v>5</v>
          </cell>
          <cell r="F63">
            <v>100</v>
          </cell>
          <cell r="G63">
            <v>532</v>
          </cell>
          <cell r="H63">
            <v>97</v>
          </cell>
          <cell r="I63">
            <v>1093</v>
          </cell>
          <cell r="J63">
            <v>127</v>
          </cell>
          <cell r="K63">
            <v>157</v>
          </cell>
          <cell r="L63">
            <v>284</v>
          </cell>
          <cell r="M63">
            <v>55.281690140845072</v>
          </cell>
          <cell r="N63">
            <v>0.32</v>
          </cell>
          <cell r="O63">
            <v>3.83</v>
          </cell>
          <cell r="P63">
            <v>3.51</v>
          </cell>
          <cell r="R63">
            <v>2519.6850393700788</v>
          </cell>
          <cell r="S63">
            <v>490.625</v>
          </cell>
          <cell r="T63">
            <v>887.5</v>
          </cell>
          <cell r="V63" t="str">
            <v>GL at 3.5 MM (getting better on oil, but wtr on/off)</v>
          </cell>
          <cell r="W63">
            <v>320</v>
          </cell>
          <cell r="X63">
            <v>3510</v>
          </cell>
          <cell r="Y63">
            <v>490.625</v>
          </cell>
          <cell r="Z63">
            <v>396.875</v>
          </cell>
        </row>
        <row r="64">
          <cell r="B64">
            <v>39683</v>
          </cell>
          <cell r="C64" t="str">
            <v>B-10</v>
          </cell>
          <cell r="D64" t="str">
            <v>B-10:Zone3</v>
          </cell>
          <cell r="E64">
            <v>12</v>
          </cell>
          <cell r="F64">
            <v>100</v>
          </cell>
          <cell r="G64">
            <v>534</v>
          </cell>
          <cell r="H64">
            <v>102</v>
          </cell>
          <cell r="I64">
            <v>726</v>
          </cell>
          <cell r="J64">
            <v>91.4</v>
          </cell>
          <cell r="K64">
            <v>1409</v>
          </cell>
          <cell r="L64">
            <v>1500.4</v>
          </cell>
          <cell r="M64">
            <v>93.908291122367373</v>
          </cell>
          <cell r="N64">
            <v>1.02</v>
          </cell>
          <cell r="R64">
            <v>11159.737417943108</v>
          </cell>
          <cell r="S64">
            <v>1381.3725490196077</v>
          </cell>
          <cell r="T64">
            <v>1470.9803921568628</v>
          </cell>
          <cell r="V64" t="str">
            <v>stop gas lift injection</v>
          </cell>
          <cell r="W64">
            <v>1020</v>
          </cell>
          <cell r="X64">
            <v>0</v>
          </cell>
          <cell r="Y64">
            <v>1381.3725490196077</v>
          </cell>
          <cell r="Z64">
            <v>89.607843137254903</v>
          </cell>
        </row>
        <row r="65">
          <cell r="B65">
            <v>39685</v>
          </cell>
          <cell r="C65" t="str">
            <v>B-10</v>
          </cell>
          <cell r="D65" t="str">
            <v>B-10:Zone3</v>
          </cell>
          <cell r="E65">
            <v>12</v>
          </cell>
          <cell r="F65">
            <v>100</v>
          </cell>
          <cell r="G65">
            <v>534</v>
          </cell>
          <cell r="H65">
            <v>113</v>
          </cell>
          <cell r="I65">
            <v>768</v>
          </cell>
          <cell r="J65">
            <v>74</v>
          </cell>
          <cell r="K65">
            <v>47</v>
          </cell>
          <cell r="L65">
            <v>121</v>
          </cell>
          <cell r="M65">
            <v>38.84297520661157</v>
          </cell>
          <cell r="N65">
            <v>0.16</v>
          </cell>
          <cell r="R65">
            <v>2162.1621621621621</v>
          </cell>
          <cell r="S65">
            <v>293.75</v>
          </cell>
          <cell r="T65">
            <v>756.25</v>
          </cell>
          <cell r="V65" t="str">
            <v>wtr almost nothing if compared wi/ previous test</v>
          </cell>
          <cell r="W65">
            <v>160</v>
          </cell>
          <cell r="X65">
            <v>0</v>
          </cell>
          <cell r="Y65">
            <v>293.75</v>
          </cell>
          <cell r="Z65">
            <v>462.5</v>
          </cell>
        </row>
        <row r="66">
          <cell r="B66">
            <v>39707</v>
          </cell>
          <cell r="C66" t="str">
            <v>B-10</v>
          </cell>
          <cell r="D66" t="str">
            <v>B-10:Zone3</v>
          </cell>
          <cell r="E66">
            <v>13</v>
          </cell>
          <cell r="F66">
            <v>100</v>
          </cell>
          <cell r="G66">
            <v>533</v>
          </cell>
          <cell r="H66">
            <v>116</v>
          </cell>
          <cell r="I66">
            <v>708</v>
          </cell>
          <cell r="J66">
            <v>130</v>
          </cell>
          <cell r="K66">
            <v>8</v>
          </cell>
          <cell r="L66">
            <v>138</v>
          </cell>
          <cell r="M66">
            <v>5.7971014492753623</v>
          </cell>
          <cell r="N66">
            <v>1.6</v>
          </cell>
          <cell r="O66">
            <v>1.6</v>
          </cell>
          <cell r="R66">
            <v>12307.692307692309</v>
          </cell>
          <cell r="S66">
            <v>5</v>
          </cell>
          <cell r="T66">
            <v>86.25</v>
          </cell>
          <cell r="V66" t="str">
            <v>test after VS --&gt; good</v>
          </cell>
          <cell r="W66">
            <v>1600</v>
          </cell>
          <cell r="X66">
            <v>0</v>
          </cell>
          <cell r="Y66">
            <v>5</v>
          </cell>
          <cell r="Z66">
            <v>81.25</v>
          </cell>
        </row>
        <row r="67">
          <cell r="B67">
            <v>39712</v>
          </cell>
          <cell r="C67" t="str">
            <v>B-10</v>
          </cell>
          <cell r="D67" t="str">
            <v>B-10:Zone3</v>
          </cell>
          <cell r="E67">
            <v>9</v>
          </cell>
          <cell r="F67">
            <v>100</v>
          </cell>
          <cell r="G67">
            <v>533</v>
          </cell>
          <cell r="H67">
            <v>119</v>
          </cell>
          <cell r="I67">
            <v>716</v>
          </cell>
          <cell r="J67">
            <v>85.5</v>
          </cell>
          <cell r="K67">
            <v>20.3</v>
          </cell>
          <cell r="L67">
            <v>105.8</v>
          </cell>
          <cell r="M67">
            <v>19.187145557655956</v>
          </cell>
          <cell r="N67">
            <v>1.4</v>
          </cell>
          <cell r="O67">
            <v>1.4</v>
          </cell>
          <cell r="R67">
            <v>16374.269005847953</v>
          </cell>
          <cell r="S67">
            <v>14.5</v>
          </cell>
          <cell r="T67">
            <v>75.571428571428569</v>
          </cell>
          <cell r="W67">
            <v>1400</v>
          </cell>
          <cell r="X67">
            <v>0</v>
          </cell>
          <cell r="Y67">
            <v>14.500000000000002</v>
          </cell>
          <cell r="Z67">
            <v>61.071428571428577</v>
          </cell>
        </row>
        <row r="68">
          <cell r="B68">
            <v>39789</v>
          </cell>
          <cell r="C68" t="str">
            <v>B-10</v>
          </cell>
          <cell r="D68" t="str">
            <v>B-10:Zone3</v>
          </cell>
          <cell r="E68">
            <v>9</v>
          </cell>
          <cell r="F68">
            <v>100</v>
          </cell>
          <cell r="G68">
            <v>487</v>
          </cell>
          <cell r="H68">
            <v>88</v>
          </cell>
          <cell r="I68">
            <v>816</v>
          </cell>
          <cell r="J68">
            <v>39</v>
          </cell>
          <cell r="K68">
            <v>0</v>
          </cell>
          <cell r="L68">
            <v>39</v>
          </cell>
          <cell r="M68">
            <v>0</v>
          </cell>
          <cell r="N68">
            <v>0.2</v>
          </cell>
          <cell r="R68">
            <v>5128.2051282051279</v>
          </cell>
          <cell r="S68">
            <v>0</v>
          </cell>
          <cell r="T68">
            <v>195</v>
          </cell>
          <cell r="V68" t="str">
            <v>Choke Test 100 %</v>
          </cell>
          <cell r="W68">
            <v>200</v>
          </cell>
          <cell r="X68">
            <v>0</v>
          </cell>
          <cell r="Y68">
            <v>0</v>
          </cell>
          <cell r="Z68">
            <v>195</v>
          </cell>
        </row>
        <row r="69">
          <cell r="B69">
            <v>39795</v>
          </cell>
          <cell r="C69" t="str">
            <v>B-10</v>
          </cell>
          <cell r="D69" t="str">
            <v>B-10:Zone3</v>
          </cell>
          <cell r="E69">
            <v>11</v>
          </cell>
          <cell r="F69">
            <v>100</v>
          </cell>
          <cell r="G69">
            <v>478</v>
          </cell>
          <cell r="H69">
            <v>92</v>
          </cell>
          <cell r="I69">
            <v>825</v>
          </cell>
          <cell r="J69">
            <v>50</v>
          </cell>
          <cell r="K69">
            <v>176</v>
          </cell>
          <cell r="L69">
            <v>226</v>
          </cell>
          <cell r="M69">
            <v>77.876106194690266</v>
          </cell>
          <cell r="N69">
            <v>0</v>
          </cell>
          <cell r="O69">
            <v>0</v>
          </cell>
          <cell r="R69">
            <v>0</v>
          </cell>
          <cell r="T69">
            <v>0</v>
          </cell>
          <cell r="V69" t="str">
            <v>gas disappear</v>
          </cell>
          <cell r="W69">
            <v>0</v>
          </cell>
          <cell r="X69">
            <v>0</v>
          </cell>
          <cell r="Y69" t="e">
            <v>#DIV/0!</v>
          </cell>
          <cell r="Z69" t="e">
            <v>#DIV/0!</v>
          </cell>
        </row>
        <row r="70">
          <cell r="B70">
            <v>39819</v>
          </cell>
          <cell r="C70" t="str">
            <v>B-10</v>
          </cell>
          <cell r="D70" t="str">
            <v>B-10:Zone3</v>
          </cell>
          <cell r="E70">
            <v>10</v>
          </cell>
          <cell r="F70">
            <v>100</v>
          </cell>
          <cell r="G70">
            <v>403</v>
          </cell>
          <cell r="H70">
            <v>92</v>
          </cell>
          <cell r="I70">
            <v>832</v>
          </cell>
          <cell r="J70">
            <v>92</v>
          </cell>
          <cell r="K70">
            <v>27</v>
          </cell>
          <cell r="L70">
            <v>119</v>
          </cell>
          <cell r="M70">
            <v>22.689075630252102</v>
          </cell>
          <cell r="N70">
            <v>1.1000000000000001</v>
          </cell>
          <cell r="R70">
            <v>11956.521739130434</v>
          </cell>
          <cell r="S70">
            <v>24.545454545454547</v>
          </cell>
          <cell r="T70">
            <v>108.18181818181819</v>
          </cell>
          <cell r="V70" t="str">
            <v>flow after shut-in (SCSSV hyd line leak)</v>
          </cell>
          <cell r="W70">
            <v>1100</v>
          </cell>
          <cell r="X70">
            <v>0</v>
          </cell>
          <cell r="Y70">
            <v>24.545454545454543</v>
          </cell>
          <cell r="Z70">
            <v>83.636363636363626</v>
          </cell>
        </row>
        <row r="71">
          <cell r="B71">
            <v>39883</v>
          </cell>
          <cell r="C71" t="str">
            <v>B-10</v>
          </cell>
          <cell r="D71" t="str">
            <v>B-10:Zone3</v>
          </cell>
          <cell r="E71">
            <v>14</v>
          </cell>
          <cell r="F71">
            <v>101</v>
          </cell>
          <cell r="G71">
            <v>514</v>
          </cell>
          <cell r="H71">
            <v>91</v>
          </cell>
          <cell r="I71">
            <v>846</v>
          </cell>
          <cell r="J71">
            <v>57</v>
          </cell>
          <cell r="K71">
            <v>0</v>
          </cell>
          <cell r="L71">
            <v>57</v>
          </cell>
          <cell r="M71">
            <v>0</v>
          </cell>
          <cell r="N71">
            <v>0.01</v>
          </cell>
          <cell r="R71">
            <v>175.43859649122808</v>
          </cell>
          <cell r="S71">
            <v>0</v>
          </cell>
          <cell r="T71">
            <v>5700</v>
          </cell>
          <cell r="W71">
            <v>10</v>
          </cell>
          <cell r="X71">
            <v>0</v>
          </cell>
          <cell r="Y71">
            <v>0</v>
          </cell>
          <cell r="Z71">
            <v>5700</v>
          </cell>
        </row>
        <row r="72">
          <cell r="B72">
            <v>39946</v>
          </cell>
          <cell r="C72" t="str">
            <v>B-10</v>
          </cell>
          <cell r="D72" t="str">
            <v>B-10:Zone3</v>
          </cell>
          <cell r="E72">
            <v>11</v>
          </cell>
          <cell r="F72">
            <v>100</v>
          </cell>
          <cell r="G72">
            <v>392</v>
          </cell>
          <cell r="H72">
            <v>101</v>
          </cell>
          <cell r="I72">
            <v>852</v>
          </cell>
          <cell r="J72">
            <v>41</v>
          </cell>
          <cell r="K72">
            <v>0</v>
          </cell>
          <cell r="L72">
            <v>41</v>
          </cell>
          <cell r="M72">
            <v>0</v>
          </cell>
          <cell r="N72">
            <v>1.33</v>
          </cell>
          <cell r="R72">
            <v>32439.024390243903</v>
          </cell>
          <cell r="S72">
            <v>0</v>
          </cell>
          <cell r="T72">
            <v>30.827067669172934</v>
          </cell>
          <cell r="V72" t="str">
            <v>after 1 week SI and flow to VS</v>
          </cell>
          <cell r="W72">
            <v>1330</v>
          </cell>
          <cell r="X72">
            <v>0</v>
          </cell>
          <cell r="Y72">
            <v>0</v>
          </cell>
          <cell r="Z72">
            <v>30.82706766917293</v>
          </cell>
        </row>
        <row r="73">
          <cell r="B73">
            <v>39947</v>
          </cell>
          <cell r="C73" t="str">
            <v>B-10</v>
          </cell>
          <cell r="D73" t="str">
            <v>B-10:Zone3</v>
          </cell>
          <cell r="E73">
            <v>14</v>
          </cell>
          <cell r="F73">
            <v>100</v>
          </cell>
          <cell r="G73">
            <v>392</v>
          </cell>
          <cell r="H73">
            <v>107</v>
          </cell>
          <cell r="I73">
            <v>860</v>
          </cell>
          <cell r="J73">
            <v>131.19999999999999</v>
          </cell>
          <cell r="K73">
            <v>0</v>
          </cell>
          <cell r="L73">
            <v>131.19999999999999</v>
          </cell>
          <cell r="M73">
            <v>0</v>
          </cell>
          <cell r="N73">
            <v>1.26</v>
          </cell>
          <cell r="O73">
            <v>1.26</v>
          </cell>
          <cell r="P73">
            <v>0</v>
          </cell>
          <cell r="R73">
            <v>9603.6585365853662</v>
          </cell>
          <cell r="S73">
            <v>0</v>
          </cell>
          <cell r="T73">
            <v>104.12698412698413</v>
          </cell>
          <cell r="W73">
            <v>1260</v>
          </cell>
          <cell r="X73">
            <v>0</v>
          </cell>
          <cell r="Y73">
            <v>0</v>
          </cell>
          <cell r="Z73">
            <v>104.12698412698411</v>
          </cell>
        </row>
        <row r="74">
          <cell r="B74">
            <v>39954</v>
          </cell>
          <cell r="C74" t="str">
            <v>B-10</v>
          </cell>
          <cell r="D74" t="str">
            <v>B-10:Zone3</v>
          </cell>
          <cell r="E74">
            <v>12</v>
          </cell>
          <cell r="F74">
            <v>98</v>
          </cell>
          <cell r="G74">
            <v>411</v>
          </cell>
          <cell r="H74">
            <v>97</v>
          </cell>
          <cell r="I74">
            <v>855</v>
          </cell>
          <cell r="J74">
            <v>4.3</v>
          </cell>
          <cell r="K74">
            <v>0</v>
          </cell>
          <cell r="L74">
            <v>4.3</v>
          </cell>
          <cell r="M74">
            <v>0</v>
          </cell>
          <cell r="N74">
            <v>0.77</v>
          </cell>
          <cell r="O74">
            <v>0.77</v>
          </cell>
          <cell r="P74">
            <v>0</v>
          </cell>
          <cell r="R74">
            <v>179069.76744186046</v>
          </cell>
          <cell r="S74">
            <v>0</v>
          </cell>
          <cell r="T74">
            <v>5.5844155844155843</v>
          </cell>
          <cell r="V74" t="str">
            <v>load up</v>
          </cell>
          <cell r="W74">
            <v>770</v>
          </cell>
          <cell r="X74">
            <v>0</v>
          </cell>
          <cell r="Y74">
            <v>0</v>
          </cell>
          <cell r="Z74">
            <v>5.5844155844155843</v>
          </cell>
        </row>
        <row r="75">
          <cell r="B75">
            <v>40041</v>
          </cell>
          <cell r="C75" t="str">
            <v>B-10</v>
          </cell>
          <cell r="D75" t="str">
            <v>B-10:Zone3</v>
          </cell>
          <cell r="E75">
            <v>21</v>
          </cell>
          <cell r="F75">
            <v>100</v>
          </cell>
          <cell r="G75">
            <v>392</v>
          </cell>
          <cell r="H75">
            <v>105</v>
          </cell>
          <cell r="I75">
            <v>644</v>
          </cell>
          <cell r="J75">
            <v>98</v>
          </cell>
          <cell r="K75">
            <v>68</v>
          </cell>
          <cell r="L75">
            <v>166</v>
          </cell>
          <cell r="M75">
            <v>40.963855421686745</v>
          </cell>
          <cell r="N75">
            <v>1.04</v>
          </cell>
          <cell r="R75">
            <v>10612.244897959185</v>
          </cell>
          <cell r="S75">
            <v>65.384615384615387</v>
          </cell>
          <cell r="T75">
            <v>159.61538461538461</v>
          </cell>
          <cell r="V75" t="str">
            <v>Normal mode</v>
          </cell>
          <cell r="W75">
            <v>1040</v>
          </cell>
          <cell r="X75">
            <v>0</v>
          </cell>
          <cell r="Y75">
            <v>65.384615384615387</v>
          </cell>
          <cell r="Z75">
            <v>94.230769230769226</v>
          </cell>
        </row>
        <row r="76">
          <cell r="B76">
            <v>40072</v>
          </cell>
          <cell r="C76" t="str">
            <v>B-10</v>
          </cell>
          <cell r="D76" t="str">
            <v>B-10:Zone3</v>
          </cell>
          <cell r="E76">
            <v>13</v>
          </cell>
          <cell r="F76">
            <v>99</v>
          </cell>
          <cell r="G76">
            <v>372</v>
          </cell>
          <cell r="H76">
            <v>94</v>
          </cell>
          <cell r="I76">
            <v>825</v>
          </cell>
          <cell r="J76">
            <v>56</v>
          </cell>
          <cell r="K76">
            <v>470</v>
          </cell>
          <cell r="L76">
            <v>526</v>
          </cell>
          <cell r="M76">
            <v>89.353612167300383</v>
          </cell>
          <cell r="N76">
            <v>0.83</v>
          </cell>
          <cell r="R76">
            <v>14821.428571428571</v>
          </cell>
          <cell r="S76">
            <v>566.26506024096386</v>
          </cell>
          <cell r="T76">
            <v>633.73493975903614</v>
          </cell>
          <cell r="W76">
            <v>830</v>
          </cell>
          <cell r="X76">
            <v>0</v>
          </cell>
          <cell r="Y76">
            <v>566.26506024096386</v>
          </cell>
          <cell r="Z76">
            <v>67.46987951807229</v>
          </cell>
        </row>
        <row r="77">
          <cell r="B77">
            <v>40079</v>
          </cell>
          <cell r="C77" t="str">
            <v>B-10</v>
          </cell>
          <cell r="D77" t="str">
            <v>B-10:Zone3</v>
          </cell>
          <cell r="E77">
            <v>9</v>
          </cell>
          <cell r="F77">
            <v>99</v>
          </cell>
          <cell r="G77">
            <v>377</v>
          </cell>
          <cell r="H77">
            <v>95</v>
          </cell>
          <cell r="I77">
            <v>623</v>
          </cell>
          <cell r="J77">
            <v>57</v>
          </cell>
          <cell r="K77">
            <v>40</v>
          </cell>
          <cell r="L77">
            <v>97</v>
          </cell>
          <cell r="M77">
            <v>41.237113402061858</v>
          </cell>
          <cell r="N77">
            <v>0.05</v>
          </cell>
          <cell r="R77">
            <v>877.19298245614038</v>
          </cell>
          <cell r="S77">
            <v>800</v>
          </cell>
          <cell r="T77">
            <v>1940</v>
          </cell>
          <cell r="W77">
            <v>50</v>
          </cell>
          <cell r="X77">
            <v>0</v>
          </cell>
          <cell r="Y77">
            <v>800</v>
          </cell>
          <cell r="Z77">
            <v>1140</v>
          </cell>
        </row>
        <row r="78">
          <cell r="B78">
            <v>40112</v>
          </cell>
          <cell r="C78" t="str">
            <v>B-10</v>
          </cell>
          <cell r="D78" t="str">
            <v>B-10:Zone3</v>
          </cell>
          <cell r="E78">
            <v>7</v>
          </cell>
          <cell r="F78">
            <v>99</v>
          </cell>
          <cell r="G78">
            <v>386</v>
          </cell>
          <cell r="H78">
            <v>97</v>
          </cell>
          <cell r="I78">
            <v>639</v>
          </cell>
          <cell r="J78">
            <v>54</v>
          </cell>
          <cell r="K78">
            <v>0</v>
          </cell>
          <cell r="L78">
            <v>54</v>
          </cell>
          <cell r="M78">
            <v>0</v>
          </cell>
          <cell r="N78">
            <v>0.78</v>
          </cell>
          <cell r="R78">
            <v>14444.444444444445</v>
          </cell>
          <cell r="S78">
            <v>0</v>
          </cell>
          <cell r="T78">
            <v>69.230769230769226</v>
          </cell>
          <cell r="W78">
            <v>780</v>
          </cell>
          <cell r="X78">
            <v>0</v>
          </cell>
          <cell r="Y78">
            <v>0</v>
          </cell>
          <cell r="Z78">
            <v>69.230769230769226</v>
          </cell>
        </row>
        <row r="79">
          <cell r="B79">
            <v>40159</v>
          </cell>
          <cell r="C79" t="str">
            <v>B-10</v>
          </cell>
          <cell r="D79" t="str">
            <v>B-10:Zone3</v>
          </cell>
          <cell r="E79">
            <v>9</v>
          </cell>
          <cell r="F79">
            <v>99</v>
          </cell>
          <cell r="G79">
            <v>382</v>
          </cell>
          <cell r="H79">
            <v>91</v>
          </cell>
          <cell r="I79">
            <v>636</v>
          </cell>
          <cell r="J79">
            <v>35</v>
          </cell>
          <cell r="K79">
            <v>0</v>
          </cell>
          <cell r="L79">
            <v>35</v>
          </cell>
          <cell r="M79">
            <v>0</v>
          </cell>
          <cell r="N79">
            <v>0.82</v>
          </cell>
          <cell r="R79">
            <v>23428.571428571428</v>
          </cell>
          <cell r="S79">
            <v>0</v>
          </cell>
          <cell r="T79">
            <v>42.68292682926829</v>
          </cell>
          <cell r="W79">
            <v>820</v>
          </cell>
          <cell r="X79">
            <v>0</v>
          </cell>
          <cell r="Y79">
            <v>0</v>
          </cell>
          <cell r="Z79">
            <v>42.682926829268297</v>
          </cell>
        </row>
        <row r="80">
          <cell r="B80">
            <v>40260</v>
          </cell>
          <cell r="C80" t="str">
            <v>B-10</v>
          </cell>
          <cell r="D80" t="str">
            <v>B-10:Zone3</v>
          </cell>
          <cell r="E80">
            <v>12</v>
          </cell>
          <cell r="F80">
            <v>99</v>
          </cell>
          <cell r="G80">
            <v>386</v>
          </cell>
          <cell r="H80">
            <v>93</v>
          </cell>
          <cell r="I80">
            <v>624</v>
          </cell>
          <cell r="J80">
            <v>122.3</v>
          </cell>
          <cell r="K80">
            <v>851.8</v>
          </cell>
          <cell r="L80">
            <v>974.1</v>
          </cell>
          <cell r="M80">
            <v>87.444820860281283</v>
          </cell>
          <cell r="N80">
            <v>0.31</v>
          </cell>
          <cell r="O80">
            <v>0.31</v>
          </cell>
          <cell r="P80">
            <v>0</v>
          </cell>
          <cell r="R80">
            <v>2534.7506132461162</v>
          </cell>
          <cell r="S80">
            <v>2747.7419354838707</v>
          </cell>
          <cell r="T80">
            <v>3142.2580645161293</v>
          </cell>
          <cell r="V80" t="str">
            <v>new meter</v>
          </cell>
          <cell r="W80">
            <v>310</v>
          </cell>
          <cell r="X80">
            <v>0</v>
          </cell>
          <cell r="Y80">
            <v>2747.7419354838707</v>
          </cell>
          <cell r="Z80">
            <v>394.51612903225805</v>
          </cell>
        </row>
        <row r="81">
          <cell r="B81">
            <v>40261</v>
          </cell>
          <cell r="C81" t="str">
            <v>B-10</v>
          </cell>
          <cell r="D81" t="str">
            <v>B-10:Zone3</v>
          </cell>
          <cell r="E81">
            <v>15</v>
          </cell>
          <cell r="F81">
            <v>99</v>
          </cell>
          <cell r="G81">
            <v>386</v>
          </cell>
          <cell r="H81">
            <v>94</v>
          </cell>
          <cell r="I81">
            <v>623</v>
          </cell>
          <cell r="J81">
            <v>120</v>
          </cell>
          <cell r="K81">
            <v>886</v>
          </cell>
          <cell r="L81">
            <v>1006</v>
          </cell>
          <cell r="M81">
            <v>88.071570576540751</v>
          </cell>
          <cell r="N81">
            <v>0.33</v>
          </cell>
          <cell r="R81">
            <v>2750</v>
          </cell>
          <cell r="S81">
            <v>2684.848484848485</v>
          </cell>
          <cell r="T81">
            <v>3048.4848484848485</v>
          </cell>
          <cell r="V81" t="str">
            <v>new meter (wtr lev didn't agree)</v>
          </cell>
          <cell r="W81">
            <v>330</v>
          </cell>
          <cell r="X81">
            <v>0</v>
          </cell>
          <cell r="Y81">
            <v>2684.8484848484845</v>
          </cell>
          <cell r="Z81">
            <v>363.63636363636363</v>
          </cell>
        </row>
        <row r="82">
          <cell r="B82">
            <v>40271</v>
          </cell>
          <cell r="C82" t="str">
            <v>B-10</v>
          </cell>
          <cell r="D82" t="str">
            <v>B-10:Zone3</v>
          </cell>
          <cell r="E82">
            <v>10</v>
          </cell>
          <cell r="F82">
            <v>99</v>
          </cell>
          <cell r="G82">
            <v>386</v>
          </cell>
          <cell r="H82">
            <v>90</v>
          </cell>
          <cell r="I82">
            <v>621</v>
          </cell>
          <cell r="J82">
            <v>119.5</v>
          </cell>
          <cell r="K82">
            <v>892.5</v>
          </cell>
          <cell r="L82">
            <v>1012</v>
          </cell>
          <cell r="M82">
            <v>88.191699604743079</v>
          </cell>
          <cell r="N82">
            <v>0.48</v>
          </cell>
          <cell r="O82">
            <v>0.48</v>
          </cell>
          <cell r="P82">
            <v>0</v>
          </cell>
          <cell r="R82">
            <v>4016.7364016736401</v>
          </cell>
          <cell r="S82">
            <v>1859.375</v>
          </cell>
          <cell r="T82">
            <v>2108.3333333333335</v>
          </cell>
          <cell r="V82" t="str">
            <v>new meter, wtr too high</v>
          </cell>
          <cell r="W82">
            <v>480</v>
          </cell>
          <cell r="X82">
            <v>0</v>
          </cell>
          <cell r="Y82">
            <v>1859.375</v>
          </cell>
          <cell r="Z82">
            <v>248.95833333333334</v>
          </cell>
        </row>
        <row r="83">
          <cell r="B83">
            <v>40277</v>
          </cell>
          <cell r="C83" t="str">
            <v>B-10</v>
          </cell>
          <cell r="D83" t="str">
            <v>B-10:Zone3</v>
          </cell>
          <cell r="E83">
            <v>20</v>
          </cell>
          <cell r="F83">
            <v>99</v>
          </cell>
          <cell r="G83">
            <v>386</v>
          </cell>
          <cell r="H83">
            <v>92</v>
          </cell>
          <cell r="I83">
            <v>626</v>
          </cell>
          <cell r="J83">
            <v>132.9</v>
          </cell>
          <cell r="K83">
            <v>90</v>
          </cell>
          <cell r="L83">
            <v>222.9</v>
          </cell>
          <cell r="M83">
            <v>40.376850605652756</v>
          </cell>
          <cell r="N83">
            <v>0.17</v>
          </cell>
          <cell r="O83">
            <v>0.17</v>
          </cell>
          <cell r="P83">
            <v>0</v>
          </cell>
          <cell r="R83">
            <v>1279.1572610985704</v>
          </cell>
          <cell r="S83">
            <v>529.41176470588232</v>
          </cell>
          <cell r="T83">
            <v>1311.1764705882354</v>
          </cell>
          <cell r="V83" t="str">
            <v>alloc purpose</v>
          </cell>
          <cell r="W83">
            <v>170</v>
          </cell>
          <cell r="X83">
            <v>0</v>
          </cell>
          <cell r="Y83">
            <v>529.41176470588232</v>
          </cell>
          <cell r="Z83">
            <v>781.76470588235293</v>
          </cell>
        </row>
        <row r="84">
          <cell r="B84">
            <v>40307</v>
          </cell>
          <cell r="C84" t="str">
            <v>B-10</v>
          </cell>
          <cell r="D84" t="str">
            <v>B-10:Zone3</v>
          </cell>
          <cell r="E84">
            <v>12</v>
          </cell>
          <cell r="F84">
            <v>100</v>
          </cell>
          <cell r="G84">
            <v>381</v>
          </cell>
          <cell r="H84">
            <v>96</v>
          </cell>
          <cell r="I84">
            <v>650</v>
          </cell>
          <cell r="J84">
            <v>125</v>
          </cell>
          <cell r="K84">
            <v>90</v>
          </cell>
          <cell r="L84">
            <v>215</v>
          </cell>
          <cell r="M84">
            <v>41.860465116279073</v>
          </cell>
          <cell r="N84">
            <v>0.12</v>
          </cell>
          <cell r="O84">
            <v>0.12</v>
          </cell>
          <cell r="R84">
            <v>960</v>
          </cell>
          <cell r="S84">
            <v>750</v>
          </cell>
          <cell r="T84">
            <v>1791.6666666666667</v>
          </cell>
          <cell r="V84" t="str">
            <v>alloc purpose</v>
          </cell>
          <cell r="W84">
            <v>120</v>
          </cell>
          <cell r="X84">
            <v>0</v>
          </cell>
          <cell r="Y84">
            <v>750</v>
          </cell>
          <cell r="Z84">
            <v>1041.6666666666667</v>
          </cell>
        </row>
        <row r="85">
          <cell r="B85">
            <v>40316</v>
          </cell>
          <cell r="C85" t="str">
            <v>B-10</v>
          </cell>
          <cell r="D85" t="str">
            <v>B-10:Zone3</v>
          </cell>
          <cell r="E85">
            <v>7</v>
          </cell>
          <cell r="F85">
            <v>100</v>
          </cell>
          <cell r="G85">
            <v>381</v>
          </cell>
          <cell r="H85">
            <v>90</v>
          </cell>
          <cell r="I85">
            <v>639</v>
          </cell>
          <cell r="J85">
            <v>144</v>
          </cell>
          <cell r="K85">
            <v>85</v>
          </cell>
          <cell r="L85">
            <v>229</v>
          </cell>
          <cell r="M85">
            <v>37.117903930131007</v>
          </cell>
          <cell r="N85">
            <v>0.13</v>
          </cell>
          <cell r="R85">
            <v>902.77777777777783</v>
          </cell>
          <cell r="S85">
            <v>653.84615384615381</v>
          </cell>
          <cell r="T85">
            <v>1761.5384615384614</v>
          </cell>
          <cell r="V85" t="str">
            <v>LDM</v>
          </cell>
          <cell r="W85">
            <v>130</v>
          </cell>
          <cell r="X85">
            <v>0</v>
          </cell>
          <cell r="Y85">
            <v>653.84615384615381</v>
          </cell>
          <cell r="Z85">
            <v>1107.6923076923076</v>
          </cell>
        </row>
        <row r="86">
          <cell r="B86">
            <v>40341</v>
          </cell>
          <cell r="C86" t="str">
            <v>B-10</v>
          </cell>
          <cell r="D86" t="str">
            <v>B-10:Zone3</v>
          </cell>
          <cell r="E86">
            <v>12</v>
          </cell>
          <cell r="F86">
            <v>99</v>
          </cell>
          <cell r="G86">
            <v>391</v>
          </cell>
          <cell r="H86">
            <v>95</v>
          </cell>
          <cell r="I86">
            <v>639</v>
          </cell>
          <cell r="J86">
            <v>128</v>
          </cell>
          <cell r="K86">
            <v>66</v>
          </cell>
          <cell r="L86">
            <v>194</v>
          </cell>
          <cell r="M86">
            <v>34.020618556701031</v>
          </cell>
          <cell r="N86">
            <v>1.44</v>
          </cell>
          <cell r="R86">
            <v>11250</v>
          </cell>
          <cell r="S86">
            <v>45.833333333333336</v>
          </cell>
          <cell r="T86">
            <v>134.72222222222223</v>
          </cell>
          <cell r="V86" t="str">
            <v>LDM</v>
          </cell>
          <cell r="W86">
            <v>1440</v>
          </cell>
          <cell r="X86">
            <v>0</v>
          </cell>
          <cell r="Y86">
            <v>45.833333333333336</v>
          </cell>
          <cell r="Z86">
            <v>88.888888888888886</v>
          </cell>
        </row>
        <row r="87">
          <cell r="B87">
            <v>40386</v>
          </cell>
          <cell r="C87" t="str">
            <v>B-10</v>
          </cell>
          <cell r="D87" t="str">
            <v>B-10:Zone3</v>
          </cell>
          <cell r="E87">
            <v>17</v>
          </cell>
          <cell r="F87">
            <v>99</v>
          </cell>
          <cell r="G87">
            <v>390</v>
          </cell>
          <cell r="H87">
            <v>90</v>
          </cell>
          <cell r="I87">
            <v>630</v>
          </cell>
          <cell r="J87">
            <v>155</v>
          </cell>
          <cell r="K87">
            <v>0</v>
          </cell>
          <cell r="L87">
            <v>155</v>
          </cell>
          <cell r="M87">
            <v>0</v>
          </cell>
          <cell r="N87">
            <v>0.84</v>
          </cell>
          <cell r="R87">
            <v>5419.3548387096771</v>
          </cell>
          <cell r="S87">
            <v>0</v>
          </cell>
          <cell r="T87">
            <v>184.52380952380952</v>
          </cell>
          <cell r="V87" t="str">
            <v>close with LDM</v>
          </cell>
          <cell r="W87">
            <v>840</v>
          </cell>
          <cell r="X87">
            <v>0</v>
          </cell>
          <cell r="Y87">
            <v>0</v>
          </cell>
          <cell r="Z87">
            <v>184.52380952380952</v>
          </cell>
        </row>
        <row r="88">
          <cell r="B88">
            <v>40402</v>
          </cell>
          <cell r="C88" t="str">
            <v>B-10</v>
          </cell>
          <cell r="D88" t="str">
            <v>B-10:Zone3</v>
          </cell>
          <cell r="E88">
            <v>7</v>
          </cell>
          <cell r="F88">
            <v>100</v>
          </cell>
          <cell r="G88">
            <v>386</v>
          </cell>
          <cell r="H88">
            <v>88</v>
          </cell>
          <cell r="I88">
            <v>631</v>
          </cell>
          <cell r="J88">
            <v>98</v>
          </cell>
          <cell r="K88">
            <v>75</v>
          </cell>
          <cell r="L88">
            <v>173</v>
          </cell>
          <cell r="M88">
            <v>43.352601156069362</v>
          </cell>
          <cell r="N88">
            <v>1</v>
          </cell>
          <cell r="O88">
            <v>1</v>
          </cell>
          <cell r="P88">
            <v>0</v>
          </cell>
          <cell r="R88">
            <v>10204.081632653062</v>
          </cell>
          <cell r="S88">
            <v>75</v>
          </cell>
          <cell r="T88">
            <v>173</v>
          </cell>
          <cell r="V88" t="str">
            <v>LDM</v>
          </cell>
          <cell r="W88">
            <v>1000</v>
          </cell>
          <cell r="X88">
            <v>0</v>
          </cell>
          <cell r="Y88">
            <v>75</v>
          </cell>
          <cell r="Z88">
            <v>98</v>
          </cell>
        </row>
        <row r="89">
          <cell r="B89">
            <v>40442</v>
          </cell>
          <cell r="C89" t="str">
            <v>B-10</v>
          </cell>
          <cell r="D89" t="str">
            <v>B-10:Zone3</v>
          </cell>
          <cell r="E89">
            <v>18</v>
          </cell>
          <cell r="F89">
            <v>99</v>
          </cell>
          <cell r="G89">
            <v>391</v>
          </cell>
          <cell r="H89">
            <v>94</v>
          </cell>
          <cell r="I89">
            <v>583</v>
          </cell>
          <cell r="J89">
            <v>109.1</v>
          </cell>
          <cell r="K89">
            <v>75</v>
          </cell>
          <cell r="L89">
            <v>184.1</v>
          </cell>
          <cell r="M89">
            <v>40.738728951656711</v>
          </cell>
          <cell r="N89">
            <v>0.73</v>
          </cell>
          <cell r="O89">
            <v>0.73</v>
          </cell>
          <cell r="P89">
            <v>0</v>
          </cell>
          <cell r="R89">
            <v>6691.1090742438128</v>
          </cell>
          <cell r="S89">
            <v>102.73972602739725</v>
          </cell>
          <cell r="T89">
            <v>252.1917808219178</v>
          </cell>
          <cell r="W89">
            <v>730</v>
          </cell>
          <cell r="X89">
            <v>0</v>
          </cell>
          <cell r="Y89">
            <v>102.73972602739727</v>
          </cell>
          <cell r="Z89">
            <v>149.45205479452054</v>
          </cell>
        </row>
        <row r="90">
          <cell r="B90">
            <v>40448</v>
          </cell>
          <cell r="C90" t="str">
            <v>B-10</v>
          </cell>
          <cell r="D90" t="str">
            <v>B-10:Zone3</v>
          </cell>
          <cell r="E90">
            <v>8</v>
          </cell>
          <cell r="F90">
            <v>99</v>
          </cell>
          <cell r="G90">
            <v>392</v>
          </cell>
          <cell r="H90">
            <v>90</v>
          </cell>
          <cell r="I90">
            <v>580</v>
          </cell>
          <cell r="J90">
            <v>112</v>
          </cell>
          <cell r="K90">
            <v>85</v>
          </cell>
          <cell r="L90">
            <v>197</v>
          </cell>
          <cell r="M90">
            <v>43.147208121827411</v>
          </cell>
          <cell r="N90">
            <v>0.92</v>
          </cell>
          <cell r="O90">
            <v>0.92</v>
          </cell>
          <cell r="R90">
            <v>8214.2857142857138</v>
          </cell>
          <cell r="S90">
            <v>92.391304347826093</v>
          </cell>
          <cell r="T90">
            <v>214.13043478260869</v>
          </cell>
          <cell r="W90">
            <v>920</v>
          </cell>
          <cell r="X90">
            <v>0</v>
          </cell>
          <cell r="Y90">
            <v>92.391304347826079</v>
          </cell>
          <cell r="Z90">
            <v>121.73913043478261</v>
          </cell>
        </row>
        <row r="91">
          <cell r="B91">
            <v>40458</v>
          </cell>
          <cell r="C91" t="str">
            <v>B-10</v>
          </cell>
          <cell r="D91" t="str">
            <v>B-10:Zone3</v>
          </cell>
          <cell r="E91">
            <v>16</v>
          </cell>
          <cell r="F91">
            <v>99</v>
          </cell>
          <cell r="G91">
            <v>391</v>
          </cell>
          <cell r="H91">
            <v>90</v>
          </cell>
          <cell r="I91">
            <v>576</v>
          </cell>
          <cell r="J91">
            <v>120</v>
          </cell>
          <cell r="K91">
            <v>75</v>
          </cell>
          <cell r="L91">
            <v>195</v>
          </cell>
          <cell r="M91">
            <v>38.46153846153846</v>
          </cell>
          <cell r="N91">
            <v>1.21</v>
          </cell>
          <cell r="O91">
            <v>1.21</v>
          </cell>
          <cell r="P91">
            <v>0</v>
          </cell>
          <cell r="R91">
            <v>10083.333333333334</v>
          </cell>
          <cell r="S91">
            <v>61.983471074380162</v>
          </cell>
          <cell r="T91">
            <v>161.15702479338842</v>
          </cell>
          <cell r="W91">
            <v>1210</v>
          </cell>
          <cell r="X91">
            <v>0</v>
          </cell>
          <cell r="Y91">
            <v>61.983471074380169</v>
          </cell>
          <cell r="Z91">
            <v>99.173553719008268</v>
          </cell>
        </row>
        <row r="92">
          <cell r="B92">
            <v>40465</v>
          </cell>
          <cell r="C92" t="str">
            <v>B-10</v>
          </cell>
          <cell r="D92" t="str">
            <v>B-10:Zone3</v>
          </cell>
          <cell r="E92">
            <v>22</v>
          </cell>
          <cell r="F92">
            <v>99</v>
          </cell>
          <cell r="G92">
            <v>386</v>
          </cell>
          <cell r="H92">
            <v>89</v>
          </cell>
          <cell r="I92">
            <v>578</v>
          </cell>
          <cell r="J92">
            <v>89.7</v>
          </cell>
          <cell r="K92">
            <v>84</v>
          </cell>
          <cell r="L92">
            <v>173.7</v>
          </cell>
          <cell r="M92">
            <v>48.359240069084628</v>
          </cell>
          <cell r="N92">
            <v>1.1599999999999999</v>
          </cell>
          <cell r="O92">
            <v>1.1599999999999999</v>
          </cell>
          <cell r="P92">
            <v>0</v>
          </cell>
          <cell r="R92">
            <v>12931.995540691192</v>
          </cell>
          <cell r="S92">
            <v>72.41379310344827</v>
          </cell>
          <cell r="T92">
            <v>149.74137931034483</v>
          </cell>
          <cell r="W92">
            <v>1160</v>
          </cell>
          <cell r="X92">
            <v>0</v>
          </cell>
          <cell r="Y92">
            <v>72.413793103448285</v>
          </cell>
          <cell r="Z92">
            <v>77.327586206896555</v>
          </cell>
        </row>
        <row r="93">
          <cell r="B93">
            <v>40473</v>
          </cell>
          <cell r="C93" t="str">
            <v>B-10</v>
          </cell>
          <cell r="D93" t="str">
            <v>B-10:Zone3</v>
          </cell>
          <cell r="E93">
            <v>7</v>
          </cell>
          <cell r="F93">
            <v>99</v>
          </cell>
          <cell r="G93">
            <v>386</v>
          </cell>
          <cell r="H93">
            <v>92</v>
          </cell>
          <cell r="I93">
            <v>580</v>
          </cell>
          <cell r="J93">
            <v>112</v>
          </cell>
          <cell r="K93">
            <v>85</v>
          </cell>
          <cell r="L93">
            <v>197</v>
          </cell>
          <cell r="M93">
            <v>43.147208121827411</v>
          </cell>
          <cell r="N93">
            <v>1.29</v>
          </cell>
          <cell r="O93">
            <v>1.29</v>
          </cell>
          <cell r="P93">
            <v>0</v>
          </cell>
          <cell r="R93">
            <v>11517.857142857143</v>
          </cell>
          <cell r="S93">
            <v>65.891472868217051</v>
          </cell>
          <cell r="T93">
            <v>152.71317829457365</v>
          </cell>
          <cell r="W93">
            <v>1290</v>
          </cell>
          <cell r="X93">
            <v>0</v>
          </cell>
          <cell r="Y93">
            <v>65.891472868217051</v>
          </cell>
          <cell r="Z93">
            <v>86.821705426356587</v>
          </cell>
        </row>
        <row r="94">
          <cell r="B94">
            <v>40486</v>
          </cell>
          <cell r="C94" t="str">
            <v>B-10</v>
          </cell>
          <cell r="D94" t="str">
            <v>B-10:Zone3</v>
          </cell>
          <cell r="E94">
            <v>12</v>
          </cell>
          <cell r="F94">
            <v>100</v>
          </cell>
          <cell r="G94">
            <v>386</v>
          </cell>
          <cell r="H94">
            <v>86</v>
          </cell>
          <cell r="I94">
            <v>1</v>
          </cell>
          <cell r="J94">
            <v>124</v>
          </cell>
          <cell r="K94">
            <v>82</v>
          </cell>
          <cell r="L94">
            <v>206</v>
          </cell>
          <cell r="M94">
            <v>39.805825242718448</v>
          </cell>
          <cell r="N94">
            <v>1.9</v>
          </cell>
          <cell r="O94">
            <v>1.9</v>
          </cell>
          <cell r="P94">
            <v>0</v>
          </cell>
          <cell r="R94">
            <v>15322.58064516129</v>
          </cell>
          <cell r="S94">
            <v>43.157894736842103</v>
          </cell>
          <cell r="T94">
            <v>108.42105263157895</v>
          </cell>
          <cell r="W94">
            <v>1900</v>
          </cell>
          <cell r="X94">
            <v>0</v>
          </cell>
          <cell r="Y94">
            <v>43.15789473684211</v>
          </cell>
          <cell r="Z94">
            <v>65.26315789473685</v>
          </cell>
        </row>
        <row r="95">
          <cell r="B95">
            <v>40497</v>
          </cell>
          <cell r="C95" t="str">
            <v>B-10</v>
          </cell>
          <cell r="D95" t="str">
            <v>B-10:Zone3</v>
          </cell>
          <cell r="E95">
            <v>9</v>
          </cell>
          <cell r="F95">
            <v>99</v>
          </cell>
          <cell r="G95">
            <v>386</v>
          </cell>
          <cell r="H95">
            <v>86</v>
          </cell>
          <cell r="I95">
            <v>1</v>
          </cell>
          <cell r="J95">
            <v>153</v>
          </cell>
          <cell r="K95">
            <v>94</v>
          </cell>
          <cell r="L95">
            <v>247</v>
          </cell>
          <cell r="M95">
            <v>38.056680161943319</v>
          </cell>
          <cell r="N95">
            <v>1.76</v>
          </cell>
          <cell r="O95">
            <v>1.76</v>
          </cell>
          <cell r="P95">
            <v>0</v>
          </cell>
          <cell r="R95">
            <v>11503.267973856209</v>
          </cell>
          <cell r="S95">
            <v>53.409090909090907</v>
          </cell>
          <cell r="T95">
            <v>140.34090909090909</v>
          </cell>
          <cell r="W95">
            <v>1760</v>
          </cell>
          <cell r="X95">
            <v>0</v>
          </cell>
          <cell r="Y95">
            <v>53.409090909090907</v>
          </cell>
          <cell r="Z95">
            <v>86.931818181818187</v>
          </cell>
        </row>
        <row r="96">
          <cell r="B96">
            <v>40531</v>
          </cell>
          <cell r="C96" t="str">
            <v>B-10</v>
          </cell>
          <cell r="D96" t="str">
            <v>B-10:Zone3</v>
          </cell>
          <cell r="E96">
            <v>12</v>
          </cell>
          <cell r="F96">
            <v>99</v>
          </cell>
          <cell r="G96">
            <v>387</v>
          </cell>
          <cell r="H96">
            <v>86</v>
          </cell>
          <cell r="I96">
            <v>2</v>
          </cell>
          <cell r="J96">
            <v>145</v>
          </cell>
          <cell r="K96">
            <v>86</v>
          </cell>
          <cell r="L96">
            <v>231</v>
          </cell>
          <cell r="M96">
            <v>37.229437229437231</v>
          </cell>
          <cell r="N96">
            <v>1.84</v>
          </cell>
          <cell r="O96">
            <v>1.84</v>
          </cell>
          <cell r="P96">
            <v>0</v>
          </cell>
          <cell r="R96">
            <v>12689.655172413793</v>
          </cell>
          <cell r="S96">
            <v>46.739130434782609</v>
          </cell>
          <cell r="T96">
            <v>125.54347826086956</v>
          </cell>
          <cell r="W96">
            <v>1840</v>
          </cell>
          <cell r="X96">
            <v>0</v>
          </cell>
          <cell r="Y96">
            <v>46.739130434782609</v>
          </cell>
          <cell r="Z96">
            <v>78.804347826086953</v>
          </cell>
        </row>
        <row r="97">
          <cell r="B97">
            <v>40542</v>
          </cell>
          <cell r="C97" t="str">
            <v>B-10</v>
          </cell>
          <cell r="D97" t="str">
            <v>B-10:Zone3</v>
          </cell>
          <cell r="E97">
            <v>14</v>
          </cell>
          <cell r="F97">
            <v>99</v>
          </cell>
          <cell r="G97">
            <v>387</v>
          </cell>
          <cell r="H97">
            <v>88</v>
          </cell>
          <cell r="I97">
            <v>2</v>
          </cell>
          <cell r="J97">
            <v>110</v>
          </cell>
          <cell r="K97">
            <v>94</v>
          </cell>
          <cell r="L97">
            <v>204</v>
          </cell>
          <cell r="M97">
            <v>46.078431372549019</v>
          </cell>
          <cell r="N97">
            <v>1.57</v>
          </cell>
          <cell r="O97">
            <v>1.57</v>
          </cell>
          <cell r="P97">
            <v>0</v>
          </cell>
          <cell r="R97">
            <v>14272.727272727272</v>
          </cell>
          <cell r="S97">
            <v>59.872611464968152</v>
          </cell>
          <cell r="T97">
            <v>129.93630573248407</v>
          </cell>
          <cell r="W97">
            <v>1570</v>
          </cell>
          <cell r="X97">
            <v>0</v>
          </cell>
          <cell r="Y97">
            <v>59.872611464968152</v>
          </cell>
          <cell r="Z97">
            <v>70.063694267515928</v>
          </cell>
        </row>
        <row r="98">
          <cell r="B98">
            <v>40575</v>
          </cell>
          <cell r="C98" t="str">
            <v>B-10</v>
          </cell>
          <cell r="D98" t="str">
            <v>B-10:Zone3</v>
          </cell>
          <cell r="E98">
            <v>25</v>
          </cell>
          <cell r="F98">
            <v>100</v>
          </cell>
          <cell r="G98">
            <v>356</v>
          </cell>
          <cell r="H98">
            <v>87</v>
          </cell>
          <cell r="I98">
            <v>2</v>
          </cell>
          <cell r="J98">
            <v>148</v>
          </cell>
          <cell r="K98">
            <v>0</v>
          </cell>
          <cell r="L98">
            <v>148</v>
          </cell>
          <cell r="M98">
            <v>0</v>
          </cell>
          <cell r="N98">
            <v>1.26</v>
          </cell>
          <cell r="O98">
            <v>1.26</v>
          </cell>
          <cell r="P98">
            <v>0</v>
          </cell>
          <cell r="R98">
            <v>8513.5135135135133</v>
          </cell>
          <cell r="S98">
            <v>0</v>
          </cell>
          <cell r="T98">
            <v>117.46031746031746</v>
          </cell>
          <cell r="V98" t="str">
            <v>ALOC - 100 BW</v>
          </cell>
          <cell r="W98">
            <v>1260</v>
          </cell>
          <cell r="X98">
            <v>0</v>
          </cell>
          <cell r="Y98">
            <v>0</v>
          </cell>
          <cell r="Z98">
            <v>117.46031746031746</v>
          </cell>
        </row>
        <row r="99">
          <cell r="B99">
            <v>40642</v>
          </cell>
          <cell r="C99" t="str">
            <v>B-10</v>
          </cell>
          <cell r="D99" t="str">
            <v>B-10:Zone3</v>
          </cell>
          <cell r="E99">
            <v>4</v>
          </cell>
          <cell r="F99">
            <v>99</v>
          </cell>
          <cell r="G99">
            <v>369</v>
          </cell>
          <cell r="H99">
            <v>84</v>
          </cell>
          <cell r="I99">
            <v>582</v>
          </cell>
          <cell r="J99">
            <v>96.7</v>
          </cell>
          <cell r="K99">
            <v>78</v>
          </cell>
          <cell r="L99">
            <v>174.7</v>
          </cell>
          <cell r="M99">
            <v>44.647967945048656</v>
          </cell>
          <cell r="N99">
            <v>1.1599999999999999</v>
          </cell>
          <cell r="O99">
            <v>1.1599999999999999</v>
          </cell>
          <cell r="P99">
            <v>0</v>
          </cell>
          <cell r="R99">
            <v>11995.863495346432</v>
          </cell>
          <cell r="S99">
            <v>67.241379310344826</v>
          </cell>
          <cell r="T99">
            <v>150.60344827586206</v>
          </cell>
          <cell r="W99">
            <v>1160</v>
          </cell>
          <cell r="X99">
            <v>0</v>
          </cell>
          <cell r="Y99">
            <v>67.241379310344826</v>
          </cell>
          <cell r="Z99">
            <v>83.362068965517253</v>
          </cell>
        </row>
        <row r="100">
          <cell r="B100">
            <v>40710</v>
          </cell>
          <cell r="C100" t="str">
            <v>B-10</v>
          </cell>
          <cell r="D100" t="str">
            <v>B-10:Zone3</v>
          </cell>
          <cell r="E100">
            <v>11</v>
          </cell>
          <cell r="F100">
            <v>99</v>
          </cell>
          <cell r="G100">
            <v>342</v>
          </cell>
          <cell r="H100">
            <v>91</v>
          </cell>
          <cell r="I100">
            <v>568</v>
          </cell>
          <cell r="J100">
            <v>124.8</v>
          </cell>
          <cell r="K100">
            <v>79</v>
          </cell>
          <cell r="L100">
            <v>203.8</v>
          </cell>
          <cell r="M100">
            <v>38.763493621197249</v>
          </cell>
          <cell r="N100">
            <v>1.0900000000000001</v>
          </cell>
          <cell r="O100">
            <v>1.0900000000000001</v>
          </cell>
          <cell r="P100">
            <v>0</v>
          </cell>
          <cell r="R100">
            <v>8733.9743589743593</v>
          </cell>
          <cell r="S100">
            <v>72.477064220183493</v>
          </cell>
          <cell r="T100">
            <v>186.97247706422019</v>
          </cell>
          <cell r="W100">
            <v>1090</v>
          </cell>
          <cell r="X100">
            <v>0</v>
          </cell>
          <cell r="Y100">
            <v>72.477064220183479</v>
          </cell>
          <cell r="Z100">
            <v>114.49541284403669</v>
          </cell>
        </row>
        <row r="101">
          <cell r="B101">
            <v>41062</v>
          </cell>
          <cell r="C101" t="str">
            <v>B-10</v>
          </cell>
          <cell r="D101" t="str">
            <v>B-10:Zone3</v>
          </cell>
          <cell r="E101">
            <v>13</v>
          </cell>
          <cell r="F101">
            <v>100</v>
          </cell>
          <cell r="G101">
            <v>219</v>
          </cell>
          <cell r="H101">
            <v>85</v>
          </cell>
          <cell r="I101">
            <v>1</v>
          </cell>
          <cell r="J101">
            <v>56</v>
          </cell>
          <cell r="K101">
            <v>120</v>
          </cell>
          <cell r="L101">
            <v>176</v>
          </cell>
          <cell r="M101">
            <v>68.181818181818187</v>
          </cell>
          <cell r="N101">
            <v>0</v>
          </cell>
          <cell r="O101">
            <v>0</v>
          </cell>
          <cell r="P101">
            <v>0</v>
          </cell>
          <cell r="R101">
            <v>0</v>
          </cell>
          <cell r="T101">
            <v>0</v>
          </cell>
          <cell r="W101">
            <v>0</v>
          </cell>
          <cell r="X101">
            <v>0</v>
          </cell>
          <cell r="Y101" t="e">
            <v>#DIV/0!</v>
          </cell>
          <cell r="Z101" t="e">
            <v>#DIV/0!</v>
          </cell>
        </row>
        <row r="102">
          <cell r="B102">
            <v>41085</v>
          </cell>
          <cell r="C102" t="str">
            <v>B-10</v>
          </cell>
          <cell r="D102" t="str">
            <v>B-10:Zone3</v>
          </cell>
          <cell r="E102">
            <v>8</v>
          </cell>
          <cell r="F102">
            <v>100</v>
          </cell>
          <cell r="G102">
            <v>238</v>
          </cell>
          <cell r="H102">
            <v>88</v>
          </cell>
          <cell r="I102">
            <v>1</v>
          </cell>
          <cell r="J102">
            <v>78</v>
          </cell>
          <cell r="K102">
            <v>81</v>
          </cell>
          <cell r="L102">
            <v>159</v>
          </cell>
          <cell r="M102">
            <v>50.943396226415096</v>
          </cell>
          <cell r="N102">
            <v>0</v>
          </cell>
          <cell r="O102">
            <v>0</v>
          </cell>
          <cell r="P102">
            <v>0</v>
          </cell>
          <cell r="R102">
            <v>0</v>
          </cell>
          <cell r="T102">
            <v>0</v>
          </cell>
          <cell r="W102">
            <v>0</v>
          </cell>
          <cell r="X102">
            <v>0</v>
          </cell>
          <cell r="Y102" t="e">
            <v>#DIV/0!</v>
          </cell>
          <cell r="Z102" t="e">
            <v>#DIV/0!</v>
          </cell>
        </row>
        <row r="103">
          <cell r="B103">
            <v>41102</v>
          </cell>
          <cell r="C103" t="str">
            <v>B-10</v>
          </cell>
          <cell r="D103" t="str">
            <v>B-10:Zone3</v>
          </cell>
          <cell r="E103">
            <v>20</v>
          </cell>
          <cell r="F103">
            <v>100</v>
          </cell>
          <cell r="G103">
            <v>238</v>
          </cell>
          <cell r="H103">
            <v>85</v>
          </cell>
          <cell r="I103">
            <v>1</v>
          </cell>
          <cell r="J103">
            <v>0</v>
          </cell>
          <cell r="K103">
            <v>35</v>
          </cell>
          <cell r="L103">
            <v>35</v>
          </cell>
          <cell r="M103">
            <v>100</v>
          </cell>
          <cell r="N103">
            <v>0</v>
          </cell>
          <cell r="O103">
            <v>0</v>
          </cell>
          <cell r="P103">
            <v>0</v>
          </cell>
          <cell r="R103">
            <v>0</v>
          </cell>
          <cell r="T103">
            <v>0</v>
          </cell>
          <cell r="V103" t="str">
            <v>Confirmed no HC production</v>
          </cell>
          <cell r="W103">
            <v>0</v>
          </cell>
          <cell r="X103">
            <v>0</v>
          </cell>
          <cell r="Y103" t="e">
            <v>#DIV/0!</v>
          </cell>
          <cell r="Z103" t="e">
            <v>#DIV/0!</v>
          </cell>
        </row>
        <row r="104">
          <cell r="B104">
            <v>41112</v>
          </cell>
          <cell r="C104" t="str">
            <v>B-10</v>
          </cell>
          <cell r="D104" t="str">
            <v>B-10:Zone3</v>
          </cell>
          <cell r="E104">
            <v>23</v>
          </cell>
          <cell r="F104">
            <v>100</v>
          </cell>
          <cell r="G104">
            <v>235</v>
          </cell>
          <cell r="H104">
            <v>87</v>
          </cell>
          <cell r="I104">
            <v>1</v>
          </cell>
          <cell r="J104">
            <v>0</v>
          </cell>
          <cell r="K104">
            <v>27</v>
          </cell>
          <cell r="L104">
            <v>27</v>
          </cell>
          <cell r="M104">
            <v>100</v>
          </cell>
          <cell r="N104">
            <v>0</v>
          </cell>
          <cell r="O104">
            <v>0</v>
          </cell>
          <cell r="P104">
            <v>0</v>
          </cell>
          <cell r="R104">
            <v>0</v>
          </cell>
          <cell r="T104">
            <v>0</v>
          </cell>
          <cell r="V104" t="str">
            <v>Confirmed no HC production</v>
          </cell>
          <cell r="W104">
            <v>0</v>
          </cell>
          <cell r="X104">
            <v>0</v>
          </cell>
          <cell r="Y104" t="e">
            <v>#DIV/0!</v>
          </cell>
          <cell r="Z104" t="e">
            <v>#DIV/0!</v>
          </cell>
        </row>
        <row r="105">
          <cell r="B105">
            <v>41126</v>
          </cell>
          <cell r="C105" t="str">
            <v>B-10</v>
          </cell>
          <cell r="D105" t="str">
            <v>B-10:Zone3</v>
          </cell>
          <cell r="E105">
            <v>23</v>
          </cell>
          <cell r="F105">
            <v>100</v>
          </cell>
          <cell r="G105">
            <v>237</v>
          </cell>
          <cell r="H105">
            <v>86</v>
          </cell>
          <cell r="I105">
            <v>1</v>
          </cell>
          <cell r="J105">
            <v>0.2</v>
          </cell>
          <cell r="K105">
            <v>16</v>
          </cell>
          <cell r="L105">
            <v>16.2</v>
          </cell>
          <cell r="M105">
            <v>98.76543209876543</v>
          </cell>
          <cell r="N105">
            <v>0</v>
          </cell>
          <cell r="O105">
            <v>0</v>
          </cell>
          <cell r="P105">
            <v>0</v>
          </cell>
          <cell r="R105">
            <v>0</v>
          </cell>
          <cell r="T105">
            <v>0</v>
          </cell>
          <cell r="V105" t="str">
            <v>Choke Test 99 %</v>
          </cell>
          <cell r="W105">
            <v>0</v>
          </cell>
          <cell r="X105">
            <v>0</v>
          </cell>
          <cell r="Y105" t="e">
            <v>#DIV/0!</v>
          </cell>
          <cell r="Z105" t="e">
            <v>#DIV/0!</v>
          </cell>
        </row>
        <row r="106">
          <cell r="B106">
            <v>41167</v>
          </cell>
          <cell r="C106" t="str">
            <v>B-10</v>
          </cell>
          <cell r="D106" t="str">
            <v>B-10:Zone3</v>
          </cell>
          <cell r="E106">
            <v>23</v>
          </cell>
          <cell r="F106">
            <v>100</v>
          </cell>
          <cell r="G106">
            <v>240</v>
          </cell>
          <cell r="H106">
            <v>87</v>
          </cell>
          <cell r="I106">
            <v>1</v>
          </cell>
          <cell r="J106">
            <v>37</v>
          </cell>
          <cell r="K106">
            <v>0</v>
          </cell>
          <cell r="L106">
            <v>37</v>
          </cell>
          <cell r="M106">
            <v>0</v>
          </cell>
          <cell r="N106">
            <v>0</v>
          </cell>
          <cell r="O106">
            <v>0</v>
          </cell>
          <cell r="P106">
            <v>0</v>
          </cell>
          <cell r="R106">
            <v>0</v>
          </cell>
          <cell r="T106">
            <v>0</v>
          </cell>
          <cell r="V106" t="str">
            <v xml:space="preserve">Qo match LDM reading however SRS level opening not open, </v>
          </cell>
          <cell r="W106">
            <v>0</v>
          </cell>
          <cell r="X106">
            <v>0</v>
          </cell>
          <cell r="Y106" t="e">
            <v>#DIV/0!</v>
          </cell>
          <cell r="Z106" t="e">
            <v>#DIV/0!</v>
          </cell>
        </row>
        <row r="107">
          <cell r="B107">
            <v>41255</v>
          </cell>
          <cell r="C107" t="str">
            <v>B-10</v>
          </cell>
          <cell r="D107" t="str">
            <v>B-10:Zone3</v>
          </cell>
          <cell r="E107">
            <v>5</v>
          </cell>
          <cell r="F107">
            <v>100</v>
          </cell>
          <cell r="G107">
            <v>228</v>
          </cell>
          <cell r="H107">
            <v>87</v>
          </cell>
          <cell r="I107">
            <v>1</v>
          </cell>
          <cell r="J107">
            <v>6</v>
          </cell>
          <cell r="K107">
            <v>0</v>
          </cell>
          <cell r="L107">
            <v>6</v>
          </cell>
          <cell r="M107">
            <v>0</v>
          </cell>
          <cell r="N107">
            <v>0</v>
          </cell>
          <cell r="O107">
            <v>0</v>
          </cell>
          <cell r="P107">
            <v>0</v>
          </cell>
          <cell r="R107">
            <v>0</v>
          </cell>
          <cell r="T107">
            <v>0</v>
          </cell>
          <cell r="V107" t="str">
            <v>Qg underrange</v>
          </cell>
          <cell r="W107">
            <v>0</v>
          </cell>
          <cell r="X107">
            <v>0</v>
          </cell>
          <cell r="Y107" t="e">
            <v>#DIV/0!</v>
          </cell>
          <cell r="Z107" t="e">
            <v>#DIV/0!</v>
          </cell>
        </row>
        <row r="108">
          <cell r="B108">
            <v>41340</v>
          </cell>
          <cell r="C108" t="str">
            <v>B-10</v>
          </cell>
          <cell r="D108" t="str">
            <v>B-10:Zone3</v>
          </cell>
          <cell r="E108">
            <v>23</v>
          </cell>
          <cell r="F108">
            <v>100</v>
          </cell>
          <cell r="G108">
            <v>223</v>
          </cell>
          <cell r="H108">
            <v>87</v>
          </cell>
          <cell r="I108">
            <v>1</v>
          </cell>
          <cell r="J108">
            <v>1</v>
          </cell>
          <cell r="K108">
            <v>30.75</v>
          </cell>
          <cell r="L108">
            <v>31.75</v>
          </cell>
          <cell r="M108">
            <v>96.850393700787407</v>
          </cell>
          <cell r="N108">
            <v>0</v>
          </cell>
          <cell r="O108">
            <v>0</v>
          </cell>
          <cell r="P108">
            <v>0</v>
          </cell>
          <cell r="R108">
            <v>0</v>
          </cell>
          <cell r="T108">
            <v>0</v>
          </cell>
          <cell r="V108" t="str">
            <v>BSW 99%</v>
          </cell>
          <cell r="W108">
            <v>0</v>
          </cell>
          <cell r="X108">
            <v>0</v>
          </cell>
          <cell r="Y108" t="e">
            <v>#DIV/0!</v>
          </cell>
          <cell r="Z108" t="e">
            <v>#DIV/0!</v>
          </cell>
        </row>
        <row r="109">
          <cell r="B109">
            <v>41542</v>
          </cell>
          <cell r="C109" t="str">
            <v>B-10</v>
          </cell>
          <cell r="D109" t="str">
            <v>B-10:Zone3</v>
          </cell>
          <cell r="E109">
            <v>17</v>
          </cell>
          <cell r="F109">
            <v>100</v>
          </cell>
          <cell r="G109">
            <v>186</v>
          </cell>
          <cell r="H109">
            <v>96</v>
          </cell>
          <cell r="I109">
            <v>1</v>
          </cell>
          <cell r="J109">
            <v>87</v>
          </cell>
          <cell r="K109">
            <v>0</v>
          </cell>
          <cell r="L109">
            <v>87</v>
          </cell>
          <cell r="M109">
            <v>0</v>
          </cell>
          <cell r="N109">
            <v>0</v>
          </cell>
          <cell r="O109">
            <v>0</v>
          </cell>
          <cell r="P109">
            <v>0</v>
          </cell>
          <cell r="R109">
            <v>0</v>
          </cell>
          <cell r="T109">
            <v>0</v>
          </cell>
          <cell r="V109" t="str">
            <v>Post SI. Manual WC 0%.</v>
          </cell>
          <cell r="W109">
            <v>0</v>
          </cell>
          <cell r="X109">
            <v>0</v>
          </cell>
          <cell r="Y109" t="e">
            <v>#DIV/0!</v>
          </cell>
          <cell r="Z109" t="e">
            <v>#DIV/0!</v>
          </cell>
        </row>
        <row r="110">
          <cell r="B110">
            <v>41598</v>
          </cell>
          <cell r="C110" t="str">
            <v>B-10</v>
          </cell>
          <cell r="D110" t="str">
            <v>B-10:Zone3</v>
          </cell>
          <cell r="E110">
            <v>21</v>
          </cell>
          <cell r="F110">
            <v>100</v>
          </cell>
          <cell r="G110">
            <v>143</v>
          </cell>
          <cell r="H110">
            <v>86</v>
          </cell>
          <cell r="I110">
            <v>1</v>
          </cell>
          <cell r="J110">
            <v>1</v>
          </cell>
          <cell r="K110">
            <v>0</v>
          </cell>
          <cell r="L110">
            <v>1</v>
          </cell>
          <cell r="M110">
            <v>0</v>
          </cell>
          <cell r="N110">
            <v>0</v>
          </cell>
          <cell r="O110">
            <v>0</v>
          </cell>
          <cell r="P110">
            <v>0</v>
          </cell>
          <cell r="R110">
            <v>0</v>
          </cell>
          <cell r="T110">
            <v>0</v>
          </cell>
          <cell r="V110" t="str">
            <v xml:space="preserve">Post SI 34 days. Low prod. </v>
          </cell>
          <cell r="W110">
            <v>0</v>
          </cell>
          <cell r="X110">
            <v>0</v>
          </cell>
          <cell r="Y110" t="e">
            <v>#DIV/0!</v>
          </cell>
          <cell r="Z110" t="e">
            <v>#DIV/0!</v>
          </cell>
        </row>
        <row r="111">
          <cell r="B111">
            <v>41694</v>
          </cell>
          <cell r="C111" t="str">
            <v>B-10</v>
          </cell>
          <cell r="D111" t="str">
            <v>B-10:Zone3</v>
          </cell>
          <cell r="E111">
            <v>15</v>
          </cell>
          <cell r="F111">
            <v>100</v>
          </cell>
          <cell r="G111">
            <v>224</v>
          </cell>
          <cell r="H111">
            <v>89</v>
          </cell>
          <cell r="I111">
            <v>1</v>
          </cell>
          <cell r="J111">
            <v>5</v>
          </cell>
          <cell r="K111">
            <v>0</v>
          </cell>
          <cell r="L111">
            <v>5</v>
          </cell>
          <cell r="M111">
            <v>0</v>
          </cell>
          <cell r="N111">
            <v>2.7E-2</v>
          </cell>
          <cell r="O111">
            <v>2.7E-2</v>
          </cell>
          <cell r="P111">
            <v>0</v>
          </cell>
          <cell r="R111">
            <v>5400</v>
          </cell>
          <cell r="S111">
            <v>0</v>
          </cell>
          <cell r="T111">
            <v>185.18518518518519</v>
          </cell>
          <cell r="W111">
            <v>27</v>
          </cell>
          <cell r="X111">
            <v>0</v>
          </cell>
          <cell r="Y111">
            <v>0</v>
          </cell>
          <cell r="Z111">
            <v>185.18518518518519</v>
          </cell>
        </row>
        <row r="112">
          <cell r="B112">
            <v>41913</v>
          </cell>
          <cell r="C112" t="str">
            <v>B-10</v>
          </cell>
          <cell r="D112" t="str">
            <v>B-10:Zone3</v>
          </cell>
          <cell r="E112">
            <v>21</v>
          </cell>
          <cell r="F112">
            <v>100</v>
          </cell>
          <cell r="G112">
            <v>187</v>
          </cell>
          <cell r="H112">
            <v>93</v>
          </cell>
          <cell r="I112">
            <v>1</v>
          </cell>
          <cell r="J112">
            <v>11</v>
          </cell>
          <cell r="K112">
            <v>0</v>
          </cell>
          <cell r="L112">
            <v>11</v>
          </cell>
          <cell r="M112">
            <v>0</v>
          </cell>
          <cell r="N112">
            <v>0</v>
          </cell>
          <cell r="O112">
            <v>0</v>
          </cell>
          <cell r="P112">
            <v>0</v>
          </cell>
          <cell r="R112">
            <v>0</v>
          </cell>
          <cell r="T112">
            <v>0</v>
          </cell>
          <cell r="V112" t="str">
            <v>No liquid sample</v>
          </cell>
          <cell r="W112">
            <v>0</v>
          </cell>
          <cell r="X112">
            <v>0</v>
          </cell>
          <cell r="Y112" t="e">
            <v>#DIV/0!</v>
          </cell>
          <cell r="Z112" t="e">
            <v>#DIV/0!</v>
          </cell>
        </row>
        <row r="113">
          <cell r="B113">
            <v>41924</v>
          </cell>
          <cell r="C113" t="str">
            <v>B-10</v>
          </cell>
          <cell r="D113" t="str">
            <v>B-10:Zone3</v>
          </cell>
          <cell r="E113">
            <v>24</v>
          </cell>
          <cell r="F113">
            <v>100</v>
          </cell>
          <cell r="G113">
            <v>245</v>
          </cell>
          <cell r="H113">
            <v>85</v>
          </cell>
          <cell r="I113">
            <v>1</v>
          </cell>
          <cell r="J113">
            <v>13</v>
          </cell>
          <cell r="K113">
            <v>0</v>
          </cell>
          <cell r="L113">
            <v>13</v>
          </cell>
          <cell r="M113">
            <v>0</v>
          </cell>
          <cell r="N113">
            <v>1.2999999999999999E-2</v>
          </cell>
          <cell r="O113">
            <v>1.2999999999999999E-2</v>
          </cell>
          <cell r="P113">
            <v>0</v>
          </cell>
          <cell r="R113">
            <v>1000</v>
          </cell>
          <cell r="S113">
            <v>0</v>
          </cell>
          <cell r="T113">
            <v>1000</v>
          </cell>
          <cell r="V113" t="str">
            <v xml:space="preserve">No liquid sample, dominantly gas during sampling. </v>
          </cell>
          <cell r="W113">
            <v>13</v>
          </cell>
          <cell r="X113">
            <v>0</v>
          </cell>
          <cell r="Y113">
            <v>0</v>
          </cell>
          <cell r="Z113">
            <v>1000</v>
          </cell>
        </row>
        <row r="114">
          <cell r="B114">
            <v>41951</v>
          </cell>
          <cell r="C114" t="str">
            <v>B-10</v>
          </cell>
          <cell r="D114" t="str">
            <v>B-10:Zone3</v>
          </cell>
          <cell r="E114">
            <v>23</v>
          </cell>
          <cell r="F114">
            <v>100</v>
          </cell>
          <cell r="G114">
            <v>165</v>
          </cell>
          <cell r="H114">
            <v>84</v>
          </cell>
          <cell r="I114">
            <v>1</v>
          </cell>
          <cell r="J114">
            <v>7</v>
          </cell>
          <cell r="K114">
            <v>0</v>
          </cell>
          <cell r="L114">
            <v>7</v>
          </cell>
          <cell r="M114">
            <v>0</v>
          </cell>
          <cell r="N114">
            <v>7.0000000000000001E-3</v>
          </cell>
          <cell r="O114">
            <v>7.0000000000000001E-3</v>
          </cell>
          <cell r="P114">
            <v>0</v>
          </cell>
          <cell r="R114">
            <v>1000</v>
          </cell>
          <cell r="S114">
            <v>0</v>
          </cell>
          <cell r="T114">
            <v>1000</v>
          </cell>
          <cell r="W114">
            <v>7</v>
          </cell>
          <cell r="X114">
            <v>0</v>
          </cell>
          <cell r="Y114">
            <v>0</v>
          </cell>
          <cell r="Z114">
            <v>1000</v>
          </cell>
        </row>
        <row r="115">
          <cell r="B115">
            <v>41965</v>
          </cell>
          <cell r="C115" t="str">
            <v>B-10</v>
          </cell>
          <cell r="D115" t="str">
            <v>B-10:Zone3</v>
          </cell>
          <cell r="E115">
            <v>23</v>
          </cell>
          <cell r="F115">
            <v>99</v>
          </cell>
          <cell r="G115">
            <v>-22</v>
          </cell>
          <cell r="H115">
            <v>88</v>
          </cell>
          <cell r="I115">
            <v>1</v>
          </cell>
          <cell r="J115">
            <v>12</v>
          </cell>
          <cell r="K115">
            <v>0</v>
          </cell>
          <cell r="L115">
            <v>12</v>
          </cell>
          <cell r="M115">
            <v>0</v>
          </cell>
          <cell r="N115">
            <v>1.2E-2</v>
          </cell>
          <cell r="O115">
            <v>1.2E-2</v>
          </cell>
          <cell r="P115">
            <v>0</v>
          </cell>
          <cell r="R115">
            <v>1000</v>
          </cell>
          <cell r="S115">
            <v>0</v>
          </cell>
          <cell r="T115">
            <v>1000</v>
          </cell>
          <cell r="V115" t="str">
            <v>No liquid sample</v>
          </cell>
          <cell r="W115">
            <v>12</v>
          </cell>
          <cell r="X115">
            <v>0</v>
          </cell>
          <cell r="Y115">
            <v>0</v>
          </cell>
          <cell r="Z115">
            <v>1000</v>
          </cell>
        </row>
        <row r="116">
          <cell r="B116">
            <v>41977</v>
          </cell>
          <cell r="C116" t="str">
            <v>B-10</v>
          </cell>
          <cell r="D116" t="str">
            <v>B-10:Zone3</v>
          </cell>
          <cell r="E116">
            <v>24</v>
          </cell>
          <cell r="F116">
            <v>100</v>
          </cell>
          <cell r="G116">
            <v>186</v>
          </cell>
          <cell r="H116">
            <v>85</v>
          </cell>
          <cell r="I116">
            <v>1</v>
          </cell>
          <cell r="J116">
            <v>7</v>
          </cell>
          <cell r="K116">
            <v>0</v>
          </cell>
          <cell r="L116">
            <v>7</v>
          </cell>
          <cell r="M116">
            <v>0</v>
          </cell>
          <cell r="N116">
            <v>7.0000000000000001E-3</v>
          </cell>
          <cell r="O116">
            <v>7.0000000000000001E-3</v>
          </cell>
          <cell r="P116">
            <v>0</v>
          </cell>
          <cell r="R116">
            <v>1000</v>
          </cell>
          <cell r="S116">
            <v>0</v>
          </cell>
          <cell r="T116">
            <v>1000</v>
          </cell>
          <cell r="V116" t="str">
            <v>No liquid sample</v>
          </cell>
          <cell r="W116">
            <v>7</v>
          </cell>
          <cell r="X116">
            <v>0</v>
          </cell>
          <cell r="Y116">
            <v>0</v>
          </cell>
          <cell r="Z116">
            <v>1000</v>
          </cell>
        </row>
        <row r="117">
          <cell r="B117">
            <v>42083</v>
          </cell>
          <cell r="C117" t="str">
            <v>B-10</v>
          </cell>
          <cell r="D117" t="str">
            <v>B-10:Zone3</v>
          </cell>
          <cell r="E117">
            <v>39</v>
          </cell>
          <cell r="F117">
            <v>100</v>
          </cell>
          <cell r="G117">
            <v>208</v>
          </cell>
          <cell r="H117">
            <v>86</v>
          </cell>
          <cell r="I117">
            <v>1</v>
          </cell>
          <cell r="J117">
            <v>2</v>
          </cell>
          <cell r="K117">
            <v>0</v>
          </cell>
          <cell r="L117">
            <v>2</v>
          </cell>
          <cell r="M117">
            <v>0</v>
          </cell>
          <cell r="N117">
            <v>2E-3</v>
          </cell>
          <cell r="O117">
            <v>2E-3</v>
          </cell>
          <cell r="P117">
            <v>0</v>
          </cell>
          <cell r="R117">
            <v>1000</v>
          </cell>
          <cell r="S117">
            <v>0</v>
          </cell>
          <cell r="T117">
            <v>1000</v>
          </cell>
          <cell r="V117" t="str">
            <v xml:space="preserve">No liq, gas only. </v>
          </cell>
          <cell r="W117">
            <v>2</v>
          </cell>
          <cell r="X117">
            <v>0</v>
          </cell>
          <cell r="Y117">
            <v>0</v>
          </cell>
          <cell r="Z117">
            <v>1000</v>
          </cell>
        </row>
        <row r="118">
          <cell r="B118">
            <v>42184</v>
          </cell>
          <cell r="C118" t="str">
            <v>B-10</v>
          </cell>
          <cell r="D118" t="str">
            <v>B-10:Zone3</v>
          </cell>
          <cell r="E118">
            <v>20</v>
          </cell>
          <cell r="F118">
            <v>100</v>
          </cell>
          <cell r="G118">
            <v>191</v>
          </cell>
          <cell r="H118">
            <v>89</v>
          </cell>
          <cell r="I118">
            <v>1</v>
          </cell>
          <cell r="J118">
            <v>29</v>
          </cell>
          <cell r="K118">
            <v>0.35</v>
          </cell>
          <cell r="L118">
            <v>29.35</v>
          </cell>
          <cell r="M118">
            <v>1.192504258943782</v>
          </cell>
          <cell r="N118">
            <v>2.3E-2</v>
          </cell>
          <cell r="O118">
            <v>2.3E-2</v>
          </cell>
          <cell r="P118">
            <v>0</v>
          </cell>
          <cell r="R118">
            <v>793.10344827586209</v>
          </cell>
          <cell r="S118">
            <v>15.217391304347826</v>
          </cell>
          <cell r="T118">
            <v>1276.0869565217392</v>
          </cell>
          <cell r="V118" t="str">
            <v>WC 1.2%</v>
          </cell>
          <cell r="W118">
            <v>23</v>
          </cell>
          <cell r="X118">
            <v>0</v>
          </cell>
          <cell r="Y118">
            <v>15.217391304347826</v>
          </cell>
          <cell r="Z118">
            <v>1260.8695652173913</v>
          </cell>
        </row>
        <row r="119">
          <cell r="B119">
            <v>42185</v>
          </cell>
          <cell r="C119" t="str">
            <v>B-10</v>
          </cell>
          <cell r="D119" t="str">
            <v>B-10:Zone3</v>
          </cell>
          <cell r="E119">
            <v>20</v>
          </cell>
          <cell r="F119">
            <v>100</v>
          </cell>
          <cell r="G119">
            <v>191</v>
          </cell>
          <cell r="H119">
            <v>89</v>
          </cell>
          <cell r="I119">
            <v>1</v>
          </cell>
          <cell r="J119">
            <v>0</v>
          </cell>
          <cell r="K119">
            <v>0</v>
          </cell>
          <cell r="L119">
            <v>0</v>
          </cell>
          <cell r="M119">
            <v>0</v>
          </cell>
          <cell r="N119">
            <v>0</v>
          </cell>
          <cell r="O119">
            <v>0</v>
          </cell>
          <cell r="P119">
            <v>0</v>
          </cell>
          <cell r="R119">
            <v>0</v>
          </cell>
          <cell r="T119">
            <v>0</v>
          </cell>
          <cell r="V119" t="str">
            <v>Virtual test for no flow</v>
          </cell>
          <cell r="W119">
            <v>0</v>
          </cell>
          <cell r="X119">
            <v>0</v>
          </cell>
          <cell r="Y119" t="e">
            <v>#DIV/0!</v>
          </cell>
          <cell r="Z119" t="e">
            <v>#DIV/0!</v>
          </cell>
        </row>
        <row r="120">
          <cell r="B120">
            <v>42242</v>
          </cell>
          <cell r="C120" t="str">
            <v>B-10</v>
          </cell>
          <cell r="D120" t="str">
            <v>B-10:Zone3</v>
          </cell>
          <cell r="E120">
            <v>24</v>
          </cell>
          <cell r="F120">
            <v>100</v>
          </cell>
          <cell r="G120">
            <v>199</v>
          </cell>
          <cell r="H120">
            <v>82</v>
          </cell>
          <cell r="I120">
            <v>779</v>
          </cell>
          <cell r="J120">
            <v>35.909999999999997</v>
          </cell>
          <cell r="K120">
            <v>0</v>
          </cell>
          <cell r="L120">
            <v>35.909999999999997</v>
          </cell>
          <cell r="M120">
            <v>0</v>
          </cell>
          <cell r="N120">
            <v>3.00000000000002E-2</v>
          </cell>
          <cell r="O120">
            <v>2.6</v>
          </cell>
          <cell r="P120">
            <v>2.57</v>
          </cell>
          <cell r="R120">
            <v>835.42188805347257</v>
          </cell>
          <cell r="S120">
            <v>0</v>
          </cell>
          <cell r="T120">
            <v>1196.999999999992</v>
          </cell>
          <cell r="V120" t="str">
            <v>Lab WC 0%</v>
          </cell>
          <cell r="W120">
            <v>30.000000000000199</v>
          </cell>
          <cell r="X120">
            <v>2570</v>
          </cell>
          <cell r="Y120">
            <v>0</v>
          </cell>
          <cell r="Z120">
            <v>1196.9999999999918</v>
          </cell>
        </row>
        <row r="121">
          <cell r="B121">
            <v>42243</v>
          </cell>
          <cell r="C121" t="str">
            <v>B-10</v>
          </cell>
          <cell r="D121" t="str">
            <v>B-10:Zone3</v>
          </cell>
          <cell r="E121">
            <v>13</v>
          </cell>
          <cell r="F121">
            <v>100</v>
          </cell>
          <cell r="G121">
            <v>199</v>
          </cell>
          <cell r="H121">
            <v>85</v>
          </cell>
          <cell r="I121">
            <v>757</v>
          </cell>
          <cell r="J121">
            <v>215.9</v>
          </cell>
          <cell r="K121">
            <v>0</v>
          </cell>
          <cell r="L121">
            <v>215.9</v>
          </cell>
          <cell r="M121">
            <v>0</v>
          </cell>
          <cell r="N121">
            <v>0.17</v>
          </cell>
          <cell r="O121">
            <v>2.87</v>
          </cell>
          <cell r="P121">
            <v>2.7</v>
          </cell>
          <cell r="R121">
            <v>787.40157480314963</v>
          </cell>
          <cell r="S121">
            <v>0</v>
          </cell>
          <cell r="T121">
            <v>1270</v>
          </cell>
          <cell r="V121" t="str">
            <v>Lab WC 0%</v>
          </cell>
          <cell r="W121">
            <v>170</v>
          </cell>
          <cell r="X121">
            <v>2700</v>
          </cell>
          <cell r="Y121">
            <v>0</v>
          </cell>
          <cell r="Z121">
            <v>1270</v>
          </cell>
        </row>
        <row r="122">
          <cell r="B122">
            <v>42331</v>
          </cell>
          <cell r="C122" t="str">
            <v>B-10</v>
          </cell>
          <cell r="D122" t="str">
            <v>B-10:Zone3</v>
          </cell>
          <cell r="E122">
            <v>24</v>
          </cell>
          <cell r="F122">
            <v>100</v>
          </cell>
          <cell r="G122">
            <v>198</v>
          </cell>
          <cell r="H122">
            <v>83</v>
          </cell>
          <cell r="I122">
            <v>1087</v>
          </cell>
          <cell r="J122">
            <v>188.01</v>
          </cell>
          <cell r="K122">
            <v>1.9</v>
          </cell>
          <cell r="L122">
            <v>189.91</v>
          </cell>
          <cell r="M122">
            <v>1.0004739086935917</v>
          </cell>
          <cell r="N122">
            <v>0.15</v>
          </cell>
          <cell r="O122">
            <v>2.8</v>
          </cell>
          <cell r="P122">
            <v>2.65</v>
          </cell>
          <cell r="Q122">
            <v>42</v>
          </cell>
          <cell r="R122">
            <v>797.8299026647519</v>
          </cell>
          <cell r="S122">
            <v>12.666666666666666</v>
          </cell>
          <cell r="T122">
            <v>1266.0666666666666</v>
          </cell>
          <cell r="V122" t="str">
            <v>Lab WC 1% and 0.5% (24 Nov 2015)</v>
          </cell>
          <cell r="W122">
            <v>150</v>
          </cell>
          <cell r="X122">
            <v>2650</v>
          </cell>
          <cell r="Y122">
            <v>12.666666666666666</v>
          </cell>
          <cell r="Z122">
            <v>1253.4000000000001</v>
          </cell>
        </row>
        <row r="123">
          <cell r="B123">
            <v>42335</v>
          </cell>
          <cell r="C123" t="str">
            <v>B-10</v>
          </cell>
          <cell r="D123" t="str">
            <v>B-10:Zone3</v>
          </cell>
          <cell r="E123">
            <v>18</v>
          </cell>
          <cell r="F123">
            <v>100</v>
          </cell>
          <cell r="G123">
            <v>197</v>
          </cell>
          <cell r="H123">
            <v>86</v>
          </cell>
          <cell r="I123">
            <v>1166</v>
          </cell>
          <cell r="J123">
            <v>216.61</v>
          </cell>
          <cell r="K123">
            <v>2.19</v>
          </cell>
          <cell r="L123">
            <v>218.8</v>
          </cell>
          <cell r="M123">
            <v>1.0009140767824498</v>
          </cell>
          <cell r="N123">
            <v>0.17</v>
          </cell>
          <cell r="O123">
            <v>3.4</v>
          </cell>
          <cell r="P123">
            <v>3.22</v>
          </cell>
          <cell r="Q123">
            <v>44</v>
          </cell>
          <cell r="R123">
            <v>784.82064539956605</v>
          </cell>
          <cell r="S123">
            <v>12.882352941176471</v>
          </cell>
          <cell r="T123">
            <v>1287.0588235294117</v>
          </cell>
          <cell r="V123" t="str">
            <v>Use 1%. Lab WC 0.05% and 0.2% (Sample 26 &amp; 27 Nov)</v>
          </cell>
          <cell r="W123">
            <v>170</v>
          </cell>
          <cell r="X123">
            <v>3220</v>
          </cell>
          <cell r="Y123">
            <v>12.882352941176469</v>
          </cell>
          <cell r="Z123">
            <v>1274.1764705882354</v>
          </cell>
        </row>
        <row r="124">
          <cell r="B124">
            <v>42336</v>
          </cell>
          <cell r="C124" t="str">
            <v>B-10</v>
          </cell>
          <cell r="D124" t="str">
            <v>B-10:Zone3</v>
          </cell>
          <cell r="E124">
            <v>24</v>
          </cell>
          <cell r="F124">
            <v>100</v>
          </cell>
          <cell r="G124">
            <v>198</v>
          </cell>
          <cell r="H124">
            <v>84</v>
          </cell>
          <cell r="I124">
            <v>1248</v>
          </cell>
          <cell r="J124">
            <v>214.93</v>
          </cell>
          <cell r="K124">
            <v>2.17</v>
          </cell>
          <cell r="L124">
            <v>217.1</v>
          </cell>
          <cell r="M124">
            <v>0.99953938277291565</v>
          </cell>
          <cell r="N124">
            <v>0.17</v>
          </cell>
          <cell r="O124">
            <v>3.56</v>
          </cell>
          <cell r="P124">
            <v>3.39</v>
          </cell>
          <cell r="Q124">
            <v>44</v>
          </cell>
          <cell r="R124">
            <v>790.95519471455827</v>
          </cell>
          <cell r="S124">
            <v>12.764705882352942</v>
          </cell>
          <cell r="T124">
            <v>1277.0588235294117</v>
          </cell>
          <cell r="V124" t="str">
            <v>Use 1%. Lab WC 0.05% and 0.2% (Sample 26 &amp; 27 Nov)</v>
          </cell>
          <cell r="W124">
            <v>170</v>
          </cell>
          <cell r="X124">
            <v>3390</v>
          </cell>
          <cell r="Y124">
            <v>12.76470588235294</v>
          </cell>
          <cell r="Z124">
            <v>1264.2941176470588</v>
          </cell>
        </row>
        <row r="125">
          <cell r="B125">
            <v>42341</v>
          </cell>
          <cell r="C125" t="str">
            <v>B-10</v>
          </cell>
          <cell r="D125" t="str">
            <v>B-10:Zone3</v>
          </cell>
          <cell r="E125">
            <v>24</v>
          </cell>
          <cell r="F125">
            <v>100</v>
          </cell>
          <cell r="G125">
            <v>193</v>
          </cell>
          <cell r="H125">
            <v>88</v>
          </cell>
          <cell r="I125">
            <v>1194</v>
          </cell>
          <cell r="J125">
            <v>112.87</v>
          </cell>
          <cell r="K125">
            <v>1.1399999999999999</v>
          </cell>
          <cell r="L125">
            <v>114.01</v>
          </cell>
          <cell r="M125">
            <v>0.99991228839575474</v>
          </cell>
          <cell r="N125">
            <v>0.09</v>
          </cell>
          <cell r="O125">
            <v>3.34</v>
          </cell>
          <cell r="P125">
            <v>3.25</v>
          </cell>
          <cell r="R125">
            <v>797.37751395410646</v>
          </cell>
          <cell r="S125">
            <v>12.666666666666666</v>
          </cell>
          <cell r="T125">
            <v>1266.7777777777778</v>
          </cell>
          <cell r="V125" t="str">
            <v>WC use 1%.</v>
          </cell>
          <cell r="W125">
            <v>90</v>
          </cell>
          <cell r="X125">
            <v>3250</v>
          </cell>
          <cell r="Y125">
            <v>12.666666666666666</v>
          </cell>
          <cell r="Z125">
            <v>1254.1111111111113</v>
          </cell>
        </row>
        <row r="126">
          <cell r="B126">
            <v>42364</v>
          </cell>
          <cell r="C126" t="str">
            <v>B-10</v>
          </cell>
          <cell r="D126" t="str">
            <v>B-10:Zone3</v>
          </cell>
          <cell r="E126">
            <v>17</v>
          </cell>
          <cell r="F126">
            <v>100</v>
          </cell>
          <cell r="G126">
            <v>192</v>
          </cell>
          <cell r="H126">
            <v>86</v>
          </cell>
          <cell r="I126">
            <v>1090</v>
          </cell>
          <cell r="J126">
            <v>48.23</v>
          </cell>
          <cell r="K126">
            <v>0.49</v>
          </cell>
          <cell r="L126">
            <v>48.72</v>
          </cell>
          <cell r="M126">
            <v>1.0057471264367817</v>
          </cell>
          <cell r="N126">
            <v>0.04</v>
          </cell>
          <cell r="O126">
            <v>3.02</v>
          </cell>
          <cell r="P126">
            <v>2.98</v>
          </cell>
          <cell r="R126">
            <v>829.35931992535768</v>
          </cell>
          <cell r="S126">
            <v>12.25</v>
          </cell>
          <cell r="T126">
            <v>1218</v>
          </cell>
          <cell r="V126" t="str">
            <v>WC use 1%.</v>
          </cell>
          <cell r="W126">
            <v>40</v>
          </cell>
          <cell r="X126">
            <v>2980</v>
          </cell>
          <cell r="Y126">
            <v>12.25</v>
          </cell>
          <cell r="Z126">
            <v>1205.75</v>
          </cell>
        </row>
        <row r="127">
          <cell r="B127">
            <v>42392</v>
          </cell>
          <cell r="C127" t="str">
            <v>B-10</v>
          </cell>
          <cell r="D127" t="str">
            <v>B-10:Zone3</v>
          </cell>
          <cell r="E127">
            <v>29</v>
          </cell>
          <cell r="F127">
            <v>100</v>
          </cell>
          <cell r="H127">
            <v>87</v>
          </cell>
          <cell r="J127">
            <v>24.44</v>
          </cell>
          <cell r="K127">
            <v>0.02</v>
          </cell>
          <cell r="L127">
            <v>24.46</v>
          </cell>
          <cell r="M127">
            <v>8.1766148814390843E-2</v>
          </cell>
          <cell r="N127">
            <v>0.02</v>
          </cell>
          <cell r="O127">
            <v>1.4</v>
          </cell>
          <cell r="P127">
            <v>1.38</v>
          </cell>
          <cell r="R127">
            <v>818.33060556464807</v>
          </cell>
          <cell r="T127">
            <v>1223</v>
          </cell>
          <cell r="V127" t="str">
            <v>Lab WC 0.1% (10 &amp; 11 Jan 2016)</v>
          </cell>
          <cell r="W127">
            <v>20</v>
          </cell>
          <cell r="X127">
            <v>1380</v>
          </cell>
          <cell r="Y127">
            <v>1</v>
          </cell>
          <cell r="Z127">
            <v>1222</v>
          </cell>
        </row>
        <row r="128">
          <cell r="B128">
            <v>42407</v>
          </cell>
          <cell r="C128" t="str">
            <v>B-10</v>
          </cell>
          <cell r="D128" t="str">
            <v>B-10:Zone3</v>
          </cell>
          <cell r="E128">
            <v>24</v>
          </cell>
          <cell r="F128">
            <v>100</v>
          </cell>
          <cell r="G128">
            <v>193</v>
          </cell>
          <cell r="H128">
            <v>82</v>
          </cell>
          <cell r="I128">
            <v>1129</v>
          </cell>
          <cell r="J128">
            <v>28.12</v>
          </cell>
          <cell r="K128">
            <v>0.14000000000000001</v>
          </cell>
          <cell r="L128">
            <v>28.26</v>
          </cell>
          <cell r="M128">
            <v>0.49539985845718332</v>
          </cell>
          <cell r="N128">
            <v>2.1999999999999999E-2</v>
          </cell>
          <cell r="O128">
            <v>1.33</v>
          </cell>
          <cell r="P128">
            <v>1.31</v>
          </cell>
          <cell r="Q128">
            <v>42</v>
          </cell>
          <cell r="R128">
            <v>782.36130867709812</v>
          </cell>
          <cell r="S128">
            <v>6.3636363636363633</v>
          </cell>
          <cell r="T128">
            <v>1284.5454545454545</v>
          </cell>
          <cell r="V128" t="str">
            <v>Lab WC 0.5% (22 Jan 2016). GL meter = 2.9 MMscfd</v>
          </cell>
          <cell r="W128">
            <v>22</v>
          </cell>
          <cell r="X128">
            <v>1310</v>
          </cell>
          <cell r="Y128">
            <v>6.3636363636363642</v>
          </cell>
          <cell r="Z128">
            <v>1278.1818181818182</v>
          </cell>
        </row>
        <row r="129">
          <cell r="B129">
            <v>42444</v>
          </cell>
          <cell r="C129" t="str">
            <v>B-10</v>
          </cell>
          <cell r="D129" t="str">
            <v>B-10:Zone3</v>
          </cell>
          <cell r="E129">
            <v>17</v>
          </cell>
          <cell r="F129">
            <v>100</v>
          </cell>
          <cell r="G129">
            <v>148</v>
          </cell>
          <cell r="H129">
            <v>85</v>
          </cell>
          <cell r="I129">
            <v>1117</v>
          </cell>
          <cell r="J129">
            <v>44.85</v>
          </cell>
          <cell r="K129">
            <v>0</v>
          </cell>
          <cell r="L129">
            <v>44.85</v>
          </cell>
          <cell r="M129">
            <v>0</v>
          </cell>
          <cell r="N129">
            <v>3.5999999999999997E-2</v>
          </cell>
          <cell r="O129">
            <v>1.6830000000000001</v>
          </cell>
          <cell r="P129">
            <v>1.647</v>
          </cell>
          <cell r="Q129">
            <v>41</v>
          </cell>
          <cell r="R129">
            <v>802.67558528428094</v>
          </cell>
          <cell r="S129">
            <v>0</v>
          </cell>
          <cell r="T129">
            <v>1245.8333333333333</v>
          </cell>
          <cell r="V129" t="str">
            <v>Lab WC 0% (22 Feb 2016)</v>
          </cell>
          <cell r="W129">
            <v>36</v>
          </cell>
          <cell r="X129">
            <v>1647</v>
          </cell>
          <cell r="Y129">
            <v>0</v>
          </cell>
          <cell r="Z129">
            <v>1245.8333333333335</v>
          </cell>
        </row>
        <row r="130">
          <cell r="B130">
            <v>42463</v>
          </cell>
          <cell r="C130" t="str">
            <v>B-10</v>
          </cell>
          <cell r="D130" t="str">
            <v>B-10:Zone3</v>
          </cell>
          <cell r="E130">
            <v>24</v>
          </cell>
          <cell r="F130">
            <v>100</v>
          </cell>
          <cell r="G130">
            <v>152</v>
          </cell>
          <cell r="H130">
            <v>83</v>
          </cell>
          <cell r="I130">
            <v>508</v>
          </cell>
          <cell r="J130">
            <v>48.96</v>
          </cell>
          <cell r="K130">
            <v>5.2</v>
          </cell>
          <cell r="L130">
            <v>54.16</v>
          </cell>
          <cell r="M130">
            <v>9.6011816838995561</v>
          </cell>
          <cell r="N130">
            <v>3.9E-2</v>
          </cell>
          <cell r="O130">
            <v>3.5870000000000002</v>
          </cell>
          <cell r="P130">
            <v>3.548</v>
          </cell>
          <cell r="Q130">
            <v>41.35</v>
          </cell>
          <cell r="R130">
            <v>796.56862745098044</v>
          </cell>
          <cell r="S130">
            <v>133.33333333333334</v>
          </cell>
          <cell r="T130">
            <v>1388.7179487179487</v>
          </cell>
          <cell r="V130" t="str">
            <v>Assume WC 9.6%. Combined test with B-20. GL meter = 3.5 MM.</v>
          </cell>
          <cell r="W130">
            <v>39</v>
          </cell>
          <cell r="X130">
            <v>3548</v>
          </cell>
          <cell r="Y130">
            <v>133.33333333333334</v>
          </cell>
          <cell r="Z130">
            <v>1255.3846153846155</v>
          </cell>
        </row>
        <row r="131">
          <cell r="B131">
            <v>42465</v>
          </cell>
          <cell r="C131" t="str">
            <v>B-10</v>
          </cell>
          <cell r="D131" t="str">
            <v>B-10:Zone3</v>
          </cell>
          <cell r="E131">
            <v>18</v>
          </cell>
          <cell r="F131">
            <v>100</v>
          </cell>
          <cell r="G131">
            <v>154</v>
          </cell>
          <cell r="H131">
            <v>90</v>
          </cell>
          <cell r="I131">
            <v>373</v>
          </cell>
          <cell r="J131">
            <v>114.6</v>
          </cell>
          <cell r="K131">
            <v>12.17</v>
          </cell>
          <cell r="L131">
            <v>126.77</v>
          </cell>
          <cell r="M131">
            <v>9.6000631064131898</v>
          </cell>
          <cell r="N131">
            <v>9.1999999999999998E-2</v>
          </cell>
          <cell r="O131">
            <v>2.1989999999999998</v>
          </cell>
          <cell r="P131">
            <v>2.1070000000000002</v>
          </cell>
          <cell r="Q131">
            <v>38.21</v>
          </cell>
          <cell r="R131">
            <v>802.79232111692841</v>
          </cell>
          <cell r="S131">
            <v>132.28260869565219</v>
          </cell>
          <cell r="T131">
            <v>1377.9347826086957</v>
          </cell>
          <cell r="V131" t="str">
            <v>Assume WC 9.6%. Combined test with B-20. GL meter = 2.51 MM.</v>
          </cell>
          <cell r="W131">
            <v>92</v>
          </cell>
          <cell r="X131">
            <v>2107</v>
          </cell>
          <cell r="Y131">
            <v>132.28260869565219</v>
          </cell>
          <cell r="Z131">
            <v>1245.6521739130435</v>
          </cell>
        </row>
        <row r="132">
          <cell r="B132">
            <v>42467</v>
          </cell>
          <cell r="C132" t="str">
            <v>B-10</v>
          </cell>
          <cell r="D132" t="str">
            <v>B-10:Zone3</v>
          </cell>
          <cell r="E132">
            <v>14</v>
          </cell>
          <cell r="F132">
            <v>100</v>
          </cell>
          <cell r="G132">
            <v>157</v>
          </cell>
          <cell r="H132">
            <v>93</v>
          </cell>
          <cell r="I132">
            <v>404</v>
          </cell>
          <cell r="J132">
            <v>70.17</v>
          </cell>
          <cell r="K132">
            <v>7.45</v>
          </cell>
          <cell r="L132">
            <v>77.62</v>
          </cell>
          <cell r="M132">
            <v>9.5980417418191184</v>
          </cell>
          <cell r="N132">
            <v>5.6000000000000001E-2</v>
          </cell>
          <cell r="O132">
            <v>1.32</v>
          </cell>
          <cell r="P132">
            <v>1.264</v>
          </cell>
          <cell r="Q132">
            <v>38.35</v>
          </cell>
          <cell r="R132">
            <v>798.06184979335899</v>
          </cell>
          <cell r="S132">
            <v>133.03571428571428</v>
          </cell>
          <cell r="T132">
            <v>1386.0714285714287</v>
          </cell>
          <cell r="V132" t="str">
            <v>Assume WC 9.6%</v>
          </cell>
          <cell r="W132">
            <v>56</v>
          </cell>
          <cell r="X132">
            <v>1264</v>
          </cell>
          <cell r="Y132">
            <v>133.03571428571428</v>
          </cell>
          <cell r="Z132">
            <v>1253.0357142857142</v>
          </cell>
        </row>
        <row r="133">
          <cell r="B133">
            <v>42474</v>
          </cell>
          <cell r="C133" t="str">
            <v>B-10</v>
          </cell>
          <cell r="D133" t="str">
            <v>B-10:Zone3</v>
          </cell>
          <cell r="E133">
            <v>24</v>
          </cell>
          <cell r="F133">
            <v>100</v>
          </cell>
          <cell r="G133">
            <v>171</v>
          </cell>
          <cell r="H133">
            <v>89</v>
          </cell>
          <cell r="I133">
            <v>491</v>
          </cell>
          <cell r="J133">
            <v>65.819999999999993</v>
          </cell>
          <cell r="K133">
            <v>2.74</v>
          </cell>
          <cell r="L133">
            <v>68.56</v>
          </cell>
          <cell r="M133">
            <v>3.9964994165694283</v>
          </cell>
          <cell r="N133">
            <v>5.2999999999999999E-2</v>
          </cell>
          <cell r="O133">
            <v>1.36</v>
          </cell>
          <cell r="P133">
            <v>1.3069999999999999</v>
          </cell>
          <cell r="Q133">
            <v>38.130000000000003</v>
          </cell>
          <cell r="R133">
            <v>805.22637496201764</v>
          </cell>
          <cell r="S133">
            <v>51.698113207547166</v>
          </cell>
          <cell r="T133">
            <v>1293.5849056603774</v>
          </cell>
          <cell r="V133" t="str">
            <v>Lab WC 4% (18 Apr 2016). GL meter = 2.63 MM.</v>
          </cell>
          <cell r="W133">
            <v>53</v>
          </cell>
          <cell r="X133">
            <v>1307</v>
          </cell>
          <cell r="Y133">
            <v>51.698113207547173</v>
          </cell>
          <cell r="Z133">
            <v>1241.8867924528302</v>
          </cell>
        </row>
        <row r="134">
          <cell r="B134">
            <v>42496</v>
          </cell>
          <cell r="C134" t="str">
            <v>B-10</v>
          </cell>
          <cell r="D134" t="str">
            <v>B-10:Zone3</v>
          </cell>
          <cell r="E134">
            <v>5</v>
          </cell>
          <cell r="F134">
            <v>100</v>
          </cell>
          <cell r="G134">
            <v>215</v>
          </cell>
          <cell r="H134">
            <v>84</v>
          </cell>
          <cell r="I134">
            <v>352</v>
          </cell>
          <cell r="J134">
            <v>139.57</v>
          </cell>
          <cell r="K134">
            <v>5.82</v>
          </cell>
          <cell r="L134">
            <v>145.38999999999999</v>
          </cell>
          <cell r="M134">
            <v>4.0030263429396795</v>
          </cell>
          <cell r="N134">
            <v>5.6000000000000001E-2</v>
          </cell>
          <cell r="O134">
            <v>1.52</v>
          </cell>
          <cell r="P134">
            <v>1.464</v>
          </cell>
          <cell r="Q134">
            <v>38</v>
          </cell>
          <cell r="R134">
            <v>401.23235652360825</v>
          </cell>
          <cell r="S134">
            <v>103.92857142857143</v>
          </cell>
          <cell r="T134">
            <v>2596.25</v>
          </cell>
          <cell r="V134" t="str">
            <v>Assume WC 4%. During FGS.</v>
          </cell>
          <cell r="W134">
            <v>56</v>
          </cell>
          <cell r="X134">
            <v>1464</v>
          </cell>
          <cell r="Y134">
            <v>103.92857142857143</v>
          </cell>
          <cell r="Z134">
            <v>2492.3214285714284</v>
          </cell>
        </row>
        <row r="135">
          <cell r="B135">
            <v>42499</v>
          </cell>
          <cell r="C135" t="str">
            <v>B-10</v>
          </cell>
          <cell r="D135" t="str">
            <v>B-10:Zone3</v>
          </cell>
          <cell r="E135">
            <v>24</v>
          </cell>
          <cell r="F135">
            <v>100</v>
          </cell>
          <cell r="G135">
            <v>170</v>
          </cell>
          <cell r="H135">
            <v>85</v>
          </cell>
          <cell r="I135">
            <v>483</v>
          </cell>
          <cell r="J135">
            <v>142.5</v>
          </cell>
          <cell r="K135">
            <v>1.44</v>
          </cell>
          <cell r="L135">
            <v>143.94</v>
          </cell>
          <cell r="M135">
            <v>1.0004168403501459</v>
          </cell>
          <cell r="N135">
            <v>5.7000000000000002E-2</v>
          </cell>
          <cell r="O135">
            <v>2</v>
          </cell>
          <cell r="P135">
            <v>1.9430000000000001</v>
          </cell>
          <cell r="Q135">
            <v>39.700000000000003</v>
          </cell>
          <cell r="R135">
            <v>400</v>
          </cell>
          <cell r="S135">
            <v>25.263157894736842</v>
          </cell>
          <cell r="T135">
            <v>2525.2631578947367</v>
          </cell>
          <cell r="V135" t="str">
            <v>Lab WC 1% (6 May 2016)</v>
          </cell>
          <cell r="W135">
            <v>57</v>
          </cell>
          <cell r="X135">
            <v>1943</v>
          </cell>
          <cell r="Y135">
            <v>25.263157894736839</v>
          </cell>
          <cell r="Z135">
            <v>2500</v>
          </cell>
        </row>
        <row r="136">
          <cell r="B136">
            <v>42512</v>
          </cell>
          <cell r="C136" t="str">
            <v>B-10</v>
          </cell>
          <cell r="D136" t="str">
            <v>B-10:Zone3</v>
          </cell>
          <cell r="E136">
            <v>17</v>
          </cell>
          <cell r="F136">
            <v>100</v>
          </cell>
          <cell r="G136">
            <v>164</v>
          </cell>
          <cell r="H136">
            <v>87</v>
          </cell>
          <cell r="I136">
            <v>363</v>
          </cell>
          <cell r="J136">
            <v>56.37</v>
          </cell>
          <cell r="K136">
            <v>0.56999999999999995</v>
          </cell>
          <cell r="L136">
            <v>56.94</v>
          </cell>
          <cell r="M136">
            <v>1.0010537407797682</v>
          </cell>
          <cell r="N136">
            <v>2.3E-2</v>
          </cell>
          <cell r="O136">
            <v>2.3010000000000002</v>
          </cell>
          <cell r="P136">
            <v>2.2789999999999999</v>
          </cell>
          <cell r="Q136">
            <v>43</v>
          </cell>
          <cell r="R136">
            <v>408.01844952989177</v>
          </cell>
          <cell r="S136">
            <v>24.782608695652176</v>
          </cell>
          <cell r="T136">
            <v>2475.6521739130435</v>
          </cell>
          <cell r="V136" t="str">
            <v>Lab WC 1% (6 May 2016)</v>
          </cell>
          <cell r="W136">
            <v>23</v>
          </cell>
          <cell r="X136">
            <v>2279</v>
          </cell>
          <cell r="Y136">
            <v>24.782608695652172</v>
          </cell>
          <cell r="Z136">
            <v>2450.869565217391</v>
          </cell>
        </row>
        <row r="137">
          <cell r="B137">
            <v>42540</v>
          </cell>
          <cell r="C137" t="str">
            <v>B-10</v>
          </cell>
          <cell r="D137" t="str">
            <v>B-10:Zone3</v>
          </cell>
          <cell r="E137">
            <v>23.5</v>
          </cell>
          <cell r="F137">
            <v>100</v>
          </cell>
          <cell r="G137">
            <v>-22</v>
          </cell>
          <cell r="H137">
            <v>79</v>
          </cell>
          <cell r="I137">
            <v>583</v>
          </cell>
          <cell r="J137">
            <v>31.35</v>
          </cell>
          <cell r="K137">
            <v>0.56999999999999995</v>
          </cell>
          <cell r="L137">
            <v>31.92</v>
          </cell>
          <cell r="M137">
            <v>1.7857142857142858</v>
          </cell>
          <cell r="N137">
            <v>1.2999999999999999E-2</v>
          </cell>
          <cell r="O137">
            <v>2.16</v>
          </cell>
          <cell r="P137">
            <v>2.1469999999999998</v>
          </cell>
          <cell r="Q137">
            <v>41</v>
          </cell>
          <cell r="R137">
            <v>414.67304625199364</v>
          </cell>
          <cell r="T137">
            <v>2455.3846153846152</v>
          </cell>
          <cell r="V137" t="str">
            <v>Assume WC 1.8%</v>
          </cell>
          <cell r="W137">
            <v>13</v>
          </cell>
          <cell r="X137">
            <v>2147</v>
          </cell>
          <cell r="Y137">
            <v>43.846153846153847</v>
          </cell>
          <cell r="Z137">
            <v>2411.5384615384619</v>
          </cell>
        </row>
        <row r="138">
          <cell r="B138">
            <v>42572</v>
          </cell>
          <cell r="C138" t="str">
            <v>B-10</v>
          </cell>
          <cell r="D138" t="str">
            <v>B-10:Zone3</v>
          </cell>
          <cell r="E138">
            <v>24</v>
          </cell>
          <cell r="F138">
            <v>100</v>
          </cell>
          <cell r="G138">
            <v>173</v>
          </cell>
          <cell r="H138">
            <v>86</v>
          </cell>
          <cell r="I138">
            <v>608</v>
          </cell>
          <cell r="J138">
            <v>88.41</v>
          </cell>
          <cell r="K138">
            <v>7.69</v>
          </cell>
          <cell r="L138">
            <v>96.1</v>
          </cell>
          <cell r="M138">
            <v>8.0020811654526529</v>
          </cell>
          <cell r="N138">
            <v>3.5000000000000003E-2</v>
          </cell>
          <cell r="O138">
            <v>0.95</v>
          </cell>
          <cell r="P138">
            <v>0.91500000000000004</v>
          </cell>
          <cell r="Q138">
            <v>39</v>
          </cell>
          <cell r="R138">
            <v>395.88281868566906</v>
          </cell>
          <cell r="S138">
            <v>219.71428571428572</v>
          </cell>
          <cell r="T138">
            <v>2745.7142857142858</v>
          </cell>
          <cell r="V138" t="str">
            <v>Assume WC 8%. GL meter = 2.25 MM.</v>
          </cell>
          <cell r="W138">
            <v>35</v>
          </cell>
          <cell r="X138">
            <v>915</v>
          </cell>
          <cell r="Y138">
            <v>219.71428571428569</v>
          </cell>
          <cell r="Z138">
            <v>2525.9999999999995</v>
          </cell>
        </row>
        <row r="139">
          <cell r="B139">
            <v>42609</v>
          </cell>
          <cell r="C139" t="str">
            <v>B-10</v>
          </cell>
          <cell r="D139" t="str">
            <v>B-10:Zone3</v>
          </cell>
          <cell r="E139">
            <v>21</v>
          </cell>
          <cell r="F139">
            <v>100</v>
          </cell>
          <cell r="G139">
            <v>195</v>
          </cell>
          <cell r="H139">
            <v>82</v>
          </cell>
          <cell r="I139">
            <v>343</v>
          </cell>
          <cell r="J139">
            <v>39.72</v>
          </cell>
          <cell r="K139">
            <v>1.74</v>
          </cell>
          <cell r="L139">
            <v>41.46</v>
          </cell>
          <cell r="M139">
            <v>4.1968162083936322</v>
          </cell>
          <cell r="N139">
            <v>1.6E-2</v>
          </cell>
          <cell r="O139">
            <v>1.4630000000000001</v>
          </cell>
          <cell r="P139">
            <v>1.4470000000000001</v>
          </cell>
          <cell r="Q139">
            <v>37</v>
          </cell>
          <cell r="R139">
            <v>402.81973816717021</v>
          </cell>
          <cell r="S139">
            <v>108.75</v>
          </cell>
          <cell r="T139">
            <v>2591.25</v>
          </cell>
          <cell r="V139" t="str">
            <v>Lab WC 22% (12 Aug 2016)</v>
          </cell>
          <cell r="W139">
            <v>16</v>
          </cell>
          <cell r="X139">
            <v>1447</v>
          </cell>
          <cell r="Y139">
            <v>108.75</v>
          </cell>
          <cell r="Z139">
            <v>2482.5</v>
          </cell>
        </row>
        <row r="140">
          <cell r="B140">
            <v>42623</v>
          </cell>
          <cell r="C140" t="str">
            <v>B-10</v>
          </cell>
          <cell r="D140" t="str">
            <v>B-10:Zone3</v>
          </cell>
          <cell r="E140">
            <v>18</v>
          </cell>
          <cell r="F140">
            <v>100</v>
          </cell>
          <cell r="G140">
            <v>177</v>
          </cell>
          <cell r="H140">
            <v>84</v>
          </cell>
          <cell r="I140">
            <v>387</v>
          </cell>
          <cell r="J140">
            <v>54.19</v>
          </cell>
          <cell r="K140">
            <v>0</v>
          </cell>
          <cell r="L140">
            <v>54.19</v>
          </cell>
          <cell r="M140">
            <v>0</v>
          </cell>
          <cell r="N140">
            <v>2.1999999999999999E-2</v>
          </cell>
          <cell r="O140">
            <v>1.835</v>
          </cell>
          <cell r="P140">
            <v>1.8140000000000001</v>
          </cell>
          <cell r="Q140">
            <v>38</v>
          </cell>
          <cell r="R140">
            <v>405.97896290828567</v>
          </cell>
          <cell r="S140">
            <v>0</v>
          </cell>
          <cell r="T140">
            <v>2463.181818181818</v>
          </cell>
          <cell r="V140" t="str">
            <v>WC 0% (10 Sep 2016). GL meter = 2.8 MM. Gas TS = 1.84 MM.</v>
          </cell>
          <cell r="W140">
            <v>22</v>
          </cell>
          <cell r="X140">
            <v>1814</v>
          </cell>
          <cell r="Y140">
            <v>0</v>
          </cell>
          <cell r="Z140">
            <v>2463.181818181818</v>
          </cell>
        </row>
        <row r="141">
          <cell r="B141">
            <v>42647</v>
          </cell>
          <cell r="C141" t="str">
            <v>B-10</v>
          </cell>
          <cell r="D141" t="str">
            <v>B-10:Zone3</v>
          </cell>
          <cell r="E141">
            <v>22</v>
          </cell>
          <cell r="F141">
            <v>100</v>
          </cell>
          <cell r="G141">
            <v>195</v>
          </cell>
          <cell r="H141">
            <v>78</v>
          </cell>
          <cell r="I141">
            <v>879</v>
          </cell>
          <cell r="J141">
            <v>17.23</v>
          </cell>
          <cell r="K141">
            <v>0</v>
          </cell>
          <cell r="L141">
            <v>17.23</v>
          </cell>
          <cell r="M141">
            <v>0</v>
          </cell>
          <cell r="N141">
            <v>7.0000000000000001E-3</v>
          </cell>
          <cell r="O141">
            <v>1.167</v>
          </cell>
          <cell r="P141">
            <v>1.1599999999999999</v>
          </cell>
          <cell r="Q141">
            <v>37</v>
          </cell>
          <cell r="R141">
            <v>406.26813697040046</v>
          </cell>
          <cell r="T141">
            <v>2461.4285714285716</v>
          </cell>
          <cell r="V141" t="str">
            <v>WC = 0% (26 Sep 2016). GL meter = 2.43 MM. Gas TS = 1.17 MM.</v>
          </cell>
          <cell r="W141">
            <v>7</v>
          </cell>
          <cell r="X141">
            <v>1160</v>
          </cell>
          <cell r="Y141">
            <v>0</v>
          </cell>
          <cell r="Z141">
            <v>2461.4285714285716</v>
          </cell>
        </row>
        <row r="142">
          <cell r="B142">
            <v>42736</v>
          </cell>
          <cell r="C142" t="str">
            <v>B-10</v>
          </cell>
          <cell r="D142" t="str">
            <v>B-10:Zone3</v>
          </cell>
          <cell r="E142">
            <v>24</v>
          </cell>
          <cell r="F142">
            <v>100</v>
          </cell>
          <cell r="G142">
            <v>179</v>
          </cell>
          <cell r="H142">
            <v>79</v>
          </cell>
          <cell r="I142">
            <v>513</v>
          </cell>
          <cell r="J142">
            <v>7.76</v>
          </cell>
          <cell r="K142">
            <v>1.63</v>
          </cell>
          <cell r="L142">
            <v>9.39</v>
          </cell>
          <cell r="M142">
            <v>17.358892438764641</v>
          </cell>
          <cell r="N142">
            <v>3.0000000000000001E-3</v>
          </cell>
          <cell r="O142">
            <v>2.2090000000000001</v>
          </cell>
          <cell r="P142">
            <v>2.206</v>
          </cell>
          <cell r="Q142">
            <v>37</v>
          </cell>
          <cell r="R142">
            <v>386.59793814432987</v>
          </cell>
          <cell r="S142">
            <v>543.33333333333337</v>
          </cell>
          <cell r="T142">
            <v>5776.666666666667</v>
          </cell>
          <cell r="V142" t="str">
            <v xml:space="preserve">WC visual = 17.3%. GL meter = 2.56 MM. Gas TS = 2.21 MM. </v>
          </cell>
          <cell r="W142">
            <v>3</v>
          </cell>
          <cell r="X142">
            <v>2206</v>
          </cell>
          <cell r="Y142">
            <v>543.33333333333326</v>
          </cell>
          <cell r="Z142">
            <v>2586.6666666666665</v>
          </cell>
        </row>
        <row r="143">
          <cell r="B143">
            <v>42746</v>
          </cell>
          <cell r="C143" t="str">
            <v>B-10</v>
          </cell>
          <cell r="D143" t="str">
            <v>B-10:Zone3</v>
          </cell>
          <cell r="E143">
            <v>24</v>
          </cell>
          <cell r="F143">
            <v>100</v>
          </cell>
          <cell r="G143">
            <v>189</v>
          </cell>
          <cell r="H143">
            <v>87</v>
          </cell>
          <cell r="I143">
            <v>452</v>
          </cell>
          <cell r="J143">
            <v>41.37</v>
          </cell>
          <cell r="K143">
            <v>1.95</v>
          </cell>
          <cell r="L143">
            <v>43.32</v>
          </cell>
          <cell r="M143">
            <v>4.5013850415512469</v>
          </cell>
          <cell r="N143">
            <v>1.7000000000000001E-2</v>
          </cell>
          <cell r="O143">
            <v>1.754</v>
          </cell>
          <cell r="P143">
            <v>1.7370000000000001</v>
          </cell>
          <cell r="Q143">
            <v>37</v>
          </cell>
          <cell r="R143">
            <v>410.92579163645155</v>
          </cell>
          <cell r="S143">
            <v>114.70588235294117</v>
          </cell>
          <cell r="T143">
            <v>2547.6470588235293</v>
          </cell>
          <cell r="V143" t="str">
            <v xml:space="preserve">WC = 4.5%. Gas TS = 1.75 MM. GL meter = 1.97 MM. </v>
          </cell>
          <cell r="W143">
            <v>17</v>
          </cell>
          <cell r="X143">
            <v>1737</v>
          </cell>
          <cell r="Y143">
            <v>114.70588235294116</v>
          </cell>
          <cell r="Z143">
            <v>2433.5294117647054</v>
          </cell>
        </row>
        <row r="144">
          <cell r="B144">
            <v>42756</v>
          </cell>
          <cell r="C144" t="str">
            <v>B-10</v>
          </cell>
          <cell r="D144" t="str">
            <v>B-10:Zone3</v>
          </cell>
          <cell r="E144">
            <v>24</v>
          </cell>
          <cell r="F144">
            <v>100</v>
          </cell>
          <cell r="G144">
            <v>188</v>
          </cell>
          <cell r="H144">
            <v>88</v>
          </cell>
          <cell r="I144">
            <v>505</v>
          </cell>
          <cell r="J144">
            <v>36.39</v>
          </cell>
          <cell r="K144">
            <v>1.71</v>
          </cell>
          <cell r="L144">
            <v>38.1</v>
          </cell>
          <cell r="M144">
            <v>4.4881889763779528</v>
          </cell>
          <cell r="N144">
            <v>1.4999999999999999E-2</v>
          </cell>
          <cell r="O144">
            <v>1.5349999999999999</v>
          </cell>
          <cell r="P144">
            <v>1.5209999999999999</v>
          </cell>
          <cell r="Q144">
            <v>37</v>
          </cell>
          <cell r="R144">
            <v>412.20115416323165</v>
          </cell>
          <cell r="S144">
            <v>114</v>
          </cell>
          <cell r="T144">
            <v>2540.6666666666665</v>
          </cell>
          <cell r="V144" t="str">
            <v xml:space="preserve">Assume WC 4.5%. Gas TS = 1.54 MM. GL meter = 1.72 MM. </v>
          </cell>
          <cell r="W144">
            <v>15</v>
          </cell>
          <cell r="X144">
            <v>1521</v>
          </cell>
          <cell r="Y144">
            <v>114</v>
          </cell>
          <cell r="Z144">
            <v>2426</v>
          </cell>
        </row>
        <row r="145">
          <cell r="B145">
            <v>42768</v>
          </cell>
          <cell r="C145" t="str">
            <v>B-10</v>
          </cell>
          <cell r="D145" t="str">
            <v>B-10:Zone3</v>
          </cell>
          <cell r="E145">
            <v>22.5</v>
          </cell>
          <cell r="F145">
            <v>100</v>
          </cell>
          <cell r="G145">
            <v>191</v>
          </cell>
          <cell r="H145">
            <v>79</v>
          </cell>
          <cell r="I145">
            <v>656</v>
          </cell>
          <cell r="J145">
            <v>33.42</v>
          </cell>
          <cell r="K145">
            <v>1.57</v>
          </cell>
          <cell r="L145">
            <v>34.99</v>
          </cell>
          <cell r="M145">
            <v>4.4869962846527578</v>
          </cell>
          <cell r="N145">
            <v>1.2999999999999999E-2</v>
          </cell>
          <cell r="O145">
            <v>2.23</v>
          </cell>
          <cell r="P145">
            <v>2.2149999999999999</v>
          </cell>
          <cell r="Q145">
            <v>37</v>
          </cell>
          <cell r="R145">
            <v>388.98862956313587</v>
          </cell>
          <cell r="T145">
            <v>2691.5384615384614</v>
          </cell>
          <cell r="V145" t="str">
            <v xml:space="preserve">Assume WC 4.5%. Gas TS = 2.23 MM. GL meter = 2.57 MM. </v>
          </cell>
          <cell r="W145">
            <v>13</v>
          </cell>
          <cell r="X145">
            <v>2215</v>
          </cell>
          <cell r="Y145">
            <v>120.76923076923077</v>
          </cell>
          <cell r="Z145">
            <v>2570.7692307692309</v>
          </cell>
        </row>
        <row r="146">
          <cell r="B146">
            <v>42819</v>
          </cell>
          <cell r="C146" t="str">
            <v>B-10</v>
          </cell>
          <cell r="D146" t="str">
            <v>B-10:Zone3</v>
          </cell>
          <cell r="E146">
            <v>24</v>
          </cell>
          <cell r="F146">
            <v>100</v>
          </cell>
          <cell r="G146">
            <v>188</v>
          </cell>
          <cell r="H146">
            <v>85</v>
          </cell>
          <cell r="I146">
            <v>389</v>
          </cell>
          <cell r="J146">
            <v>34.78</v>
          </cell>
          <cell r="K146">
            <v>2.2200000000000002</v>
          </cell>
          <cell r="L146">
            <v>37</v>
          </cell>
          <cell r="M146">
            <v>6</v>
          </cell>
          <cell r="N146">
            <v>1.3899999999999999E-2</v>
          </cell>
          <cell r="O146">
            <v>1.76</v>
          </cell>
          <cell r="P146">
            <v>1.746</v>
          </cell>
          <cell r="R146">
            <v>399.65497412305922</v>
          </cell>
          <cell r="T146">
            <v>2661.8705035971225</v>
          </cell>
          <cell r="V146" t="str">
            <v>WC 6% updated Mar</v>
          </cell>
          <cell r="W146">
            <v>13.899999999999999</v>
          </cell>
          <cell r="X146">
            <v>1746</v>
          </cell>
          <cell r="Y146">
            <v>159.71223021582736</v>
          </cell>
          <cell r="Z146">
            <v>2502.1582733812952</v>
          </cell>
        </row>
        <row r="147">
          <cell r="B147">
            <v>42842</v>
          </cell>
          <cell r="C147" t="str">
            <v>B-10</v>
          </cell>
          <cell r="D147" t="str">
            <v>B-10:Zone3</v>
          </cell>
          <cell r="E147">
            <v>12</v>
          </cell>
          <cell r="F147">
            <v>100</v>
          </cell>
          <cell r="G147">
            <v>189</v>
          </cell>
          <cell r="H147">
            <v>84</v>
          </cell>
          <cell r="I147">
            <v>377</v>
          </cell>
          <cell r="J147">
            <v>0.15</v>
          </cell>
          <cell r="K147">
            <v>0.01</v>
          </cell>
          <cell r="L147">
            <v>0.16</v>
          </cell>
          <cell r="M147">
            <v>6.25</v>
          </cell>
          <cell r="N147">
            <v>0.44</v>
          </cell>
          <cell r="O147">
            <v>0.44</v>
          </cell>
          <cell r="P147">
            <v>0</v>
          </cell>
          <cell r="R147">
            <v>2933333.3333333335</v>
          </cell>
          <cell r="T147">
            <v>0.36363636363636365</v>
          </cell>
          <cell r="V147" t="str">
            <v>Welltest w/o GL inject, but gas meter at TS still count 0.4 MMScfd (after bleed off, gas meter zero)</v>
          </cell>
          <cell r="W147">
            <v>440</v>
          </cell>
          <cell r="X147">
            <v>0</v>
          </cell>
          <cell r="Y147">
            <v>2.2727272727272728E-2</v>
          </cell>
          <cell r="Z147">
            <v>0.34090909090909088</v>
          </cell>
        </row>
        <row r="148">
          <cell r="B148">
            <v>42851</v>
          </cell>
          <cell r="C148" t="str">
            <v>B-10</v>
          </cell>
          <cell r="D148" t="str">
            <v>B-10:Zone3</v>
          </cell>
          <cell r="E148">
            <v>13</v>
          </cell>
          <cell r="F148">
            <v>100</v>
          </cell>
          <cell r="G148">
            <v>-22</v>
          </cell>
          <cell r="H148">
            <v>86</v>
          </cell>
          <cell r="I148">
            <v>1552</v>
          </cell>
          <cell r="J148">
            <v>0</v>
          </cell>
          <cell r="K148">
            <v>0</v>
          </cell>
          <cell r="L148">
            <v>0</v>
          </cell>
          <cell r="M148">
            <v>0</v>
          </cell>
          <cell r="N148">
            <v>0</v>
          </cell>
          <cell r="O148">
            <v>0</v>
          </cell>
          <cell r="P148">
            <v>0.16</v>
          </cell>
          <cell r="R148">
            <v>0</v>
          </cell>
          <cell r="T148">
            <v>0</v>
          </cell>
          <cell r="V148" t="str">
            <v>Tried to reflow with GL injection, but failed</v>
          </cell>
          <cell r="W148">
            <v>0</v>
          </cell>
          <cell r="X148">
            <v>160</v>
          </cell>
          <cell r="Y148" t="e">
            <v>#DIV/0!</v>
          </cell>
          <cell r="Z148" t="e">
            <v>#DIV/0!</v>
          </cell>
        </row>
        <row r="149">
          <cell r="B149">
            <v>42856</v>
          </cell>
          <cell r="C149" t="str">
            <v>B-10</v>
          </cell>
          <cell r="D149" t="str">
            <v>B-10:Zone3</v>
          </cell>
          <cell r="E149">
            <v>8</v>
          </cell>
          <cell r="F149">
            <v>100</v>
          </cell>
          <cell r="G149">
            <v>188</v>
          </cell>
          <cell r="H149">
            <v>78</v>
          </cell>
          <cell r="I149">
            <v>455</v>
          </cell>
          <cell r="J149">
            <v>64.81</v>
          </cell>
          <cell r="K149">
            <v>4.1399999999999997</v>
          </cell>
          <cell r="L149">
            <v>68.95</v>
          </cell>
          <cell r="M149">
            <v>6.004350978970268</v>
          </cell>
          <cell r="N149">
            <v>2.5999999999999999E-2</v>
          </cell>
          <cell r="O149">
            <v>1.17</v>
          </cell>
          <cell r="P149">
            <v>1.1399999999999999</v>
          </cell>
          <cell r="Q149">
            <v>34.799999999999997</v>
          </cell>
          <cell r="R149">
            <v>401.17265854034872</v>
          </cell>
          <cell r="T149">
            <v>2651.9230769230771</v>
          </cell>
          <cell r="V149" t="str">
            <v>Reflowing after S/I April 5 due to TSLL, GL meter 1.16 MM, use GOR 400 to calculate GL injection and asso gas</v>
          </cell>
          <cell r="W149">
            <v>26</v>
          </cell>
          <cell r="X149">
            <v>1140</v>
          </cell>
          <cell r="Y149">
            <v>159.23076923076923</v>
          </cell>
          <cell r="Z149">
            <v>2492.6923076923081</v>
          </cell>
        </row>
        <row r="150">
          <cell r="B150">
            <v>42857</v>
          </cell>
          <cell r="C150" t="str">
            <v>B-10</v>
          </cell>
          <cell r="D150" t="str">
            <v>B-10:Zone3</v>
          </cell>
          <cell r="E150">
            <v>4</v>
          </cell>
          <cell r="F150">
            <v>100</v>
          </cell>
          <cell r="G150">
            <v>192</v>
          </cell>
          <cell r="H150">
            <v>77</v>
          </cell>
          <cell r="I150">
            <v>387</v>
          </cell>
          <cell r="J150">
            <v>65.27</v>
          </cell>
          <cell r="K150">
            <v>4.17</v>
          </cell>
          <cell r="L150">
            <v>69.44</v>
          </cell>
          <cell r="M150">
            <v>6.0051843317972349</v>
          </cell>
          <cell r="N150">
            <v>2.5999999999999999E-2</v>
          </cell>
          <cell r="O150">
            <v>1.76</v>
          </cell>
          <cell r="P150">
            <v>1.73</v>
          </cell>
          <cell r="Q150">
            <v>35.380000000000003</v>
          </cell>
          <cell r="R150">
            <v>398.34533476329096</v>
          </cell>
          <cell r="T150">
            <v>2670.7692307692309</v>
          </cell>
          <cell r="V150" t="str">
            <v>GL meter 2 MM, temp gas lift still above TSLL</v>
          </cell>
          <cell r="W150">
            <v>26</v>
          </cell>
          <cell r="X150">
            <v>1730</v>
          </cell>
          <cell r="Y150">
            <v>160.38461538461539</v>
          </cell>
          <cell r="Z150">
            <v>2510.3846153846152</v>
          </cell>
        </row>
        <row r="151">
          <cell r="B151">
            <v>42877</v>
          </cell>
          <cell r="C151" t="str">
            <v>B-10</v>
          </cell>
          <cell r="D151" t="str">
            <v>B-10:Zone3</v>
          </cell>
          <cell r="E151">
            <v>23</v>
          </cell>
          <cell r="F151">
            <v>100</v>
          </cell>
          <cell r="G151">
            <v>176</v>
          </cell>
          <cell r="H151">
            <v>84</v>
          </cell>
          <cell r="I151">
            <v>0</v>
          </cell>
          <cell r="J151">
            <v>49.12</v>
          </cell>
          <cell r="K151">
            <v>3.14</v>
          </cell>
          <cell r="L151">
            <v>52.26</v>
          </cell>
          <cell r="M151">
            <v>6.0084194412552625</v>
          </cell>
          <cell r="N151">
            <v>0.02</v>
          </cell>
          <cell r="O151">
            <v>2.52</v>
          </cell>
          <cell r="P151">
            <v>2.5</v>
          </cell>
          <cell r="Q151">
            <v>41.8</v>
          </cell>
          <cell r="R151">
            <v>407.16612377850163</v>
          </cell>
          <cell r="T151">
            <v>2613</v>
          </cell>
          <cell r="V151" t="str">
            <v>GL meter 2.94 MM, still use WC 6% (update 17 May 3%)</v>
          </cell>
          <cell r="W151">
            <v>20</v>
          </cell>
          <cell r="X151">
            <v>2500</v>
          </cell>
          <cell r="Y151">
            <v>157</v>
          </cell>
          <cell r="Z151">
            <v>2456</v>
          </cell>
        </row>
        <row r="152">
          <cell r="B152">
            <v>42895</v>
          </cell>
          <cell r="C152" t="str">
            <v>B-10</v>
          </cell>
          <cell r="D152" t="str">
            <v>B-10:Zone3</v>
          </cell>
          <cell r="E152">
            <v>17</v>
          </cell>
          <cell r="F152">
            <v>100</v>
          </cell>
          <cell r="G152">
            <v>191</v>
          </cell>
          <cell r="H152">
            <v>79</v>
          </cell>
          <cell r="I152">
            <v>493</v>
          </cell>
          <cell r="J152">
            <v>27.84</v>
          </cell>
          <cell r="K152">
            <v>1.78</v>
          </cell>
          <cell r="L152">
            <v>29.62</v>
          </cell>
          <cell r="M152">
            <v>6.0094530722484807</v>
          </cell>
          <cell r="N152">
            <v>1.0999999999999999E-2</v>
          </cell>
          <cell r="O152">
            <v>3.95</v>
          </cell>
          <cell r="P152">
            <v>3.94</v>
          </cell>
          <cell r="Q152">
            <v>46</v>
          </cell>
          <cell r="R152">
            <v>395.11494252873564</v>
          </cell>
          <cell r="T152">
            <v>2691.818181818182</v>
          </cell>
          <cell r="V152" t="str">
            <v>GL meter 4.6 MM (increase GL injection to avoid TSLL gas lift line active)</v>
          </cell>
          <cell r="W152">
            <v>11</v>
          </cell>
          <cell r="X152">
            <v>3940</v>
          </cell>
          <cell r="Y152">
            <v>161.81818181818184</v>
          </cell>
          <cell r="Z152">
            <v>2530.909090909091</v>
          </cell>
        </row>
        <row r="153">
          <cell r="B153">
            <v>42926</v>
          </cell>
          <cell r="C153" t="str">
            <v>B-10</v>
          </cell>
          <cell r="D153" t="str">
            <v>B-10:Zone3</v>
          </cell>
          <cell r="E153">
            <v>48</v>
          </cell>
          <cell r="F153">
            <v>100</v>
          </cell>
          <cell r="G153">
            <v>187</v>
          </cell>
          <cell r="H153">
            <v>77</v>
          </cell>
          <cell r="I153">
            <v>453</v>
          </cell>
          <cell r="J153">
            <v>13.01</v>
          </cell>
          <cell r="K153">
            <v>0.83</v>
          </cell>
          <cell r="L153">
            <v>13.84</v>
          </cell>
          <cell r="M153">
            <v>5.997109826589595</v>
          </cell>
          <cell r="N153">
            <v>5.0000000000000001E-3</v>
          </cell>
          <cell r="O153">
            <v>4.4000000000000004</v>
          </cell>
          <cell r="P153">
            <v>4.4000000000000004</v>
          </cell>
          <cell r="Q153">
            <v>46.4</v>
          </cell>
          <cell r="R153">
            <v>384.31975403535739</v>
          </cell>
          <cell r="T153">
            <v>2768</v>
          </cell>
          <cell r="V153" t="str">
            <v>GL meter 4.9 MM, WC still use 6% (June 10%), effect of TSSL active should increase GL injection to 5 MM</v>
          </cell>
          <cell r="W153">
            <v>5</v>
          </cell>
          <cell r="X153">
            <v>4400</v>
          </cell>
          <cell r="Y153">
            <v>166</v>
          </cell>
          <cell r="Z153">
            <v>2602</v>
          </cell>
        </row>
        <row r="154">
          <cell r="B154">
            <v>42962</v>
          </cell>
          <cell r="C154" t="str">
            <v>B-10</v>
          </cell>
          <cell r="D154" t="str">
            <v>B-10:Zone3</v>
          </cell>
          <cell r="E154">
            <v>28</v>
          </cell>
          <cell r="F154">
            <v>100</v>
          </cell>
          <cell r="G154">
            <v>190</v>
          </cell>
          <cell r="H154">
            <v>74</v>
          </cell>
          <cell r="I154">
            <v>596</v>
          </cell>
          <cell r="J154">
            <v>5.5178000000000003</v>
          </cell>
          <cell r="K154">
            <v>0.35220000000000001</v>
          </cell>
          <cell r="L154">
            <v>5.87</v>
          </cell>
          <cell r="M154">
            <v>6</v>
          </cell>
          <cell r="N154">
            <v>2.2000000000000001E-3</v>
          </cell>
          <cell r="O154">
            <v>5.45</v>
          </cell>
          <cell r="P154">
            <v>5.4478</v>
          </cell>
          <cell r="Q154">
            <v>52</v>
          </cell>
          <cell r="R154">
            <v>398.70963064989672</v>
          </cell>
          <cell r="T154">
            <v>2668.181818181818</v>
          </cell>
          <cell r="V154" t="str">
            <v>GL meter 5.09 MM over range, plan to reduce slightly, FL temp 8-9 degF, BSW Well B-10 = 6 % (as per Excel Table)</v>
          </cell>
          <cell r="W154">
            <v>2.2000000000000002</v>
          </cell>
          <cell r="X154">
            <v>5447.8</v>
          </cell>
          <cell r="Y154">
            <v>160.09090909090909</v>
          </cell>
          <cell r="Z154">
            <v>2508.090909090909</v>
          </cell>
        </row>
        <row r="155">
          <cell r="B155">
            <v>42989</v>
          </cell>
          <cell r="C155" t="str">
            <v>B-10</v>
          </cell>
          <cell r="D155" t="str">
            <v>B-10:Zone3</v>
          </cell>
          <cell r="E155">
            <v>24</v>
          </cell>
          <cell r="F155">
            <v>100</v>
          </cell>
          <cell r="G155">
            <v>188</v>
          </cell>
          <cell r="H155">
            <v>71</v>
          </cell>
          <cell r="I155">
            <v>600</v>
          </cell>
          <cell r="J155">
            <v>5.93</v>
          </cell>
          <cell r="K155">
            <v>0.7</v>
          </cell>
          <cell r="L155">
            <v>6.63</v>
          </cell>
          <cell r="M155">
            <v>10.558069381598793</v>
          </cell>
          <cell r="N155">
            <v>2E-3</v>
          </cell>
          <cell r="O155">
            <v>4.7699999999999996</v>
          </cell>
          <cell r="P155">
            <v>4.7699999999999996</v>
          </cell>
          <cell r="R155">
            <v>337.26812816188868</v>
          </cell>
          <cell r="T155">
            <v>3330</v>
          </cell>
          <cell r="V155" t="str">
            <v>GL meter 5 MM</v>
          </cell>
          <cell r="W155">
            <v>2</v>
          </cell>
          <cell r="X155">
            <v>4770</v>
          </cell>
          <cell r="Y155">
            <v>349.99999999999994</v>
          </cell>
          <cell r="Z155">
            <v>2965</v>
          </cell>
        </row>
        <row r="156">
          <cell r="B156">
            <v>43016</v>
          </cell>
          <cell r="C156" t="str">
            <v>B-10</v>
          </cell>
          <cell r="D156" t="str">
            <v>B-10:Zone3</v>
          </cell>
          <cell r="E156">
            <v>22</v>
          </cell>
          <cell r="F156">
            <v>100</v>
          </cell>
          <cell r="G156">
            <v>181</v>
          </cell>
          <cell r="H156">
            <v>87</v>
          </cell>
          <cell r="I156">
            <v>790</v>
          </cell>
          <cell r="J156">
            <v>8.82</v>
          </cell>
          <cell r="K156">
            <v>1.1000000000000001</v>
          </cell>
          <cell r="L156">
            <v>9.92</v>
          </cell>
          <cell r="M156">
            <v>11.088709677419354</v>
          </cell>
          <cell r="N156">
            <v>0.45</v>
          </cell>
          <cell r="O156">
            <v>0.45</v>
          </cell>
          <cell r="P156">
            <v>0</v>
          </cell>
          <cell r="Q156">
            <v>0</v>
          </cell>
          <cell r="R156">
            <v>51020.408163265303</v>
          </cell>
          <cell r="T156">
            <v>22.022222222222222</v>
          </cell>
          <cell r="V156" t="str">
            <v>GLV closed, as trial as well flow w/o GL, previously need to increase GL header for reflowing B-01</v>
          </cell>
          <cell r="W156">
            <v>450</v>
          </cell>
          <cell r="X156">
            <v>0</v>
          </cell>
          <cell r="Y156">
            <v>2.4444444444444446</v>
          </cell>
          <cell r="Z156">
            <v>19.600000000000001</v>
          </cell>
        </row>
        <row r="157">
          <cell r="B157">
            <v>43029</v>
          </cell>
          <cell r="C157" t="str">
            <v>B-10</v>
          </cell>
          <cell r="D157" t="str">
            <v>B-10:Zone3</v>
          </cell>
          <cell r="E157">
            <v>23</v>
          </cell>
          <cell r="F157">
            <v>100</v>
          </cell>
          <cell r="G157">
            <v>185.45</v>
          </cell>
          <cell r="H157">
            <v>84.5</v>
          </cell>
          <cell r="I157">
            <v>863.78</v>
          </cell>
          <cell r="J157">
            <v>2.79</v>
          </cell>
          <cell r="K157">
            <v>0.3</v>
          </cell>
          <cell r="L157">
            <v>3.09</v>
          </cell>
          <cell r="M157">
            <v>9.7087378640776691</v>
          </cell>
          <cell r="N157">
            <v>0.44</v>
          </cell>
          <cell r="O157">
            <v>0.44</v>
          </cell>
          <cell r="P157">
            <v>0</v>
          </cell>
          <cell r="Q157">
            <v>0</v>
          </cell>
          <cell r="R157">
            <v>157706.09318996416</v>
          </cell>
          <cell r="T157">
            <v>7.1136363636363633</v>
          </cell>
          <cell r="V157" t="str">
            <v>GLV still closed, wells loaded up</v>
          </cell>
          <cell r="W157">
            <v>440</v>
          </cell>
          <cell r="X157">
            <v>0</v>
          </cell>
          <cell r="Y157">
            <v>0.68181818181818177</v>
          </cell>
          <cell r="Z157">
            <v>6.3409090909090908</v>
          </cell>
        </row>
        <row r="158">
          <cell r="B158">
            <v>43086</v>
          </cell>
          <cell r="C158" t="str">
            <v>B-10</v>
          </cell>
          <cell r="D158" t="str">
            <v>B-10:Zone3</v>
          </cell>
          <cell r="E158">
            <v>6</v>
          </cell>
          <cell r="F158">
            <v>100</v>
          </cell>
          <cell r="G158">
            <v>182</v>
          </cell>
          <cell r="H158">
            <v>81</v>
          </cell>
          <cell r="I158">
            <v>671</v>
          </cell>
          <cell r="J158">
            <v>0.04</v>
          </cell>
          <cell r="K158">
            <v>0</v>
          </cell>
          <cell r="L158">
            <v>0.04</v>
          </cell>
          <cell r="M158">
            <v>0</v>
          </cell>
          <cell r="N158">
            <v>0.61</v>
          </cell>
          <cell r="O158">
            <v>0.61</v>
          </cell>
          <cell r="P158">
            <v>0</v>
          </cell>
          <cell r="Q158">
            <v>0</v>
          </cell>
          <cell r="R158">
            <v>15250000</v>
          </cell>
          <cell r="T158">
            <v>6.4786885245901635E-2</v>
          </cell>
          <cell r="V158" t="str">
            <v>Still close SDV GL</v>
          </cell>
          <cell r="W158">
            <v>610</v>
          </cell>
          <cell r="X158">
            <v>0</v>
          </cell>
          <cell r="Y158">
            <v>0</v>
          </cell>
          <cell r="Z158">
            <v>6.5573770491803282E-2</v>
          </cell>
        </row>
        <row r="159">
          <cell r="B159">
            <v>43234</v>
          </cell>
          <cell r="C159" t="str">
            <v>B-10</v>
          </cell>
          <cell r="D159" t="str">
            <v>B-10:Zone3</v>
          </cell>
          <cell r="E159">
            <v>24</v>
          </cell>
          <cell r="F159">
            <v>100</v>
          </cell>
          <cell r="G159">
            <v>151.96</v>
          </cell>
          <cell r="H159">
            <v>88</v>
          </cell>
          <cell r="I159">
            <v>1512.1</v>
          </cell>
          <cell r="J159">
            <v>7.0000000000000007E-2</v>
          </cell>
          <cell r="K159">
            <v>0</v>
          </cell>
          <cell r="L159">
            <v>7.0000000000000007E-2</v>
          </cell>
          <cell r="M159">
            <v>0</v>
          </cell>
          <cell r="N159">
            <v>0</v>
          </cell>
          <cell r="O159">
            <v>0.62</v>
          </cell>
          <cell r="P159">
            <v>0</v>
          </cell>
          <cell r="Q159">
            <v>0</v>
          </cell>
          <cell r="R159">
            <v>0</v>
          </cell>
          <cell r="T159">
            <v>0</v>
          </cell>
          <cell r="V159" t="str">
            <v>GL meter 0 since Manual GL valve was closed</v>
          </cell>
          <cell r="W159">
            <v>0</v>
          </cell>
          <cell r="X159">
            <v>0</v>
          </cell>
          <cell r="Y159" t="e">
            <v>#DIV/0!</v>
          </cell>
          <cell r="Z159" t="e">
            <v>#DIV/0!</v>
          </cell>
        </row>
        <row r="160">
          <cell r="B160">
            <v>43258</v>
          </cell>
          <cell r="C160" t="str">
            <v>B-10</v>
          </cell>
          <cell r="D160" t="str">
            <v>B-10:Zone3</v>
          </cell>
          <cell r="E160">
            <v>51</v>
          </cell>
          <cell r="F160">
            <v>100</v>
          </cell>
          <cell r="G160">
            <v>192</v>
          </cell>
          <cell r="H160">
            <v>80</v>
          </cell>
          <cell r="I160">
            <v>771</v>
          </cell>
          <cell r="J160">
            <v>29.58</v>
          </cell>
          <cell r="K160">
            <v>3.7</v>
          </cell>
          <cell r="L160">
            <v>33.28</v>
          </cell>
          <cell r="M160">
            <v>11.117788461538462</v>
          </cell>
          <cell r="N160">
            <v>1.2E-2</v>
          </cell>
          <cell r="O160">
            <v>3</v>
          </cell>
          <cell r="P160">
            <v>2.992</v>
          </cell>
          <cell r="R160">
            <v>405.67951318458415</v>
          </cell>
          <cell r="T160">
            <v>2766.6666666666665</v>
          </cell>
          <cell r="V160" t="str">
            <v>GL meter 3.8 MM, after run GIC, still got liquid at T/S but no sample at Flowline</v>
          </cell>
          <cell r="W160">
            <v>12</v>
          </cell>
          <cell r="X160">
            <v>2992</v>
          </cell>
          <cell r="Y160">
            <v>308.33333333333331</v>
          </cell>
          <cell r="Z160">
            <v>2465</v>
          </cell>
        </row>
        <row r="161">
          <cell r="B161">
            <v>43310</v>
          </cell>
          <cell r="C161" t="str">
            <v>B-10</v>
          </cell>
          <cell r="D161" t="str">
            <v>B-10:Zone3</v>
          </cell>
          <cell r="E161">
            <v>20</v>
          </cell>
          <cell r="F161">
            <v>100</v>
          </cell>
          <cell r="G161">
            <v>195.6</v>
          </cell>
          <cell r="H161">
            <v>84.12</v>
          </cell>
          <cell r="I161">
            <v>495.12</v>
          </cell>
          <cell r="J161">
            <v>0</v>
          </cell>
          <cell r="K161">
            <v>0</v>
          </cell>
          <cell r="L161">
            <v>0</v>
          </cell>
          <cell r="M161">
            <v>0</v>
          </cell>
          <cell r="N161">
            <v>0</v>
          </cell>
          <cell r="O161">
            <v>0</v>
          </cell>
          <cell r="P161">
            <v>0</v>
          </cell>
          <cell r="R161">
            <v>0</v>
          </cell>
          <cell r="T161">
            <v>0</v>
          </cell>
          <cell r="V161" t="str">
            <v>GL meter 0 (closed) to increase GL header press</v>
          </cell>
          <cell r="W161">
            <v>0</v>
          </cell>
          <cell r="X161">
            <v>0</v>
          </cell>
          <cell r="Y161" t="e">
            <v>#DIV/0!</v>
          </cell>
          <cell r="Z161" t="e">
            <v>#DIV/0!</v>
          </cell>
        </row>
        <row r="162">
          <cell r="B162">
            <v>43452</v>
          </cell>
          <cell r="C162" t="str">
            <v>B-10</v>
          </cell>
          <cell r="D162" t="str">
            <v>B-10:Zone3</v>
          </cell>
          <cell r="E162">
            <v>23</v>
          </cell>
          <cell r="F162">
            <v>100</v>
          </cell>
          <cell r="G162">
            <v>203.2</v>
          </cell>
          <cell r="H162">
            <v>74.599999999999994</v>
          </cell>
          <cell r="I162">
            <v>1257.19</v>
          </cell>
          <cell r="J162">
            <v>9.31</v>
          </cell>
          <cell r="K162">
            <v>1.2</v>
          </cell>
          <cell r="L162">
            <v>10.51</v>
          </cell>
          <cell r="M162">
            <v>11.417697431018079</v>
          </cell>
          <cell r="N162">
            <v>0</v>
          </cell>
          <cell r="O162">
            <v>0</v>
          </cell>
          <cell r="P162">
            <v>0</v>
          </cell>
          <cell r="R162">
            <v>0</v>
          </cell>
          <cell r="T162">
            <v>0</v>
          </cell>
          <cell r="V162" t="str">
            <v>GL meter zero (closed), Qg T/S show 0.4 MM but CV close (false value)</v>
          </cell>
          <cell r="W162">
            <v>0</v>
          </cell>
          <cell r="X162">
            <v>0</v>
          </cell>
          <cell r="Y162" t="e">
            <v>#DIV/0!</v>
          </cell>
          <cell r="Z162" t="e">
            <v>#DIV/0!</v>
          </cell>
        </row>
        <row r="163">
          <cell r="B163">
            <v>43634</v>
          </cell>
          <cell r="C163" t="str">
            <v>B-10</v>
          </cell>
          <cell r="D163" t="str">
            <v>B-10:Zone3</v>
          </cell>
          <cell r="E163">
            <v>28</v>
          </cell>
          <cell r="F163">
            <v>100</v>
          </cell>
          <cell r="G163">
            <v>192.11</v>
          </cell>
          <cell r="H163">
            <v>83.7</v>
          </cell>
          <cell r="I163">
            <v>1526</v>
          </cell>
          <cell r="J163">
            <v>0</v>
          </cell>
          <cell r="K163">
            <v>0</v>
          </cell>
          <cell r="L163">
            <v>0</v>
          </cell>
          <cell r="M163">
            <v>0</v>
          </cell>
          <cell r="N163">
            <v>0</v>
          </cell>
          <cell r="O163">
            <v>1.57</v>
          </cell>
          <cell r="P163">
            <v>1.57</v>
          </cell>
          <cell r="R163">
            <v>0</v>
          </cell>
          <cell r="T163">
            <v>0</v>
          </cell>
          <cell r="V163" t="str">
            <v>GL meter 0 MM, CHP max ~1550#, gas cycling only</v>
          </cell>
          <cell r="W163">
            <v>0</v>
          </cell>
          <cell r="X163">
            <v>1570</v>
          </cell>
          <cell r="Y163" t="e">
            <v>#DIV/0!</v>
          </cell>
          <cell r="Z163" t="e">
            <v>#DIV/0!</v>
          </cell>
        </row>
        <row r="164">
          <cell r="B164">
            <v>43637</v>
          </cell>
          <cell r="C164" t="str">
            <v>B-10</v>
          </cell>
          <cell r="D164" t="str">
            <v>B-10:Zone3</v>
          </cell>
          <cell r="E164">
            <v>41</v>
          </cell>
          <cell r="F164">
            <v>100</v>
          </cell>
          <cell r="G164">
            <v>200</v>
          </cell>
          <cell r="H164">
            <v>76</v>
          </cell>
          <cell r="I164">
            <v>427</v>
          </cell>
          <cell r="J164">
            <v>23.87</v>
          </cell>
          <cell r="K164">
            <v>0.2</v>
          </cell>
          <cell r="L164">
            <v>24.07</v>
          </cell>
          <cell r="M164">
            <v>0.83090984628167841</v>
          </cell>
          <cell r="N164">
            <v>0.01</v>
          </cell>
          <cell r="O164">
            <v>2.2400000000000002</v>
          </cell>
          <cell r="P164">
            <v>2.23</v>
          </cell>
          <cell r="R164">
            <v>418.93590280687056</v>
          </cell>
          <cell r="T164">
            <v>2410</v>
          </cell>
          <cell r="V164" t="str">
            <v>GL meter 3 MM (Qg T/S&lt;&lt;GL), after run GIC during kick off A-10</v>
          </cell>
          <cell r="W164">
            <v>10</v>
          </cell>
          <cell r="X164">
            <v>2230</v>
          </cell>
          <cell r="Y164">
            <v>20</v>
          </cell>
          <cell r="Z164">
            <v>2387</v>
          </cell>
        </row>
        <row r="165">
          <cell r="B165">
            <v>43661</v>
          </cell>
          <cell r="C165" t="str">
            <v>B-10</v>
          </cell>
          <cell r="D165" t="str">
            <v>B-10:Zone3</v>
          </cell>
          <cell r="E165">
            <v>28</v>
          </cell>
          <cell r="F165">
            <v>100</v>
          </cell>
          <cell r="G165">
            <v>199.48</v>
          </cell>
          <cell r="H165">
            <v>80.510000000000005</v>
          </cell>
          <cell r="I165">
            <v>488.33</v>
          </cell>
          <cell r="J165">
            <v>13.26</v>
          </cell>
          <cell r="K165">
            <v>0.1</v>
          </cell>
          <cell r="L165">
            <v>13.36</v>
          </cell>
          <cell r="M165">
            <v>0.74850299401197606</v>
          </cell>
          <cell r="N165">
            <v>5.0000000000000001E-3</v>
          </cell>
          <cell r="O165">
            <v>1.95</v>
          </cell>
          <cell r="P165">
            <v>1.94</v>
          </cell>
          <cell r="R165">
            <v>377.07390648567122</v>
          </cell>
          <cell r="T165">
            <v>2680</v>
          </cell>
          <cell r="V165" t="str">
            <v>GL meter 2.1 MM (Qg T/S&lt;&lt;GL)</v>
          </cell>
          <cell r="W165">
            <v>5</v>
          </cell>
          <cell r="X165">
            <v>1940</v>
          </cell>
          <cell r="Y165">
            <v>20</v>
          </cell>
          <cell r="Z165">
            <v>2652</v>
          </cell>
        </row>
        <row r="166">
          <cell r="B166">
            <v>43737</v>
          </cell>
          <cell r="C166" t="str">
            <v>B-10</v>
          </cell>
          <cell r="D166" t="str">
            <v>B-10:Zone3</v>
          </cell>
          <cell r="E166">
            <v>3</v>
          </cell>
          <cell r="F166">
            <v>100</v>
          </cell>
          <cell r="G166">
            <v>296</v>
          </cell>
          <cell r="H166">
            <v>166</v>
          </cell>
          <cell r="I166">
            <v>2578</v>
          </cell>
          <cell r="J166">
            <v>1406</v>
          </cell>
          <cell r="K166">
            <v>352</v>
          </cell>
          <cell r="L166">
            <v>1758</v>
          </cell>
          <cell r="M166">
            <v>20.022753128555177</v>
          </cell>
          <cell r="N166">
            <v>26.7</v>
          </cell>
          <cell r="O166">
            <v>26.7</v>
          </cell>
          <cell r="P166">
            <v>0</v>
          </cell>
          <cell r="Q166">
            <v>0</v>
          </cell>
          <cell r="R166">
            <v>18990.0426742532</v>
          </cell>
          <cell r="T166">
            <v>65.842696629213478</v>
          </cell>
          <cell r="V166" t="str">
            <v>NF, Test#1 after add perf GS-5 (plus GS-2 previously). SITP max 1860#</v>
          </cell>
          <cell r="W166">
            <v>26700</v>
          </cell>
          <cell r="X166">
            <v>0</v>
          </cell>
          <cell r="Y166">
            <v>13.183520599250937</v>
          </cell>
          <cell r="Z166">
            <v>52.659176029962545</v>
          </cell>
        </row>
        <row r="167">
          <cell r="B167">
            <v>43737</v>
          </cell>
          <cell r="C167" t="str">
            <v>B-10</v>
          </cell>
          <cell r="D167" t="str">
            <v>B-10:Zone3</v>
          </cell>
          <cell r="E167">
            <v>2</v>
          </cell>
          <cell r="F167">
            <v>18</v>
          </cell>
          <cell r="G167">
            <v>1800</v>
          </cell>
          <cell r="H167">
            <v>180</v>
          </cell>
          <cell r="I167">
            <v>456</v>
          </cell>
          <cell r="J167">
            <v>1039</v>
          </cell>
          <cell r="K167">
            <v>148</v>
          </cell>
          <cell r="L167">
            <v>1187</v>
          </cell>
          <cell r="M167">
            <v>12.468407750631846</v>
          </cell>
          <cell r="N167">
            <v>12.7</v>
          </cell>
          <cell r="O167">
            <v>12.7</v>
          </cell>
          <cell r="P167">
            <v>0</v>
          </cell>
          <cell r="Q167">
            <v>0</v>
          </cell>
          <cell r="R167">
            <v>12223.291626564003</v>
          </cell>
          <cell r="T167">
            <v>93.464566929133852</v>
          </cell>
          <cell r="V167" t="str">
            <v>NF, Test#2, Choke back due to H2S high at gas export line ~10 ppm (normally &lt;&lt;3 ppm, max allow 6 ppm, B-10 H2S by tube 45 ppm), found CHP rose up significantly to ~2500# bleed off to VS</v>
          </cell>
          <cell r="W167">
            <v>12700</v>
          </cell>
          <cell r="X167">
            <v>0</v>
          </cell>
          <cell r="Y167">
            <v>11.653543307086615</v>
          </cell>
          <cell r="Z167">
            <v>81.811023622047244</v>
          </cell>
        </row>
        <row r="168">
          <cell r="B168">
            <v>43737</v>
          </cell>
          <cell r="C168" t="str">
            <v>B-10</v>
          </cell>
          <cell r="D168" t="str">
            <v>B-10:Zone3</v>
          </cell>
          <cell r="E168">
            <v>2</v>
          </cell>
          <cell r="F168">
            <v>20</v>
          </cell>
          <cell r="G168">
            <v>1687</v>
          </cell>
          <cell r="H168">
            <v>201</v>
          </cell>
          <cell r="I168">
            <v>14</v>
          </cell>
          <cell r="J168">
            <v>1049</v>
          </cell>
          <cell r="K168">
            <v>143</v>
          </cell>
          <cell r="L168">
            <v>1192</v>
          </cell>
          <cell r="M168">
            <v>11.996644295302014</v>
          </cell>
          <cell r="N168">
            <v>15.1</v>
          </cell>
          <cell r="O168">
            <v>15.1</v>
          </cell>
          <cell r="P168">
            <v>0</v>
          </cell>
          <cell r="Q168">
            <v>0</v>
          </cell>
          <cell r="R168">
            <v>14394.661582459485</v>
          </cell>
          <cell r="T168">
            <v>78.940397350993379</v>
          </cell>
          <cell r="V168" t="str">
            <v>NF, Test#3, gradually increased choke after H2S export line dropped to 5 ppm  (inject to A-03, B-04 during high H2S), stop bleed off CHP and monitor build up</v>
          </cell>
          <cell r="W168">
            <v>15100</v>
          </cell>
          <cell r="X168">
            <v>0</v>
          </cell>
          <cell r="Y168">
            <v>9.4701986754966896</v>
          </cell>
          <cell r="Z168">
            <v>69.47019867549669</v>
          </cell>
        </row>
        <row r="169">
          <cell r="B169">
            <v>43738</v>
          </cell>
          <cell r="C169" t="str">
            <v>B-10</v>
          </cell>
          <cell r="D169" t="str">
            <v>B-10:Zone3</v>
          </cell>
          <cell r="E169">
            <v>4</v>
          </cell>
          <cell r="F169">
            <v>22</v>
          </cell>
          <cell r="G169">
            <v>1425</v>
          </cell>
          <cell r="H169">
            <v>205</v>
          </cell>
          <cell r="I169">
            <v>178</v>
          </cell>
          <cell r="J169">
            <v>936</v>
          </cell>
          <cell r="K169">
            <v>128</v>
          </cell>
          <cell r="L169">
            <v>1064</v>
          </cell>
          <cell r="M169">
            <v>12.030075187969924</v>
          </cell>
          <cell r="N169">
            <v>17.2</v>
          </cell>
          <cell r="O169">
            <v>17.2</v>
          </cell>
          <cell r="P169">
            <v>0</v>
          </cell>
          <cell r="Q169">
            <v>0</v>
          </cell>
          <cell r="R169">
            <v>18376.068376068375</v>
          </cell>
          <cell r="T169">
            <v>61.860465116279073</v>
          </cell>
          <cell r="V169" t="str">
            <v>NF, Test#4, after Rig down Eline, tried increase choke opening again</v>
          </cell>
          <cell r="W169">
            <v>17200</v>
          </cell>
          <cell r="X169">
            <v>0</v>
          </cell>
          <cell r="Y169">
            <v>7.441860465116279</v>
          </cell>
          <cell r="Z169">
            <v>54.418604651162795</v>
          </cell>
        </row>
        <row r="170">
          <cell r="B170">
            <v>43738</v>
          </cell>
          <cell r="C170" t="str">
            <v>B-10</v>
          </cell>
          <cell r="D170" t="str">
            <v>B-10:Zone3</v>
          </cell>
          <cell r="E170">
            <v>7</v>
          </cell>
          <cell r="F170">
            <v>24</v>
          </cell>
          <cell r="G170">
            <v>1211</v>
          </cell>
          <cell r="H170">
            <v>212</v>
          </cell>
          <cell r="I170">
            <v>49</v>
          </cell>
          <cell r="J170">
            <v>801</v>
          </cell>
          <cell r="K170">
            <v>109</v>
          </cell>
          <cell r="L170">
            <v>910</v>
          </cell>
          <cell r="M170">
            <v>11.978021978021978</v>
          </cell>
          <cell r="N170">
            <v>18.100000000000001</v>
          </cell>
          <cell r="O170">
            <v>18.100000000000001</v>
          </cell>
          <cell r="P170">
            <v>0</v>
          </cell>
          <cell r="Q170">
            <v>0</v>
          </cell>
          <cell r="R170">
            <v>22596.754057428214</v>
          </cell>
          <cell r="T170">
            <v>50.276243093922652</v>
          </cell>
          <cell r="V170" t="str">
            <v>NF, Test#5 increased Choke</v>
          </cell>
          <cell r="W170">
            <v>18100</v>
          </cell>
          <cell r="X170">
            <v>0</v>
          </cell>
          <cell r="Y170">
            <v>6.0220994475138117</v>
          </cell>
          <cell r="Z170">
            <v>44.254143646408835</v>
          </cell>
        </row>
        <row r="171">
          <cell r="B171">
            <v>43739</v>
          </cell>
          <cell r="C171" t="str">
            <v>B-10</v>
          </cell>
          <cell r="D171" t="str">
            <v>B-10:Zone3</v>
          </cell>
          <cell r="E171">
            <v>12</v>
          </cell>
          <cell r="F171">
            <v>24</v>
          </cell>
          <cell r="G171">
            <v>1135</v>
          </cell>
          <cell r="H171">
            <v>214</v>
          </cell>
          <cell r="I171">
            <v>43</v>
          </cell>
          <cell r="J171">
            <v>651</v>
          </cell>
          <cell r="K171">
            <v>89</v>
          </cell>
          <cell r="L171">
            <v>740</v>
          </cell>
          <cell r="M171">
            <v>12.027027027027026</v>
          </cell>
          <cell r="N171">
            <v>16.899999999999999</v>
          </cell>
          <cell r="O171">
            <v>16.899999999999999</v>
          </cell>
          <cell r="P171">
            <v>0</v>
          </cell>
          <cell r="Q171">
            <v>0</v>
          </cell>
          <cell r="R171">
            <v>25960.061443932413</v>
          </cell>
          <cell r="T171">
            <v>43.786982248520708</v>
          </cell>
          <cell r="V171" t="str">
            <v>NF, keep Choke at 24%</v>
          </cell>
          <cell r="W171">
            <v>16900</v>
          </cell>
          <cell r="X171">
            <v>0</v>
          </cell>
          <cell r="Y171">
            <v>5.2662721893491131</v>
          </cell>
          <cell r="Z171">
            <v>38.520710059171599</v>
          </cell>
        </row>
        <row r="172">
          <cell r="B172">
            <v>43740</v>
          </cell>
          <cell r="C172" t="str">
            <v>B-10</v>
          </cell>
          <cell r="D172" t="str">
            <v>B-10:Zone3</v>
          </cell>
          <cell r="E172">
            <v>24</v>
          </cell>
          <cell r="F172">
            <v>24</v>
          </cell>
          <cell r="G172">
            <v>1032</v>
          </cell>
          <cell r="H172">
            <v>214</v>
          </cell>
          <cell r="I172">
            <v>42</v>
          </cell>
          <cell r="J172">
            <v>522</v>
          </cell>
          <cell r="K172">
            <v>45</v>
          </cell>
          <cell r="L172">
            <v>567</v>
          </cell>
          <cell r="M172">
            <v>7.9365079365079367</v>
          </cell>
          <cell r="N172">
            <v>15.5</v>
          </cell>
          <cell r="O172">
            <v>15.5</v>
          </cell>
          <cell r="P172">
            <v>0</v>
          </cell>
          <cell r="Q172">
            <v>0</v>
          </cell>
          <cell r="R172">
            <v>29693.486590038316</v>
          </cell>
          <cell r="T172">
            <v>36.58064516129032</v>
          </cell>
          <cell r="V172" t="str">
            <v>NF, continue test 24%</v>
          </cell>
          <cell r="W172">
            <v>15500</v>
          </cell>
          <cell r="X172">
            <v>0</v>
          </cell>
          <cell r="Y172">
            <v>2.903225806451613</v>
          </cell>
          <cell r="Z172">
            <v>33.677419354838712</v>
          </cell>
        </row>
        <row r="173">
          <cell r="B173">
            <v>43741</v>
          </cell>
          <cell r="C173" t="str">
            <v>B-10</v>
          </cell>
          <cell r="D173" t="str">
            <v>B-10:Zone3</v>
          </cell>
          <cell r="E173">
            <v>24</v>
          </cell>
          <cell r="F173">
            <v>24</v>
          </cell>
          <cell r="G173">
            <v>921</v>
          </cell>
          <cell r="H173">
            <v>211</v>
          </cell>
          <cell r="I173">
            <v>38</v>
          </cell>
          <cell r="J173">
            <v>386</v>
          </cell>
          <cell r="K173">
            <v>43</v>
          </cell>
          <cell r="L173">
            <v>429</v>
          </cell>
          <cell r="M173">
            <v>10.023310023310023</v>
          </cell>
          <cell r="N173">
            <v>13.9</v>
          </cell>
          <cell r="O173">
            <v>13.9</v>
          </cell>
          <cell r="P173">
            <v>0</v>
          </cell>
          <cell r="Q173">
            <v>0</v>
          </cell>
          <cell r="R173">
            <v>36010.362694300515</v>
          </cell>
          <cell r="T173">
            <v>30.863309352517987</v>
          </cell>
          <cell r="V173" t="str">
            <v>NF, continue test @choke 24%</v>
          </cell>
          <cell r="W173">
            <v>13900</v>
          </cell>
          <cell r="X173">
            <v>0</v>
          </cell>
          <cell r="Y173">
            <v>3.093525179856115</v>
          </cell>
          <cell r="Z173">
            <v>27.769784172661868</v>
          </cell>
        </row>
        <row r="174">
          <cell r="B174">
            <v>43742</v>
          </cell>
          <cell r="C174" t="str">
            <v>B-10</v>
          </cell>
          <cell r="D174" t="str">
            <v>B-10:Zone3</v>
          </cell>
          <cell r="E174">
            <v>24</v>
          </cell>
          <cell r="F174">
            <v>24</v>
          </cell>
          <cell r="G174">
            <v>824</v>
          </cell>
          <cell r="H174">
            <v>209</v>
          </cell>
          <cell r="I174">
            <v>37</v>
          </cell>
          <cell r="J174">
            <v>306</v>
          </cell>
          <cell r="K174">
            <v>34</v>
          </cell>
          <cell r="L174">
            <v>340</v>
          </cell>
          <cell r="M174">
            <v>10</v>
          </cell>
          <cell r="N174">
            <v>12.5</v>
          </cell>
          <cell r="O174">
            <v>12.5</v>
          </cell>
          <cell r="P174">
            <v>0</v>
          </cell>
          <cell r="Q174">
            <v>0</v>
          </cell>
          <cell r="R174">
            <v>40849.67320261438</v>
          </cell>
          <cell r="T174">
            <v>27.2</v>
          </cell>
          <cell r="V174" t="str">
            <v>NF, continue test @choke 24%</v>
          </cell>
          <cell r="W174">
            <v>12500</v>
          </cell>
          <cell r="X174">
            <v>0</v>
          </cell>
          <cell r="Y174">
            <v>2.72</v>
          </cell>
          <cell r="Z174">
            <v>24.48</v>
          </cell>
        </row>
        <row r="175">
          <cell r="B175">
            <v>43743</v>
          </cell>
          <cell r="C175" t="str">
            <v>B-10</v>
          </cell>
          <cell r="D175" t="str">
            <v>B-10:Zone3</v>
          </cell>
          <cell r="E175">
            <v>24</v>
          </cell>
          <cell r="F175">
            <v>24</v>
          </cell>
          <cell r="G175">
            <v>757</v>
          </cell>
          <cell r="H175">
            <v>207</v>
          </cell>
          <cell r="I175">
            <v>35</v>
          </cell>
          <cell r="J175">
            <v>256</v>
          </cell>
          <cell r="K175">
            <v>35</v>
          </cell>
          <cell r="L175">
            <v>291</v>
          </cell>
          <cell r="M175">
            <v>12.027491408934708</v>
          </cell>
          <cell r="N175">
            <v>11.4</v>
          </cell>
          <cell r="O175">
            <v>11.4</v>
          </cell>
          <cell r="P175">
            <v>0</v>
          </cell>
          <cell r="Q175">
            <v>0</v>
          </cell>
          <cell r="R175">
            <v>44531.25</v>
          </cell>
          <cell r="T175">
            <v>25.526315789473685</v>
          </cell>
          <cell r="V175" t="str">
            <v>NF, Choke 24%</v>
          </cell>
          <cell r="W175">
            <v>11400</v>
          </cell>
          <cell r="X175">
            <v>0</v>
          </cell>
          <cell r="Y175">
            <v>3.070175438596491</v>
          </cell>
          <cell r="Z175">
            <v>22.456140350877192</v>
          </cell>
        </row>
        <row r="176">
          <cell r="B176">
            <v>43744</v>
          </cell>
          <cell r="C176" t="str">
            <v>B-10</v>
          </cell>
          <cell r="D176" t="str">
            <v>B-10:Zone3</v>
          </cell>
          <cell r="E176">
            <v>24</v>
          </cell>
          <cell r="F176">
            <v>24</v>
          </cell>
          <cell r="G176">
            <v>706</v>
          </cell>
          <cell r="H176">
            <v>207</v>
          </cell>
          <cell r="I176">
            <v>33</v>
          </cell>
          <cell r="J176">
            <v>195</v>
          </cell>
          <cell r="K176">
            <v>65</v>
          </cell>
          <cell r="L176">
            <v>260</v>
          </cell>
          <cell r="M176">
            <v>25</v>
          </cell>
          <cell r="N176">
            <v>10.5</v>
          </cell>
          <cell r="O176">
            <v>10.5</v>
          </cell>
          <cell r="P176">
            <v>0</v>
          </cell>
          <cell r="Q176">
            <v>0</v>
          </cell>
          <cell r="R176">
            <v>53846.153846153844</v>
          </cell>
          <cell r="T176">
            <v>24.761904761904763</v>
          </cell>
          <cell r="V176" t="str">
            <v>NF, Choke 24%</v>
          </cell>
          <cell r="W176">
            <v>10500</v>
          </cell>
          <cell r="X176">
            <v>0</v>
          </cell>
          <cell r="Y176">
            <v>6.1904761904761907</v>
          </cell>
          <cell r="Z176">
            <v>18.571428571428573</v>
          </cell>
        </row>
        <row r="177">
          <cell r="B177">
            <v>43745</v>
          </cell>
          <cell r="C177" t="str">
            <v>B-10</v>
          </cell>
          <cell r="D177" t="str">
            <v>B-10:Zone3</v>
          </cell>
          <cell r="E177">
            <v>19</v>
          </cell>
          <cell r="F177">
            <v>24</v>
          </cell>
          <cell r="G177">
            <v>621</v>
          </cell>
          <cell r="H177">
            <v>204</v>
          </cell>
          <cell r="I177">
            <v>30</v>
          </cell>
          <cell r="J177">
            <v>153</v>
          </cell>
          <cell r="K177">
            <v>65</v>
          </cell>
          <cell r="L177">
            <v>218</v>
          </cell>
          <cell r="M177">
            <v>29.816513761467888</v>
          </cell>
          <cell r="N177">
            <v>9.3000000000000007</v>
          </cell>
          <cell r="O177">
            <v>9.3000000000000007</v>
          </cell>
          <cell r="P177">
            <v>0</v>
          </cell>
          <cell r="Q177">
            <v>0</v>
          </cell>
          <cell r="R177">
            <v>60784.313725490196</v>
          </cell>
          <cell r="T177">
            <v>23.440860215053764</v>
          </cell>
          <cell r="V177" t="str">
            <v>NF, choke 24%, WC continue incerase</v>
          </cell>
          <cell r="W177">
            <v>9300</v>
          </cell>
          <cell r="X177">
            <v>0</v>
          </cell>
          <cell r="Y177">
            <v>6.9892473118279561</v>
          </cell>
          <cell r="Z177">
            <v>16.451612903225804</v>
          </cell>
        </row>
        <row r="178">
          <cell r="B178">
            <v>43746</v>
          </cell>
          <cell r="C178" t="str">
            <v>B-10</v>
          </cell>
          <cell r="D178" t="str">
            <v>B-10:Zone3</v>
          </cell>
          <cell r="E178">
            <v>24</v>
          </cell>
          <cell r="F178">
            <v>24</v>
          </cell>
          <cell r="G178">
            <v>596</v>
          </cell>
          <cell r="H178">
            <v>205</v>
          </cell>
          <cell r="I178">
            <v>29</v>
          </cell>
          <cell r="J178">
            <v>129</v>
          </cell>
          <cell r="K178">
            <v>70</v>
          </cell>
          <cell r="L178">
            <v>199</v>
          </cell>
          <cell r="M178">
            <v>35.175879396984925</v>
          </cell>
          <cell r="N178">
            <v>8.6999999999999993</v>
          </cell>
          <cell r="O178">
            <v>8.6999999999999993</v>
          </cell>
          <cell r="P178">
            <v>0</v>
          </cell>
          <cell r="Q178">
            <v>0</v>
          </cell>
          <cell r="R178">
            <v>67441.860465116275</v>
          </cell>
          <cell r="T178">
            <v>22.873563218390803</v>
          </cell>
          <cell r="V178" t="str">
            <v>NF, choke 24%, WC gradually increase total fluid and gas decline</v>
          </cell>
          <cell r="W178">
            <v>8700</v>
          </cell>
          <cell r="X178">
            <v>0</v>
          </cell>
          <cell r="Y178">
            <v>8.0459770114942533</v>
          </cell>
          <cell r="Z178">
            <v>14.827586206896553</v>
          </cell>
        </row>
        <row r="179">
          <cell r="B179">
            <v>43747</v>
          </cell>
          <cell r="C179" t="str">
            <v>B-10</v>
          </cell>
          <cell r="D179" t="str">
            <v>B-10:Zone3</v>
          </cell>
          <cell r="E179">
            <v>24</v>
          </cell>
          <cell r="F179">
            <v>24</v>
          </cell>
          <cell r="G179">
            <v>566</v>
          </cell>
          <cell r="H179">
            <v>202</v>
          </cell>
          <cell r="I179">
            <v>28.77</v>
          </cell>
          <cell r="J179">
            <v>129</v>
          </cell>
          <cell r="K179">
            <v>70</v>
          </cell>
          <cell r="L179">
            <v>199</v>
          </cell>
          <cell r="M179">
            <v>35.175879396984925</v>
          </cell>
          <cell r="N179">
            <v>8.2100000000000009</v>
          </cell>
          <cell r="O179">
            <v>8.2100000000000009</v>
          </cell>
          <cell r="P179">
            <v>0</v>
          </cell>
          <cell r="Q179">
            <v>0</v>
          </cell>
          <cell r="R179">
            <v>63643.410852713176</v>
          </cell>
          <cell r="T179">
            <v>24.238733252131546</v>
          </cell>
          <cell r="V179" t="str">
            <v>NF, choke 24%, WC stable 35%</v>
          </cell>
          <cell r="W179">
            <v>8210</v>
          </cell>
          <cell r="X179">
            <v>0</v>
          </cell>
          <cell r="Y179">
            <v>8.5261875761266737</v>
          </cell>
          <cell r="Z179">
            <v>15.71254567600487</v>
          </cell>
        </row>
        <row r="180">
          <cell r="B180">
            <v>43748</v>
          </cell>
          <cell r="C180" t="str">
            <v>B-10</v>
          </cell>
          <cell r="D180" t="str">
            <v>B-10:Zone3</v>
          </cell>
          <cell r="E180">
            <v>24</v>
          </cell>
          <cell r="F180">
            <v>24</v>
          </cell>
          <cell r="G180">
            <v>542.69000000000005</v>
          </cell>
          <cell r="H180">
            <v>203.7</v>
          </cell>
          <cell r="I180">
            <v>27.53</v>
          </cell>
          <cell r="J180">
            <v>117.21</v>
          </cell>
          <cell r="K180">
            <v>63.11</v>
          </cell>
          <cell r="L180">
            <v>180.32</v>
          </cell>
          <cell r="M180">
            <v>34.9988908606921</v>
          </cell>
          <cell r="N180">
            <v>7.81</v>
          </cell>
          <cell r="O180">
            <v>7.81</v>
          </cell>
          <cell r="P180">
            <v>0</v>
          </cell>
          <cell r="Q180">
            <v>0</v>
          </cell>
          <cell r="R180">
            <v>66632.539885675287</v>
          </cell>
          <cell r="T180">
            <v>23.088348271446861</v>
          </cell>
          <cell r="V180" t="str">
            <v>NF, choke 24%, WC 35%</v>
          </cell>
          <cell r="W180">
            <v>7810</v>
          </cell>
          <cell r="X180">
            <v>0</v>
          </cell>
          <cell r="Y180">
            <v>8.0806658130601789</v>
          </cell>
          <cell r="Z180">
            <v>15.007682458386684</v>
          </cell>
        </row>
        <row r="181">
          <cell r="B181">
            <v>43749</v>
          </cell>
          <cell r="C181" t="str">
            <v>B-10</v>
          </cell>
          <cell r="D181" t="str">
            <v>B-10:Zone3</v>
          </cell>
          <cell r="E181">
            <v>24</v>
          </cell>
          <cell r="F181">
            <v>24</v>
          </cell>
          <cell r="G181">
            <v>519</v>
          </cell>
          <cell r="H181">
            <v>202</v>
          </cell>
          <cell r="I181">
            <v>26.32</v>
          </cell>
          <cell r="J181">
            <v>107</v>
          </cell>
          <cell r="K181">
            <v>65</v>
          </cell>
          <cell r="L181">
            <v>172</v>
          </cell>
          <cell r="M181">
            <v>37.790697674418603</v>
          </cell>
          <cell r="N181">
            <v>7.55</v>
          </cell>
          <cell r="O181">
            <v>7.55</v>
          </cell>
          <cell r="P181">
            <v>0</v>
          </cell>
          <cell r="Q181">
            <v>0</v>
          </cell>
          <cell r="R181">
            <v>70560.747663551403</v>
          </cell>
          <cell r="T181">
            <v>22.913907284768211</v>
          </cell>
          <cell r="V181" t="str">
            <v>NF, choke 24%, WC 38%</v>
          </cell>
          <cell r="W181">
            <v>7550</v>
          </cell>
          <cell r="X181">
            <v>0</v>
          </cell>
          <cell r="Y181">
            <v>8.6092715231788084</v>
          </cell>
          <cell r="Z181">
            <v>14.172185430463577</v>
          </cell>
        </row>
        <row r="182">
          <cell r="B182">
            <v>43750</v>
          </cell>
          <cell r="C182" t="str">
            <v>B-10</v>
          </cell>
          <cell r="D182" t="str">
            <v>B-10:Zone3</v>
          </cell>
          <cell r="E182">
            <v>24</v>
          </cell>
          <cell r="F182">
            <v>24</v>
          </cell>
          <cell r="G182">
            <v>500</v>
          </cell>
          <cell r="H182">
            <v>204</v>
          </cell>
          <cell r="I182">
            <v>25.5</v>
          </cell>
          <cell r="J182">
            <v>100</v>
          </cell>
          <cell r="K182">
            <v>64</v>
          </cell>
          <cell r="L182">
            <v>164</v>
          </cell>
          <cell r="M182">
            <v>39.024390243902438</v>
          </cell>
          <cell r="N182">
            <v>7.24</v>
          </cell>
          <cell r="O182">
            <v>7.24</v>
          </cell>
          <cell r="P182">
            <v>0</v>
          </cell>
          <cell r="Q182">
            <v>0</v>
          </cell>
          <cell r="R182">
            <v>72400</v>
          </cell>
          <cell r="T182">
            <v>22.651933701657459</v>
          </cell>
          <cell r="V182" t="str">
            <v>NF, choke 24%, WC 39%</v>
          </cell>
          <cell r="W182">
            <v>7240</v>
          </cell>
          <cell r="X182">
            <v>0</v>
          </cell>
          <cell r="Y182">
            <v>8.8397790055248624</v>
          </cell>
          <cell r="Z182">
            <v>13.812154696132596</v>
          </cell>
        </row>
        <row r="183">
          <cell r="B183">
            <v>43751</v>
          </cell>
          <cell r="C183" t="str">
            <v>B-10</v>
          </cell>
          <cell r="D183" t="str">
            <v>B-10:Zone3</v>
          </cell>
          <cell r="E183">
            <v>24</v>
          </cell>
          <cell r="F183">
            <v>24</v>
          </cell>
          <cell r="G183">
            <v>482</v>
          </cell>
          <cell r="H183">
            <v>200</v>
          </cell>
          <cell r="I183">
            <v>24</v>
          </cell>
          <cell r="J183">
            <v>104</v>
          </cell>
          <cell r="K183">
            <v>58</v>
          </cell>
          <cell r="L183">
            <v>162</v>
          </cell>
          <cell r="M183">
            <v>35.802469135802468</v>
          </cell>
          <cell r="N183">
            <v>7</v>
          </cell>
          <cell r="O183">
            <v>7</v>
          </cell>
          <cell r="P183">
            <v>0</v>
          </cell>
          <cell r="Q183">
            <v>0</v>
          </cell>
          <cell r="R183">
            <v>67307.692307692312</v>
          </cell>
          <cell r="T183">
            <v>23.142857142857142</v>
          </cell>
          <cell r="V183" t="str">
            <v>NF, choke 24%, WC 36%</v>
          </cell>
          <cell r="W183">
            <v>7000</v>
          </cell>
          <cell r="X183">
            <v>0</v>
          </cell>
          <cell r="Y183">
            <v>8.2857142857142865</v>
          </cell>
          <cell r="Z183">
            <v>14.857142857142858</v>
          </cell>
        </row>
        <row r="184">
          <cell r="B184">
            <v>43752</v>
          </cell>
          <cell r="C184" t="str">
            <v>B-10</v>
          </cell>
          <cell r="D184" t="str">
            <v>B-10:Zone3</v>
          </cell>
          <cell r="E184">
            <v>24</v>
          </cell>
          <cell r="F184">
            <v>100</v>
          </cell>
          <cell r="G184">
            <v>471.38</v>
          </cell>
          <cell r="H184">
            <v>199.05</v>
          </cell>
          <cell r="I184">
            <v>23.8</v>
          </cell>
          <cell r="J184">
            <v>104</v>
          </cell>
          <cell r="K184">
            <v>56</v>
          </cell>
          <cell r="L184">
            <v>160</v>
          </cell>
          <cell r="M184">
            <v>35</v>
          </cell>
          <cell r="N184">
            <v>6.94</v>
          </cell>
          <cell r="O184">
            <v>6.94</v>
          </cell>
          <cell r="P184">
            <v>0</v>
          </cell>
          <cell r="Q184">
            <v>0</v>
          </cell>
          <cell r="R184">
            <v>66730.769230769234</v>
          </cell>
          <cell r="T184">
            <v>23.054755043227665</v>
          </cell>
          <cell r="V184" t="str">
            <v>NF, Choke 24%, WC 35%</v>
          </cell>
          <cell r="W184">
            <v>6940</v>
          </cell>
          <cell r="X184">
            <v>0</v>
          </cell>
          <cell r="Y184">
            <v>8.0691642651296824</v>
          </cell>
          <cell r="Z184">
            <v>14.985590778097983</v>
          </cell>
        </row>
        <row r="185">
          <cell r="B185">
            <v>43753</v>
          </cell>
          <cell r="C185" t="str">
            <v>B-10</v>
          </cell>
          <cell r="D185" t="str">
            <v>B-10:Zone3</v>
          </cell>
          <cell r="E185">
            <v>24</v>
          </cell>
          <cell r="F185">
            <v>24</v>
          </cell>
          <cell r="G185">
            <v>458</v>
          </cell>
          <cell r="H185">
            <v>201</v>
          </cell>
          <cell r="I185">
            <v>24</v>
          </cell>
          <cell r="J185">
            <v>108</v>
          </cell>
          <cell r="K185">
            <v>61</v>
          </cell>
          <cell r="L185">
            <v>169</v>
          </cell>
          <cell r="M185">
            <v>36.094674556213015</v>
          </cell>
          <cell r="N185">
            <v>6.9</v>
          </cell>
          <cell r="O185">
            <v>6.9</v>
          </cell>
          <cell r="P185">
            <v>0</v>
          </cell>
          <cell r="Q185">
            <v>0</v>
          </cell>
          <cell r="R185">
            <v>63888.888888888891</v>
          </cell>
          <cell r="T185">
            <v>24.492753623188406</v>
          </cell>
          <cell r="V185" t="str">
            <v>NF, choke 24%, WC 36%</v>
          </cell>
          <cell r="W185">
            <v>6900</v>
          </cell>
          <cell r="X185">
            <v>0</v>
          </cell>
          <cell r="Y185">
            <v>8.8405797101449277</v>
          </cell>
          <cell r="Z185">
            <v>15.652173913043477</v>
          </cell>
        </row>
        <row r="186">
          <cell r="B186">
            <v>43754</v>
          </cell>
          <cell r="C186" t="str">
            <v>B-10</v>
          </cell>
          <cell r="D186" t="str">
            <v>B-10:Zone3</v>
          </cell>
          <cell r="E186">
            <v>12</v>
          </cell>
          <cell r="F186">
            <v>24</v>
          </cell>
          <cell r="G186">
            <v>408</v>
          </cell>
          <cell r="H186">
            <v>198</v>
          </cell>
          <cell r="I186">
            <v>22.3</v>
          </cell>
          <cell r="J186">
            <v>91</v>
          </cell>
          <cell r="K186">
            <v>64</v>
          </cell>
          <cell r="L186">
            <v>155</v>
          </cell>
          <cell r="M186">
            <v>41.29032258064516</v>
          </cell>
          <cell r="N186">
            <v>6.9</v>
          </cell>
          <cell r="O186">
            <v>6.9</v>
          </cell>
          <cell r="P186">
            <v>0</v>
          </cell>
          <cell r="Q186">
            <v>0</v>
          </cell>
          <cell r="R186">
            <v>75824.175824175822</v>
          </cell>
          <cell r="T186">
            <v>22.463768115942027</v>
          </cell>
          <cell r="V186" t="str">
            <v>NF, Choke 24%, WC 41%</v>
          </cell>
          <cell r="W186">
            <v>6900</v>
          </cell>
          <cell r="X186">
            <v>0</v>
          </cell>
          <cell r="Y186">
            <v>9.27536231884058</v>
          </cell>
          <cell r="Z186">
            <v>13.188405797101449</v>
          </cell>
        </row>
        <row r="187">
          <cell r="B187">
            <v>43755</v>
          </cell>
          <cell r="C187" t="str">
            <v>B-10</v>
          </cell>
          <cell r="D187" t="str">
            <v>B-10:Zone3</v>
          </cell>
          <cell r="E187">
            <v>18</v>
          </cell>
          <cell r="F187">
            <v>24</v>
          </cell>
          <cell r="G187">
            <v>422</v>
          </cell>
          <cell r="H187">
            <v>196</v>
          </cell>
          <cell r="I187">
            <v>22</v>
          </cell>
          <cell r="J187">
            <v>109</v>
          </cell>
          <cell r="K187">
            <v>62</v>
          </cell>
          <cell r="L187">
            <v>171</v>
          </cell>
          <cell r="M187">
            <v>36.257309941520468</v>
          </cell>
          <cell r="N187">
            <v>6.7</v>
          </cell>
          <cell r="O187">
            <v>6.7</v>
          </cell>
          <cell r="P187">
            <v>0</v>
          </cell>
          <cell r="Q187">
            <v>0</v>
          </cell>
          <cell r="R187">
            <v>61467.889908256882</v>
          </cell>
          <cell r="T187">
            <v>25.522388059701491</v>
          </cell>
          <cell r="V187" t="str">
            <v>NF, Choke 24%, WC 36%</v>
          </cell>
          <cell r="W187">
            <v>6700</v>
          </cell>
          <cell r="X187">
            <v>0</v>
          </cell>
          <cell r="Y187">
            <v>9.2537313432835813</v>
          </cell>
          <cell r="Z187">
            <v>16.268656716417912</v>
          </cell>
        </row>
        <row r="188">
          <cell r="B188">
            <v>43756</v>
          </cell>
          <cell r="C188" t="str">
            <v>B-10</v>
          </cell>
          <cell r="D188" t="str">
            <v>B-10:Zone3</v>
          </cell>
          <cell r="E188">
            <v>24</v>
          </cell>
          <cell r="F188">
            <v>24</v>
          </cell>
          <cell r="G188">
            <v>414</v>
          </cell>
          <cell r="H188">
            <v>198</v>
          </cell>
          <cell r="I188">
            <v>21</v>
          </cell>
          <cell r="J188">
            <v>112</v>
          </cell>
          <cell r="K188">
            <v>65</v>
          </cell>
          <cell r="L188">
            <v>177</v>
          </cell>
          <cell r="M188">
            <v>36.72316384180791</v>
          </cell>
          <cell r="N188">
            <v>6.63</v>
          </cell>
          <cell r="O188">
            <v>6.63</v>
          </cell>
          <cell r="P188">
            <v>0</v>
          </cell>
          <cell r="Q188">
            <v>0</v>
          </cell>
          <cell r="R188">
            <v>59196.428571428572</v>
          </cell>
          <cell r="T188">
            <v>26.696832579185521</v>
          </cell>
          <cell r="V188" t="str">
            <v>NF, choke 24%, WC 37% and production stable</v>
          </cell>
          <cell r="W188">
            <v>6630</v>
          </cell>
          <cell r="X188">
            <v>0</v>
          </cell>
          <cell r="Y188">
            <v>9.8039215686274517</v>
          </cell>
          <cell r="Z188">
            <v>16.89291101055807</v>
          </cell>
        </row>
        <row r="189">
          <cell r="B189">
            <v>43757</v>
          </cell>
          <cell r="C189" t="str">
            <v>B-10</v>
          </cell>
          <cell r="D189" t="str">
            <v>B-10:Zone3</v>
          </cell>
          <cell r="E189">
            <v>24</v>
          </cell>
          <cell r="F189">
            <v>24</v>
          </cell>
          <cell r="G189">
            <v>404</v>
          </cell>
          <cell r="H189">
            <v>197</v>
          </cell>
          <cell r="I189">
            <v>20</v>
          </cell>
          <cell r="J189">
            <v>106</v>
          </cell>
          <cell r="K189">
            <v>62</v>
          </cell>
          <cell r="L189">
            <v>168</v>
          </cell>
          <cell r="M189">
            <v>36.904761904761905</v>
          </cell>
          <cell r="N189">
            <v>6.58</v>
          </cell>
          <cell r="O189">
            <v>6.58</v>
          </cell>
          <cell r="P189">
            <v>0</v>
          </cell>
          <cell r="Q189">
            <v>0</v>
          </cell>
          <cell r="R189">
            <v>62075.471698113208</v>
          </cell>
          <cell r="T189">
            <v>25.531914893617021</v>
          </cell>
          <cell r="V189" t="str">
            <v>NF, continue test @24%, WC 37% (oct 18th)</v>
          </cell>
          <cell r="W189">
            <v>6580</v>
          </cell>
          <cell r="X189">
            <v>0</v>
          </cell>
          <cell r="Y189">
            <v>9.4224924012158056</v>
          </cell>
          <cell r="Z189">
            <v>16.109422492401215</v>
          </cell>
        </row>
        <row r="190">
          <cell r="B190">
            <v>43758</v>
          </cell>
          <cell r="C190" t="str">
            <v>B-10</v>
          </cell>
          <cell r="D190" t="str">
            <v>B-10:Zone3</v>
          </cell>
          <cell r="E190">
            <v>24</v>
          </cell>
          <cell r="F190">
            <v>24</v>
          </cell>
          <cell r="G190">
            <v>399</v>
          </cell>
          <cell r="H190">
            <v>195</v>
          </cell>
          <cell r="I190">
            <v>19</v>
          </cell>
          <cell r="J190">
            <v>108</v>
          </cell>
          <cell r="K190">
            <v>56</v>
          </cell>
          <cell r="L190">
            <v>164</v>
          </cell>
          <cell r="M190">
            <v>34.146341463414636</v>
          </cell>
          <cell r="N190">
            <v>6.51</v>
          </cell>
          <cell r="O190">
            <v>6.51</v>
          </cell>
          <cell r="P190">
            <v>0</v>
          </cell>
          <cell r="Q190">
            <v>0</v>
          </cell>
          <cell r="R190">
            <v>60277.777777777781</v>
          </cell>
          <cell r="T190">
            <v>25.192012288786483</v>
          </cell>
          <cell r="V190" t="str">
            <v>NF, continue test @24%, WC 34% (oct 20th)</v>
          </cell>
          <cell r="W190">
            <v>6510</v>
          </cell>
          <cell r="X190">
            <v>0</v>
          </cell>
          <cell r="Y190">
            <v>8.6021505376344081</v>
          </cell>
          <cell r="Z190">
            <v>16.589861751152075</v>
          </cell>
        </row>
        <row r="191">
          <cell r="B191">
            <v>43759</v>
          </cell>
          <cell r="C191" t="str">
            <v>B-10</v>
          </cell>
          <cell r="D191" t="str">
            <v>B-10:Zone3</v>
          </cell>
          <cell r="E191">
            <v>24</v>
          </cell>
          <cell r="F191">
            <v>24</v>
          </cell>
          <cell r="G191">
            <v>389</v>
          </cell>
          <cell r="H191">
            <v>198</v>
          </cell>
          <cell r="I191">
            <v>19</v>
          </cell>
          <cell r="J191">
            <v>102</v>
          </cell>
          <cell r="K191">
            <v>53</v>
          </cell>
          <cell r="L191">
            <v>155</v>
          </cell>
          <cell r="M191">
            <v>34.193548387096776</v>
          </cell>
          <cell r="N191">
            <v>6.32</v>
          </cell>
          <cell r="O191">
            <v>6.32</v>
          </cell>
          <cell r="P191">
            <v>0</v>
          </cell>
          <cell r="Q191">
            <v>0</v>
          </cell>
          <cell r="R191">
            <v>61960.784313725489</v>
          </cell>
          <cell r="T191">
            <v>24.525316455696203</v>
          </cell>
          <cell r="V191" t="str">
            <v>NF, continue test @24%, WC 34% (oct 20th)</v>
          </cell>
          <cell r="W191">
            <v>6320</v>
          </cell>
          <cell r="X191">
            <v>0</v>
          </cell>
          <cell r="Y191">
            <v>8.386075949367088</v>
          </cell>
          <cell r="Z191">
            <v>16.139240506329113</v>
          </cell>
        </row>
        <row r="192">
          <cell r="B192">
            <v>43760</v>
          </cell>
          <cell r="C192" t="str">
            <v>B-10</v>
          </cell>
          <cell r="D192" t="str">
            <v>B-10:Zone3</v>
          </cell>
          <cell r="E192">
            <v>24</v>
          </cell>
          <cell r="F192">
            <v>24</v>
          </cell>
          <cell r="G192">
            <v>380</v>
          </cell>
          <cell r="H192">
            <v>193</v>
          </cell>
          <cell r="I192">
            <v>18</v>
          </cell>
          <cell r="J192">
            <v>103</v>
          </cell>
          <cell r="K192">
            <v>61</v>
          </cell>
          <cell r="L192">
            <v>164</v>
          </cell>
          <cell r="M192">
            <v>37.195121951219512</v>
          </cell>
          <cell r="N192">
            <v>6.29</v>
          </cell>
          <cell r="O192">
            <v>6.29</v>
          </cell>
          <cell r="P192">
            <v>0</v>
          </cell>
          <cell r="Q192">
            <v>0</v>
          </cell>
          <cell r="R192">
            <v>61067.961165048546</v>
          </cell>
          <cell r="T192">
            <v>26.073131955484897</v>
          </cell>
          <cell r="V192" t="str">
            <v>NF, continue test @24%, WC 37% (oct 22)</v>
          </cell>
          <cell r="W192">
            <v>6290</v>
          </cell>
          <cell r="X192">
            <v>0</v>
          </cell>
          <cell r="Y192">
            <v>9.6979332273449916</v>
          </cell>
          <cell r="Z192">
            <v>16.375198728139903</v>
          </cell>
        </row>
        <row r="193">
          <cell r="B193">
            <v>43761</v>
          </cell>
          <cell r="C193" t="str">
            <v>B-10</v>
          </cell>
          <cell r="D193" t="str">
            <v>B-10:Zone3</v>
          </cell>
          <cell r="E193">
            <v>24</v>
          </cell>
          <cell r="F193">
            <v>24</v>
          </cell>
          <cell r="G193">
            <v>376</v>
          </cell>
          <cell r="H193">
            <v>195</v>
          </cell>
          <cell r="I193">
            <v>18</v>
          </cell>
          <cell r="J193">
            <v>102</v>
          </cell>
          <cell r="K193">
            <v>60</v>
          </cell>
          <cell r="L193">
            <v>162</v>
          </cell>
          <cell r="M193">
            <v>37.037037037037038</v>
          </cell>
          <cell r="N193">
            <v>6.24</v>
          </cell>
          <cell r="O193">
            <v>6.24</v>
          </cell>
          <cell r="P193">
            <v>0</v>
          </cell>
          <cell r="Q193">
            <v>0</v>
          </cell>
          <cell r="R193">
            <v>61176.470588235294</v>
          </cell>
          <cell r="T193">
            <v>25.96153846153846</v>
          </cell>
          <cell r="V193" t="str">
            <v>NF, continue test @24%, WC 37% (oct 22)</v>
          </cell>
          <cell r="W193">
            <v>6240</v>
          </cell>
          <cell r="X193">
            <v>0</v>
          </cell>
          <cell r="Y193">
            <v>9.615384615384615</v>
          </cell>
          <cell r="Z193">
            <v>16.346153846153847</v>
          </cell>
        </row>
        <row r="194">
          <cell r="B194">
            <v>43766</v>
          </cell>
          <cell r="C194" t="str">
            <v>B-10</v>
          </cell>
          <cell r="D194" t="str">
            <v>B-10:Zone3</v>
          </cell>
          <cell r="E194">
            <v>12</v>
          </cell>
          <cell r="F194">
            <v>24</v>
          </cell>
          <cell r="G194">
            <v>346</v>
          </cell>
          <cell r="H194">
            <v>195</v>
          </cell>
          <cell r="I194">
            <v>16</v>
          </cell>
          <cell r="J194">
            <v>89</v>
          </cell>
          <cell r="K194">
            <v>53</v>
          </cell>
          <cell r="L194">
            <v>142</v>
          </cell>
          <cell r="M194">
            <v>37.323943661971832</v>
          </cell>
          <cell r="N194">
            <v>5.04</v>
          </cell>
          <cell r="O194">
            <v>5.04</v>
          </cell>
          <cell r="P194">
            <v>0</v>
          </cell>
          <cell r="Q194">
            <v>0</v>
          </cell>
          <cell r="R194">
            <v>56629.213483146064</v>
          </cell>
          <cell r="T194">
            <v>28.174603174603174</v>
          </cell>
          <cell r="V194" t="str">
            <v>NF, Choke 24%</v>
          </cell>
          <cell r="W194">
            <v>5040</v>
          </cell>
          <cell r="X194">
            <v>0</v>
          </cell>
          <cell r="Y194">
            <v>10.515873015873016</v>
          </cell>
          <cell r="Z194">
            <v>17.658730158730158</v>
          </cell>
        </row>
        <row r="195">
          <cell r="B195">
            <v>43770</v>
          </cell>
          <cell r="C195" t="str">
            <v>B-10</v>
          </cell>
          <cell r="D195" t="str">
            <v>B-10:Zone3</v>
          </cell>
          <cell r="E195">
            <v>6</v>
          </cell>
          <cell r="F195">
            <v>24</v>
          </cell>
          <cell r="G195">
            <v>340</v>
          </cell>
          <cell r="H195">
            <v>189</v>
          </cell>
          <cell r="I195">
            <v>15</v>
          </cell>
          <cell r="J195">
            <v>81</v>
          </cell>
          <cell r="K195">
            <v>46</v>
          </cell>
          <cell r="L195">
            <v>127</v>
          </cell>
          <cell r="M195">
            <v>36.220472440944881</v>
          </cell>
          <cell r="N195">
            <v>5.2</v>
          </cell>
          <cell r="O195">
            <v>5.2</v>
          </cell>
          <cell r="P195">
            <v>0</v>
          </cell>
          <cell r="Q195">
            <v>0</v>
          </cell>
          <cell r="R195">
            <v>64197.530864197528</v>
          </cell>
          <cell r="T195">
            <v>24.423076923076923</v>
          </cell>
          <cell r="V195" t="str">
            <v>NF, Choke 24%, gas increase</v>
          </cell>
          <cell r="W195">
            <v>5200</v>
          </cell>
          <cell r="X195">
            <v>0</v>
          </cell>
          <cell r="Y195">
            <v>8.8461538461538467</v>
          </cell>
          <cell r="Z195">
            <v>15.576923076923077</v>
          </cell>
        </row>
        <row r="196">
          <cell r="B196">
            <v>43774</v>
          </cell>
          <cell r="C196" t="str">
            <v>B-10</v>
          </cell>
          <cell r="D196" t="str">
            <v>B-10:Zone3</v>
          </cell>
          <cell r="E196">
            <v>10</v>
          </cell>
          <cell r="F196">
            <v>24</v>
          </cell>
          <cell r="G196">
            <v>323</v>
          </cell>
          <cell r="H196">
            <v>190</v>
          </cell>
          <cell r="I196">
            <v>15</v>
          </cell>
          <cell r="J196">
            <v>77</v>
          </cell>
          <cell r="K196">
            <v>43</v>
          </cell>
          <cell r="L196">
            <v>120</v>
          </cell>
          <cell r="M196">
            <v>35.833333333333336</v>
          </cell>
          <cell r="N196">
            <v>5.6</v>
          </cell>
          <cell r="O196">
            <v>5.6</v>
          </cell>
          <cell r="P196">
            <v>0</v>
          </cell>
          <cell r="Q196">
            <v>0</v>
          </cell>
          <cell r="R196">
            <v>72727.272727272721</v>
          </cell>
          <cell r="T196">
            <v>21.428571428571427</v>
          </cell>
          <cell r="V196" t="str">
            <v>NF, Choke 24%, gas inrease</v>
          </cell>
          <cell r="W196">
            <v>5600</v>
          </cell>
          <cell r="X196">
            <v>0</v>
          </cell>
          <cell r="Y196">
            <v>7.6785714285714288</v>
          </cell>
          <cell r="Z196">
            <v>13.75</v>
          </cell>
        </row>
        <row r="197">
          <cell r="B197">
            <v>43775</v>
          </cell>
          <cell r="C197" t="str">
            <v>B-10</v>
          </cell>
          <cell r="D197" t="str">
            <v>B-10:Zone3</v>
          </cell>
          <cell r="E197">
            <v>5.5</v>
          </cell>
          <cell r="F197">
            <v>24</v>
          </cell>
          <cell r="G197">
            <v>318</v>
          </cell>
          <cell r="H197">
            <v>193</v>
          </cell>
          <cell r="I197">
            <v>15</v>
          </cell>
          <cell r="J197">
            <v>84</v>
          </cell>
          <cell r="K197">
            <v>47</v>
          </cell>
          <cell r="L197">
            <v>131</v>
          </cell>
          <cell r="M197">
            <v>35.877862595419849</v>
          </cell>
          <cell r="N197">
            <v>5.5</v>
          </cell>
          <cell r="O197">
            <v>5.5</v>
          </cell>
          <cell r="P197">
            <v>0</v>
          </cell>
          <cell r="Q197">
            <v>0</v>
          </cell>
          <cell r="R197">
            <v>65476.190476190473</v>
          </cell>
          <cell r="T197">
            <v>23.818181818181817</v>
          </cell>
          <cell r="V197" t="str">
            <v>NF, Choke 24%, gas decerase</v>
          </cell>
          <cell r="W197">
            <v>5500</v>
          </cell>
          <cell r="X197">
            <v>0</v>
          </cell>
          <cell r="Y197">
            <v>8.545454545454545</v>
          </cell>
          <cell r="Z197">
            <v>15.272727272727273</v>
          </cell>
        </row>
        <row r="198">
          <cell r="B198">
            <v>43776</v>
          </cell>
          <cell r="C198" t="str">
            <v>B-10</v>
          </cell>
          <cell r="D198" t="str">
            <v>B-10:Zone3</v>
          </cell>
          <cell r="E198">
            <v>8</v>
          </cell>
          <cell r="F198">
            <v>24</v>
          </cell>
          <cell r="G198">
            <v>312</v>
          </cell>
          <cell r="H198">
            <v>190</v>
          </cell>
          <cell r="I198">
            <v>14</v>
          </cell>
          <cell r="J198">
            <v>76</v>
          </cell>
          <cell r="K198">
            <v>42</v>
          </cell>
          <cell r="L198">
            <v>118</v>
          </cell>
          <cell r="M198">
            <v>35.593220338983052</v>
          </cell>
          <cell r="N198">
            <v>5.37</v>
          </cell>
          <cell r="O198">
            <v>5.37</v>
          </cell>
          <cell r="P198">
            <v>0</v>
          </cell>
          <cell r="Q198">
            <v>0</v>
          </cell>
          <cell r="R198">
            <v>70657.894736842107</v>
          </cell>
          <cell r="T198">
            <v>21.973929236499067</v>
          </cell>
          <cell r="V198" t="str">
            <v>NF, Choke 24%, gas gradually decrease</v>
          </cell>
          <cell r="W198">
            <v>5370</v>
          </cell>
          <cell r="X198">
            <v>0</v>
          </cell>
          <cell r="Y198">
            <v>7.8212290502793298</v>
          </cell>
          <cell r="Z198">
            <v>14.152700186219739</v>
          </cell>
        </row>
        <row r="199">
          <cell r="B199">
            <v>43777</v>
          </cell>
          <cell r="C199" t="str">
            <v>B-10</v>
          </cell>
          <cell r="D199" t="str">
            <v>B-10:Zone3</v>
          </cell>
          <cell r="E199">
            <v>7</v>
          </cell>
          <cell r="F199">
            <v>24</v>
          </cell>
          <cell r="G199">
            <v>303</v>
          </cell>
          <cell r="H199">
            <v>189</v>
          </cell>
          <cell r="I199">
            <v>14</v>
          </cell>
          <cell r="J199">
            <v>77</v>
          </cell>
          <cell r="K199">
            <v>44</v>
          </cell>
          <cell r="L199">
            <v>121</v>
          </cell>
          <cell r="M199">
            <v>36.363636363636367</v>
          </cell>
          <cell r="N199">
            <v>4.95</v>
          </cell>
          <cell r="O199">
            <v>4.95</v>
          </cell>
          <cell r="P199">
            <v>0</v>
          </cell>
          <cell r="Q199">
            <v>0</v>
          </cell>
          <cell r="R199">
            <v>64285.714285714283</v>
          </cell>
          <cell r="T199">
            <v>24.444444444444443</v>
          </cell>
          <cell r="V199" t="str">
            <v>NF, Choke 24%, gas decline</v>
          </cell>
          <cell r="W199">
            <v>4950</v>
          </cell>
          <cell r="X199">
            <v>0</v>
          </cell>
          <cell r="Y199">
            <v>8.8888888888888893</v>
          </cell>
          <cell r="Z199">
            <v>15.555555555555555</v>
          </cell>
        </row>
        <row r="200">
          <cell r="B200">
            <v>43778</v>
          </cell>
          <cell r="C200" t="str">
            <v>B-10</v>
          </cell>
          <cell r="D200" t="str">
            <v>B-10:Zone3</v>
          </cell>
          <cell r="E200">
            <v>9</v>
          </cell>
          <cell r="F200">
            <v>24</v>
          </cell>
          <cell r="G200">
            <v>301.79000000000002</v>
          </cell>
          <cell r="H200">
            <v>190</v>
          </cell>
          <cell r="I200">
            <v>13.67</v>
          </cell>
          <cell r="J200">
            <v>76</v>
          </cell>
          <cell r="K200">
            <v>42</v>
          </cell>
          <cell r="L200">
            <v>118</v>
          </cell>
          <cell r="M200">
            <v>35.593220338983052</v>
          </cell>
          <cell r="N200">
            <v>4.9000000000000004</v>
          </cell>
          <cell r="O200">
            <v>4.9000000000000004</v>
          </cell>
          <cell r="P200">
            <v>0</v>
          </cell>
          <cell r="Q200">
            <v>0</v>
          </cell>
          <cell r="R200">
            <v>64473.684210526313</v>
          </cell>
          <cell r="T200">
            <v>24.081632653061224</v>
          </cell>
          <cell r="V200" t="str">
            <v>NF, Choke 24%, gas decline</v>
          </cell>
          <cell r="W200">
            <v>4900</v>
          </cell>
          <cell r="X200">
            <v>0</v>
          </cell>
          <cell r="Y200">
            <v>8.5714285714285712</v>
          </cell>
          <cell r="Z200">
            <v>15.510204081632653</v>
          </cell>
        </row>
        <row r="201">
          <cell r="B201">
            <v>43779</v>
          </cell>
          <cell r="C201" t="str">
            <v>B-10</v>
          </cell>
          <cell r="D201" t="str">
            <v>B-10:Zone3</v>
          </cell>
          <cell r="E201">
            <v>8</v>
          </cell>
          <cell r="F201">
            <v>24</v>
          </cell>
          <cell r="G201">
            <v>298</v>
          </cell>
          <cell r="H201">
            <v>189</v>
          </cell>
          <cell r="I201">
            <v>14</v>
          </cell>
          <cell r="J201">
            <v>74</v>
          </cell>
          <cell r="K201">
            <v>42</v>
          </cell>
          <cell r="L201">
            <v>116</v>
          </cell>
          <cell r="M201">
            <v>36.206896551724135</v>
          </cell>
          <cell r="N201">
            <v>4.82</v>
          </cell>
          <cell r="O201">
            <v>4.82</v>
          </cell>
          <cell r="P201">
            <v>0</v>
          </cell>
          <cell r="Q201">
            <v>0</v>
          </cell>
          <cell r="R201">
            <v>65135.135135135133</v>
          </cell>
          <cell r="T201">
            <v>24.066390041493776</v>
          </cell>
          <cell r="V201" t="str">
            <v>NF, Choke 24%, gas decline</v>
          </cell>
          <cell r="W201">
            <v>4820</v>
          </cell>
          <cell r="X201">
            <v>0</v>
          </cell>
          <cell r="Y201">
            <v>8.7136929460580905</v>
          </cell>
          <cell r="Z201">
            <v>15.352697095435683</v>
          </cell>
        </row>
        <row r="202">
          <cell r="B202">
            <v>43780</v>
          </cell>
          <cell r="C202" t="str">
            <v>B-10</v>
          </cell>
          <cell r="D202" t="str">
            <v>B-10:Zone3</v>
          </cell>
          <cell r="E202">
            <v>8</v>
          </cell>
          <cell r="F202">
            <v>24</v>
          </cell>
          <cell r="G202">
            <v>300</v>
          </cell>
          <cell r="H202">
            <v>189</v>
          </cell>
          <cell r="I202">
            <v>13</v>
          </cell>
          <cell r="J202">
            <v>75</v>
          </cell>
          <cell r="K202">
            <v>42</v>
          </cell>
          <cell r="L202">
            <v>117</v>
          </cell>
          <cell r="M202">
            <v>35.897435897435898</v>
          </cell>
          <cell r="N202">
            <v>4.76</v>
          </cell>
          <cell r="O202">
            <v>4.76</v>
          </cell>
          <cell r="P202">
            <v>0</v>
          </cell>
          <cell r="Q202">
            <v>0</v>
          </cell>
          <cell r="R202">
            <v>63466.666666666664</v>
          </cell>
          <cell r="T202">
            <v>24.579831932773111</v>
          </cell>
          <cell r="V202" t="str">
            <v>NF, Choke 24%, gas decline</v>
          </cell>
          <cell r="W202">
            <v>4760</v>
          </cell>
          <cell r="X202">
            <v>0</v>
          </cell>
          <cell r="Y202">
            <v>8.8235294117647065</v>
          </cell>
          <cell r="Z202">
            <v>15.756302521008404</v>
          </cell>
        </row>
        <row r="203">
          <cell r="B203">
            <v>43781</v>
          </cell>
          <cell r="C203" t="str">
            <v>B-10</v>
          </cell>
          <cell r="D203" t="str">
            <v>B-10:Zone3</v>
          </cell>
          <cell r="E203">
            <v>8</v>
          </cell>
          <cell r="F203">
            <v>24</v>
          </cell>
          <cell r="G203">
            <v>297</v>
          </cell>
          <cell r="H203">
            <v>189</v>
          </cell>
          <cell r="I203">
            <v>13</v>
          </cell>
          <cell r="J203">
            <v>76</v>
          </cell>
          <cell r="K203">
            <v>42</v>
          </cell>
          <cell r="L203">
            <v>118</v>
          </cell>
          <cell r="M203">
            <v>35.593220338983052</v>
          </cell>
          <cell r="N203">
            <v>4.75</v>
          </cell>
          <cell r="O203">
            <v>4.75</v>
          </cell>
          <cell r="P203">
            <v>0</v>
          </cell>
          <cell r="Q203">
            <v>0</v>
          </cell>
          <cell r="R203">
            <v>62500</v>
          </cell>
          <cell r="T203">
            <v>24.842105263157894</v>
          </cell>
          <cell r="V203" t="str">
            <v>NF, choke 24%</v>
          </cell>
          <cell r="W203">
            <v>4750</v>
          </cell>
          <cell r="X203">
            <v>0</v>
          </cell>
          <cell r="Y203">
            <v>8.8421052631578956</v>
          </cell>
          <cell r="Z203">
            <v>16</v>
          </cell>
        </row>
        <row r="204">
          <cell r="B204">
            <v>43782</v>
          </cell>
          <cell r="C204" t="str">
            <v>B-10</v>
          </cell>
          <cell r="D204" t="str">
            <v>B-10:Zone3</v>
          </cell>
          <cell r="E204">
            <v>20.5</v>
          </cell>
          <cell r="F204">
            <v>24</v>
          </cell>
          <cell r="G204">
            <v>296</v>
          </cell>
          <cell r="H204">
            <v>188.63</v>
          </cell>
          <cell r="I204">
            <v>12.7</v>
          </cell>
          <cell r="J204">
            <v>89</v>
          </cell>
          <cell r="K204">
            <v>28</v>
          </cell>
          <cell r="L204">
            <v>117</v>
          </cell>
          <cell r="M204">
            <v>23.931623931623932</v>
          </cell>
          <cell r="N204">
            <v>4.9400000000000004</v>
          </cell>
          <cell r="O204">
            <v>4.9400000000000004</v>
          </cell>
          <cell r="P204">
            <v>0</v>
          </cell>
          <cell r="Q204">
            <v>0</v>
          </cell>
          <cell r="R204">
            <v>55505.617977528091</v>
          </cell>
          <cell r="T204">
            <v>23.684210526315791</v>
          </cell>
          <cell r="V204" t="str">
            <v>NF, choke 24%, WC update on Nov 13, gas increase</v>
          </cell>
          <cell r="W204">
            <v>4940</v>
          </cell>
          <cell r="X204">
            <v>0</v>
          </cell>
          <cell r="Y204">
            <v>5.6680161943319831</v>
          </cell>
          <cell r="Z204">
            <v>18.016194331983804</v>
          </cell>
        </row>
        <row r="205">
          <cell r="B205">
            <v>43783</v>
          </cell>
          <cell r="C205" t="str">
            <v>B-10</v>
          </cell>
          <cell r="D205" t="str">
            <v>B-10:Zone3</v>
          </cell>
          <cell r="E205">
            <v>10</v>
          </cell>
          <cell r="F205">
            <v>24</v>
          </cell>
          <cell r="G205">
            <v>292</v>
          </cell>
          <cell r="H205">
            <v>186</v>
          </cell>
          <cell r="I205">
            <v>12</v>
          </cell>
          <cell r="J205">
            <v>89</v>
          </cell>
          <cell r="K205">
            <v>28</v>
          </cell>
          <cell r="L205">
            <v>117</v>
          </cell>
          <cell r="M205">
            <v>23.931623931623932</v>
          </cell>
          <cell r="N205">
            <v>5.43</v>
          </cell>
          <cell r="O205">
            <v>5.43</v>
          </cell>
          <cell r="P205">
            <v>0</v>
          </cell>
          <cell r="Q205">
            <v>0</v>
          </cell>
          <cell r="R205">
            <v>61011.235955056181</v>
          </cell>
          <cell r="T205">
            <v>21.546961325966851</v>
          </cell>
          <cell r="V205" t="str">
            <v>NF, choke 24%, gas increase again</v>
          </cell>
          <cell r="W205">
            <v>5430</v>
          </cell>
          <cell r="X205">
            <v>0</v>
          </cell>
          <cell r="Y205">
            <v>5.1565377532228363</v>
          </cell>
          <cell r="Z205">
            <v>16.390423572744016</v>
          </cell>
        </row>
        <row r="206">
          <cell r="B206">
            <v>43784</v>
          </cell>
          <cell r="C206" t="str">
            <v>B-10</v>
          </cell>
          <cell r="D206" t="str">
            <v>B-10:Zone3</v>
          </cell>
          <cell r="E206">
            <v>10</v>
          </cell>
          <cell r="F206">
            <v>24</v>
          </cell>
          <cell r="G206">
            <v>288</v>
          </cell>
          <cell r="H206">
            <v>185</v>
          </cell>
          <cell r="I206">
            <v>12</v>
          </cell>
          <cell r="J206">
            <v>92</v>
          </cell>
          <cell r="K206">
            <v>29</v>
          </cell>
          <cell r="L206">
            <v>121</v>
          </cell>
          <cell r="M206">
            <v>23.966942148760332</v>
          </cell>
          <cell r="N206">
            <v>5.31</v>
          </cell>
          <cell r="O206">
            <v>5.31</v>
          </cell>
          <cell r="P206">
            <v>0</v>
          </cell>
          <cell r="Q206">
            <v>0</v>
          </cell>
          <cell r="R206">
            <v>57717.391304347824</v>
          </cell>
          <cell r="T206">
            <v>22.78719397363465</v>
          </cell>
          <cell r="V206" t="str">
            <v>NF, choke 24%, WC update on Nov 13,</v>
          </cell>
          <cell r="W206">
            <v>5310</v>
          </cell>
          <cell r="X206">
            <v>0</v>
          </cell>
          <cell r="Y206">
            <v>5.4613935969868175</v>
          </cell>
          <cell r="Z206">
            <v>17.325800376647834</v>
          </cell>
        </row>
        <row r="207">
          <cell r="B207">
            <v>43785</v>
          </cell>
          <cell r="C207" t="str">
            <v>B-10</v>
          </cell>
          <cell r="D207" t="str">
            <v>B-10:Zone3</v>
          </cell>
          <cell r="E207">
            <v>11</v>
          </cell>
          <cell r="F207">
            <v>24</v>
          </cell>
          <cell r="G207">
            <v>284.20999999999998</v>
          </cell>
          <cell r="H207">
            <v>186</v>
          </cell>
          <cell r="I207">
            <v>12.17</v>
          </cell>
          <cell r="J207">
            <v>88</v>
          </cell>
          <cell r="K207">
            <v>33</v>
          </cell>
          <cell r="L207">
            <v>121</v>
          </cell>
          <cell r="M207">
            <v>27.272727272727273</v>
          </cell>
          <cell r="N207">
            <v>5.17</v>
          </cell>
          <cell r="O207">
            <v>5.17</v>
          </cell>
          <cell r="P207">
            <v>0</v>
          </cell>
          <cell r="Q207">
            <v>0</v>
          </cell>
          <cell r="R207">
            <v>58750</v>
          </cell>
          <cell r="T207">
            <v>23.404255319148938</v>
          </cell>
          <cell r="V207" t="str">
            <v>NF, choke 24%, WC 27% update on Nov 16,</v>
          </cell>
          <cell r="W207">
            <v>5170</v>
          </cell>
          <cell r="X207">
            <v>0</v>
          </cell>
          <cell r="Y207">
            <v>6.3829787234042552</v>
          </cell>
          <cell r="Z207">
            <v>17.021276595744681</v>
          </cell>
        </row>
        <row r="208">
          <cell r="B208">
            <v>43786</v>
          </cell>
          <cell r="C208" t="str">
            <v>B-10</v>
          </cell>
          <cell r="D208" t="str">
            <v>B-10:Zone3</v>
          </cell>
          <cell r="E208">
            <v>11</v>
          </cell>
          <cell r="F208">
            <v>24</v>
          </cell>
          <cell r="G208">
            <v>280</v>
          </cell>
          <cell r="H208">
            <v>186</v>
          </cell>
          <cell r="I208">
            <v>12</v>
          </cell>
          <cell r="J208">
            <v>80</v>
          </cell>
          <cell r="K208">
            <v>30</v>
          </cell>
          <cell r="L208">
            <v>110</v>
          </cell>
          <cell r="M208">
            <v>27.272727272727273</v>
          </cell>
          <cell r="N208">
            <v>3.4</v>
          </cell>
          <cell r="O208">
            <v>3.4</v>
          </cell>
          <cell r="P208">
            <v>0</v>
          </cell>
          <cell r="Q208">
            <v>0</v>
          </cell>
          <cell r="R208">
            <v>42500</v>
          </cell>
          <cell r="T208">
            <v>32.352941176470587</v>
          </cell>
          <cell r="V208" t="str">
            <v>NF, choke 24%, WC= 27%, need to be re-tested</v>
          </cell>
          <cell r="W208">
            <v>3400</v>
          </cell>
          <cell r="X208">
            <v>0</v>
          </cell>
          <cell r="Y208">
            <v>8.8235294117647065</v>
          </cell>
          <cell r="Z208">
            <v>23.529411764705884</v>
          </cell>
        </row>
        <row r="209">
          <cell r="B209">
            <v>43787</v>
          </cell>
          <cell r="C209" t="str">
            <v>B-10</v>
          </cell>
          <cell r="D209" t="str">
            <v>B-10:Zone3</v>
          </cell>
          <cell r="E209">
            <v>6</v>
          </cell>
          <cell r="F209">
            <v>24</v>
          </cell>
          <cell r="G209">
            <v>279</v>
          </cell>
          <cell r="H209">
            <v>186</v>
          </cell>
          <cell r="I209">
            <v>12</v>
          </cell>
          <cell r="J209">
            <v>74</v>
          </cell>
          <cell r="K209">
            <v>28</v>
          </cell>
          <cell r="L209">
            <v>102</v>
          </cell>
          <cell r="M209">
            <v>27.450980392156861</v>
          </cell>
          <cell r="N209">
            <v>3.21</v>
          </cell>
          <cell r="O209">
            <v>3.21</v>
          </cell>
          <cell r="P209">
            <v>0</v>
          </cell>
          <cell r="Q209">
            <v>0</v>
          </cell>
          <cell r="R209">
            <v>43378.37837837838</v>
          </cell>
          <cell r="T209">
            <v>31.77570093457944</v>
          </cell>
          <cell r="V209" t="str">
            <v>NF, Choke 24%, rate is underrange</v>
          </cell>
          <cell r="W209">
            <v>3210</v>
          </cell>
          <cell r="X209">
            <v>0</v>
          </cell>
          <cell r="Y209">
            <v>8.7227414330218078</v>
          </cell>
          <cell r="Z209">
            <v>23.052959501557634</v>
          </cell>
        </row>
        <row r="210">
          <cell r="B210">
            <v>43788</v>
          </cell>
          <cell r="C210" t="str">
            <v>B-10</v>
          </cell>
          <cell r="D210" t="str">
            <v>B-10:Zone3</v>
          </cell>
          <cell r="E210">
            <v>5</v>
          </cell>
          <cell r="F210">
            <v>24</v>
          </cell>
          <cell r="G210">
            <v>277</v>
          </cell>
          <cell r="H210">
            <v>186</v>
          </cell>
          <cell r="I210">
            <v>11</v>
          </cell>
          <cell r="J210">
            <v>79</v>
          </cell>
          <cell r="K210">
            <v>29</v>
          </cell>
          <cell r="L210">
            <v>108</v>
          </cell>
          <cell r="M210">
            <v>26.851851851851851</v>
          </cell>
          <cell r="N210">
            <v>3.23</v>
          </cell>
          <cell r="O210">
            <v>3.23</v>
          </cell>
          <cell r="P210">
            <v>0</v>
          </cell>
          <cell r="Q210">
            <v>0</v>
          </cell>
          <cell r="R210">
            <v>40886.075949367092</v>
          </cell>
          <cell r="T210">
            <v>33.43653250773994</v>
          </cell>
          <cell r="V210" t="str">
            <v>NF, Choke 24%,</v>
          </cell>
          <cell r="W210">
            <v>3230</v>
          </cell>
          <cell r="X210">
            <v>0</v>
          </cell>
          <cell r="Y210">
            <v>8.9783281733746136</v>
          </cell>
          <cell r="Z210">
            <v>24.458204334365327</v>
          </cell>
        </row>
        <row r="211">
          <cell r="B211">
            <v>43789</v>
          </cell>
          <cell r="C211" t="str">
            <v>B-10</v>
          </cell>
          <cell r="D211" t="str">
            <v>B-10:Zone3</v>
          </cell>
          <cell r="E211">
            <v>10</v>
          </cell>
          <cell r="F211">
            <v>24</v>
          </cell>
          <cell r="G211">
            <v>271</v>
          </cell>
          <cell r="H211">
            <v>183</v>
          </cell>
          <cell r="I211">
            <v>11</v>
          </cell>
          <cell r="J211">
            <v>75.39</v>
          </cell>
          <cell r="K211">
            <v>27.04</v>
          </cell>
          <cell r="L211">
            <v>102.43</v>
          </cell>
          <cell r="M211">
            <v>26.398516059748122</v>
          </cell>
          <cell r="N211">
            <v>3.35</v>
          </cell>
          <cell r="O211">
            <v>3.35</v>
          </cell>
          <cell r="P211">
            <v>0</v>
          </cell>
          <cell r="Q211">
            <v>0</v>
          </cell>
          <cell r="R211">
            <v>44435.601538665607</v>
          </cell>
          <cell r="T211">
            <v>30.576119402985075</v>
          </cell>
          <cell r="V211" t="str">
            <v>NF, Choke 24%,</v>
          </cell>
          <cell r="W211">
            <v>3350</v>
          </cell>
          <cell r="X211">
            <v>0</v>
          </cell>
          <cell r="Y211">
            <v>8.071641791044776</v>
          </cell>
          <cell r="Z211">
            <v>22.504477611940299</v>
          </cell>
        </row>
        <row r="212">
          <cell r="B212">
            <v>43790</v>
          </cell>
          <cell r="C212" t="str">
            <v>B-10</v>
          </cell>
          <cell r="D212" t="str">
            <v>B-10:Zone3</v>
          </cell>
          <cell r="E212">
            <v>14</v>
          </cell>
          <cell r="F212">
            <v>24</v>
          </cell>
          <cell r="G212">
            <v>266</v>
          </cell>
          <cell r="H212">
            <v>184</v>
          </cell>
          <cell r="I212">
            <v>11</v>
          </cell>
          <cell r="J212">
            <v>75</v>
          </cell>
          <cell r="K212">
            <v>28</v>
          </cell>
          <cell r="L212">
            <v>103</v>
          </cell>
          <cell r="M212">
            <v>27.184466019417474</v>
          </cell>
          <cell r="N212">
            <v>3.33</v>
          </cell>
          <cell r="O212">
            <v>3.33</v>
          </cell>
          <cell r="P212">
            <v>0</v>
          </cell>
          <cell r="Q212">
            <v>0</v>
          </cell>
          <cell r="R212">
            <v>44400</v>
          </cell>
          <cell r="T212">
            <v>30.930930930930931</v>
          </cell>
          <cell r="V212" t="str">
            <v>NF, Choke 24%</v>
          </cell>
          <cell r="W212">
            <v>3330</v>
          </cell>
          <cell r="X212">
            <v>0</v>
          </cell>
          <cell r="Y212">
            <v>8.408408408408409</v>
          </cell>
          <cell r="Z212">
            <v>22.522522522522522</v>
          </cell>
        </row>
        <row r="213">
          <cell r="B213">
            <v>43791</v>
          </cell>
          <cell r="C213" t="str">
            <v>B-10</v>
          </cell>
          <cell r="D213" t="str">
            <v>B-10:Zone3</v>
          </cell>
          <cell r="E213">
            <v>13</v>
          </cell>
          <cell r="F213">
            <v>24</v>
          </cell>
          <cell r="G213">
            <v>267</v>
          </cell>
          <cell r="H213">
            <v>182</v>
          </cell>
          <cell r="I213">
            <v>10.54</v>
          </cell>
          <cell r="J213">
            <v>64</v>
          </cell>
          <cell r="K213">
            <v>46</v>
          </cell>
          <cell r="L213">
            <v>110</v>
          </cell>
          <cell r="M213">
            <v>41.81818181818182</v>
          </cell>
          <cell r="N213">
            <v>3.23</v>
          </cell>
          <cell r="O213">
            <v>3.23</v>
          </cell>
          <cell r="P213">
            <v>0</v>
          </cell>
          <cell r="Q213">
            <v>0</v>
          </cell>
          <cell r="R213">
            <v>50468.75</v>
          </cell>
          <cell r="T213">
            <v>34.055727554179569</v>
          </cell>
          <cell r="V213" t="str">
            <v>NF, WC increase to 42%</v>
          </cell>
          <cell r="W213">
            <v>3230</v>
          </cell>
          <cell r="X213">
            <v>0</v>
          </cell>
          <cell r="Y213">
            <v>14.241486068111454</v>
          </cell>
          <cell r="Z213">
            <v>19.814241486068113</v>
          </cell>
        </row>
        <row r="214">
          <cell r="B214">
            <v>43792</v>
          </cell>
          <cell r="C214" t="str">
            <v>B-10</v>
          </cell>
          <cell r="D214" t="str">
            <v>B-10:Zone3</v>
          </cell>
          <cell r="E214">
            <v>4.5</v>
          </cell>
          <cell r="F214">
            <v>24</v>
          </cell>
          <cell r="G214">
            <v>266</v>
          </cell>
          <cell r="H214">
            <v>178</v>
          </cell>
          <cell r="I214">
            <v>10</v>
          </cell>
          <cell r="J214">
            <v>67</v>
          </cell>
          <cell r="K214">
            <v>49</v>
          </cell>
          <cell r="L214">
            <v>116</v>
          </cell>
          <cell r="M214">
            <v>42.241379310344826</v>
          </cell>
          <cell r="N214">
            <v>3.5</v>
          </cell>
          <cell r="O214">
            <v>3.5</v>
          </cell>
          <cell r="P214">
            <v>0</v>
          </cell>
          <cell r="Q214">
            <v>0</v>
          </cell>
          <cell r="R214">
            <v>52238.805970149253</v>
          </cell>
          <cell r="T214">
            <v>33.142857142857146</v>
          </cell>
          <cell r="V214" t="str">
            <v>NF, WC still 42%</v>
          </cell>
          <cell r="W214">
            <v>3500</v>
          </cell>
          <cell r="X214">
            <v>0</v>
          </cell>
          <cell r="Y214">
            <v>14</v>
          </cell>
          <cell r="Z214">
            <v>19.142857142857142</v>
          </cell>
        </row>
        <row r="215">
          <cell r="B215">
            <v>43793</v>
          </cell>
          <cell r="C215" t="str">
            <v>B-10</v>
          </cell>
          <cell r="D215" t="str">
            <v>B-10:Zone3</v>
          </cell>
          <cell r="E215">
            <v>10</v>
          </cell>
          <cell r="F215">
            <v>24</v>
          </cell>
          <cell r="G215">
            <v>265</v>
          </cell>
          <cell r="H215">
            <v>185</v>
          </cell>
          <cell r="I215">
            <v>11</v>
          </cell>
          <cell r="J215">
            <v>65</v>
          </cell>
          <cell r="K215">
            <v>45</v>
          </cell>
          <cell r="L215">
            <v>110</v>
          </cell>
          <cell r="M215">
            <v>40.909090909090907</v>
          </cell>
          <cell r="N215">
            <v>3.19</v>
          </cell>
          <cell r="O215">
            <v>3.19</v>
          </cell>
          <cell r="P215">
            <v>0</v>
          </cell>
          <cell r="Q215">
            <v>0</v>
          </cell>
          <cell r="R215">
            <v>49076.923076923078</v>
          </cell>
          <cell r="T215">
            <v>34.482758620689658</v>
          </cell>
          <cell r="V215" t="str">
            <v>NF, WC 41%</v>
          </cell>
          <cell r="W215">
            <v>3190</v>
          </cell>
          <cell r="X215">
            <v>0</v>
          </cell>
          <cell r="Y215">
            <v>14.106583072100314</v>
          </cell>
          <cell r="Z215">
            <v>20.376175548589341</v>
          </cell>
        </row>
        <row r="216">
          <cell r="B216">
            <v>43795</v>
          </cell>
          <cell r="C216" t="str">
            <v>B-10</v>
          </cell>
          <cell r="D216" t="str">
            <v>B-10:Zone3</v>
          </cell>
          <cell r="E216">
            <v>14</v>
          </cell>
          <cell r="F216">
            <v>24</v>
          </cell>
          <cell r="G216">
            <v>260.49</v>
          </cell>
          <cell r="H216">
            <v>178.79</v>
          </cell>
          <cell r="I216">
            <v>10.17</v>
          </cell>
          <cell r="J216">
            <v>64</v>
          </cell>
          <cell r="K216">
            <v>45</v>
          </cell>
          <cell r="L216">
            <v>109</v>
          </cell>
          <cell r="M216">
            <v>41.284403669724767</v>
          </cell>
          <cell r="N216">
            <v>3.06</v>
          </cell>
          <cell r="O216">
            <v>3.06</v>
          </cell>
          <cell r="P216">
            <v>0</v>
          </cell>
          <cell r="Q216">
            <v>0</v>
          </cell>
          <cell r="R216">
            <v>47812.5</v>
          </cell>
          <cell r="T216">
            <v>35.62091503267974</v>
          </cell>
          <cell r="V216" t="str">
            <v>NF, Choke 24%,</v>
          </cell>
          <cell r="W216">
            <v>3060</v>
          </cell>
          <cell r="X216">
            <v>0</v>
          </cell>
          <cell r="Y216">
            <v>14.705882352941176</v>
          </cell>
          <cell r="Z216">
            <v>20.915032679738562</v>
          </cell>
        </row>
        <row r="217">
          <cell r="B217">
            <v>43796</v>
          </cell>
          <cell r="C217" t="str">
            <v>B-10</v>
          </cell>
          <cell r="D217" t="str">
            <v>B-10:Zone3</v>
          </cell>
          <cell r="E217">
            <v>24.5</v>
          </cell>
          <cell r="F217">
            <v>100</v>
          </cell>
          <cell r="G217">
            <v>187.11</v>
          </cell>
          <cell r="H217">
            <v>189.41</v>
          </cell>
          <cell r="I217">
            <v>10.34</v>
          </cell>
          <cell r="J217">
            <v>70</v>
          </cell>
          <cell r="K217">
            <v>26</v>
          </cell>
          <cell r="L217">
            <v>96</v>
          </cell>
          <cell r="M217">
            <v>27.083333333333332</v>
          </cell>
          <cell r="N217">
            <v>3.58</v>
          </cell>
          <cell r="O217">
            <v>3.58</v>
          </cell>
          <cell r="P217">
            <v>0</v>
          </cell>
          <cell r="Q217">
            <v>0</v>
          </cell>
          <cell r="R217">
            <v>51142.857142857145</v>
          </cell>
          <cell r="T217">
            <v>26.815642458100559</v>
          </cell>
          <cell r="V217" t="str">
            <v>NF, Choke 100%, gas increase, WC decrease to 27%</v>
          </cell>
          <cell r="W217">
            <v>3580</v>
          </cell>
          <cell r="X217">
            <v>0</v>
          </cell>
          <cell r="Y217">
            <v>7.2625698324022343</v>
          </cell>
          <cell r="Z217">
            <v>19.553072625698324</v>
          </cell>
        </row>
        <row r="218">
          <cell r="B218">
            <v>43797</v>
          </cell>
          <cell r="C218" t="str">
            <v>B-10</v>
          </cell>
          <cell r="D218" t="str">
            <v>B-10:Zone3</v>
          </cell>
          <cell r="E218">
            <v>11</v>
          </cell>
          <cell r="F218">
            <v>100</v>
          </cell>
          <cell r="G218">
            <v>186</v>
          </cell>
          <cell r="H218">
            <v>189</v>
          </cell>
          <cell r="I218">
            <v>10</v>
          </cell>
          <cell r="J218">
            <v>59</v>
          </cell>
          <cell r="K218">
            <v>42</v>
          </cell>
          <cell r="L218">
            <v>101</v>
          </cell>
          <cell r="M218">
            <v>41.584158415841586</v>
          </cell>
          <cell r="N218">
            <v>3.45</v>
          </cell>
          <cell r="O218">
            <v>3.45</v>
          </cell>
          <cell r="P218">
            <v>0</v>
          </cell>
          <cell r="Q218">
            <v>0</v>
          </cell>
          <cell r="R218">
            <v>58474.576271186437</v>
          </cell>
          <cell r="T218">
            <v>29.275362318840578</v>
          </cell>
          <cell r="V218" t="str">
            <v>NF, Choke 100%, WC back to 42%</v>
          </cell>
          <cell r="W218">
            <v>3450</v>
          </cell>
          <cell r="X218">
            <v>0</v>
          </cell>
          <cell r="Y218">
            <v>12.17391304347826</v>
          </cell>
          <cell r="Z218">
            <v>17.101449275362317</v>
          </cell>
        </row>
        <row r="219">
          <cell r="B219">
            <v>43799</v>
          </cell>
          <cell r="C219" t="str">
            <v>B-10</v>
          </cell>
          <cell r="D219" t="str">
            <v>B-10:Zone3</v>
          </cell>
          <cell r="E219">
            <v>8</v>
          </cell>
          <cell r="F219">
            <v>100</v>
          </cell>
          <cell r="G219">
            <v>185.17</v>
          </cell>
          <cell r="H219">
            <v>185.03</v>
          </cell>
          <cell r="I219">
            <v>9.61</v>
          </cell>
          <cell r="J219">
            <v>59</v>
          </cell>
          <cell r="K219">
            <v>43</v>
          </cell>
          <cell r="L219">
            <v>102</v>
          </cell>
          <cell r="M219">
            <v>42.156862745098039</v>
          </cell>
          <cell r="N219">
            <v>3.62</v>
          </cell>
          <cell r="O219">
            <v>3.62</v>
          </cell>
          <cell r="P219">
            <v>0</v>
          </cell>
          <cell r="Q219">
            <v>0</v>
          </cell>
          <cell r="R219">
            <v>61355.932203389828</v>
          </cell>
          <cell r="T219">
            <v>28.176795580110497</v>
          </cell>
          <cell r="V219" t="str">
            <v>NF, choke 100%</v>
          </cell>
          <cell r="W219">
            <v>3620</v>
          </cell>
          <cell r="X219">
            <v>0</v>
          </cell>
          <cell r="Y219">
            <v>11.878453038674033</v>
          </cell>
          <cell r="Z219">
            <v>16.298342541436465</v>
          </cell>
        </row>
        <row r="220">
          <cell r="B220">
            <v>43800</v>
          </cell>
          <cell r="C220" t="str">
            <v>B-10</v>
          </cell>
          <cell r="D220" t="str">
            <v>B-10:Zone3</v>
          </cell>
          <cell r="E220">
            <v>24</v>
          </cell>
          <cell r="F220">
            <v>100</v>
          </cell>
          <cell r="G220">
            <v>190</v>
          </cell>
          <cell r="H220">
            <v>183</v>
          </cell>
          <cell r="I220">
            <v>10</v>
          </cell>
          <cell r="J220">
            <v>59</v>
          </cell>
          <cell r="K220">
            <v>43</v>
          </cell>
          <cell r="L220">
            <v>102</v>
          </cell>
          <cell r="M220">
            <v>42.156862745098039</v>
          </cell>
          <cell r="N220">
            <v>3.61</v>
          </cell>
          <cell r="O220">
            <v>3.61</v>
          </cell>
          <cell r="P220">
            <v>0</v>
          </cell>
          <cell r="Q220">
            <v>0</v>
          </cell>
          <cell r="R220">
            <v>61186.4406779661</v>
          </cell>
          <cell r="T220">
            <v>28.254847645429361</v>
          </cell>
          <cell r="V220" t="str">
            <v>NF, Choke 100%, WC 42%</v>
          </cell>
          <cell r="W220">
            <v>3610</v>
          </cell>
          <cell r="X220">
            <v>0</v>
          </cell>
          <cell r="Y220">
            <v>11.911357340720222</v>
          </cell>
          <cell r="Z220">
            <v>16.343490304709142</v>
          </cell>
        </row>
        <row r="221">
          <cell r="B221">
            <v>43802</v>
          </cell>
          <cell r="C221" t="str">
            <v>B-10</v>
          </cell>
          <cell r="D221" t="str">
            <v>B-10:Zone3</v>
          </cell>
          <cell r="E221">
            <v>12</v>
          </cell>
          <cell r="F221">
            <v>100</v>
          </cell>
          <cell r="G221">
            <v>188</v>
          </cell>
          <cell r="H221">
            <v>181</v>
          </cell>
          <cell r="I221">
            <v>9</v>
          </cell>
          <cell r="J221">
            <v>59</v>
          </cell>
          <cell r="K221">
            <v>43</v>
          </cell>
          <cell r="L221">
            <v>102</v>
          </cell>
          <cell r="M221">
            <v>42.156862745098039</v>
          </cell>
          <cell r="N221">
            <v>3.31</v>
          </cell>
          <cell r="O221">
            <v>3.31</v>
          </cell>
          <cell r="P221">
            <v>0</v>
          </cell>
          <cell r="Q221">
            <v>0</v>
          </cell>
          <cell r="R221">
            <v>56101.694915254237</v>
          </cell>
          <cell r="T221">
            <v>30.815709969788518</v>
          </cell>
          <cell r="V221" t="str">
            <v>NF, 100% choke</v>
          </cell>
          <cell r="W221">
            <v>3310</v>
          </cell>
          <cell r="X221">
            <v>0</v>
          </cell>
          <cell r="Y221">
            <v>12.990936555891238</v>
          </cell>
          <cell r="Z221">
            <v>17.82477341389728</v>
          </cell>
        </row>
        <row r="222">
          <cell r="B222">
            <v>43816</v>
          </cell>
          <cell r="C222" t="str">
            <v>B-10</v>
          </cell>
          <cell r="D222" t="str">
            <v>B-10:Zone3</v>
          </cell>
          <cell r="E222">
            <v>12</v>
          </cell>
          <cell r="F222">
            <v>100</v>
          </cell>
          <cell r="G222">
            <v>192</v>
          </cell>
          <cell r="H222">
            <v>175</v>
          </cell>
          <cell r="I222">
            <v>7</v>
          </cell>
          <cell r="J222">
            <v>82</v>
          </cell>
          <cell r="K222">
            <v>59</v>
          </cell>
          <cell r="L222">
            <v>141</v>
          </cell>
          <cell r="M222">
            <v>41.843971631205676</v>
          </cell>
          <cell r="N222">
            <v>3.01</v>
          </cell>
          <cell r="O222">
            <v>3.01</v>
          </cell>
          <cell r="P222">
            <v>0</v>
          </cell>
          <cell r="Q222">
            <v>0</v>
          </cell>
          <cell r="R222">
            <v>36707.317073170729</v>
          </cell>
          <cell r="T222">
            <v>46.843853820598007</v>
          </cell>
          <cell r="V222" t="str">
            <v>NF, 100% choke, during B-11 shut in</v>
          </cell>
          <cell r="W222">
            <v>3010</v>
          </cell>
          <cell r="X222">
            <v>0</v>
          </cell>
          <cell r="Y222">
            <v>19.601328903654487</v>
          </cell>
          <cell r="Z222">
            <v>27.242524916943523</v>
          </cell>
        </row>
        <row r="223">
          <cell r="B223">
            <v>43820</v>
          </cell>
          <cell r="C223" t="str">
            <v>B-10</v>
          </cell>
          <cell r="D223" t="str">
            <v>B-10:Zone3</v>
          </cell>
          <cell r="E223">
            <v>4</v>
          </cell>
          <cell r="F223">
            <v>100</v>
          </cell>
          <cell r="G223">
            <v>192</v>
          </cell>
          <cell r="H223">
            <v>90</v>
          </cell>
          <cell r="I223">
            <v>7</v>
          </cell>
          <cell r="J223">
            <v>0</v>
          </cell>
          <cell r="K223">
            <v>0</v>
          </cell>
          <cell r="L223">
            <v>0</v>
          </cell>
          <cell r="M223">
            <v>0</v>
          </cell>
          <cell r="N223">
            <v>0</v>
          </cell>
          <cell r="O223">
            <v>0</v>
          </cell>
          <cell r="P223">
            <v>0</v>
          </cell>
          <cell r="Q223">
            <v>0</v>
          </cell>
          <cell r="R223">
            <v>0</v>
          </cell>
          <cell r="T223">
            <v>0</v>
          </cell>
          <cell r="V223" t="str">
            <v>NF, sign loaded up, THT sharp decline to 88 degF, sampling found no liquid</v>
          </cell>
          <cell r="W223">
            <v>0</v>
          </cell>
          <cell r="X223">
            <v>0</v>
          </cell>
          <cell r="Y223" t="e">
            <v>#DIV/0!</v>
          </cell>
          <cell r="Z223" t="e">
            <v>#DIV/0!</v>
          </cell>
        </row>
        <row r="224">
          <cell r="B224">
            <v>43831</v>
          </cell>
          <cell r="C224" t="str">
            <v>B-10</v>
          </cell>
          <cell r="D224" t="str">
            <v>B-10:Zone3</v>
          </cell>
          <cell r="E224">
            <v>20</v>
          </cell>
          <cell r="F224">
            <v>100</v>
          </cell>
          <cell r="G224">
            <v>190</v>
          </cell>
          <cell r="H224">
            <v>83</v>
          </cell>
          <cell r="I224">
            <v>456</v>
          </cell>
          <cell r="J224">
            <v>1</v>
          </cell>
          <cell r="K224">
            <v>0</v>
          </cell>
          <cell r="L224">
            <v>1</v>
          </cell>
          <cell r="M224">
            <v>0</v>
          </cell>
          <cell r="N224">
            <v>0.16</v>
          </cell>
          <cell r="O224">
            <v>0.65</v>
          </cell>
          <cell r="P224">
            <v>1.44</v>
          </cell>
          <cell r="R224">
            <v>160000</v>
          </cell>
          <cell r="T224">
            <v>6.25</v>
          </cell>
          <cell r="V224" t="str">
            <v>GL 1.4 MM, after GLVCO</v>
          </cell>
          <cell r="W224">
            <v>160</v>
          </cell>
          <cell r="X224">
            <v>1440</v>
          </cell>
          <cell r="Y224">
            <v>0</v>
          </cell>
          <cell r="Z224">
            <v>6.25</v>
          </cell>
        </row>
        <row r="225">
          <cell r="B225">
            <v>43835</v>
          </cell>
          <cell r="C225" t="str">
            <v>B-10</v>
          </cell>
          <cell r="D225" t="str">
            <v>B-10:Zone3</v>
          </cell>
          <cell r="E225">
            <v>6</v>
          </cell>
          <cell r="F225">
            <v>100</v>
          </cell>
          <cell r="G225">
            <v>192</v>
          </cell>
          <cell r="H225">
            <v>148</v>
          </cell>
          <cell r="I225">
            <v>816</v>
          </cell>
          <cell r="J225">
            <v>45</v>
          </cell>
          <cell r="K225">
            <v>33</v>
          </cell>
          <cell r="L225">
            <v>78</v>
          </cell>
          <cell r="M225">
            <v>42.307692307692307</v>
          </cell>
          <cell r="N225">
            <v>2.78</v>
          </cell>
          <cell r="O225">
            <v>4.5999999999999996</v>
          </cell>
          <cell r="P225">
            <v>1.82</v>
          </cell>
          <cell r="R225">
            <v>61777.777777777781</v>
          </cell>
          <cell r="T225">
            <v>28.057553956834532</v>
          </cell>
          <cell r="V225" t="str">
            <v>GL meter 1.8 MM</v>
          </cell>
          <cell r="W225">
            <v>2780</v>
          </cell>
          <cell r="X225">
            <v>1820</v>
          </cell>
          <cell r="Y225">
            <v>11.870503597122303</v>
          </cell>
          <cell r="Z225">
            <v>16.187050359712231</v>
          </cell>
        </row>
        <row r="226">
          <cell r="B226">
            <v>43837</v>
          </cell>
          <cell r="C226" t="str">
            <v>B-10</v>
          </cell>
          <cell r="D226" t="str">
            <v>B-10:Zone3</v>
          </cell>
          <cell r="E226">
            <v>15</v>
          </cell>
          <cell r="F226">
            <v>100</v>
          </cell>
          <cell r="G226">
            <v>197</v>
          </cell>
          <cell r="H226">
            <v>147</v>
          </cell>
          <cell r="I226">
            <v>828</v>
          </cell>
          <cell r="J226">
            <v>19</v>
          </cell>
          <cell r="K226">
            <v>13</v>
          </cell>
          <cell r="L226">
            <v>32</v>
          </cell>
          <cell r="M226">
            <v>40.625</v>
          </cell>
          <cell r="N226">
            <v>2.21</v>
          </cell>
          <cell r="O226">
            <v>4.04</v>
          </cell>
          <cell r="P226">
            <v>1.83</v>
          </cell>
          <cell r="R226">
            <v>116315.78947368421</v>
          </cell>
          <cell r="T226">
            <v>14.479638009049774</v>
          </cell>
          <cell r="V226" t="str">
            <v>GL 1.8 MM</v>
          </cell>
          <cell r="W226">
            <v>2210</v>
          </cell>
          <cell r="X226">
            <v>1830</v>
          </cell>
          <cell r="Y226">
            <v>5.882352941176471</v>
          </cell>
          <cell r="Z226">
            <v>8.5972850678733028</v>
          </cell>
        </row>
        <row r="227">
          <cell r="B227">
            <v>43838</v>
          </cell>
          <cell r="C227" t="str">
            <v>B-10</v>
          </cell>
          <cell r="D227" t="str">
            <v>B-10:Zone3</v>
          </cell>
          <cell r="E227">
            <v>10</v>
          </cell>
          <cell r="F227">
            <v>100</v>
          </cell>
          <cell r="G227">
            <v>199</v>
          </cell>
          <cell r="H227">
            <v>128</v>
          </cell>
          <cell r="I227">
            <v>760</v>
          </cell>
          <cell r="J227">
            <v>5</v>
          </cell>
          <cell r="K227">
            <v>4</v>
          </cell>
          <cell r="L227">
            <v>9</v>
          </cell>
          <cell r="M227">
            <v>44.444444444444443</v>
          </cell>
          <cell r="N227">
            <v>0.71</v>
          </cell>
          <cell r="O227">
            <v>2.48</v>
          </cell>
          <cell r="P227">
            <v>1.7</v>
          </cell>
          <cell r="R227">
            <v>142000</v>
          </cell>
          <cell r="T227">
            <v>12.67605633802817</v>
          </cell>
          <cell r="V227" t="str">
            <v>GL 1.7 MM, sign loaded up (THT and liquid drop)</v>
          </cell>
          <cell r="W227">
            <v>710</v>
          </cell>
          <cell r="X227">
            <v>1700</v>
          </cell>
          <cell r="Y227">
            <v>5.6338028169014089</v>
          </cell>
          <cell r="Z227">
            <v>7.042253521126761</v>
          </cell>
        </row>
        <row r="228">
          <cell r="B228">
            <v>43846</v>
          </cell>
          <cell r="C228" t="str">
            <v>B-10</v>
          </cell>
          <cell r="D228" t="str">
            <v>B-10:Zone3</v>
          </cell>
          <cell r="E228">
            <v>25</v>
          </cell>
          <cell r="F228">
            <v>100</v>
          </cell>
          <cell r="G228">
            <v>200.82</v>
          </cell>
          <cell r="H228">
            <v>127</v>
          </cell>
          <cell r="I228">
            <v>786.74</v>
          </cell>
          <cell r="J228">
            <v>29.736999999999998</v>
          </cell>
          <cell r="K228">
            <v>22.433</v>
          </cell>
          <cell r="L228">
            <v>52.17</v>
          </cell>
          <cell r="M228">
            <v>42.999808318957257</v>
          </cell>
          <cell r="N228">
            <v>0.9</v>
          </cell>
          <cell r="O228">
            <v>2.74</v>
          </cell>
          <cell r="P228">
            <v>1.84</v>
          </cell>
          <cell r="R228">
            <v>30265.326024817568</v>
          </cell>
          <cell r="T228">
            <v>57.966666666666669</v>
          </cell>
          <cell r="V228" t="str">
            <v>GL meter 1.8 MM, WC 43% (sampling by Bagus RIzki LBU, 5 Jan '20)</v>
          </cell>
          <cell r="W228">
            <v>900</v>
          </cell>
          <cell r="X228">
            <v>1840</v>
          </cell>
          <cell r="Y228">
            <v>24.925555555555555</v>
          </cell>
          <cell r="Z228">
            <v>33.041111111111107</v>
          </cell>
        </row>
        <row r="229">
          <cell r="B229">
            <v>43853</v>
          </cell>
          <cell r="C229" t="str">
            <v>B-10</v>
          </cell>
          <cell r="D229" t="str">
            <v>B-10:Zone3</v>
          </cell>
          <cell r="E229">
            <v>23</v>
          </cell>
          <cell r="F229">
            <v>100</v>
          </cell>
          <cell r="G229">
            <v>191.97</v>
          </cell>
          <cell r="H229">
            <v>126.19</v>
          </cell>
          <cell r="I229">
            <v>785.07</v>
          </cell>
          <cell r="J229">
            <v>25</v>
          </cell>
          <cell r="K229">
            <v>18</v>
          </cell>
          <cell r="L229">
            <v>43</v>
          </cell>
          <cell r="M229">
            <v>41.860465116279073</v>
          </cell>
          <cell r="N229">
            <v>0.72</v>
          </cell>
          <cell r="O229">
            <v>2.56</v>
          </cell>
          <cell r="P229">
            <v>1.84</v>
          </cell>
          <cell r="R229">
            <v>28800</v>
          </cell>
          <cell r="T229">
            <v>59.722222222222221</v>
          </cell>
          <cell r="V229" t="str">
            <v>GL meter 1.8 MM (Qg T/S&gt;&gt;GL meter)</v>
          </cell>
          <cell r="W229">
            <v>720</v>
          </cell>
          <cell r="X229">
            <v>1840</v>
          </cell>
          <cell r="Y229">
            <v>25</v>
          </cell>
          <cell r="Z229">
            <v>34.722222222222221</v>
          </cell>
        </row>
        <row r="230">
          <cell r="B230">
            <v>43856</v>
          </cell>
          <cell r="C230" t="str">
            <v>B-10</v>
          </cell>
          <cell r="D230" t="str">
            <v>B-10:Zone3</v>
          </cell>
          <cell r="E230">
            <v>11</v>
          </cell>
          <cell r="F230">
            <v>100</v>
          </cell>
          <cell r="G230">
            <v>197</v>
          </cell>
          <cell r="H230">
            <v>120</v>
          </cell>
          <cell r="I230">
            <v>736</v>
          </cell>
          <cell r="J230">
            <v>11</v>
          </cell>
          <cell r="K230">
            <v>5</v>
          </cell>
          <cell r="L230">
            <v>16</v>
          </cell>
          <cell r="M230">
            <v>31.25</v>
          </cell>
          <cell r="N230">
            <v>0.36</v>
          </cell>
          <cell r="O230">
            <v>2.14</v>
          </cell>
          <cell r="P230">
            <v>1.78</v>
          </cell>
          <cell r="R230">
            <v>32727.272727272728</v>
          </cell>
          <cell r="T230">
            <v>44.444444444444443</v>
          </cell>
          <cell r="V230" t="str">
            <v>GL meter 1.7 MM, plan to bullhead again</v>
          </cell>
          <cell r="W230">
            <v>360</v>
          </cell>
          <cell r="X230">
            <v>1780</v>
          </cell>
          <cell r="Y230">
            <v>13.888888888888889</v>
          </cell>
          <cell r="Z230">
            <v>30.555555555555557</v>
          </cell>
        </row>
        <row r="231">
          <cell r="B231">
            <v>43860</v>
          </cell>
          <cell r="C231" t="str">
            <v>B-10</v>
          </cell>
          <cell r="D231" t="str">
            <v>B-10:Zone3</v>
          </cell>
          <cell r="E231">
            <v>10</v>
          </cell>
          <cell r="F231">
            <v>100</v>
          </cell>
          <cell r="G231">
            <v>192</v>
          </cell>
          <cell r="H231">
            <v>123</v>
          </cell>
          <cell r="I231">
            <v>874</v>
          </cell>
          <cell r="J231">
            <v>5</v>
          </cell>
          <cell r="K231">
            <v>2</v>
          </cell>
          <cell r="L231">
            <v>7</v>
          </cell>
          <cell r="M231">
            <v>28.571428571428573</v>
          </cell>
          <cell r="N231">
            <v>2.09</v>
          </cell>
          <cell r="O231">
            <v>4.04</v>
          </cell>
          <cell r="P231">
            <v>1.95</v>
          </cell>
          <cell r="R231">
            <v>418000</v>
          </cell>
          <cell r="T231">
            <v>3.3492822966507179</v>
          </cell>
          <cell r="V231" t="str">
            <v>GL meter 1.9 MM (Qg T/S&gt;&gt;GL meter), Post bullhead Jan 27 (2.5 days). Totalizer GL injection for bullhead ~3 MMscf</v>
          </cell>
          <cell r="W231">
            <v>2090</v>
          </cell>
          <cell r="X231">
            <v>1950</v>
          </cell>
          <cell r="Y231">
            <v>0.95693779904306231</v>
          </cell>
          <cell r="Z231">
            <v>2.3923444976076556</v>
          </cell>
        </row>
        <row r="232">
          <cell r="B232">
            <v>43863</v>
          </cell>
          <cell r="C232" t="str">
            <v>B-10</v>
          </cell>
          <cell r="D232" t="str">
            <v>B-10:Zone3</v>
          </cell>
          <cell r="E232">
            <v>10</v>
          </cell>
          <cell r="F232">
            <v>100</v>
          </cell>
          <cell r="G232">
            <v>191</v>
          </cell>
          <cell r="H232">
            <v>139</v>
          </cell>
          <cell r="I232">
            <v>820</v>
          </cell>
          <cell r="J232">
            <v>32</v>
          </cell>
          <cell r="K232">
            <v>16</v>
          </cell>
          <cell r="L232">
            <v>48</v>
          </cell>
          <cell r="M232">
            <v>33.333333333333336</v>
          </cell>
          <cell r="N232">
            <v>1.49</v>
          </cell>
          <cell r="O232">
            <v>3.36</v>
          </cell>
          <cell r="P232">
            <v>1.87</v>
          </cell>
          <cell r="R232">
            <v>46562.5</v>
          </cell>
          <cell r="T232">
            <v>32.214765100671144</v>
          </cell>
          <cell r="V232" t="str">
            <v>GL meter 1.8 MM (Qg T/S &gt;&gt; GL meter)</v>
          </cell>
          <cell r="W232">
            <v>1490</v>
          </cell>
          <cell r="X232">
            <v>1870</v>
          </cell>
          <cell r="Y232">
            <v>10.738255033557047</v>
          </cell>
          <cell r="Z232">
            <v>21.476510067114095</v>
          </cell>
        </row>
        <row r="233">
          <cell r="B233">
            <v>43866</v>
          </cell>
          <cell r="C233" t="str">
            <v>B-10</v>
          </cell>
          <cell r="D233" t="str">
            <v>B-10:Zone3</v>
          </cell>
          <cell r="E233">
            <v>20</v>
          </cell>
          <cell r="F233">
            <v>100</v>
          </cell>
          <cell r="G233">
            <v>192</v>
          </cell>
          <cell r="H233">
            <v>137</v>
          </cell>
          <cell r="I233">
            <v>786</v>
          </cell>
          <cell r="J233">
            <v>42</v>
          </cell>
          <cell r="K233">
            <v>21</v>
          </cell>
          <cell r="L233">
            <v>63</v>
          </cell>
          <cell r="M233">
            <v>33.333333333333336</v>
          </cell>
          <cell r="N233">
            <v>1.1100000000000001</v>
          </cell>
          <cell r="O233">
            <v>2.93</v>
          </cell>
          <cell r="P233">
            <v>1.82</v>
          </cell>
          <cell r="R233">
            <v>26428.571428571428</v>
          </cell>
          <cell r="T233">
            <v>56.756756756756758</v>
          </cell>
          <cell r="V233" t="str">
            <v>GL, meter 1.8 MM (Qg T/S &gt;&gt; GL meter)</v>
          </cell>
          <cell r="W233">
            <v>1110</v>
          </cell>
          <cell r="X233">
            <v>1820</v>
          </cell>
          <cell r="Y233">
            <v>18.918918918918916</v>
          </cell>
          <cell r="Z233">
            <v>37.837837837837832</v>
          </cell>
        </row>
        <row r="234">
          <cell r="B234">
            <v>43873</v>
          </cell>
          <cell r="C234" t="str">
            <v>B-10</v>
          </cell>
          <cell r="D234" t="str">
            <v>B-10:Zone3</v>
          </cell>
          <cell r="E234">
            <v>12</v>
          </cell>
          <cell r="F234">
            <v>100</v>
          </cell>
          <cell r="G234">
            <v>187</v>
          </cell>
          <cell r="H234">
            <v>123</v>
          </cell>
          <cell r="I234">
            <v>772</v>
          </cell>
          <cell r="J234">
            <v>20</v>
          </cell>
          <cell r="K234">
            <v>11</v>
          </cell>
          <cell r="L234">
            <v>31</v>
          </cell>
          <cell r="M234">
            <v>35.483870967741936</v>
          </cell>
          <cell r="N234">
            <v>0.61</v>
          </cell>
          <cell r="O234">
            <v>2.4300000000000002</v>
          </cell>
          <cell r="P234">
            <v>1.82</v>
          </cell>
          <cell r="R234">
            <v>30500</v>
          </cell>
          <cell r="T234">
            <v>50.819672131147541</v>
          </cell>
          <cell r="V234" t="str">
            <v>GL meter 1.82 MMSCFD (Qg @ T/S &gt;&gt; GL meter)</v>
          </cell>
          <cell r="W234">
            <v>610</v>
          </cell>
          <cell r="X234">
            <v>1820</v>
          </cell>
          <cell r="Y234">
            <v>18.032786885245901</v>
          </cell>
          <cell r="Z234">
            <v>32.786885245901637</v>
          </cell>
        </row>
        <row r="235">
          <cell r="B235">
            <v>43878</v>
          </cell>
          <cell r="C235" t="str">
            <v>B-10</v>
          </cell>
          <cell r="D235" t="str">
            <v>B-10:Zone3</v>
          </cell>
          <cell r="E235">
            <v>24</v>
          </cell>
          <cell r="F235">
            <v>100</v>
          </cell>
          <cell r="G235">
            <v>191.79</v>
          </cell>
          <cell r="H235">
            <v>117.22</v>
          </cell>
          <cell r="I235">
            <v>254</v>
          </cell>
          <cell r="J235">
            <v>0</v>
          </cell>
          <cell r="K235">
            <v>8.7200000000000006</v>
          </cell>
          <cell r="L235">
            <v>8.7200000000000006</v>
          </cell>
          <cell r="M235">
            <v>100</v>
          </cell>
          <cell r="N235">
            <v>0.66</v>
          </cell>
          <cell r="O235">
            <v>0.66</v>
          </cell>
          <cell r="P235">
            <v>0</v>
          </cell>
          <cell r="Q235">
            <v>0</v>
          </cell>
          <cell r="R235">
            <v>0</v>
          </cell>
          <cell r="T235">
            <v>13.212121212121213</v>
          </cell>
          <cell r="V235" t="str">
            <v>NF test</v>
          </cell>
          <cell r="W235">
            <v>660</v>
          </cell>
          <cell r="X235">
            <v>0</v>
          </cell>
          <cell r="Y235">
            <v>13.212121212121213</v>
          </cell>
          <cell r="Z235">
            <v>0</v>
          </cell>
        </row>
        <row r="236">
          <cell r="B236">
            <v>43882</v>
          </cell>
          <cell r="C236" t="str">
            <v>B-10</v>
          </cell>
          <cell r="D236" t="str">
            <v>B-10:Zone3</v>
          </cell>
          <cell r="E236">
            <v>24.5</v>
          </cell>
          <cell r="F236">
            <v>100</v>
          </cell>
          <cell r="G236">
            <v>193.84</v>
          </cell>
          <cell r="H236">
            <v>101.44</v>
          </cell>
          <cell r="I236">
            <v>779.03</v>
          </cell>
          <cell r="J236">
            <v>0</v>
          </cell>
          <cell r="K236">
            <v>24</v>
          </cell>
          <cell r="L236">
            <v>24</v>
          </cell>
          <cell r="M236">
            <v>100</v>
          </cell>
          <cell r="N236">
            <v>0</v>
          </cell>
          <cell r="O236">
            <v>1.7</v>
          </cell>
          <cell r="P236">
            <v>1.7</v>
          </cell>
          <cell r="R236">
            <v>0</v>
          </cell>
          <cell r="T236">
            <v>0</v>
          </cell>
          <cell r="V236" t="str">
            <v>GL meter 1.8 MM (Qg T/S&lt;&lt;GL), no asso since WC 100%</v>
          </cell>
          <cell r="W236">
            <v>0</v>
          </cell>
          <cell r="X236">
            <v>1700</v>
          </cell>
          <cell r="Y236" t="e">
            <v>#DIV/0!</v>
          </cell>
          <cell r="Z236" t="e">
            <v>#DIV/0!</v>
          </cell>
        </row>
        <row r="237">
          <cell r="B237">
            <v>43885</v>
          </cell>
          <cell r="C237" t="str">
            <v>B-10</v>
          </cell>
          <cell r="D237" t="str">
            <v>B-10:Zone3</v>
          </cell>
          <cell r="E237">
            <v>23</v>
          </cell>
          <cell r="F237">
            <v>100</v>
          </cell>
          <cell r="G237">
            <v>195</v>
          </cell>
          <cell r="H237">
            <v>99</v>
          </cell>
          <cell r="I237">
            <v>766</v>
          </cell>
          <cell r="J237">
            <v>0</v>
          </cell>
          <cell r="K237">
            <v>2</v>
          </cell>
          <cell r="L237">
            <v>2</v>
          </cell>
          <cell r="M237">
            <v>100</v>
          </cell>
          <cell r="N237">
            <v>0</v>
          </cell>
          <cell r="O237">
            <v>1.61</v>
          </cell>
          <cell r="P237">
            <v>1.61</v>
          </cell>
          <cell r="R237">
            <v>0</v>
          </cell>
          <cell r="T237">
            <v>0</v>
          </cell>
          <cell r="V237" t="str">
            <v>GL meter 1.8 MM (Qg T/S&lt;&lt;GL), no oil then no asso gas</v>
          </cell>
          <cell r="W237">
            <v>0</v>
          </cell>
          <cell r="X237">
            <v>1610</v>
          </cell>
          <cell r="Y237" t="e">
            <v>#DIV/0!</v>
          </cell>
          <cell r="Z237" t="e">
            <v>#DIV/0!</v>
          </cell>
        </row>
        <row r="238">
          <cell r="B238">
            <v>43889</v>
          </cell>
          <cell r="C238" t="str">
            <v>B-10</v>
          </cell>
          <cell r="D238" t="str">
            <v>B-10:Zone3</v>
          </cell>
          <cell r="E238">
            <v>15</v>
          </cell>
          <cell r="F238">
            <v>100</v>
          </cell>
          <cell r="G238">
            <v>198</v>
          </cell>
          <cell r="H238">
            <v>148</v>
          </cell>
          <cell r="I238">
            <v>232</v>
          </cell>
          <cell r="J238">
            <v>0</v>
          </cell>
          <cell r="K238">
            <v>49</v>
          </cell>
          <cell r="L238">
            <v>49</v>
          </cell>
          <cell r="M238">
            <v>100</v>
          </cell>
          <cell r="N238">
            <v>3.36</v>
          </cell>
          <cell r="O238">
            <v>3.36</v>
          </cell>
          <cell r="P238">
            <v>0</v>
          </cell>
          <cell r="Q238">
            <v>0</v>
          </cell>
          <cell r="R238">
            <v>0</v>
          </cell>
          <cell r="T238">
            <v>14.583333333333334</v>
          </cell>
          <cell r="V238" t="str">
            <v>NF (trial no GL after gas bullhead 3 days)</v>
          </cell>
          <cell r="W238">
            <v>3360</v>
          </cell>
          <cell r="X238">
            <v>0</v>
          </cell>
          <cell r="Y238">
            <v>14.583333333333334</v>
          </cell>
          <cell r="Z238">
            <v>0</v>
          </cell>
        </row>
        <row r="239">
          <cell r="B239">
            <v>43894</v>
          </cell>
          <cell r="C239" t="str">
            <v>B-10</v>
          </cell>
          <cell r="D239" t="str">
            <v>B-10:Zone3</v>
          </cell>
          <cell r="E239">
            <v>10</v>
          </cell>
          <cell r="F239">
            <v>100</v>
          </cell>
          <cell r="G239">
            <v>193</v>
          </cell>
          <cell r="H239">
            <v>152</v>
          </cell>
          <cell r="I239">
            <v>266</v>
          </cell>
          <cell r="J239">
            <v>0</v>
          </cell>
          <cell r="K239">
            <v>66</v>
          </cell>
          <cell r="L239">
            <v>66</v>
          </cell>
          <cell r="M239">
            <v>100</v>
          </cell>
          <cell r="N239">
            <v>1.51</v>
          </cell>
          <cell r="O239">
            <v>1.51</v>
          </cell>
          <cell r="P239">
            <v>0</v>
          </cell>
          <cell r="Q239">
            <v>0</v>
          </cell>
          <cell r="R239">
            <v>0</v>
          </cell>
          <cell r="T239">
            <v>43.70860927152318</v>
          </cell>
          <cell r="V239" t="str">
            <v>NF, gas 1.5 MM after flow 7 days</v>
          </cell>
          <cell r="W239">
            <v>1510</v>
          </cell>
          <cell r="X239">
            <v>0</v>
          </cell>
          <cell r="Y239">
            <v>43.70860927152318</v>
          </cell>
          <cell r="Z239">
            <v>0</v>
          </cell>
        </row>
        <row r="240">
          <cell r="B240">
            <v>43899</v>
          </cell>
          <cell r="C240" t="str">
            <v>B-10</v>
          </cell>
          <cell r="D240" t="str">
            <v>B-10:Zone3</v>
          </cell>
          <cell r="E240">
            <v>8</v>
          </cell>
          <cell r="F240">
            <v>100</v>
          </cell>
          <cell r="G240">
            <v>184</v>
          </cell>
          <cell r="H240">
            <v>85</v>
          </cell>
          <cell r="I240">
            <v>195</v>
          </cell>
          <cell r="J240">
            <v>0</v>
          </cell>
          <cell r="K240">
            <v>0.3</v>
          </cell>
          <cell r="L240">
            <v>0.3</v>
          </cell>
          <cell r="M240">
            <v>100</v>
          </cell>
          <cell r="N240">
            <v>0.01</v>
          </cell>
          <cell r="O240">
            <v>0.01</v>
          </cell>
          <cell r="P240">
            <v>0</v>
          </cell>
          <cell r="Q240">
            <v>0</v>
          </cell>
          <cell r="R240">
            <v>0</v>
          </cell>
          <cell r="T240">
            <v>30</v>
          </cell>
          <cell r="V240" t="str">
            <v>NF, well loaded up after 10 days flow post bullhead</v>
          </cell>
          <cell r="W240">
            <v>10</v>
          </cell>
          <cell r="X240">
            <v>0</v>
          </cell>
          <cell r="Y240">
            <v>30</v>
          </cell>
          <cell r="Z240">
            <v>0</v>
          </cell>
        </row>
        <row r="241">
          <cell r="B241">
            <v>43903</v>
          </cell>
          <cell r="C241" t="str">
            <v>B-10</v>
          </cell>
          <cell r="D241" t="str">
            <v>B-10:Zone3</v>
          </cell>
          <cell r="E241">
            <v>12</v>
          </cell>
          <cell r="F241">
            <v>100</v>
          </cell>
          <cell r="G241">
            <v>195</v>
          </cell>
          <cell r="H241">
            <v>147</v>
          </cell>
          <cell r="I241">
            <v>235</v>
          </cell>
          <cell r="J241">
            <v>0</v>
          </cell>
          <cell r="K241">
            <v>48</v>
          </cell>
          <cell r="L241">
            <v>48</v>
          </cell>
          <cell r="M241">
            <v>100</v>
          </cell>
          <cell r="N241">
            <v>3.88</v>
          </cell>
          <cell r="O241">
            <v>3.88</v>
          </cell>
          <cell r="P241">
            <v>0</v>
          </cell>
          <cell r="Q241">
            <v>0</v>
          </cell>
          <cell r="R241">
            <v>0</v>
          </cell>
          <cell r="T241">
            <v>12.371134020618557</v>
          </cell>
          <cell r="V241" t="str">
            <v>NF, post gas bullhead 4 days</v>
          </cell>
          <cell r="W241">
            <v>3880</v>
          </cell>
          <cell r="X241">
            <v>0</v>
          </cell>
          <cell r="Y241">
            <v>12.371134020618557</v>
          </cell>
          <cell r="Z241">
            <v>0</v>
          </cell>
        </row>
        <row r="242">
          <cell r="B242">
            <v>43911</v>
          </cell>
          <cell r="C242" t="str">
            <v>B-10</v>
          </cell>
          <cell r="D242" t="str">
            <v>B-10:Zone3</v>
          </cell>
          <cell r="E242">
            <v>6</v>
          </cell>
          <cell r="F242">
            <v>100</v>
          </cell>
          <cell r="G242">
            <v>190</v>
          </cell>
          <cell r="H242">
            <v>159</v>
          </cell>
          <cell r="I242">
            <v>246</v>
          </cell>
          <cell r="J242">
            <v>0</v>
          </cell>
          <cell r="K242">
            <v>54</v>
          </cell>
          <cell r="L242">
            <v>54</v>
          </cell>
          <cell r="M242">
            <v>100</v>
          </cell>
          <cell r="N242">
            <v>1.64</v>
          </cell>
          <cell r="O242">
            <v>1.64</v>
          </cell>
          <cell r="P242">
            <v>0</v>
          </cell>
          <cell r="Q242">
            <v>0</v>
          </cell>
          <cell r="R242">
            <v>0</v>
          </cell>
          <cell r="T242">
            <v>32.926829268292686</v>
          </cell>
          <cell r="V242" t="str">
            <v>NF, continue well test</v>
          </cell>
          <cell r="W242">
            <v>1640</v>
          </cell>
          <cell r="X242">
            <v>0</v>
          </cell>
          <cell r="Y242">
            <v>32.926829268292686</v>
          </cell>
          <cell r="Z242">
            <v>0</v>
          </cell>
        </row>
        <row r="243">
          <cell r="B243">
            <v>43914</v>
          </cell>
          <cell r="C243" t="str">
            <v>B-10</v>
          </cell>
          <cell r="D243" t="str">
            <v>B-10:Zone3</v>
          </cell>
          <cell r="E243">
            <v>21</v>
          </cell>
          <cell r="F243">
            <v>100</v>
          </cell>
          <cell r="G243">
            <v>192</v>
          </cell>
          <cell r="H243">
            <v>86</v>
          </cell>
          <cell r="I243">
            <v>203</v>
          </cell>
          <cell r="J243">
            <v>0</v>
          </cell>
          <cell r="K243">
            <v>1</v>
          </cell>
          <cell r="L243">
            <v>1</v>
          </cell>
          <cell r="M243">
            <v>100</v>
          </cell>
          <cell r="N243">
            <v>0.06</v>
          </cell>
          <cell r="O243">
            <v>0.06</v>
          </cell>
          <cell r="P243">
            <v>0</v>
          </cell>
          <cell r="Q243">
            <v>0</v>
          </cell>
          <cell r="R243">
            <v>0</v>
          </cell>
          <cell r="T243">
            <v>16.666666666666668</v>
          </cell>
          <cell r="V243" t="str">
            <v>NF, load up</v>
          </cell>
          <cell r="W243">
            <v>60</v>
          </cell>
          <cell r="X243">
            <v>0</v>
          </cell>
          <cell r="Y243">
            <v>16.666666666666668</v>
          </cell>
          <cell r="Z243">
            <v>0</v>
          </cell>
        </row>
        <row r="244">
          <cell r="B244">
            <v>43919</v>
          </cell>
          <cell r="C244" t="str">
            <v>B-10</v>
          </cell>
          <cell r="D244" t="str">
            <v>B-10:Zone3</v>
          </cell>
          <cell r="E244">
            <v>7</v>
          </cell>
          <cell r="F244">
            <v>100</v>
          </cell>
          <cell r="G244">
            <v>194</v>
          </cell>
          <cell r="H244">
            <v>143</v>
          </cell>
          <cell r="I244">
            <v>231</v>
          </cell>
          <cell r="J244">
            <v>0</v>
          </cell>
          <cell r="K244">
            <v>2</v>
          </cell>
          <cell r="L244">
            <v>2</v>
          </cell>
          <cell r="M244">
            <v>100</v>
          </cell>
          <cell r="N244">
            <v>4.1500000000000004</v>
          </cell>
          <cell r="O244">
            <v>4.1500000000000004</v>
          </cell>
          <cell r="P244">
            <v>0</v>
          </cell>
          <cell r="Q244">
            <v>0</v>
          </cell>
          <cell r="R244">
            <v>0</v>
          </cell>
          <cell r="T244">
            <v>0.48192771084337349</v>
          </cell>
          <cell r="V244" t="str">
            <v>NF, post bullhead 5 days</v>
          </cell>
          <cell r="W244">
            <v>4150</v>
          </cell>
          <cell r="X244">
            <v>0</v>
          </cell>
          <cell r="Y244">
            <v>0.48192771084337344</v>
          </cell>
          <cell r="Z244">
            <v>0</v>
          </cell>
        </row>
        <row r="245">
          <cell r="B245">
            <v>43927</v>
          </cell>
          <cell r="C245" t="str">
            <v>B-10</v>
          </cell>
          <cell r="D245" t="str">
            <v>B-10:Zone3</v>
          </cell>
          <cell r="E245">
            <v>24</v>
          </cell>
          <cell r="F245">
            <v>100</v>
          </cell>
          <cell r="G245">
            <v>192.08</v>
          </cell>
          <cell r="H245">
            <v>112.36</v>
          </cell>
          <cell r="I245">
            <v>251.92</v>
          </cell>
          <cell r="J245">
            <v>0</v>
          </cell>
          <cell r="K245">
            <v>7</v>
          </cell>
          <cell r="L245">
            <v>7</v>
          </cell>
          <cell r="M245">
            <v>100</v>
          </cell>
          <cell r="N245">
            <v>0.7</v>
          </cell>
          <cell r="O245">
            <v>0.7</v>
          </cell>
          <cell r="P245">
            <v>0</v>
          </cell>
          <cell r="Q245">
            <v>0</v>
          </cell>
          <cell r="R245">
            <v>0</v>
          </cell>
          <cell r="T245">
            <v>10</v>
          </cell>
          <cell r="V245" t="str">
            <v>NF, load up, WC 60% but need to check next month, plan to bullhead</v>
          </cell>
          <cell r="W245">
            <v>700</v>
          </cell>
          <cell r="X245">
            <v>0</v>
          </cell>
          <cell r="Y245">
            <v>10</v>
          </cell>
          <cell r="Z245">
            <v>0</v>
          </cell>
        </row>
        <row r="246">
          <cell r="B246">
            <v>43938</v>
          </cell>
          <cell r="C246" t="str">
            <v>B-10</v>
          </cell>
          <cell r="D246" t="str">
            <v>B-10:Zone3</v>
          </cell>
          <cell r="E246">
            <v>21.5</v>
          </cell>
          <cell r="F246">
            <v>100</v>
          </cell>
          <cell r="G246">
            <v>188</v>
          </cell>
          <cell r="H246">
            <v>150</v>
          </cell>
          <cell r="I246">
            <v>297</v>
          </cell>
          <cell r="J246">
            <v>0</v>
          </cell>
          <cell r="K246">
            <v>14</v>
          </cell>
          <cell r="L246">
            <v>14</v>
          </cell>
          <cell r="M246">
            <v>100</v>
          </cell>
          <cell r="N246">
            <v>5.37</v>
          </cell>
          <cell r="O246">
            <v>5.37</v>
          </cell>
          <cell r="P246">
            <v>0</v>
          </cell>
          <cell r="Q246">
            <v>0</v>
          </cell>
          <cell r="R246">
            <v>0</v>
          </cell>
          <cell r="T246">
            <v>2.6070763500931098</v>
          </cell>
          <cell r="V246" t="str">
            <v>NF, after bullhead 8 days</v>
          </cell>
          <cell r="W246">
            <v>5370</v>
          </cell>
          <cell r="X246">
            <v>0</v>
          </cell>
          <cell r="Y246">
            <v>2.6070763500931098</v>
          </cell>
          <cell r="Z246">
            <v>0</v>
          </cell>
        </row>
        <row r="247">
          <cell r="B247">
            <v>43942</v>
          </cell>
          <cell r="C247" t="str">
            <v>B-10</v>
          </cell>
          <cell r="D247" t="str">
            <v>B-10:Zone3</v>
          </cell>
          <cell r="E247">
            <v>8</v>
          </cell>
          <cell r="F247">
            <v>100</v>
          </cell>
          <cell r="G247">
            <v>181</v>
          </cell>
          <cell r="H247">
            <v>167</v>
          </cell>
          <cell r="I247">
            <v>231</v>
          </cell>
          <cell r="J247">
            <v>0</v>
          </cell>
          <cell r="K247">
            <v>69</v>
          </cell>
          <cell r="L247">
            <v>69</v>
          </cell>
          <cell r="M247">
            <v>100</v>
          </cell>
          <cell r="N247">
            <v>2.36</v>
          </cell>
          <cell r="O247">
            <v>2.36</v>
          </cell>
          <cell r="P247">
            <v>0</v>
          </cell>
          <cell r="Q247">
            <v>0</v>
          </cell>
          <cell r="R247">
            <v>0</v>
          </cell>
          <cell r="T247">
            <v>29.237288135593221</v>
          </cell>
          <cell r="V247" t="str">
            <v>NF, flow 5 days after bullhead</v>
          </cell>
          <cell r="W247">
            <v>2360</v>
          </cell>
          <cell r="X247">
            <v>0</v>
          </cell>
          <cell r="Y247">
            <v>29.237288135593221</v>
          </cell>
          <cell r="Z247">
            <v>0</v>
          </cell>
        </row>
        <row r="248">
          <cell r="B248">
            <v>43947</v>
          </cell>
          <cell r="C248" t="str">
            <v>B-10</v>
          </cell>
          <cell r="D248" t="str">
            <v>B-10:Zone3</v>
          </cell>
          <cell r="E248">
            <v>14</v>
          </cell>
          <cell r="F248">
            <v>100</v>
          </cell>
          <cell r="G248">
            <v>184</v>
          </cell>
          <cell r="H248">
            <v>141</v>
          </cell>
          <cell r="I248">
            <v>276</v>
          </cell>
          <cell r="J248">
            <v>0</v>
          </cell>
          <cell r="K248">
            <v>24</v>
          </cell>
          <cell r="L248">
            <v>24</v>
          </cell>
          <cell r="M248">
            <v>100</v>
          </cell>
          <cell r="N248">
            <v>1.0900000000000001</v>
          </cell>
          <cell r="O248">
            <v>1.0900000000000001</v>
          </cell>
          <cell r="P248">
            <v>0</v>
          </cell>
          <cell r="Q248">
            <v>0</v>
          </cell>
          <cell r="R248">
            <v>0</v>
          </cell>
          <cell r="T248">
            <v>22.01834862385321</v>
          </cell>
          <cell r="V248" t="str">
            <v>NF, indication load up</v>
          </cell>
          <cell r="W248">
            <v>1090</v>
          </cell>
          <cell r="X248">
            <v>0</v>
          </cell>
          <cell r="Y248">
            <v>22.01834862385321</v>
          </cell>
          <cell r="Z248">
            <v>0</v>
          </cell>
        </row>
        <row r="249">
          <cell r="B249">
            <v>43950</v>
          </cell>
          <cell r="C249" t="str">
            <v>B-10</v>
          </cell>
          <cell r="D249" t="str">
            <v>B-10:Zone3</v>
          </cell>
          <cell r="E249">
            <v>14</v>
          </cell>
          <cell r="F249">
            <v>100</v>
          </cell>
          <cell r="G249">
            <v>181</v>
          </cell>
          <cell r="H249">
            <v>86</v>
          </cell>
          <cell r="I249">
            <v>190</v>
          </cell>
          <cell r="J249">
            <v>0</v>
          </cell>
          <cell r="K249">
            <v>1</v>
          </cell>
          <cell r="L249">
            <v>1</v>
          </cell>
          <cell r="M249">
            <v>100</v>
          </cell>
          <cell r="N249">
            <v>0.01</v>
          </cell>
          <cell r="O249">
            <v>0.01</v>
          </cell>
          <cell r="P249">
            <v>0</v>
          </cell>
          <cell r="Q249">
            <v>0</v>
          </cell>
          <cell r="R249">
            <v>0</v>
          </cell>
          <cell r="T249">
            <v>100</v>
          </cell>
          <cell r="V249" t="str">
            <v>Load up,</v>
          </cell>
          <cell r="W249">
            <v>10</v>
          </cell>
          <cell r="X249">
            <v>0</v>
          </cell>
          <cell r="Y249">
            <v>100</v>
          </cell>
          <cell r="Z249">
            <v>0</v>
          </cell>
        </row>
        <row r="250">
          <cell r="B250">
            <v>43957</v>
          </cell>
          <cell r="C250" t="str">
            <v>B-10</v>
          </cell>
          <cell r="D250" t="str">
            <v>B-10:Zone3</v>
          </cell>
          <cell r="E250">
            <v>12</v>
          </cell>
          <cell r="F250">
            <v>100</v>
          </cell>
          <cell r="G250">
            <v>179</v>
          </cell>
          <cell r="H250">
            <v>162</v>
          </cell>
          <cell r="I250">
            <v>234</v>
          </cell>
          <cell r="J250">
            <v>7</v>
          </cell>
          <cell r="K250">
            <v>48</v>
          </cell>
          <cell r="L250">
            <v>55</v>
          </cell>
          <cell r="M250">
            <v>87.272727272727266</v>
          </cell>
          <cell r="N250">
            <v>3.47</v>
          </cell>
          <cell r="O250">
            <v>3.47</v>
          </cell>
          <cell r="P250">
            <v>0</v>
          </cell>
          <cell r="R250">
            <v>495714.28571428574</v>
          </cell>
          <cell r="T250">
            <v>15.85014409221902</v>
          </cell>
          <cell r="V250" t="str">
            <v>NF, post bullhead 5 days, BOL at May 5th</v>
          </cell>
          <cell r="W250">
            <v>3470</v>
          </cell>
          <cell r="X250">
            <v>0</v>
          </cell>
          <cell r="Y250">
            <v>13.832853025936599</v>
          </cell>
          <cell r="Z250">
            <v>2.0172910662824206</v>
          </cell>
        </row>
        <row r="251">
          <cell r="B251">
            <v>43963</v>
          </cell>
          <cell r="C251" t="str">
            <v>B-10</v>
          </cell>
          <cell r="D251" t="str">
            <v>B-10:Zone3</v>
          </cell>
          <cell r="E251">
            <v>10</v>
          </cell>
          <cell r="F251">
            <v>100</v>
          </cell>
          <cell r="G251">
            <v>185</v>
          </cell>
          <cell r="H251">
            <v>141</v>
          </cell>
          <cell r="I251">
            <v>274</v>
          </cell>
          <cell r="J251">
            <v>3</v>
          </cell>
          <cell r="K251">
            <v>19</v>
          </cell>
          <cell r="L251">
            <v>22</v>
          </cell>
          <cell r="M251">
            <v>86.36363636363636</v>
          </cell>
          <cell r="N251">
            <v>1.26</v>
          </cell>
          <cell r="O251">
            <v>1.26</v>
          </cell>
          <cell r="P251">
            <v>0</v>
          </cell>
          <cell r="R251">
            <v>420000</v>
          </cell>
          <cell r="T251">
            <v>17.460317460317459</v>
          </cell>
          <cell r="V251" t="str">
            <v>NF, decline</v>
          </cell>
          <cell r="W251">
            <v>1260</v>
          </cell>
          <cell r="X251">
            <v>0</v>
          </cell>
          <cell r="Y251">
            <v>15.079365079365079</v>
          </cell>
          <cell r="Z251">
            <v>2.3809523809523809</v>
          </cell>
        </row>
        <row r="252">
          <cell r="B252">
            <v>43966</v>
          </cell>
          <cell r="C252" t="str">
            <v>B-10</v>
          </cell>
          <cell r="D252" t="str">
            <v>B-10:Zone3</v>
          </cell>
          <cell r="E252">
            <v>12</v>
          </cell>
          <cell r="F252">
            <v>100</v>
          </cell>
          <cell r="G252">
            <v>179</v>
          </cell>
          <cell r="H252">
            <v>86</v>
          </cell>
          <cell r="I252">
            <v>188</v>
          </cell>
          <cell r="J252">
            <v>0</v>
          </cell>
          <cell r="K252">
            <v>0.1</v>
          </cell>
          <cell r="L252">
            <v>0.1</v>
          </cell>
          <cell r="M252">
            <v>100</v>
          </cell>
          <cell r="N252">
            <v>0.02</v>
          </cell>
          <cell r="O252">
            <v>0.02</v>
          </cell>
          <cell r="P252">
            <v>0</v>
          </cell>
          <cell r="R252">
            <v>0</v>
          </cell>
          <cell r="T252">
            <v>5</v>
          </cell>
          <cell r="V252" t="str">
            <v>NF, load up</v>
          </cell>
          <cell r="W252">
            <v>20</v>
          </cell>
          <cell r="X252">
            <v>0</v>
          </cell>
          <cell r="Y252">
            <v>5</v>
          </cell>
          <cell r="Z252">
            <v>0</v>
          </cell>
        </row>
        <row r="253">
          <cell r="B253">
            <v>43971</v>
          </cell>
          <cell r="C253" t="str">
            <v>B-10</v>
          </cell>
          <cell r="D253" t="str">
            <v>B-10:Zone3</v>
          </cell>
          <cell r="E253">
            <v>19</v>
          </cell>
          <cell r="F253">
            <v>100</v>
          </cell>
          <cell r="G253">
            <v>184</v>
          </cell>
          <cell r="H253">
            <v>148</v>
          </cell>
          <cell r="I253">
            <v>242</v>
          </cell>
          <cell r="J253">
            <v>3</v>
          </cell>
          <cell r="K253">
            <v>21</v>
          </cell>
          <cell r="L253">
            <v>24</v>
          </cell>
          <cell r="M253">
            <v>87.5</v>
          </cell>
          <cell r="N253">
            <v>4.1500000000000004</v>
          </cell>
          <cell r="O253">
            <v>4.1500000000000004</v>
          </cell>
          <cell r="P253">
            <v>0</v>
          </cell>
          <cell r="R253">
            <v>1383333.3333333333</v>
          </cell>
          <cell r="T253">
            <v>5.7831325301204819</v>
          </cell>
          <cell r="V253" t="str">
            <v>NF, post bullhead 4 days, BOL at May 16th</v>
          </cell>
          <cell r="W253">
            <v>4150</v>
          </cell>
          <cell r="X253">
            <v>0</v>
          </cell>
          <cell r="Y253">
            <v>5.0602409638554215</v>
          </cell>
          <cell r="Z253">
            <v>0.72289156626506013</v>
          </cell>
        </row>
        <row r="254">
          <cell r="B254">
            <v>43976</v>
          </cell>
          <cell r="C254" t="str">
            <v>B-10</v>
          </cell>
          <cell r="D254" t="str">
            <v>B-10:Zone3</v>
          </cell>
          <cell r="E254">
            <v>27</v>
          </cell>
          <cell r="F254">
            <v>100</v>
          </cell>
          <cell r="G254">
            <v>185</v>
          </cell>
          <cell r="H254">
            <v>140</v>
          </cell>
          <cell r="I254">
            <v>270</v>
          </cell>
          <cell r="J254">
            <v>5.64</v>
          </cell>
          <cell r="K254">
            <v>40</v>
          </cell>
          <cell r="L254">
            <v>45.64</v>
          </cell>
          <cell r="M254">
            <v>87.642418930762489</v>
          </cell>
          <cell r="N254">
            <v>1.2</v>
          </cell>
          <cell r="O254">
            <v>1.2</v>
          </cell>
          <cell r="P254">
            <v>0</v>
          </cell>
          <cell r="R254">
            <v>212765.95744680852</v>
          </cell>
          <cell r="T254">
            <v>38.033333333333331</v>
          </cell>
          <cell r="V254" t="str">
            <v>NF, decline</v>
          </cell>
          <cell r="W254">
            <v>1200</v>
          </cell>
          <cell r="X254">
            <v>0</v>
          </cell>
          <cell r="Y254">
            <v>33.333333333333336</v>
          </cell>
          <cell r="Z254">
            <v>4.7</v>
          </cell>
        </row>
        <row r="255">
          <cell r="B255">
            <v>43983</v>
          </cell>
          <cell r="C255" t="str">
            <v>B-10</v>
          </cell>
          <cell r="D255" t="str">
            <v>B-10:Zone3</v>
          </cell>
          <cell r="E255">
            <v>23</v>
          </cell>
          <cell r="F255">
            <v>100</v>
          </cell>
          <cell r="G255">
            <v>186.51</v>
          </cell>
          <cell r="H255">
            <v>151.1</v>
          </cell>
          <cell r="I255">
            <v>252.04</v>
          </cell>
          <cell r="J255">
            <v>10.62</v>
          </cell>
          <cell r="K255">
            <v>77.92</v>
          </cell>
          <cell r="L255">
            <v>88.54</v>
          </cell>
          <cell r="M255">
            <v>88.005421278518185</v>
          </cell>
          <cell r="N255">
            <v>2.64</v>
          </cell>
          <cell r="O255">
            <v>2.64</v>
          </cell>
          <cell r="P255">
            <v>0</v>
          </cell>
          <cell r="R255">
            <v>248587.57062146891</v>
          </cell>
          <cell r="T255">
            <v>33.537878787878789</v>
          </cell>
          <cell r="V255" t="str">
            <v>NF, post bullhead 5 days, less GL bullhead 0.65 MM, SITP 836 psi, last WC 5 May 2020</v>
          </cell>
          <cell r="W255">
            <v>2640</v>
          </cell>
          <cell r="X255">
            <v>0</v>
          </cell>
        </row>
        <row r="256">
          <cell r="B256">
            <v>43988</v>
          </cell>
          <cell r="C256" t="str">
            <v>B-10</v>
          </cell>
          <cell r="D256" t="str">
            <v>B-10:Zone3</v>
          </cell>
          <cell r="E256">
            <v>24</v>
          </cell>
          <cell r="F256">
            <v>100</v>
          </cell>
          <cell r="G256">
            <v>183.36</v>
          </cell>
          <cell r="H256">
            <v>83.7</v>
          </cell>
          <cell r="I256">
            <v>195.68</v>
          </cell>
          <cell r="J256">
            <v>5.3999999999999999E-2</v>
          </cell>
          <cell r="K256">
            <v>0.216</v>
          </cell>
          <cell r="L256">
            <v>0.27</v>
          </cell>
          <cell r="M256">
            <v>80</v>
          </cell>
          <cell r="N256">
            <v>0.01</v>
          </cell>
          <cell r="O256">
            <v>0.01</v>
          </cell>
          <cell r="P256">
            <v>0</v>
          </cell>
          <cell r="R256">
            <v>185185.1851851852</v>
          </cell>
          <cell r="T256">
            <v>27</v>
          </cell>
          <cell r="V256" t="str">
            <v>Post bullhead 6 days, last WC sample 4 Jun 2020</v>
          </cell>
          <cell r="W256">
            <v>10</v>
          </cell>
          <cell r="X256">
            <v>0</v>
          </cell>
        </row>
        <row r="257">
          <cell r="B257">
            <v>43995</v>
          </cell>
          <cell r="C257" t="str">
            <v>B-10</v>
          </cell>
          <cell r="D257" t="str">
            <v>B-10:Zone3</v>
          </cell>
          <cell r="E257">
            <v>5.5</v>
          </cell>
          <cell r="F257">
            <v>100</v>
          </cell>
          <cell r="G257">
            <v>201</v>
          </cell>
          <cell r="H257">
            <v>135</v>
          </cell>
          <cell r="I257">
            <v>264</v>
          </cell>
          <cell r="J257">
            <v>19</v>
          </cell>
          <cell r="K257">
            <v>30</v>
          </cell>
          <cell r="L257">
            <v>49</v>
          </cell>
          <cell r="M257">
            <v>61.224489795918366</v>
          </cell>
          <cell r="N257">
            <v>1.84</v>
          </cell>
          <cell r="O257">
            <v>1.84</v>
          </cell>
          <cell r="P257">
            <v>0</v>
          </cell>
          <cell r="R257">
            <v>96842.105263157893</v>
          </cell>
          <cell r="T257">
            <v>26.630434782608695</v>
          </cell>
          <cell r="V257" t="str">
            <v>Venting to Vent Scrubber, manual WC 62%, Gas vent metering bef 7.5 MM, after 6.3 MM (-1..1 MM)</v>
          </cell>
          <cell r="W257">
            <v>1840</v>
          </cell>
          <cell r="X257">
            <v>0</v>
          </cell>
        </row>
        <row r="258">
          <cell r="B258">
            <v>43995</v>
          </cell>
          <cell r="C258" t="str">
            <v>B-10</v>
          </cell>
          <cell r="D258" t="str">
            <v>B-10:Zone3</v>
          </cell>
          <cell r="E258">
            <v>39</v>
          </cell>
          <cell r="F258">
            <v>100</v>
          </cell>
          <cell r="G258">
            <v>187</v>
          </cell>
          <cell r="H258">
            <v>108</v>
          </cell>
          <cell r="I258">
            <v>269</v>
          </cell>
          <cell r="J258">
            <v>8.7200000000000006</v>
          </cell>
          <cell r="K258">
            <v>14.22</v>
          </cell>
          <cell r="L258">
            <v>22.94</v>
          </cell>
          <cell r="M258">
            <v>61.987794245858765</v>
          </cell>
          <cell r="N258">
            <v>1</v>
          </cell>
          <cell r="O258">
            <v>1</v>
          </cell>
          <cell r="P258">
            <v>0</v>
          </cell>
          <cell r="R258">
            <v>114678.89908256881</v>
          </cell>
          <cell r="T258">
            <v>22.95</v>
          </cell>
          <cell r="V258" t="str">
            <v>Well test after Unloading Venting</v>
          </cell>
          <cell r="W258">
            <v>1000</v>
          </cell>
          <cell r="X258">
            <v>0</v>
          </cell>
        </row>
        <row r="259">
          <cell r="B259">
            <v>44003</v>
          </cell>
          <cell r="C259" t="str">
            <v>B-10</v>
          </cell>
          <cell r="D259" t="str">
            <v>B-10:Zone3</v>
          </cell>
          <cell r="E259">
            <v>12</v>
          </cell>
          <cell r="F259">
            <v>100</v>
          </cell>
          <cell r="G259">
            <v>191</v>
          </cell>
          <cell r="H259">
            <v>146</v>
          </cell>
          <cell r="I259">
            <v>241</v>
          </cell>
          <cell r="J259">
            <v>4</v>
          </cell>
          <cell r="K259">
            <v>28</v>
          </cell>
          <cell r="L259">
            <v>32</v>
          </cell>
          <cell r="M259">
            <v>87.5</v>
          </cell>
          <cell r="N259">
            <v>4.8099999999999996</v>
          </cell>
          <cell r="O259">
            <v>4.8099999999999996</v>
          </cell>
          <cell r="P259">
            <v>0</v>
          </cell>
          <cell r="Q259">
            <v>0</v>
          </cell>
          <cell r="R259">
            <v>1202500</v>
          </cell>
          <cell r="T259">
            <v>6.6528066528066532</v>
          </cell>
          <cell r="V259" t="str">
            <v>NF, post bullhead 4 days, BOL at June 21st, SITP ~1022 psi, GL injection rate during bullhead ~1.4 MMSCFD, Bullhead 10th.</v>
          </cell>
          <cell r="W259">
            <v>4810</v>
          </cell>
          <cell r="X259">
            <v>0</v>
          </cell>
        </row>
        <row r="260">
          <cell r="B260">
            <v>44007</v>
          </cell>
          <cell r="C260" t="str">
            <v>B-10</v>
          </cell>
          <cell r="D260" t="str">
            <v>B-10:Zone3</v>
          </cell>
          <cell r="E260">
            <v>12</v>
          </cell>
          <cell r="F260">
            <v>100</v>
          </cell>
          <cell r="G260">
            <v>184</v>
          </cell>
          <cell r="H260">
            <v>155</v>
          </cell>
          <cell r="I260">
            <v>247</v>
          </cell>
          <cell r="J260">
            <v>11</v>
          </cell>
          <cell r="K260">
            <v>83</v>
          </cell>
          <cell r="L260">
            <v>94</v>
          </cell>
          <cell r="M260">
            <v>88.297872340425528</v>
          </cell>
          <cell r="N260">
            <v>1.69</v>
          </cell>
          <cell r="O260">
            <v>1.69</v>
          </cell>
          <cell r="P260">
            <v>0</v>
          </cell>
          <cell r="R260">
            <v>153636.36363636365</v>
          </cell>
          <cell r="T260">
            <v>55.621301775147927</v>
          </cell>
          <cell r="V260" t="str">
            <v>NF, continue flowing, decline</v>
          </cell>
          <cell r="W260">
            <v>1690</v>
          </cell>
          <cell r="X260">
            <v>0</v>
          </cell>
        </row>
        <row r="261">
          <cell r="B261">
            <v>44011</v>
          </cell>
          <cell r="C261" t="str">
            <v>B-10</v>
          </cell>
          <cell r="D261" t="str">
            <v>B-10:Zone3</v>
          </cell>
          <cell r="E261">
            <v>12</v>
          </cell>
          <cell r="F261">
            <v>100</v>
          </cell>
          <cell r="G261">
            <v>181</v>
          </cell>
          <cell r="H261">
            <v>86</v>
          </cell>
          <cell r="I261">
            <v>192</v>
          </cell>
          <cell r="J261">
            <v>0</v>
          </cell>
          <cell r="K261">
            <v>0</v>
          </cell>
          <cell r="L261">
            <v>0</v>
          </cell>
          <cell r="M261">
            <v>0</v>
          </cell>
          <cell r="N261">
            <v>0.13</v>
          </cell>
          <cell r="O261">
            <v>0.13</v>
          </cell>
          <cell r="P261">
            <v>0</v>
          </cell>
          <cell r="R261">
            <v>0</v>
          </cell>
          <cell r="T261">
            <v>0</v>
          </cell>
          <cell r="V261" t="str">
            <v>NF, continue flowing, load up, at 17:15 hrs, S/I then bullhead</v>
          </cell>
          <cell r="W261">
            <v>130</v>
          </cell>
          <cell r="X261">
            <v>0</v>
          </cell>
        </row>
        <row r="262">
          <cell r="B262">
            <v>44013</v>
          </cell>
          <cell r="C262" t="str">
            <v>B-10</v>
          </cell>
          <cell r="D262" t="str">
            <v>B-10:Zone3</v>
          </cell>
          <cell r="E262">
            <v>12</v>
          </cell>
          <cell r="F262">
            <v>100</v>
          </cell>
          <cell r="G262">
            <v>183</v>
          </cell>
          <cell r="H262">
            <v>148</v>
          </cell>
          <cell r="I262">
            <v>222</v>
          </cell>
          <cell r="J262">
            <v>3</v>
          </cell>
          <cell r="K262">
            <v>21</v>
          </cell>
          <cell r="L262">
            <v>24</v>
          </cell>
          <cell r="M262">
            <v>87.5</v>
          </cell>
          <cell r="N262">
            <v>3.28</v>
          </cell>
          <cell r="O262">
            <v>3.28</v>
          </cell>
          <cell r="P262">
            <v>0</v>
          </cell>
          <cell r="R262">
            <v>1093333.3333333333</v>
          </cell>
          <cell r="T262">
            <v>7.3170731707317076</v>
          </cell>
          <cell r="V262" t="str">
            <v>NF, @ 13:36 hrs BOL post bullhead 2 days, SITP 877 psig.</v>
          </cell>
          <cell r="W262">
            <v>3280</v>
          </cell>
          <cell r="X262">
            <v>0</v>
          </cell>
        </row>
        <row r="263">
          <cell r="B263">
            <v>44017</v>
          </cell>
          <cell r="C263" t="str">
            <v>B-10</v>
          </cell>
          <cell r="D263" t="str">
            <v>B-10:Zone3</v>
          </cell>
          <cell r="E263">
            <v>12</v>
          </cell>
          <cell r="F263">
            <v>100</v>
          </cell>
          <cell r="G263">
            <v>183</v>
          </cell>
          <cell r="H263">
            <v>87</v>
          </cell>
          <cell r="I263">
            <v>192</v>
          </cell>
          <cell r="J263">
            <v>2</v>
          </cell>
          <cell r="K263">
            <v>17</v>
          </cell>
          <cell r="L263">
            <v>19</v>
          </cell>
          <cell r="M263">
            <v>89.473684210526315</v>
          </cell>
          <cell r="N263">
            <v>0.02</v>
          </cell>
          <cell r="O263">
            <v>0.02</v>
          </cell>
          <cell r="P263">
            <v>0</v>
          </cell>
          <cell r="R263">
            <v>10000</v>
          </cell>
          <cell r="T263">
            <v>950</v>
          </cell>
          <cell r="V263" t="str">
            <v xml:space="preserve">NF, load up indication </v>
          </cell>
          <cell r="W263">
            <v>20</v>
          </cell>
          <cell r="X263">
            <v>0</v>
          </cell>
        </row>
        <row r="264">
          <cell r="B264">
            <v>44019</v>
          </cell>
          <cell r="C264" t="str">
            <v>B-10</v>
          </cell>
          <cell r="D264" t="str">
            <v>B-10:Zone3</v>
          </cell>
          <cell r="E264">
            <v>1</v>
          </cell>
          <cell r="F264">
            <v>100</v>
          </cell>
          <cell r="G264">
            <v>150</v>
          </cell>
          <cell r="H264">
            <v>137</v>
          </cell>
          <cell r="I264">
            <v>142</v>
          </cell>
          <cell r="J264">
            <v>45</v>
          </cell>
          <cell r="K264">
            <v>62</v>
          </cell>
          <cell r="L264">
            <v>107</v>
          </cell>
          <cell r="M264">
            <v>57.943925233644862</v>
          </cell>
          <cell r="N264">
            <v>1.39</v>
          </cell>
          <cell r="O264">
            <v>1.39</v>
          </cell>
          <cell r="P264">
            <v>0</v>
          </cell>
          <cell r="R264">
            <v>30888.888888888891</v>
          </cell>
          <cell r="T264">
            <v>76.978417266187051</v>
          </cell>
          <cell r="V264" t="str">
            <v>Unload the well thru VS, THP is high during venting. WC1=28%, WC2=88%</v>
          </cell>
          <cell r="W264">
            <v>1390</v>
          </cell>
          <cell r="X264">
            <v>0</v>
          </cell>
        </row>
        <row r="265">
          <cell r="B265">
            <v>44020</v>
          </cell>
          <cell r="C265" t="str">
            <v>B-10</v>
          </cell>
          <cell r="D265" t="str">
            <v>B-10:Zone3</v>
          </cell>
          <cell r="E265">
            <v>13</v>
          </cell>
          <cell r="F265">
            <v>100</v>
          </cell>
          <cell r="G265">
            <v>177</v>
          </cell>
          <cell r="H265">
            <v>130</v>
          </cell>
          <cell r="I265">
            <v>234</v>
          </cell>
          <cell r="J265">
            <v>10</v>
          </cell>
          <cell r="K265">
            <v>14</v>
          </cell>
          <cell r="L265">
            <v>24</v>
          </cell>
          <cell r="M265">
            <v>58.333333333333336</v>
          </cell>
          <cell r="N265">
            <v>1.38</v>
          </cell>
          <cell r="O265">
            <v>1.38</v>
          </cell>
          <cell r="P265">
            <v>0</v>
          </cell>
          <cell r="R265">
            <v>138000</v>
          </cell>
          <cell r="T265">
            <v>17.391304347826086</v>
          </cell>
          <cell r="V265" t="str">
            <v>NF, well test post unload to VS</v>
          </cell>
          <cell r="W265">
            <v>1380</v>
          </cell>
          <cell r="X265">
            <v>0</v>
          </cell>
        </row>
        <row r="266">
          <cell r="B266">
            <v>44034</v>
          </cell>
          <cell r="C266" t="str">
            <v>B-10</v>
          </cell>
          <cell r="D266" t="str">
            <v>B-10:Zone3</v>
          </cell>
          <cell r="E266">
            <v>24</v>
          </cell>
          <cell r="F266">
            <v>100</v>
          </cell>
          <cell r="G266">
            <v>181</v>
          </cell>
          <cell r="H266">
            <v>123</v>
          </cell>
          <cell r="I266">
            <v>285</v>
          </cell>
          <cell r="J266">
            <v>16</v>
          </cell>
          <cell r="K266">
            <v>22</v>
          </cell>
          <cell r="L266">
            <v>38</v>
          </cell>
          <cell r="M266">
            <v>57.89473684210526</v>
          </cell>
          <cell r="N266">
            <v>1.07</v>
          </cell>
          <cell r="O266">
            <v>1.07</v>
          </cell>
          <cell r="P266">
            <v>0</v>
          </cell>
          <cell r="R266">
            <v>66875</v>
          </cell>
          <cell r="T266">
            <v>35.514018691588788</v>
          </cell>
          <cell r="V266" t="str">
            <v xml:space="preserve">NF, suddenly THT rose up to ~140 degF, max Qg 1.6 MM, but slowly decline again to 83 degF, 0.8 MM. Well parameter and test results is in average </v>
          </cell>
          <cell r="W266">
            <v>1070</v>
          </cell>
          <cell r="X266">
            <v>0</v>
          </cell>
        </row>
        <row r="267">
          <cell r="B267">
            <v>44045</v>
          </cell>
          <cell r="C267" t="str">
            <v>B-10</v>
          </cell>
          <cell r="D267" t="str">
            <v>B-10:Zone3</v>
          </cell>
          <cell r="E267">
            <v>5</v>
          </cell>
          <cell r="F267">
            <v>100</v>
          </cell>
          <cell r="G267">
            <v>181</v>
          </cell>
          <cell r="H267">
            <v>85</v>
          </cell>
          <cell r="I267">
            <v>195</v>
          </cell>
          <cell r="J267">
            <v>7</v>
          </cell>
          <cell r="K267">
            <v>10</v>
          </cell>
          <cell r="L267">
            <v>17</v>
          </cell>
          <cell r="M267">
            <v>58.823529411764703</v>
          </cell>
          <cell r="N267">
            <v>0</v>
          </cell>
          <cell r="O267">
            <v>0</v>
          </cell>
          <cell r="P267">
            <v>0</v>
          </cell>
          <cell r="R267">
            <v>0</v>
          </cell>
          <cell r="T267">
            <v>0</v>
          </cell>
          <cell r="V267" t="str">
            <v>Well Load up, start to bullhead</v>
          </cell>
          <cell r="W267">
            <v>0</v>
          </cell>
          <cell r="X267">
            <v>0</v>
          </cell>
        </row>
        <row r="268">
          <cell r="B268">
            <v>44050</v>
          </cell>
          <cell r="C268" t="str">
            <v>B-10</v>
          </cell>
          <cell r="D268" t="str">
            <v>B-10:Zone3</v>
          </cell>
          <cell r="E268">
            <v>11</v>
          </cell>
          <cell r="F268">
            <v>100</v>
          </cell>
          <cell r="G268">
            <v>197</v>
          </cell>
          <cell r="H268">
            <v>144</v>
          </cell>
          <cell r="I268">
            <v>256</v>
          </cell>
          <cell r="J268">
            <v>2</v>
          </cell>
          <cell r="K268">
            <v>36</v>
          </cell>
          <cell r="L268">
            <v>38</v>
          </cell>
          <cell r="M268">
            <v>94.736842105263165</v>
          </cell>
          <cell r="N268">
            <v>5.15</v>
          </cell>
          <cell r="O268">
            <v>5.15</v>
          </cell>
          <cell r="P268">
            <v>0</v>
          </cell>
          <cell r="R268">
            <v>2575000</v>
          </cell>
          <cell r="T268">
            <v>7.3786407766990294</v>
          </cell>
          <cell r="V268" t="str">
            <v xml:space="preserve">NF, @ 08:05 hrs BOL post bullhead 5 days, SITP 1068 psig. </v>
          </cell>
          <cell r="W268">
            <v>5150</v>
          </cell>
          <cell r="X268">
            <v>0</v>
          </cell>
        </row>
        <row r="269">
          <cell r="B269">
            <v>44053</v>
          </cell>
          <cell r="C269" t="str">
            <v>B-10</v>
          </cell>
          <cell r="D269" t="str">
            <v>B-10:Zone3</v>
          </cell>
          <cell r="E269">
            <v>24</v>
          </cell>
          <cell r="F269">
            <v>100</v>
          </cell>
          <cell r="G269">
            <v>194</v>
          </cell>
          <cell r="H269">
            <v>150</v>
          </cell>
          <cell r="I269">
            <v>263</v>
          </cell>
          <cell r="J269">
            <v>5</v>
          </cell>
          <cell r="K269">
            <v>95</v>
          </cell>
          <cell r="L269">
            <v>100</v>
          </cell>
          <cell r="M269">
            <v>95</v>
          </cell>
          <cell r="N269">
            <v>1.8</v>
          </cell>
          <cell r="O269">
            <v>1.8</v>
          </cell>
          <cell r="P269">
            <v>0</v>
          </cell>
          <cell r="R269">
            <v>360000</v>
          </cell>
          <cell r="T269">
            <v>55.555555555555557</v>
          </cell>
          <cell r="V269" t="str">
            <v>NF, flowing with choke 100%</v>
          </cell>
          <cell r="W269">
            <v>1800</v>
          </cell>
          <cell r="X269">
            <v>0</v>
          </cell>
        </row>
        <row r="270">
          <cell r="B270">
            <v>44068</v>
          </cell>
          <cell r="C270" t="str">
            <v>B-10</v>
          </cell>
          <cell r="D270" t="str">
            <v>B-10:Zone3</v>
          </cell>
          <cell r="E270">
            <v>62</v>
          </cell>
          <cell r="F270">
            <v>100</v>
          </cell>
          <cell r="G270">
            <v>211.28</v>
          </cell>
          <cell r="H270">
            <v>154.53</v>
          </cell>
          <cell r="I270">
            <v>260.67</v>
          </cell>
          <cell r="J270">
            <v>2.04</v>
          </cell>
          <cell r="K270">
            <v>38.75</v>
          </cell>
          <cell r="L270">
            <v>40.79</v>
          </cell>
          <cell r="M270">
            <v>94.998774209365038</v>
          </cell>
          <cell r="N270">
            <v>4</v>
          </cell>
          <cell r="O270">
            <v>4.33</v>
          </cell>
          <cell r="P270">
            <v>0</v>
          </cell>
          <cell r="R270">
            <v>1960784.3137254901</v>
          </cell>
          <cell r="T270">
            <v>10.1975</v>
          </cell>
          <cell r="V270" t="str">
            <v>NF, post bullhead 10 days</v>
          </cell>
          <cell r="W270">
            <v>4000</v>
          </cell>
          <cell r="X270">
            <v>0</v>
          </cell>
        </row>
        <row r="271">
          <cell r="B271">
            <v>44099</v>
          </cell>
          <cell r="C271" t="str">
            <v>B-10</v>
          </cell>
          <cell r="D271" t="str">
            <v>B-10:Zone3</v>
          </cell>
          <cell r="E271">
            <v>7</v>
          </cell>
          <cell r="F271">
            <v>100</v>
          </cell>
          <cell r="G271">
            <v>218</v>
          </cell>
          <cell r="H271">
            <v>153</v>
          </cell>
          <cell r="I271">
            <v>312</v>
          </cell>
          <cell r="J271">
            <v>13</v>
          </cell>
          <cell r="K271">
            <v>51</v>
          </cell>
          <cell r="L271">
            <v>64</v>
          </cell>
          <cell r="M271">
            <v>79.6875</v>
          </cell>
          <cell r="N271">
            <v>5.0599999999999996</v>
          </cell>
          <cell r="O271">
            <v>5.0599999999999996</v>
          </cell>
          <cell r="P271">
            <v>0</v>
          </cell>
          <cell r="R271">
            <v>389230.76923076925</v>
          </cell>
          <cell r="T271">
            <v>12.648221343873518</v>
          </cell>
          <cell r="V271" t="str">
            <v xml:space="preserve">NF, continue flowing choke 100%, post bullhead 14 days </v>
          </cell>
          <cell r="W271">
            <v>5060</v>
          </cell>
          <cell r="X271">
            <v>0</v>
          </cell>
        </row>
        <row r="272">
          <cell r="B272">
            <v>44100</v>
          </cell>
          <cell r="C272" t="str">
            <v>B-10</v>
          </cell>
          <cell r="D272" t="str">
            <v>B-10:Zone3</v>
          </cell>
          <cell r="E272">
            <v>17</v>
          </cell>
          <cell r="F272">
            <v>100</v>
          </cell>
          <cell r="G272">
            <v>214</v>
          </cell>
          <cell r="H272">
            <v>158</v>
          </cell>
          <cell r="I272">
            <v>267</v>
          </cell>
          <cell r="J272">
            <v>9</v>
          </cell>
          <cell r="K272">
            <v>34</v>
          </cell>
          <cell r="L272">
            <v>43</v>
          </cell>
          <cell r="M272">
            <v>79.069767441860463</v>
          </cell>
          <cell r="N272">
            <v>3.64</v>
          </cell>
          <cell r="O272">
            <v>3.64</v>
          </cell>
          <cell r="P272">
            <v>0</v>
          </cell>
          <cell r="R272">
            <v>404444.44444444444</v>
          </cell>
          <cell r="T272">
            <v>11.813186813186814</v>
          </cell>
          <cell r="V272" t="str">
            <v>NF, continue flowing choke 100%, post bullhead 14 days</v>
          </cell>
          <cell r="W272">
            <v>3640</v>
          </cell>
          <cell r="X272">
            <v>0</v>
          </cell>
        </row>
        <row r="273">
          <cell r="B273">
            <v>44113</v>
          </cell>
          <cell r="C273" t="str">
            <v>B-10</v>
          </cell>
          <cell r="D273" t="str">
            <v>B-10:Zone3</v>
          </cell>
          <cell r="E273">
            <v>23</v>
          </cell>
          <cell r="F273">
            <v>100</v>
          </cell>
          <cell r="G273">
            <v>219</v>
          </cell>
          <cell r="H273">
            <v>84</v>
          </cell>
          <cell r="I273">
            <v>229</v>
          </cell>
          <cell r="J273">
            <v>0</v>
          </cell>
          <cell r="K273">
            <v>2</v>
          </cell>
          <cell r="L273">
            <v>2</v>
          </cell>
          <cell r="M273">
            <v>100</v>
          </cell>
          <cell r="N273">
            <v>0</v>
          </cell>
          <cell r="O273">
            <v>0</v>
          </cell>
          <cell r="R273">
            <v>0</v>
          </cell>
          <cell r="T273">
            <v>0</v>
          </cell>
          <cell r="V273" t="str">
            <v>Load up indication, plan to bullhead</v>
          </cell>
          <cell r="W273">
            <v>0</v>
          </cell>
          <cell r="X273">
            <v>0</v>
          </cell>
        </row>
        <row r="274">
          <cell r="B274">
            <v>44150</v>
          </cell>
          <cell r="C274" t="str">
            <v>B-10</v>
          </cell>
          <cell r="D274" t="str">
            <v>B-10:Zone3</v>
          </cell>
          <cell r="E274">
            <v>22</v>
          </cell>
          <cell r="F274">
            <v>100</v>
          </cell>
          <cell r="G274">
            <v>191</v>
          </cell>
          <cell r="H274">
            <v>93</v>
          </cell>
          <cell r="I274">
            <v>270</v>
          </cell>
          <cell r="J274">
            <v>0</v>
          </cell>
          <cell r="K274">
            <v>3.85</v>
          </cell>
          <cell r="L274">
            <v>3.85</v>
          </cell>
          <cell r="M274">
            <v>100</v>
          </cell>
          <cell r="N274">
            <v>0.03</v>
          </cell>
          <cell r="O274">
            <v>0.03</v>
          </cell>
          <cell r="R274">
            <v>0</v>
          </cell>
          <cell r="T274">
            <v>128.33333333333334</v>
          </cell>
          <cell r="V274" t="str">
            <v>NF, load up after 3-4 days flowing post PBU</v>
          </cell>
          <cell r="W274">
            <v>30</v>
          </cell>
          <cell r="X274">
            <v>0</v>
          </cell>
        </row>
        <row r="275">
          <cell r="B275">
            <v>44178</v>
          </cell>
          <cell r="C275" t="str">
            <v>B-10</v>
          </cell>
          <cell r="D275" t="str">
            <v>B-10:Zone3</v>
          </cell>
          <cell r="E275">
            <v>5</v>
          </cell>
          <cell r="F275">
            <v>20</v>
          </cell>
          <cell r="G275">
            <v>376</v>
          </cell>
          <cell r="H275">
            <v>147</v>
          </cell>
          <cell r="I275">
            <v>413</v>
          </cell>
          <cell r="J275">
            <v>27</v>
          </cell>
          <cell r="K275">
            <v>0</v>
          </cell>
          <cell r="L275">
            <v>27</v>
          </cell>
          <cell r="M275">
            <v>0</v>
          </cell>
          <cell r="N275">
            <v>3.98</v>
          </cell>
          <cell r="O275">
            <v>3.98</v>
          </cell>
          <cell r="P275">
            <v>0</v>
          </cell>
          <cell r="Q275">
            <v>0</v>
          </cell>
          <cell r="R275">
            <v>147407.40740740742</v>
          </cell>
          <cell r="T275">
            <v>6.78391959798995</v>
          </cell>
          <cell r="V275" t="str">
            <v>NF, reflow after bullhead day lights 2W, latest sample BSW 0% (condensate), choke 20%</v>
          </cell>
          <cell r="W275">
            <v>3980</v>
          </cell>
          <cell r="X275">
            <v>0</v>
          </cell>
        </row>
        <row r="276">
          <cell r="B276">
            <v>44179</v>
          </cell>
          <cell r="C276" t="str">
            <v>B-10</v>
          </cell>
          <cell r="D276" t="str">
            <v>B-10:Zone3</v>
          </cell>
          <cell r="E276">
            <v>12</v>
          </cell>
          <cell r="F276">
            <v>100</v>
          </cell>
          <cell r="G276">
            <v>191</v>
          </cell>
          <cell r="H276">
            <v>159</v>
          </cell>
          <cell r="I276">
            <v>378</v>
          </cell>
          <cell r="J276">
            <v>42.4</v>
          </cell>
          <cell r="K276">
            <v>0</v>
          </cell>
          <cell r="L276">
            <v>42.4</v>
          </cell>
          <cell r="M276">
            <v>0</v>
          </cell>
          <cell r="N276">
            <v>3.3</v>
          </cell>
          <cell r="O276">
            <v>3.3</v>
          </cell>
          <cell r="P276">
            <v>0</v>
          </cell>
          <cell r="Q276">
            <v>0</v>
          </cell>
          <cell r="R276">
            <v>77830.188679245286</v>
          </cell>
          <cell r="T276">
            <v>12.848484848484848</v>
          </cell>
          <cell r="V276" t="str">
            <v>NF, fully open choke after 1D flow post bullhead</v>
          </cell>
          <cell r="W276">
            <v>3300</v>
          </cell>
          <cell r="X276">
            <v>0</v>
          </cell>
        </row>
        <row r="277">
          <cell r="B277">
            <v>44186</v>
          </cell>
          <cell r="C277" t="str">
            <v>B-10</v>
          </cell>
          <cell r="D277" t="str">
            <v>B-10:Zone3</v>
          </cell>
          <cell r="E277">
            <v>12</v>
          </cell>
          <cell r="F277">
            <v>100</v>
          </cell>
          <cell r="G277">
            <v>196</v>
          </cell>
          <cell r="H277">
            <v>80</v>
          </cell>
          <cell r="I277">
            <v>267</v>
          </cell>
          <cell r="J277">
            <v>5</v>
          </cell>
          <cell r="K277">
            <v>0</v>
          </cell>
          <cell r="L277">
            <v>5</v>
          </cell>
          <cell r="M277">
            <v>0</v>
          </cell>
          <cell r="N277">
            <v>0</v>
          </cell>
          <cell r="O277">
            <v>0</v>
          </cell>
          <cell r="P277">
            <v>0</v>
          </cell>
          <cell r="Q277">
            <v>0</v>
          </cell>
          <cell r="R277">
            <v>0</v>
          </cell>
          <cell r="T277">
            <v>0</v>
          </cell>
          <cell r="V277" t="str">
            <v>NF, load up</v>
          </cell>
          <cell r="W277">
            <v>0</v>
          </cell>
          <cell r="X277">
            <v>0</v>
          </cell>
        </row>
        <row r="278">
          <cell r="B278">
            <v>44195</v>
          </cell>
          <cell r="C278" t="str">
            <v>B-10</v>
          </cell>
          <cell r="D278" t="str">
            <v>B-10:Zone3</v>
          </cell>
          <cell r="E278">
            <v>6</v>
          </cell>
          <cell r="F278">
            <v>100</v>
          </cell>
          <cell r="G278">
            <v>193</v>
          </cell>
          <cell r="H278">
            <v>141</v>
          </cell>
          <cell r="I278">
            <v>239</v>
          </cell>
          <cell r="J278">
            <v>32</v>
          </cell>
          <cell r="K278">
            <v>59</v>
          </cell>
          <cell r="L278">
            <v>91</v>
          </cell>
          <cell r="M278">
            <v>64.835164835164832</v>
          </cell>
          <cell r="N278">
            <v>2.41</v>
          </cell>
          <cell r="O278">
            <v>2.41</v>
          </cell>
          <cell r="P278">
            <v>0</v>
          </cell>
          <cell r="Q278">
            <v>0</v>
          </cell>
          <cell r="R278">
            <v>75312.5</v>
          </cell>
          <cell r="T278">
            <v>37.759336099585063</v>
          </cell>
          <cell r="V278" t="str">
            <v>NF, after GL bullhead 2 days total 3.4 MM, WC updated 65%</v>
          </cell>
          <cell r="W278">
            <v>2410</v>
          </cell>
          <cell r="X278">
            <v>0</v>
          </cell>
        </row>
        <row r="279">
          <cell r="B279">
            <v>44210</v>
          </cell>
          <cell r="C279" t="str">
            <v>B-10</v>
          </cell>
          <cell r="D279" t="str">
            <v>B-10:Zone3</v>
          </cell>
          <cell r="E279">
            <v>18</v>
          </cell>
          <cell r="F279">
            <v>100</v>
          </cell>
          <cell r="G279">
            <v>196</v>
          </cell>
          <cell r="H279">
            <v>130</v>
          </cell>
          <cell r="I279">
            <v>942</v>
          </cell>
          <cell r="J279">
            <v>2</v>
          </cell>
          <cell r="K279">
            <v>0</v>
          </cell>
          <cell r="L279">
            <v>2</v>
          </cell>
          <cell r="M279">
            <v>0</v>
          </cell>
          <cell r="N279">
            <v>5.46</v>
          </cell>
          <cell r="O279">
            <v>5.46</v>
          </cell>
          <cell r="P279">
            <v>0</v>
          </cell>
          <cell r="R279">
            <v>2730000</v>
          </cell>
          <cell r="T279">
            <v>0.36630036630036628</v>
          </cell>
          <cell r="V279" t="str">
            <v>NF, post bullhead</v>
          </cell>
          <cell r="W279">
            <v>5460</v>
          </cell>
          <cell r="X279">
            <v>0</v>
          </cell>
        </row>
        <row r="280">
          <cell r="B280">
            <v>44213</v>
          </cell>
          <cell r="C280" t="str">
            <v>B-10</v>
          </cell>
          <cell r="D280" t="str">
            <v>B-10:Zone3</v>
          </cell>
          <cell r="E280">
            <v>15</v>
          </cell>
          <cell r="F280">
            <v>100</v>
          </cell>
          <cell r="G280">
            <v>200</v>
          </cell>
          <cell r="H280">
            <v>116</v>
          </cell>
          <cell r="I280">
            <v>917</v>
          </cell>
          <cell r="J280">
            <v>29</v>
          </cell>
          <cell r="K280">
            <v>55</v>
          </cell>
          <cell r="L280">
            <v>84</v>
          </cell>
          <cell r="M280">
            <v>65.476190476190482</v>
          </cell>
          <cell r="N280">
            <v>2.87</v>
          </cell>
          <cell r="O280">
            <v>2.87</v>
          </cell>
          <cell r="P280">
            <v>0</v>
          </cell>
          <cell r="R280">
            <v>98965.517241379304</v>
          </cell>
          <cell r="T280">
            <v>29.26829268292683</v>
          </cell>
          <cell r="V280" t="str">
            <v>NF, 3 days online</v>
          </cell>
          <cell r="W280">
            <v>2870</v>
          </cell>
          <cell r="X280">
            <v>0</v>
          </cell>
        </row>
        <row r="281">
          <cell r="B281">
            <v>44257</v>
          </cell>
          <cell r="C281" t="str">
            <v>B-10</v>
          </cell>
          <cell r="D281" t="str">
            <v>B-10:Zone3</v>
          </cell>
          <cell r="E281">
            <v>12</v>
          </cell>
          <cell r="F281">
            <v>100</v>
          </cell>
          <cell r="G281">
            <v>206</v>
          </cell>
          <cell r="H281">
            <v>161</v>
          </cell>
          <cell r="I281">
            <v>274</v>
          </cell>
          <cell r="J281">
            <v>13</v>
          </cell>
          <cell r="K281">
            <v>22</v>
          </cell>
          <cell r="L281">
            <v>35</v>
          </cell>
          <cell r="M281">
            <v>62.857142857142854</v>
          </cell>
          <cell r="N281">
            <v>4.3</v>
          </cell>
          <cell r="O281">
            <v>4.3</v>
          </cell>
          <cell r="P281">
            <v>0</v>
          </cell>
          <cell r="R281">
            <v>330769.23076923075</v>
          </cell>
          <cell r="T281">
            <v>8.1395348837209305</v>
          </cell>
          <cell r="V281" t="str">
            <v>NF, reflow after bullhead 9 days, tot GL bullhead 2.9 MM</v>
          </cell>
          <cell r="W281">
            <v>4300</v>
          </cell>
          <cell r="X281">
            <v>0</v>
          </cell>
        </row>
        <row r="282">
          <cell r="B282">
            <v>44262</v>
          </cell>
          <cell r="C282" t="str">
            <v>B-10</v>
          </cell>
          <cell r="D282" t="str">
            <v>B-10:Zone3</v>
          </cell>
          <cell r="E282">
            <v>2</v>
          </cell>
          <cell r="F282">
            <v>100</v>
          </cell>
          <cell r="G282">
            <v>194</v>
          </cell>
          <cell r="H282">
            <v>81</v>
          </cell>
          <cell r="I282">
            <v>233</v>
          </cell>
          <cell r="J282">
            <v>2</v>
          </cell>
          <cell r="K282">
            <v>0</v>
          </cell>
          <cell r="L282">
            <v>2</v>
          </cell>
          <cell r="M282">
            <v>0</v>
          </cell>
          <cell r="N282">
            <v>0</v>
          </cell>
          <cell r="O282">
            <v>0</v>
          </cell>
          <cell r="P282">
            <v>0</v>
          </cell>
          <cell r="R282">
            <v>0</v>
          </cell>
          <cell r="T282">
            <v>0</v>
          </cell>
          <cell r="V282" t="str">
            <v>NF, load up after flow 6 days</v>
          </cell>
          <cell r="W282">
            <v>0</v>
          </cell>
          <cell r="X282">
            <v>0</v>
          </cell>
        </row>
        <row r="283">
          <cell r="B283">
            <v>44266</v>
          </cell>
          <cell r="C283" t="str">
            <v>B-10</v>
          </cell>
          <cell r="D283" t="str">
            <v>B-10:Zone3</v>
          </cell>
          <cell r="E283">
            <v>5</v>
          </cell>
          <cell r="F283">
            <v>100</v>
          </cell>
          <cell r="G283">
            <v>209</v>
          </cell>
          <cell r="H283">
            <v>79</v>
          </cell>
          <cell r="I283">
            <v>219</v>
          </cell>
          <cell r="J283">
            <v>0</v>
          </cell>
          <cell r="K283">
            <v>0</v>
          </cell>
          <cell r="L283">
            <v>0</v>
          </cell>
          <cell r="M283">
            <v>0</v>
          </cell>
          <cell r="N283">
            <v>0.39</v>
          </cell>
          <cell r="O283">
            <v>0.39</v>
          </cell>
          <cell r="P283">
            <v>0</v>
          </cell>
          <cell r="R283">
            <v>0</v>
          </cell>
          <cell r="T283">
            <v>0</v>
          </cell>
          <cell r="V283" t="str">
            <v xml:space="preserve">NF, load up </v>
          </cell>
          <cell r="W283">
            <v>390</v>
          </cell>
          <cell r="X283">
            <v>0</v>
          </cell>
        </row>
        <row r="284">
          <cell r="B284">
            <v>44271</v>
          </cell>
          <cell r="C284" t="str">
            <v>B-10</v>
          </cell>
          <cell r="D284" t="str">
            <v>B-10:Zone3</v>
          </cell>
          <cell r="E284">
            <v>13</v>
          </cell>
          <cell r="F284">
            <v>100</v>
          </cell>
          <cell r="G284">
            <v>210</v>
          </cell>
          <cell r="H284">
            <v>157</v>
          </cell>
          <cell r="I284">
            <v>274</v>
          </cell>
          <cell r="J284">
            <v>9</v>
          </cell>
          <cell r="K284">
            <v>17</v>
          </cell>
          <cell r="L284">
            <v>26</v>
          </cell>
          <cell r="M284">
            <v>65.384615384615387</v>
          </cell>
          <cell r="N284">
            <v>5.47</v>
          </cell>
          <cell r="O284">
            <v>5.47</v>
          </cell>
          <cell r="P284">
            <v>0</v>
          </cell>
          <cell r="R284">
            <v>607777.77777777775</v>
          </cell>
          <cell r="T284">
            <v>4.753199268738574</v>
          </cell>
          <cell r="V284" t="str">
            <v>NF, post bullhead 5 days</v>
          </cell>
          <cell r="W284">
            <v>5470</v>
          </cell>
          <cell r="X284">
            <v>0</v>
          </cell>
        </row>
        <row r="285">
          <cell r="B285">
            <v>44277</v>
          </cell>
          <cell r="C285" t="str">
            <v>B-10</v>
          </cell>
          <cell r="D285" t="str">
            <v>B-10:Zone3</v>
          </cell>
          <cell r="E285">
            <v>6</v>
          </cell>
          <cell r="F285">
            <v>100</v>
          </cell>
          <cell r="G285">
            <v>196</v>
          </cell>
          <cell r="H285">
            <v>82</v>
          </cell>
          <cell r="I285">
            <v>206</v>
          </cell>
          <cell r="J285">
            <v>1</v>
          </cell>
          <cell r="K285">
            <v>2</v>
          </cell>
          <cell r="L285">
            <v>3</v>
          </cell>
          <cell r="M285">
            <v>66.666666666666671</v>
          </cell>
          <cell r="N285">
            <v>0.93</v>
          </cell>
          <cell r="O285">
            <v>0.93</v>
          </cell>
          <cell r="P285">
            <v>0</v>
          </cell>
          <cell r="R285">
            <v>930000</v>
          </cell>
          <cell r="T285">
            <v>3.225806451612903</v>
          </cell>
          <cell r="V285" t="str">
            <v xml:space="preserve">NF, online 6 days, THT low </v>
          </cell>
          <cell r="W285">
            <v>930</v>
          </cell>
          <cell r="X285">
            <v>0</v>
          </cell>
        </row>
        <row r="286">
          <cell r="B286">
            <v>44286</v>
          </cell>
          <cell r="C286" t="str">
            <v>B-10</v>
          </cell>
          <cell r="D286" t="str">
            <v>B-10:Zone3</v>
          </cell>
          <cell r="E286">
            <v>20</v>
          </cell>
          <cell r="F286">
            <v>100</v>
          </cell>
          <cell r="G286">
            <v>203</v>
          </cell>
          <cell r="H286">
            <v>102</v>
          </cell>
          <cell r="I286">
            <v>981</v>
          </cell>
          <cell r="J286">
            <v>0</v>
          </cell>
          <cell r="K286">
            <v>47</v>
          </cell>
          <cell r="L286">
            <v>47</v>
          </cell>
          <cell r="M286">
            <v>100</v>
          </cell>
          <cell r="N286">
            <v>0.22</v>
          </cell>
          <cell r="O286">
            <v>2.3199999999999998</v>
          </cell>
          <cell r="P286">
            <v>2.1</v>
          </cell>
          <cell r="R286">
            <v>0</v>
          </cell>
          <cell r="T286">
            <v>213.63636363636363</v>
          </cell>
          <cell r="V286" t="str">
            <v xml:space="preserve">GL meter 2.1 MMSCFD (Qg T/S &gt;&gt; GL meter), </v>
          </cell>
          <cell r="W286">
            <v>220</v>
          </cell>
          <cell r="X286">
            <v>2100</v>
          </cell>
        </row>
        <row r="287">
          <cell r="B287">
            <v>44332</v>
          </cell>
          <cell r="C287" t="str">
            <v>B-10</v>
          </cell>
          <cell r="D287" t="str">
            <v>B-10:Zone3</v>
          </cell>
          <cell r="E287">
            <v>19</v>
          </cell>
          <cell r="F287">
            <v>100</v>
          </cell>
          <cell r="G287">
            <v>214</v>
          </cell>
          <cell r="H287">
            <v>156</v>
          </cell>
          <cell r="I287">
            <v>296</v>
          </cell>
          <cell r="J287">
            <v>56</v>
          </cell>
          <cell r="K287">
            <v>105</v>
          </cell>
          <cell r="L287">
            <v>161</v>
          </cell>
          <cell r="M287">
            <v>65.217391304347828</v>
          </cell>
          <cell r="N287">
            <v>2.802</v>
          </cell>
          <cell r="O287">
            <v>2.802</v>
          </cell>
          <cell r="P287">
            <v>0</v>
          </cell>
          <cell r="R287">
            <v>50035.714285714283</v>
          </cell>
          <cell r="T287">
            <v>57.458957887223413</v>
          </cell>
          <cell r="V287" t="str">
            <v xml:space="preserve">NF, post PBU since April 20. </v>
          </cell>
          <cell r="W287">
            <v>2802</v>
          </cell>
          <cell r="X287">
            <v>0</v>
          </cell>
        </row>
        <row r="288">
          <cell r="B288">
            <v>44336</v>
          </cell>
          <cell r="C288" t="str">
            <v>B-10</v>
          </cell>
          <cell r="D288" t="str">
            <v>B-10:Zone3</v>
          </cell>
          <cell r="E288">
            <v>24</v>
          </cell>
          <cell r="F288">
            <v>100</v>
          </cell>
          <cell r="G288">
            <v>203</v>
          </cell>
          <cell r="H288">
            <v>85</v>
          </cell>
          <cell r="I288">
            <v>214</v>
          </cell>
          <cell r="J288">
            <v>1</v>
          </cell>
          <cell r="K288">
            <v>0</v>
          </cell>
          <cell r="L288">
            <v>1</v>
          </cell>
          <cell r="M288">
            <v>0</v>
          </cell>
          <cell r="N288">
            <v>0.185</v>
          </cell>
          <cell r="O288">
            <v>0.185</v>
          </cell>
          <cell r="P288">
            <v>0</v>
          </cell>
          <cell r="R288">
            <v>185000</v>
          </cell>
          <cell r="T288">
            <v>5.4054054054054053</v>
          </cell>
          <cell r="V288" t="str">
            <v>NF, gas asso 0.18 MM, load up indication, plan to GL</v>
          </cell>
          <cell r="W288">
            <v>185</v>
          </cell>
          <cell r="X288">
            <v>0</v>
          </cell>
        </row>
        <row r="289">
          <cell r="B289">
            <v>44337</v>
          </cell>
          <cell r="C289" t="str">
            <v>B-10</v>
          </cell>
          <cell r="D289" t="str">
            <v>B-10:Zone3</v>
          </cell>
          <cell r="E289">
            <v>22</v>
          </cell>
          <cell r="F289">
            <v>100</v>
          </cell>
          <cell r="G289">
            <v>209</v>
          </cell>
          <cell r="H289">
            <v>76</v>
          </cell>
          <cell r="I289">
            <v>607</v>
          </cell>
          <cell r="J289">
            <v>0</v>
          </cell>
          <cell r="K289">
            <v>0</v>
          </cell>
          <cell r="L289">
            <v>0</v>
          </cell>
          <cell r="M289">
            <v>0</v>
          </cell>
          <cell r="N289">
            <v>0</v>
          </cell>
          <cell r="O289">
            <v>0.85099999999999998</v>
          </cell>
          <cell r="P289">
            <v>0.85</v>
          </cell>
          <cell r="Q289">
            <v>100</v>
          </cell>
          <cell r="R289">
            <v>0</v>
          </cell>
          <cell r="T289">
            <v>0</v>
          </cell>
          <cell r="V289" t="str">
            <v xml:space="preserve">GL meter 1.64 MMSCFD (GLmeter = Qg TS), suspect gas cycling. </v>
          </cell>
          <cell r="W289">
            <v>0</v>
          </cell>
          <cell r="X289">
            <v>850</v>
          </cell>
        </row>
        <row r="290">
          <cell r="B290">
            <v>44338</v>
          </cell>
          <cell r="C290" t="str">
            <v>B-10</v>
          </cell>
          <cell r="D290" t="str">
            <v>B-10:Zone3</v>
          </cell>
          <cell r="E290">
            <v>23</v>
          </cell>
          <cell r="F290">
            <v>100</v>
          </cell>
          <cell r="G290">
            <v>215</v>
          </cell>
          <cell r="H290">
            <v>73</v>
          </cell>
          <cell r="I290">
            <v>1028</v>
          </cell>
          <cell r="J290">
            <v>0.3</v>
          </cell>
          <cell r="K290">
            <v>0</v>
          </cell>
          <cell r="L290">
            <v>0.3</v>
          </cell>
          <cell r="M290">
            <v>0</v>
          </cell>
          <cell r="N290">
            <v>0</v>
          </cell>
          <cell r="O290">
            <v>1.458</v>
          </cell>
          <cell r="P290">
            <v>1.458</v>
          </cell>
          <cell r="Q290">
            <v>100</v>
          </cell>
          <cell r="R290">
            <v>0</v>
          </cell>
          <cell r="T290">
            <v>0</v>
          </cell>
          <cell r="V290" t="str">
            <v>GL meter 2.28 MMSCFD (GL meter &gt;&gt; Qg TS), increase GL rate but still gas cycling no liquid, plan to gas bullheading</v>
          </cell>
          <cell r="W290">
            <v>0</v>
          </cell>
          <cell r="X290">
            <v>1458</v>
          </cell>
        </row>
        <row r="291">
          <cell r="B291">
            <v>44373</v>
          </cell>
          <cell r="C291" t="str">
            <v>B-10</v>
          </cell>
          <cell r="D291" t="str">
            <v>B-10:Zone3</v>
          </cell>
          <cell r="E291">
            <v>12</v>
          </cell>
          <cell r="F291">
            <v>100</v>
          </cell>
          <cell r="G291">
            <v>230</v>
          </cell>
          <cell r="H291">
            <v>165</v>
          </cell>
          <cell r="I291">
            <v>3</v>
          </cell>
          <cell r="J291">
            <v>14.4</v>
          </cell>
          <cell r="K291">
            <v>26.7</v>
          </cell>
          <cell r="L291">
            <v>41.1</v>
          </cell>
          <cell r="M291">
            <v>64.96350364963503</v>
          </cell>
          <cell r="N291">
            <v>5.57</v>
          </cell>
          <cell r="O291">
            <v>5.57</v>
          </cell>
          <cell r="P291">
            <v>0</v>
          </cell>
          <cell r="R291">
            <v>386805.55555555556</v>
          </cell>
          <cell r="T291">
            <v>7.3608617594254939</v>
          </cell>
          <cell r="V291" t="str">
            <v>NF, reflow after PBU/Gas bullhead 30D</v>
          </cell>
          <cell r="W291">
            <v>5570</v>
          </cell>
          <cell r="X291">
            <v>0</v>
          </cell>
        </row>
        <row r="292">
          <cell r="B292">
            <v>44379</v>
          </cell>
          <cell r="C292" t="str">
            <v>B-10</v>
          </cell>
          <cell r="D292" t="str">
            <v>B-10:Zone3</v>
          </cell>
          <cell r="E292">
            <v>20</v>
          </cell>
          <cell r="F292">
            <v>95</v>
          </cell>
          <cell r="G292">
            <v>215</v>
          </cell>
          <cell r="H292">
            <v>87</v>
          </cell>
          <cell r="I292">
            <v>3</v>
          </cell>
          <cell r="J292">
            <v>0.1</v>
          </cell>
          <cell r="K292">
            <v>0</v>
          </cell>
          <cell r="L292">
            <v>0.1</v>
          </cell>
          <cell r="M292">
            <v>0</v>
          </cell>
          <cell r="N292">
            <v>0</v>
          </cell>
          <cell r="O292">
            <v>0</v>
          </cell>
          <cell r="P292">
            <v>0</v>
          </cell>
          <cell r="R292">
            <v>0</v>
          </cell>
          <cell r="T292">
            <v>0</v>
          </cell>
          <cell r="V292" t="str">
            <v>NF, the well load up, plan to bullhead</v>
          </cell>
          <cell r="W292">
            <v>0</v>
          </cell>
          <cell r="X292">
            <v>0</v>
          </cell>
        </row>
        <row r="293">
          <cell r="B293">
            <v>44393</v>
          </cell>
          <cell r="C293" t="str">
            <v>B-10</v>
          </cell>
          <cell r="D293" t="str">
            <v>B-10:Zone3</v>
          </cell>
          <cell r="E293">
            <v>21</v>
          </cell>
          <cell r="F293">
            <v>99</v>
          </cell>
          <cell r="G293">
            <v>219</v>
          </cell>
          <cell r="H293">
            <v>158</v>
          </cell>
          <cell r="I293">
            <v>3</v>
          </cell>
          <cell r="J293">
            <v>11</v>
          </cell>
          <cell r="K293">
            <v>21</v>
          </cell>
          <cell r="L293">
            <v>32</v>
          </cell>
          <cell r="M293">
            <v>65.625</v>
          </cell>
          <cell r="N293">
            <v>6.4580000000000002</v>
          </cell>
          <cell r="O293">
            <v>6.4580000000000002</v>
          </cell>
          <cell r="P293">
            <v>0</v>
          </cell>
          <cell r="R293">
            <v>587090.90909090906</v>
          </cell>
          <cell r="T293">
            <v>4.9550944564880766</v>
          </cell>
          <cell r="V293" t="str">
            <v>NF, post bullhead since July 10, no sampling</v>
          </cell>
          <cell r="W293">
            <v>6458</v>
          </cell>
          <cell r="X293">
            <v>0</v>
          </cell>
        </row>
        <row r="294">
          <cell r="B294">
            <v>44400</v>
          </cell>
          <cell r="C294" t="str">
            <v>B-10</v>
          </cell>
          <cell r="D294" t="str">
            <v>B-10:Zone3</v>
          </cell>
          <cell r="E294">
            <v>21</v>
          </cell>
          <cell r="F294">
            <v>99</v>
          </cell>
          <cell r="G294">
            <v>214</v>
          </cell>
          <cell r="H294">
            <v>84</v>
          </cell>
          <cell r="I294">
            <v>7</v>
          </cell>
          <cell r="J294">
            <v>2</v>
          </cell>
          <cell r="K294">
            <v>0</v>
          </cell>
          <cell r="L294">
            <v>2</v>
          </cell>
          <cell r="M294">
            <v>0</v>
          </cell>
          <cell r="N294">
            <v>0</v>
          </cell>
          <cell r="O294">
            <v>0</v>
          </cell>
          <cell r="P294">
            <v>0</v>
          </cell>
          <cell r="R294">
            <v>0</v>
          </cell>
          <cell r="T294">
            <v>0</v>
          </cell>
          <cell r="V294" t="str">
            <v>NF, confirm load up, plan to shut in.</v>
          </cell>
          <cell r="W294">
            <v>0</v>
          </cell>
          <cell r="X294">
            <v>0</v>
          </cell>
        </row>
        <row r="295">
          <cell r="B295">
            <v>44466</v>
          </cell>
          <cell r="C295" t="str">
            <v>B-10</v>
          </cell>
          <cell r="D295" t="str">
            <v>B-10:Zone3</v>
          </cell>
          <cell r="E295">
            <v>5</v>
          </cell>
          <cell r="F295">
            <v>100</v>
          </cell>
          <cell r="G295">
            <v>216</v>
          </cell>
          <cell r="H295">
            <v>157</v>
          </cell>
          <cell r="I295">
            <v>7</v>
          </cell>
          <cell r="J295">
            <v>42</v>
          </cell>
          <cell r="K295">
            <v>168</v>
          </cell>
          <cell r="L295">
            <v>210</v>
          </cell>
          <cell r="M295">
            <v>80</v>
          </cell>
          <cell r="N295">
            <v>4.0199999999999996</v>
          </cell>
          <cell r="O295">
            <v>4.0199999999999996</v>
          </cell>
          <cell r="P295">
            <v>0</v>
          </cell>
          <cell r="R295">
            <v>95714.28571428571</v>
          </cell>
          <cell r="T295">
            <v>52.238805970149251</v>
          </cell>
          <cell r="V295" t="str">
            <v>SITP 813#, reflow after PBU since 13 Aug (44D), no sampling BSW yet</v>
          </cell>
          <cell r="W295">
            <v>4019.9999999999995</v>
          </cell>
          <cell r="X295">
            <v>0</v>
          </cell>
        </row>
        <row r="296">
          <cell r="B296">
            <v>44468</v>
          </cell>
          <cell r="C296" t="str">
            <v>B-10</v>
          </cell>
          <cell r="D296" t="str">
            <v>B-10:Zone3</v>
          </cell>
          <cell r="E296">
            <v>12</v>
          </cell>
          <cell r="F296">
            <v>100</v>
          </cell>
          <cell r="G296">
            <v>217</v>
          </cell>
          <cell r="H296">
            <v>147</v>
          </cell>
          <cell r="I296">
            <v>7</v>
          </cell>
          <cell r="J296">
            <v>27</v>
          </cell>
          <cell r="K296">
            <v>106</v>
          </cell>
          <cell r="L296">
            <v>133</v>
          </cell>
          <cell r="M296">
            <v>79.699248120300751</v>
          </cell>
          <cell r="N296">
            <v>1.2</v>
          </cell>
          <cell r="O296">
            <v>1.2</v>
          </cell>
          <cell r="P296">
            <v>0</v>
          </cell>
          <cell r="R296">
            <v>44444.444444444445</v>
          </cell>
          <cell r="T296">
            <v>110.83333333333333</v>
          </cell>
          <cell r="V296" t="str">
            <v>NF, gas continuous decline, THT still high confirm fluid at surface</v>
          </cell>
          <cell r="W296">
            <v>1200</v>
          </cell>
          <cell r="X296">
            <v>0</v>
          </cell>
        </row>
        <row r="297">
          <cell r="B297">
            <v>44470</v>
          </cell>
          <cell r="C297" t="str">
            <v>B-10</v>
          </cell>
          <cell r="D297" t="str">
            <v>B-10:Zone3</v>
          </cell>
          <cell r="E297">
            <v>12</v>
          </cell>
          <cell r="F297">
            <v>100</v>
          </cell>
          <cell r="G297">
            <v>218</v>
          </cell>
          <cell r="H297">
            <v>83</v>
          </cell>
          <cell r="I297">
            <v>7</v>
          </cell>
          <cell r="J297">
            <v>0</v>
          </cell>
          <cell r="K297">
            <v>0</v>
          </cell>
          <cell r="L297">
            <v>0</v>
          </cell>
          <cell r="M297">
            <v>0</v>
          </cell>
          <cell r="N297">
            <v>0</v>
          </cell>
          <cell r="O297">
            <v>0</v>
          </cell>
          <cell r="P297">
            <v>0</v>
          </cell>
          <cell r="R297">
            <v>0</v>
          </cell>
          <cell r="T297">
            <v>0</v>
          </cell>
          <cell r="V297" t="str">
            <v>NF, load up after 4D</v>
          </cell>
          <cell r="W297">
            <v>0</v>
          </cell>
          <cell r="X297">
            <v>0</v>
          </cell>
        </row>
        <row r="298">
          <cell r="B298">
            <v>44471</v>
          </cell>
          <cell r="C298" t="str">
            <v>B-10</v>
          </cell>
          <cell r="D298" t="str">
            <v>B-10:Zone3</v>
          </cell>
          <cell r="E298">
            <v>12</v>
          </cell>
          <cell r="F298">
            <v>100</v>
          </cell>
          <cell r="G298">
            <v>216</v>
          </cell>
          <cell r="H298">
            <v>73</v>
          </cell>
          <cell r="I298">
            <v>7</v>
          </cell>
          <cell r="J298">
            <v>0</v>
          </cell>
          <cell r="K298">
            <v>0</v>
          </cell>
          <cell r="L298">
            <v>0</v>
          </cell>
          <cell r="M298">
            <v>0</v>
          </cell>
          <cell r="N298">
            <v>0</v>
          </cell>
          <cell r="O298">
            <v>0</v>
          </cell>
          <cell r="P298">
            <v>0</v>
          </cell>
          <cell r="R298">
            <v>0</v>
          </cell>
          <cell r="T298">
            <v>0</v>
          </cell>
          <cell r="V298" t="str">
            <v>GL meter 2 MM (Qg T/S&lt;&lt;GL meter), Qg T/S still zero and CHP remain same, need to re-test..?</v>
          </cell>
          <cell r="W298">
            <v>0</v>
          </cell>
          <cell r="X298">
            <v>0</v>
          </cell>
        </row>
        <row r="299">
          <cell r="B299">
            <v>44509</v>
          </cell>
          <cell r="C299" t="str">
            <v>B-10</v>
          </cell>
          <cell r="D299" t="str">
            <v>B-10:Zone3</v>
          </cell>
          <cell r="E299">
            <v>22</v>
          </cell>
          <cell r="F299">
            <v>100</v>
          </cell>
          <cell r="G299">
            <v>198</v>
          </cell>
          <cell r="H299">
            <v>140</v>
          </cell>
          <cell r="I299">
            <v>8</v>
          </cell>
          <cell r="J299">
            <v>25</v>
          </cell>
          <cell r="K299">
            <v>97</v>
          </cell>
          <cell r="L299">
            <v>122</v>
          </cell>
          <cell r="M299">
            <v>79.508196721311478</v>
          </cell>
          <cell r="N299">
            <v>0.93</v>
          </cell>
          <cell r="O299">
            <v>0.93</v>
          </cell>
          <cell r="P299">
            <v>0</v>
          </cell>
          <cell r="R299">
            <v>37200</v>
          </cell>
          <cell r="T299">
            <v>131.18279569892474</v>
          </cell>
          <cell r="V299" t="str">
            <v>NF, BOL after PBU 37D on Nov 8, 2021, SITP 851 psig</v>
          </cell>
          <cell r="W299">
            <v>930</v>
          </cell>
          <cell r="X299">
            <v>0</v>
          </cell>
        </row>
        <row r="300">
          <cell r="B300">
            <v>44513</v>
          </cell>
          <cell r="C300" t="str">
            <v>B-10</v>
          </cell>
          <cell r="D300" t="str">
            <v>B-10:Zone3</v>
          </cell>
          <cell r="E300">
            <v>18</v>
          </cell>
          <cell r="F300">
            <v>100</v>
          </cell>
          <cell r="G300">
            <v>196</v>
          </cell>
          <cell r="H300">
            <v>82</v>
          </cell>
          <cell r="I300">
            <v>8</v>
          </cell>
          <cell r="J300">
            <v>2</v>
          </cell>
          <cell r="K300">
            <v>0</v>
          </cell>
          <cell r="L300">
            <v>2</v>
          </cell>
          <cell r="M300">
            <v>0</v>
          </cell>
          <cell r="N300">
            <v>7.0000000000000001E-3</v>
          </cell>
          <cell r="O300">
            <v>7.0000000000000001E-3</v>
          </cell>
          <cell r="P300">
            <v>0</v>
          </cell>
          <cell r="R300">
            <v>3500</v>
          </cell>
          <cell r="T300">
            <v>285.71428571428572</v>
          </cell>
          <cell r="V300" t="str">
            <v>NF, load up after 4D. shut in the well (Nov 14) for PBU</v>
          </cell>
          <cell r="W300">
            <v>7</v>
          </cell>
          <cell r="X300">
            <v>0</v>
          </cell>
        </row>
        <row r="301">
          <cell r="B301">
            <v>44687</v>
          </cell>
          <cell r="C301" t="str">
            <v>B-10</v>
          </cell>
          <cell r="D301" t="str">
            <v>B-10:Zone3</v>
          </cell>
          <cell r="E301">
            <v>18</v>
          </cell>
          <cell r="F301">
            <v>100</v>
          </cell>
          <cell r="G301">
            <v>227</v>
          </cell>
          <cell r="H301">
            <v>88</v>
          </cell>
          <cell r="I301">
            <v>237</v>
          </cell>
          <cell r="J301">
            <v>0.13</v>
          </cell>
          <cell r="K301">
            <v>0</v>
          </cell>
          <cell r="L301">
            <v>0.13</v>
          </cell>
          <cell r="M301">
            <v>0</v>
          </cell>
          <cell r="N301">
            <v>0</v>
          </cell>
          <cell r="O301">
            <v>0</v>
          </cell>
          <cell r="R301">
            <v>0</v>
          </cell>
          <cell r="T301">
            <v>0</v>
          </cell>
          <cell r="V301" t="str">
            <v>NF, well load up</v>
          </cell>
          <cell r="W301">
            <v>0</v>
          </cell>
          <cell r="X301">
            <v>0</v>
          </cell>
        </row>
        <row r="303">
          <cell r="B303">
            <v>44747</v>
          </cell>
          <cell r="C303">
            <v>60</v>
          </cell>
        </row>
        <row r="304">
          <cell r="B304">
            <v>44807</v>
          </cell>
        </row>
        <row r="305">
          <cell r="B305">
            <v>44867</v>
          </cell>
        </row>
        <row r="306">
          <cell r="B306">
            <v>44927</v>
          </cell>
        </row>
        <row r="307">
          <cell r="B307">
            <v>44987</v>
          </cell>
        </row>
        <row r="308">
          <cell r="B308">
            <v>45047</v>
          </cell>
        </row>
        <row r="309">
          <cell r="B309">
            <v>45107</v>
          </cell>
        </row>
        <row r="311">
          <cell r="K311" t="str">
            <v>Tot liq</v>
          </cell>
          <cell r="L311">
            <v>133</v>
          </cell>
          <cell r="M311">
            <v>80</v>
          </cell>
          <cell r="N311" t="str">
            <v>WC</v>
          </cell>
          <cell r="O311" t="str">
            <v>Gas T/S-GL</v>
          </cell>
        </row>
        <row r="312">
          <cell r="K312" t="str">
            <v>oil</v>
          </cell>
          <cell r="L312">
            <v>26.599999999999994</v>
          </cell>
          <cell r="M312">
            <v>1.2</v>
          </cell>
          <cell r="N312" t="str">
            <v>Tot Qg</v>
          </cell>
          <cell r="O312">
            <v>1.2</v>
          </cell>
        </row>
        <row r="313">
          <cell r="K313" t="str">
            <v>water</v>
          </cell>
          <cell r="L313">
            <v>106.4</v>
          </cell>
          <cell r="M313">
            <v>0</v>
          </cell>
          <cell r="N313" t="str">
            <v>Asso</v>
          </cell>
          <cell r="O313">
            <v>0</v>
          </cell>
        </row>
        <row r="314">
          <cell r="M314">
            <v>1.2</v>
          </cell>
          <cell r="N314" t="str">
            <v>GL</v>
          </cell>
        </row>
        <row r="315">
          <cell r="M315">
            <v>0</v>
          </cell>
          <cell r="N315" t="str">
            <v>GL meter</v>
          </cell>
        </row>
      </sheetData>
      <sheetData sheetId="47">
        <row r="22">
          <cell r="K22">
            <v>1.2999999999999998E-2</v>
          </cell>
          <cell r="S22">
            <v>0.2778969230769231</v>
          </cell>
        </row>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WGR2</v>
          </cell>
          <cell r="Z25" t="str">
            <v>CGR2</v>
          </cell>
        </row>
        <row r="26">
          <cell r="B26">
            <v>38671</v>
          </cell>
          <cell r="C26" t="str">
            <v>B-11</v>
          </cell>
          <cell r="D26" t="str">
            <v>B-11</v>
          </cell>
          <cell r="E26">
            <v>8</v>
          </cell>
          <cell r="F26">
            <v>20</v>
          </cell>
          <cell r="G26">
            <v>2024</v>
          </cell>
          <cell r="H26">
            <v>191</v>
          </cell>
          <cell r="I26">
            <v>279</v>
          </cell>
          <cell r="J26">
            <v>3806</v>
          </cell>
          <cell r="K26">
            <v>386</v>
          </cell>
          <cell r="L26">
            <v>4192</v>
          </cell>
          <cell r="M26">
            <v>9.2080152671755719</v>
          </cell>
          <cell r="N26">
            <v>12.15</v>
          </cell>
          <cell r="R26">
            <v>3192.3279033105623</v>
          </cell>
          <cell r="S26">
            <v>31.769547325102881</v>
          </cell>
          <cell r="T26">
            <v>345.02057613168722</v>
          </cell>
          <cell r="W26">
            <v>12150</v>
          </cell>
          <cell r="X26">
            <v>0</v>
          </cell>
          <cell r="Y26">
            <v>31.769547325102881</v>
          </cell>
          <cell r="Z26">
            <v>313.25102880658437</v>
          </cell>
        </row>
        <row r="27">
          <cell r="B27">
            <v>38672</v>
          </cell>
          <cell r="C27" t="str">
            <v>B-11</v>
          </cell>
          <cell r="D27" t="str">
            <v>B-11</v>
          </cell>
          <cell r="E27">
            <v>19</v>
          </cell>
          <cell r="F27">
            <v>25</v>
          </cell>
          <cell r="G27">
            <v>1525</v>
          </cell>
          <cell r="H27">
            <v>214</v>
          </cell>
          <cell r="I27">
            <v>279</v>
          </cell>
          <cell r="J27">
            <v>5593</v>
          </cell>
          <cell r="K27">
            <v>374</v>
          </cell>
          <cell r="L27">
            <v>5967</v>
          </cell>
          <cell r="M27">
            <v>6.267806267806268</v>
          </cell>
          <cell r="N27">
            <v>16.350000000000001</v>
          </cell>
          <cell r="R27">
            <v>2923.2969783658145</v>
          </cell>
          <cell r="S27">
            <v>22.874617737003057</v>
          </cell>
          <cell r="T27">
            <v>364.95412844036696</v>
          </cell>
          <cell r="W27">
            <v>16350.000000000002</v>
          </cell>
          <cell r="X27">
            <v>0</v>
          </cell>
          <cell r="Y27">
            <v>22.874617737003057</v>
          </cell>
          <cell r="Z27">
            <v>342.07951070336389</v>
          </cell>
        </row>
        <row r="28">
          <cell r="B28">
            <v>38673</v>
          </cell>
          <cell r="C28" t="str">
            <v>B-11</v>
          </cell>
          <cell r="D28" t="str">
            <v>B-11</v>
          </cell>
          <cell r="E28">
            <v>9</v>
          </cell>
          <cell r="F28">
            <v>25</v>
          </cell>
          <cell r="G28">
            <v>1513</v>
          </cell>
          <cell r="H28">
            <v>214</v>
          </cell>
          <cell r="I28">
            <v>87</v>
          </cell>
          <cell r="J28">
            <v>5497</v>
          </cell>
          <cell r="K28">
            <v>284</v>
          </cell>
          <cell r="L28">
            <v>5781</v>
          </cell>
          <cell r="M28">
            <v>4.9126448711295625</v>
          </cell>
          <cell r="N28">
            <v>16.03</v>
          </cell>
          <cell r="R28">
            <v>2916.1360742223033</v>
          </cell>
          <cell r="S28">
            <v>17.716781035558327</v>
          </cell>
          <cell r="T28">
            <v>360.63630692451653</v>
          </cell>
          <cell r="W28">
            <v>16030.000000000002</v>
          </cell>
          <cell r="X28">
            <v>0</v>
          </cell>
          <cell r="Y28">
            <v>17.716781035558327</v>
          </cell>
          <cell r="Z28">
            <v>342.91952588895816</v>
          </cell>
        </row>
        <row r="29">
          <cell r="B29">
            <v>38679</v>
          </cell>
          <cell r="C29" t="str">
            <v>B-11</v>
          </cell>
          <cell r="D29" t="str">
            <v>B-11:Zone3</v>
          </cell>
          <cell r="E29">
            <v>8</v>
          </cell>
          <cell r="F29">
            <v>25</v>
          </cell>
          <cell r="G29">
            <v>1429</v>
          </cell>
          <cell r="H29">
            <v>214</v>
          </cell>
          <cell r="I29">
            <v>109</v>
          </cell>
          <cell r="J29">
            <v>5123</v>
          </cell>
          <cell r="K29">
            <v>95</v>
          </cell>
          <cell r="L29">
            <v>5218</v>
          </cell>
          <cell r="M29">
            <v>1.8206209275584515</v>
          </cell>
          <cell r="N29">
            <v>14.75</v>
          </cell>
          <cell r="R29">
            <v>2879.1723599453444</v>
          </cell>
          <cell r="S29">
            <v>6.4406779661016946</v>
          </cell>
          <cell r="T29">
            <v>353.76271186440675</v>
          </cell>
          <cell r="W29">
            <v>14750</v>
          </cell>
          <cell r="X29">
            <v>0</v>
          </cell>
          <cell r="Y29">
            <v>6.4406779661016946</v>
          </cell>
          <cell r="Z29">
            <v>347.32203389830511</v>
          </cell>
        </row>
        <row r="30">
          <cell r="B30">
            <v>38686</v>
          </cell>
          <cell r="C30" t="str">
            <v>B-11</v>
          </cell>
          <cell r="D30" t="str">
            <v>B-11:Zone3</v>
          </cell>
          <cell r="E30">
            <v>6</v>
          </cell>
          <cell r="F30">
            <v>25</v>
          </cell>
          <cell r="G30">
            <v>1243</v>
          </cell>
          <cell r="H30">
            <v>209</v>
          </cell>
          <cell r="I30">
            <v>58</v>
          </cell>
          <cell r="J30">
            <v>5177</v>
          </cell>
          <cell r="K30">
            <v>32</v>
          </cell>
          <cell r="L30">
            <v>5209</v>
          </cell>
          <cell r="M30">
            <v>0.61432136686504124</v>
          </cell>
          <cell r="N30">
            <v>15.29</v>
          </cell>
          <cell r="R30">
            <v>2953.4479428240293</v>
          </cell>
          <cell r="S30">
            <v>2.092871157619359</v>
          </cell>
          <cell r="T30">
            <v>340.68018312622627</v>
          </cell>
          <cell r="W30">
            <v>15290</v>
          </cell>
          <cell r="X30">
            <v>0</v>
          </cell>
          <cell r="Y30">
            <v>2.092871157619359</v>
          </cell>
          <cell r="Z30">
            <v>338.58731196860697</v>
          </cell>
        </row>
        <row r="31">
          <cell r="B31">
            <v>38687</v>
          </cell>
          <cell r="C31" t="str">
            <v>B-11</v>
          </cell>
          <cell r="D31" t="str">
            <v>B-11:Zone3</v>
          </cell>
          <cell r="E31">
            <v>11</v>
          </cell>
          <cell r="F31">
            <v>30</v>
          </cell>
          <cell r="G31">
            <v>1144</v>
          </cell>
          <cell r="H31">
            <v>213</v>
          </cell>
          <cell r="I31">
            <v>14</v>
          </cell>
          <cell r="J31">
            <v>5425</v>
          </cell>
          <cell r="K31">
            <v>84</v>
          </cell>
          <cell r="L31">
            <v>5509</v>
          </cell>
          <cell r="M31">
            <v>1.5247776365946633</v>
          </cell>
          <cell r="N31">
            <v>15.92</v>
          </cell>
          <cell r="R31">
            <v>2934.5622119815666</v>
          </cell>
          <cell r="S31">
            <v>5.2763819095477391</v>
          </cell>
          <cell r="T31">
            <v>346.0427135678392</v>
          </cell>
          <cell r="W31">
            <v>15920</v>
          </cell>
          <cell r="X31">
            <v>0</v>
          </cell>
          <cell r="Y31">
            <v>5.2763819095477391</v>
          </cell>
          <cell r="Z31">
            <v>340.76633165829145</v>
          </cell>
        </row>
        <row r="32">
          <cell r="B32">
            <v>38687</v>
          </cell>
          <cell r="C32" t="str">
            <v>B-11</v>
          </cell>
          <cell r="D32" t="str">
            <v>B-11:Zone3</v>
          </cell>
          <cell r="E32">
            <v>6</v>
          </cell>
          <cell r="F32">
            <v>50</v>
          </cell>
          <cell r="G32">
            <v>618</v>
          </cell>
          <cell r="H32">
            <v>220</v>
          </cell>
          <cell r="I32">
            <v>0</v>
          </cell>
          <cell r="J32">
            <v>4882</v>
          </cell>
          <cell r="K32">
            <v>120</v>
          </cell>
          <cell r="L32">
            <v>5002</v>
          </cell>
          <cell r="M32">
            <v>2.3990403838464616</v>
          </cell>
          <cell r="N32">
            <v>15.2</v>
          </cell>
          <cell r="R32">
            <v>3113.4780827529703</v>
          </cell>
          <cell r="S32">
            <v>7.8947368421052628</v>
          </cell>
          <cell r="T32">
            <v>329.07894736842104</v>
          </cell>
          <cell r="V32" t="str">
            <v>PC -1</v>
          </cell>
          <cell r="W32">
            <v>15200</v>
          </cell>
          <cell r="X32">
            <v>0</v>
          </cell>
          <cell r="Y32">
            <v>7.8947368421052637</v>
          </cell>
          <cell r="Z32">
            <v>321.18421052631578</v>
          </cell>
        </row>
        <row r="33">
          <cell r="B33">
            <v>38698</v>
          </cell>
          <cell r="C33" t="str">
            <v>B-11</v>
          </cell>
          <cell r="D33" t="str">
            <v>B-11:Zone3</v>
          </cell>
          <cell r="E33">
            <v>13</v>
          </cell>
          <cell r="F33">
            <v>45</v>
          </cell>
          <cell r="G33">
            <v>717</v>
          </cell>
          <cell r="H33">
            <v>216</v>
          </cell>
          <cell r="I33">
            <v>0</v>
          </cell>
          <cell r="J33">
            <v>4566</v>
          </cell>
          <cell r="K33">
            <v>0</v>
          </cell>
          <cell r="L33">
            <v>4566</v>
          </cell>
          <cell r="M33">
            <v>0</v>
          </cell>
          <cell r="N33">
            <v>21.08</v>
          </cell>
          <cell r="R33">
            <v>4616.7323696890053</v>
          </cell>
          <cell r="S33">
            <v>0</v>
          </cell>
          <cell r="T33">
            <v>216.60341555977229</v>
          </cell>
          <cell r="W33">
            <v>21080</v>
          </cell>
          <cell r="X33">
            <v>0</v>
          </cell>
          <cell r="Y33">
            <v>0</v>
          </cell>
          <cell r="Z33">
            <v>216.60341555977232</v>
          </cell>
        </row>
        <row r="34">
          <cell r="B34">
            <v>38708</v>
          </cell>
          <cell r="C34" t="str">
            <v>B-11</v>
          </cell>
          <cell r="D34" t="str">
            <v>B-11:Zone3</v>
          </cell>
          <cell r="E34">
            <v>8</v>
          </cell>
          <cell r="F34">
            <v>45</v>
          </cell>
          <cell r="G34">
            <v>714</v>
          </cell>
          <cell r="H34">
            <v>222</v>
          </cell>
          <cell r="I34">
            <v>0</v>
          </cell>
          <cell r="J34">
            <v>5152</v>
          </cell>
          <cell r="K34">
            <v>0</v>
          </cell>
          <cell r="L34">
            <v>5152</v>
          </cell>
          <cell r="M34">
            <v>0</v>
          </cell>
          <cell r="N34">
            <v>15.43</v>
          </cell>
          <cell r="R34">
            <v>2994.9534161490683</v>
          </cell>
          <cell r="S34">
            <v>0</v>
          </cell>
          <cell r="T34">
            <v>333.89500972132208</v>
          </cell>
          <cell r="V34" t="str">
            <v>Press.Csg -1</v>
          </cell>
          <cell r="W34">
            <v>15430</v>
          </cell>
          <cell r="X34">
            <v>0</v>
          </cell>
          <cell r="Y34">
            <v>0</v>
          </cell>
          <cell r="Z34">
            <v>333.89500972132208</v>
          </cell>
        </row>
        <row r="35">
          <cell r="B35">
            <v>38710</v>
          </cell>
          <cell r="C35" t="str">
            <v>B-11</v>
          </cell>
          <cell r="D35" t="str">
            <v>B-11:Zone3</v>
          </cell>
          <cell r="E35">
            <v>11</v>
          </cell>
          <cell r="F35">
            <v>50</v>
          </cell>
          <cell r="G35">
            <v>662</v>
          </cell>
          <cell r="H35">
            <v>223</v>
          </cell>
          <cell r="I35">
            <v>0</v>
          </cell>
          <cell r="J35">
            <v>5304</v>
          </cell>
          <cell r="K35">
            <v>41</v>
          </cell>
          <cell r="L35">
            <v>5345</v>
          </cell>
          <cell r="M35">
            <v>0.76707202993451828</v>
          </cell>
          <cell r="N35">
            <v>16.760000000000002</v>
          </cell>
          <cell r="R35">
            <v>3159.8793363499244</v>
          </cell>
          <cell r="S35">
            <v>2.4463007159904535</v>
          </cell>
          <cell r="T35">
            <v>318.9140811455847</v>
          </cell>
          <cell r="W35">
            <v>16760</v>
          </cell>
          <cell r="X35">
            <v>0</v>
          </cell>
          <cell r="Y35">
            <v>2.4463007159904531</v>
          </cell>
          <cell r="Z35">
            <v>316.46778042959426</v>
          </cell>
        </row>
        <row r="36">
          <cell r="B36">
            <v>38718</v>
          </cell>
          <cell r="C36" t="str">
            <v>B-11</v>
          </cell>
          <cell r="D36" t="str">
            <v>B-11:Zone3</v>
          </cell>
          <cell r="E36">
            <v>6</v>
          </cell>
          <cell r="F36">
            <v>50</v>
          </cell>
          <cell r="G36">
            <v>618</v>
          </cell>
          <cell r="H36">
            <v>220</v>
          </cell>
          <cell r="I36">
            <v>0</v>
          </cell>
          <cell r="J36">
            <v>4882</v>
          </cell>
          <cell r="K36">
            <v>120</v>
          </cell>
          <cell r="L36">
            <v>5002</v>
          </cell>
          <cell r="M36">
            <v>2.3990403838464616</v>
          </cell>
          <cell r="N36">
            <v>15.2</v>
          </cell>
          <cell r="R36">
            <v>3113.4780827529703</v>
          </cell>
          <cell r="S36">
            <v>7.8947368421052628</v>
          </cell>
          <cell r="T36">
            <v>329.07894736842104</v>
          </cell>
          <cell r="V36" t="str">
            <v>PC -1</v>
          </cell>
          <cell r="W36">
            <v>15200</v>
          </cell>
          <cell r="X36">
            <v>0</v>
          </cell>
          <cell r="Y36">
            <v>7.8947368421052637</v>
          </cell>
          <cell r="Z36">
            <v>321.18421052631578</v>
          </cell>
        </row>
        <row r="37">
          <cell r="B37">
            <v>38761</v>
          </cell>
          <cell r="C37" t="str">
            <v>B-11</v>
          </cell>
          <cell r="D37" t="str">
            <v>B-11:Zone3</v>
          </cell>
          <cell r="E37">
            <v>6</v>
          </cell>
          <cell r="F37">
            <v>45</v>
          </cell>
          <cell r="G37">
            <v>709</v>
          </cell>
          <cell r="H37">
            <v>224</v>
          </cell>
          <cell r="I37">
            <v>0</v>
          </cell>
          <cell r="J37">
            <v>4060</v>
          </cell>
          <cell r="K37">
            <v>220</v>
          </cell>
          <cell r="L37">
            <v>4280</v>
          </cell>
          <cell r="M37">
            <v>5.1401869158878508</v>
          </cell>
          <cell r="N37">
            <v>15.84</v>
          </cell>
          <cell r="R37">
            <v>3901.4778325123152</v>
          </cell>
          <cell r="S37">
            <v>13.888888888888889</v>
          </cell>
          <cell r="T37">
            <v>270.20202020202021</v>
          </cell>
          <cell r="W37">
            <v>15840</v>
          </cell>
          <cell r="X37">
            <v>0</v>
          </cell>
          <cell r="Y37">
            <v>13.888888888888889</v>
          </cell>
          <cell r="Z37">
            <v>256.31313131313129</v>
          </cell>
        </row>
        <row r="38">
          <cell r="B38">
            <v>38767</v>
          </cell>
          <cell r="C38" t="str">
            <v>B-11</v>
          </cell>
          <cell r="D38" t="str">
            <v>B-11:Zone3</v>
          </cell>
          <cell r="E38">
            <v>14</v>
          </cell>
          <cell r="F38">
            <v>51</v>
          </cell>
          <cell r="G38">
            <v>608</v>
          </cell>
          <cell r="H38">
            <v>221</v>
          </cell>
          <cell r="I38">
            <v>0</v>
          </cell>
          <cell r="J38">
            <v>3936</v>
          </cell>
          <cell r="K38">
            <v>311</v>
          </cell>
          <cell r="L38">
            <v>4247</v>
          </cell>
          <cell r="M38">
            <v>7.3228161054862255</v>
          </cell>
          <cell r="N38">
            <v>15.95</v>
          </cell>
          <cell r="R38">
            <v>4052.3373983739839</v>
          </cell>
          <cell r="S38">
            <v>19.498432601880879</v>
          </cell>
          <cell r="T38">
            <v>266.26959247648904</v>
          </cell>
          <cell r="W38">
            <v>15950</v>
          </cell>
          <cell r="X38">
            <v>0</v>
          </cell>
          <cell r="Y38">
            <v>19.498432601880879</v>
          </cell>
          <cell r="Z38">
            <v>246.77115987460817</v>
          </cell>
        </row>
        <row r="39">
          <cell r="B39">
            <v>38776</v>
          </cell>
          <cell r="C39" t="str">
            <v>B-11</v>
          </cell>
          <cell r="D39" t="str">
            <v>B-11:Zone3</v>
          </cell>
          <cell r="E39">
            <v>7</v>
          </cell>
          <cell r="F39">
            <v>51</v>
          </cell>
          <cell r="G39">
            <v>584</v>
          </cell>
          <cell r="H39">
            <v>221</v>
          </cell>
          <cell r="I39">
            <v>0</v>
          </cell>
          <cell r="J39">
            <v>3816</v>
          </cell>
          <cell r="K39">
            <v>0</v>
          </cell>
          <cell r="L39">
            <v>3816</v>
          </cell>
          <cell r="M39">
            <v>0</v>
          </cell>
          <cell r="N39">
            <v>14.91</v>
          </cell>
          <cell r="R39">
            <v>3907.2327044025155</v>
          </cell>
          <cell r="S39">
            <v>0</v>
          </cell>
          <cell r="T39">
            <v>255.93561368209257</v>
          </cell>
          <cell r="W39">
            <v>14910</v>
          </cell>
          <cell r="X39">
            <v>0</v>
          </cell>
          <cell r="Y39">
            <v>0</v>
          </cell>
          <cell r="Z39">
            <v>255.93561368209257</v>
          </cell>
        </row>
        <row r="40">
          <cell r="B40">
            <v>38791</v>
          </cell>
          <cell r="C40" t="str">
            <v>B-11</v>
          </cell>
          <cell r="D40" t="str">
            <v>B-11:Zone3</v>
          </cell>
          <cell r="E40">
            <v>7</v>
          </cell>
          <cell r="F40">
            <v>51</v>
          </cell>
          <cell r="G40">
            <v>581</v>
          </cell>
          <cell r="H40">
            <v>220</v>
          </cell>
          <cell r="I40">
            <v>0</v>
          </cell>
          <cell r="J40">
            <v>3334</v>
          </cell>
          <cell r="K40">
            <v>123</v>
          </cell>
          <cell r="L40">
            <v>3457</v>
          </cell>
          <cell r="M40">
            <v>3.5579982643910903</v>
          </cell>
          <cell r="N40">
            <v>14.4</v>
          </cell>
          <cell r="R40">
            <v>4319.1361727654466</v>
          </cell>
          <cell r="S40">
            <v>8.5416666666666661</v>
          </cell>
          <cell r="T40">
            <v>240.06944444444446</v>
          </cell>
          <cell r="V40" t="str">
            <v>400 BOPD Drop</v>
          </cell>
          <cell r="W40">
            <v>14400</v>
          </cell>
          <cell r="X40">
            <v>0</v>
          </cell>
          <cell r="Y40">
            <v>8.5416666666666661</v>
          </cell>
          <cell r="Z40">
            <v>231.52777777777777</v>
          </cell>
        </row>
        <row r="41">
          <cell r="B41">
            <v>38799</v>
          </cell>
          <cell r="C41" t="str">
            <v>B-11</v>
          </cell>
          <cell r="D41" t="str">
            <v>B-11:Zone3</v>
          </cell>
          <cell r="E41">
            <v>8</v>
          </cell>
          <cell r="F41">
            <v>51</v>
          </cell>
          <cell r="G41">
            <v>576</v>
          </cell>
          <cell r="H41">
            <v>221</v>
          </cell>
          <cell r="I41">
            <v>0</v>
          </cell>
          <cell r="J41">
            <v>3127</v>
          </cell>
          <cell r="K41">
            <v>189</v>
          </cell>
          <cell r="L41">
            <v>3316</v>
          </cell>
          <cell r="M41">
            <v>5.6996381182147164</v>
          </cell>
          <cell r="N41">
            <v>14.29</v>
          </cell>
          <cell r="R41">
            <v>4569.8752798209143</v>
          </cell>
          <cell r="S41">
            <v>13.226032190342897</v>
          </cell>
          <cell r="T41">
            <v>232.05038488453465</v>
          </cell>
          <cell r="V41" t="str">
            <v>200 BOPD dropped</v>
          </cell>
          <cell r="W41">
            <v>14290</v>
          </cell>
          <cell r="X41">
            <v>0</v>
          </cell>
          <cell r="Y41">
            <v>13.226032190342899</v>
          </cell>
          <cell r="Z41">
            <v>218.82435269419176</v>
          </cell>
        </row>
        <row r="42">
          <cell r="B42">
            <v>38815</v>
          </cell>
          <cell r="C42" t="str">
            <v>B-11</v>
          </cell>
          <cell r="D42" t="str">
            <v>B-11:Zone3</v>
          </cell>
          <cell r="E42">
            <v>20</v>
          </cell>
          <cell r="F42">
            <v>51</v>
          </cell>
          <cell r="G42">
            <v>581</v>
          </cell>
          <cell r="H42">
            <v>214</v>
          </cell>
          <cell r="I42">
            <v>0</v>
          </cell>
          <cell r="J42">
            <v>2769</v>
          </cell>
          <cell r="K42">
            <v>324</v>
          </cell>
          <cell r="L42">
            <v>3093</v>
          </cell>
          <cell r="M42">
            <v>10.475266731328807</v>
          </cell>
          <cell r="N42">
            <v>13.6</v>
          </cell>
          <cell r="R42">
            <v>4911.5204044781512</v>
          </cell>
          <cell r="S42">
            <v>23.823529411764707</v>
          </cell>
          <cell r="T42">
            <v>227.4264705882353</v>
          </cell>
          <cell r="W42">
            <v>13600</v>
          </cell>
          <cell r="X42">
            <v>0</v>
          </cell>
          <cell r="Y42">
            <v>23.823529411764707</v>
          </cell>
          <cell r="Z42">
            <v>203.60294117647058</v>
          </cell>
        </row>
        <row r="43">
          <cell r="B43">
            <v>38841</v>
          </cell>
          <cell r="C43" t="str">
            <v>B-11</v>
          </cell>
          <cell r="D43" t="str">
            <v>B-11:Zone3</v>
          </cell>
          <cell r="E43">
            <v>8</v>
          </cell>
          <cell r="F43">
            <v>51</v>
          </cell>
          <cell r="G43">
            <v>581</v>
          </cell>
          <cell r="H43">
            <v>212</v>
          </cell>
          <cell r="I43">
            <v>0</v>
          </cell>
          <cell r="J43">
            <v>2558</v>
          </cell>
          <cell r="K43">
            <v>176</v>
          </cell>
          <cell r="L43">
            <v>2734</v>
          </cell>
          <cell r="M43">
            <v>6.4374542794440384</v>
          </cell>
          <cell r="N43">
            <v>13</v>
          </cell>
          <cell r="R43">
            <v>5082.0953870211106</v>
          </cell>
          <cell r="S43">
            <v>13.538461538461538</v>
          </cell>
          <cell r="T43">
            <v>210.30769230769232</v>
          </cell>
          <cell r="W43">
            <v>13000</v>
          </cell>
          <cell r="X43">
            <v>0</v>
          </cell>
          <cell r="Y43">
            <v>13.538461538461538</v>
          </cell>
          <cell r="Z43">
            <v>196.76923076923077</v>
          </cell>
        </row>
        <row r="44">
          <cell r="B44">
            <v>38851</v>
          </cell>
          <cell r="C44" t="str">
            <v>B-11</v>
          </cell>
          <cell r="D44" t="str">
            <v>B-11:Zone3</v>
          </cell>
          <cell r="E44">
            <v>10</v>
          </cell>
          <cell r="F44">
            <v>51</v>
          </cell>
          <cell r="G44">
            <v>578</v>
          </cell>
          <cell r="H44">
            <v>210</v>
          </cell>
          <cell r="I44">
            <v>0</v>
          </cell>
          <cell r="J44">
            <v>2505</v>
          </cell>
          <cell r="K44">
            <v>229</v>
          </cell>
          <cell r="L44">
            <v>2734</v>
          </cell>
          <cell r="M44">
            <v>8.3760058522311631</v>
          </cell>
          <cell r="N44">
            <v>12.8</v>
          </cell>
          <cell r="R44">
            <v>5109.7804391217569</v>
          </cell>
          <cell r="S44">
            <v>17.890625</v>
          </cell>
          <cell r="T44">
            <v>213.59375</v>
          </cell>
          <cell r="W44">
            <v>12800</v>
          </cell>
          <cell r="X44">
            <v>0</v>
          </cell>
          <cell r="Y44">
            <v>17.890625</v>
          </cell>
          <cell r="Z44">
            <v>195.703125</v>
          </cell>
        </row>
        <row r="45">
          <cell r="B45">
            <v>38861</v>
          </cell>
          <cell r="C45" t="str">
            <v>B-11</v>
          </cell>
          <cell r="D45" t="str">
            <v>B-11:Zone3</v>
          </cell>
          <cell r="E45">
            <v>12</v>
          </cell>
          <cell r="F45">
            <v>51</v>
          </cell>
          <cell r="G45">
            <v>576</v>
          </cell>
          <cell r="H45">
            <v>211</v>
          </cell>
          <cell r="I45">
            <v>0</v>
          </cell>
          <cell r="J45">
            <v>2511</v>
          </cell>
          <cell r="K45">
            <v>414</v>
          </cell>
          <cell r="L45">
            <v>2925</v>
          </cell>
          <cell r="M45">
            <v>14.153846153846153</v>
          </cell>
          <cell r="N45">
            <v>12</v>
          </cell>
          <cell r="R45">
            <v>4778.9725209080052</v>
          </cell>
          <cell r="S45">
            <v>34.5</v>
          </cell>
          <cell r="T45">
            <v>243.75</v>
          </cell>
          <cell r="W45">
            <v>12000</v>
          </cell>
          <cell r="X45">
            <v>0</v>
          </cell>
          <cell r="Y45">
            <v>34.5</v>
          </cell>
          <cell r="Z45">
            <v>209.25</v>
          </cell>
        </row>
        <row r="46">
          <cell r="B46">
            <v>38888</v>
          </cell>
          <cell r="C46" t="str">
            <v>B-11</v>
          </cell>
          <cell r="D46" t="str">
            <v>B-11:Zone3</v>
          </cell>
          <cell r="E46">
            <v>13</v>
          </cell>
          <cell r="F46">
            <v>51</v>
          </cell>
          <cell r="G46">
            <v>551</v>
          </cell>
          <cell r="H46">
            <v>205</v>
          </cell>
          <cell r="I46">
            <v>0</v>
          </cell>
          <cell r="J46">
            <v>2168</v>
          </cell>
          <cell r="K46">
            <v>490</v>
          </cell>
          <cell r="L46">
            <v>2658</v>
          </cell>
          <cell r="M46">
            <v>18.434913468773512</v>
          </cell>
          <cell r="N46">
            <v>11.37</v>
          </cell>
          <cell r="R46">
            <v>5244.4649446494468</v>
          </cell>
          <cell r="S46">
            <v>43.095866314863677</v>
          </cell>
          <cell r="T46">
            <v>233.7730870712401</v>
          </cell>
          <cell r="V46" t="str">
            <v>Getting better (wtr and gas)</v>
          </cell>
          <cell r="W46">
            <v>11370</v>
          </cell>
          <cell r="X46">
            <v>0</v>
          </cell>
          <cell r="Y46">
            <v>43.095866314863677</v>
          </cell>
          <cell r="Z46">
            <v>190.67722075637644</v>
          </cell>
        </row>
        <row r="47">
          <cell r="B47">
            <v>38905</v>
          </cell>
          <cell r="C47" t="str">
            <v>B-11</v>
          </cell>
          <cell r="D47" t="str">
            <v>B-11:Zone3</v>
          </cell>
          <cell r="E47">
            <v>7</v>
          </cell>
          <cell r="F47">
            <v>51</v>
          </cell>
          <cell r="G47">
            <v>551</v>
          </cell>
          <cell r="H47">
            <v>198</v>
          </cell>
          <cell r="I47">
            <v>0</v>
          </cell>
          <cell r="J47">
            <v>2069</v>
          </cell>
          <cell r="K47">
            <v>784</v>
          </cell>
          <cell r="L47">
            <v>2853</v>
          </cell>
          <cell r="M47">
            <v>27.479845776375743</v>
          </cell>
          <cell r="N47">
            <v>10.89</v>
          </cell>
          <cell r="R47">
            <v>5263.4122764620588</v>
          </cell>
          <cell r="S47">
            <v>71.992653810835634</v>
          </cell>
          <cell r="T47">
            <v>261.98347107438019</v>
          </cell>
          <cell r="W47">
            <v>10890</v>
          </cell>
          <cell r="X47">
            <v>0</v>
          </cell>
          <cell r="Y47">
            <v>71.99265381083562</v>
          </cell>
          <cell r="Z47">
            <v>189.99081726354453</v>
          </cell>
        </row>
        <row r="48">
          <cell r="B48">
            <v>38936</v>
          </cell>
          <cell r="C48" t="str">
            <v>B-11</v>
          </cell>
          <cell r="D48" t="str">
            <v>B-11:Zone3</v>
          </cell>
          <cell r="E48">
            <v>7</v>
          </cell>
          <cell r="F48">
            <v>50</v>
          </cell>
          <cell r="G48">
            <v>565</v>
          </cell>
          <cell r="H48">
            <v>199</v>
          </cell>
          <cell r="J48">
            <v>1968</v>
          </cell>
          <cell r="K48">
            <v>359</v>
          </cell>
          <cell r="L48">
            <v>2327</v>
          </cell>
          <cell r="M48">
            <v>15.42758917060593</v>
          </cell>
          <cell r="N48">
            <v>12.45</v>
          </cell>
          <cell r="R48">
            <v>6326.2195121951218</v>
          </cell>
          <cell r="S48">
            <v>28.835341365461847</v>
          </cell>
          <cell r="T48">
            <v>186.90763052208834</v>
          </cell>
          <cell r="V48" t="str">
            <v>Wtr reading is getting better</v>
          </cell>
          <cell r="W48">
            <v>12450</v>
          </cell>
          <cell r="X48">
            <v>0</v>
          </cell>
          <cell r="Y48">
            <v>28.835341365461851</v>
          </cell>
          <cell r="Z48">
            <v>158.07228915662651</v>
          </cell>
        </row>
        <row r="49">
          <cell r="B49">
            <v>38945</v>
          </cell>
          <cell r="C49" t="str">
            <v>B-11</v>
          </cell>
          <cell r="D49" t="str">
            <v>B-11:Zone3</v>
          </cell>
          <cell r="E49">
            <v>9</v>
          </cell>
          <cell r="F49">
            <v>50</v>
          </cell>
          <cell r="G49">
            <v>563</v>
          </cell>
          <cell r="H49">
            <v>202</v>
          </cell>
          <cell r="I49">
            <v>0</v>
          </cell>
          <cell r="J49">
            <v>1843</v>
          </cell>
          <cell r="K49">
            <v>595</v>
          </cell>
          <cell r="L49">
            <v>2438</v>
          </cell>
          <cell r="M49">
            <v>24.405250205086137</v>
          </cell>
          <cell r="N49">
            <v>12.24</v>
          </cell>
          <cell r="R49">
            <v>6641.3456321215408</v>
          </cell>
          <cell r="S49">
            <v>48.611111111111114</v>
          </cell>
          <cell r="T49">
            <v>199.18300653594773</v>
          </cell>
          <cell r="W49">
            <v>12240</v>
          </cell>
          <cell r="X49">
            <v>0</v>
          </cell>
          <cell r="Y49">
            <v>48.611111111111107</v>
          </cell>
          <cell r="Z49">
            <v>150.57189542483661</v>
          </cell>
        </row>
        <row r="50">
          <cell r="B50">
            <v>38947</v>
          </cell>
          <cell r="C50" t="str">
            <v>B-11</v>
          </cell>
          <cell r="D50" t="str">
            <v>B-11:Zone3</v>
          </cell>
          <cell r="E50">
            <v>12</v>
          </cell>
          <cell r="F50">
            <v>50</v>
          </cell>
          <cell r="G50">
            <v>562</v>
          </cell>
          <cell r="H50">
            <v>209</v>
          </cell>
          <cell r="I50">
            <v>0</v>
          </cell>
          <cell r="J50">
            <v>1855</v>
          </cell>
          <cell r="K50">
            <v>644</v>
          </cell>
          <cell r="L50">
            <v>2499</v>
          </cell>
          <cell r="M50">
            <v>25.770308123249301</v>
          </cell>
          <cell r="N50">
            <v>12.11</v>
          </cell>
          <cell r="R50">
            <v>6528.3018867924529</v>
          </cell>
          <cell r="S50">
            <v>53.179190751445084</v>
          </cell>
          <cell r="T50">
            <v>206.35838150289018</v>
          </cell>
          <cell r="W50">
            <v>12110</v>
          </cell>
          <cell r="X50">
            <v>0</v>
          </cell>
          <cell r="Y50">
            <v>53.179190751445091</v>
          </cell>
          <cell r="Z50">
            <v>153.17919075144511</v>
          </cell>
        </row>
        <row r="51">
          <cell r="B51">
            <v>38959</v>
          </cell>
          <cell r="C51" t="str">
            <v>B-11</v>
          </cell>
          <cell r="D51" t="str">
            <v>B-11:Zone3</v>
          </cell>
          <cell r="E51">
            <v>11</v>
          </cell>
          <cell r="F51">
            <v>20</v>
          </cell>
          <cell r="G51">
            <v>1308</v>
          </cell>
          <cell r="H51">
            <v>186</v>
          </cell>
          <cell r="I51">
            <v>0</v>
          </cell>
          <cell r="J51">
            <v>815</v>
          </cell>
          <cell r="K51">
            <v>705</v>
          </cell>
          <cell r="L51">
            <v>1520</v>
          </cell>
          <cell r="M51">
            <v>46.381578947368418</v>
          </cell>
          <cell r="N51">
            <v>10.029999999999999</v>
          </cell>
          <cell r="R51">
            <v>12306.748466257668</v>
          </cell>
          <cell r="S51">
            <v>70.289132602193419</v>
          </cell>
          <cell r="T51">
            <v>151.54536390827516</v>
          </cell>
          <cell r="V51" t="str">
            <v>test with lower choke 12% due to limit prod</v>
          </cell>
          <cell r="W51">
            <v>10030</v>
          </cell>
          <cell r="X51">
            <v>0</v>
          </cell>
          <cell r="Y51">
            <v>70.289132602193419</v>
          </cell>
          <cell r="Z51">
            <v>81.256231306081759</v>
          </cell>
        </row>
        <row r="52">
          <cell r="B52">
            <v>38960</v>
          </cell>
          <cell r="C52" t="str">
            <v>B-11</v>
          </cell>
          <cell r="D52" t="str">
            <v>B-11:Zone3</v>
          </cell>
          <cell r="E52">
            <v>5</v>
          </cell>
          <cell r="F52">
            <v>50</v>
          </cell>
          <cell r="G52">
            <v>552</v>
          </cell>
          <cell r="H52">
            <v>191</v>
          </cell>
          <cell r="I52">
            <v>0</v>
          </cell>
          <cell r="J52">
            <v>1298</v>
          </cell>
          <cell r="K52">
            <v>745</v>
          </cell>
          <cell r="L52">
            <v>2043</v>
          </cell>
          <cell r="M52">
            <v>36.465981399902105</v>
          </cell>
          <cell r="N52">
            <v>16.45</v>
          </cell>
          <cell r="R52">
            <v>12673.343605546996</v>
          </cell>
          <cell r="S52">
            <v>45.288753799392097</v>
          </cell>
          <cell r="T52">
            <v>124.19452887537994</v>
          </cell>
          <cell r="W52">
            <v>16450</v>
          </cell>
          <cell r="X52">
            <v>0</v>
          </cell>
          <cell r="Y52">
            <v>45.288753799392097</v>
          </cell>
          <cell r="Z52">
            <v>78.905775075987847</v>
          </cell>
        </row>
        <row r="53">
          <cell r="B53">
            <v>38964</v>
          </cell>
          <cell r="C53" t="str">
            <v>B-11</v>
          </cell>
          <cell r="D53" t="str">
            <v>B-11:Zone3</v>
          </cell>
          <cell r="E53">
            <v>7</v>
          </cell>
          <cell r="F53">
            <v>50</v>
          </cell>
          <cell r="G53">
            <v>496</v>
          </cell>
          <cell r="H53">
            <v>195</v>
          </cell>
          <cell r="I53">
            <v>0</v>
          </cell>
          <cell r="J53">
            <v>1692</v>
          </cell>
          <cell r="K53">
            <v>643</v>
          </cell>
          <cell r="L53">
            <v>2335</v>
          </cell>
          <cell r="M53">
            <v>27.537473233404711</v>
          </cell>
          <cell r="N53">
            <v>15.87</v>
          </cell>
          <cell r="R53">
            <v>9379.432624113475</v>
          </cell>
          <cell r="S53">
            <v>40.516698172652802</v>
          </cell>
          <cell r="T53">
            <v>147.13295526149969</v>
          </cell>
          <cell r="V53" t="str">
            <v>test after field shut down</v>
          </cell>
          <cell r="W53">
            <v>15870</v>
          </cell>
          <cell r="X53">
            <v>0</v>
          </cell>
          <cell r="Y53">
            <v>40.516698172652809</v>
          </cell>
          <cell r="Z53">
            <v>106.61625708884688</v>
          </cell>
        </row>
        <row r="54">
          <cell r="B54">
            <v>38990</v>
          </cell>
          <cell r="C54" t="str">
            <v>B-11</v>
          </cell>
          <cell r="D54" t="str">
            <v>B-11:Zone3</v>
          </cell>
          <cell r="E54">
            <v>16</v>
          </cell>
          <cell r="F54">
            <v>50</v>
          </cell>
          <cell r="G54">
            <v>478</v>
          </cell>
          <cell r="H54">
            <v>195</v>
          </cell>
          <cell r="I54">
            <v>0</v>
          </cell>
          <cell r="J54">
            <v>2033</v>
          </cell>
          <cell r="K54">
            <v>18</v>
          </cell>
          <cell r="L54">
            <v>2051</v>
          </cell>
          <cell r="M54">
            <v>0.87762067284251588</v>
          </cell>
          <cell r="N54">
            <v>11.61</v>
          </cell>
          <cell r="R54">
            <v>5710.7722577471714</v>
          </cell>
          <cell r="S54">
            <v>1.5503875968992249</v>
          </cell>
          <cell r="T54">
            <v>176.65805340223946</v>
          </cell>
          <cell r="V54" t="str">
            <v>same with previous test</v>
          </cell>
          <cell r="W54">
            <v>11610</v>
          </cell>
          <cell r="X54">
            <v>0</v>
          </cell>
          <cell r="Y54">
            <v>1.5503875968992249</v>
          </cell>
          <cell r="Z54">
            <v>175.10766580534022</v>
          </cell>
        </row>
        <row r="55">
          <cell r="B55">
            <v>39002</v>
          </cell>
          <cell r="C55" t="str">
            <v>B-11</v>
          </cell>
          <cell r="D55" t="str">
            <v>B-11:Zone3</v>
          </cell>
          <cell r="E55">
            <v>5</v>
          </cell>
          <cell r="F55">
            <v>28</v>
          </cell>
          <cell r="G55">
            <v>942</v>
          </cell>
          <cell r="H55">
            <v>193</v>
          </cell>
          <cell r="I55">
            <v>0</v>
          </cell>
          <cell r="J55">
            <v>1269</v>
          </cell>
          <cell r="K55">
            <v>0</v>
          </cell>
          <cell r="L55">
            <v>1269</v>
          </cell>
          <cell r="M55">
            <v>0</v>
          </cell>
          <cell r="N55">
            <v>12.84</v>
          </cell>
          <cell r="R55">
            <v>10118.203309692672</v>
          </cell>
          <cell r="S55">
            <v>0</v>
          </cell>
          <cell r="T55">
            <v>98.831775700934585</v>
          </cell>
          <cell r="V55" t="str">
            <v>Test after putting to VS, then back to normal</v>
          </cell>
          <cell r="W55">
            <v>12840</v>
          </cell>
          <cell r="X55">
            <v>0</v>
          </cell>
          <cell r="Y55">
            <v>0</v>
          </cell>
          <cell r="Z55">
            <v>98.831775700934585</v>
          </cell>
        </row>
        <row r="56">
          <cell r="B56">
            <v>39003</v>
          </cell>
          <cell r="C56" t="str">
            <v>B-11</v>
          </cell>
          <cell r="D56" t="str">
            <v>B-11:Zone3</v>
          </cell>
          <cell r="E56">
            <v>9</v>
          </cell>
          <cell r="F56">
            <v>33</v>
          </cell>
          <cell r="G56">
            <v>788</v>
          </cell>
          <cell r="H56">
            <v>213</v>
          </cell>
          <cell r="I56">
            <v>0</v>
          </cell>
          <cell r="J56">
            <v>1204</v>
          </cell>
          <cell r="K56">
            <v>29</v>
          </cell>
          <cell r="L56">
            <v>1233</v>
          </cell>
          <cell r="M56">
            <v>2.3519870235198703</v>
          </cell>
          <cell r="N56">
            <v>13.92</v>
          </cell>
          <cell r="R56">
            <v>11561.461794019933</v>
          </cell>
          <cell r="S56">
            <v>2.0833333333333335</v>
          </cell>
          <cell r="T56">
            <v>88.577586206896555</v>
          </cell>
          <cell r="V56" t="str">
            <v>wtr is not agree w/ Lev Opening</v>
          </cell>
          <cell r="W56">
            <v>13920</v>
          </cell>
          <cell r="X56">
            <v>0</v>
          </cell>
          <cell r="Y56">
            <v>2.0833333333333335</v>
          </cell>
          <cell r="Z56">
            <v>86.494252873563212</v>
          </cell>
        </row>
        <row r="57">
          <cell r="B57">
            <v>39005</v>
          </cell>
          <cell r="C57" t="str">
            <v>B-11</v>
          </cell>
          <cell r="D57" t="str">
            <v>B-11:Zone3</v>
          </cell>
          <cell r="E57">
            <v>7</v>
          </cell>
          <cell r="F57">
            <v>44</v>
          </cell>
          <cell r="G57">
            <v>567</v>
          </cell>
          <cell r="H57">
            <v>216</v>
          </cell>
          <cell r="I57">
            <v>0</v>
          </cell>
          <cell r="J57">
            <v>1878</v>
          </cell>
          <cell r="K57">
            <v>0</v>
          </cell>
          <cell r="L57">
            <v>1878</v>
          </cell>
          <cell r="M57">
            <v>0</v>
          </cell>
          <cell r="N57">
            <v>11.86</v>
          </cell>
          <cell r="R57">
            <v>6315.2289669861557</v>
          </cell>
          <cell r="S57">
            <v>0</v>
          </cell>
          <cell r="T57">
            <v>158.34738617200674</v>
          </cell>
          <cell r="V57" t="str">
            <v xml:space="preserve"> optimized at 44%  (oil flow rate is differ w/ Oil Lev</v>
          </cell>
          <cell r="W57">
            <v>11860</v>
          </cell>
          <cell r="X57">
            <v>0</v>
          </cell>
          <cell r="Y57">
            <v>0</v>
          </cell>
          <cell r="Z57">
            <v>158.34738617200676</v>
          </cell>
        </row>
        <row r="58">
          <cell r="B58">
            <v>39011</v>
          </cell>
          <cell r="C58" t="str">
            <v>B-11</v>
          </cell>
          <cell r="D58" t="str">
            <v>B-11:Zone3</v>
          </cell>
          <cell r="E58">
            <v>12</v>
          </cell>
          <cell r="F58">
            <v>44</v>
          </cell>
          <cell r="G58">
            <v>556</v>
          </cell>
          <cell r="H58">
            <v>214</v>
          </cell>
          <cell r="I58">
            <v>0</v>
          </cell>
          <cell r="J58">
            <v>1846</v>
          </cell>
          <cell r="K58">
            <v>206</v>
          </cell>
          <cell r="L58">
            <v>2052</v>
          </cell>
          <cell r="M58">
            <v>10.038986354775828</v>
          </cell>
          <cell r="N58">
            <v>11.27</v>
          </cell>
          <cell r="R58">
            <v>6105.0920910075838</v>
          </cell>
          <cell r="S58">
            <v>18.278615794143743</v>
          </cell>
          <cell r="T58">
            <v>182.07630878438331</v>
          </cell>
          <cell r="V58" t="str">
            <v>wtr is on and off</v>
          </cell>
          <cell r="W58">
            <v>11270</v>
          </cell>
          <cell r="X58">
            <v>0</v>
          </cell>
          <cell r="Y58">
            <v>18.278615794143747</v>
          </cell>
          <cell r="Z58">
            <v>163.79769299023957</v>
          </cell>
        </row>
        <row r="59">
          <cell r="B59">
            <v>39021</v>
          </cell>
          <cell r="C59" t="str">
            <v>B-11</v>
          </cell>
          <cell r="D59" t="str">
            <v>B-11:Zone3</v>
          </cell>
          <cell r="E59">
            <v>8</v>
          </cell>
          <cell r="F59">
            <v>44</v>
          </cell>
          <cell r="G59">
            <v>551</v>
          </cell>
          <cell r="H59">
            <v>213</v>
          </cell>
          <cell r="I59">
            <v>0</v>
          </cell>
          <cell r="J59">
            <v>1908</v>
          </cell>
          <cell r="K59">
            <v>0</v>
          </cell>
          <cell r="L59">
            <v>1908</v>
          </cell>
          <cell r="M59">
            <v>0</v>
          </cell>
          <cell r="N59">
            <v>10.59</v>
          </cell>
          <cell r="R59">
            <v>5550.3144654088046</v>
          </cell>
          <cell r="S59">
            <v>0</v>
          </cell>
          <cell r="T59">
            <v>180.16997167138811</v>
          </cell>
          <cell r="W59">
            <v>10590</v>
          </cell>
          <cell r="X59">
            <v>0</v>
          </cell>
          <cell r="Y59">
            <v>0</v>
          </cell>
          <cell r="Z59">
            <v>180.16997167138811</v>
          </cell>
        </row>
        <row r="60">
          <cell r="B60">
            <v>39023</v>
          </cell>
          <cell r="C60" t="str">
            <v>B-11</v>
          </cell>
          <cell r="D60" t="str">
            <v>B-11:Zone3</v>
          </cell>
          <cell r="E60">
            <v>15</v>
          </cell>
          <cell r="F60">
            <v>44</v>
          </cell>
          <cell r="G60">
            <v>549</v>
          </cell>
          <cell r="H60">
            <v>216</v>
          </cell>
          <cell r="I60">
            <v>0</v>
          </cell>
          <cell r="J60">
            <v>1815</v>
          </cell>
          <cell r="K60">
            <v>126</v>
          </cell>
          <cell r="L60">
            <v>1941</v>
          </cell>
          <cell r="M60">
            <v>6.491499227202473</v>
          </cell>
          <cell r="N60">
            <v>10.55</v>
          </cell>
          <cell r="R60">
            <v>5812.6721763085397</v>
          </cell>
          <cell r="S60">
            <v>11.943127962085308</v>
          </cell>
          <cell r="T60">
            <v>183.98104265402844</v>
          </cell>
          <cell r="V60" t="str">
            <v>wtr is on and off</v>
          </cell>
          <cell r="W60">
            <v>10550</v>
          </cell>
          <cell r="X60">
            <v>0</v>
          </cell>
          <cell r="Y60">
            <v>11.943127962085308</v>
          </cell>
          <cell r="Z60">
            <v>172.03791469194312</v>
          </cell>
        </row>
        <row r="61">
          <cell r="B61">
            <v>39039</v>
          </cell>
          <cell r="C61" t="str">
            <v>B-11</v>
          </cell>
          <cell r="D61" t="str">
            <v>B-11:Zone3</v>
          </cell>
          <cell r="E61">
            <v>9</v>
          </cell>
          <cell r="F61">
            <v>45</v>
          </cell>
          <cell r="G61">
            <v>561</v>
          </cell>
          <cell r="H61">
            <v>217</v>
          </cell>
          <cell r="I61">
            <v>5</v>
          </cell>
          <cell r="J61">
            <v>1758</v>
          </cell>
          <cell r="K61">
            <v>45</v>
          </cell>
          <cell r="L61">
            <v>1803</v>
          </cell>
          <cell r="M61">
            <v>2.4958402662229617</v>
          </cell>
          <cell r="N61">
            <v>10.27</v>
          </cell>
          <cell r="R61">
            <v>5841.8657565415242</v>
          </cell>
          <cell r="S61">
            <v>4.3816942551119764</v>
          </cell>
          <cell r="T61">
            <v>175.55988315481986</v>
          </cell>
          <cell r="V61" t="str">
            <v>firs 1 hrs wtr show up</v>
          </cell>
          <cell r="W61">
            <v>10270</v>
          </cell>
          <cell r="X61">
            <v>0</v>
          </cell>
          <cell r="Y61">
            <v>4.3816942551119764</v>
          </cell>
          <cell r="Z61">
            <v>171.17818889970789</v>
          </cell>
        </row>
        <row r="62">
          <cell r="B62">
            <v>39049</v>
          </cell>
          <cell r="C62" t="str">
            <v>B-11</v>
          </cell>
          <cell r="D62" t="str">
            <v>B-11:Zone3</v>
          </cell>
          <cell r="E62">
            <v>10</v>
          </cell>
          <cell r="F62">
            <v>47</v>
          </cell>
          <cell r="G62">
            <v>525</v>
          </cell>
          <cell r="H62">
            <v>217</v>
          </cell>
          <cell r="I62">
            <v>0</v>
          </cell>
          <cell r="J62">
            <v>1675</v>
          </cell>
          <cell r="K62">
            <v>138</v>
          </cell>
          <cell r="L62">
            <v>1813</v>
          </cell>
          <cell r="M62">
            <v>7.61169332597904</v>
          </cell>
          <cell r="N62">
            <v>10.59</v>
          </cell>
          <cell r="R62">
            <v>6322.3880597014922</v>
          </cell>
          <cell r="S62">
            <v>13.031161473087819</v>
          </cell>
          <cell r="T62">
            <v>171.19924457034938</v>
          </cell>
          <cell r="V62" t="str">
            <v>firs 2 hrs wtr show up</v>
          </cell>
          <cell r="W62">
            <v>10590</v>
          </cell>
          <cell r="X62">
            <v>0</v>
          </cell>
          <cell r="Y62">
            <v>13.031161473087819</v>
          </cell>
          <cell r="Z62">
            <v>158.16808309726156</v>
          </cell>
        </row>
        <row r="63">
          <cell r="B63">
            <v>39055</v>
          </cell>
          <cell r="C63" t="str">
            <v>B-11</v>
          </cell>
          <cell r="D63" t="str">
            <v>B-11:Zone3</v>
          </cell>
          <cell r="E63">
            <v>12</v>
          </cell>
          <cell r="F63">
            <v>100</v>
          </cell>
          <cell r="G63">
            <v>468</v>
          </cell>
          <cell r="H63">
            <v>208</v>
          </cell>
          <cell r="I63">
            <v>0</v>
          </cell>
          <cell r="J63">
            <v>1583</v>
          </cell>
          <cell r="K63">
            <v>640</v>
          </cell>
          <cell r="L63">
            <v>2223</v>
          </cell>
          <cell r="M63">
            <v>28.789923526765634</v>
          </cell>
          <cell r="N63">
            <v>10.66</v>
          </cell>
          <cell r="R63">
            <v>6734.04927353127</v>
          </cell>
          <cell r="S63">
            <v>60.0375234521576</v>
          </cell>
          <cell r="T63">
            <v>208.53658536585365</v>
          </cell>
          <cell r="V63" t="str">
            <v>optimized w/ 100% choke, but rate is slightly low</v>
          </cell>
          <cell r="W63">
            <v>10660</v>
          </cell>
          <cell r="X63">
            <v>0</v>
          </cell>
          <cell r="Y63">
            <v>60.0375234521576</v>
          </cell>
          <cell r="Z63">
            <v>148.49906191369607</v>
          </cell>
        </row>
        <row r="64">
          <cell r="B64">
            <v>39067</v>
          </cell>
          <cell r="C64" t="str">
            <v>B-11</v>
          </cell>
          <cell r="D64" t="str">
            <v>B-11:Zone3</v>
          </cell>
          <cell r="E64">
            <v>16</v>
          </cell>
          <cell r="F64">
            <v>100</v>
          </cell>
          <cell r="G64">
            <v>470</v>
          </cell>
          <cell r="H64">
            <v>208</v>
          </cell>
          <cell r="I64">
            <v>0</v>
          </cell>
          <cell r="J64">
            <v>1595</v>
          </cell>
          <cell r="K64">
            <v>329</v>
          </cell>
          <cell r="L64">
            <v>1924</v>
          </cell>
          <cell r="M64">
            <v>17.099792099792101</v>
          </cell>
          <cell r="N64">
            <v>10.47</v>
          </cell>
          <cell r="R64">
            <v>6564.2633228840123</v>
          </cell>
          <cell r="S64">
            <v>31.42311365807068</v>
          </cell>
          <cell r="T64">
            <v>183.76313276026744</v>
          </cell>
          <cell r="V64" t="str">
            <v>wtr is On &amp; Off</v>
          </cell>
          <cell r="W64">
            <v>10470</v>
          </cell>
          <cell r="X64">
            <v>0</v>
          </cell>
          <cell r="Y64">
            <v>31.423113658070676</v>
          </cell>
          <cell r="Z64">
            <v>152.34001910219675</v>
          </cell>
        </row>
        <row r="65">
          <cell r="B65">
            <v>39139</v>
          </cell>
          <cell r="C65" t="str">
            <v>B-11</v>
          </cell>
          <cell r="D65" t="str">
            <v>B-11:Zone3</v>
          </cell>
          <cell r="E65">
            <v>17</v>
          </cell>
          <cell r="F65">
            <v>100</v>
          </cell>
          <cell r="G65">
            <v>467</v>
          </cell>
          <cell r="H65">
            <v>210</v>
          </cell>
          <cell r="I65">
            <v>0</v>
          </cell>
          <cell r="J65">
            <v>839</v>
          </cell>
          <cell r="K65">
            <v>7</v>
          </cell>
          <cell r="L65">
            <v>846</v>
          </cell>
          <cell r="M65">
            <v>0.82742316784869974</v>
          </cell>
          <cell r="N65">
            <v>11.86</v>
          </cell>
          <cell r="R65">
            <v>14135.876042908225</v>
          </cell>
          <cell r="S65">
            <v>0.5902192242833052</v>
          </cell>
          <cell r="T65">
            <v>71.332209106239461</v>
          </cell>
          <cell r="V65" t="str">
            <v>Meter/level calibrated on 22 - 23 Feb 07</v>
          </cell>
          <cell r="W65">
            <v>11860</v>
          </cell>
          <cell r="X65">
            <v>0</v>
          </cell>
          <cell r="Y65">
            <v>0.59021922428330531</v>
          </cell>
          <cell r="Z65">
            <v>70.741989881956158</v>
          </cell>
        </row>
        <row r="66">
          <cell r="B66">
            <v>39144</v>
          </cell>
          <cell r="C66" t="str">
            <v>B-11</v>
          </cell>
          <cell r="D66" t="str">
            <v>B-11:Zone3</v>
          </cell>
          <cell r="E66">
            <v>6</v>
          </cell>
          <cell r="F66">
            <v>100</v>
          </cell>
          <cell r="G66">
            <v>468</v>
          </cell>
          <cell r="H66">
            <v>214</v>
          </cell>
          <cell r="I66">
            <v>0</v>
          </cell>
          <cell r="J66">
            <v>827</v>
          </cell>
          <cell r="K66">
            <v>2</v>
          </cell>
          <cell r="L66">
            <v>829</v>
          </cell>
          <cell r="M66">
            <v>0.24125452352231605</v>
          </cell>
          <cell r="N66">
            <v>10.6</v>
          </cell>
          <cell r="R66">
            <v>12817.412333736396</v>
          </cell>
          <cell r="S66">
            <v>0.18867924528301888</v>
          </cell>
          <cell r="T66">
            <v>78.20754716981132</v>
          </cell>
          <cell r="W66">
            <v>10600</v>
          </cell>
          <cell r="X66">
            <v>0</v>
          </cell>
          <cell r="Y66">
            <v>0.18867924528301888</v>
          </cell>
          <cell r="Z66">
            <v>78.018867924528308</v>
          </cell>
        </row>
        <row r="67">
          <cell r="B67">
            <v>39154</v>
          </cell>
          <cell r="C67" t="str">
            <v>B-11</v>
          </cell>
          <cell r="D67" t="str">
            <v>B-11:Zone3</v>
          </cell>
          <cell r="E67">
            <v>8</v>
          </cell>
          <cell r="F67">
            <v>100</v>
          </cell>
          <cell r="G67">
            <v>468</v>
          </cell>
          <cell r="H67">
            <v>213</v>
          </cell>
          <cell r="I67">
            <v>0</v>
          </cell>
          <cell r="J67">
            <v>843.2</v>
          </cell>
          <cell r="K67">
            <v>0</v>
          </cell>
          <cell r="L67">
            <v>843.2</v>
          </cell>
          <cell r="M67">
            <v>0</v>
          </cell>
          <cell r="N67">
            <v>10.44</v>
          </cell>
          <cell r="O67">
            <v>10.44</v>
          </cell>
          <cell r="P67">
            <v>0</v>
          </cell>
          <cell r="R67">
            <v>12381.404174573056</v>
          </cell>
          <cell r="S67">
            <v>0</v>
          </cell>
          <cell r="T67">
            <v>80.76628352490421</v>
          </cell>
          <cell r="W67">
            <v>10440</v>
          </cell>
          <cell r="X67">
            <v>0</v>
          </cell>
          <cell r="Y67">
            <v>0</v>
          </cell>
          <cell r="Z67">
            <v>80.766283524904225</v>
          </cell>
        </row>
        <row r="68">
          <cell r="B68">
            <v>39171</v>
          </cell>
          <cell r="C68" t="str">
            <v>B-11</v>
          </cell>
          <cell r="D68" t="str">
            <v>B-11:Zone3</v>
          </cell>
          <cell r="E68">
            <v>8</v>
          </cell>
          <cell r="F68">
            <v>100</v>
          </cell>
          <cell r="G68">
            <v>477</v>
          </cell>
          <cell r="H68">
            <v>214</v>
          </cell>
          <cell r="I68">
            <v>0</v>
          </cell>
          <cell r="J68">
            <v>647</v>
          </cell>
          <cell r="K68">
            <v>80</v>
          </cell>
          <cell r="L68">
            <v>727</v>
          </cell>
          <cell r="M68">
            <v>11.004126547455297</v>
          </cell>
          <cell r="N68">
            <v>10.08</v>
          </cell>
          <cell r="R68">
            <v>15579.598145285936</v>
          </cell>
          <cell r="S68">
            <v>7.9365079365079367</v>
          </cell>
          <cell r="T68">
            <v>72.123015873015873</v>
          </cell>
          <cell r="V68" t="str">
            <v>wtr trasmitter (0) but show reading</v>
          </cell>
          <cell r="W68">
            <v>10080</v>
          </cell>
          <cell r="X68">
            <v>0</v>
          </cell>
          <cell r="Y68">
            <v>7.9365079365079367</v>
          </cell>
          <cell r="Z68">
            <v>64.186507936507937</v>
          </cell>
        </row>
        <row r="69">
          <cell r="B69">
            <v>39182</v>
          </cell>
          <cell r="C69" t="str">
            <v>B-11</v>
          </cell>
          <cell r="D69" t="str">
            <v>B-11:Zone3</v>
          </cell>
          <cell r="E69">
            <v>8</v>
          </cell>
          <cell r="F69">
            <v>100</v>
          </cell>
          <cell r="G69">
            <v>487</v>
          </cell>
          <cell r="H69">
            <v>214</v>
          </cell>
          <cell r="I69">
            <v>0</v>
          </cell>
          <cell r="J69">
            <v>565.5</v>
          </cell>
          <cell r="K69">
            <v>0</v>
          </cell>
          <cell r="L69">
            <v>565.5</v>
          </cell>
          <cell r="M69">
            <v>0</v>
          </cell>
          <cell r="N69">
            <v>9.94</v>
          </cell>
          <cell r="O69">
            <v>9.94</v>
          </cell>
          <cell r="P69">
            <v>0</v>
          </cell>
          <cell r="R69">
            <v>17577.36516357206</v>
          </cell>
          <cell r="S69">
            <v>0</v>
          </cell>
          <cell r="T69">
            <v>56.891348088531188</v>
          </cell>
          <cell r="W69">
            <v>9940</v>
          </cell>
          <cell r="X69">
            <v>0</v>
          </cell>
          <cell r="Y69">
            <v>0</v>
          </cell>
          <cell r="Z69">
            <v>56.891348088531188</v>
          </cell>
        </row>
        <row r="70">
          <cell r="B70">
            <v>39187</v>
          </cell>
          <cell r="C70" t="str">
            <v>B-11</v>
          </cell>
          <cell r="D70" t="str">
            <v>B-11:Zone3</v>
          </cell>
          <cell r="E70">
            <v>10</v>
          </cell>
          <cell r="F70">
            <v>100</v>
          </cell>
          <cell r="G70">
            <v>486</v>
          </cell>
          <cell r="H70">
            <v>210</v>
          </cell>
          <cell r="I70">
            <v>0</v>
          </cell>
          <cell r="J70">
            <v>569</v>
          </cell>
          <cell r="K70">
            <v>110</v>
          </cell>
          <cell r="L70">
            <v>679</v>
          </cell>
          <cell r="M70">
            <v>16.200294550810014</v>
          </cell>
          <cell r="N70">
            <v>9.82</v>
          </cell>
          <cell r="O70">
            <v>9.82</v>
          </cell>
          <cell r="P70">
            <v>0</v>
          </cell>
          <cell r="R70">
            <v>17258.347978910369</v>
          </cell>
          <cell r="S70">
            <v>11.201629327902241</v>
          </cell>
          <cell r="T70">
            <v>69.144602851323825</v>
          </cell>
          <cell r="V70" t="str">
            <v>wtr shown first hour test, need to extend the test to 12 hrs</v>
          </cell>
          <cell r="W70">
            <v>9820</v>
          </cell>
          <cell r="X70">
            <v>0</v>
          </cell>
          <cell r="Y70">
            <v>11.201629327902239</v>
          </cell>
          <cell r="Z70">
            <v>57.942973523421585</v>
          </cell>
        </row>
        <row r="71">
          <cell r="B71">
            <v>39188</v>
          </cell>
          <cell r="C71" t="str">
            <v>B-11</v>
          </cell>
          <cell r="D71" t="str">
            <v>B-11:Zone3</v>
          </cell>
          <cell r="E71">
            <v>6</v>
          </cell>
          <cell r="F71">
            <v>100</v>
          </cell>
          <cell r="G71">
            <v>473</v>
          </cell>
          <cell r="H71">
            <v>216</v>
          </cell>
          <cell r="I71">
            <v>0</v>
          </cell>
          <cell r="J71">
            <v>532.70000000000005</v>
          </cell>
          <cell r="K71">
            <v>11.5</v>
          </cell>
          <cell r="L71">
            <v>544.20000000000005</v>
          </cell>
          <cell r="M71">
            <v>2.1131936787945609</v>
          </cell>
          <cell r="N71">
            <v>9.92</v>
          </cell>
          <cell r="O71">
            <v>9.92</v>
          </cell>
          <cell r="P71">
            <v>0</v>
          </cell>
          <cell r="R71">
            <v>18622.113760090106</v>
          </cell>
          <cell r="S71">
            <v>1.159274193548387</v>
          </cell>
          <cell r="T71">
            <v>54.858870967741936</v>
          </cell>
          <cell r="W71">
            <v>9920</v>
          </cell>
          <cell r="X71">
            <v>0</v>
          </cell>
          <cell r="Y71">
            <v>1.159274193548387</v>
          </cell>
          <cell r="Z71">
            <v>53.699596774193552</v>
          </cell>
        </row>
        <row r="72">
          <cell r="B72">
            <v>39203</v>
          </cell>
          <cell r="C72" t="str">
            <v>B-11</v>
          </cell>
          <cell r="D72" t="str">
            <v>B-11:Zone3</v>
          </cell>
          <cell r="E72">
            <v>10</v>
          </cell>
          <cell r="F72">
            <v>90</v>
          </cell>
          <cell r="G72">
            <v>473</v>
          </cell>
          <cell r="H72">
            <v>206</v>
          </cell>
          <cell r="I72">
            <v>0</v>
          </cell>
          <cell r="J72">
            <v>566</v>
          </cell>
          <cell r="K72">
            <v>784</v>
          </cell>
          <cell r="L72">
            <v>1350</v>
          </cell>
          <cell r="M72">
            <v>58.074074074074076</v>
          </cell>
          <cell r="N72">
            <v>10.91</v>
          </cell>
          <cell r="O72">
            <v>10.91</v>
          </cell>
          <cell r="P72">
            <v>0</v>
          </cell>
          <cell r="R72">
            <v>19275.618374558304</v>
          </cell>
          <cell r="S72">
            <v>71.860678276810262</v>
          </cell>
          <cell r="T72">
            <v>123.73968835930339</v>
          </cell>
          <cell r="V72" t="str">
            <v xml:space="preserve">Test during F G S </v>
          </cell>
          <cell r="W72">
            <v>10910</v>
          </cell>
          <cell r="X72">
            <v>0</v>
          </cell>
          <cell r="Y72">
            <v>71.860678276810262</v>
          </cell>
          <cell r="Z72">
            <v>51.879010082493124</v>
          </cell>
        </row>
        <row r="73">
          <cell r="B73">
            <v>39210</v>
          </cell>
          <cell r="C73" t="str">
            <v>B-11</v>
          </cell>
          <cell r="D73" t="str">
            <v>B-11:Zone3</v>
          </cell>
          <cell r="E73">
            <v>16</v>
          </cell>
          <cell r="F73">
            <v>100</v>
          </cell>
          <cell r="G73">
            <v>477</v>
          </cell>
          <cell r="H73">
            <v>205</v>
          </cell>
          <cell r="I73">
            <v>0</v>
          </cell>
          <cell r="J73">
            <v>564</v>
          </cell>
          <cell r="K73">
            <v>371</v>
          </cell>
          <cell r="L73">
            <v>935</v>
          </cell>
          <cell r="M73">
            <v>39.679144385026738</v>
          </cell>
          <cell r="N73">
            <v>9.6999999999999993</v>
          </cell>
          <cell r="O73">
            <v>9.6999999999999993</v>
          </cell>
          <cell r="P73">
            <v>0</v>
          </cell>
          <cell r="R73">
            <v>17198.581560283688</v>
          </cell>
          <cell r="S73">
            <v>38.24742268041237</v>
          </cell>
          <cell r="T73">
            <v>96.391752577319593</v>
          </cell>
          <cell r="V73" t="str">
            <v>wtr slugging</v>
          </cell>
          <cell r="W73">
            <v>9700</v>
          </cell>
          <cell r="X73">
            <v>0</v>
          </cell>
          <cell r="Y73">
            <v>38.247422680412377</v>
          </cell>
          <cell r="Z73">
            <v>58.144329896907223</v>
          </cell>
        </row>
        <row r="74">
          <cell r="B74">
            <v>39218</v>
          </cell>
          <cell r="C74" t="str">
            <v>B-11</v>
          </cell>
          <cell r="D74" t="str">
            <v>B-11:Zone3</v>
          </cell>
          <cell r="E74">
            <v>8</v>
          </cell>
          <cell r="F74">
            <v>100</v>
          </cell>
          <cell r="G74">
            <v>505</v>
          </cell>
          <cell r="H74">
            <v>208</v>
          </cell>
          <cell r="I74">
            <v>0</v>
          </cell>
          <cell r="J74">
            <v>614.20000000000005</v>
          </cell>
          <cell r="K74">
            <v>663.3</v>
          </cell>
          <cell r="L74">
            <v>1277.5</v>
          </cell>
          <cell r="M74">
            <v>51.921722113502938</v>
          </cell>
          <cell r="N74">
            <v>9.36</v>
          </cell>
          <cell r="O74">
            <v>9.36</v>
          </cell>
          <cell r="P74">
            <v>0</v>
          </cell>
          <cell r="R74">
            <v>15239.335721263433</v>
          </cell>
          <cell r="S74">
            <v>70.865384615384613</v>
          </cell>
          <cell r="T74">
            <v>136.48504273504273</v>
          </cell>
          <cell r="W74">
            <v>9360</v>
          </cell>
          <cell r="X74">
            <v>0</v>
          </cell>
          <cell r="Y74">
            <v>70.865384615384613</v>
          </cell>
          <cell r="Z74">
            <v>65.619658119658126</v>
          </cell>
        </row>
        <row r="75">
          <cell r="B75">
            <v>39221</v>
          </cell>
          <cell r="C75" t="str">
            <v>B-11</v>
          </cell>
          <cell r="D75" t="str">
            <v>B-11:Zone3</v>
          </cell>
          <cell r="E75">
            <v>10</v>
          </cell>
          <cell r="F75">
            <v>100</v>
          </cell>
          <cell r="G75">
            <v>486</v>
          </cell>
          <cell r="H75">
            <v>209</v>
          </cell>
          <cell r="I75">
            <v>0</v>
          </cell>
          <cell r="J75">
            <v>617</v>
          </cell>
          <cell r="K75">
            <v>638</v>
          </cell>
          <cell r="L75">
            <v>1255</v>
          </cell>
          <cell r="M75">
            <v>50.836653386454181</v>
          </cell>
          <cell r="N75">
            <v>9.43</v>
          </cell>
          <cell r="O75">
            <v>9.43</v>
          </cell>
          <cell r="P75">
            <v>0</v>
          </cell>
          <cell r="R75">
            <v>15283.630470016207</v>
          </cell>
          <cell r="S75">
            <v>67.656415694591729</v>
          </cell>
          <cell r="T75">
            <v>133.08589607635207</v>
          </cell>
          <cell r="V75" t="str">
            <v>Need to extent test due to wtr was high and not constant</v>
          </cell>
          <cell r="W75">
            <v>9430</v>
          </cell>
          <cell r="X75">
            <v>0</v>
          </cell>
          <cell r="Y75">
            <v>67.656415694591729</v>
          </cell>
          <cell r="Z75">
            <v>65.429480381760342</v>
          </cell>
        </row>
        <row r="76">
          <cell r="B76">
            <v>39223</v>
          </cell>
          <cell r="C76" t="str">
            <v>B-11</v>
          </cell>
          <cell r="D76" t="str">
            <v>B-11:Zone3</v>
          </cell>
          <cell r="E76">
            <v>23</v>
          </cell>
          <cell r="F76">
            <v>96</v>
          </cell>
          <cell r="G76">
            <v>478</v>
          </cell>
          <cell r="H76">
            <v>203</v>
          </cell>
          <cell r="I76">
            <v>0</v>
          </cell>
          <cell r="J76">
            <v>707</v>
          </cell>
          <cell r="K76">
            <v>314</v>
          </cell>
          <cell r="L76">
            <v>1021</v>
          </cell>
          <cell r="M76">
            <v>30.754162585700293</v>
          </cell>
          <cell r="N76">
            <v>9.51</v>
          </cell>
          <cell r="O76">
            <v>9.51</v>
          </cell>
          <cell r="P76">
            <v>0</v>
          </cell>
          <cell r="R76">
            <v>13451.202263083451</v>
          </cell>
          <cell r="S76">
            <v>33.017875920084123</v>
          </cell>
          <cell r="T76">
            <v>107.36067297581494</v>
          </cell>
          <cell r="W76">
            <v>9510</v>
          </cell>
          <cell r="X76">
            <v>0</v>
          </cell>
          <cell r="Y76">
            <v>33.017875920084123</v>
          </cell>
          <cell r="Z76">
            <v>74.342797055730813</v>
          </cell>
        </row>
        <row r="77">
          <cell r="B77">
            <v>39225</v>
          </cell>
          <cell r="C77" t="str">
            <v>B-11</v>
          </cell>
          <cell r="D77" t="str">
            <v>B-11:Zone3</v>
          </cell>
          <cell r="E77">
            <v>8</v>
          </cell>
          <cell r="F77">
            <v>100</v>
          </cell>
          <cell r="G77">
            <v>476</v>
          </cell>
          <cell r="H77">
            <v>207</v>
          </cell>
          <cell r="I77">
            <v>0</v>
          </cell>
          <cell r="J77">
            <v>667.5</v>
          </cell>
          <cell r="K77">
            <v>708.4</v>
          </cell>
          <cell r="L77">
            <v>1375.9</v>
          </cell>
          <cell r="M77">
            <v>51.486299876444512</v>
          </cell>
          <cell r="N77">
            <v>9.31</v>
          </cell>
          <cell r="O77">
            <v>9.31</v>
          </cell>
          <cell r="P77">
            <v>0</v>
          </cell>
          <cell r="R77">
            <v>13947.565543071161</v>
          </cell>
          <cell r="S77">
            <v>76.090225563909769</v>
          </cell>
          <cell r="T77">
            <v>147.78732545649839</v>
          </cell>
          <cell r="W77">
            <v>9310</v>
          </cell>
          <cell r="X77">
            <v>0</v>
          </cell>
          <cell r="Y77">
            <v>76.090225563909769</v>
          </cell>
          <cell r="Z77">
            <v>71.697099892588611</v>
          </cell>
        </row>
        <row r="78">
          <cell r="B78">
            <v>39232</v>
          </cell>
          <cell r="C78" t="str">
            <v>B-11</v>
          </cell>
          <cell r="D78" t="str">
            <v>B-11:Zone3</v>
          </cell>
          <cell r="E78">
            <v>6</v>
          </cell>
          <cell r="F78">
            <v>100</v>
          </cell>
          <cell r="G78">
            <v>467</v>
          </cell>
          <cell r="H78">
            <v>206</v>
          </cell>
          <cell r="I78">
            <v>0</v>
          </cell>
          <cell r="J78">
            <v>699</v>
          </cell>
          <cell r="K78">
            <v>260</v>
          </cell>
          <cell r="L78">
            <v>959</v>
          </cell>
          <cell r="M78">
            <v>27.111574556830032</v>
          </cell>
          <cell r="N78">
            <v>9.3699999999999992</v>
          </cell>
          <cell r="O78">
            <v>9.3699999999999992</v>
          </cell>
          <cell r="P78">
            <v>0</v>
          </cell>
          <cell r="R78">
            <v>13404.86409155937</v>
          </cell>
          <cell r="S78">
            <v>27.748132337246531</v>
          </cell>
          <cell r="T78">
            <v>102.34791889007471</v>
          </cell>
          <cell r="V78" t="str">
            <v>wtr not stable</v>
          </cell>
          <cell r="W78">
            <v>9370</v>
          </cell>
          <cell r="X78">
            <v>0</v>
          </cell>
          <cell r="Y78">
            <v>27.748132337246535</v>
          </cell>
          <cell r="Z78">
            <v>74.599786552828178</v>
          </cell>
        </row>
        <row r="79">
          <cell r="B79">
            <v>39239</v>
          </cell>
          <cell r="C79" t="str">
            <v>B-11</v>
          </cell>
          <cell r="D79" t="str">
            <v>B-11:Zone3</v>
          </cell>
          <cell r="E79">
            <v>18</v>
          </cell>
          <cell r="F79">
            <v>100</v>
          </cell>
          <cell r="G79">
            <v>466</v>
          </cell>
          <cell r="H79">
            <v>208</v>
          </cell>
          <cell r="I79">
            <v>0</v>
          </cell>
          <cell r="J79">
            <v>669.1</v>
          </cell>
          <cell r="K79">
            <v>861.5</v>
          </cell>
          <cell r="L79">
            <v>1530.6</v>
          </cell>
          <cell r="M79">
            <v>56.285116947602248</v>
          </cell>
          <cell r="N79">
            <v>9.34</v>
          </cell>
          <cell r="O79">
            <v>9.34</v>
          </cell>
          <cell r="P79">
            <v>0</v>
          </cell>
          <cell r="R79">
            <v>13959.049469436557</v>
          </cell>
          <cell r="S79">
            <v>92.237687366167023</v>
          </cell>
          <cell r="T79">
            <v>163.87580299785867</v>
          </cell>
          <cell r="V79" t="str">
            <v>higher wtr compared to previous test</v>
          </cell>
          <cell r="W79">
            <v>9340</v>
          </cell>
          <cell r="X79">
            <v>0</v>
          </cell>
          <cell r="Y79">
            <v>92.237687366167023</v>
          </cell>
          <cell r="Z79">
            <v>71.638115631691647</v>
          </cell>
        </row>
        <row r="80">
          <cell r="B80">
            <v>39244</v>
          </cell>
          <cell r="C80" t="str">
            <v>B-11</v>
          </cell>
          <cell r="D80" t="str">
            <v>B-11:Zone3</v>
          </cell>
          <cell r="E80">
            <v>14</v>
          </cell>
          <cell r="F80">
            <v>100</v>
          </cell>
          <cell r="G80">
            <v>495</v>
          </cell>
          <cell r="H80">
            <v>204</v>
          </cell>
          <cell r="I80">
            <v>0</v>
          </cell>
          <cell r="J80">
            <v>616.6</v>
          </cell>
          <cell r="K80">
            <v>584.29999999999995</v>
          </cell>
          <cell r="L80">
            <v>1200.9000000000001</v>
          </cell>
          <cell r="M80">
            <v>48.655175285202766</v>
          </cell>
          <cell r="N80">
            <v>8.9499999999999993</v>
          </cell>
          <cell r="O80">
            <v>8.9499999999999993</v>
          </cell>
          <cell r="P80">
            <v>0</v>
          </cell>
          <cell r="R80">
            <v>14515.082711644502</v>
          </cell>
          <cell r="S80">
            <v>65.284916201117312</v>
          </cell>
          <cell r="T80">
            <v>134.17877094972067</v>
          </cell>
          <cell r="W80">
            <v>8950</v>
          </cell>
          <cell r="X80">
            <v>0</v>
          </cell>
          <cell r="Y80">
            <v>65.284916201117312</v>
          </cell>
          <cell r="Z80">
            <v>68.89385474860336</v>
          </cell>
        </row>
        <row r="81">
          <cell r="B81">
            <v>39245</v>
          </cell>
          <cell r="C81" t="str">
            <v>B-11</v>
          </cell>
          <cell r="D81" t="str">
            <v>B-11:Zone3</v>
          </cell>
          <cell r="E81">
            <v>9</v>
          </cell>
          <cell r="F81">
            <v>100</v>
          </cell>
          <cell r="G81">
            <v>496</v>
          </cell>
          <cell r="H81">
            <v>201</v>
          </cell>
          <cell r="I81">
            <v>0</v>
          </cell>
          <cell r="J81">
            <v>646.29999999999995</v>
          </cell>
          <cell r="K81">
            <v>866.4</v>
          </cell>
          <cell r="L81">
            <v>1512.7</v>
          </cell>
          <cell r="M81">
            <v>57.275071064983145</v>
          </cell>
          <cell r="N81">
            <v>8.92</v>
          </cell>
          <cell r="O81">
            <v>8.92</v>
          </cell>
          <cell r="P81">
            <v>0</v>
          </cell>
          <cell r="R81">
            <v>13801.640105214297</v>
          </cell>
          <cell r="S81">
            <v>97.130044843049333</v>
          </cell>
          <cell r="T81">
            <v>169.58520179372198</v>
          </cell>
          <cell r="V81" t="str">
            <v>wtr increased</v>
          </cell>
          <cell r="W81">
            <v>8920</v>
          </cell>
          <cell r="X81">
            <v>0</v>
          </cell>
          <cell r="Y81">
            <v>97.130044843049319</v>
          </cell>
          <cell r="Z81">
            <v>72.455156950672645</v>
          </cell>
        </row>
        <row r="82">
          <cell r="B82">
            <v>39281</v>
          </cell>
          <cell r="C82" t="str">
            <v>B-11</v>
          </cell>
          <cell r="D82" t="str">
            <v>B-11:Zone3</v>
          </cell>
          <cell r="E82">
            <v>12</v>
          </cell>
          <cell r="F82">
            <v>100</v>
          </cell>
          <cell r="G82">
            <v>480</v>
          </cell>
          <cell r="H82">
            <v>211</v>
          </cell>
          <cell r="I82">
            <v>1</v>
          </cell>
          <cell r="J82">
            <v>454.1</v>
          </cell>
          <cell r="K82">
            <v>477.1</v>
          </cell>
          <cell r="L82">
            <v>931.2</v>
          </cell>
          <cell r="M82">
            <v>51.234965635738831</v>
          </cell>
          <cell r="N82">
            <v>9.56</v>
          </cell>
          <cell r="O82">
            <v>9.56</v>
          </cell>
          <cell r="P82">
            <v>0</v>
          </cell>
          <cell r="R82">
            <v>21052.63157894737</v>
          </cell>
          <cell r="S82">
            <v>49.905857740585773</v>
          </cell>
          <cell r="T82">
            <v>97.405857740585773</v>
          </cell>
          <cell r="V82" t="str">
            <v>Test after Field S/D, first 3 hrs not stable, need to retest</v>
          </cell>
          <cell r="W82">
            <v>9560</v>
          </cell>
          <cell r="X82">
            <v>0</v>
          </cell>
          <cell r="Y82">
            <v>49.905857740585773</v>
          </cell>
          <cell r="Z82">
            <v>47.5</v>
          </cell>
        </row>
        <row r="83">
          <cell r="B83">
            <v>39329</v>
          </cell>
          <cell r="C83" t="str">
            <v>B-11</v>
          </cell>
          <cell r="D83" t="str">
            <v>B-11:Zone3</v>
          </cell>
          <cell r="E83">
            <v>11</v>
          </cell>
          <cell r="F83">
            <v>100</v>
          </cell>
          <cell r="G83">
            <v>475</v>
          </cell>
          <cell r="H83">
            <v>194</v>
          </cell>
          <cell r="I83">
            <v>2</v>
          </cell>
          <cell r="J83">
            <v>619</v>
          </cell>
          <cell r="K83">
            <v>810</v>
          </cell>
          <cell r="L83">
            <v>1429</v>
          </cell>
          <cell r="M83">
            <v>56.682995101469558</v>
          </cell>
          <cell r="N83">
            <v>7.98</v>
          </cell>
          <cell r="R83">
            <v>12891.760904684976</v>
          </cell>
          <cell r="S83">
            <v>101.50375939849624</v>
          </cell>
          <cell r="T83">
            <v>179.07268170426065</v>
          </cell>
          <cell r="V83" t="str">
            <v>oil back but gas declined</v>
          </cell>
          <cell r="W83">
            <v>7980</v>
          </cell>
          <cell r="X83">
            <v>0</v>
          </cell>
          <cell r="Y83">
            <v>101.50375939849623</v>
          </cell>
          <cell r="Z83">
            <v>77.568922305764403</v>
          </cell>
        </row>
        <row r="84">
          <cell r="B84">
            <v>39339</v>
          </cell>
          <cell r="C84" t="str">
            <v>B-11</v>
          </cell>
          <cell r="D84" t="str">
            <v>B-11:Zone3</v>
          </cell>
          <cell r="E84">
            <v>9</v>
          </cell>
          <cell r="F84">
            <v>100</v>
          </cell>
          <cell r="G84">
            <v>474</v>
          </cell>
          <cell r="H84">
            <v>200</v>
          </cell>
          <cell r="I84">
            <v>3</v>
          </cell>
          <cell r="J84">
            <v>627</v>
          </cell>
          <cell r="K84">
            <v>574</v>
          </cell>
          <cell r="L84">
            <v>1201</v>
          </cell>
          <cell r="M84">
            <v>47.793505412156534</v>
          </cell>
          <cell r="N84">
            <v>7.86</v>
          </cell>
          <cell r="R84">
            <v>12535.885167464116</v>
          </cell>
          <cell r="S84">
            <v>73.027989821882954</v>
          </cell>
          <cell r="T84">
            <v>152.79898218829516</v>
          </cell>
          <cell r="W84">
            <v>7860</v>
          </cell>
          <cell r="X84">
            <v>0</v>
          </cell>
          <cell r="Y84">
            <v>73.027989821882954</v>
          </cell>
          <cell r="Z84">
            <v>79.770992366412216</v>
          </cell>
        </row>
        <row r="85">
          <cell r="B85">
            <v>39371</v>
          </cell>
          <cell r="C85" t="str">
            <v>B-11</v>
          </cell>
          <cell r="D85" t="str">
            <v>B-11:Zone3</v>
          </cell>
          <cell r="E85">
            <v>8</v>
          </cell>
          <cell r="F85">
            <v>100</v>
          </cell>
          <cell r="G85">
            <v>480</v>
          </cell>
          <cell r="H85">
            <v>202</v>
          </cell>
          <cell r="I85">
            <v>4</v>
          </cell>
          <cell r="J85">
            <v>524</v>
          </cell>
          <cell r="K85">
            <v>536</v>
          </cell>
          <cell r="L85">
            <v>1060</v>
          </cell>
          <cell r="M85">
            <v>50.566037735849058</v>
          </cell>
          <cell r="N85">
            <v>7.48</v>
          </cell>
          <cell r="R85">
            <v>14274.809160305344</v>
          </cell>
          <cell r="S85">
            <v>71.657754010695186</v>
          </cell>
          <cell r="T85">
            <v>141.71122994652407</v>
          </cell>
          <cell r="V85" t="str">
            <v>Oil decreased</v>
          </cell>
          <cell r="W85">
            <v>7480</v>
          </cell>
          <cell r="X85">
            <v>0</v>
          </cell>
          <cell r="Y85">
            <v>71.657754010695186</v>
          </cell>
          <cell r="Z85">
            <v>70.053475935828871</v>
          </cell>
        </row>
        <row r="86">
          <cell r="B86">
            <v>39403</v>
          </cell>
          <cell r="C86" t="str">
            <v>B-11</v>
          </cell>
          <cell r="D86" t="str">
            <v>B-11:Zone3</v>
          </cell>
          <cell r="E86">
            <v>19</v>
          </cell>
          <cell r="F86">
            <v>100</v>
          </cell>
          <cell r="G86">
            <v>464</v>
          </cell>
          <cell r="H86">
            <v>210</v>
          </cell>
          <cell r="I86">
            <v>4</v>
          </cell>
          <cell r="J86">
            <v>574</v>
          </cell>
          <cell r="K86">
            <v>431</v>
          </cell>
          <cell r="L86">
            <v>1005</v>
          </cell>
          <cell r="M86">
            <v>42.885572139303484</v>
          </cell>
          <cell r="N86">
            <v>7.4</v>
          </cell>
          <cell r="R86">
            <v>12891.98606271777</v>
          </cell>
          <cell r="S86">
            <v>58.243243243243242</v>
          </cell>
          <cell r="T86">
            <v>135.81081081081081</v>
          </cell>
          <cell r="W86">
            <v>7400</v>
          </cell>
          <cell r="X86">
            <v>0</v>
          </cell>
          <cell r="Y86">
            <v>58.243243243243242</v>
          </cell>
          <cell r="Z86">
            <v>77.567567567567565</v>
          </cell>
        </row>
        <row r="87">
          <cell r="B87">
            <v>39416</v>
          </cell>
          <cell r="C87" t="str">
            <v>B-11</v>
          </cell>
          <cell r="D87" t="str">
            <v>B-11:Zone3</v>
          </cell>
          <cell r="E87">
            <v>12</v>
          </cell>
          <cell r="F87">
            <v>100</v>
          </cell>
          <cell r="G87">
            <v>474</v>
          </cell>
          <cell r="H87">
            <v>199</v>
          </cell>
          <cell r="I87">
            <v>6</v>
          </cell>
          <cell r="J87">
            <v>508.1</v>
          </cell>
          <cell r="K87">
            <v>889.3</v>
          </cell>
          <cell r="L87">
            <v>1397.4</v>
          </cell>
          <cell r="M87">
            <v>63.639616430513811</v>
          </cell>
          <cell r="N87">
            <v>7.02</v>
          </cell>
          <cell r="O87">
            <v>7.02</v>
          </cell>
          <cell r="P87">
            <v>0</v>
          </cell>
          <cell r="R87">
            <v>13816.17791773273</v>
          </cell>
          <cell r="S87">
            <v>126.68091168091168</v>
          </cell>
          <cell r="T87">
            <v>199.05982905982907</v>
          </cell>
          <cell r="W87">
            <v>7020</v>
          </cell>
          <cell r="X87">
            <v>0</v>
          </cell>
          <cell r="Y87">
            <v>126.68091168091168</v>
          </cell>
          <cell r="Z87">
            <v>72.378917378917393</v>
          </cell>
        </row>
        <row r="88">
          <cell r="B88">
            <v>39479</v>
          </cell>
          <cell r="C88" t="str">
            <v>B-11</v>
          </cell>
          <cell r="D88" t="str">
            <v>B-11:Zone3</v>
          </cell>
          <cell r="E88">
            <v>12</v>
          </cell>
          <cell r="F88">
            <v>100</v>
          </cell>
          <cell r="G88">
            <v>464</v>
          </cell>
          <cell r="H88">
            <v>194</v>
          </cell>
          <cell r="I88">
            <v>9</v>
          </cell>
          <cell r="J88">
            <v>445</v>
          </cell>
          <cell r="K88">
            <v>383</v>
          </cell>
          <cell r="L88">
            <v>828</v>
          </cell>
          <cell r="M88">
            <v>46.256038647342997</v>
          </cell>
          <cell r="N88">
            <v>6.35</v>
          </cell>
          <cell r="R88">
            <v>14269.662921348314</v>
          </cell>
          <cell r="S88">
            <v>60.314960629921259</v>
          </cell>
          <cell r="T88">
            <v>130.39370078740157</v>
          </cell>
          <cell r="W88">
            <v>6350</v>
          </cell>
          <cell r="X88">
            <v>0</v>
          </cell>
          <cell r="Y88">
            <v>60.314960629921266</v>
          </cell>
          <cell r="Z88">
            <v>70.078740157480325</v>
          </cell>
        </row>
        <row r="89">
          <cell r="B89">
            <v>39492</v>
          </cell>
          <cell r="C89" t="str">
            <v>B-11</v>
          </cell>
          <cell r="D89" t="str">
            <v>B-11:Zone3</v>
          </cell>
          <cell r="E89">
            <v>12</v>
          </cell>
          <cell r="F89">
            <v>100</v>
          </cell>
          <cell r="G89">
            <v>459</v>
          </cell>
          <cell r="H89">
            <v>194</v>
          </cell>
          <cell r="I89">
            <v>10</v>
          </cell>
          <cell r="J89">
            <v>448</v>
          </cell>
          <cell r="K89">
            <v>620</v>
          </cell>
          <cell r="L89">
            <v>1068</v>
          </cell>
          <cell r="M89">
            <v>58.052434456928836</v>
          </cell>
          <cell r="N89">
            <v>6.31</v>
          </cell>
          <cell r="R89">
            <v>14084.821428571429</v>
          </cell>
          <cell r="S89">
            <v>98.256735340729008</v>
          </cell>
          <cell r="T89">
            <v>169.25515055467511</v>
          </cell>
          <cell r="W89">
            <v>6310</v>
          </cell>
          <cell r="X89">
            <v>0</v>
          </cell>
          <cell r="Y89">
            <v>98.256735340729008</v>
          </cell>
          <cell r="Z89">
            <v>70.998415213946117</v>
          </cell>
        </row>
        <row r="90">
          <cell r="B90">
            <v>39515</v>
          </cell>
          <cell r="C90" t="str">
            <v>B-11</v>
          </cell>
          <cell r="D90" t="str">
            <v>B-11:Zone3</v>
          </cell>
          <cell r="E90">
            <v>8</v>
          </cell>
          <cell r="F90">
            <v>100</v>
          </cell>
          <cell r="G90">
            <v>483</v>
          </cell>
          <cell r="H90">
            <v>192</v>
          </cell>
          <cell r="I90">
            <v>11</v>
          </cell>
          <cell r="J90">
            <v>450</v>
          </cell>
          <cell r="K90">
            <v>420</v>
          </cell>
          <cell r="L90">
            <v>870</v>
          </cell>
          <cell r="M90">
            <v>48.275862068965516</v>
          </cell>
          <cell r="N90">
            <v>5.88</v>
          </cell>
          <cell r="R90">
            <v>13066.666666666666</v>
          </cell>
          <cell r="S90">
            <v>71.428571428571431</v>
          </cell>
          <cell r="T90">
            <v>147.9591836734694</v>
          </cell>
          <cell r="W90">
            <v>5880</v>
          </cell>
          <cell r="X90">
            <v>0</v>
          </cell>
          <cell r="Y90">
            <v>71.428571428571431</v>
          </cell>
          <cell r="Z90">
            <v>76.530612244897966</v>
          </cell>
        </row>
        <row r="91">
          <cell r="B91">
            <v>39534</v>
          </cell>
          <cell r="C91" t="str">
            <v>B-11</v>
          </cell>
          <cell r="D91" t="str">
            <v>B-11:Zone3</v>
          </cell>
          <cell r="E91">
            <v>11</v>
          </cell>
          <cell r="F91">
            <v>100</v>
          </cell>
          <cell r="G91">
            <v>483</v>
          </cell>
          <cell r="H91">
            <v>198</v>
          </cell>
          <cell r="I91">
            <v>11</v>
          </cell>
          <cell r="J91">
            <v>411</v>
          </cell>
          <cell r="K91">
            <v>375</v>
          </cell>
          <cell r="L91">
            <v>786</v>
          </cell>
          <cell r="M91">
            <v>47.709923664122137</v>
          </cell>
          <cell r="N91">
            <v>5.83</v>
          </cell>
          <cell r="R91">
            <v>14184.914841849148</v>
          </cell>
          <cell r="S91">
            <v>64.322469982847338</v>
          </cell>
          <cell r="T91">
            <v>134.81989708404802</v>
          </cell>
          <cell r="V91" t="str">
            <v>wtr showed after 8 hrs test</v>
          </cell>
          <cell r="W91">
            <v>5830</v>
          </cell>
          <cell r="X91">
            <v>0</v>
          </cell>
          <cell r="Y91">
            <v>64.322469982847338</v>
          </cell>
          <cell r="Z91">
            <v>70.497427101200685</v>
          </cell>
        </row>
        <row r="92">
          <cell r="B92">
            <v>39557</v>
          </cell>
          <cell r="C92" t="str">
            <v>B-11</v>
          </cell>
          <cell r="D92" t="str">
            <v>B-11:Zone3</v>
          </cell>
          <cell r="E92">
            <v>10</v>
          </cell>
          <cell r="F92">
            <v>100</v>
          </cell>
          <cell r="G92">
            <v>473</v>
          </cell>
          <cell r="H92">
            <v>200</v>
          </cell>
          <cell r="I92">
            <v>12</v>
          </cell>
          <cell r="J92">
            <v>439</v>
          </cell>
          <cell r="K92">
            <v>218</v>
          </cell>
          <cell r="L92">
            <v>657</v>
          </cell>
          <cell r="M92">
            <v>33.181126331811264</v>
          </cell>
          <cell r="N92">
            <v>5.6</v>
          </cell>
          <cell r="R92">
            <v>12756.26423690205</v>
          </cell>
          <cell r="S92">
            <v>38.928571428571431</v>
          </cell>
          <cell r="T92">
            <v>117.32142857142857</v>
          </cell>
          <cell r="V92" t="str">
            <v>wtr getting better</v>
          </cell>
          <cell r="W92">
            <v>5600</v>
          </cell>
          <cell r="X92">
            <v>0</v>
          </cell>
          <cell r="Y92">
            <v>38.928571428571431</v>
          </cell>
          <cell r="Z92">
            <v>78.392857142857153</v>
          </cell>
        </row>
        <row r="93">
          <cell r="B93">
            <v>39576</v>
          </cell>
          <cell r="C93" t="str">
            <v>B-11</v>
          </cell>
          <cell r="D93" t="str">
            <v>B-11:Zone3</v>
          </cell>
          <cell r="E93">
            <v>9</v>
          </cell>
          <cell r="F93">
            <v>100</v>
          </cell>
          <cell r="G93">
            <v>473</v>
          </cell>
          <cell r="H93">
            <v>186</v>
          </cell>
          <cell r="I93">
            <v>13</v>
          </cell>
          <cell r="J93">
            <v>430</v>
          </cell>
          <cell r="K93">
            <v>340</v>
          </cell>
          <cell r="L93">
            <v>770</v>
          </cell>
          <cell r="M93">
            <v>44.155844155844157</v>
          </cell>
          <cell r="N93">
            <v>5.52</v>
          </cell>
          <cell r="R93">
            <v>12837.209302325582</v>
          </cell>
          <cell r="S93">
            <v>61.594202898550726</v>
          </cell>
          <cell r="T93">
            <v>139.49275362318841</v>
          </cell>
          <cell r="W93">
            <v>5520</v>
          </cell>
          <cell r="X93">
            <v>0</v>
          </cell>
          <cell r="Y93">
            <v>61.594202898550726</v>
          </cell>
          <cell r="Z93">
            <v>77.898550724637687</v>
          </cell>
        </row>
        <row r="94">
          <cell r="B94">
            <v>39584</v>
          </cell>
          <cell r="C94" t="str">
            <v>B-11</v>
          </cell>
          <cell r="D94" t="str">
            <v>B-11:Zone3</v>
          </cell>
          <cell r="E94">
            <v>18</v>
          </cell>
          <cell r="F94">
            <v>100</v>
          </cell>
          <cell r="G94">
            <v>463</v>
          </cell>
          <cell r="H94">
            <v>185</v>
          </cell>
          <cell r="I94">
            <v>13</v>
          </cell>
          <cell r="J94">
            <v>407</v>
          </cell>
          <cell r="K94">
            <v>436</v>
          </cell>
          <cell r="L94">
            <v>843</v>
          </cell>
          <cell r="M94">
            <v>51.720047449584818</v>
          </cell>
          <cell r="N94">
            <v>5.52</v>
          </cell>
          <cell r="R94">
            <v>13562.653562653562</v>
          </cell>
          <cell r="S94">
            <v>78.985507246376812</v>
          </cell>
          <cell r="T94">
            <v>152.71739130434781</v>
          </cell>
          <cell r="W94">
            <v>5520</v>
          </cell>
          <cell r="X94">
            <v>0</v>
          </cell>
          <cell r="Y94">
            <v>78.985507246376812</v>
          </cell>
          <cell r="Z94">
            <v>73.731884057971016</v>
          </cell>
        </row>
        <row r="95">
          <cell r="B95">
            <v>39594</v>
          </cell>
          <cell r="C95" t="str">
            <v>B-11</v>
          </cell>
          <cell r="D95" t="str">
            <v>B-11:Zone3</v>
          </cell>
          <cell r="E95">
            <v>10</v>
          </cell>
          <cell r="F95">
            <v>100</v>
          </cell>
          <cell r="G95">
            <v>463</v>
          </cell>
          <cell r="H95">
            <v>201</v>
          </cell>
          <cell r="I95">
            <v>12</v>
          </cell>
          <cell r="J95">
            <v>430</v>
          </cell>
          <cell r="K95">
            <v>212</v>
          </cell>
          <cell r="L95">
            <v>642</v>
          </cell>
          <cell r="M95">
            <v>33.021806853582554</v>
          </cell>
          <cell r="N95">
            <v>5.44</v>
          </cell>
          <cell r="R95">
            <v>12651.162790697674</v>
          </cell>
          <cell r="S95">
            <v>38.970588235294116</v>
          </cell>
          <cell r="T95">
            <v>118.01470588235294</v>
          </cell>
          <cell r="V95" t="str">
            <v>wtr shows only 2 hrs in the mid of the test</v>
          </cell>
          <cell r="W95">
            <v>5440</v>
          </cell>
          <cell r="X95">
            <v>0</v>
          </cell>
          <cell r="Y95">
            <v>38.970588235294116</v>
          </cell>
          <cell r="Z95">
            <v>79.044117647058812</v>
          </cell>
        </row>
        <row r="96">
          <cell r="B96">
            <v>39619</v>
          </cell>
          <cell r="C96" t="str">
            <v>B-11</v>
          </cell>
          <cell r="D96" t="str">
            <v>B-11:Zone3</v>
          </cell>
          <cell r="E96">
            <v>11</v>
          </cell>
          <cell r="F96">
            <v>100</v>
          </cell>
          <cell r="G96">
            <v>532</v>
          </cell>
          <cell r="H96">
            <v>179</v>
          </cell>
          <cell r="I96">
            <v>13</v>
          </cell>
          <cell r="J96">
            <v>350</v>
          </cell>
          <cell r="K96">
            <v>326</v>
          </cell>
          <cell r="L96">
            <v>676</v>
          </cell>
          <cell r="M96">
            <v>48.22485207100592</v>
          </cell>
          <cell r="N96">
            <v>4.6500000000000004</v>
          </cell>
          <cell r="R96">
            <v>13285.714285714286</v>
          </cell>
          <cell r="S96">
            <v>70.107526881720432</v>
          </cell>
          <cell r="T96">
            <v>145.3763440860215</v>
          </cell>
          <cell r="W96">
            <v>4650</v>
          </cell>
          <cell r="X96">
            <v>0</v>
          </cell>
          <cell r="Y96">
            <v>70.107526881720432</v>
          </cell>
          <cell r="Z96">
            <v>75.268817204301072</v>
          </cell>
        </row>
        <row r="97">
          <cell r="B97">
            <v>39636</v>
          </cell>
          <cell r="C97" t="str">
            <v>B-11</v>
          </cell>
          <cell r="D97" t="str">
            <v>B-11:Zone3</v>
          </cell>
          <cell r="E97">
            <v>10</v>
          </cell>
          <cell r="F97">
            <v>100</v>
          </cell>
          <cell r="G97">
            <v>533</v>
          </cell>
          <cell r="H97">
            <v>175</v>
          </cell>
          <cell r="I97">
            <v>14</v>
          </cell>
          <cell r="J97">
            <v>303.3</v>
          </cell>
          <cell r="K97">
            <v>68.7</v>
          </cell>
          <cell r="L97">
            <v>372</v>
          </cell>
          <cell r="M97">
            <v>18.467741935483872</v>
          </cell>
          <cell r="N97">
            <v>4.3899999999999997</v>
          </cell>
          <cell r="O97">
            <v>4.3899999999999997</v>
          </cell>
          <cell r="P97">
            <v>0</v>
          </cell>
          <cell r="R97">
            <v>14474.118034948895</v>
          </cell>
          <cell r="S97">
            <v>15.649202733485193</v>
          </cell>
          <cell r="T97">
            <v>84.73804100227791</v>
          </cell>
          <cell r="V97" t="str">
            <v>oil/wtr decereased</v>
          </cell>
          <cell r="W97">
            <v>4390</v>
          </cell>
          <cell r="X97">
            <v>0</v>
          </cell>
          <cell r="Y97">
            <v>15.649202733485195</v>
          </cell>
          <cell r="Z97">
            <v>69.088838268792713</v>
          </cell>
        </row>
        <row r="98">
          <cell r="B98">
            <v>39646</v>
          </cell>
          <cell r="C98" t="str">
            <v>B-11</v>
          </cell>
          <cell r="D98" t="str">
            <v>B-11:Zone3</v>
          </cell>
          <cell r="E98">
            <v>9</v>
          </cell>
          <cell r="F98">
            <v>100</v>
          </cell>
          <cell r="G98">
            <v>532</v>
          </cell>
          <cell r="H98">
            <v>173</v>
          </cell>
          <cell r="I98">
            <v>14</v>
          </cell>
          <cell r="J98">
            <v>348</v>
          </cell>
          <cell r="K98">
            <v>0</v>
          </cell>
          <cell r="L98">
            <v>348</v>
          </cell>
          <cell r="M98">
            <v>0</v>
          </cell>
          <cell r="N98">
            <v>4.3899999999999997</v>
          </cell>
          <cell r="R98">
            <v>12614.942528735632</v>
          </cell>
          <cell r="S98">
            <v>0</v>
          </cell>
          <cell r="T98">
            <v>79.271070615034162</v>
          </cell>
          <cell r="W98">
            <v>4390</v>
          </cell>
          <cell r="X98">
            <v>0</v>
          </cell>
          <cell r="Y98">
            <v>0</v>
          </cell>
          <cell r="Z98">
            <v>79.271070615034176</v>
          </cell>
        </row>
        <row r="99">
          <cell r="B99">
            <v>39672</v>
          </cell>
          <cell r="C99" t="str">
            <v>B-11</v>
          </cell>
          <cell r="D99" t="str">
            <v>B-11:Zone3</v>
          </cell>
          <cell r="E99">
            <v>8</v>
          </cell>
          <cell r="F99">
            <v>100</v>
          </cell>
          <cell r="G99">
            <v>533</v>
          </cell>
          <cell r="H99">
            <v>177</v>
          </cell>
          <cell r="I99">
            <v>13</v>
          </cell>
          <cell r="J99">
            <v>313</v>
          </cell>
          <cell r="K99">
            <v>0</v>
          </cell>
          <cell r="L99">
            <v>313</v>
          </cell>
          <cell r="M99">
            <v>0</v>
          </cell>
          <cell r="N99">
            <v>3.58</v>
          </cell>
          <cell r="R99">
            <v>11437.699680511181</v>
          </cell>
          <cell r="S99">
            <v>0</v>
          </cell>
          <cell r="T99">
            <v>87.430167597765362</v>
          </cell>
          <cell r="W99">
            <v>3580</v>
          </cell>
          <cell r="X99">
            <v>0</v>
          </cell>
          <cell r="Y99">
            <v>0</v>
          </cell>
          <cell r="Z99">
            <v>87.430167597765362</v>
          </cell>
        </row>
        <row r="100">
          <cell r="B100">
            <v>39683</v>
          </cell>
          <cell r="C100" t="str">
            <v>B-11</v>
          </cell>
          <cell r="D100" t="str">
            <v>B-11:Zone3</v>
          </cell>
          <cell r="E100">
            <v>10</v>
          </cell>
          <cell r="F100">
            <v>100</v>
          </cell>
          <cell r="G100">
            <v>532</v>
          </cell>
          <cell r="H100">
            <v>165</v>
          </cell>
          <cell r="I100">
            <v>14</v>
          </cell>
          <cell r="J100">
            <v>301</v>
          </cell>
          <cell r="K100">
            <v>335</v>
          </cell>
          <cell r="L100">
            <v>636</v>
          </cell>
          <cell r="M100">
            <v>52.672955974842765</v>
          </cell>
          <cell r="N100">
            <v>3.45</v>
          </cell>
          <cell r="R100">
            <v>11461.794019933555</v>
          </cell>
          <cell r="S100">
            <v>97.101449275362313</v>
          </cell>
          <cell r="T100">
            <v>184.34782608695653</v>
          </cell>
          <cell r="V100" t="str">
            <v>wtr shows not constant</v>
          </cell>
          <cell r="W100">
            <v>3450</v>
          </cell>
          <cell r="X100">
            <v>0</v>
          </cell>
          <cell r="Y100">
            <v>97.101449275362313</v>
          </cell>
          <cell r="Z100">
            <v>87.246376811594203</v>
          </cell>
        </row>
        <row r="101">
          <cell r="B101">
            <v>39708</v>
          </cell>
          <cell r="C101" t="str">
            <v>B-11</v>
          </cell>
          <cell r="D101" t="str">
            <v>B-11:Zone3</v>
          </cell>
          <cell r="E101">
            <v>7</v>
          </cell>
          <cell r="F101">
            <v>100</v>
          </cell>
          <cell r="G101">
            <v>533</v>
          </cell>
          <cell r="H101">
            <v>168</v>
          </cell>
          <cell r="I101">
            <v>14</v>
          </cell>
          <cell r="J101">
            <v>279</v>
          </cell>
          <cell r="K101">
            <v>164</v>
          </cell>
          <cell r="L101">
            <v>443</v>
          </cell>
          <cell r="M101">
            <v>37.020316027088036</v>
          </cell>
          <cell r="N101">
            <v>3.35</v>
          </cell>
          <cell r="R101">
            <v>12007.168458781362</v>
          </cell>
          <cell r="S101">
            <v>48.955223880597018</v>
          </cell>
          <cell r="T101">
            <v>132.23880597014926</v>
          </cell>
          <cell r="W101">
            <v>3350</v>
          </cell>
          <cell r="X101">
            <v>0</v>
          </cell>
          <cell r="Y101">
            <v>48.955223880597011</v>
          </cell>
          <cell r="Z101">
            <v>83.28358208955224</v>
          </cell>
        </row>
        <row r="102">
          <cell r="B102">
            <v>39715</v>
          </cell>
          <cell r="C102" t="str">
            <v>B-11</v>
          </cell>
          <cell r="D102" t="str">
            <v>B-11:Zone3</v>
          </cell>
          <cell r="E102">
            <v>10</v>
          </cell>
          <cell r="F102">
            <v>100</v>
          </cell>
          <cell r="G102">
            <v>533</v>
          </cell>
          <cell r="H102">
            <v>157</v>
          </cell>
          <cell r="I102">
            <v>12</v>
          </cell>
          <cell r="J102">
            <v>322</v>
          </cell>
          <cell r="K102">
            <v>93</v>
          </cell>
          <cell r="L102">
            <v>415</v>
          </cell>
          <cell r="M102">
            <v>22.409638554216869</v>
          </cell>
          <cell r="N102">
            <v>3.5</v>
          </cell>
          <cell r="O102">
            <v>3.5</v>
          </cell>
          <cell r="R102">
            <v>10869.565217391304</v>
          </cell>
          <cell r="S102">
            <v>26.571428571428573</v>
          </cell>
          <cell r="T102">
            <v>118.57142857142857</v>
          </cell>
          <cell r="V102" t="str">
            <v>wtr decreased</v>
          </cell>
          <cell r="W102">
            <v>3500</v>
          </cell>
          <cell r="X102">
            <v>0</v>
          </cell>
          <cell r="Y102">
            <v>26.571428571428573</v>
          </cell>
          <cell r="Z102">
            <v>92</v>
          </cell>
        </row>
        <row r="103">
          <cell r="B103">
            <v>39758</v>
          </cell>
          <cell r="C103" t="str">
            <v>B-11</v>
          </cell>
          <cell r="D103" t="str">
            <v>B-11:Zone3</v>
          </cell>
          <cell r="E103">
            <v>11</v>
          </cell>
          <cell r="F103">
            <v>100</v>
          </cell>
          <cell r="G103">
            <v>542</v>
          </cell>
          <cell r="H103">
            <v>124</v>
          </cell>
          <cell r="J103">
            <v>3</v>
          </cell>
          <cell r="K103">
            <v>201</v>
          </cell>
          <cell r="L103">
            <v>204</v>
          </cell>
          <cell r="M103">
            <v>98.529411764705884</v>
          </cell>
          <cell r="N103">
            <v>1.9</v>
          </cell>
          <cell r="R103">
            <v>633333.33333333337</v>
          </cell>
          <cell r="S103">
            <v>105.78947368421052</v>
          </cell>
          <cell r="T103">
            <v>107.36842105263158</v>
          </cell>
          <cell r="V103" t="str">
            <v>3 times unload to VS (good sign), need  Chicksan</v>
          </cell>
          <cell r="W103">
            <v>1900</v>
          </cell>
          <cell r="X103">
            <v>0</v>
          </cell>
          <cell r="Y103">
            <v>105.78947368421053</v>
          </cell>
          <cell r="Z103">
            <v>1.5789473684210527</v>
          </cell>
        </row>
        <row r="104">
          <cell r="B104">
            <v>39767</v>
          </cell>
          <cell r="C104" t="str">
            <v>B-11</v>
          </cell>
          <cell r="D104" t="str">
            <v>B-11:Zone3</v>
          </cell>
          <cell r="E104">
            <v>10</v>
          </cell>
          <cell r="F104">
            <v>100</v>
          </cell>
          <cell r="G104">
            <v>419</v>
          </cell>
          <cell r="H104">
            <v>85</v>
          </cell>
          <cell r="J104">
            <v>2</v>
          </cell>
          <cell r="K104">
            <v>0</v>
          </cell>
          <cell r="L104">
            <v>2</v>
          </cell>
          <cell r="M104">
            <v>0</v>
          </cell>
          <cell r="N104">
            <v>0</v>
          </cell>
          <cell r="O104">
            <v>0</v>
          </cell>
          <cell r="R104">
            <v>0</v>
          </cell>
          <cell r="T104">
            <v>0</v>
          </cell>
          <cell r="V104" t="str">
            <v>bad result</v>
          </cell>
          <cell r="W104">
            <v>0</v>
          </cell>
          <cell r="X104">
            <v>0</v>
          </cell>
          <cell r="Y104" t="e">
            <v>#DIV/0!</v>
          </cell>
          <cell r="Z104" t="e">
            <v>#DIV/0!</v>
          </cell>
        </row>
        <row r="105">
          <cell r="B105">
            <v>39820</v>
          </cell>
          <cell r="C105" t="str">
            <v>B-11</v>
          </cell>
          <cell r="D105" t="str">
            <v>B-11:Zone3</v>
          </cell>
          <cell r="E105">
            <v>12</v>
          </cell>
          <cell r="F105">
            <v>99</v>
          </cell>
          <cell r="G105">
            <v>483</v>
          </cell>
          <cell r="H105">
            <v>125</v>
          </cell>
          <cell r="I105">
            <v>568</v>
          </cell>
          <cell r="J105">
            <v>300</v>
          </cell>
          <cell r="K105">
            <v>27</v>
          </cell>
          <cell r="L105">
            <v>327</v>
          </cell>
          <cell r="M105">
            <v>8.2568807339449535</v>
          </cell>
          <cell r="N105">
            <v>1.93</v>
          </cell>
          <cell r="R105">
            <v>6433.333333333333</v>
          </cell>
          <cell r="S105">
            <v>13.989637305699482</v>
          </cell>
          <cell r="T105">
            <v>169.43005181347149</v>
          </cell>
          <cell r="V105" t="str">
            <v>after tbg bullead (SITP ~ 1200 psi)</v>
          </cell>
          <cell r="W105">
            <v>1930</v>
          </cell>
          <cell r="X105">
            <v>0</v>
          </cell>
          <cell r="Y105">
            <v>13.989637305699482</v>
          </cell>
          <cell r="Z105">
            <v>155.44041450777203</v>
          </cell>
        </row>
        <row r="106">
          <cell r="B106">
            <v>39823</v>
          </cell>
          <cell r="C106" t="str">
            <v>B-11</v>
          </cell>
          <cell r="D106" t="str">
            <v>B-11:Zone3</v>
          </cell>
          <cell r="E106">
            <v>22</v>
          </cell>
          <cell r="F106">
            <v>100</v>
          </cell>
          <cell r="G106">
            <v>482</v>
          </cell>
          <cell r="H106">
            <v>114</v>
          </cell>
          <cell r="I106">
            <v>559</v>
          </cell>
          <cell r="J106">
            <v>209</v>
          </cell>
          <cell r="K106">
            <v>198</v>
          </cell>
          <cell r="L106">
            <v>407</v>
          </cell>
          <cell r="M106">
            <v>48.648648648648646</v>
          </cell>
          <cell r="N106">
            <v>1.57</v>
          </cell>
          <cell r="R106">
            <v>7511.9617224880385</v>
          </cell>
          <cell r="S106">
            <v>126.11464968152866</v>
          </cell>
          <cell r="T106">
            <v>259.23566878980893</v>
          </cell>
          <cell r="V106" t="str">
            <v>periodically bullhead _flow</v>
          </cell>
          <cell r="W106">
            <v>1570</v>
          </cell>
          <cell r="X106">
            <v>0</v>
          </cell>
          <cell r="Y106">
            <v>126.11464968152866</v>
          </cell>
          <cell r="Z106">
            <v>133.12101910828025</v>
          </cell>
        </row>
        <row r="107">
          <cell r="B107">
            <v>39864</v>
          </cell>
          <cell r="C107" t="str">
            <v>B-11</v>
          </cell>
          <cell r="D107" t="str">
            <v>B-11:Zone3</v>
          </cell>
          <cell r="E107">
            <v>8</v>
          </cell>
          <cell r="F107">
            <v>85</v>
          </cell>
          <cell r="G107">
            <v>481</v>
          </cell>
          <cell r="H107">
            <v>63</v>
          </cell>
          <cell r="I107">
            <v>724</v>
          </cell>
          <cell r="J107">
            <v>3</v>
          </cell>
          <cell r="K107">
            <v>0</v>
          </cell>
          <cell r="L107">
            <v>3</v>
          </cell>
          <cell r="M107">
            <v>0</v>
          </cell>
          <cell r="N107">
            <v>0.2</v>
          </cell>
          <cell r="O107">
            <v>1.1000000000000001</v>
          </cell>
          <cell r="P107">
            <v>0.9</v>
          </cell>
          <cell r="R107">
            <v>66666.666666666672</v>
          </cell>
          <cell r="S107">
            <v>0</v>
          </cell>
          <cell r="T107">
            <v>15</v>
          </cell>
          <cell r="V107" t="str">
            <v>For Allocation purpose (Test dated 24 Feb 09)</v>
          </cell>
          <cell r="W107">
            <v>200</v>
          </cell>
          <cell r="X107">
            <v>900</v>
          </cell>
          <cell r="Y107">
            <v>0</v>
          </cell>
          <cell r="Z107">
            <v>15</v>
          </cell>
        </row>
        <row r="108">
          <cell r="B108">
            <v>39868</v>
          </cell>
          <cell r="C108" t="str">
            <v>B-11</v>
          </cell>
          <cell r="D108" t="str">
            <v>B-11:Zone3</v>
          </cell>
          <cell r="E108">
            <v>8</v>
          </cell>
          <cell r="F108">
            <v>85</v>
          </cell>
          <cell r="G108">
            <v>481</v>
          </cell>
          <cell r="H108">
            <v>63</v>
          </cell>
          <cell r="I108">
            <v>724</v>
          </cell>
          <cell r="J108">
            <v>3</v>
          </cell>
          <cell r="K108">
            <v>0</v>
          </cell>
          <cell r="L108">
            <v>3</v>
          </cell>
          <cell r="M108">
            <v>0</v>
          </cell>
          <cell r="N108">
            <v>0.2</v>
          </cell>
          <cell r="O108">
            <v>1.1000000000000001</v>
          </cell>
          <cell r="P108">
            <v>0.9</v>
          </cell>
          <cell r="R108">
            <v>66666.666666666672</v>
          </cell>
          <cell r="S108">
            <v>0</v>
          </cell>
          <cell r="T108">
            <v>15</v>
          </cell>
          <cell r="V108" t="str">
            <v>gas  lift with 1 MMSCFD, need to bullhead</v>
          </cell>
          <cell r="W108">
            <v>200</v>
          </cell>
          <cell r="X108">
            <v>900</v>
          </cell>
          <cell r="Y108">
            <v>0</v>
          </cell>
          <cell r="Z108">
            <v>15</v>
          </cell>
        </row>
        <row r="109">
          <cell r="B109">
            <v>39876</v>
          </cell>
          <cell r="C109" t="str">
            <v>B-11</v>
          </cell>
          <cell r="D109" t="str">
            <v>B-11:Zone3</v>
          </cell>
          <cell r="E109">
            <v>7</v>
          </cell>
          <cell r="F109">
            <v>76</v>
          </cell>
          <cell r="G109">
            <v>483</v>
          </cell>
          <cell r="H109">
            <v>88</v>
          </cell>
          <cell r="I109">
            <v>1564</v>
          </cell>
          <cell r="J109">
            <v>3</v>
          </cell>
          <cell r="K109">
            <v>1934.2</v>
          </cell>
          <cell r="L109">
            <v>1937.2</v>
          </cell>
          <cell r="M109">
            <v>99.845137311583727</v>
          </cell>
          <cell r="N109">
            <v>0.98</v>
          </cell>
          <cell r="O109">
            <v>6.54</v>
          </cell>
          <cell r="P109">
            <v>5.56</v>
          </cell>
          <cell r="R109">
            <v>326666.66666666669</v>
          </cell>
          <cell r="S109">
            <v>1973.6734693877552</v>
          </cell>
          <cell r="T109">
            <v>1976.7346938775511</v>
          </cell>
          <cell r="V109" t="str">
            <v>need to check oil cut at water leg ?</v>
          </cell>
          <cell r="W109">
            <v>980</v>
          </cell>
          <cell r="X109">
            <v>5560</v>
          </cell>
          <cell r="Y109">
            <v>1973.6734693877552</v>
          </cell>
          <cell r="Z109">
            <v>3.0612244897959182</v>
          </cell>
        </row>
        <row r="110">
          <cell r="B110">
            <v>39940</v>
          </cell>
          <cell r="C110" t="str">
            <v>B-11</v>
          </cell>
          <cell r="D110" t="str">
            <v>B-11:Zone3</v>
          </cell>
          <cell r="E110">
            <v>16</v>
          </cell>
          <cell r="F110">
            <v>98</v>
          </cell>
          <cell r="G110">
            <v>423</v>
          </cell>
          <cell r="H110">
            <v>122</v>
          </cell>
          <cell r="I110">
            <v>1079</v>
          </cell>
          <cell r="J110">
            <v>355.2</v>
          </cell>
          <cell r="K110">
            <v>918.4</v>
          </cell>
          <cell r="L110">
            <v>1273.5999999999999</v>
          </cell>
          <cell r="M110">
            <v>72.110552763819101</v>
          </cell>
          <cell r="N110">
            <v>1.02</v>
          </cell>
          <cell r="O110">
            <v>5.53</v>
          </cell>
          <cell r="P110">
            <v>4.51</v>
          </cell>
          <cell r="R110">
            <v>2871.6216216216217</v>
          </cell>
          <cell r="S110">
            <v>900.39215686274508</v>
          </cell>
          <cell r="T110">
            <v>1248.6274509803923</v>
          </cell>
          <cell r="V110" t="str">
            <v>surprising.. Need to check visual shake out</v>
          </cell>
          <cell r="W110">
            <v>1020</v>
          </cell>
          <cell r="X110">
            <v>4510</v>
          </cell>
          <cell r="Y110">
            <v>900.39215686274508</v>
          </cell>
          <cell r="Z110">
            <v>348.23529411764702</v>
          </cell>
        </row>
        <row r="111">
          <cell r="B111">
            <v>39947</v>
          </cell>
          <cell r="C111" t="str">
            <v>B-11</v>
          </cell>
          <cell r="D111" t="str">
            <v>B-11:Zone3</v>
          </cell>
          <cell r="E111">
            <v>9</v>
          </cell>
          <cell r="F111">
            <v>98</v>
          </cell>
          <cell r="G111">
            <v>393</v>
          </cell>
          <cell r="H111">
            <v>143</v>
          </cell>
          <cell r="I111">
            <v>921</v>
          </cell>
          <cell r="J111">
            <v>524.70000000000005</v>
          </cell>
          <cell r="K111">
            <v>558.5</v>
          </cell>
          <cell r="L111">
            <v>1083.2</v>
          </cell>
          <cell r="M111">
            <v>51.560192023633675</v>
          </cell>
          <cell r="N111">
            <v>1.51</v>
          </cell>
          <cell r="O111">
            <v>5.39</v>
          </cell>
          <cell r="P111">
            <v>3.88</v>
          </cell>
          <cell r="R111">
            <v>2877.8349533066516</v>
          </cell>
          <cell r="S111">
            <v>369.86754966887418</v>
          </cell>
          <cell r="T111">
            <v>717.35099337748341</v>
          </cell>
          <cell r="V111" t="str">
            <v>best result and keep monitoring</v>
          </cell>
          <cell r="W111">
            <v>1510</v>
          </cell>
          <cell r="X111">
            <v>3880</v>
          </cell>
          <cell r="Y111">
            <v>369.86754966887418</v>
          </cell>
          <cell r="Z111">
            <v>347.48344370860929</v>
          </cell>
        </row>
        <row r="112">
          <cell r="B112">
            <v>39948</v>
          </cell>
          <cell r="C112" t="str">
            <v>B-11</v>
          </cell>
          <cell r="D112" t="str">
            <v>B-11:Zone3</v>
          </cell>
          <cell r="E112">
            <v>8</v>
          </cell>
          <cell r="F112">
            <v>99</v>
          </cell>
          <cell r="G112">
            <v>393</v>
          </cell>
          <cell r="H112">
            <v>145</v>
          </cell>
          <cell r="I112">
            <v>888</v>
          </cell>
          <cell r="J112">
            <v>457</v>
          </cell>
          <cell r="K112">
            <v>200</v>
          </cell>
          <cell r="L112">
            <v>657</v>
          </cell>
          <cell r="M112">
            <v>30.441400304414003</v>
          </cell>
          <cell r="N112">
            <v>1.9</v>
          </cell>
          <cell r="O112">
            <v>5.22</v>
          </cell>
          <cell r="P112">
            <v>3.32</v>
          </cell>
          <cell r="R112">
            <v>4157.5492341356676</v>
          </cell>
          <cell r="S112">
            <v>105.26315789473684</v>
          </cell>
          <cell r="T112">
            <v>345.78947368421052</v>
          </cell>
          <cell r="V112" t="str">
            <v>alloc purpose</v>
          </cell>
          <cell r="W112">
            <v>1900</v>
          </cell>
          <cell r="X112">
            <v>3320</v>
          </cell>
          <cell r="Y112">
            <v>105.26315789473685</v>
          </cell>
          <cell r="Z112">
            <v>240.5263157894737</v>
          </cell>
        </row>
        <row r="113">
          <cell r="B113">
            <v>39949</v>
          </cell>
          <cell r="C113" t="str">
            <v>B-11</v>
          </cell>
          <cell r="D113" t="str">
            <v>B-11:Zone3</v>
          </cell>
          <cell r="E113">
            <v>15</v>
          </cell>
          <cell r="F113">
            <v>100</v>
          </cell>
          <cell r="G113">
            <v>394</v>
          </cell>
          <cell r="H113">
            <v>141</v>
          </cell>
          <cell r="I113">
            <v>995</v>
          </cell>
          <cell r="J113">
            <v>443.2</v>
          </cell>
          <cell r="K113">
            <v>200</v>
          </cell>
          <cell r="L113">
            <v>643.20000000000005</v>
          </cell>
          <cell r="M113">
            <v>31.094527363184081</v>
          </cell>
          <cell r="N113">
            <v>1.42</v>
          </cell>
          <cell r="O113">
            <v>5.34</v>
          </cell>
          <cell r="P113">
            <v>3.92</v>
          </cell>
          <cell r="R113">
            <v>3203.9711191335741</v>
          </cell>
          <cell r="S113">
            <v>140.8450704225352</v>
          </cell>
          <cell r="T113">
            <v>452.95774647887322</v>
          </cell>
          <cell r="V113" t="str">
            <v>alloc purpose</v>
          </cell>
          <cell r="W113">
            <v>1420</v>
          </cell>
          <cell r="X113">
            <v>3920</v>
          </cell>
          <cell r="Y113">
            <v>140.84507042253523</v>
          </cell>
          <cell r="Z113">
            <v>312.11267605633805</v>
          </cell>
        </row>
        <row r="114">
          <cell r="B114">
            <v>39950</v>
          </cell>
          <cell r="C114" t="str">
            <v>B-11</v>
          </cell>
          <cell r="D114" t="str">
            <v>B-11:Zone3</v>
          </cell>
          <cell r="E114">
            <v>22</v>
          </cell>
          <cell r="F114">
            <v>100</v>
          </cell>
          <cell r="G114">
            <v>394</v>
          </cell>
          <cell r="H114">
            <v>145</v>
          </cell>
          <cell r="I114">
            <v>973</v>
          </cell>
          <cell r="J114">
            <v>468.7</v>
          </cell>
          <cell r="K114">
            <v>1728.8</v>
          </cell>
          <cell r="L114">
            <v>2197.5</v>
          </cell>
          <cell r="M114">
            <v>78.671217292377705</v>
          </cell>
          <cell r="N114">
            <v>1.37</v>
          </cell>
          <cell r="O114">
            <v>5.22</v>
          </cell>
          <cell r="P114">
            <v>3.85</v>
          </cell>
          <cell r="R114">
            <v>2922.9784510347772</v>
          </cell>
          <cell r="S114">
            <v>1261.8978102189781</v>
          </cell>
          <cell r="T114">
            <v>1604.0145985401459</v>
          </cell>
          <cell r="V114" t="str">
            <v>still good</v>
          </cell>
          <cell r="W114">
            <v>1370</v>
          </cell>
          <cell r="X114">
            <v>3850</v>
          </cell>
          <cell r="Y114">
            <v>1261.8978102189781</v>
          </cell>
          <cell r="Z114">
            <v>342.11678832116786</v>
          </cell>
        </row>
        <row r="115">
          <cell r="B115">
            <v>39951</v>
          </cell>
          <cell r="C115" t="str">
            <v>B-11</v>
          </cell>
          <cell r="D115" t="str">
            <v>B-11:Zone3</v>
          </cell>
          <cell r="E115">
            <v>11</v>
          </cell>
          <cell r="F115">
            <v>98</v>
          </cell>
          <cell r="G115">
            <v>393</v>
          </cell>
          <cell r="H115">
            <v>142</v>
          </cell>
          <cell r="I115">
            <v>949</v>
          </cell>
          <cell r="J115">
            <v>486.2</v>
          </cell>
          <cell r="K115">
            <v>1700</v>
          </cell>
          <cell r="L115">
            <v>2186.1999999999998</v>
          </cell>
          <cell r="M115">
            <v>77.760497667185064</v>
          </cell>
          <cell r="N115">
            <v>1.35</v>
          </cell>
          <cell r="O115">
            <v>5.13</v>
          </cell>
          <cell r="P115">
            <v>3.78</v>
          </cell>
          <cell r="R115">
            <v>2776.6351295763061</v>
          </cell>
          <cell r="S115">
            <v>1259.2592592592594</v>
          </cell>
          <cell r="T115">
            <v>1619.4074074074074</v>
          </cell>
          <cell r="W115">
            <v>1350</v>
          </cell>
          <cell r="X115">
            <v>3780</v>
          </cell>
          <cell r="Y115">
            <v>1259.2592592592591</v>
          </cell>
          <cell r="Z115">
            <v>360.1481481481481</v>
          </cell>
        </row>
        <row r="116">
          <cell r="B116">
            <v>40031</v>
          </cell>
          <cell r="C116" t="str">
            <v>B-11</v>
          </cell>
          <cell r="D116" t="str">
            <v>B-11:Zone3</v>
          </cell>
          <cell r="E116">
            <v>9</v>
          </cell>
          <cell r="F116">
            <v>100</v>
          </cell>
          <cell r="G116">
            <v>402</v>
          </cell>
          <cell r="H116">
            <v>148</v>
          </cell>
          <cell r="I116">
            <v>567</v>
          </cell>
          <cell r="J116">
            <v>235</v>
          </cell>
          <cell r="K116">
            <v>100</v>
          </cell>
          <cell r="L116">
            <v>335</v>
          </cell>
          <cell r="M116">
            <v>29.850746268656717</v>
          </cell>
          <cell r="N116">
            <v>2</v>
          </cell>
          <cell r="R116">
            <v>8510.6382978723395</v>
          </cell>
          <cell r="S116">
            <v>50</v>
          </cell>
          <cell r="T116">
            <v>167.5</v>
          </cell>
          <cell r="V116" t="str">
            <v>No gas lift. Normal mode (wtr ? tends to load up)</v>
          </cell>
          <cell r="W116">
            <v>2000</v>
          </cell>
          <cell r="X116">
            <v>0</v>
          </cell>
          <cell r="Y116">
            <v>50</v>
          </cell>
          <cell r="Z116">
            <v>117.5</v>
          </cell>
        </row>
        <row r="117">
          <cell r="B117">
            <v>40240</v>
          </cell>
          <cell r="C117" t="str">
            <v>B-11</v>
          </cell>
          <cell r="D117" t="str">
            <v>B-11:Zone3</v>
          </cell>
          <cell r="E117">
            <v>11</v>
          </cell>
          <cell r="F117">
            <v>100</v>
          </cell>
          <cell r="G117">
            <v>387</v>
          </cell>
          <cell r="H117">
            <v>113</v>
          </cell>
          <cell r="I117">
            <v>607</v>
          </cell>
          <cell r="J117">
            <v>230</v>
          </cell>
          <cell r="K117">
            <v>995</v>
          </cell>
          <cell r="L117">
            <v>1225</v>
          </cell>
          <cell r="M117">
            <v>81.224489795918373</v>
          </cell>
          <cell r="N117">
            <v>0</v>
          </cell>
          <cell r="O117">
            <v>1.96</v>
          </cell>
          <cell r="P117">
            <v>2.08</v>
          </cell>
          <cell r="R117">
            <v>0</v>
          </cell>
          <cell r="T117">
            <v>0</v>
          </cell>
          <cell r="V117" t="str">
            <v>new o/w meter (wtr too high)</v>
          </cell>
          <cell r="W117">
            <v>0</v>
          </cell>
          <cell r="X117">
            <v>2080</v>
          </cell>
          <cell r="Y117" t="e">
            <v>#DIV/0!</v>
          </cell>
          <cell r="Z117" t="e">
            <v>#DIV/0!</v>
          </cell>
        </row>
        <row r="118">
          <cell r="B118">
            <v>40254</v>
          </cell>
          <cell r="C118" t="str">
            <v>B-11</v>
          </cell>
          <cell r="D118" t="str">
            <v>B-11:Zone3</v>
          </cell>
          <cell r="E118">
            <v>11</v>
          </cell>
          <cell r="F118">
            <v>100</v>
          </cell>
          <cell r="G118">
            <v>387</v>
          </cell>
          <cell r="H118">
            <v>108</v>
          </cell>
          <cell r="I118">
            <v>608</v>
          </cell>
          <cell r="J118">
            <v>78.7</v>
          </cell>
          <cell r="K118">
            <v>971.3</v>
          </cell>
          <cell r="L118">
            <v>1050</v>
          </cell>
          <cell r="M118">
            <v>92.504761904761907</v>
          </cell>
          <cell r="N118">
            <v>2.04</v>
          </cell>
          <cell r="O118">
            <v>2.04</v>
          </cell>
          <cell r="P118">
            <v>0</v>
          </cell>
          <cell r="R118">
            <v>25921.219822109277</v>
          </cell>
          <cell r="S118">
            <v>476.12745098039215</v>
          </cell>
          <cell r="T118">
            <v>514.70588235294122</v>
          </cell>
          <cell r="V118" t="str">
            <v>new meter, water at ~ 900 BW</v>
          </cell>
          <cell r="W118">
            <v>2040</v>
          </cell>
          <cell r="X118">
            <v>0</v>
          </cell>
          <cell r="Y118">
            <v>476.12745098039215</v>
          </cell>
          <cell r="Z118">
            <v>38.578431372549019</v>
          </cell>
        </row>
        <row r="119">
          <cell r="B119">
            <v>40269</v>
          </cell>
          <cell r="C119" t="str">
            <v>B-11</v>
          </cell>
          <cell r="D119" t="str">
            <v>B-11:Zone3</v>
          </cell>
          <cell r="E119">
            <v>3</v>
          </cell>
          <cell r="F119">
            <v>98</v>
          </cell>
          <cell r="G119">
            <v>384</v>
          </cell>
          <cell r="H119">
            <v>86</v>
          </cell>
          <cell r="I119">
            <v>568</v>
          </cell>
          <cell r="J119">
            <v>87</v>
          </cell>
          <cell r="K119">
            <v>200</v>
          </cell>
          <cell r="L119">
            <v>287</v>
          </cell>
          <cell r="M119">
            <v>69.686411149825787</v>
          </cell>
          <cell r="N119">
            <v>0</v>
          </cell>
          <cell r="O119">
            <v>1.5</v>
          </cell>
          <cell r="P119">
            <v>2.2200000000000002</v>
          </cell>
          <cell r="R119">
            <v>0</v>
          </cell>
          <cell r="T119">
            <v>0</v>
          </cell>
          <cell r="V119" t="str">
            <v>alloc purpose</v>
          </cell>
          <cell r="W119">
            <v>0</v>
          </cell>
          <cell r="X119">
            <v>2220</v>
          </cell>
          <cell r="Y119" t="e">
            <v>#DIV/0!</v>
          </cell>
          <cell r="Z119" t="e">
            <v>#DIV/0!</v>
          </cell>
        </row>
        <row r="120">
          <cell r="B120">
            <v>40342</v>
          </cell>
          <cell r="C120" t="str">
            <v>B-11</v>
          </cell>
          <cell r="D120" t="str">
            <v>B-11:Zone3</v>
          </cell>
          <cell r="E120">
            <v>36</v>
          </cell>
          <cell r="F120">
            <v>100</v>
          </cell>
          <cell r="G120">
            <v>370</v>
          </cell>
          <cell r="H120">
            <v>88</v>
          </cell>
          <cell r="I120">
            <v>380</v>
          </cell>
          <cell r="J120">
            <v>56</v>
          </cell>
          <cell r="K120">
            <v>83</v>
          </cell>
          <cell r="L120">
            <v>139</v>
          </cell>
          <cell r="M120">
            <v>59.71223021582734</v>
          </cell>
          <cell r="N120">
            <v>1.65</v>
          </cell>
          <cell r="O120">
            <v>1.65</v>
          </cell>
          <cell r="P120">
            <v>0</v>
          </cell>
          <cell r="R120">
            <v>29464.285714285714</v>
          </cell>
          <cell r="S120">
            <v>50.303030303030305</v>
          </cell>
          <cell r="T120">
            <v>84.242424242424249</v>
          </cell>
          <cell r="V120" t="str">
            <v>LDM</v>
          </cell>
          <cell r="W120">
            <v>1650</v>
          </cell>
          <cell r="X120">
            <v>0</v>
          </cell>
          <cell r="Y120">
            <v>50.303030303030305</v>
          </cell>
          <cell r="Z120">
            <v>33.939393939393938</v>
          </cell>
        </row>
        <row r="121">
          <cell r="B121">
            <v>40386</v>
          </cell>
          <cell r="C121" t="str">
            <v>B-11</v>
          </cell>
          <cell r="D121" t="str">
            <v>B-11:Zone3</v>
          </cell>
          <cell r="E121">
            <v>17</v>
          </cell>
          <cell r="F121">
            <v>98</v>
          </cell>
          <cell r="G121">
            <v>369</v>
          </cell>
          <cell r="H121">
            <v>87</v>
          </cell>
          <cell r="I121">
            <v>385</v>
          </cell>
          <cell r="J121">
            <v>96</v>
          </cell>
          <cell r="K121">
            <v>22</v>
          </cell>
          <cell r="L121">
            <v>118</v>
          </cell>
          <cell r="M121">
            <v>18.64406779661017</v>
          </cell>
          <cell r="N121">
            <v>0.1</v>
          </cell>
          <cell r="O121">
            <v>0.1</v>
          </cell>
          <cell r="P121">
            <v>0</v>
          </cell>
          <cell r="R121">
            <v>1041.6666666666667</v>
          </cell>
          <cell r="S121">
            <v>220</v>
          </cell>
          <cell r="T121">
            <v>1180</v>
          </cell>
          <cell r="V121" t="str">
            <v>LDM</v>
          </cell>
          <cell r="W121">
            <v>100</v>
          </cell>
          <cell r="X121">
            <v>0</v>
          </cell>
          <cell r="Y121">
            <v>220</v>
          </cell>
          <cell r="Z121">
            <v>960</v>
          </cell>
        </row>
        <row r="122">
          <cell r="B122">
            <v>40403</v>
          </cell>
          <cell r="C122" t="str">
            <v>B-11</v>
          </cell>
          <cell r="D122" t="str">
            <v>B-11:Zone3</v>
          </cell>
          <cell r="E122">
            <v>6</v>
          </cell>
          <cell r="F122">
            <v>99</v>
          </cell>
          <cell r="G122">
            <v>370</v>
          </cell>
          <cell r="H122">
            <v>95</v>
          </cell>
          <cell r="I122">
            <v>391</v>
          </cell>
          <cell r="J122">
            <v>99</v>
          </cell>
          <cell r="K122">
            <v>160</v>
          </cell>
          <cell r="L122">
            <v>259</v>
          </cell>
          <cell r="M122">
            <v>61.776061776061773</v>
          </cell>
          <cell r="N122">
            <v>0.14000000000000001</v>
          </cell>
          <cell r="O122">
            <v>0.14000000000000001</v>
          </cell>
          <cell r="P122">
            <v>0</v>
          </cell>
          <cell r="R122">
            <v>1414.1414141414141</v>
          </cell>
          <cell r="S122">
            <v>1142.8571428571429</v>
          </cell>
          <cell r="T122">
            <v>1850</v>
          </cell>
          <cell r="V122" t="str">
            <v>LDM</v>
          </cell>
          <cell r="W122">
            <v>140</v>
          </cell>
          <cell r="X122">
            <v>0</v>
          </cell>
          <cell r="Y122">
            <v>1142.8571428571427</v>
          </cell>
          <cell r="Z122">
            <v>707.14285714285711</v>
          </cell>
        </row>
        <row r="123">
          <cell r="B123">
            <v>40449</v>
          </cell>
          <cell r="C123" t="str">
            <v>B-11</v>
          </cell>
          <cell r="D123" t="str">
            <v>B-11:Zone3</v>
          </cell>
          <cell r="E123">
            <v>10</v>
          </cell>
          <cell r="F123">
            <v>99</v>
          </cell>
          <cell r="G123">
            <v>371</v>
          </cell>
          <cell r="H123">
            <v>84</v>
          </cell>
          <cell r="I123">
            <v>403</v>
          </cell>
          <cell r="J123">
            <v>76</v>
          </cell>
          <cell r="K123">
            <v>64</v>
          </cell>
          <cell r="L123">
            <v>140</v>
          </cell>
          <cell r="M123">
            <v>45.714285714285715</v>
          </cell>
          <cell r="N123">
            <v>0.46</v>
          </cell>
          <cell r="O123">
            <v>0.46</v>
          </cell>
          <cell r="P123">
            <v>0</v>
          </cell>
          <cell r="R123">
            <v>6052.6315789473683</v>
          </cell>
          <cell r="S123">
            <v>139.13043478260869</v>
          </cell>
          <cell r="T123">
            <v>304.3478260869565</v>
          </cell>
          <cell r="W123">
            <v>460</v>
          </cell>
          <cell r="X123">
            <v>0</v>
          </cell>
          <cell r="Y123">
            <v>139.13043478260869</v>
          </cell>
          <cell r="Z123">
            <v>165.21739130434781</v>
          </cell>
        </row>
        <row r="124">
          <cell r="B124">
            <v>40459</v>
          </cell>
          <cell r="C124" t="str">
            <v>B-11</v>
          </cell>
          <cell r="D124" t="str">
            <v>B-11:Zone3</v>
          </cell>
          <cell r="E124">
            <v>8</v>
          </cell>
          <cell r="F124">
            <v>99</v>
          </cell>
          <cell r="G124">
            <v>375</v>
          </cell>
          <cell r="H124">
            <v>88</v>
          </cell>
          <cell r="I124">
            <v>356</v>
          </cell>
          <cell r="J124">
            <v>75</v>
          </cell>
          <cell r="K124">
            <v>82</v>
          </cell>
          <cell r="L124">
            <v>157</v>
          </cell>
          <cell r="M124">
            <v>52.229299363057322</v>
          </cell>
          <cell r="N124">
            <v>1</v>
          </cell>
          <cell r="O124">
            <v>1</v>
          </cell>
          <cell r="P124">
            <v>0</v>
          </cell>
          <cell r="R124">
            <v>13333.333333333334</v>
          </cell>
          <cell r="S124">
            <v>82</v>
          </cell>
          <cell r="T124">
            <v>157</v>
          </cell>
          <cell r="W124">
            <v>1000</v>
          </cell>
          <cell r="X124">
            <v>0</v>
          </cell>
          <cell r="Y124">
            <v>82</v>
          </cell>
          <cell r="Z124">
            <v>75</v>
          </cell>
        </row>
        <row r="125">
          <cell r="B125">
            <v>40466</v>
          </cell>
          <cell r="C125" t="str">
            <v>B-11</v>
          </cell>
          <cell r="D125" t="str">
            <v>B-11:Zone3</v>
          </cell>
          <cell r="E125">
            <v>16</v>
          </cell>
          <cell r="F125">
            <v>99</v>
          </cell>
          <cell r="G125">
            <v>375</v>
          </cell>
          <cell r="H125">
            <v>88</v>
          </cell>
          <cell r="I125">
            <v>360</v>
          </cell>
          <cell r="J125">
            <v>85</v>
          </cell>
          <cell r="K125">
            <v>50</v>
          </cell>
          <cell r="L125">
            <v>135</v>
          </cell>
          <cell r="M125">
            <v>37.037037037037038</v>
          </cell>
          <cell r="N125">
            <v>0.82</v>
          </cell>
          <cell r="O125">
            <v>0.82</v>
          </cell>
          <cell r="P125">
            <v>0</v>
          </cell>
          <cell r="R125">
            <v>9647.0588235294126</v>
          </cell>
          <cell r="S125">
            <v>60.975609756097562</v>
          </cell>
          <cell r="T125">
            <v>164.63414634146341</v>
          </cell>
          <cell r="W125">
            <v>820</v>
          </cell>
          <cell r="X125">
            <v>0</v>
          </cell>
          <cell r="Y125">
            <v>60.975609756097562</v>
          </cell>
          <cell r="Z125">
            <v>103.65853658536587</v>
          </cell>
        </row>
        <row r="126">
          <cell r="B126">
            <v>40498</v>
          </cell>
          <cell r="C126" t="str">
            <v>B-11</v>
          </cell>
          <cell r="D126" t="str">
            <v>B-11:Zone3</v>
          </cell>
          <cell r="E126">
            <v>36</v>
          </cell>
          <cell r="F126">
            <v>100</v>
          </cell>
          <cell r="G126">
            <v>365</v>
          </cell>
          <cell r="H126">
            <v>84</v>
          </cell>
          <cell r="I126">
            <v>1201</v>
          </cell>
          <cell r="J126">
            <v>83.2</v>
          </cell>
          <cell r="K126">
            <v>95</v>
          </cell>
          <cell r="L126">
            <v>178.2</v>
          </cell>
          <cell r="M126">
            <v>53.310886644219977</v>
          </cell>
          <cell r="N126">
            <v>1.32</v>
          </cell>
          <cell r="O126">
            <v>1.32</v>
          </cell>
          <cell r="P126">
            <v>0</v>
          </cell>
          <cell r="R126">
            <v>15865.384615384615</v>
          </cell>
          <cell r="S126">
            <v>71.969696969696969</v>
          </cell>
          <cell r="T126">
            <v>135</v>
          </cell>
          <cell r="W126">
            <v>1320</v>
          </cell>
          <cell r="X126">
            <v>0</v>
          </cell>
          <cell r="Y126">
            <v>71.969696969696969</v>
          </cell>
          <cell r="Z126">
            <v>63.030303030303031</v>
          </cell>
        </row>
        <row r="127">
          <cell r="B127">
            <v>40532</v>
          </cell>
          <cell r="C127" t="str">
            <v>B-11</v>
          </cell>
          <cell r="D127" t="str">
            <v>B-11:Zone3</v>
          </cell>
          <cell r="E127">
            <v>10</v>
          </cell>
          <cell r="F127">
            <v>100</v>
          </cell>
          <cell r="G127">
            <v>374</v>
          </cell>
          <cell r="H127">
            <v>83</v>
          </cell>
          <cell r="I127">
            <v>383</v>
          </cell>
          <cell r="J127">
            <v>109</v>
          </cell>
          <cell r="K127">
            <v>82</v>
          </cell>
          <cell r="L127">
            <v>191</v>
          </cell>
          <cell r="M127">
            <v>42.931937172774866</v>
          </cell>
          <cell r="N127">
            <v>1.4</v>
          </cell>
          <cell r="O127">
            <v>1.4</v>
          </cell>
          <cell r="P127">
            <v>0</v>
          </cell>
          <cell r="R127">
            <v>12844.036697247706</v>
          </cell>
          <cell r="S127">
            <v>58.571428571428569</v>
          </cell>
          <cell r="T127">
            <v>136.42857142857142</v>
          </cell>
          <cell r="W127">
            <v>1400</v>
          </cell>
          <cell r="X127">
            <v>0</v>
          </cell>
          <cell r="Y127">
            <v>58.571428571428577</v>
          </cell>
          <cell r="Z127">
            <v>77.857142857142861</v>
          </cell>
        </row>
        <row r="128">
          <cell r="B128">
            <v>40575</v>
          </cell>
          <cell r="C128" t="str">
            <v>B-11</v>
          </cell>
          <cell r="D128" t="str">
            <v>B-11:Zone3</v>
          </cell>
          <cell r="E128">
            <v>10</v>
          </cell>
          <cell r="F128">
            <v>100</v>
          </cell>
          <cell r="G128">
            <v>374</v>
          </cell>
          <cell r="H128">
            <v>83</v>
          </cell>
          <cell r="I128">
            <v>383</v>
          </cell>
          <cell r="J128">
            <v>109</v>
          </cell>
          <cell r="K128">
            <v>0</v>
          </cell>
          <cell r="L128">
            <v>109</v>
          </cell>
          <cell r="M128">
            <v>0</v>
          </cell>
          <cell r="N128">
            <v>1.4</v>
          </cell>
          <cell r="O128">
            <v>1.4</v>
          </cell>
          <cell r="P128">
            <v>0</v>
          </cell>
          <cell r="R128">
            <v>12844.036697247706</v>
          </cell>
          <cell r="S128">
            <v>0</v>
          </cell>
          <cell r="T128">
            <v>77.857142857142861</v>
          </cell>
          <cell r="V128" t="str">
            <v>ALOC - 100 BW</v>
          </cell>
          <cell r="W128">
            <v>1400</v>
          </cell>
          <cell r="X128">
            <v>0</v>
          </cell>
          <cell r="Y128">
            <v>0</v>
          </cell>
          <cell r="Z128">
            <v>77.857142857142861</v>
          </cell>
        </row>
        <row r="129">
          <cell r="B129">
            <v>40642</v>
          </cell>
          <cell r="C129" t="str">
            <v>B-11</v>
          </cell>
          <cell r="D129" t="str">
            <v>B-11:Zone3</v>
          </cell>
          <cell r="E129">
            <v>7</v>
          </cell>
          <cell r="F129">
            <v>100</v>
          </cell>
          <cell r="G129">
            <v>358</v>
          </cell>
          <cell r="H129">
            <v>86</v>
          </cell>
          <cell r="I129">
            <v>-2</v>
          </cell>
          <cell r="J129">
            <v>98.2</v>
          </cell>
          <cell r="K129">
            <v>70</v>
          </cell>
          <cell r="L129">
            <v>168.2</v>
          </cell>
          <cell r="M129">
            <v>41.617122473246134</v>
          </cell>
          <cell r="N129">
            <v>1.1499999999999999</v>
          </cell>
          <cell r="O129">
            <v>1.1499999999999999</v>
          </cell>
          <cell r="P129">
            <v>0</v>
          </cell>
          <cell r="R129">
            <v>11710.794297352342</v>
          </cell>
          <cell r="S129">
            <v>60.869565217391305</v>
          </cell>
          <cell r="T129">
            <v>146.2608695652174</v>
          </cell>
          <cell r="W129">
            <v>1150</v>
          </cell>
          <cell r="X129">
            <v>0</v>
          </cell>
          <cell r="Y129">
            <v>60.869565217391312</v>
          </cell>
          <cell r="Z129">
            <v>85.391304347826093</v>
          </cell>
        </row>
        <row r="130">
          <cell r="B130">
            <v>40711</v>
          </cell>
          <cell r="C130" t="str">
            <v>B-11</v>
          </cell>
          <cell r="D130" t="str">
            <v>B-11:Zone3</v>
          </cell>
          <cell r="E130">
            <v>11</v>
          </cell>
          <cell r="F130">
            <v>100</v>
          </cell>
          <cell r="G130">
            <v>347</v>
          </cell>
          <cell r="H130">
            <v>98</v>
          </cell>
          <cell r="I130">
            <v>698</v>
          </cell>
          <cell r="J130">
            <v>230</v>
          </cell>
          <cell r="K130">
            <v>120</v>
          </cell>
          <cell r="L130">
            <v>350</v>
          </cell>
          <cell r="M130">
            <v>34.285714285714285</v>
          </cell>
          <cell r="N130">
            <v>0.5</v>
          </cell>
          <cell r="O130">
            <v>2.2999999999999998</v>
          </cell>
          <cell r="P130">
            <v>1.8</v>
          </cell>
          <cell r="R130">
            <v>2173.913043478261</v>
          </cell>
          <cell r="S130">
            <v>240</v>
          </cell>
          <cell r="T130">
            <v>700</v>
          </cell>
          <cell r="W130">
            <v>500</v>
          </cell>
          <cell r="X130">
            <v>1800</v>
          </cell>
          <cell r="Y130">
            <v>240</v>
          </cell>
          <cell r="Z130">
            <v>460</v>
          </cell>
        </row>
        <row r="131">
          <cell r="B131">
            <v>40862</v>
          </cell>
          <cell r="C131" t="str">
            <v>B-11</v>
          </cell>
          <cell r="D131" t="str">
            <v>B-11:Zone3</v>
          </cell>
          <cell r="E131">
            <v>24</v>
          </cell>
          <cell r="F131">
            <v>100</v>
          </cell>
          <cell r="G131">
            <v>365</v>
          </cell>
          <cell r="H131">
            <v>87</v>
          </cell>
          <cell r="I131">
            <v>810</v>
          </cell>
          <cell r="J131">
            <v>248</v>
          </cell>
          <cell r="K131">
            <v>82</v>
          </cell>
          <cell r="L131">
            <v>330</v>
          </cell>
          <cell r="M131">
            <v>24.848484848484848</v>
          </cell>
          <cell r="N131">
            <v>0</v>
          </cell>
          <cell r="O131">
            <v>2.08</v>
          </cell>
          <cell r="P131">
            <v>4.5</v>
          </cell>
          <cell r="R131">
            <v>0</v>
          </cell>
          <cell r="T131">
            <v>0</v>
          </cell>
          <cell r="V131" t="str">
            <v>GL Orifice higher,Wtr meter  (FI_2481)start adjusted by pak Yasid</v>
          </cell>
          <cell r="W131">
            <v>0</v>
          </cell>
          <cell r="X131">
            <v>4500</v>
          </cell>
          <cell r="Y131" t="e">
            <v>#DIV/0!</v>
          </cell>
          <cell r="Z131" t="e">
            <v>#DIV/0!</v>
          </cell>
        </row>
        <row r="132">
          <cell r="B132">
            <v>40863</v>
          </cell>
          <cell r="C132" t="str">
            <v>B-11</v>
          </cell>
          <cell r="D132" t="str">
            <v>B-11:Zone3</v>
          </cell>
          <cell r="E132">
            <v>9</v>
          </cell>
          <cell r="F132">
            <v>100</v>
          </cell>
          <cell r="G132">
            <v>363</v>
          </cell>
          <cell r="H132">
            <v>86</v>
          </cell>
          <cell r="I132">
            <v>802</v>
          </cell>
          <cell r="J132">
            <v>224.9</v>
          </cell>
          <cell r="K132">
            <v>82</v>
          </cell>
          <cell r="L132">
            <v>306.89999999999998</v>
          </cell>
          <cell r="M132">
            <v>26.718800912349298</v>
          </cell>
          <cell r="N132">
            <v>0</v>
          </cell>
          <cell r="O132">
            <v>1.87</v>
          </cell>
          <cell r="P132">
            <v>4.5</v>
          </cell>
          <cell r="R132">
            <v>0</v>
          </cell>
          <cell r="T132">
            <v>0</v>
          </cell>
          <cell r="V132" t="str">
            <v>GL Orifice higher,Wtr meter  (FI_2481)start adjusted by pak Yasid</v>
          </cell>
          <cell r="W132">
            <v>0</v>
          </cell>
          <cell r="X132">
            <v>4500</v>
          </cell>
          <cell r="Y132" t="e">
            <v>#DIV/0!</v>
          </cell>
          <cell r="Z132" t="e">
            <v>#DIV/0!</v>
          </cell>
        </row>
        <row r="133">
          <cell r="B133">
            <v>40876</v>
          </cell>
          <cell r="C133" t="str">
            <v>B-11</v>
          </cell>
          <cell r="D133" t="str">
            <v>B-11:Zone3</v>
          </cell>
          <cell r="E133">
            <v>21</v>
          </cell>
          <cell r="F133">
            <v>100</v>
          </cell>
          <cell r="G133">
            <v>341</v>
          </cell>
          <cell r="H133">
            <v>78</v>
          </cell>
          <cell r="I133">
            <v>488</v>
          </cell>
          <cell r="J133">
            <v>83.1</v>
          </cell>
          <cell r="K133">
            <v>85.2</v>
          </cell>
          <cell r="L133">
            <v>168.3</v>
          </cell>
          <cell r="M133">
            <v>50.623885918003566</v>
          </cell>
          <cell r="N133">
            <v>0</v>
          </cell>
          <cell r="O133">
            <v>0</v>
          </cell>
          <cell r="P133">
            <v>2.8</v>
          </cell>
          <cell r="R133">
            <v>0</v>
          </cell>
          <cell r="T133">
            <v>0</v>
          </cell>
          <cell r="V133" t="str">
            <v>GL, low THT need to bullhead</v>
          </cell>
          <cell r="W133">
            <v>0</v>
          </cell>
          <cell r="X133">
            <v>2800</v>
          </cell>
          <cell r="Y133" t="e">
            <v>#DIV/0!</v>
          </cell>
          <cell r="Z133" t="e">
            <v>#DIV/0!</v>
          </cell>
        </row>
        <row r="134">
          <cell r="B134">
            <v>40882</v>
          </cell>
          <cell r="C134" t="str">
            <v>B-11</v>
          </cell>
          <cell r="D134" t="str">
            <v>B-11:Zone3</v>
          </cell>
          <cell r="E134">
            <v>19</v>
          </cell>
          <cell r="F134">
            <v>100</v>
          </cell>
          <cell r="G134">
            <v>342</v>
          </cell>
          <cell r="H134">
            <v>107</v>
          </cell>
          <cell r="I134">
            <v>689</v>
          </cell>
          <cell r="J134">
            <v>107.6</v>
          </cell>
          <cell r="K134">
            <v>416.7</v>
          </cell>
          <cell r="L134">
            <v>524.29999999999995</v>
          </cell>
          <cell r="M134">
            <v>79.477398436009921</v>
          </cell>
          <cell r="N134">
            <v>0</v>
          </cell>
          <cell r="O134">
            <v>2.75</v>
          </cell>
          <cell r="P134">
            <v>3.5</v>
          </cell>
          <cell r="R134">
            <v>0</v>
          </cell>
          <cell r="T134">
            <v>0</v>
          </cell>
          <cell r="V134" t="str">
            <v>waiting for LDM</v>
          </cell>
          <cell r="W134">
            <v>0</v>
          </cell>
          <cell r="X134">
            <v>3500</v>
          </cell>
          <cell r="Y134" t="e">
            <v>#DIV/0!</v>
          </cell>
          <cell r="Z134" t="e">
            <v>#DIV/0!</v>
          </cell>
        </row>
        <row r="135">
          <cell r="B135">
            <v>40885</v>
          </cell>
          <cell r="C135" t="str">
            <v>B-11</v>
          </cell>
          <cell r="D135" t="str">
            <v>B-11:Zone3</v>
          </cell>
          <cell r="E135">
            <v>18</v>
          </cell>
          <cell r="F135">
            <v>100</v>
          </cell>
          <cell r="G135">
            <v>354</v>
          </cell>
          <cell r="H135">
            <v>94</v>
          </cell>
          <cell r="I135">
            <v>669</v>
          </cell>
          <cell r="J135">
            <v>292</v>
          </cell>
          <cell r="K135">
            <v>81.7</v>
          </cell>
          <cell r="L135">
            <v>373.7</v>
          </cell>
          <cell r="M135">
            <v>21.862456515921863</v>
          </cell>
          <cell r="N135">
            <v>0</v>
          </cell>
          <cell r="O135">
            <v>1.25</v>
          </cell>
          <cell r="P135">
            <v>3.8</v>
          </cell>
          <cell r="R135">
            <v>0</v>
          </cell>
          <cell r="T135">
            <v>0</v>
          </cell>
          <cell r="W135">
            <v>0</v>
          </cell>
          <cell r="X135">
            <v>3800</v>
          </cell>
          <cell r="Y135" t="e">
            <v>#DIV/0!</v>
          </cell>
          <cell r="Z135" t="e">
            <v>#DIV/0!</v>
          </cell>
        </row>
        <row r="136">
          <cell r="B136">
            <v>40898</v>
          </cell>
          <cell r="C136" t="str">
            <v>B-11</v>
          </cell>
          <cell r="D136" t="str">
            <v>B-11:Zone3</v>
          </cell>
          <cell r="E136">
            <v>45</v>
          </cell>
          <cell r="F136">
            <v>100</v>
          </cell>
          <cell r="G136">
            <v>351</v>
          </cell>
          <cell r="H136">
            <v>91</v>
          </cell>
          <cell r="I136">
            <v>753</v>
          </cell>
          <cell r="J136">
            <v>130.5</v>
          </cell>
          <cell r="K136">
            <v>107</v>
          </cell>
          <cell r="L136">
            <v>237.5</v>
          </cell>
          <cell r="M136">
            <v>45.05263157894737</v>
          </cell>
          <cell r="N136">
            <v>0</v>
          </cell>
          <cell r="O136">
            <v>1.76</v>
          </cell>
          <cell r="P136">
            <v>2</v>
          </cell>
          <cell r="R136">
            <v>0</v>
          </cell>
          <cell r="T136">
            <v>0</v>
          </cell>
          <cell r="V136" t="str">
            <v>waiting for LDM</v>
          </cell>
          <cell r="W136">
            <v>0</v>
          </cell>
          <cell r="X136">
            <v>2000</v>
          </cell>
          <cell r="Y136" t="e">
            <v>#DIV/0!</v>
          </cell>
          <cell r="Z136" t="e">
            <v>#DIV/0!</v>
          </cell>
        </row>
        <row r="137">
          <cell r="B137">
            <v>41029</v>
          </cell>
          <cell r="C137" t="str">
            <v>B-11</v>
          </cell>
          <cell r="D137" t="str">
            <v>B-11:Zone3</v>
          </cell>
          <cell r="E137">
            <v>22</v>
          </cell>
          <cell r="F137">
            <v>100</v>
          </cell>
          <cell r="G137">
            <v>233</v>
          </cell>
          <cell r="H137">
            <v>112</v>
          </cell>
          <cell r="I137">
            <v>449</v>
          </cell>
          <cell r="J137">
            <v>114</v>
          </cell>
          <cell r="K137">
            <v>229</v>
          </cell>
          <cell r="L137">
            <v>343</v>
          </cell>
          <cell r="M137">
            <v>66.763848396501459</v>
          </cell>
          <cell r="N137">
            <v>0</v>
          </cell>
          <cell r="O137">
            <v>1.64</v>
          </cell>
          <cell r="P137">
            <v>1.64</v>
          </cell>
          <cell r="R137">
            <v>0</v>
          </cell>
          <cell r="T137">
            <v>0</v>
          </cell>
          <cell r="W137">
            <v>0</v>
          </cell>
          <cell r="X137">
            <v>1640</v>
          </cell>
          <cell r="Y137" t="e">
            <v>#DIV/0!</v>
          </cell>
          <cell r="Z137" t="e">
            <v>#DIV/0!</v>
          </cell>
        </row>
        <row r="138">
          <cell r="B138">
            <v>41048</v>
          </cell>
          <cell r="C138" t="str">
            <v>B-11</v>
          </cell>
          <cell r="D138" t="str">
            <v>B-11:Zone3</v>
          </cell>
          <cell r="E138">
            <v>15</v>
          </cell>
          <cell r="F138">
            <v>99</v>
          </cell>
          <cell r="G138">
            <v>258</v>
          </cell>
          <cell r="H138">
            <v>84</v>
          </cell>
          <cell r="I138">
            <v>486</v>
          </cell>
          <cell r="J138">
            <v>133</v>
          </cell>
          <cell r="K138">
            <v>119</v>
          </cell>
          <cell r="L138">
            <v>252</v>
          </cell>
          <cell r="M138">
            <v>47.222222222222221</v>
          </cell>
          <cell r="N138">
            <v>0</v>
          </cell>
          <cell r="O138">
            <v>1</v>
          </cell>
          <cell r="P138">
            <v>1</v>
          </cell>
          <cell r="R138">
            <v>0</v>
          </cell>
          <cell r="T138">
            <v>0</v>
          </cell>
          <cell r="W138">
            <v>0</v>
          </cell>
          <cell r="X138">
            <v>1000</v>
          </cell>
          <cell r="Y138" t="e">
            <v>#DIV/0!</v>
          </cell>
          <cell r="Z138" t="e">
            <v>#DIV/0!</v>
          </cell>
        </row>
        <row r="139">
          <cell r="B139">
            <v>41397</v>
          </cell>
          <cell r="C139" t="str">
            <v>B-11</v>
          </cell>
          <cell r="D139" t="str">
            <v>B-11:Zone3</v>
          </cell>
          <cell r="E139">
            <v>26</v>
          </cell>
          <cell r="F139">
            <v>100</v>
          </cell>
          <cell r="G139">
            <v>208</v>
          </cell>
          <cell r="H139">
            <v>119</v>
          </cell>
          <cell r="I139">
            <v>374</v>
          </cell>
          <cell r="J139">
            <v>217</v>
          </cell>
          <cell r="K139">
            <v>89</v>
          </cell>
          <cell r="L139">
            <v>306</v>
          </cell>
          <cell r="M139">
            <v>29.084967320261438</v>
          </cell>
          <cell r="N139">
            <v>0.09</v>
          </cell>
          <cell r="O139">
            <v>0.09</v>
          </cell>
          <cell r="P139">
            <v>0</v>
          </cell>
          <cell r="R139">
            <v>414.74654377880182</v>
          </cell>
          <cell r="S139">
            <v>988.88888888888891</v>
          </cell>
          <cell r="T139">
            <v>3400</v>
          </cell>
          <cell r="V139" t="str">
            <v xml:space="preserve">Open well and start flow on 2 May. Assumed WC 29%, same as previous. </v>
          </cell>
          <cell r="W139">
            <v>90</v>
          </cell>
          <cell r="X139">
            <v>0</v>
          </cell>
          <cell r="Y139">
            <v>988.88888888888891</v>
          </cell>
          <cell r="Z139">
            <v>2411.1111111111113</v>
          </cell>
        </row>
        <row r="140">
          <cell r="B140">
            <v>41407</v>
          </cell>
          <cell r="C140" t="str">
            <v>B-11</v>
          </cell>
          <cell r="D140" t="str">
            <v>B-11:Zone3</v>
          </cell>
          <cell r="E140">
            <v>42</v>
          </cell>
          <cell r="F140">
            <v>100</v>
          </cell>
          <cell r="G140">
            <v>210</v>
          </cell>
          <cell r="H140">
            <v>114</v>
          </cell>
          <cell r="I140">
            <v>364</v>
          </cell>
          <cell r="J140">
            <v>109</v>
          </cell>
          <cell r="K140">
            <v>0</v>
          </cell>
          <cell r="L140">
            <v>109</v>
          </cell>
          <cell r="M140">
            <v>0</v>
          </cell>
          <cell r="N140">
            <v>5.8200000000000002E-2</v>
          </cell>
          <cell r="O140">
            <v>5.8200000000000002E-2</v>
          </cell>
          <cell r="P140">
            <v>0</v>
          </cell>
          <cell r="R140">
            <v>533.94495412844037</v>
          </cell>
          <cell r="S140">
            <v>0</v>
          </cell>
          <cell r="T140">
            <v>1872.8522336769759</v>
          </cell>
          <cell r="V140" t="str">
            <v xml:space="preserve">Flow after bullhead. </v>
          </cell>
          <cell r="W140">
            <v>58.2</v>
          </cell>
          <cell r="X140">
            <v>0</v>
          </cell>
          <cell r="Y140">
            <v>0</v>
          </cell>
          <cell r="Z140">
            <v>1872.8522336769759</v>
          </cell>
        </row>
        <row r="141">
          <cell r="B141">
            <v>41422</v>
          </cell>
          <cell r="C141" t="str">
            <v>B-11</v>
          </cell>
          <cell r="D141" t="str">
            <v>B-11:Zone3</v>
          </cell>
          <cell r="E141">
            <v>6</v>
          </cell>
          <cell r="F141">
            <v>100</v>
          </cell>
          <cell r="G141">
            <v>203</v>
          </cell>
          <cell r="H141">
            <v>90</v>
          </cell>
          <cell r="I141">
            <v>371</v>
          </cell>
          <cell r="J141">
            <v>23</v>
          </cell>
          <cell r="K141">
            <v>0</v>
          </cell>
          <cell r="L141">
            <v>23</v>
          </cell>
          <cell r="M141">
            <v>0</v>
          </cell>
          <cell r="N141">
            <v>0</v>
          </cell>
          <cell r="O141">
            <v>0</v>
          </cell>
          <cell r="P141">
            <v>0</v>
          </cell>
          <cell r="R141">
            <v>0</v>
          </cell>
          <cell r="T141">
            <v>0</v>
          </cell>
          <cell r="V141" t="str">
            <v xml:space="preserve">Assuming still very low WC. No liquid during sampling. </v>
          </cell>
          <cell r="W141">
            <v>0</v>
          </cell>
          <cell r="X141">
            <v>0</v>
          </cell>
          <cell r="Y141" t="e">
            <v>#DIV/0!</v>
          </cell>
          <cell r="Z141" t="e">
            <v>#DIV/0!</v>
          </cell>
        </row>
        <row r="142">
          <cell r="B142">
            <v>41429</v>
          </cell>
          <cell r="C142" t="str">
            <v>B-11</v>
          </cell>
          <cell r="D142" t="str">
            <v>B-11:Zone3</v>
          </cell>
          <cell r="E142">
            <v>18</v>
          </cell>
          <cell r="F142">
            <v>100</v>
          </cell>
          <cell r="G142">
            <v>203</v>
          </cell>
          <cell r="H142">
            <v>138</v>
          </cell>
          <cell r="I142">
            <v>779</v>
          </cell>
          <cell r="J142">
            <v>559.6</v>
          </cell>
          <cell r="K142">
            <v>23.32</v>
          </cell>
          <cell r="L142">
            <v>582.91999999999996</v>
          </cell>
          <cell r="M142">
            <v>4.0005489604062303</v>
          </cell>
          <cell r="N142">
            <v>0.98299999999999998</v>
          </cell>
          <cell r="O142">
            <v>0.98299999999999998</v>
          </cell>
          <cell r="P142">
            <v>0</v>
          </cell>
          <cell r="R142">
            <v>1756.6118656182987</v>
          </cell>
          <cell r="S142">
            <v>23.723296032553407</v>
          </cell>
          <cell r="T142">
            <v>593.00101729399796</v>
          </cell>
          <cell r="V142" t="str">
            <v xml:space="preserve">Post bullhead via 1/2" Tub. BSW 4%. </v>
          </cell>
          <cell r="W142">
            <v>983</v>
          </cell>
          <cell r="X142">
            <v>0</v>
          </cell>
          <cell r="Y142">
            <v>23.72329603255341</v>
          </cell>
          <cell r="Z142">
            <v>569.27772126144464</v>
          </cell>
        </row>
        <row r="143">
          <cell r="B143">
            <v>41448</v>
          </cell>
          <cell r="C143" t="str">
            <v>B-11</v>
          </cell>
          <cell r="D143" t="str">
            <v>B-11:Zone3</v>
          </cell>
          <cell r="E143">
            <v>48</v>
          </cell>
          <cell r="F143">
            <v>100</v>
          </cell>
          <cell r="G143">
            <v>212</v>
          </cell>
          <cell r="H143">
            <v>87</v>
          </cell>
          <cell r="I143">
            <v>310</v>
          </cell>
          <cell r="J143">
            <v>11.22</v>
          </cell>
          <cell r="K143">
            <v>0</v>
          </cell>
          <cell r="L143">
            <v>11.22</v>
          </cell>
          <cell r="M143">
            <v>0</v>
          </cell>
          <cell r="N143">
            <v>6.7000000000000002E-3</v>
          </cell>
          <cell r="O143">
            <v>6.7000000000000002E-3</v>
          </cell>
          <cell r="P143">
            <v>0</v>
          </cell>
          <cell r="R143">
            <v>597.14795008912654</v>
          </cell>
          <cell r="S143">
            <v>0</v>
          </cell>
          <cell r="T143">
            <v>1674.6268656716418</v>
          </cell>
          <cell r="V143" t="str">
            <v xml:space="preserve">Production decrease. Need to determine when started. </v>
          </cell>
          <cell r="W143">
            <v>6.7</v>
          </cell>
          <cell r="X143">
            <v>0</v>
          </cell>
          <cell r="Y143">
            <v>0</v>
          </cell>
          <cell r="Z143">
            <v>1674.6268656716418</v>
          </cell>
        </row>
        <row r="144">
          <cell r="B144">
            <v>41507</v>
          </cell>
          <cell r="C144" t="str">
            <v>B-11</v>
          </cell>
          <cell r="D144" t="str">
            <v>B-11:Zone3</v>
          </cell>
          <cell r="E144">
            <v>24</v>
          </cell>
          <cell r="F144">
            <v>100</v>
          </cell>
          <cell r="G144">
            <v>171</v>
          </cell>
          <cell r="H144">
            <v>95</v>
          </cell>
          <cell r="I144">
            <v>-1</v>
          </cell>
          <cell r="J144">
            <v>220</v>
          </cell>
          <cell r="K144">
            <v>0</v>
          </cell>
          <cell r="L144">
            <v>220</v>
          </cell>
          <cell r="M144">
            <v>0</v>
          </cell>
          <cell r="N144">
            <v>0.20599999999999999</v>
          </cell>
          <cell r="O144">
            <v>0.20599999999999999</v>
          </cell>
          <cell r="P144">
            <v>0</v>
          </cell>
          <cell r="R144">
            <v>936.36363636363637</v>
          </cell>
          <cell r="S144">
            <v>0</v>
          </cell>
          <cell r="T144">
            <v>1067.9611650485438</v>
          </cell>
          <cell r="V144" t="str">
            <v xml:space="preserve">Flow after 20 days PBU. Visual WC 0%. Averaged. </v>
          </cell>
          <cell r="W144">
            <v>206</v>
          </cell>
          <cell r="X144">
            <v>0</v>
          </cell>
          <cell r="Y144">
            <v>0</v>
          </cell>
          <cell r="Z144">
            <v>1067.9611650485438</v>
          </cell>
        </row>
        <row r="145">
          <cell r="B145">
            <v>41508</v>
          </cell>
          <cell r="C145" t="str">
            <v>B-11</v>
          </cell>
          <cell r="D145" t="str">
            <v>B-11:Zone3</v>
          </cell>
          <cell r="E145">
            <v>24</v>
          </cell>
          <cell r="F145">
            <v>100</v>
          </cell>
          <cell r="G145">
            <v>168</v>
          </cell>
          <cell r="H145">
            <v>85</v>
          </cell>
          <cell r="I145">
            <v>-1</v>
          </cell>
          <cell r="J145">
            <v>2</v>
          </cell>
          <cell r="K145">
            <v>0</v>
          </cell>
          <cell r="L145">
            <v>2</v>
          </cell>
          <cell r="M145">
            <v>0</v>
          </cell>
          <cell r="N145">
            <v>0</v>
          </cell>
          <cell r="O145">
            <v>0</v>
          </cell>
          <cell r="P145">
            <v>0</v>
          </cell>
          <cell r="R145">
            <v>0</v>
          </cell>
          <cell r="T145">
            <v>0</v>
          </cell>
          <cell r="V145" t="str">
            <v xml:space="preserve">Prod ceased down. visual WC from TS oil outlet is 0%. </v>
          </cell>
          <cell r="W145">
            <v>0</v>
          </cell>
          <cell r="X145">
            <v>0</v>
          </cell>
          <cell r="Y145" t="e">
            <v>#DIV/0!</v>
          </cell>
          <cell r="Z145" t="e">
            <v>#DIV/0!</v>
          </cell>
        </row>
        <row r="146">
          <cell r="B146">
            <v>41520</v>
          </cell>
          <cell r="C146" t="str">
            <v>B-11</v>
          </cell>
          <cell r="D146" t="str">
            <v>B-11:Zone3</v>
          </cell>
          <cell r="E146">
            <v>22</v>
          </cell>
          <cell r="F146">
            <v>88</v>
          </cell>
          <cell r="G146">
            <v>176</v>
          </cell>
          <cell r="H146">
            <v>90</v>
          </cell>
          <cell r="I146">
            <v>-1</v>
          </cell>
          <cell r="J146">
            <v>1</v>
          </cell>
          <cell r="K146">
            <v>0</v>
          </cell>
          <cell r="L146">
            <v>1</v>
          </cell>
          <cell r="M146">
            <v>0</v>
          </cell>
          <cell r="N146">
            <v>0</v>
          </cell>
          <cell r="O146">
            <v>0</v>
          </cell>
          <cell r="P146">
            <v>0</v>
          </cell>
          <cell r="R146">
            <v>0</v>
          </cell>
          <cell r="T146">
            <v>0</v>
          </cell>
          <cell r="V146" t="str">
            <v xml:space="preserve">Flow after 10 days PBU. SITHP 1179 psi. </v>
          </cell>
          <cell r="W146">
            <v>0</v>
          </cell>
          <cell r="X146">
            <v>0</v>
          </cell>
          <cell r="Y146" t="e">
            <v>#DIV/0!</v>
          </cell>
          <cell r="Z146" t="e">
            <v>#DIV/0!</v>
          </cell>
        </row>
        <row r="147">
          <cell r="B147">
            <v>41540</v>
          </cell>
          <cell r="C147" t="str">
            <v>B-11</v>
          </cell>
          <cell r="D147" t="str">
            <v>B-11:Zone3</v>
          </cell>
          <cell r="E147">
            <v>22</v>
          </cell>
          <cell r="F147">
            <v>98</v>
          </cell>
          <cell r="G147">
            <v>176</v>
          </cell>
          <cell r="H147">
            <v>96</v>
          </cell>
          <cell r="I147">
            <v>-1</v>
          </cell>
          <cell r="J147">
            <v>188</v>
          </cell>
          <cell r="K147">
            <v>0</v>
          </cell>
          <cell r="L147">
            <v>188</v>
          </cell>
          <cell r="M147">
            <v>0</v>
          </cell>
          <cell r="N147">
            <v>0.157</v>
          </cell>
          <cell r="O147">
            <v>0.157</v>
          </cell>
          <cell r="P147">
            <v>0</v>
          </cell>
          <cell r="R147">
            <v>835.10638297872345</v>
          </cell>
          <cell r="S147">
            <v>0</v>
          </cell>
          <cell r="T147">
            <v>1197.4522292993631</v>
          </cell>
          <cell r="V147" t="str">
            <v xml:space="preserve">Flow after 19 days SI. SITHP 1408 psi. WC 0%. </v>
          </cell>
          <cell r="W147">
            <v>157</v>
          </cell>
          <cell r="X147">
            <v>0</v>
          </cell>
          <cell r="Y147">
            <v>0</v>
          </cell>
          <cell r="Z147">
            <v>1197.4522292993631</v>
          </cell>
        </row>
        <row r="148">
          <cell r="B148">
            <v>41563</v>
          </cell>
          <cell r="C148" t="str">
            <v>B-11</v>
          </cell>
          <cell r="D148" t="str">
            <v>B-11:Zone3</v>
          </cell>
          <cell r="E148">
            <v>22</v>
          </cell>
          <cell r="F148">
            <v>100</v>
          </cell>
          <cell r="G148">
            <v>182</v>
          </cell>
          <cell r="H148">
            <v>103</v>
          </cell>
          <cell r="I148">
            <v>-1</v>
          </cell>
          <cell r="J148">
            <v>258</v>
          </cell>
          <cell r="K148">
            <v>0</v>
          </cell>
          <cell r="L148">
            <v>258</v>
          </cell>
          <cell r="M148">
            <v>0</v>
          </cell>
          <cell r="N148">
            <v>0.25800000000000001</v>
          </cell>
          <cell r="O148">
            <v>0.25800000000000001</v>
          </cell>
          <cell r="P148">
            <v>0</v>
          </cell>
          <cell r="R148">
            <v>1000</v>
          </cell>
          <cell r="S148">
            <v>0</v>
          </cell>
          <cell r="T148">
            <v>1000</v>
          </cell>
          <cell r="V148" t="str">
            <v>Flow after 21.5 days SI. WC 0%.</v>
          </cell>
          <cell r="W148">
            <v>258</v>
          </cell>
          <cell r="X148">
            <v>0</v>
          </cell>
          <cell r="Y148">
            <v>0</v>
          </cell>
          <cell r="Z148">
            <v>1000</v>
          </cell>
        </row>
        <row r="149">
          <cell r="B149">
            <v>41564</v>
          </cell>
          <cell r="C149" t="str">
            <v>B-11</v>
          </cell>
          <cell r="D149" t="str">
            <v>B-11:Zone3</v>
          </cell>
          <cell r="E149">
            <v>24</v>
          </cell>
          <cell r="F149">
            <v>100</v>
          </cell>
          <cell r="G149">
            <v>167</v>
          </cell>
          <cell r="H149">
            <v>89</v>
          </cell>
          <cell r="I149">
            <v>-1</v>
          </cell>
          <cell r="J149">
            <v>1</v>
          </cell>
          <cell r="K149">
            <v>0</v>
          </cell>
          <cell r="L149">
            <v>1</v>
          </cell>
          <cell r="M149">
            <v>0</v>
          </cell>
          <cell r="N149">
            <v>0</v>
          </cell>
          <cell r="O149">
            <v>0</v>
          </cell>
          <cell r="P149">
            <v>0</v>
          </cell>
          <cell r="R149">
            <v>0</v>
          </cell>
          <cell r="T149">
            <v>0</v>
          </cell>
          <cell r="V149" t="str">
            <v xml:space="preserve">1 days post kick off. Prod ceased down. </v>
          </cell>
          <cell r="W149">
            <v>0</v>
          </cell>
          <cell r="X149">
            <v>0</v>
          </cell>
          <cell r="Y149" t="e">
            <v>#DIV/0!</v>
          </cell>
          <cell r="Z149" t="e">
            <v>#DIV/0!</v>
          </cell>
        </row>
        <row r="150">
          <cell r="B150">
            <v>41583</v>
          </cell>
          <cell r="C150" t="str">
            <v>B-11</v>
          </cell>
          <cell r="D150" t="str">
            <v>B-11:Zone3</v>
          </cell>
          <cell r="E150">
            <v>26</v>
          </cell>
          <cell r="F150">
            <v>100</v>
          </cell>
          <cell r="G150">
            <v>179</v>
          </cell>
          <cell r="H150">
            <v>85</v>
          </cell>
          <cell r="I150">
            <v>-1</v>
          </cell>
          <cell r="J150">
            <v>0</v>
          </cell>
          <cell r="K150">
            <v>0</v>
          </cell>
          <cell r="L150">
            <v>0</v>
          </cell>
          <cell r="M150">
            <v>0</v>
          </cell>
          <cell r="N150">
            <v>0</v>
          </cell>
          <cell r="O150">
            <v>0</v>
          </cell>
          <cell r="P150">
            <v>0</v>
          </cell>
          <cell r="R150">
            <v>0</v>
          </cell>
          <cell r="T150">
            <v>0</v>
          </cell>
          <cell r="V150" t="str">
            <v>No Flow</v>
          </cell>
          <cell r="W150">
            <v>0</v>
          </cell>
          <cell r="X150">
            <v>0</v>
          </cell>
          <cell r="Y150" t="e">
            <v>#DIV/0!</v>
          </cell>
          <cell r="Z150" t="e">
            <v>#DIV/0!</v>
          </cell>
        </row>
        <row r="151">
          <cell r="B151">
            <v>41618</v>
          </cell>
          <cell r="C151" t="str">
            <v>B-11</v>
          </cell>
          <cell r="D151" t="str">
            <v>B-11:Zone3</v>
          </cell>
          <cell r="E151">
            <v>24</v>
          </cell>
          <cell r="F151">
            <v>100</v>
          </cell>
          <cell r="G151">
            <v>178</v>
          </cell>
          <cell r="H151">
            <v>110</v>
          </cell>
          <cell r="I151">
            <v>1</v>
          </cell>
          <cell r="J151">
            <v>337</v>
          </cell>
          <cell r="K151">
            <v>0</v>
          </cell>
          <cell r="L151">
            <v>337</v>
          </cell>
          <cell r="M151">
            <v>0</v>
          </cell>
          <cell r="N151">
            <v>0.3</v>
          </cell>
          <cell r="O151">
            <v>0.3</v>
          </cell>
          <cell r="P151">
            <v>0</v>
          </cell>
          <cell r="R151">
            <v>890.20771513353111</v>
          </cell>
          <cell r="S151">
            <v>0</v>
          </cell>
          <cell r="T151">
            <v>1123.3333333333333</v>
          </cell>
          <cell r="V151" t="str">
            <v>Manual WC 0%</v>
          </cell>
          <cell r="W151">
            <v>300</v>
          </cell>
          <cell r="X151">
            <v>0</v>
          </cell>
          <cell r="Y151">
            <v>0</v>
          </cell>
          <cell r="Z151">
            <v>1123.3333333333335</v>
          </cell>
        </row>
        <row r="152">
          <cell r="B152">
            <v>41652</v>
          </cell>
          <cell r="C152" t="str">
            <v>B-11</v>
          </cell>
          <cell r="D152" t="str">
            <v>B-11:Zone3</v>
          </cell>
          <cell r="E152">
            <v>21</v>
          </cell>
          <cell r="F152">
            <v>100</v>
          </cell>
          <cell r="G152">
            <v>236</v>
          </cell>
          <cell r="H152">
            <v>108</v>
          </cell>
          <cell r="I152">
            <v>0</v>
          </cell>
          <cell r="J152">
            <v>222.27</v>
          </cell>
          <cell r="K152">
            <v>0</v>
          </cell>
          <cell r="L152">
            <v>222.27</v>
          </cell>
          <cell r="M152">
            <v>0</v>
          </cell>
          <cell r="N152">
            <v>0.222</v>
          </cell>
          <cell r="O152">
            <v>0.222</v>
          </cell>
          <cell r="P152">
            <v>0</v>
          </cell>
          <cell r="R152">
            <v>998.78526116884871</v>
          </cell>
          <cell r="S152">
            <v>0</v>
          </cell>
          <cell r="T152">
            <v>1001.2162162162163</v>
          </cell>
          <cell r="V152" t="str">
            <v>Manual WC 0%. Post SI 34 days. Update lab WC 4.2%</v>
          </cell>
          <cell r="W152">
            <v>222</v>
          </cell>
          <cell r="X152">
            <v>0</v>
          </cell>
          <cell r="Y152">
            <v>0</v>
          </cell>
          <cell r="Z152">
            <v>1001.2162162162163</v>
          </cell>
        </row>
        <row r="153">
          <cell r="B153">
            <v>41682</v>
          </cell>
          <cell r="C153" t="str">
            <v>B-11</v>
          </cell>
          <cell r="D153" t="str">
            <v>B-11:Zone3</v>
          </cell>
          <cell r="E153">
            <v>23</v>
          </cell>
          <cell r="F153">
            <v>100</v>
          </cell>
          <cell r="G153">
            <v>228</v>
          </cell>
          <cell r="H153">
            <v>97</v>
          </cell>
          <cell r="I153">
            <v>0</v>
          </cell>
          <cell r="J153">
            <v>190</v>
          </cell>
          <cell r="K153">
            <v>18.010000000000002</v>
          </cell>
          <cell r="L153">
            <v>208.01</v>
          </cell>
          <cell r="M153">
            <v>8.6582375847315038</v>
          </cell>
          <cell r="N153">
            <v>6.8000000000000005E-2</v>
          </cell>
          <cell r="O153">
            <v>6.8000000000000005E-2</v>
          </cell>
          <cell r="R153">
            <v>357.89473684210526</v>
          </cell>
          <cell r="S153">
            <v>264.85294117647061</v>
          </cell>
          <cell r="T153">
            <v>3058.9705882352941</v>
          </cell>
          <cell r="W153">
            <v>68</v>
          </cell>
          <cell r="X153">
            <v>0</v>
          </cell>
          <cell r="Y153">
            <v>264.85294117647061</v>
          </cell>
          <cell r="Z153">
            <v>2794.1176470588234</v>
          </cell>
        </row>
        <row r="154">
          <cell r="B154">
            <v>41741</v>
          </cell>
          <cell r="C154" t="str">
            <v>B-11</v>
          </cell>
          <cell r="D154" t="str">
            <v>B-11:Zone3</v>
          </cell>
          <cell r="E154">
            <v>22</v>
          </cell>
          <cell r="F154">
            <v>100</v>
          </cell>
          <cell r="G154">
            <v>213</v>
          </cell>
          <cell r="H154">
            <v>107</v>
          </cell>
          <cell r="I154">
            <v>938</v>
          </cell>
          <cell r="J154">
            <v>615.22</v>
          </cell>
          <cell r="K154">
            <v>20.67</v>
          </cell>
          <cell r="L154">
            <v>635.89</v>
          </cell>
          <cell r="M154">
            <v>3.2505622041548068</v>
          </cell>
          <cell r="N154">
            <v>0.49</v>
          </cell>
          <cell r="O154">
            <v>3.91</v>
          </cell>
          <cell r="P154">
            <v>3.42</v>
          </cell>
          <cell r="R154">
            <v>796.46305386690938</v>
          </cell>
          <cell r="S154">
            <v>42.183673469387756</v>
          </cell>
          <cell r="T154">
            <v>1297.7346938775511</v>
          </cell>
          <cell r="V154" t="str">
            <v>Starting Gas lifted. Lab WC 3.25%</v>
          </cell>
          <cell r="W154">
            <v>490</v>
          </cell>
          <cell r="X154">
            <v>3420</v>
          </cell>
          <cell r="Y154">
            <v>42.183673469387756</v>
          </cell>
          <cell r="Z154">
            <v>1255.5510204081634</v>
          </cell>
        </row>
        <row r="155">
          <cell r="B155">
            <v>41743</v>
          </cell>
          <cell r="C155" t="str">
            <v>B-11</v>
          </cell>
          <cell r="D155" t="str">
            <v>B-11:Zone3</v>
          </cell>
          <cell r="E155">
            <v>11</v>
          </cell>
          <cell r="F155">
            <v>100</v>
          </cell>
          <cell r="G155">
            <v>208</v>
          </cell>
          <cell r="H155">
            <v>94</v>
          </cell>
          <cell r="I155">
            <v>872</v>
          </cell>
          <cell r="J155">
            <v>172</v>
          </cell>
          <cell r="K155">
            <v>5.78</v>
          </cell>
          <cell r="L155">
            <v>177.78</v>
          </cell>
          <cell r="M155">
            <v>3.2512093598830014</v>
          </cell>
          <cell r="N155">
            <v>0.14000000000000001</v>
          </cell>
          <cell r="O155">
            <v>3.43</v>
          </cell>
          <cell r="P155">
            <v>3.29</v>
          </cell>
          <cell r="R155">
            <v>813.95348837209303</v>
          </cell>
          <cell r="S155">
            <v>41.285714285714285</v>
          </cell>
          <cell r="T155">
            <v>1269.8571428571429</v>
          </cell>
          <cell r="V155" t="str">
            <v xml:space="preserve">Lab WC from picture 3.25%. </v>
          </cell>
          <cell r="W155">
            <v>140</v>
          </cell>
          <cell r="X155">
            <v>3290</v>
          </cell>
          <cell r="Y155">
            <v>41.285714285714285</v>
          </cell>
          <cell r="Z155">
            <v>1228.5714285714284</v>
          </cell>
        </row>
        <row r="156">
          <cell r="B156">
            <v>41761</v>
          </cell>
          <cell r="C156" t="str">
            <v>B-11</v>
          </cell>
          <cell r="D156" t="str">
            <v>B-11:Zone3</v>
          </cell>
          <cell r="E156">
            <v>8</v>
          </cell>
          <cell r="F156">
            <v>100</v>
          </cell>
          <cell r="G156">
            <v>184</v>
          </cell>
          <cell r="H156">
            <v>90</v>
          </cell>
          <cell r="I156">
            <v>562</v>
          </cell>
          <cell r="J156">
            <v>14</v>
          </cell>
          <cell r="K156">
            <v>0</v>
          </cell>
          <cell r="L156">
            <v>14</v>
          </cell>
          <cell r="M156">
            <v>0</v>
          </cell>
          <cell r="N156">
            <v>0</v>
          </cell>
          <cell r="O156">
            <v>0</v>
          </cell>
          <cell r="P156">
            <v>0</v>
          </cell>
          <cell r="R156">
            <v>0</v>
          </cell>
          <cell r="T156">
            <v>0</v>
          </cell>
          <cell r="V156" t="str">
            <v xml:space="preserve">Not gas lifted. </v>
          </cell>
          <cell r="W156">
            <v>0</v>
          </cell>
          <cell r="X156">
            <v>0</v>
          </cell>
          <cell r="Y156" t="e">
            <v>#DIV/0!</v>
          </cell>
          <cell r="Z156" t="e">
            <v>#DIV/0!</v>
          </cell>
        </row>
        <row r="157">
          <cell r="B157">
            <v>41768</v>
          </cell>
          <cell r="C157" t="str">
            <v>B-11</v>
          </cell>
          <cell r="D157" t="str">
            <v>B-11:Zone3</v>
          </cell>
          <cell r="E157">
            <v>10</v>
          </cell>
          <cell r="F157">
            <v>100</v>
          </cell>
          <cell r="G157">
            <v>171</v>
          </cell>
          <cell r="H157">
            <v>80</v>
          </cell>
          <cell r="I157">
            <v>806</v>
          </cell>
          <cell r="J157">
            <v>13.29</v>
          </cell>
          <cell r="K157">
            <v>3.32</v>
          </cell>
          <cell r="L157">
            <v>16.61</v>
          </cell>
          <cell r="M157">
            <v>19.987959060806745</v>
          </cell>
          <cell r="N157">
            <v>1.00000000000002E-2</v>
          </cell>
          <cell r="O157">
            <v>3.14</v>
          </cell>
          <cell r="P157">
            <v>3.13</v>
          </cell>
          <cell r="R157">
            <v>752.44544770505638</v>
          </cell>
          <cell r="S157">
            <v>331.99999999999335</v>
          </cell>
          <cell r="T157">
            <v>1660.9999999999668</v>
          </cell>
          <cell r="V157" t="str">
            <v>Gas lift. WC lab 20%</v>
          </cell>
          <cell r="W157">
            <v>10.000000000000199</v>
          </cell>
          <cell r="X157">
            <v>3130</v>
          </cell>
          <cell r="Y157">
            <v>331.99999999999335</v>
          </cell>
          <cell r="Z157">
            <v>1328.9999999999734</v>
          </cell>
        </row>
        <row r="158">
          <cell r="B158">
            <v>41785</v>
          </cell>
          <cell r="C158" t="str">
            <v>B-11</v>
          </cell>
          <cell r="D158" t="str">
            <v>B-11:Zone3</v>
          </cell>
          <cell r="E158">
            <v>6</v>
          </cell>
          <cell r="F158">
            <v>100</v>
          </cell>
          <cell r="G158">
            <v>170</v>
          </cell>
          <cell r="H158">
            <v>83</v>
          </cell>
          <cell r="I158">
            <v>753</v>
          </cell>
          <cell r="J158">
            <v>24</v>
          </cell>
          <cell r="K158">
            <v>0</v>
          </cell>
          <cell r="L158">
            <v>24</v>
          </cell>
          <cell r="M158">
            <v>0</v>
          </cell>
          <cell r="N158">
            <v>0</v>
          </cell>
          <cell r="O158">
            <v>2.63</v>
          </cell>
          <cell r="P158">
            <v>2.63</v>
          </cell>
          <cell r="R158">
            <v>0</v>
          </cell>
          <cell r="T158">
            <v>0</v>
          </cell>
          <cell r="V158" t="str">
            <v xml:space="preserve">During FGS. FBHP = 1491 psi. </v>
          </cell>
          <cell r="W158">
            <v>0</v>
          </cell>
          <cell r="X158">
            <v>2630</v>
          </cell>
          <cell r="Y158" t="e">
            <v>#DIV/0!</v>
          </cell>
          <cell r="Z158" t="e">
            <v>#DIV/0!</v>
          </cell>
        </row>
        <row r="159">
          <cell r="B159">
            <v>41805</v>
          </cell>
          <cell r="C159" t="str">
            <v>B-11</v>
          </cell>
          <cell r="D159" t="str">
            <v>B-11:Zone3</v>
          </cell>
          <cell r="E159">
            <v>15</v>
          </cell>
          <cell r="F159">
            <v>100</v>
          </cell>
          <cell r="G159">
            <v>215</v>
          </cell>
          <cell r="H159">
            <v>84</v>
          </cell>
          <cell r="I159">
            <v>892</v>
          </cell>
          <cell r="J159">
            <v>15</v>
          </cell>
          <cell r="K159">
            <v>0</v>
          </cell>
          <cell r="L159">
            <v>15</v>
          </cell>
          <cell r="M159">
            <v>0</v>
          </cell>
          <cell r="N159">
            <v>0</v>
          </cell>
          <cell r="O159">
            <v>1</v>
          </cell>
          <cell r="P159">
            <v>3</v>
          </cell>
          <cell r="R159">
            <v>0</v>
          </cell>
          <cell r="T159">
            <v>0</v>
          </cell>
          <cell r="V159" t="str">
            <v>Visual WC 0%</v>
          </cell>
          <cell r="W159">
            <v>0</v>
          </cell>
          <cell r="X159">
            <v>3000</v>
          </cell>
          <cell r="Y159" t="e">
            <v>#DIV/0!</v>
          </cell>
          <cell r="Z159" t="e">
            <v>#DIV/0!</v>
          </cell>
        </row>
        <row r="160">
          <cell r="B160">
            <v>41824</v>
          </cell>
          <cell r="C160" t="str">
            <v>B-11</v>
          </cell>
          <cell r="D160" t="str">
            <v>B-11:Zone3</v>
          </cell>
          <cell r="E160">
            <v>22.3</v>
          </cell>
          <cell r="F160">
            <v>100</v>
          </cell>
          <cell r="G160">
            <v>200</v>
          </cell>
          <cell r="H160">
            <v>87</v>
          </cell>
          <cell r="I160">
            <v>852</v>
          </cell>
          <cell r="J160">
            <v>13</v>
          </cell>
          <cell r="K160">
            <v>0</v>
          </cell>
          <cell r="L160">
            <v>13</v>
          </cell>
          <cell r="M160">
            <v>0</v>
          </cell>
          <cell r="N160">
            <v>0</v>
          </cell>
          <cell r="O160">
            <v>0.56999999999999995</v>
          </cell>
          <cell r="P160">
            <v>2.63</v>
          </cell>
          <cell r="R160">
            <v>0</v>
          </cell>
          <cell r="T160">
            <v>0</v>
          </cell>
          <cell r="W160">
            <v>0</v>
          </cell>
          <cell r="X160">
            <v>2630</v>
          </cell>
          <cell r="Y160" t="e">
            <v>#DIV/0!</v>
          </cell>
          <cell r="Z160" t="e">
            <v>#DIV/0!</v>
          </cell>
        </row>
        <row r="161">
          <cell r="B161">
            <v>41873</v>
          </cell>
          <cell r="C161" t="str">
            <v>B-11</v>
          </cell>
          <cell r="D161" t="str">
            <v>B-11:Zone3</v>
          </cell>
          <cell r="E161">
            <v>24</v>
          </cell>
          <cell r="F161">
            <v>100</v>
          </cell>
          <cell r="G161">
            <v>206</v>
          </cell>
          <cell r="H161">
            <v>83</v>
          </cell>
          <cell r="I161">
            <v>1145</v>
          </cell>
          <cell r="J161">
            <v>3</v>
          </cell>
          <cell r="K161">
            <v>0</v>
          </cell>
          <cell r="L161">
            <v>3</v>
          </cell>
          <cell r="M161">
            <v>0</v>
          </cell>
          <cell r="N161">
            <v>3.0000000000001098E-3</v>
          </cell>
          <cell r="O161">
            <v>1.8640000000000001</v>
          </cell>
          <cell r="P161">
            <v>1.861</v>
          </cell>
          <cell r="R161">
            <v>1000.0000000000367</v>
          </cell>
          <cell r="S161">
            <v>0</v>
          </cell>
          <cell r="T161">
            <v>999.99999999996328</v>
          </cell>
          <cell r="V161" t="str">
            <v xml:space="preserve">No sample. </v>
          </cell>
          <cell r="W161">
            <v>3.0000000000001097</v>
          </cell>
          <cell r="X161">
            <v>1861</v>
          </cell>
          <cell r="Y161">
            <v>0</v>
          </cell>
          <cell r="Z161">
            <v>999.99999999996339</v>
          </cell>
        </row>
        <row r="162">
          <cell r="B162">
            <v>41889</v>
          </cell>
          <cell r="C162" t="str">
            <v>B-11</v>
          </cell>
          <cell r="D162" t="str">
            <v>B-11:Zone3</v>
          </cell>
          <cell r="E162">
            <v>23</v>
          </cell>
          <cell r="F162">
            <v>100</v>
          </cell>
          <cell r="G162">
            <v>188</v>
          </cell>
          <cell r="H162">
            <v>83</v>
          </cell>
          <cell r="I162">
            <v>1142</v>
          </cell>
          <cell r="J162">
            <v>66</v>
          </cell>
          <cell r="K162">
            <v>0</v>
          </cell>
          <cell r="L162">
            <v>66</v>
          </cell>
          <cell r="M162">
            <v>0</v>
          </cell>
          <cell r="N162">
            <v>5.2999999999999901E-2</v>
          </cell>
          <cell r="O162">
            <v>1.919</v>
          </cell>
          <cell r="P162">
            <v>1.8660000000000001</v>
          </cell>
          <cell r="R162">
            <v>803.03030303030152</v>
          </cell>
          <cell r="S162">
            <v>0</v>
          </cell>
          <cell r="T162">
            <v>1245.2830188679268</v>
          </cell>
          <cell r="V162" t="str">
            <v xml:space="preserve">Visual WC 0%. </v>
          </cell>
          <cell r="W162">
            <v>52.999999999999901</v>
          </cell>
          <cell r="X162">
            <v>1866</v>
          </cell>
          <cell r="Y162">
            <v>0</v>
          </cell>
          <cell r="Z162">
            <v>1245.2830188679268</v>
          </cell>
        </row>
        <row r="163">
          <cell r="B163">
            <v>41899</v>
          </cell>
          <cell r="C163" t="str">
            <v>B-11</v>
          </cell>
          <cell r="D163" t="str">
            <v>B-11:Zone3</v>
          </cell>
          <cell r="E163">
            <v>23</v>
          </cell>
          <cell r="F163">
            <v>100</v>
          </cell>
          <cell r="G163">
            <v>188</v>
          </cell>
          <cell r="H163">
            <v>86</v>
          </cell>
          <cell r="I163">
            <v>1127</v>
          </cell>
          <cell r="J163">
            <v>12</v>
          </cell>
          <cell r="K163">
            <v>0</v>
          </cell>
          <cell r="L163">
            <v>12</v>
          </cell>
          <cell r="M163">
            <v>0</v>
          </cell>
          <cell r="N163">
            <v>1.2E-2</v>
          </cell>
          <cell r="O163">
            <v>1.863</v>
          </cell>
          <cell r="P163">
            <v>1.851</v>
          </cell>
          <cell r="R163">
            <v>1000</v>
          </cell>
          <cell r="S163">
            <v>0</v>
          </cell>
          <cell r="T163">
            <v>1000</v>
          </cell>
          <cell r="V163" t="str">
            <v>Lab WC trace</v>
          </cell>
          <cell r="W163">
            <v>12</v>
          </cell>
          <cell r="X163">
            <v>1851</v>
          </cell>
          <cell r="Y163">
            <v>0</v>
          </cell>
          <cell r="Z163">
            <v>1000</v>
          </cell>
        </row>
        <row r="164">
          <cell r="B164">
            <v>41914</v>
          </cell>
          <cell r="C164" t="str">
            <v>B-11</v>
          </cell>
          <cell r="D164" t="str">
            <v>B-11:Zone3</v>
          </cell>
          <cell r="E164">
            <v>23</v>
          </cell>
          <cell r="F164">
            <v>100</v>
          </cell>
          <cell r="G164">
            <v>188</v>
          </cell>
          <cell r="H164">
            <v>90</v>
          </cell>
          <cell r="I164">
            <v>1232</v>
          </cell>
          <cell r="J164">
            <v>24</v>
          </cell>
          <cell r="K164">
            <v>0</v>
          </cell>
          <cell r="L164">
            <v>24</v>
          </cell>
          <cell r="M164">
            <v>0</v>
          </cell>
          <cell r="N164">
            <v>2.4E-2</v>
          </cell>
          <cell r="O164">
            <v>2.1139999999999999</v>
          </cell>
          <cell r="P164">
            <v>2.09</v>
          </cell>
          <cell r="R164">
            <v>1000</v>
          </cell>
          <cell r="S164">
            <v>0</v>
          </cell>
          <cell r="T164">
            <v>1000</v>
          </cell>
          <cell r="V164" t="str">
            <v>No liquid sample. Assume WC trace</v>
          </cell>
          <cell r="W164">
            <v>24</v>
          </cell>
          <cell r="X164">
            <v>2090</v>
          </cell>
          <cell r="Y164">
            <v>0</v>
          </cell>
          <cell r="Z164">
            <v>1000</v>
          </cell>
        </row>
        <row r="165">
          <cell r="B165">
            <v>41925</v>
          </cell>
          <cell r="C165" t="str">
            <v>B-11</v>
          </cell>
          <cell r="D165" t="str">
            <v>B-11:Zone3</v>
          </cell>
          <cell r="E165">
            <v>23</v>
          </cell>
          <cell r="F165">
            <v>100</v>
          </cell>
          <cell r="G165">
            <v>250</v>
          </cell>
          <cell r="H165">
            <v>88</v>
          </cell>
          <cell r="I165">
            <v>1234</v>
          </cell>
          <cell r="J165">
            <v>20</v>
          </cell>
          <cell r="K165">
            <v>0</v>
          </cell>
          <cell r="L165">
            <v>20</v>
          </cell>
          <cell r="M165">
            <v>0</v>
          </cell>
          <cell r="N165">
            <v>0.02</v>
          </cell>
          <cell r="O165">
            <v>2.0649999999999999</v>
          </cell>
          <cell r="P165">
            <v>2.0449999999999999</v>
          </cell>
          <cell r="R165">
            <v>1000</v>
          </cell>
          <cell r="S165">
            <v>0</v>
          </cell>
          <cell r="T165">
            <v>1000</v>
          </cell>
          <cell r="V165" t="str">
            <v>oil rate = total liquid rate water meter broken</v>
          </cell>
          <cell r="W165">
            <v>20</v>
          </cell>
          <cell r="X165">
            <v>2045</v>
          </cell>
          <cell r="Y165">
            <v>0</v>
          </cell>
          <cell r="Z165">
            <v>1000</v>
          </cell>
        </row>
        <row r="166">
          <cell r="B166">
            <v>41978</v>
          </cell>
          <cell r="C166" t="str">
            <v>B-11</v>
          </cell>
          <cell r="D166" t="str">
            <v>B-11:Zone3</v>
          </cell>
          <cell r="E166">
            <v>23</v>
          </cell>
          <cell r="F166">
            <v>100</v>
          </cell>
          <cell r="G166">
            <v>196</v>
          </cell>
          <cell r="H166">
            <v>84</v>
          </cell>
          <cell r="I166">
            <v>1222</v>
          </cell>
          <cell r="J166">
            <v>15.8</v>
          </cell>
          <cell r="K166">
            <v>0.11</v>
          </cell>
          <cell r="L166">
            <v>15.91</v>
          </cell>
          <cell r="M166">
            <v>0.69138906348208673</v>
          </cell>
          <cell r="N166">
            <v>1.6E-2</v>
          </cell>
          <cell r="O166">
            <v>2.0720000000000001</v>
          </cell>
          <cell r="P166">
            <v>2.056</v>
          </cell>
          <cell r="R166">
            <v>1012.6582278481013</v>
          </cell>
          <cell r="S166">
            <v>6.875</v>
          </cell>
          <cell r="T166">
            <v>994.375</v>
          </cell>
          <cell r="V166" t="str">
            <v>Assume WC 0.7% (Lab WC 25 Nov 2014)</v>
          </cell>
          <cell r="W166">
            <v>16</v>
          </cell>
          <cell r="X166">
            <v>2056</v>
          </cell>
          <cell r="Y166">
            <v>6.875</v>
          </cell>
          <cell r="Z166">
            <v>987.5</v>
          </cell>
        </row>
        <row r="167">
          <cell r="B167">
            <v>42002</v>
          </cell>
          <cell r="C167" t="str">
            <v>B-11</v>
          </cell>
          <cell r="D167" t="str">
            <v>B-11:Zone3</v>
          </cell>
          <cell r="E167">
            <v>23</v>
          </cell>
          <cell r="F167">
            <v>100</v>
          </cell>
          <cell r="G167">
            <v>207</v>
          </cell>
          <cell r="H167">
            <v>81</v>
          </cell>
          <cell r="I167">
            <v>1198</v>
          </cell>
          <cell r="J167">
            <v>7.8</v>
          </cell>
          <cell r="K167">
            <v>0.06</v>
          </cell>
          <cell r="L167">
            <v>7.86</v>
          </cell>
          <cell r="M167">
            <v>0.76335877862595425</v>
          </cell>
          <cell r="N167">
            <v>7.0000000000001198E-3</v>
          </cell>
          <cell r="O167">
            <v>2.1230000000000002</v>
          </cell>
          <cell r="P167">
            <v>2.1160000000000001</v>
          </cell>
          <cell r="R167">
            <v>897.43589743591281</v>
          </cell>
          <cell r="S167">
            <v>8.5714285714284237</v>
          </cell>
          <cell r="T167">
            <v>1122.8571428571236</v>
          </cell>
          <cell r="V167" t="str">
            <v>Assume WC 0.7% (Lab WC 25 Nov 2014)</v>
          </cell>
          <cell r="W167">
            <v>7.0000000000001199</v>
          </cell>
          <cell r="X167">
            <v>2116</v>
          </cell>
          <cell r="Y167">
            <v>8.5714285714284237</v>
          </cell>
          <cell r="Z167">
            <v>1114.2857142856951</v>
          </cell>
        </row>
        <row r="168">
          <cell r="B168">
            <v>42090</v>
          </cell>
          <cell r="C168" t="str">
            <v>B-11</v>
          </cell>
          <cell r="D168" t="str">
            <v>B-11:Zone3</v>
          </cell>
          <cell r="E168">
            <v>27</v>
          </cell>
          <cell r="F168">
            <v>100</v>
          </cell>
          <cell r="G168">
            <v>192</v>
          </cell>
          <cell r="H168">
            <v>85</v>
          </cell>
          <cell r="I168">
            <v>1570</v>
          </cell>
          <cell r="J168">
            <v>95.97</v>
          </cell>
          <cell r="K168">
            <v>0.68</v>
          </cell>
          <cell r="L168">
            <v>96.65</v>
          </cell>
          <cell r="M168">
            <v>0.70356958096223488</v>
          </cell>
          <cell r="N168">
            <v>9.6000000000000099E-2</v>
          </cell>
          <cell r="O168">
            <v>1.35</v>
          </cell>
          <cell r="P168">
            <v>1.254</v>
          </cell>
          <cell r="R168">
            <v>1000.3125976867782</v>
          </cell>
          <cell r="S168">
            <v>7.0833333333333259</v>
          </cell>
          <cell r="T168">
            <v>1006.7708333333322</v>
          </cell>
          <cell r="V168" t="str">
            <v>Assume WC 0.7% (25 Nov 2014)</v>
          </cell>
          <cell r="W168">
            <v>96.000000000000099</v>
          </cell>
          <cell r="X168">
            <v>1254</v>
          </cell>
          <cell r="Y168">
            <v>7.0833333333333268</v>
          </cell>
          <cell r="Z168">
            <v>999.68749999999898</v>
          </cell>
        </row>
        <row r="169">
          <cell r="B169">
            <v>42113</v>
          </cell>
          <cell r="C169" t="str">
            <v>B-11</v>
          </cell>
          <cell r="D169" t="str">
            <v>B-11:Zone3</v>
          </cell>
          <cell r="E169">
            <v>23</v>
          </cell>
          <cell r="F169">
            <v>100</v>
          </cell>
          <cell r="G169">
            <v>194</v>
          </cell>
          <cell r="H169">
            <v>85</v>
          </cell>
          <cell r="I169">
            <v>1487</v>
          </cell>
          <cell r="J169">
            <v>23.27</v>
          </cell>
          <cell r="K169">
            <v>0.16</v>
          </cell>
          <cell r="L169">
            <v>23.43</v>
          </cell>
          <cell r="M169">
            <v>0.6828851899274434</v>
          </cell>
          <cell r="N169">
            <v>2.30000000000001E-2</v>
          </cell>
          <cell r="O169">
            <v>2.113</v>
          </cell>
          <cell r="P169">
            <v>2.09</v>
          </cell>
          <cell r="R169">
            <v>988.39707778255695</v>
          </cell>
          <cell r="S169">
            <v>6.9565217391304044</v>
          </cell>
          <cell r="T169">
            <v>1018.6956521739086</v>
          </cell>
          <cell r="V169" t="str">
            <v>Lab WC 0%</v>
          </cell>
          <cell r="W169">
            <v>23.000000000000099</v>
          </cell>
          <cell r="X169">
            <v>2090</v>
          </cell>
          <cell r="Y169">
            <v>6.9565217391304044</v>
          </cell>
          <cell r="Z169">
            <v>1011.7391304347782</v>
          </cell>
        </row>
        <row r="170">
          <cell r="B170">
            <v>42141</v>
          </cell>
          <cell r="C170" t="str">
            <v>B-11</v>
          </cell>
          <cell r="D170" t="str">
            <v>B-11:Zone3</v>
          </cell>
          <cell r="E170">
            <v>20</v>
          </cell>
          <cell r="F170">
            <v>100</v>
          </cell>
          <cell r="G170">
            <v>198</v>
          </cell>
          <cell r="H170">
            <v>83</v>
          </cell>
          <cell r="I170">
            <v>1460</v>
          </cell>
          <cell r="J170">
            <v>26.18</v>
          </cell>
          <cell r="K170">
            <v>0</v>
          </cell>
          <cell r="L170">
            <v>26.18</v>
          </cell>
          <cell r="M170">
            <v>0</v>
          </cell>
          <cell r="N170">
            <v>2.5999999999999999E-2</v>
          </cell>
          <cell r="O170">
            <v>1.8169999999999999</v>
          </cell>
          <cell r="P170">
            <v>1.7909999999999999</v>
          </cell>
          <cell r="R170">
            <v>993.12452253628726</v>
          </cell>
          <cell r="S170">
            <v>0</v>
          </cell>
          <cell r="T170">
            <v>1006.9230769230769</v>
          </cell>
          <cell r="V170" t="str">
            <v>WC 0%</v>
          </cell>
          <cell r="W170">
            <v>26</v>
          </cell>
          <cell r="X170">
            <v>1791</v>
          </cell>
          <cell r="Y170">
            <v>0</v>
          </cell>
          <cell r="Z170">
            <v>1006.9230769230769</v>
          </cell>
        </row>
        <row r="171">
          <cell r="B171">
            <v>42175</v>
          </cell>
          <cell r="C171" t="str">
            <v>B-11</v>
          </cell>
          <cell r="D171" t="str">
            <v>B-11:Zone3</v>
          </cell>
          <cell r="E171">
            <v>24</v>
          </cell>
          <cell r="F171">
            <v>100</v>
          </cell>
          <cell r="G171">
            <v>202</v>
          </cell>
          <cell r="H171">
            <v>85</v>
          </cell>
          <cell r="I171">
            <v>1553</v>
          </cell>
          <cell r="J171">
            <v>0</v>
          </cell>
          <cell r="K171">
            <v>0</v>
          </cell>
          <cell r="L171">
            <v>0</v>
          </cell>
          <cell r="M171">
            <v>0</v>
          </cell>
          <cell r="N171">
            <v>0</v>
          </cell>
          <cell r="O171">
            <v>0.2</v>
          </cell>
          <cell r="P171">
            <v>0.2</v>
          </cell>
          <cell r="R171">
            <v>0</v>
          </cell>
          <cell r="T171">
            <v>0</v>
          </cell>
          <cell r="V171" t="str">
            <v xml:space="preserve">Suspected orifice plugged. </v>
          </cell>
          <cell r="W171">
            <v>0</v>
          </cell>
          <cell r="X171">
            <v>200</v>
          </cell>
          <cell r="Y171" t="e">
            <v>#DIV/0!</v>
          </cell>
          <cell r="Z171" t="e">
            <v>#DIV/0!</v>
          </cell>
        </row>
        <row r="172">
          <cell r="B172">
            <v>42188</v>
          </cell>
          <cell r="C172" t="str">
            <v>B-11</v>
          </cell>
          <cell r="D172" t="str">
            <v>B-11:Zone3</v>
          </cell>
          <cell r="E172">
            <v>16.5</v>
          </cell>
          <cell r="F172">
            <v>100</v>
          </cell>
          <cell r="G172">
            <v>202</v>
          </cell>
          <cell r="H172">
            <v>85</v>
          </cell>
          <cell r="I172">
            <v>1344</v>
          </cell>
          <cell r="J172">
            <v>2.1</v>
          </cell>
          <cell r="K172">
            <v>0</v>
          </cell>
          <cell r="L172">
            <v>2.1</v>
          </cell>
          <cell r="M172">
            <v>0</v>
          </cell>
          <cell r="N172">
            <v>0</v>
          </cell>
          <cell r="O172">
            <v>0.4</v>
          </cell>
          <cell r="P172">
            <v>2.5</v>
          </cell>
          <cell r="R172">
            <v>0</v>
          </cell>
          <cell r="T172">
            <v>0</v>
          </cell>
          <cell r="W172">
            <v>0</v>
          </cell>
          <cell r="X172">
            <v>2500</v>
          </cell>
          <cell r="Y172" t="e">
            <v>#DIV/0!</v>
          </cell>
          <cell r="Z172" t="e">
            <v>#DIV/0!</v>
          </cell>
        </row>
        <row r="173">
          <cell r="B173">
            <v>42214</v>
          </cell>
          <cell r="C173" t="str">
            <v>B-11</v>
          </cell>
          <cell r="D173" t="str">
            <v>B-11:Zone3</v>
          </cell>
          <cell r="E173">
            <v>24</v>
          </cell>
          <cell r="F173">
            <v>100</v>
          </cell>
          <cell r="G173">
            <v>197</v>
          </cell>
          <cell r="H173">
            <v>82</v>
          </cell>
          <cell r="I173">
            <v>1083</v>
          </cell>
          <cell r="J173">
            <v>100.16</v>
          </cell>
          <cell r="K173">
            <v>2.57</v>
          </cell>
          <cell r="L173">
            <v>102.73</v>
          </cell>
          <cell r="M173">
            <v>2.5017034945974888</v>
          </cell>
          <cell r="N173">
            <v>0.10299999999999999</v>
          </cell>
          <cell r="O173">
            <v>2.3079999999999998</v>
          </cell>
          <cell r="P173">
            <v>2.2050000000000001</v>
          </cell>
          <cell r="R173">
            <v>1028.3546325878594</v>
          </cell>
          <cell r="S173">
            <v>24.95145631067961</v>
          </cell>
          <cell r="T173">
            <v>997.37864077669906</v>
          </cell>
          <cell r="V173" t="str">
            <v>Lab WC 2.5%</v>
          </cell>
          <cell r="W173">
            <v>103</v>
          </cell>
          <cell r="X173">
            <v>2205</v>
          </cell>
          <cell r="Y173">
            <v>24.95145631067961</v>
          </cell>
          <cell r="Z173">
            <v>972.42718446601941</v>
          </cell>
        </row>
        <row r="174">
          <cell r="B174">
            <v>42215</v>
          </cell>
          <cell r="C174" t="str">
            <v>B-11</v>
          </cell>
          <cell r="D174" t="str">
            <v>B-11:Zone3</v>
          </cell>
          <cell r="E174">
            <v>38</v>
          </cell>
          <cell r="F174">
            <v>100</v>
          </cell>
          <cell r="G174">
            <v>198</v>
          </cell>
          <cell r="H174">
            <v>81</v>
          </cell>
          <cell r="I174">
            <v>1294</v>
          </cell>
          <cell r="J174">
            <v>132.66999999999999</v>
          </cell>
          <cell r="K174">
            <v>3.4</v>
          </cell>
          <cell r="L174">
            <v>136.07</v>
          </cell>
          <cell r="M174">
            <v>2.4987138972587637</v>
          </cell>
          <cell r="N174">
            <v>0.13300000000000001</v>
          </cell>
          <cell r="O174">
            <v>2.831</v>
          </cell>
          <cell r="P174">
            <v>2.698</v>
          </cell>
          <cell r="R174">
            <v>1002.4873746890781</v>
          </cell>
          <cell r="S174">
            <v>25.563909774436091</v>
          </cell>
          <cell r="T174">
            <v>1023.0827067669173</v>
          </cell>
          <cell r="V174" t="str">
            <v>Lab WC 2.5%</v>
          </cell>
          <cell r="W174">
            <v>133</v>
          </cell>
          <cell r="X174">
            <v>2698</v>
          </cell>
          <cell r="Y174">
            <v>25.563909774436087</v>
          </cell>
          <cell r="Z174">
            <v>997.51879699248104</v>
          </cell>
        </row>
        <row r="175">
          <cell r="B175">
            <v>42259</v>
          </cell>
          <cell r="C175" t="str">
            <v>B-11</v>
          </cell>
          <cell r="D175" t="str">
            <v>B-11:Zone3</v>
          </cell>
          <cell r="E175">
            <v>24</v>
          </cell>
          <cell r="F175">
            <v>100</v>
          </cell>
          <cell r="G175">
            <v>196</v>
          </cell>
          <cell r="H175">
            <v>83</v>
          </cell>
          <cell r="I175">
            <v>985</v>
          </cell>
          <cell r="J175">
            <v>4.8899999999999997</v>
          </cell>
          <cell r="K175">
            <v>0.13</v>
          </cell>
          <cell r="L175">
            <v>5.0199999999999996</v>
          </cell>
          <cell r="M175">
            <v>2.5896414342629481</v>
          </cell>
          <cell r="N175">
            <v>4.9999999999998899E-3</v>
          </cell>
          <cell r="O175">
            <v>2.6280000000000001</v>
          </cell>
          <cell r="P175">
            <v>2.6230000000000002</v>
          </cell>
          <cell r="R175">
            <v>1022.4948875255399</v>
          </cell>
          <cell r="S175">
            <v>26.000000000000572</v>
          </cell>
          <cell r="T175">
            <v>1004.0000000000221</v>
          </cell>
          <cell r="W175">
            <v>4.9999999999998899</v>
          </cell>
          <cell r="X175">
            <v>2623</v>
          </cell>
          <cell r="Y175">
            <v>26.000000000000572</v>
          </cell>
          <cell r="Z175">
            <v>978.00000000002149</v>
          </cell>
        </row>
        <row r="176">
          <cell r="B176">
            <v>42293</v>
          </cell>
          <cell r="C176" t="str">
            <v>B-11</v>
          </cell>
          <cell r="D176" t="str">
            <v>B-11:Zone3</v>
          </cell>
          <cell r="E176">
            <v>24</v>
          </cell>
          <cell r="F176">
            <v>100</v>
          </cell>
          <cell r="G176">
            <v>197</v>
          </cell>
          <cell r="H176">
            <v>85</v>
          </cell>
          <cell r="I176">
            <v>1461</v>
          </cell>
          <cell r="J176">
            <v>12.54</v>
          </cell>
          <cell r="K176">
            <v>0.32</v>
          </cell>
          <cell r="L176">
            <v>12.86</v>
          </cell>
          <cell r="M176">
            <v>2.4883359253499222</v>
          </cell>
          <cell r="N176">
            <v>9.9000000000000008E-3</v>
          </cell>
          <cell r="O176">
            <v>2.5129999999999999</v>
          </cell>
          <cell r="P176">
            <v>2.5030000000000001</v>
          </cell>
          <cell r="R176">
            <v>789.47368421052636</v>
          </cell>
          <cell r="S176">
            <v>32.323232323232325</v>
          </cell>
          <cell r="T176">
            <v>1298.9898989898991</v>
          </cell>
          <cell r="V176" t="str">
            <v>Assume WC 2.5%</v>
          </cell>
          <cell r="W176">
            <v>9.9</v>
          </cell>
          <cell r="X176">
            <v>2503</v>
          </cell>
          <cell r="Y176">
            <v>32.323232323232318</v>
          </cell>
          <cell r="Z176">
            <v>1266.6666666666665</v>
          </cell>
        </row>
        <row r="177">
          <cell r="B177">
            <v>42295</v>
          </cell>
          <cell r="C177" t="str">
            <v>B-11</v>
          </cell>
          <cell r="D177" t="str">
            <v>B-11:Zone3</v>
          </cell>
          <cell r="E177">
            <v>24</v>
          </cell>
          <cell r="F177">
            <v>100</v>
          </cell>
          <cell r="G177">
            <v>197</v>
          </cell>
          <cell r="H177">
            <v>84</v>
          </cell>
          <cell r="I177">
            <v>1513</v>
          </cell>
          <cell r="J177">
            <v>6.06</v>
          </cell>
          <cell r="K177">
            <v>0.16</v>
          </cell>
          <cell r="L177">
            <v>6.22</v>
          </cell>
          <cell r="M177">
            <v>2.572347266881029</v>
          </cell>
          <cell r="N177">
            <v>4.7999999999999996E-3</v>
          </cell>
          <cell r="O177">
            <v>4.0119999999999996</v>
          </cell>
          <cell r="P177">
            <v>4.0069999999999997</v>
          </cell>
          <cell r="R177">
            <v>792.0792079207921</v>
          </cell>
          <cell r="S177">
            <v>33.333333333333336</v>
          </cell>
          <cell r="T177">
            <v>1291.6666666666667</v>
          </cell>
          <cell r="V177" t="str">
            <v>Assume WC 2.5%</v>
          </cell>
          <cell r="W177">
            <v>4.8</v>
          </cell>
          <cell r="X177">
            <v>4006.9999999999995</v>
          </cell>
          <cell r="Y177">
            <v>33.333333333333336</v>
          </cell>
          <cell r="Z177">
            <v>1262.5</v>
          </cell>
        </row>
        <row r="178">
          <cell r="B178">
            <v>42377</v>
          </cell>
          <cell r="C178" t="str">
            <v>B-11</v>
          </cell>
          <cell r="D178" t="str">
            <v>B-11:Zone3</v>
          </cell>
          <cell r="E178">
            <v>21</v>
          </cell>
          <cell r="F178">
            <v>100</v>
          </cell>
          <cell r="G178">
            <v>194</v>
          </cell>
          <cell r="H178">
            <v>81</v>
          </cell>
          <cell r="I178">
            <v>680</v>
          </cell>
          <cell r="J178">
            <v>5.44</v>
          </cell>
          <cell r="K178">
            <v>0.14000000000000001</v>
          </cell>
          <cell r="L178">
            <v>5.58</v>
          </cell>
          <cell r="M178">
            <v>2.5089605734767026</v>
          </cell>
          <cell r="N178">
            <v>2.2000000000000001E-3</v>
          </cell>
          <cell r="O178">
            <v>1.966</v>
          </cell>
          <cell r="P178">
            <v>1.9630000000000001</v>
          </cell>
          <cell r="R178">
            <v>404.41176470588238</v>
          </cell>
          <cell r="S178">
            <v>63.636363636363633</v>
          </cell>
          <cell r="T178">
            <v>2536.3636363636365</v>
          </cell>
          <cell r="V178" t="str">
            <v>Assume Lab WC 2.5%</v>
          </cell>
          <cell r="W178">
            <v>2.2000000000000002</v>
          </cell>
          <cell r="X178">
            <v>1963</v>
          </cell>
          <cell r="Y178">
            <v>63.63636363636364</v>
          </cell>
          <cell r="Z178">
            <v>2472.727272727273</v>
          </cell>
        </row>
        <row r="179">
          <cell r="B179">
            <v>42405</v>
          </cell>
          <cell r="C179" t="str">
            <v>B-11</v>
          </cell>
          <cell r="D179" t="str">
            <v>B-11:Zone3</v>
          </cell>
          <cell r="E179">
            <v>4</v>
          </cell>
          <cell r="F179">
            <v>100</v>
          </cell>
          <cell r="G179">
            <v>194</v>
          </cell>
          <cell r="H179">
            <v>85</v>
          </cell>
          <cell r="I179">
            <v>786</v>
          </cell>
          <cell r="J179">
            <v>16.22</v>
          </cell>
          <cell r="K179">
            <v>0.42</v>
          </cell>
          <cell r="L179">
            <v>16.64</v>
          </cell>
          <cell r="M179">
            <v>2.5240384615384617</v>
          </cell>
          <cell r="N179">
            <v>6.4999999999999997E-3</v>
          </cell>
          <cell r="O179">
            <v>2.609</v>
          </cell>
          <cell r="P179">
            <v>2.6</v>
          </cell>
          <cell r="Q179">
            <v>53.5</v>
          </cell>
          <cell r="R179">
            <v>400.7398273736128</v>
          </cell>
          <cell r="T179">
            <v>2560</v>
          </cell>
          <cell r="V179" t="str">
            <v>Assume Lab WC 2.5%. Not stable. GL sensitivity increase</v>
          </cell>
          <cell r="W179">
            <v>6.5</v>
          </cell>
          <cell r="X179">
            <v>2600</v>
          </cell>
          <cell r="Y179">
            <v>64.615384615384613</v>
          </cell>
          <cell r="Z179">
            <v>2495.3846153846152</v>
          </cell>
        </row>
        <row r="180">
          <cell r="B180">
            <v>42412</v>
          </cell>
          <cell r="C180" t="str">
            <v>B-11</v>
          </cell>
          <cell r="D180" t="str">
            <v>B-11:Zone3</v>
          </cell>
          <cell r="E180">
            <v>25</v>
          </cell>
          <cell r="F180">
            <v>100</v>
          </cell>
          <cell r="G180">
            <v>194</v>
          </cell>
          <cell r="H180">
            <v>78</v>
          </cell>
          <cell r="I180">
            <v>746</v>
          </cell>
          <cell r="J180">
            <v>63.98</v>
          </cell>
          <cell r="K180">
            <v>3.65</v>
          </cell>
          <cell r="L180">
            <v>67.63</v>
          </cell>
          <cell r="M180">
            <v>5.3970131598403075</v>
          </cell>
          <cell r="N180">
            <v>2.5999999999999999E-2</v>
          </cell>
          <cell r="O180">
            <v>2.1859999999999999</v>
          </cell>
          <cell r="P180">
            <v>2.16</v>
          </cell>
          <cell r="Q180">
            <v>64.2</v>
          </cell>
          <cell r="R180">
            <v>406.37699281025323</v>
          </cell>
          <cell r="S180">
            <v>140.38461538461539</v>
          </cell>
          <cell r="T180">
            <v>2600</v>
          </cell>
          <cell r="V180" t="str">
            <v>Lab WC 5.4% (5 Feb 2016)</v>
          </cell>
          <cell r="W180">
            <v>26</v>
          </cell>
          <cell r="X180">
            <v>2160</v>
          </cell>
          <cell r="Y180">
            <v>140.38461538461539</v>
          </cell>
          <cell r="Z180">
            <v>2460.7692307692309</v>
          </cell>
        </row>
        <row r="181">
          <cell r="B181">
            <v>42445</v>
          </cell>
          <cell r="C181" t="str">
            <v>B-11</v>
          </cell>
          <cell r="D181" t="str">
            <v>B-11:Zone3</v>
          </cell>
          <cell r="E181">
            <v>26</v>
          </cell>
          <cell r="F181">
            <v>100</v>
          </cell>
          <cell r="G181">
            <v>152</v>
          </cell>
          <cell r="H181">
            <v>78</v>
          </cell>
          <cell r="I181">
            <v>667</v>
          </cell>
          <cell r="J181">
            <v>15.35</v>
          </cell>
          <cell r="K181">
            <v>0</v>
          </cell>
          <cell r="L181">
            <v>15.35</v>
          </cell>
          <cell r="M181">
            <v>0</v>
          </cell>
          <cell r="N181">
            <v>6.1000000000000004E-3</v>
          </cell>
          <cell r="O181">
            <v>1.746</v>
          </cell>
          <cell r="P181">
            <v>1.74</v>
          </cell>
          <cell r="Q181">
            <v>41.3</v>
          </cell>
          <cell r="R181">
            <v>397.39413680781757</v>
          </cell>
          <cell r="S181">
            <v>0</v>
          </cell>
          <cell r="T181">
            <v>2516.3934426229507</v>
          </cell>
          <cell r="V181" t="str">
            <v>Lab WC 0% (15 Feb 2016)</v>
          </cell>
          <cell r="W181">
            <v>6.1000000000000005</v>
          </cell>
          <cell r="X181">
            <v>1740</v>
          </cell>
          <cell r="Y181">
            <v>0</v>
          </cell>
          <cell r="Z181">
            <v>2516.3934426229507</v>
          </cell>
        </row>
        <row r="182">
          <cell r="B182">
            <v>42476</v>
          </cell>
          <cell r="C182" t="str">
            <v>B-11</v>
          </cell>
          <cell r="D182" t="str">
            <v>B-11:Zone3</v>
          </cell>
          <cell r="E182">
            <v>18</v>
          </cell>
          <cell r="F182">
            <v>100</v>
          </cell>
          <cell r="G182">
            <v>156</v>
          </cell>
          <cell r="H182">
            <v>84</v>
          </cell>
          <cell r="I182">
            <v>383</v>
          </cell>
          <cell r="J182">
            <v>16.8</v>
          </cell>
          <cell r="K182">
            <v>0</v>
          </cell>
          <cell r="L182">
            <v>16.8</v>
          </cell>
          <cell r="M182">
            <v>0</v>
          </cell>
          <cell r="N182">
            <v>7.0000000000000001E-3</v>
          </cell>
          <cell r="O182">
            <v>0.23499999999999999</v>
          </cell>
          <cell r="P182">
            <v>0.22800000000000001</v>
          </cell>
          <cell r="Q182">
            <v>0</v>
          </cell>
          <cell r="R182">
            <v>416.66666666666669</v>
          </cell>
          <cell r="S182">
            <v>0</v>
          </cell>
          <cell r="T182">
            <v>2400</v>
          </cell>
          <cell r="V182" t="str">
            <v>Lab WC 0% (17 April 2016)</v>
          </cell>
          <cell r="W182">
            <v>7</v>
          </cell>
          <cell r="X182">
            <v>228</v>
          </cell>
          <cell r="Y182">
            <v>0</v>
          </cell>
          <cell r="Z182">
            <v>2400</v>
          </cell>
        </row>
        <row r="183">
          <cell r="B183">
            <v>42517</v>
          </cell>
          <cell r="C183" t="str">
            <v>B-11</v>
          </cell>
          <cell r="D183" t="str">
            <v>B-11:Zone3</v>
          </cell>
          <cell r="E183">
            <v>9</v>
          </cell>
          <cell r="F183">
            <v>100</v>
          </cell>
          <cell r="G183">
            <v>184</v>
          </cell>
          <cell r="H183">
            <v>78</v>
          </cell>
          <cell r="I183">
            <v>720</v>
          </cell>
          <cell r="J183">
            <v>26.09</v>
          </cell>
          <cell r="K183">
            <v>0.01</v>
          </cell>
          <cell r="L183">
            <v>26.1</v>
          </cell>
          <cell r="M183">
            <v>3.8314176245210725E-2</v>
          </cell>
          <cell r="N183">
            <v>5.0000000000000001E-3</v>
          </cell>
          <cell r="O183">
            <v>0.42699999999999999</v>
          </cell>
          <cell r="P183">
            <v>0.42099999999999999</v>
          </cell>
          <cell r="Q183">
            <v>66</v>
          </cell>
          <cell r="R183">
            <v>191.64430816404752</v>
          </cell>
          <cell r="S183">
            <v>2</v>
          </cell>
          <cell r="T183">
            <v>5220</v>
          </cell>
          <cell r="V183" t="str">
            <v>Lab WC 0.05% (28 May 2016)</v>
          </cell>
          <cell r="W183">
            <v>5</v>
          </cell>
          <cell r="X183">
            <v>421</v>
          </cell>
          <cell r="Y183">
            <v>2</v>
          </cell>
          <cell r="Z183">
            <v>5218</v>
          </cell>
        </row>
        <row r="184">
          <cell r="B184">
            <v>42535</v>
          </cell>
          <cell r="C184" t="str">
            <v>B-11</v>
          </cell>
          <cell r="D184" t="str">
            <v>B-11:Zone3</v>
          </cell>
          <cell r="E184">
            <v>30</v>
          </cell>
          <cell r="F184">
            <v>100</v>
          </cell>
          <cell r="G184">
            <v>167</v>
          </cell>
          <cell r="H184">
            <v>82</v>
          </cell>
          <cell r="I184">
            <v>838</v>
          </cell>
          <cell r="J184">
            <v>15.05</v>
          </cell>
          <cell r="K184">
            <v>0.01</v>
          </cell>
          <cell r="L184">
            <v>15.06</v>
          </cell>
          <cell r="M184">
            <v>6.6401062416998669E-2</v>
          </cell>
          <cell r="N184">
            <v>3.0000000000000001E-3</v>
          </cell>
          <cell r="O184">
            <v>1.1259999999999999</v>
          </cell>
          <cell r="P184">
            <v>1.123</v>
          </cell>
          <cell r="Q184">
            <v>63.4</v>
          </cell>
          <cell r="R184">
            <v>199.33554817275748</v>
          </cell>
          <cell r="S184">
            <v>3.3333333333333335</v>
          </cell>
          <cell r="T184">
            <v>5020</v>
          </cell>
          <cell r="V184" t="str">
            <v>Assume WC 0.05%.</v>
          </cell>
          <cell r="W184">
            <v>3</v>
          </cell>
          <cell r="X184">
            <v>1123</v>
          </cell>
          <cell r="Y184">
            <v>3.3333333333333335</v>
          </cell>
          <cell r="Z184">
            <v>5016.666666666667</v>
          </cell>
        </row>
        <row r="185">
          <cell r="B185">
            <v>42541</v>
          </cell>
          <cell r="C185" t="str">
            <v>B-11</v>
          </cell>
          <cell r="D185" t="str">
            <v>B-11:Zone3</v>
          </cell>
          <cell r="E185">
            <v>24</v>
          </cell>
          <cell r="F185">
            <v>100</v>
          </cell>
          <cell r="G185">
            <v>162</v>
          </cell>
          <cell r="H185">
            <v>82</v>
          </cell>
          <cell r="I185">
            <v>881</v>
          </cell>
          <cell r="J185">
            <v>25.53</v>
          </cell>
          <cell r="K185">
            <v>0</v>
          </cell>
          <cell r="L185">
            <v>25.53</v>
          </cell>
          <cell r="M185">
            <v>0</v>
          </cell>
          <cell r="N185">
            <v>5.0000000000000001E-3</v>
          </cell>
          <cell r="O185">
            <v>1.2869999999999999</v>
          </cell>
          <cell r="P185">
            <v>1.282</v>
          </cell>
          <cell r="Q185">
            <v>63.4</v>
          </cell>
          <cell r="R185">
            <v>195.84802193497845</v>
          </cell>
          <cell r="T185">
            <v>5106</v>
          </cell>
          <cell r="V185" t="str">
            <v>Lab WC 0% (21 June 2016)</v>
          </cell>
          <cell r="W185">
            <v>5</v>
          </cell>
          <cell r="X185">
            <v>1282</v>
          </cell>
          <cell r="Y185">
            <v>0</v>
          </cell>
          <cell r="Z185">
            <v>5106</v>
          </cell>
        </row>
        <row r="186">
          <cell r="B186">
            <v>42562</v>
          </cell>
          <cell r="C186" t="str">
            <v>B-11</v>
          </cell>
          <cell r="D186" t="str">
            <v>B-11:Zone3</v>
          </cell>
          <cell r="E186">
            <v>21</v>
          </cell>
          <cell r="F186">
            <v>100</v>
          </cell>
          <cell r="G186">
            <v>157</v>
          </cell>
          <cell r="H186">
            <v>84</v>
          </cell>
          <cell r="I186">
            <v>968</v>
          </cell>
          <cell r="J186">
            <v>13.57</v>
          </cell>
          <cell r="K186">
            <v>0</v>
          </cell>
          <cell r="L186">
            <v>13.57</v>
          </cell>
          <cell r="M186">
            <v>0</v>
          </cell>
          <cell r="N186">
            <v>3.0000000000000001E-3</v>
          </cell>
          <cell r="O186">
            <v>1.5429999999999999</v>
          </cell>
          <cell r="P186">
            <v>1.54</v>
          </cell>
          <cell r="Q186">
            <v>61</v>
          </cell>
          <cell r="R186">
            <v>221.07590272660281</v>
          </cell>
          <cell r="T186">
            <v>4523.333333333333</v>
          </cell>
          <cell r="V186" t="str">
            <v>Lab WC 0% (21 June 2016). GL meter = 2.84 MM.</v>
          </cell>
          <cell r="W186">
            <v>3</v>
          </cell>
          <cell r="X186">
            <v>1540</v>
          </cell>
          <cell r="Y186">
            <v>0</v>
          </cell>
          <cell r="Z186">
            <v>4523.333333333333</v>
          </cell>
        </row>
        <row r="187">
          <cell r="B187">
            <v>42611</v>
          </cell>
          <cell r="C187" t="str">
            <v>B-11</v>
          </cell>
          <cell r="D187" t="str">
            <v>B-11:Zone3</v>
          </cell>
          <cell r="E187">
            <v>6</v>
          </cell>
          <cell r="F187">
            <v>99</v>
          </cell>
          <cell r="G187">
            <v>181</v>
          </cell>
          <cell r="I187">
            <v>544</v>
          </cell>
          <cell r="J187">
            <v>236.94</v>
          </cell>
          <cell r="K187">
            <v>90.61</v>
          </cell>
          <cell r="L187">
            <v>327.55</v>
          </cell>
          <cell r="M187">
            <v>27.662952221034956</v>
          </cell>
          <cell r="N187">
            <v>4.7E-2</v>
          </cell>
          <cell r="O187">
            <v>1.92</v>
          </cell>
          <cell r="P187">
            <v>1.873</v>
          </cell>
          <cell r="Q187">
            <v>62</v>
          </cell>
          <cell r="R187">
            <v>198.36245462986409</v>
          </cell>
          <cell r="S187">
            <v>1927.872340425532</v>
          </cell>
          <cell r="T187">
            <v>6969.1489361702124</v>
          </cell>
          <cell r="V187" t="str">
            <v>Average Lab WC 27.7%. First prod post GLPO. GL meter = 2.84 MM. Gas TS = 1.92 MM.</v>
          </cell>
          <cell r="W187">
            <v>47</v>
          </cell>
          <cell r="X187">
            <v>1873</v>
          </cell>
          <cell r="Y187">
            <v>1927.872340425532</v>
          </cell>
          <cell r="Z187">
            <v>5041.2765957446809</v>
          </cell>
        </row>
        <row r="188">
          <cell r="B188">
            <v>42612</v>
          </cell>
          <cell r="C188" t="str">
            <v>B-11</v>
          </cell>
          <cell r="D188" t="str">
            <v>B-11:Zone3</v>
          </cell>
          <cell r="E188">
            <v>16</v>
          </cell>
          <cell r="F188">
            <v>100</v>
          </cell>
          <cell r="G188">
            <v>186</v>
          </cell>
          <cell r="I188">
            <v>572</v>
          </cell>
          <cell r="J188">
            <v>228.48</v>
          </cell>
          <cell r="K188">
            <v>87.39</v>
          </cell>
          <cell r="L188">
            <v>315.87</v>
          </cell>
          <cell r="M188">
            <v>27.666445056510589</v>
          </cell>
          <cell r="N188">
            <v>4.7E-2</v>
          </cell>
          <cell r="O188">
            <v>1.92</v>
          </cell>
          <cell r="P188">
            <v>1.8740000000000001</v>
          </cell>
          <cell r="Q188">
            <v>62</v>
          </cell>
          <cell r="R188">
            <v>205.70728291316527</v>
          </cell>
          <cell r="S188">
            <v>1859.3617021276596</v>
          </cell>
          <cell r="T188">
            <v>6720.6382978723404</v>
          </cell>
          <cell r="V188" t="str">
            <v>Assume WC 27.7%. GL meter = 2.8 MM. Gas TS = 1.92 MM.</v>
          </cell>
          <cell r="W188">
            <v>47</v>
          </cell>
          <cell r="X188">
            <v>1874</v>
          </cell>
          <cell r="Y188">
            <v>1859.3617021276596</v>
          </cell>
          <cell r="Z188">
            <v>4861.2765957446809</v>
          </cell>
        </row>
        <row r="189">
          <cell r="B189">
            <v>42613</v>
          </cell>
          <cell r="C189" t="str">
            <v>B-11</v>
          </cell>
          <cell r="D189" t="str">
            <v>B-11:Zone3</v>
          </cell>
          <cell r="E189">
            <v>23</v>
          </cell>
          <cell r="F189">
            <v>100</v>
          </cell>
          <cell r="G189">
            <v>180</v>
          </cell>
          <cell r="H189">
            <v>102</v>
          </cell>
          <cell r="I189">
            <v>584</v>
          </cell>
          <cell r="J189">
            <v>206.3</v>
          </cell>
          <cell r="K189">
            <v>78.91</v>
          </cell>
          <cell r="L189">
            <v>285.20999999999998</v>
          </cell>
          <cell r="M189">
            <v>27.667332842466955</v>
          </cell>
          <cell r="N189">
            <v>4.1000000000000002E-2</v>
          </cell>
          <cell r="O189">
            <v>1.8260000000000001</v>
          </cell>
          <cell r="P189">
            <v>1.7849999999999999</v>
          </cell>
          <cell r="Q189">
            <v>62</v>
          </cell>
          <cell r="R189">
            <v>198.73969946679594</v>
          </cell>
          <cell r="S189">
            <v>1924.6341463414635</v>
          </cell>
          <cell r="T189">
            <v>6956.3414634146338</v>
          </cell>
          <cell r="V189" t="str">
            <v>Assume WC 27.7%. Gas TS = 1.826 MM.</v>
          </cell>
          <cell r="W189">
            <v>41</v>
          </cell>
          <cell r="X189">
            <v>1785</v>
          </cell>
          <cell r="Y189">
            <v>1924.6341463414633</v>
          </cell>
          <cell r="Z189">
            <v>5031.707317073171</v>
          </cell>
        </row>
        <row r="190">
          <cell r="B190">
            <v>42620</v>
          </cell>
          <cell r="C190" t="str">
            <v>B-11</v>
          </cell>
          <cell r="D190" t="str">
            <v>B-11:Zone3</v>
          </cell>
          <cell r="E190">
            <v>20.5</v>
          </cell>
          <cell r="F190">
            <v>100</v>
          </cell>
          <cell r="G190">
            <v>177</v>
          </cell>
          <cell r="H190">
            <v>101</v>
          </cell>
          <cell r="I190">
            <v>608</v>
          </cell>
          <cell r="J190">
            <v>99.38</v>
          </cell>
          <cell r="K190">
            <v>201.77</v>
          </cell>
          <cell r="L190">
            <v>301.14999999999998</v>
          </cell>
          <cell r="M190">
            <v>66.9998339697825</v>
          </cell>
          <cell r="N190">
            <v>0.02</v>
          </cell>
          <cell r="O190">
            <v>1.92</v>
          </cell>
          <cell r="P190">
            <v>1.9</v>
          </cell>
          <cell r="Q190">
            <v>62</v>
          </cell>
          <cell r="R190">
            <v>201.24773596297041</v>
          </cell>
          <cell r="S190">
            <v>10088.5</v>
          </cell>
          <cell r="T190">
            <v>15057.5</v>
          </cell>
          <cell r="V190" t="str">
            <v>WC 67% (WH Ops). GL meter = 2.72 MM. Gas TS = 1.92 MM. Need to recheck sample.</v>
          </cell>
          <cell r="W190">
            <v>20</v>
          </cell>
          <cell r="X190">
            <v>1900</v>
          </cell>
          <cell r="Y190">
            <v>10088.5</v>
          </cell>
          <cell r="Z190">
            <v>4969</v>
          </cell>
        </row>
        <row r="191">
          <cell r="B191">
            <v>42625</v>
          </cell>
          <cell r="C191" t="str">
            <v>B-11</v>
          </cell>
          <cell r="D191" t="str">
            <v>B-11:Zone3</v>
          </cell>
          <cell r="E191">
            <v>15</v>
          </cell>
          <cell r="F191">
            <v>100</v>
          </cell>
          <cell r="G191">
            <v>176</v>
          </cell>
          <cell r="H191">
            <v>100</v>
          </cell>
          <cell r="I191">
            <v>608</v>
          </cell>
          <cell r="J191">
            <v>102.17</v>
          </cell>
          <cell r="K191">
            <v>181.64</v>
          </cell>
          <cell r="L191">
            <v>283.81</v>
          </cell>
          <cell r="M191">
            <v>64.000563757443359</v>
          </cell>
          <cell r="N191">
            <v>2.0400000000000001E-2</v>
          </cell>
          <cell r="O191">
            <v>2.2400000000000002</v>
          </cell>
          <cell r="P191">
            <v>2.2200000000000002</v>
          </cell>
          <cell r="Q191">
            <v>62</v>
          </cell>
          <cell r="R191">
            <v>199.66722129783693</v>
          </cell>
          <cell r="S191">
            <v>8903.9215686274511</v>
          </cell>
          <cell r="T191">
            <v>13912.254901960785</v>
          </cell>
          <cell r="V191" t="str">
            <v>WC 64% (WH Ops). GL meter = 2.74 MM. Gas TS = 2.24 MM.</v>
          </cell>
          <cell r="W191">
            <v>20.400000000000002</v>
          </cell>
          <cell r="X191">
            <v>2220</v>
          </cell>
          <cell r="Y191">
            <v>8903.9215686274492</v>
          </cell>
          <cell r="Z191">
            <v>5008.333333333333</v>
          </cell>
        </row>
        <row r="192">
          <cell r="B192">
            <v>42639</v>
          </cell>
          <cell r="C192" t="str">
            <v>B-11</v>
          </cell>
          <cell r="D192" t="str">
            <v>B-11:Zone3</v>
          </cell>
          <cell r="E192">
            <v>23</v>
          </cell>
          <cell r="F192">
            <v>100</v>
          </cell>
          <cell r="G192">
            <v>200</v>
          </cell>
          <cell r="H192">
            <v>117</v>
          </cell>
          <cell r="I192">
            <v>591</v>
          </cell>
          <cell r="J192">
            <v>107.11</v>
          </cell>
          <cell r="K192">
            <v>190.41</v>
          </cell>
          <cell r="L192">
            <v>297.52</v>
          </cell>
          <cell r="M192">
            <v>63.999058886797528</v>
          </cell>
          <cell r="N192">
            <v>2.1000000000000001E-2</v>
          </cell>
          <cell r="O192">
            <v>2.4630000000000001</v>
          </cell>
          <cell r="P192">
            <v>2.4409999999999998</v>
          </cell>
          <cell r="Q192">
            <v>62</v>
          </cell>
          <cell r="R192">
            <v>196.0601251050322</v>
          </cell>
          <cell r="S192">
            <v>9067.1428571428569</v>
          </cell>
          <cell r="T192">
            <v>14167.619047619048</v>
          </cell>
          <cell r="V192" t="str">
            <v>Assume WC 64%. GL meter = 2.56 MM. Gas TS = 2.46 MM.</v>
          </cell>
          <cell r="W192">
            <v>21</v>
          </cell>
          <cell r="X192">
            <v>2441</v>
          </cell>
          <cell r="Y192">
            <v>9067.1428571428569</v>
          </cell>
          <cell r="Z192">
            <v>5100.4761904761899</v>
          </cell>
        </row>
        <row r="193">
          <cell r="B193">
            <v>42648</v>
          </cell>
          <cell r="C193" t="str">
            <v>B-11</v>
          </cell>
          <cell r="D193" t="str">
            <v>B-11:Zone3</v>
          </cell>
          <cell r="E193">
            <v>20</v>
          </cell>
          <cell r="F193">
            <v>100</v>
          </cell>
          <cell r="G193">
            <v>198</v>
          </cell>
          <cell r="H193">
            <v>117</v>
          </cell>
          <cell r="I193">
            <v>571</v>
          </cell>
          <cell r="J193">
            <v>154.54</v>
          </cell>
          <cell r="K193">
            <v>120.44</v>
          </cell>
          <cell r="L193">
            <v>274.98</v>
          </cell>
          <cell r="M193">
            <v>43.799549058113314</v>
          </cell>
          <cell r="N193">
            <v>3.1E-2</v>
          </cell>
          <cell r="O193">
            <v>2.8079999999999998</v>
          </cell>
          <cell r="P193">
            <v>2.7770000000000001</v>
          </cell>
          <cell r="Q193">
            <v>62.2</v>
          </cell>
          <cell r="R193">
            <v>200.59531512876924</v>
          </cell>
          <cell r="T193">
            <v>8870.322580645161</v>
          </cell>
          <cell r="V193" t="str">
            <v>Assume WC 43.8%. GL meter = 2.70 MM. Gas TS = 2.81 MM.</v>
          </cell>
          <cell r="W193">
            <v>31</v>
          </cell>
          <cell r="X193">
            <v>2777</v>
          </cell>
          <cell r="Y193">
            <v>3885.1612903225805</v>
          </cell>
          <cell r="Z193">
            <v>4985.1612903225805</v>
          </cell>
        </row>
        <row r="194">
          <cell r="B194">
            <v>42684</v>
          </cell>
          <cell r="C194" t="str">
            <v>B-11</v>
          </cell>
          <cell r="D194" t="str">
            <v>B-11:Zone3</v>
          </cell>
          <cell r="E194">
            <v>21.5</v>
          </cell>
          <cell r="F194">
            <v>100</v>
          </cell>
          <cell r="G194">
            <v>200</v>
          </cell>
          <cell r="H194">
            <v>150</v>
          </cell>
          <cell r="I194">
            <v>624</v>
          </cell>
          <cell r="J194">
            <v>130</v>
          </cell>
          <cell r="K194">
            <v>59.6</v>
          </cell>
          <cell r="L194">
            <v>189.6</v>
          </cell>
          <cell r="M194">
            <v>31.434599156118143</v>
          </cell>
          <cell r="N194">
            <v>5</v>
          </cell>
          <cell r="O194">
            <v>5</v>
          </cell>
          <cell r="P194">
            <v>0</v>
          </cell>
          <cell r="R194">
            <v>38461.538461538461</v>
          </cell>
          <cell r="T194">
            <v>37.92</v>
          </cell>
          <cell r="V194" t="str">
            <v xml:space="preserve">Flush prod, naturally flowing, not valid to allocate_x000D_
</v>
          </cell>
          <cell r="W194">
            <v>5000</v>
          </cell>
          <cell r="X194">
            <v>0</v>
          </cell>
          <cell r="Y194">
            <v>11.92</v>
          </cell>
          <cell r="Z194">
            <v>26</v>
          </cell>
        </row>
        <row r="195">
          <cell r="B195">
            <v>42702</v>
          </cell>
          <cell r="C195" t="str">
            <v>B-11</v>
          </cell>
          <cell r="D195" t="str">
            <v>B-11:Zone3</v>
          </cell>
          <cell r="E195">
            <v>13</v>
          </cell>
          <cell r="F195">
            <v>100</v>
          </cell>
          <cell r="G195">
            <v>208</v>
          </cell>
          <cell r="H195">
            <v>111</v>
          </cell>
          <cell r="I195">
            <v>581</v>
          </cell>
          <cell r="J195">
            <v>194.62</v>
          </cell>
          <cell r="K195">
            <v>152.29</v>
          </cell>
          <cell r="L195">
            <v>346.91</v>
          </cell>
          <cell r="M195">
            <v>43.898993975382666</v>
          </cell>
          <cell r="N195">
            <v>0.70299999999999996</v>
          </cell>
          <cell r="O195">
            <v>3.0830000000000002</v>
          </cell>
          <cell r="P195">
            <v>2.38</v>
          </cell>
          <cell r="Q195">
            <v>66.2</v>
          </cell>
          <cell r="R195">
            <v>3612.167300380228</v>
          </cell>
          <cell r="S195">
            <v>216.62873399715505</v>
          </cell>
          <cell r="T195">
            <v>493.47083926031297</v>
          </cell>
          <cell r="V195" t="str">
            <v>WC visual = 43.9%. GL meter = 2.38 MM. Gas TS = 3.083 MM.</v>
          </cell>
          <cell r="W195">
            <v>703</v>
          </cell>
          <cell r="X195">
            <v>2380</v>
          </cell>
          <cell r="Y195">
            <v>216.62873399715505</v>
          </cell>
          <cell r="Z195">
            <v>276.84210526315792</v>
          </cell>
        </row>
        <row r="196">
          <cell r="B196">
            <v>42737</v>
          </cell>
          <cell r="C196" t="str">
            <v>B-11</v>
          </cell>
          <cell r="D196" t="str">
            <v>B-11:Zone3</v>
          </cell>
          <cell r="E196">
            <v>24</v>
          </cell>
          <cell r="F196">
            <v>100</v>
          </cell>
          <cell r="G196">
            <v>173</v>
          </cell>
          <cell r="H196">
            <v>123</v>
          </cell>
          <cell r="I196">
            <v>510</v>
          </cell>
          <cell r="J196">
            <v>98.05</v>
          </cell>
          <cell r="K196">
            <v>179.7</v>
          </cell>
          <cell r="L196">
            <v>277.75</v>
          </cell>
          <cell r="M196">
            <v>64.698469846984693</v>
          </cell>
          <cell r="N196">
            <v>1.19</v>
          </cell>
          <cell r="O196">
            <v>3.83</v>
          </cell>
          <cell r="P196">
            <v>2.64</v>
          </cell>
          <cell r="Q196">
            <v>66.2</v>
          </cell>
          <cell r="R196">
            <v>12136.664966853647</v>
          </cell>
          <cell r="S196">
            <v>151.00840336134453</v>
          </cell>
          <cell r="T196">
            <v>233.40336134453781</v>
          </cell>
          <cell r="V196" t="str">
            <v>WC =64.7%. GL meter = 2.64 MM. Gas TS = 3.83 MM.</v>
          </cell>
          <cell r="W196">
            <v>1190</v>
          </cell>
          <cell r="X196">
            <v>2640</v>
          </cell>
          <cell r="Y196">
            <v>151.00840336134453</v>
          </cell>
          <cell r="Z196">
            <v>82.394957983193279</v>
          </cell>
        </row>
        <row r="197">
          <cell r="B197">
            <v>42758</v>
          </cell>
          <cell r="C197" t="str">
            <v>B-11</v>
          </cell>
          <cell r="D197" t="str">
            <v>B-11:Zone3</v>
          </cell>
          <cell r="E197">
            <v>23</v>
          </cell>
          <cell r="F197">
            <v>100</v>
          </cell>
          <cell r="G197">
            <v>197</v>
          </cell>
          <cell r="H197">
            <v>120</v>
          </cell>
          <cell r="I197">
            <v>513</v>
          </cell>
          <cell r="J197">
            <v>93.87</v>
          </cell>
          <cell r="K197">
            <v>172.06</v>
          </cell>
          <cell r="L197">
            <v>265.93</v>
          </cell>
          <cell r="M197">
            <v>64.7012371676757</v>
          </cell>
          <cell r="N197">
            <v>1.244</v>
          </cell>
          <cell r="O197">
            <v>3.83</v>
          </cell>
          <cell r="P197">
            <v>2.585</v>
          </cell>
          <cell r="Q197">
            <v>50</v>
          </cell>
          <cell r="R197">
            <v>13252.370299350165</v>
          </cell>
          <cell r="S197">
            <v>138.31189710610931</v>
          </cell>
          <cell r="T197">
            <v>213.7700964630225</v>
          </cell>
          <cell r="V197" t="str">
            <v>Assume WC 67.4%. Gas TS = 3.83 MM. GL meter = 2.59 MM.</v>
          </cell>
          <cell r="W197">
            <v>1244</v>
          </cell>
          <cell r="X197">
            <v>2585</v>
          </cell>
          <cell r="Y197">
            <v>138.31189710610931</v>
          </cell>
          <cell r="Z197">
            <v>75.458199356913184</v>
          </cell>
        </row>
        <row r="198">
          <cell r="B198">
            <v>42788</v>
          </cell>
          <cell r="C198" t="str">
            <v>B-11</v>
          </cell>
          <cell r="D198" t="str">
            <v>B-11:Zone3</v>
          </cell>
          <cell r="E198">
            <v>22</v>
          </cell>
          <cell r="F198">
            <v>100</v>
          </cell>
          <cell r="G198">
            <v>196</v>
          </cell>
          <cell r="H198">
            <v>127</v>
          </cell>
          <cell r="I198">
            <v>497</v>
          </cell>
          <cell r="J198">
            <v>136.97999999999999</v>
          </cell>
          <cell r="K198">
            <v>123.29</v>
          </cell>
          <cell r="L198">
            <v>260.27</v>
          </cell>
          <cell r="M198">
            <v>47.370038805855458</v>
          </cell>
          <cell r="N198">
            <v>1.1819999999999999</v>
          </cell>
          <cell r="O198">
            <v>3.5310000000000001</v>
          </cell>
          <cell r="P198">
            <v>2.3490000000000002</v>
          </cell>
          <cell r="Q198">
            <v>50</v>
          </cell>
          <cell r="R198">
            <v>8628.9969338589581</v>
          </cell>
          <cell r="S198">
            <v>104.30626057529611</v>
          </cell>
          <cell r="T198">
            <v>220.19458544839256</v>
          </cell>
          <cell r="V198" t="str">
            <v>Assume WC 47.37% (7 Feb 2017). Gas TS = 3.531 MM. GL meter = 2.35 MM.</v>
          </cell>
          <cell r="W198">
            <v>1182</v>
          </cell>
          <cell r="X198">
            <v>2349</v>
          </cell>
          <cell r="Y198">
            <v>104.30626057529612</v>
          </cell>
          <cell r="Z198">
            <v>115.88832487309645</v>
          </cell>
        </row>
        <row r="199">
          <cell r="B199">
            <v>42820</v>
          </cell>
          <cell r="C199" t="str">
            <v>B-11</v>
          </cell>
          <cell r="D199" t="str">
            <v>B-11:Zone3</v>
          </cell>
          <cell r="E199">
            <v>24</v>
          </cell>
          <cell r="F199">
            <v>100</v>
          </cell>
          <cell r="G199">
            <v>192</v>
          </cell>
          <cell r="H199">
            <v>134</v>
          </cell>
          <cell r="I199">
            <v>491</v>
          </cell>
          <cell r="J199">
            <v>139</v>
          </cell>
          <cell r="K199">
            <v>125</v>
          </cell>
          <cell r="L199">
            <v>264</v>
          </cell>
          <cell r="M199">
            <v>47.348484848484851</v>
          </cell>
          <cell r="N199">
            <v>1.7</v>
          </cell>
          <cell r="O199">
            <v>3.9</v>
          </cell>
          <cell r="P199">
            <v>2.2000000000000002</v>
          </cell>
          <cell r="R199">
            <v>12230.21582733813</v>
          </cell>
          <cell r="T199">
            <v>155.88235294117646</v>
          </cell>
          <cell r="V199" t="str">
            <v>WC 47.4% use Feb</v>
          </cell>
          <cell r="W199">
            <v>1700</v>
          </cell>
          <cell r="X199">
            <v>2200</v>
          </cell>
          <cell r="Y199">
            <v>73.529411764705884</v>
          </cell>
          <cell r="Z199">
            <v>81.764705882352942</v>
          </cell>
        </row>
        <row r="200">
          <cell r="B200">
            <v>42834</v>
          </cell>
          <cell r="C200" t="str">
            <v>B-11</v>
          </cell>
          <cell r="D200" t="str">
            <v>B-11:Zone3</v>
          </cell>
          <cell r="E200">
            <v>19</v>
          </cell>
          <cell r="F200">
            <v>100</v>
          </cell>
          <cell r="G200">
            <v>198</v>
          </cell>
          <cell r="H200">
            <v>118</v>
          </cell>
          <cell r="I200">
            <v>507</v>
          </cell>
          <cell r="J200">
            <v>132.97</v>
          </cell>
          <cell r="K200">
            <v>122.74</v>
          </cell>
          <cell r="L200">
            <v>255.71</v>
          </cell>
          <cell r="M200">
            <v>47.999687145594621</v>
          </cell>
          <cell r="N200">
            <v>1.77</v>
          </cell>
          <cell r="O200">
            <v>4.67</v>
          </cell>
          <cell r="P200">
            <v>3.1</v>
          </cell>
          <cell r="Q200">
            <v>42</v>
          </cell>
          <cell r="R200">
            <v>13311.2732195232</v>
          </cell>
          <cell r="T200">
            <v>144.4632768361582</v>
          </cell>
          <cell r="V200" t="str">
            <v>WC 47.37% use Feb</v>
          </cell>
          <cell r="W200">
            <v>1770</v>
          </cell>
          <cell r="X200">
            <v>3100</v>
          </cell>
          <cell r="Y200">
            <v>69.344632768361578</v>
          </cell>
          <cell r="Z200">
            <v>75.124293785310726</v>
          </cell>
        </row>
        <row r="201">
          <cell r="B201">
            <v>42883</v>
          </cell>
          <cell r="C201" t="str">
            <v>B-11</v>
          </cell>
          <cell r="D201" t="str">
            <v>B-11:Zone3</v>
          </cell>
          <cell r="E201">
            <v>26</v>
          </cell>
          <cell r="F201">
            <v>100</v>
          </cell>
          <cell r="G201">
            <v>185</v>
          </cell>
          <cell r="H201">
            <v>118</v>
          </cell>
          <cell r="I201">
            <v>476</v>
          </cell>
          <cell r="J201">
            <v>134.85</v>
          </cell>
          <cell r="K201">
            <v>124.47</v>
          </cell>
          <cell r="L201">
            <v>259.32</v>
          </cell>
          <cell r="M201">
            <v>47.998611753817677</v>
          </cell>
          <cell r="N201">
            <v>1.37</v>
          </cell>
          <cell r="O201">
            <v>4.68</v>
          </cell>
          <cell r="P201">
            <v>3.4540000000000002</v>
          </cell>
          <cell r="Q201">
            <v>45</v>
          </cell>
          <cell r="R201">
            <v>10159.436410826846</v>
          </cell>
          <cell r="T201">
            <v>189.28467153284672</v>
          </cell>
          <cell r="V201" t="str">
            <v>GL meter 3.5 MM, still use WC 45% (update WC 46% 8 Mei 2017)</v>
          </cell>
          <cell r="W201">
            <v>1370</v>
          </cell>
          <cell r="X201">
            <v>3454</v>
          </cell>
          <cell r="Y201">
            <v>90.854014598540132</v>
          </cell>
          <cell r="Z201">
            <v>98.430656934306555</v>
          </cell>
        </row>
        <row r="202">
          <cell r="B202">
            <v>42941</v>
          </cell>
          <cell r="C202" t="str">
            <v>B-11</v>
          </cell>
          <cell r="D202" t="str">
            <v>B-11:Zone3</v>
          </cell>
          <cell r="E202">
            <v>16</v>
          </cell>
          <cell r="F202">
            <v>100</v>
          </cell>
          <cell r="G202">
            <v>187</v>
          </cell>
          <cell r="H202">
            <v>104</v>
          </cell>
          <cell r="I202">
            <v>648</v>
          </cell>
          <cell r="J202">
            <v>87.32</v>
          </cell>
          <cell r="K202">
            <v>80.61</v>
          </cell>
          <cell r="L202">
            <v>167.93</v>
          </cell>
          <cell r="M202">
            <v>48.002143750372177</v>
          </cell>
          <cell r="N202">
            <v>1.63</v>
          </cell>
          <cell r="O202">
            <v>6.51</v>
          </cell>
          <cell r="P202">
            <v>4.9000000000000004</v>
          </cell>
          <cell r="Q202">
            <v>55</v>
          </cell>
          <cell r="R202">
            <v>18666.972056802566</v>
          </cell>
          <cell r="T202">
            <v>103.02453987730061</v>
          </cell>
          <cell r="V202" t="str">
            <v>GL meter 4.9 MM, GL injection meter plus asso = gas total at T/S, plan to reduce GL injection</v>
          </cell>
          <cell r="W202">
            <v>1630</v>
          </cell>
          <cell r="X202">
            <v>4900</v>
          </cell>
          <cell r="Y202">
            <v>49.45398773006135</v>
          </cell>
          <cell r="Z202">
            <v>53.570552147239262</v>
          </cell>
        </row>
        <row r="203">
          <cell r="B203">
            <v>42978</v>
          </cell>
          <cell r="C203" t="str">
            <v>B-11</v>
          </cell>
          <cell r="D203" t="str">
            <v>B-11:Zone3</v>
          </cell>
          <cell r="E203">
            <v>23.5</v>
          </cell>
          <cell r="F203">
            <v>100</v>
          </cell>
          <cell r="G203">
            <v>214</v>
          </cell>
          <cell r="H203">
            <v>115</v>
          </cell>
          <cell r="I203">
            <v>557</v>
          </cell>
          <cell r="J203">
            <v>111.452</v>
          </cell>
          <cell r="K203">
            <v>102.9</v>
          </cell>
          <cell r="L203">
            <v>214.352</v>
          </cell>
          <cell r="M203">
            <v>48.005150406807495</v>
          </cell>
          <cell r="N203">
            <v>8.8999999999999996E-2</v>
          </cell>
          <cell r="O203">
            <v>4.3</v>
          </cell>
          <cell r="P203">
            <v>4.21</v>
          </cell>
          <cell r="R203">
            <v>798.55004845135124</v>
          </cell>
          <cell r="T203">
            <v>2407.8651685393256</v>
          </cell>
          <cell r="V203" t="str">
            <v>GL meter 3.8 MM</v>
          </cell>
          <cell r="W203">
            <v>89</v>
          </cell>
          <cell r="X203">
            <v>4210</v>
          </cell>
          <cell r="Y203">
            <v>1156.1797752808991</v>
          </cell>
          <cell r="Z203">
            <v>1252.2696629213483</v>
          </cell>
        </row>
        <row r="204">
          <cell r="B204">
            <v>43017</v>
          </cell>
          <cell r="C204" t="str">
            <v>B-11</v>
          </cell>
          <cell r="D204" t="str">
            <v>B-11:Zone3</v>
          </cell>
          <cell r="E204">
            <v>23</v>
          </cell>
          <cell r="F204">
            <v>100</v>
          </cell>
          <cell r="G204">
            <v>184</v>
          </cell>
          <cell r="H204">
            <v>118</v>
          </cell>
          <cell r="I204">
            <v>538</v>
          </cell>
          <cell r="J204">
            <v>121.68</v>
          </cell>
          <cell r="K204">
            <v>112.3</v>
          </cell>
          <cell r="L204">
            <v>233.98</v>
          </cell>
          <cell r="M204">
            <v>47.995555175656037</v>
          </cell>
          <cell r="N204">
            <v>9.7000000000000003E-2</v>
          </cell>
          <cell r="O204">
            <v>4.82</v>
          </cell>
          <cell r="P204">
            <v>4.72</v>
          </cell>
          <cell r="R204">
            <v>797.17291255752798</v>
          </cell>
          <cell r="T204">
            <v>2412.3711340206187</v>
          </cell>
          <cell r="V204" t="str">
            <v>GL meter 3.3 MM</v>
          </cell>
          <cell r="W204">
            <v>97</v>
          </cell>
          <cell r="X204">
            <v>4720</v>
          </cell>
          <cell r="Y204">
            <v>1157.7319587628865</v>
          </cell>
          <cell r="Z204">
            <v>1254.4329896907216</v>
          </cell>
        </row>
        <row r="205">
          <cell r="B205">
            <v>43030</v>
          </cell>
          <cell r="C205" t="str">
            <v>B-11</v>
          </cell>
          <cell r="D205" t="str">
            <v>B-11:Zone3</v>
          </cell>
          <cell r="E205">
            <v>24</v>
          </cell>
          <cell r="F205">
            <v>100</v>
          </cell>
          <cell r="G205">
            <v>194</v>
          </cell>
          <cell r="H205">
            <v>116</v>
          </cell>
          <cell r="I205">
            <v>539.13</v>
          </cell>
          <cell r="J205">
            <v>125.637</v>
          </cell>
          <cell r="K205">
            <v>116</v>
          </cell>
          <cell r="L205">
            <v>241.637</v>
          </cell>
          <cell r="M205">
            <v>48.005893137226501</v>
          </cell>
          <cell r="N205">
            <v>0.10100000000000001</v>
          </cell>
          <cell r="O205">
            <v>4.7300000000000004</v>
          </cell>
          <cell r="P205">
            <v>4.63</v>
          </cell>
          <cell r="R205">
            <v>803.90330873866776</v>
          </cell>
          <cell r="T205">
            <v>2392.1782178217823</v>
          </cell>
          <cell r="V205" t="str">
            <v>GL meter 3.2 MM</v>
          </cell>
          <cell r="W205">
            <v>101</v>
          </cell>
          <cell r="X205">
            <v>4630</v>
          </cell>
          <cell r="Y205">
            <v>1148.5148514851485</v>
          </cell>
          <cell r="Z205">
            <v>1243.9306930693069</v>
          </cell>
        </row>
        <row r="206">
          <cell r="B206">
            <v>43071</v>
          </cell>
          <cell r="C206" t="str">
            <v>B-11</v>
          </cell>
          <cell r="D206" t="str">
            <v>B-11:Zone3</v>
          </cell>
          <cell r="E206">
            <v>24</v>
          </cell>
          <cell r="F206">
            <v>100</v>
          </cell>
          <cell r="G206">
            <v>211</v>
          </cell>
          <cell r="H206">
            <v>78</v>
          </cell>
          <cell r="I206">
            <v>1014.21</v>
          </cell>
          <cell r="J206">
            <v>61.322000000000003</v>
          </cell>
          <cell r="K206">
            <v>56.6</v>
          </cell>
          <cell r="L206">
            <v>117.922</v>
          </cell>
          <cell r="M206">
            <v>47.997829073455335</v>
          </cell>
          <cell r="N206">
            <v>7.1999999999999995E-2</v>
          </cell>
          <cell r="O206">
            <v>12</v>
          </cell>
          <cell r="P206">
            <v>11.93</v>
          </cell>
          <cell r="R206">
            <v>1174.1300022830305</v>
          </cell>
          <cell r="T206">
            <v>1637.8055555555557</v>
          </cell>
          <cell r="V206" t="str">
            <v>S/U after tub clean up (small wax only), GL over inject &gt;5 MM. A Stopper broken lifted until tub hanger</v>
          </cell>
          <cell r="W206">
            <v>72</v>
          </cell>
          <cell r="X206">
            <v>11930</v>
          </cell>
          <cell r="Y206">
            <v>786.1111111111112</v>
          </cell>
          <cell r="Z206">
            <v>851.69444444444457</v>
          </cell>
        </row>
        <row r="207">
          <cell r="B207">
            <v>43075</v>
          </cell>
          <cell r="C207" t="str">
            <v>B-11</v>
          </cell>
          <cell r="D207" t="str">
            <v>B-11:Zone3</v>
          </cell>
          <cell r="E207">
            <v>7</v>
          </cell>
          <cell r="F207">
            <v>100</v>
          </cell>
          <cell r="G207">
            <v>194</v>
          </cell>
          <cell r="H207">
            <v>100.87</v>
          </cell>
          <cell r="I207">
            <v>495.67</v>
          </cell>
          <cell r="J207">
            <v>137.48400000000001</v>
          </cell>
          <cell r="K207">
            <v>126.9</v>
          </cell>
          <cell r="L207">
            <v>264.38400000000001</v>
          </cell>
          <cell r="M207">
            <v>47.998366013071895</v>
          </cell>
          <cell r="N207">
            <v>0.11</v>
          </cell>
          <cell r="O207">
            <v>4.1100000000000003</v>
          </cell>
          <cell r="P207">
            <v>4</v>
          </cell>
          <cell r="R207">
            <v>800.09310174274822</v>
          </cell>
          <cell r="T207">
            <v>2403.6363636363635</v>
          </cell>
          <cell r="V207" t="str">
            <v>GL meter 3.5 MM</v>
          </cell>
          <cell r="W207">
            <v>110</v>
          </cell>
          <cell r="X207">
            <v>4000</v>
          </cell>
          <cell r="Y207">
            <v>1153.6363636363637</v>
          </cell>
          <cell r="Z207">
            <v>1249.8545454545456</v>
          </cell>
        </row>
        <row r="208">
          <cell r="B208">
            <v>43098</v>
          </cell>
          <cell r="C208" t="str">
            <v>B-11</v>
          </cell>
          <cell r="D208" t="str">
            <v>B-11:Zone3</v>
          </cell>
          <cell r="E208">
            <v>51</v>
          </cell>
          <cell r="F208">
            <v>100</v>
          </cell>
          <cell r="G208">
            <v>193</v>
          </cell>
          <cell r="H208">
            <v>97.8</v>
          </cell>
          <cell r="I208">
            <v>514</v>
          </cell>
          <cell r="J208">
            <v>102.081</v>
          </cell>
          <cell r="K208">
            <v>94.2</v>
          </cell>
          <cell r="L208">
            <v>196.28100000000001</v>
          </cell>
          <cell r="M208">
            <v>47.992419031898145</v>
          </cell>
          <cell r="N208">
            <v>8.2000000000000003E-2</v>
          </cell>
          <cell r="O208">
            <v>3.72</v>
          </cell>
          <cell r="P208">
            <v>3.64</v>
          </cell>
          <cell r="R208">
            <v>803.28366689197799</v>
          </cell>
          <cell r="T208">
            <v>2394.0243902439024</v>
          </cell>
          <cell r="V208" t="str">
            <v>GL meter 3.4 MM</v>
          </cell>
          <cell r="W208">
            <v>82</v>
          </cell>
          <cell r="X208">
            <v>3640</v>
          </cell>
          <cell r="Y208">
            <v>1148.780487804878</v>
          </cell>
          <cell r="Z208">
            <v>1244.8902439024389</v>
          </cell>
        </row>
        <row r="209">
          <cell r="B209">
            <v>43124</v>
          </cell>
          <cell r="C209" t="str">
            <v>B-11</v>
          </cell>
          <cell r="D209" t="str">
            <v>B-11:Zone3</v>
          </cell>
          <cell r="E209">
            <v>46</v>
          </cell>
          <cell r="F209">
            <v>100</v>
          </cell>
          <cell r="G209">
            <v>195</v>
          </cell>
          <cell r="H209">
            <v>95</v>
          </cell>
          <cell r="I209">
            <v>580</v>
          </cell>
          <cell r="J209">
            <v>80.959999999999994</v>
          </cell>
          <cell r="K209">
            <v>74.7</v>
          </cell>
          <cell r="L209">
            <v>155.66</v>
          </cell>
          <cell r="M209">
            <v>47.989207246563019</v>
          </cell>
          <cell r="N209">
            <v>6.5000000000000002E-2</v>
          </cell>
          <cell r="O209">
            <v>3.73</v>
          </cell>
          <cell r="P209">
            <v>3.66</v>
          </cell>
          <cell r="R209">
            <v>802.86561264822137</v>
          </cell>
          <cell r="T209">
            <v>2395.2307692307691</v>
          </cell>
          <cell r="V209" t="str">
            <v>GL meter 3.4 MM</v>
          </cell>
          <cell r="W209">
            <v>65</v>
          </cell>
          <cell r="X209">
            <v>3660</v>
          </cell>
          <cell r="Y209">
            <v>1149.2307692307693</v>
          </cell>
          <cell r="Z209">
            <v>1245.5384615384614</v>
          </cell>
        </row>
        <row r="210">
          <cell r="B210">
            <v>43128</v>
          </cell>
          <cell r="C210" t="str">
            <v>B-11</v>
          </cell>
          <cell r="D210" t="str">
            <v>B-11:Zone3</v>
          </cell>
          <cell r="E210">
            <v>25</v>
          </cell>
          <cell r="F210">
            <v>100</v>
          </cell>
          <cell r="G210">
            <v>190</v>
          </cell>
          <cell r="H210">
            <v>94</v>
          </cell>
          <cell r="I210">
            <v>597</v>
          </cell>
          <cell r="J210">
            <v>90.834000000000003</v>
          </cell>
          <cell r="K210">
            <v>83.8</v>
          </cell>
          <cell r="L210">
            <v>174.63399999999999</v>
          </cell>
          <cell r="M210">
            <v>47.9860737313467</v>
          </cell>
          <cell r="N210">
            <v>7.2999999999999995E-2</v>
          </cell>
          <cell r="O210">
            <v>3.91</v>
          </cell>
          <cell r="P210">
            <v>3.84</v>
          </cell>
          <cell r="R210">
            <v>803.66382632054081</v>
          </cell>
          <cell r="T210">
            <v>2392.8767123287671</v>
          </cell>
          <cell r="V210" t="str">
            <v>GL meter 3.5 MM</v>
          </cell>
          <cell r="W210">
            <v>73</v>
          </cell>
          <cell r="X210">
            <v>3840</v>
          </cell>
          <cell r="Y210">
            <v>1147.9452054794522</v>
          </cell>
          <cell r="Z210">
            <v>1244.3013698630139</v>
          </cell>
        </row>
        <row r="211">
          <cell r="B211">
            <v>43151</v>
          </cell>
          <cell r="C211" t="str">
            <v>B-11</v>
          </cell>
          <cell r="D211" t="str">
            <v>B-11:Zone3</v>
          </cell>
          <cell r="E211">
            <v>25</v>
          </cell>
          <cell r="F211">
            <v>100</v>
          </cell>
          <cell r="G211">
            <v>204</v>
          </cell>
          <cell r="H211">
            <v>102</v>
          </cell>
          <cell r="I211">
            <v>511</v>
          </cell>
          <cell r="J211">
            <v>104.437</v>
          </cell>
          <cell r="K211">
            <v>96.4</v>
          </cell>
          <cell r="L211">
            <v>200.83699999999999</v>
          </cell>
          <cell r="M211">
            <v>47.999123667451713</v>
          </cell>
          <cell r="N211">
            <v>8.4000000000000005E-2</v>
          </cell>
          <cell r="O211">
            <v>3.71</v>
          </cell>
          <cell r="P211">
            <v>3.63</v>
          </cell>
          <cell r="R211">
            <v>804.31264781638686</v>
          </cell>
          <cell r="T211">
            <v>2390.9523809523807</v>
          </cell>
          <cell r="V211" t="str">
            <v>GL meter 3.2 MM</v>
          </cell>
          <cell r="W211">
            <v>84</v>
          </cell>
          <cell r="X211">
            <v>3630</v>
          </cell>
          <cell r="Y211">
            <v>1147.6190476190477</v>
          </cell>
          <cell r="Z211">
            <v>1243.297619047619</v>
          </cell>
        </row>
        <row r="212">
          <cell r="B212">
            <v>43193</v>
          </cell>
          <cell r="C212" t="str">
            <v>B-11</v>
          </cell>
          <cell r="D212" t="str">
            <v>B-11:Zone3</v>
          </cell>
          <cell r="E212">
            <v>14</v>
          </cell>
          <cell r="F212">
            <v>100</v>
          </cell>
          <cell r="G212">
            <v>209</v>
          </cell>
          <cell r="H212">
            <v>69</v>
          </cell>
          <cell r="I212">
            <v>1016</v>
          </cell>
          <cell r="J212">
            <v>1.81</v>
          </cell>
          <cell r="K212">
            <v>1.67</v>
          </cell>
          <cell r="L212">
            <v>3.48</v>
          </cell>
          <cell r="M212">
            <v>47.988505747126439</v>
          </cell>
          <cell r="N212">
            <v>1E-3</v>
          </cell>
          <cell r="O212">
            <v>4.5599999999999996</v>
          </cell>
          <cell r="P212">
            <v>4.5599999999999996</v>
          </cell>
          <cell r="Q212">
            <v>50</v>
          </cell>
          <cell r="R212">
            <v>552.4861878453039</v>
          </cell>
          <cell r="T212">
            <v>3490</v>
          </cell>
          <cell r="V212" t="str">
            <v>GL meter 2.8 MM, loaded up, CHP was very high (plan to bleed off CHP)</v>
          </cell>
          <cell r="W212">
            <v>1</v>
          </cell>
          <cell r="X212">
            <v>4560</v>
          </cell>
          <cell r="Y212">
            <v>1670</v>
          </cell>
          <cell r="Z212">
            <v>1810</v>
          </cell>
        </row>
        <row r="213">
          <cell r="B213">
            <v>43194</v>
          </cell>
          <cell r="C213" t="str">
            <v>B-11</v>
          </cell>
          <cell r="D213" t="str">
            <v>B-11:Zone3</v>
          </cell>
          <cell r="E213">
            <v>15</v>
          </cell>
          <cell r="F213">
            <v>100</v>
          </cell>
          <cell r="G213">
            <v>206</v>
          </cell>
          <cell r="H213">
            <v>92</v>
          </cell>
          <cell r="I213">
            <v>642</v>
          </cell>
          <cell r="J213">
            <v>133.77000000000001</v>
          </cell>
          <cell r="K213">
            <v>123.48</v>
          </cell>
          <cell r="L213">
            <v>257.25</v>
          </cell>
          <cell r="M213">
            <v>48</v>
          </cell>
          <cell r="N213">
            <v>0.107</v>
          </cell>
          <cell r="O213">
            <v>5.84</v>
          </cell>
          <cell r="P213">
            <v>5.73</v>
          </cell>
          <cell r="R213">
            <v>799.88039171712637</v>
          </cell>
          <cell r="T213">
            <v>2404.2056074766356</v>
          </cell>
          <cell r="V213" t="str">
            <v>GL meter 3.1 MM, after bleed off CHP to 300 psig then re-inject gas lift (need to try reduce GL injection to get total gas at T/S 3-4 MM only)</v>
          </cell>
          <cell r="W213">
            <v>107</v>
          </cell>
          <cell r="X213">
            <v>5730</v>
          </cell>
          <cell r="Y213">
            <v>1154.018691588785</v>
          </cell>
          <cell r="Z213">
            <v>1250.1869158878505</v>
          </cell>
        </row>
        <row r="214">
          <cell r="B214">
            <v>43195</v>
          </cell>
          <cell r="C214" t="str">
            <v>B-11</v>
          </cell>
          <cell r="D214" t="str">
            <v>B-11:Zone3</v>
          </cell>
          <cell r="E214">
            <v>21</v>
          </cell>
          <cell r="F214">
            <v>100</v>
          </cell>
          <cell r="G214">
            <v>210</v>
          </cell>
          <cell r="H214">
            <v>101</v>
          </cell>
          <cell r="I214">
            <v>538</v>
          </cell>
          <cell r="J214">
            <v>108.64</v>
          </cell>
          <cell r="K214">
            <v>100.28</v>
          </cell>
          <cell r="L214">
            <v>208.92</v>
          </cell>
          <cell r="M214">
            <v>47.999234156614975</v>
          </cell>
          <cell r="N214">
            <v>8.6999999999999994E-2</v>
          </cell>
          <cell r="O214">
            <v>4.26</v>
          </cell>
          <cell r="P214">
            <v>4.18</v>
          </cell>
          <cell r="R214">
            <v>800.81001472754053</v>
          </cell>
          <cell r="T214">
            <v>2401.2643678160921</v>
          </cell>
          <cell r="V214" t="str">
            <v>GL meter 1.9 MM, try GL opt: reduce total gas at T/S by reduce GL rate, THT increase but total fluid drop, need to update Prosper</v>
          </cell>
          <cell r="W214">
            <v>87</v>
          </cell>
          <cell r="X214">
            <v>4180</v>
          </cell>
          <cell r="Y214">
            <v>1152.6436781609195</v>
          </cell>
          <cell r="Z214">
            <v>1248.7356321839081</v>
          </cell>
        </row>
        <row r="215">
          <cell r="B215">
            <v>43209</v>
          </cell>
          <cell r="C215" t="str">
            <v>B-11</v>
          </cell>
          <cell r="D215" t="str">
            <v>B-11:Zone3</v>
          </cell>
          <cell r="E215">
            <v>25</v>
          </cell>
          <cell r="F215">
            <v>100</v>
          </cell>
          <cell r="G215">
            <v>203</v>
          </cell>
          <cell r="H215">
            <v>88</v>
          </cell>
          <cell r="I215">
            <v>557</v>
          </cell>
          <cell r="J215">
            <v>80.959000000000003</v>
          </cell>
          <cell r="K215">
            <v>74.7</v>
          </cell>
          <cell r="L215">
            <v>155.65899999999999</v>
          </cell>
          <cell r="M215">
            <v>47.989515543592084</v>
          </cell>
          <cell r="N215">
            <v>6.5000000000000002E-2</v>
          </cell>
          <cell r="O215">
            <v>5.09</v>
          </cell>
          <cell r="P215">
            <v>5.03</v>
          </cell>
          <cell r="R215">
            <v>802.87552958905121</v>
          </cell>
          <cell r="T215">
            <v>2395.2307692307691</v>
          </cell>
          <cell r="V215" t="str">
            <v>GL meter 1.9 MM, Qg T/S very high, less total fluid. (Ops) Data on DCS : Gas = 4,57 MMSCFD; Liq Rate = 137,5 BPD</v>
          </cell>
          <cell r="W215">
            <v>65</v>
          </cell>
          <cell r="X215">
            <v>5030</v>
          </cell>
          <cell r="Y215">
            <v>1149.2307692307693</v>
          </cell>
          <cell r="Z215">
            <v>1245.523076923077</v>
          </cell>
        </row>
        <row r="216">
          <cell r="B216">
            <v>43238</v>
          </cell>
          <cell r="C216" t="str">
            <v>B-11</v>
          </cell>
          <cell r="D216" t="str">
            <v>B-11:Zone3</v>
          </cell>
          <cell r="E216">
            <v>20</v>
          </cell>
          <cell r="F216">
            <v>100</v>
          </cell>
          <cell r="G216">
            <v>192</v>
          </cell>
          <cell r="H216">
            <v>94</v>
          </cell>
          <cell r="I216">
            <v>654</v>
          </cell>
          <cell r="J216">
            <v>59.28</v>
          </cell>
          <cell r="K216">
            <v>54.7</v>
          </cell>
          <cell r="L216">
            <v>113.98</v>
          </cell>
          <cell r="M216">
            <v>47.990875592209157</v>
          </cell>
          <cell r="N216">
            <v>4.7E-2</v>
          </cell>
          <cell r="O216">
            <v>6.47</v>
          </cell>
          <cell r="P216">
            <v>6.42</v>
          </cell>
          <cell r="R216">
            <v>792.84750337381911</v>
          </cell>
          <cell r="T216">
            <v>2425.5319148936169</v>
          </cell>
          <cell r="V216" t="str">
            <v>GL meter 3 MM, higher CHP, GL rate, less liquid</v>
          </cell>
          <cell r="W216">
            <v>47</v>
          </cell>
          <cell r="X216">
            <v>6420</v>
          </cell>
          <cell r="Y216">
            <v>1163.8297872340427</v>
          </cell>
          <cell r="Z216">
            <v>1261.2765957446809</v>
          </cell>
        </row>
        <row r="217">
          <cell r="B217">
            <v>43239</v>
          </cell>
          <cell r="C217" t="str">
            <v>B-11</v>
          </cell>
          <cell r="D217" t="str">
            <v>B-11:Zone3</v>
          </cell>
          <cell r="E217">
            <v>29</v>
          </cell>
          <cell r="F217">
            <v>100</v>
          </cell>
          <cell r="G217">
            <v>193</v>
          </cell>
          <cell r="H217">
            <v>103</v>
          </cell>
          <cell r="I217">
            <v>547</v>
          </cell>
          <cell r="J217">
            <v>55.64</v>
          </cell>
          <cell r="K217">
            <v>51.4</v>
          </cell>
          <cell r="L217">
            <v>107.04</v>
          </cell>
          <cell r="M217">
            <v>48.019431988041852</v>
          </cell>
          <cell r="N217">
            <v>4.4999999999999998E-2</v>
          </cell>
          <cell r="O217">
            <v>4.66</v>
          </cell>
          <cell r="P217">
            <v>4.62</v>
          </cell>
          <cell r="R217">
            <v>808.77066858375269</v>
          </cell>
          <cell r="T217">
            <v>2377.7777777777778</v>
          </cell>
          <cell r="V217" t="str">
            <v>GL 1.9 MM, less CHP and total fluid, THT increase</v>
          </cell>
          <cell r="W217">
            <v>45</v>
          </cell>
          <cell r="X217">
            <v>4620</v>
          </cell>
          <cell r="Y217">
            <v>1142.2222222222222</v>
          </cell>
          <cell r="Z217">
            <v>1236.4444444444446</v>
          </cell>
        </row>
        <row r="218">
          <cell r="B218">
            <v>43248</v>
          </cell>
          <cell r="C218" t="str">
            <v>B-11</v>
          </cell>
          <cell r="D218" t="str">
            <v>B-11:Zone3</v>
          </cell>
          <cell r="E218">
            <v>24</v>
          </cell>
          <cell r="F218">
            <v>100</v>
          </cell>
          <cell r="G218">
            <v>184</v>
          </cell>
          <cell r="H218">
            <v>100</v>
          </cell>
          <cell r="I218">
            <v>531</v>
          </cell>
          <cell r="J218">
            <v>63.210999999999999</v>
          </cell>
          <cell r="K218">
            <v>58.3</v>
          </cell>
          <cell r="L218">
            <v>121.511</v>
          </cell>
          <cell r="M218">
            <v>47.979195299191019</v>
          </cell>
          <cell r="N218">
            <v>5.0999999999999997E-2</v>
          </cell>
          <cell r="O218">
            <v>2.09</v>
          </cell>
          <cell r="P218">
            <v>2.04</v>
          </cell>
          <cell r="R218">
            <v>806.82159750676306</v>
          </cell>
          <cell r="T218">
            <v>2382.5686274509803</v>
          </cell>
          <cell r="V218" t="str">
            <v>Reduce GL to get Qg T/S 2 MM, GL meter 0.7 MM, fluid improved</v>
          </cell>
          <cell r="W218">
            <v>51</v>
          </cell>
          <cell r="X218">
            <v>2040</v>
          </cell>
          <cell r="Y218">
            <v>1143.1372549019609</v>
          </cell>
          <cell r="Z218">
            <v>1239.4313725490197</v>
          </cell>
        </row>
        <row r="219">
          <cell r="B219">
            <v>43279</v>
          </cell>
          <cell r="C219" t="str">
            <v>B-11</v>
          </cell>
          <cell r="D219" t="str">
            <v>B-11:Zone3</v>
          </cell>
          <cell r="E219">
            <v>25</v>
          </cell>
          <cell r="F219">
            <v>100</v>
          </cell>
          <cell r="G219">
            <v>200</v>
          </cell>
          <cell r="H219">
            <v>108</v>
          </cell>
          <cell r="I219">
            <v>551</v>
          </cell>
          <cell r="J219">
            <v>102.3</v>
          </cell>
          <cell r="K219">
            <v>94.4</v>
          </cell>
          <cell r="L219">
            <v>196.7</v>
          </cell>
          <cell r="M219">
            <v>47.991865785460092</v>
          </cell>
          <cell r="N219">
            <v>8.2000000000000003E-2</v>
          </cell>
          <cell r="O219">
            <v>2.54</v>
          </cell>
          <cell r="P219">
            <v>2.46</v>
          </cell>
          <cell r="R219">
            <v>801.56402737047904</v>
          </cell>
          <cell r="T219">
            <v>2399.0243902439024</v>
          </cell>
          <cell r="V219" t="str">
            <v>GL meter 0.9 MM (GL Opt)</v>
          </cell>
          <cell r="W219">
            <v>82</v>
          </cell>
          <cell r="X219">
            <v>2460</v>
          </cell>
          <cell r="Y219">
            <v>1151.219512195122</v>
          </cell>
          <cell r="Z219">
            <v>1247.560975609756</v>
          </cell>
        </row>
        <row r="220">
          <cell r="B220">
            <v>43295</v>
          </cell>
          <cell r="C220" t="str">
            <v>B-11</v>
          </cell>
          <cell r="D220" t="str">
            <v>B-11:Zone3</v>
          </cell>
          <cell r="E220">
            <v>23</v>
          </cell>
          <cell r="F220">
            <v>100</v>
          </cell>
          <cell r="G220">
            <v>195</v>
          </cell>
          <cell r="H220">
            <v>95</v>
          </cell>
          <cell r="I220">
            <v>575</v>
          </cell>
          <cell r="J220">
            <v>93.933000000000007</v>
          </cell>
          <cell r="K220">
            <v>86.7</v>
          </cell>
          <cell r="L220">
            <v>180.63300000000001</v>
          </cell>
          <cell r="M220">
            <v>47.997874142598526</v>
          </cell>
          <cell r="N220">
            <v>7.4999999999999997E-2</v>
          </cell>
          <cell r="O220">
            <v>2.62</v>
          </cell>
          <cell r="P220">
            <v>2.54</v>
          </cell>
          <cell r="R220">
            <v>798.44144230462143</v>
          </cell>
          <cell r="T220">
            <v>2408.5333333333333</v>
          </cell>
          <cell r="V220" t="str">
            <v>GL meter 1 MM, SRS press increase and still flow normal</v>
          </cell>
          <cell r="W220">
            <v>75</v>
          </cell>
          <cell r="X220">
            <v>2540</v>
          </cell>
          <cell r="Y220">
            <v>1156</v>
          </cell>
          <cell r="Z220">
            <v>1252.44</v>
          </cell>
        </row>
        <row r="221">
          <cell r="B221">
            <v>43320</v>
          </cell>
          <cell r="C221" t="str">
            <v>B-11</v>
          </cell>
          <cell r="D221" t="str">
            <v>B-11:Zone3</v>
          </cell>
          <cell r="E221">
            <v>25.5</v>
          </cell>
          <cell r="F221">
            <v>100</v>
          </cell>
          <cell r="G221">
            <v>200</v>
          </cell>
          <cell r="H221">
            <v>93</v>
          </cell>
          <cell r="I221">
            <v>613</v>
          </cell>
          <cell r="J221">
            <v>79.5</v>
          </cell>
          <cell r="K221">
            <v>70.5</v>
          </cell>
          <cell r="L221">
            <v>150</v>
          </cell>
          <cell r="M221">
            <v>47</v>
          </cell>
          <cell r="N221">
            <v>6.4000000000000001E-2</v>
          </cell>
          <cell r="O221">
            <v>2.2999999999999998</v>
          </cell>
          <cell r="P221">
            <v>2.2400000000000002</v>
          </cell>
          <cell r="R221">
            <v>805.03144654088055</v>
          </cell>
          <cell r="T221">
            <v>2343.75</v>
          </cell>
          <cell r="V221" t="str">
            <v>GL meter 1 MM</v>
          </cell>
          <cell r="W221">
            <v>64</v>
          </cell>
          <cell r="X221">
            <v>2240</v>
          </cell>
          <cell r="Y221">
            <v>1101.5625</v>
          </cell>
          <cell r="Z221">
            <v>1242.1875</v>
          </cell>
        </row>
        <row r="222">
          <cell r="B222">
            <v>43332</v>
          </cell>
          <cell r="C222" t="str">
            <v>B-11</v>
          </cell>
          <cell r="D222" t="str">
            <v>B-11:Zone3</v>
          </cell>
          <cell r="E222">
            <v>25</v>
          </cell>
          <cell r="F222">
            <v>100</v>
          </cell>
          <cell r="G222">
            <v>207</v>
          </cell>
          <cell r="H222">
            <v>94</v>
          </cell>
          <cell r="I222">
            <v>653</v>
          </cell>
          <cell r="J222">
            <v>67.31</v>
          </cell>
          <cell r="K222">
            <v>59.7</v>
          </cell>
          <cell r="L222">
            <v>127.01</v>
          </cell>
          <cell r="M222">
            <v>47.004172899771675</v>
          </cell>
          <cell r="N222">
            <v>5.3999999999999999E-2</v>
          </cell>
          <cell r="O222">
            <v>1.8</v>
          </cell>
          <cell r="P222">
            <v>1.75</v>
          </cell>
          <cell r="R222">
            <v>802.25820829000145</v>
          </cell>
          <cell r="T222">
            <v>2351.8518518518517</v>
          </cell>
          <cell r="V222" t="str">
            <v>GL meter 0.9 MM</v>
          </cell>
          <cell r="W222">
            <v>54</v>
          </cell>
          <cell r="X222">
            <v>1750</v>
          </cell>
          <cell r="Y222">
            <v>1105.5555555555557</v>
          </cell>
          <cell r="Z222">
            <v>1246.4814814814815</v>
          </cell>
        </row>
        <row r="223">
          <cell r="B223">
            <v>43387</v>
          </cell>
          <cell r="C223" t="str">
            <v>B-11</v>
          </cell>
          <cell r="D223" t="str">
            <v>B-11:Zone3</v>
          </cell>
          <cell r="E223">
            <v>17.5</v>
          </cell>
          <cell r="F223">
            <v>100</v>
          </cell>
          <cell r="G223">
            <v>193</v>
          </cell>
          <cell r="H223">
            <v>90</v>
          </cell>
          <cell r="I223">
            <v>709</v>
          </cell>
          <cell r="J223">
            <v>53.53</v>
          </cell>
          <cell r="K223">
            <v>47.5</v>
          </cell>
          <cell r="L223">
            <v>101.03</v>
          </cell>
          <cell r="M223">
            <v>47.01573789963377</v>
          </cell>
          <cell r="N223">
            <v>0.2</v>
          </cell>
          <cell r="O223">
            <v>1.9</v>
          </cell>
          <cell r="P223">
            <v>1.7</v>
          </cell>
          <cell r="Q223">
            <v>96</v>
          </cell>
          <cell r="R223">
            <v>3736.2226788716607</v>
          </cell>
          <cell r="T223">
            <v>505.15</v>
          </cell>
          <cell r="V223" t="str">
            <v>GL meter 1.7 MM, adjust GL by manual valve (GL meter lower than Qg T/S, asso 0.2 MM), need to validate gas asso by natural flow test</v>
          </cell>
          <cell r="W223">
            <v>200</v>
          </cell>
          <cell r="X223">
            <v>1700</v>
          </cell>
          <cell r="Y223">
            <v>237.5</v>
          </cell>
          <cell r="Z223">
            <v>267.64999999999998</v>
          </cell>
        </row>
        <row r="224">
          <cell r="B224">
            <v>43403</v>
          </cell>
          <cell r="C224" t="str">
            <v>B-11</v>
          </cell>
          <cell r="D224" t="str">
            <v>B-11:Zone3</v>
          </cell>
          <cell r="E224">
            <v>12</v>
          </cell>
          <cell r="F224">
            <v>100</v>
          </cell>
          <cell r="G224">
            <v>214</v>
          </cell>
          <cell r="H224">
            <v>74</v>
          </cell>
          <cell r="I224">
            <v>970</v>
          </cell>
          <cell r="J224">
            <v>59.9</v>
          </cell>
          <cell r="K224">
            <v>53.1</v>
          </cell>
          <cell r="L224">
            <v>113</v>
          </cell>
          <cell r="M224">
            <v>46.991150442477874</v>
          </cell>
          <cell r="N224">
            <v>4.8000000000000001E-2</v>
          </cell>
          <cell r="O224">
            <v>9.4</v>
          </cell>
          <cell r="P224">
            <v>9.35</v>
          </cell>
          <cell r="Q224">
            <v>96</v>
          </cell>
          <cell r="R224">
            <v>801.33555926544238</v>
          </cell>
          <cell r="T224">
            <v>2354.1666666666665</v>
          </cell>
          <cell r="V224" t="str">
            <v>GL meter error, open Annulus wing to reactivate gas lift since previously being closed due to Manual valve and GL choke stuck open and wont adjust Annulus Wing.</v>
          </cell>
          <cell r="W224">
            <v>48</v>
          </cell>
          <cell r="X224">
            <v>9350</v>
          </cell>
          <cell r="Y224">
            <v>1106.25</v>
          </cell>
          <cell r="Z224">
            <v>1247.9166666666665</v>
          </cell>
        </row>
        <row r="225">
          <cell r="B225">
            <v>43404</v>
          </cell>
          <cell r="C225" t="str">
            <v>B-11</v>
          </cell>
          <cell r="D225" t="str">
            <v>B-11:Zone3</v>
          </cell>
          <cell r="E225">
            <v>12</v>
          </cell>
          <cell r="F225">
            <v>100</v>
          </cell>
          <cell r="G225">
            <v>193</v>
          </cell>
          <cell r="H225">
            <v>86</v>
          </cell>
          <cell r="I225">
            <v>540</v>
          </cell>
          <cell r="J225">
            <v>129.30000000000001</v>
          </cell>
          <cell r="K225">
            <v>114.7</v>
          </cell>
          <cell r="L225">
            <v>244</v>
          </cell>
          <cell r="M225">
            <v>47.008196721311478</v>
          </cell>
          <cell r="N225">
            <v>0.10299999999999999</v>
          </cell>
          <cell r="O225">
            <v>3.21</v>
          </cell>
          <cell r="P225">
            <v>3.11</v>
          </cell>
          <cell r="Q225">
            <v>43</v>
          </cell>
          <cell r="R225">
            <v>796.59706109822116</v>
          </cell>
          <cell r="T225">
            <v>2368.9320388349515</v>
          </cell>
          <cell r="V225" t="str">
            <v>Gl meter 4 MMscfd (&gt;&gt; Qg T/S), GL Choke stuck but able to adjust at 43%, GL manual stuck</v>
          </cell>
          <cell r="W225">
            <v>103</v>
          </cell>
          <cell r="X225">
            <v>3110</v>
          </cell>
          <cell r="Y225">
            <v>1113.5922330097089</v>
          </cell>
          <cell r="Z225">
            <v>1255.3398058252428</v>
          </cell>
        </row>
        <row r="226">
          <cell r="B226">
            <v>43415</v>
          </cell>
          <cell r="C226" t="str">
            <v>B-11</v>
          </cell>
          <cell r="D226" t="str">
            <v>B-11:Zone3</v>
          </cell>
          <cell r="E226">
            <v>47</v>
          </cell>
          <cell r="F226">
            <v>100</v>
          </cell>
          <cell r="G226">
            <v>199</v>
          </cell>
          <cell r="H226">
            <v>100</v>
          </cell>
          <cell r="I226">
            <v>591</v>
          </cell>
          <cell r="J226">
            <v>107.38</v>
          </cell>
          <cell r="K226">
            <v>74.62</v>
          </cell>
          <cell r="L226">
            <v>182</v>
          </cell>
          <cell r="M226">
            <v>41</v>
          </cell>
          <cell r="N226">
            <v>8.5999999999999993E-2</v>
          </cell>
          <cell r="O226">
            <v>5.51</v>
          </cell>
          <cell r="P226">
            <v>5.42</v>
          </cell>
          <cell r="R226">
            <v>800.89402123300431</v>
          </cell>
          <cell r="T226">
            <v>2116.2790697674418</v>
          </cell>
          <cell r="V226" t="str">
            <v>GL meter 5 MMscfd, monthly sampling 41%, has decreased in last 2 month</v>
          </cell>
          <cell r="W226">
            <v>86</v>
          </cell>
          <cell r="X226">
            <v>5420</v>
          </cell>
          <cell r="Y226">
            <v>867.67441860465124</v>
          </cell>
          <cell r="Z226">
            <v>1248.6046511627908</v>
          </cell>
        </row>
        <row r="227">
          <cell r="B227">
            <v>43504</v>
          </cell>
          <cell r="C227" t="str">
            <v>B-11</v>
          </cell>
          <cell r="D227" t="str">
            <v>B-11:Zone3</v>
          </cell>
          <cell r="E227">
            <v>24</v>
          </cell>
          <cell r="F227">
            <v>100</v>
          </cell>
          <cell r="G227">
            <v>191.51</v>
          </cell>
          <cell r="H227">
            <v>81.099999999999994</v>
          </cell>
          <cell r="I227">
            <v>1088</v>
          </cell>
          <cell r="J227">
            <v>0.41</v>
          </cell>
          <cell r="K227">
            <v>0.15</v>
          </cell>
          <cell r="L227">
            <v>0.56000000000000005</v>
          </cell>
          <cell r="M227">
            <v>26.785714285714285</v>
          </cell>
          <cell r="N227">
            <v>0.23</v>
          </cell>
          <cell r="O227">
            <v>0.23</v>
          </cell>
          <cell r="P227">
            <v>0</v>
          </cell>
          <cell r="R227">
            <v>560975.60975609755</v>
          </cell>
          <cell r="T227">
            <v>2.4347826086956523</v>
          </cell>
          <cell r="V227" t="str">
            <v>No Gas Lift, Last WC sampling 23 Jan 2019</v>
          </cell>
          <cell r="W227">
            <v>230</v>
          </cell>
          <cell r="X227">
            <v>0</v>
          </cell>
          <cell r="Y227">
            <v>0.65217391304347816</v>
          </cell>
          <cell r="Z227">
            <v>1.7826086956521738</v>
          </cell>
        </row>
        <row r="228">
          <cell r="B228">
            <v>43513</v>
          </cell>
          <cell r="C228" t="str">
            <v>B-11</v>
          </cell>
          <cell r="D228" t="str">
            <v>B-11:Zone3</v>
          </cell>
          <cell r="E228">
            <v>24</v>
          </cell>
          <cell r="F228">
            <v>100</v>
          </cell>
          <cell r="G228">
            <v>207</v>
          </cell>
          <cell r="H228">
            <v>95</v>
          </cell>
          <cell r="I228">
            <v>600</v>
          </cell>
          <cell r="J228">
            <v>138.6</v>
          </cell>
          <cell r="K228">
            <v>15.4</v>
          </cell>
          <cell r="L228">
            <v>154</v>
          </cell>
          <cell r="M228">
            <v>10</v>
          </cell>
          <cell r="N228">
            <v>0.111</v>
          </cell>
          <cell r="O228">
            <v>1.1599999999999999</v>
          </cell>
          <cell r="P228">
            <v>1.05</v>
          </cell>
          <cell r="R228">
            <v>800.86580086580091</v>
          </cell>
          <cell r="T228">
            <v>1388.7387387387387</v>
          </cell>
          <cell r="V228" t="str">
            <v>GL meter 3.1 MM (Qg TS &lt;&lt; GL meter)</v>
          </cell>
          <cell r="W228">
            <v>111</v>
          </cell>
          <cell r="X228">
            <v>1050</v>
          </cell>
          <cell r="Y228">
            <v>138.73873873873873</v>
          </cell>
          <cell r="Z228">
            <v>1248.6486486486485</v>
          </cell>
        </row>
        <row r="229">
          <cell r="B229">
            <v>43526</v>
          </cell>
          <cell r="C229" t="str">
            <v>B-11</v>
          </cell>
          <cell r="D229" t="str">
            <v>B-11:Zone3</v>
          </cell>
          <cell r="E229">
            <v>24</v>
          </cell>
          <cell r="F229">
            <v>100</v>
          </cell>
          <cell r="G229">
            <v>193</v>
          </cell>
          <cell r="H229">
            <v>101</v>
          </cell>
          <cell r="I229">
            <v>595</v>
          </cell>
          <cell r="J229">
            <v>154.80000000000001</v>
          </cell>
          <cell r="K229">
            <v>17.2</v>
          </cell>
          <cell r="L229">
            <v>172</v>
          </cell>
          <cell r="M229">
            <v>10</v>
          </cell>
          <cell r="N229">
            <v>0.124</v>
          </cell>
          <cell r="O229">
            <v>2.36</v>
          </cell>
          <cell r="P229">
            <v>2.2400000000000002</v>
          </cell>
          <cell r="R229">
            <v>801.03359173126614</v>
          </cell>
          <cell r="T229">
            <v>1387.0967741935483</v>
          </cell>
          <cell r="V229" t="str">
            <v>GL meter 2.65 MM (Qg &lt;&lt; GL)</v>
          </cell>
          <cell r="W229">
            <v>124</v>
          </cell>
          <cell r="X229">
            <v>2240</v>
          </cell>
          <cell r="Y229">
            <v>138.70967741935485</v>
          </cell>
          <cell r="Z229">
            <v>1248.3870967741937</v>
          </cell>
        </row>
        <row r="230">
          <cell r="B230">
            <v>43571</v>
          </cell>
          <cell r="C230" t="str">
            <v>B-11</v>
          </cell>
          <cell r="D230" t="str">
            <v>B-11:Zone3</v>
          </cell>
          <cell r="E230">
            <v>24</v>
          </cell>
          <cell r="F230">
            <v>100</v>
          </cell>
          <cell r="H230">
            <v>102</v>
          </cell>
          <cell r="I230">
            <v>580</v>
          </cell>
          <cell r="J230">
            <v>93.8</v>
          </cell>
          <cell r="K230">
            <v>10.4</v>
          </cell>
          <cell r="L230">
            <v>104.2</v>
          </cell>
          <cell r="M230">
            <v>9.9808061420345489</v>
          </cell>
          <cell r="N230">
            <v>7.4999999999999997E-2</v>
          </cell>
          <cell r="O230">
            <v>2.17</v>
          </cell>
          <cell r="P230">
            <v>2.09</v>
          </cell>
          <cell r="R230">
            <v>799.57356076759061</v>
          </cell>
          <cell r="T230">
            <v>1389.3333333333333</v>
          </cell>
          <cell r="V230" t="str">
            <v>GL meter 2.2 MM</v>
          </cell>
          <cell r="W230">
            <v>75</v>
          </cell>
          <cell r="X230">
            <v>2090</v>
          </cell>
          <cell r="Y230">
            <v>138.66666666666669</v>
          </cell>
          <cell r="Z230">
            <v>1250.6666666666667</v>
          </cell>
        </row>
        <row r="231">
          <cell r="B231">
            <v>43585</v>
          </cell>
          <cell r="C231" t="str">
            <v>B-11</v>
          </cell>
          <cell r="D231" t="str">
            <v>B-11:Zone3</v>
          </cell>
          <cell r="E231">
            <v>21.5</v>
          </cell>
          <cell r="F231">
            <v>100</v>
          </cell>
          <cell r="G231">
            <v>209</v>
          </cell>
          <cell r="H231">
            <v>101</v>
          </cell>
          <cell r="I231">
            <v>618</v>
          </cell>
          <cell r="J231">
            <v>131.30000000000001</v>
          </cell>
          <cell r="K231">
            <v>14.6</v>
          </cell>
          <cell r="L231">
            <v>145.9</v>
          </cell>
          <cell r="M231">
            <v>10.006854009595614</v>
          </cell>
          <cell r="N231">
            <v>0.105</v>
          </cell>
          <cell r="O231">
            <v>2.8</v>
          </cell>
          <cell r="P231">
            <v>2.69</v>
          </cell>
          <cell r="R231">
            <v>799.69535415079974</v>
          </cell>
          <cell r="T231">
            <v>1389.5238095238096</v>
          </cell>
          <cell r="V231" t="str">
            <v>GL meter 3 MM (Qg T/S&lt;&lt;GL, asso negative), WC update 45% but still use 10% until confirm next month</v>
          </cell>
          <cell r="W231">
            <v>105</v>
          </cell>
          <cell r="X231">
            <v>2690</v>
          </cell>
          <cell r="Y231">
            <v>139.04761904761904</v>
          </cell>
          <cell r="Z231">
            <v>1250.4761904761906</v>
          </cell>
        </row>
        <row r="232">
          <cell r="B232">
            <v>43604</v>
          </cell>
          <cell r="C232" t="str">
            <v>B-11</v>
          </cell>
          <cell r="D232" t="str">
            <v>B-11:Zone3</v>
          </cell>
          <cell r="E232">
            <v>44</v>
          </cell>
          <cell r="F232">
            <v>100</v>
          </cell>
          <cell r="G232">
            <v>205</v>
          </cell>
          <cell r="H232">
            <v>95</v>
          </cell>
          <cell r="I232">
            <v>648</v>
          </cell>
          <cell r="J232">
            <v>81.3</v>
          </cell>
          <cell r="K232">
            <v>52</v>
          </cell>
          <cell r="L232">
            <v>133.30000000000001</v>
          </cell>
          <cell r="M232">
            <v>39.00975243810953</v>
          </cell>
          <cell r="N232">
            <v>6.5000000000000002E-2</v>
          </cell>
          <cell r="O232">
            <v>2.82</v>
          </cell>
          <cell r="P232">
            <v>2.75</v>
          </cell>
          <cell r="R232">
            <v>799.50799507995077</v>
          </cell>
          <cell r="T232">
            <v>2050.7692307692309</v>
          </cell>
          <cell r="V232" t="str">
            <v>GL meter 2.9 MM (Qg T/S&lt;&lt;GL),last WC update 7 May 2019</v>
          </cell>
          <cell r="W232">
            <v>65</v>
          </cell>
          <cell r="X232">
            <v>2750</v>
          </cell>
          <cell r="Y232">
            <v>800</v>
          </cell>
          <cell r="Z232">
            <v>1250.7692307692307</v>
          </cell>
        </row>
        <row r="233">
          <cell r="B233">
            <v>43618</v>
          </cell>
          <cell r="C233" t="str">
            <v>B-11</v>
          </cell>
          <cell r="D233" t="str">
            <v>B-11:Zone3</v>
          </cell>
          <cell r="E233">
            <v>22</v>
          </cell>
          <cell r="F233">
            <v>100</v>
          </cell>
          <cell r="H233">
            <v>89</v>
          </cell>
          <cell r="I233">
            <v>572</v>
          </cell>
          <cell r="J233">
            <v>1.7</v>
          </cell>
          <cell r="K233">
            <v>1.4</v>
          </cell>
          <cell r="L233">
            <v>3.1</v>
          </cell>
          <cell r="M233">
            <v>45.161290322580648</v>
          </cell>
          <cell r="N233">
            <v>1E-3</v>
          </cell>
          <cell r="O233">
            <v>1.68</v>
          </cell>
          <cell r="P233">
            <v>1.68</v>
          </cell>
          <cell r="R233">
            <v>588.23529411764707</v>
          </cell>
          <cell r="T233">
            <v>3000</v>
          </cell>
          <cell r="V233" t="str">
            <v>GL meter 0, need recheck</v>
          </cell>
          <cell r="W233">
            <v>1</v>
          </cell>
          <cell r="X233">
            <v>1680</v>
          </cell>
          <cell r="Y233">
            <v>1399.9999999999998</v>
          </cell>
          <cell r="Z233">
            <v>1700</v>
          </cell>
        </row>
        <row r="234">
          <cell r="B234">
            <v>43667</v>
          </cell>
          <cell r="C234" t="str">
            <v>B-11</v>
          </cell>
          <cell r="D234" t="str">
            <v>B-11:Zone3</v>
          </cell>
          <cell r="E234">
            <v>26</v>
          </cell>
          <cell r="F234">
            <v>100</v>
          </cell>
          <cell r="G234">
            <v>196</v>
          </cell>
          <cell r="H234">
            <v>97</v>
          </cell>
          <cell r="I234">
            <v>580</v>
          </cell>
          <cell r="J234">
            <v>71</v>
          </cell>
          <cell r="K234">
            <v>67</v>
          </cell>
          <cell r="L234">
            <v>138</v>
          </cell>
          <cell r="M234">
            <v>48.550724637681157</v>
          </cell>
          <cell r="N234">
            <v>1.4E-2</v>
          </cell>
          <cell r="O234">
            <v>2.93</v>
          </cell>
          <cell r="P234">
            <v>2.9159999999999999</v>
          </cell>
          <cell r="R234">
            <v>197.18309859154928</v>
          </cell>
          <cell r="T234">
            <v>9857.1428571428569</v>
          </cell>
          <cell r="V234" t="str">
            <v>GL meter 3.25 mmscfd, use last WC sampling 6 June 2019, GL meter &gt;&gt; GL TS. adjustment on GL rate</v>
          </cell>
          <cell r="W234">
            <v>14</v>
          </cell>
          <cell r="X234">
            <v>2916</v>
          </cell>
          <cell r="Y234">
            <v>4785.7142857142853</v>
          </cell>
          <cell r="Z234">
            <v>5071.4285714285716</v>
          </cell>
        </row>
        <row r="235">
          <cell r="B235">
            <v>43673</v>
          </cell>
          <cell r="C235" t="str">
            <v>B-11</v>
          </cell>
          <cell r="D235" t="str">
            <v>B-11:Zone3</v>
          </cell>
          <cell r="E235">
            <v>19</v>
          </cell>
          <cell r="F235">
            <v>100</v>
          </cell>
          <cell r="G235">
            <v>194</v>
          </cell>
          <cell r="H235">
            <v>97</v>
          </cell>
          <cell r="I235">
            <v>536</v>
          </cell>
          <cell r="J235">
            <v>87.9</v>
          </cell>
          <cell r="K235">
            <v>84.4</v>
          </cell>
          <cell r="L235">
            <v>172.3</v>
          </cell>
          <cell r="M235">
            <v>48.984329657574001</v>
          </cell>
          <cell r="N235">
            <v>7.0000000000000007E-2</v>
          </cell>
          <cell r="O235">
            <v>3.2080000000000002</v>
          </cell>
          <cell r="P235">
            <v>3.14</v>
          </cell>
          <cell r="R235">
            <v>796.3594994311718</v>
          </cell>
          <cell r="T235">
            <v>2461.4285714285716</v>
          </cell>
          <cell r="V235" t="str">
            <v>GL meter 3.5 mmscfd, use last WC sampling 6 June 2019, GL meter &gt;&gt; GL TS. adjustment on GL rate</v>
          </cell>
          <cell r="W235">
            <v>70</v>
          </cell>
          <cell r="X235">
            <v>3140</v>
          </cell>
          <cell r="Y235">
            <v>1205.7142857142858</v>
          </cell>
          <cell r="Z235">
            <v>1255.7142857142858</v>
          </cell>
        </row>
        <row r="236">
          <cell r="B236">
            <v>43683</v>
          </cell>
          <cell r="C236" t="str">
            <v>B-11</v>
          </cell>
          <cell r="D236" t="str">
            <v>B-11:Zone3</v>
          </cell>
          <cell r="E236">
            <v>27</v>
          </cell>
          <cell r="F236">
            <v>100</v>
          </cell>
          <cell r="G236">
            <v>201</v>
          </cell>
          <cell r="H236">
            <v>91</v>
          </cell>
          <cell r="I236">
            <v>574</v>
          </cell>
          <cell r="J236">
            <v>75.2</v>
          </cell>
          <cell r="K236">
            <v>72.2</v>
          </cell>
          <cell r="L236">
            <v>147.4</v>
          </cell>
          <cell r="M236">
            <v>48.982360922659431</v>
          </cell>
          <cell r="N236">
            <v>0.06</v>
          </cell>
          <cell r="O236">
            <v>2.81</v>
          </cell>
          <cell r="P236">
            <v>2.75</v>
          </cell>
          <cell r="R236">
            <v>797.87234042553189</v>
          </cell>
          <cell r="T236">
            <v>2457.1666666666665</v>
          </cell>
          <cell r="V236" t="str">
            <v>GL meter 3.4 MM (Qg T/S&lt;&lt;GL), WC 52% Aug, but still use 49%</v>
          </cell>
          <cell r="W236">
            <v>60</v>
          </cell>
          <cell r="X236">
            <v>2750</v>
          </cell>
          <cell r="Y236">
            <v>1203.3333333333335</v>
          </cell>
          <cell r="Z236">
            <v>1253.3333333333335</v>
          </cell>
        </row>
        <row r="237">
          <cell r="B237">
            <v>43695</v>
          </cell>
          <cell r="C237" t="str">
            <v>B-11</v>
          </cell>
          <cell r="D237" t="str">
            <v>B-11:Zone3</v>
          </cell>
          <cell r="E237">
            <v>25</v>
          </cell>
          <cell r="F237">
            <v>100</v>
          </cell>
          <cell r="G237">
            <v>206</v>
          </cell>
          <cell r="H237">
            <v>97</v>
          </cell>
          <cell r="I237">
            <v>621</v>
          </cell>
          <cell r="J237">
            <v>69.3</v>
          </cell>
          <cell r="K237">
            <v>66.599999999999994</v>
          </cell>
          <cell r="L237">
            <v>135.9</v>
          </cell>
          <cell r="M237">
            <v>49.006622516556291</v>
          </cell>
          <cell r="N237">
            <v>5.5E-2</v>
          </cell>
          <cell r="O237">
            <v>2.98</v>
          </cell>
          <cell r="P237">
            <v>2.91</v>
          </cell>
          <cell r="R237">
            <v>793.65079365079362</v>
          </cell>
          <cell r="T237">
            <v>2470.5454545454545</v>
          </cell>
          <cell r="V237" t="str">
            <v>GL meter 2.97 MM (Qg T/S = GL), WC still 49%, update Aug 52%</v>
          </cell>
          <cell r="W237">
            <v>55</v>
          </cell>
          <cell r="X237">
            <v>2910</v>
          </cell>
          <cell r="Y237">
            <v>1210.9090909090908</v>
          </cell>
          <cell r="Z237">
            <v>1260</v>
          </cell>
        </row>
        <row r="238">
          <cell r="B238">
            <v>43702</v>
          </cell>
          <cell r="C238" t="str">
            <v>B-11</v>
          </cell>
          <cell r="D238" t="str">
            <v>B-11:Zone3</v>
          </cell>
          <cell r="E238">
            <v>23</v>
          </cell>
          <cell r="F238">
            <v>100</v>
          </cell>
          <cell r="G238">
            <v>196</v>
          </cell>
          <cell r="H238">
            <v>87</v>
          </cell>
          <cell r="I238">
            <v>648</v>
          </cell>
          <cell r="J238">
            <v>1.1088</v>
          </cell>
          <cell r="K238">
            <v>1.2012</v>
          </cell>
          <cell r="L238">
            <v>2.31</v>
          </cell>
          <cell r="M238">
            <v>52</v>
          </cell>
          <cell r="N238">
            <v>0.01</v>
          </cell>
          <cell r="O238">
            <v>0.01</v>
          </cell>
          <cell r="P238">
            <v>0</v>
          </cell>
          <cell r="Q238">
            <v>0</v>
          </cell>
          <cell r="R238">
            <v>9018.7590187590195</v>
          </cell>
          <cell r="T238">
            <v>231</v>
          </cell>
          <cell r="V238" t="str">
            <v>Trial NF, load up, no gas (GL meter able to zero)</v>
          </cell>
          <cell r="W238">
            <v>10</v>
          </cell>
          <cell r="X238">
            <v>0</v>
          </cell>
          <cell r="Y238">
            <v>120.12</v>
          </cell>
          <cell r="Z238">
            <v>110.88</v>
          </cell>
        </row>
        <row r="239">
          <cell r="B239">
            <v>43704</v>
          </cell>
          <cell r="C239" t="str">
            <v>B-11</v>
          </cell>
          <cell r="D239" t="str">
            <v>B-11:Zone3</v>
          </cell>
          <cell r="E239">
            <v>20</v>
          </cell>
          <cell r="F239">
            <v>100</v>
          </cell>
          <cell r="G239">
            <v>198</v>
          </cell>
          <cell r="H239">
            <v>87</v>
          </cell>
          <cell r="I239">
            <v>630</v>
          </cell>
          <cell r="J239">
            <v>64.7</v>
          </cell>
          <cell r="K239">
            <v>62.1</v>
          </cell>
          <cell r="L239">
            <v>126.8</v>
          </cell>
          <cell r="M239">
            <v>48.974763406940063</v>
          </cell>
          <cell r="N239">
            <v>5.1999999999999998E-2</v>
          </cell>
          <cell r="O239">
            <v>2.12</v>
          </cell>
          <cell r="P239">
            <v>2.0699999999999998</v>
          </cell>
          <cell r="R239">
            <v>803.70942812983003</v>
          </cell>
          <cell r="T239">
            <v>2438.4615384615386</v>
          </cell>
          <cell r="V239" t="str">
            <v>GL meter 3 MM (Qg T/S&lt;&lt;GL)</v>
          </cell>
          <cell r="W239">
            <v>52</v>
          </cell>
          <cell r="X239">
            <v>2070</v>
          </cell>
          <cell r="Y239">
            <v>1194.2307692307693</v>
          </cell>
          <cell r="Z239">
            <v>1244.2307692307693</v>
          </cell>
        </row>
        <row r="240">
          <cell r="B240">
            <v>43762</v>
          </cell>
          <cell r="C240" t="str">
            <v>B-11</v>
          </cell>
          <cell r="D240" t="str">
            <v>B-11:Zone3</v>
          </cell>
          <cell r="E240">
            <v>15</v>
          </cell>
          <cell r="F240">
            <v>100</v>
          </cell>
          <cell r="G240">
            <v>198</v>
          </cell>
          <cell r="H240">
            <v>88.49</v>
          </cell>
          <cell r="I240">
            <v>618</v>
          </cell>
          <cell r="J240">
            <v>100</v>
          </cell>
          <cell r="K240">
            <v>51</v>
          </cell>
          <cell r="L240">
            <v>151</v>
          </cell>
          <cell r="M240">
            <v>33.774834437086092</v>
          </cell>
          <cell r="N240">
            <v>0.02</v>
          </cell>
          <cell r="O240">
            <v>3.1840000000000002</v>
          </cell>
          <cell r="P240">
            <v>3.1640000000000001</v>
          </cell>
          <cell r="Q240">
            <v>50</v>
          </cell>
          <cell r="R240">
            <v>200</v>
          </cell>
          <cell r="T240">
            <v>7550</v>
          </cell>
          <cell r="V240" t="str">
            <v>GL= 4.16 MM&gt;&gt;Gas Total @TS, Last WC 34% sample 13 Oct 2019</v>
          </cell>
          <cell r="W240">
            <v>20</v>
          </cell>
          <cell r="X240">
            <v>3164</v>
          </cell>
          <cell r="Y240">
            <v>2550</v>
          </cell>
          <cell r="Z240">
            <v>5000</v>
          </cell>
        </row>
        <row r="241">
          <cell r="B241">
            <v>43804</v>
          </cell>
          <cell r="C241" t="str">
            <v>B-11</v>
          </cell>
          <cell r="D241" t="str">
            <v>B-11:Zone3</v>
          </cell>
          <cell r="E241">
            <v>4</v>
          </cell>
          <cell r="F241">
            <v>85</v>
          </cell>
          <cell r="G241">
            <v>356</v>
          </cell>
          <cell r="H241">
            <v>171</v>
          </cell>
          <cell r="I241">
            <v>1254</v>
          </cell>
          <cell r="J241">
            <v>742</v>
          </cell>
          <cell r="K241">
            <v>1319</v>
          </cell>
          <cell r="L241">
            <v>2061</v>
          </cell>
          <cell r="M241">
            <v>63.998059194565748</v>
          </cell>
          <cell r="N241">
            <v>26.5</v>
          </cell>
          <cell r="O241">
            <v>26.5</v>
          </cell>
          <cell r="P241">
            <v>0</v>
          </cell>
          <cell r="Q241">
            <v>10</v>
          </cell>
          <cell r="R241">
            <v>35714.285714285717</v>
          </cell>
          <cell r="T241">
            <v>77.773584905660371</v>
          </cell>
          <cell r="V241" t="str">
            <v>NF, after perfo GS-2&amp;GS-5, Choke full open but feed back 85%, GL open 10% (stuck open) but actual GL meter 0 MMscfd since CHP equal to GL header. Inject GL to avoid gas reservoir enter Ann-A because no Stadler packer installed yet.</v>
          </cell>
          <cell r="W241">
            <v>26500</v>
          </cell>
          <cell r="X241">
            <v>0</v>
          </cell>
          <cell r="Y241">
            <v>49.773584905660378</v>
          </cell>
          <cell r="Z241">
            <v>28</v>
          </cell>
        </row>
        <row r="242">
          <cell r="B242">
            <v>43805</v>
          </cell>
          <cell r="C242" t="str">
            <v>B-11</v>
          </cell>
          <cell r="D242" t="str">
            <v>B-11:Zone3</v>
          </cell>
          <cell r="E242">
            <v>4</v>
          </cell>
          <cell r="F242">
            <v>85</v>
          </cell>
          <cell r="G242">
            <v>360</v>
          </cell>
          <cell r="H242">
            <v>177</v>
          </cell>
          <cell r="I242">
            <v>1261</v>
          </cell>
          <cell r="J242">
            <v>2020</v>
          </cell>
          <cell r="K242">
            <v>41</v>
          </cell>
          <cell r="L242">
            <v>2061</v>
          </cell>
          <cell r="M242">
            <v>1.9893255701115964</v>
          </cell>
          <cell r="N242">
            <v>27.17</v>
          </cell>
          <cell r="O242">
            <v>27.17</v>
          </cell>
          <cell r="P242">
            <v>0</v>
          </cell>
          <cell r="Q242">
            <v>10</v>
          </cell>
          <cell r="R242">
            <v>13450.495049504951</v>
          </cell>
          <cell r="T242">
            <v>75.85572322414427</v>
          </cell>
          <cell r="V242" t="str">
            <v>NF, still inject GL, increased Choke to full open but feed back 85%, WC 5%&amp;2% condensate</v>
          </cell>
          <cell r="W242">
            <v>27170</v>
          </cell>
          <cell r="X242">
            <v>0</v>
          </cell>
          <cell r="Y242">
            <v>1.5090172984909827</v>
          </cell>
          <cell r="Z242">
            <v>74.346705925653296</v>
          </cell>
        </row>
        <row r="243">
          <cell r="B243">
            <v>43805</v>
          </cell>
          <cell r="C243" t="str">
            <v>B-11</v>
          </cell>
          <cell r="D243" t="str">
            <v>B-11:Zone3</v>
          </cell>
          <cell r="E243">
            <v>2</v>
          </cell>
          <cell r="F243">
            <v>16</v>
          </cell>
          <cell r="G243">
            <v>1777</v>
          </cell>
          <cell r="H243">
            <v>180</v>
          </cell>
          <cell r="I243">
            <v>2118</v>
          </cell>
          <cell r="J243">
            <v>1796</v>
          </cell>
          <cell r="K243">
            <v>56</v>
          </cell>
          <cell r="L243">
            <v>1852</v>
          </cell>
          <cell r="M243">
            <v>3.0237580993520519</v>
          </cell>
          <cell r="N243">
            <v>13.37</v>
          </cell>
          <cell r="O243">
            <v>13.37</v>
          </cell>
          <cell r="P243">
            <v>0</v>
          </cell>
          <cell r="Q243">
            <v>10</v>
          </cell>
          <cell r="R243">
            <v>7444.3207126948773</v>
          </cell>
          <cell r="T243">
            <v>138.51907255048616</v>
          </cell>
          <cell r="V243" t="str">
            <v>NF, still inject GL, reduce Choke to 16% due to high level at Suction Scrubber LP Comp B</v>
          </cell>
          <cell r="W243">
            <v>13370</v>
          </cell>
          <cell r="X243">
            <v>0</v>
          </cell>
          <cell r="Y243">
            <v>4.1884816753926701</v>
          </cell>
          <cell r="Z243">
            <v>134.33059087509349</v>
          </cell>
        </row>
        <row r="244">
          <cell r="B244">
            <v>43806</v>
          </cell>
          <cell r="C244" t="str">
            <v>B-11</v>
          </cell>
          <cell r="D244" t="str">
            <v>B-11:Zone3</v>
          </cell>
          <cell r="E244">
            <v>12</v>
          </cell>
          <cell r="F244">
            <v>91</v>
          </cell>
          <cell r="G244">
            <v>344</v>
          </cell>
          <cell r="H244">
            <v>175</v>
          </cell>
          <cell r="I244">
            <v>1259</v>
          </cell>
          <cell r="J244">
            <v>2677</v>
          </cell>
          <cell r="K244">
            <v>27</v>
          </cell>
          <cell r="L244">
            <v>2704</v>
          </cell>
          <cell r="M244">
            <v>0.99852071005917165</v>
          </cell>
          <cell r="N244">
            <v>27.3</v>
          </cell>
          <cell r="O244">
            <v>27.3</v>
          </cell>
          <cell r="P244">
            <v>0</v>
          </cell>
          <cell r="Q244">
            <v>10</v>
          </cell>
          <cell r="R244">
            <v>10197.982816585731</v>
          </cell>
          <cell r="T244">
            <v>99.047619047619051</v>
          </cell>
          <cell r="V244" t="str">
            <v>NF+GL, switched TS to big oil leg 3"</v>
          </cell>
          <cell r="W244">
            <v>27300</v>
          </cell>
          <cell r="X244">
            <v>0</v>
          </cell>
          <cell r="Y244">
            <v>0.98901098901098894</v>
          </cell>
          <cell r="Z244">
            <v>98.058608058608058</v>
          </cell>
        </row>
        <row r="245">
          <cell r="B245">
            <v>43807</v>
          </cell>
          <cell r="C245" t="str">
            <v>B-11</v>
          </cell>
          <cell r="D245" t="str">
            <v>B-11:Zone3</v>
          </cell>
          <cell r="E245">
            <v>12</v>
          </cell>
          <cell r="F245">
            <v>92</v>
          </cell>
          <cell r="G245">
            <v>341</v>
          </cell>
          <cell r="H245">
            <v>177</v>
          </cell>
          <cell r="I245">
            <v>1273</v>
          </cell>
          <cell r="J245">
            <v>2501</v>
          </cell>
          <cell r="K245">
            <v>25</v>
          </cell>
          <cell r="L245">
            <v>2526</v>
          </cell>
          <cell r="M245">
            <v>0.98970704671417264</v>
          </cell>
          <cell r="N245">
            <v>27</v>
          </cell>
          <cell r="O245">
            <v>27</v>
          </cell>
          <cell r="P245">
            <v>0</v>
          </cell>
          <cell r="Q245">
            <v>10</v>
          </cell>
          <cell r="R245">
            <v>10795.681727309076</v>
          </cell>
          <cell r="T245">
            <v>93.555555555555557</v>
          </cell>
          <cell r="V245" t="str">
            <v>NF+GL meter 0 MM</v>
          </cell>
          <cell r="W245">
            <v>27000</v>
          </cell>
          <cell r="X245">
            <v>0</v>
          </cell>
          <cell r="Y245">
            <v>0.92592592592592593</v>
          </cell>
          <cell r="Z245">
            <v>92.629629629629633</v>
          </cell>
        </row>
        <row r="246">
          <cell r="B246">
            <v>43808</v>
          </cell>
          <cell r="C246" t="str">
            <v>B-11</v>
          </cell>
          <cell r="D246" t="str">
            <v>B-11:Zone3</v>
          </cell>
          <cell r="E246">
            <v>12</v>
          </cell>
          <cell r="F246">
            <v>96</v>
          </cell>
          <cell r="G246">
            <v>340</v>
          </cell>
          <cell r="H246">
            <v>177</v>
          </cell>
          <cell r="I246">
            <v>1282</v>
          </cell>
          <cell r="J246">
            <v>2408</v>
          </cell>
          <cell r="K246">
            <v>24</v>
          </cell>
          <cell r="L246">
            <v>2432</v>
          </cell>
          <cell r="M246">
            <v>0.98684210526315785</v>
          </cell>
          <cell r="N246">
            <v>26.6</v>
          </cell>
          <cell r="O246">
            <v>26.6</v>
          </cell>
          <cell r="P246">
            <v>0</v>
          </cell>
          <cell r="Q246">
            <v>10</v>
          </cell>
          <cell r="R246">
            <v>11046.511627906977</v>
          </cell>
          <cell r="T246">
            <v>91.428571428571431</v>
          </cell>
          <cell r="V246" t="str">
            <v>NF+GL meter 0 MM,</v>
          </cell>
          <cell r="W246">
            <v>26600</v>
          </cell>
          <cell r="X246">
            <v>0</v>
          </cell>
          <cell r="Y246">
            <v>0.90225563909774431</v>
          </cell>
          <cell r="Z246">
            <v>90.526315789473685</v>
          </cell>
        </row>
        <row r="247">
          <cell r="B247">
            <v>43809</v>
          </cell>
          <cell r="C247" t="str">
            <v>B-11</v>
          </cell>
          <cell r="D247" t="str">
            <v>B-11:Zone3</v>
          </cell>
          <cell r="E247">
            <v>24</v>
          </cell>
          <cell r="F247">
            <v>97</v>
          </cell>
          <cell r="G247">
            <v>337</v>
          </cell>
          <cell r="H247">
            <v>178</v>
          </cell>
          <cell r="I247">
            <v>1294</v>
          </cell>
          <cell r="J247">
            <v>2281</v>
          </cell>
          <cell r="K247">
            <v>23</v>
          </cell>
          <cell r="L247">
            <v>2304</v>
          </cell>
          <cell r="M247">
            <v>0.99826388888888884</v>
          </cell>
          <cell r="N247">
            <v>26.2</v>
          </cell>
          <cell r="O247">
            <v>26.2</v>
          </cell>
          <cell r="P247">
            <v>0</v>
          </cell>
          <cell r="Q247">
            <v>10</v>
          </cell>
          <cell r="R247">
            <v>11486.190267426568</v>
          </cell>
          <cell r="T247">
            <v>87.938931297709928</v>
          </cell>
          <cell r="V247" t="str">
            <v>NF+GL meter 0 MM, BHP&gt;&gt;CHP @depth GLPO</v>
          </cell>
          <cell r="W247">
            <v>26200</v>
          </cell>
          <cell r="X247">
            <v>0</v>
          </cell>
          <cell r="Y247">
            <v>0.87786259541984735</v>
          </cell>
          <cell r="Z247">
            <v>87.061068702290072</v>
          </cell>
        </row>
        <row r="248">
          <cell r="B248">
            <v>43810</v>
          </cell>
          <cell r="C248" t="str">
            <v>B-11</v>
          </cell>
          <cell r="D248" t="str">
            <v>B-11:Zone3</v>
          </cell>
          <cell r="E248">
            <v>24</v>
          </cell>
          <cell r="F248">
            <v>97</v>
          </cell>
          <cell r="G248">
            <v>335</v>
          </cell>
          <cell r="H248">
            <v>177</v>
          </cell>
          <cell r="I248">
            <v>1279</v>
          </cell>
          <cell r="J248">
            <v>2134</v>
          </cell>
          <cell r="K248">
            <v>22</v>
          </cell>
          <cell r="L248">
            <v>2156</v>
          </cell>
          <cell r="M248">
            <v>1.0204081632653061</v>
          </cell>
          <cell r="N248">
            <v>25.86</v>
          </cell>
          <cell r="O248">
            <v>25.86</v>
          </cell>
          <cell r="P248">
            <v>0</v>
          </cell>
          <cell r="Q248">
            <v>10</v>
          </cell>
          <cell r="R248">
            <v>12118.088097469541</v>
          </cell>
          <cell r="T248">
            <v>83.372003093580815</v>
          </cell>
          <cell r="V248" t="str">
            <v>NF+GL meter 0 MM</v>
          </cell>
          <cell r="W248">
            <v>25860</v>
          </cell>
          <cell r="X248">
            <v>0</v>
          </cell>
          <cell r="Y248">
            <v>0.8507347254447023</v>
          </cell>
          <cell r="Z248">
            <v>82.52126836813612</v>
          </cell>
        </row>
        <row r="249">
          <cell r="B249">
            <v>43811</v>
          </cell>
          <cell r="C249" t="str">
            <v>B-11</v>
          </cell>
          <cell r="D249" t="str">
            <v>B-11:Zone3</v>
          </cell>
          <cell r="E249">
            <v>21</v>
          </cell>
          <cell r="F249">
            <v>90</v>
          </cell>
          <cell r="G249">
            <v>334</v>
          </cell>
          <cell r="H249">
            <v>177</v>
          </cell>
          <cell r="I249">
            <v>1219</v>
          </cell>
          <cell r="J249">
            <v>1937</v>
          </cell>
          <cell r="K249">
            <v>20</v>
          </cell>
          <cell r="L249">
            <v>1957</v>
          </cell>
          <cell r="M249">
            <v>1.021972406745018</v>
          </cell>
          <cell r="N249">
            <v>24.6</v>
          </cell>
          <cell r="O249">
            <v>25.4</v>
          </cell>
          <cell r="P249">
            <v>0.8</v>
          </cell>
          <cell r="Q249">
            <v>10</v>
          </cell>
          <cell r="R249">
            <v>12700.051626226123</v>
          </cell>
          <cell r="T249">
            <v>79.552845528455279</v>
          </cell>
          <cell r="V249" t="str">
            <v>GL from casing start enter tubing due to CHP&gt;&gt;BHP. GL meter 1.3 MM but experienced GL 0.5 MM higher then use value 1.3-0.5 = 0.8 MM for GL.. Inject gaslift to avoid gas res enter Casing thru hole ex GLPO</v>
          </cell>
          <cell r="W249">
            <v>24600</v>
          </cell>
          <cell r="X249">
            <v>800</v>
          </cell>
          <cell r="Y249">
            <v>0.81300813008130079</v>
          </cell>
          <cell r="Z249">
            <v>78.739837398373979</v>
          </cell>
        </row>
        <row r="250">
          <cell r="B250">
            <v>43812</v>
          </cell>
          <cell r="C250" t="str">
            <v>B-11</v>
          </cell>
          <cell r="D250" t="str">
            <v>B-11:Zone3</v>
          </cell>
          <cell r="E250">
            <v>24</v>
          </cell>
          <cell r="F250">
            <v>90</v>
          </cell>
          <cell r="G250">
            <v>327</v>
          </cell>
          <cell r="H250">
            <v>176</v>
          </cell>
          <cell r="I250">
            <v>1215</v>
          </cell>
          <cell r="J250">
            <v>1719</v>
          </cell>
          <cell r="K250">
            <v>90</v>
          </cell>
          <cell r="L250">
            <v>1809</v>
          </cell>
          <cell r="M250">
            <v>4.9751243781094523</v>
          </cell>
          <cell r="N250">
            <v>23.9</v>
          </cell>
          <cell r="O250">
            <v>24.8</v>
          </cell>
          <cell r="P250">
            <v>0.9</v>
          </cell>
          <cell r="Q250">
            <v>10</v>
          </cell>
          <cell r="R250">
            <v>13903.432228039557</v>
          </cell>
          <cell r="T250">
            <v>75.690376569037653</v>
          </cell>
          <cell r="V250" t="str">
            <v>GL meter 1.4 MM, plan to reduce to 1 MM only, WC increase to 5%</v>
          </cell>
          <cell r="W250">
            <v>23900</v>
          </cell>
          <cell r="X250">
            <v>900</v>
          </cell>
          <cell r="Y250">
            <v>3.7656903765690379</v>
          </cell>
          <cell r="Z250">
            <v>71.924686192468627</v>
          </cell>
        </row>
        <row r="251">
          <cell r="B251">
            <v>43813</v>
          </cell>
          <cell r="C251" t="str">
            <v>B-11</v>
          </cell>
          <cell r="D251" t="str">
            <v>B-11:Zone3</v>
          </cell>
          <cell r="E251">
            <v>24</v>
          </cell>
          <cell r="F251">
            <v>90</v>
          </cell>
          <cell r="G251">
            <v>323</v>
          </cell>
          <cell r="H251">
            <v>175</v>
          </cell>
          <cell r="I251">
            <v>1199</v>
          </cell>
          <cell r="J251">
            <v>1606</v>
          </cell>
          <cell r="K251">
            <v>85</v>
          </cell>
          <cell r="L251">
            <v>1691</v>
          </cell>
          <cell r="M251">
            <v>5.0266114725014788</v>
          </cell>
          <cell r="N251">
            <v>23.3</v>
          </cell>
          <cell r="O251">
            <v>24.3</v>
          </cell>
          <cell r="P251">
            <v>1</v>
          </cell>
          <cell r="Q251">
            <v>10</v>
          </cell>
          <cell r="R251">
            <v>14508.094645080946</v>
          </cell>
          <cell r="T251">
            <v>72.532188841201716</v>
          </cell>
          <cell r="V251" t="str">
            <v>GL meter 1 MMscfd, WC stable at 5%</v>
          </cell>
          <cell r="W251">
            <v>23300</v>
          </cell>
          <cell r="X251">
            <v>1000</v>
          </cell>
          <cell r="Y251">
            <v>3.648068669527897</v>
          </cell>
          <cell r="Z251">
            <v>68.927038626609445</v>
          </cell>
        </row>
        <row r="252">
          <cell r="B252">
            <v>43814</v>
          </cell>
          <cell r="C252" t="str">
            <v>B-11</v>
          </cell>
          <cell r="D252" t="str">
            <v>B-11:Zone3</v>
          </cell>
          <cell r="E252">
            <v>24</v>
          </cell>
          <cell r="F252">
            <v>90</v>
          </cell>
          <cell r="G252">
            <v>316</v>
          </cell>
          <cell r="H252">
            <v>181</v>
          </cell>
          <cell r="I252">
            <v>1132</v>
          </cell>
          <cell r="J252">
            <v>1454</v>
          </cell>
          <cell r="K252">
            <v>77</v>
          </cell>
          <cell r="L252">
            <v>1531</v>
          </cell>
          <cell r="M252">
            <v>5.0293925538863489</v>
          </cell>
          <cell r="N252">
            <v>22.8</v>
          </cell>
          <cell r="O252">
            <v>23.2</v>
          </cell>
          <cell r="P252">
            <v>0.4</v>
          </cell>
          <cell r="Q252">
            <v>0</v>
          </cell>
          <cell r="R252">
            <v>15680.880330123797</v>
          </cell>
          <cell r="T252">
            <v>67.10526315789474</v>
          </cell>
          <cell r="V252" t="str">
            <v>at 12:56 hrs, Stop GL then continue test, WC stable 5%</v>
          </cell>
          <cell r="W252">
            <v>22800</v>
          </cell>
          <cell r="X252">
            <v>400</v>
          </cell>
          <cell r="Y252">
            <v>3.3771929824561404</v>
          </cell>
          <cell r="Z252">
            <v>63.771929824561404</v>
          </cell>
        </row>
        <row r="253">
          <cell r="B253">
            <v>43815</v>
          </cell>
          <cell r="C253" t="str">
            <v>B-11</v>
          </cell>
          <cell r="D253" t="str">
            <v>B-11:Zone3</v>
          </cell>
          <cell r="E253">
            <v>24</v>
          </cell>
          <cell r="F253">
            <v>90</v>
          </cell>
          <cell r="G253">
            <v>321</v>
          </cell>
          <cell r="H253">
            <v>185</v>
          </cell>
          <cell r="I253">
            <v>1047</v>
          </cell>
          <cell r="J253">
            <v>1304</v>
          </cell>
          <cell r="K253">
            <v>69</v>
          </cell>
          <cell r="L253">
            <v>1373</v>
          </cell>
          <cell r="M253">
            <v>5.025491624180626</v>
          </cell>
          <cell r="N253">
            <v>21.5</v>
          </cell>
          <cell r="O253">
            <v>21.5</v>
          </cell>
          <cell r="P253">
            <v>0</v>
          </cell>
          <cell r="Q253">
            <v>0</v>
          </cell>
          <cell r="R253">
            <v>16487.730061349692</v>
          </cell>
          <cell r="T253">
            <v>63.860465116279073</v>
          </cell>
          <cell r="V253" t="str">
            <v>NF, @18:05-18:25 choke back to 16% due to high H2S</v>
          </cell>
          <cell r="W253">
            <v>21500</v>
          </cell>
          <cell r="X253">
            <v>0</v>
          </cell>
          <cell r="Y253">
            <v>3.2093023255813953</v>
          </cell>
          <cell r="Z253">
            <v>60.651162790697676</v>
          </cell>
        </row>
        <row r="254">
          <cell r="B254">
            <v>43816</v>
          </cell>
          <cell r="C254" t="str">
            <v>B-11</v>
          </cell>
          <cell r="D254" t="str">
            <v>B-11:Zone3</v>
          </cell>
          <cell r="E254">
            <v>15</v>
          </cell>
          <cell r="F254">
            <v>90</v>
          </cell>
          <cell r="G254">
            <v>303</v>
          </cell>
          <cell r="H254">
            <v>185</v>
          </cell>
          <cell r="I254">
            <v>1004</v>
          </cell>
          <cell r="J254">
            <v>1182</v>
          </cell>
          <cell r="K254">
            <v>62</v>
          </cell>
          <cell r="L254">
            <v>1244</v>
          </cell>
          <cell r="M254">
            <v>4.983922829581994</v>
          </cell>
          <cell r="N254">
            <v>20.8</v>
          </cell>
          <cell r="O254">
            <v>20.8</v>
          </cell>
          <cell r="P254">
            <v>0</v>
          </cell>
          <cell r="Q254">
            <v>0</v>
          </cell>
          <cell r="R254">
            <v>17597.292724196279</v>
          </cell>
          <cell r="T254">
            <v>59.807692307692307</v>
          </cell>
          <cell r="V254" t="str">
            <v>NF, @15:40 hrs, shut in well B-11 for GLPO re-installation job</v>
          </cell>
          <cell r="W254">
            <v>20800</v>
          </cell>
          <cell r="X254">
            <v>0</v>
          </cell>
          <cell r="Y254">
            <v>2.9807692307692308</v>
          </cell>
          <cell r="Z254">
            <v>56.826923076923073</v>
          </cell>
        </row>
        <row r="255">
          <cell r="B255">
            <v>43819</v>
          </cell>
          <cell r="C255" t="str">
            <v>B-11</v>
          </cell>
          <cell r="D255" t="str">
            <v>B-11:Zone3</v>
          </cell>
          <cell r="E255">
            <v>3</v>
          </cell>
          <cell r="F255">
            <v>55</v>
          </cell>
          <cell r="G255">
            <v>337</v>
          </cell>
          <cell r="H255">
            <v>187</v>
          </cell>
          <cell r="I255">
            <v>1036</v>
          </cell>
          <cell r="J255">
            <v>1225</v>
          </cell>
          <cell r="K255">
            <v>64</v>
          </cell>
          <cell r="L255">
            <v>1289</v>
          </cell>
          <cell r="M255">
            <v>4.9650892164468576</v>
          </cell>
          <cell r="N255">
            <v>21.5</v>
          </cell>
          <cell r="O255">
            <v>21.5</v>
          </cell>
          <cell r="P255">
            <v>0</v>
          </cell>
          <cell r="Q255">
            <v>0</v>
          </cell>
          <cell r="R255">
            <v>17551.020408163266</v>
          </cell>
          <cell r="T255">
            <v>59.953488372093027</v>
          </cell>
          <cell r="V255" t="str">
            <v>at 21:05 hrs, BOL B-11, SITP 1675 psig, Natural Flow, suspend installation isolation assembly job</v>
          </cell>
          <cell r="W255">
            <v>21500</v>
          </cell>
          <cell r="X255">
            <v>0</v>
          </cell>
          <cell r="Y255">
            <v>2.9767441860465116</v>
          </cell>
          <cell r="Z255">
            <v>56.97674418604651</v>
          </cell>
        </row>
        <row r="256">
          <cell r="B256">
            <v>43820</v>
          </cell>
          <cell r="C256" t="str">
            <v>B-11</v>
          </cell>
          <cell r="D256" t="str">
            <v>B-11:Zone3</v>
          </cell>
          <cell r="E256">
            <v>24</v>
          </cell>
          <cell r="F256">
            <v>100</v>
          </cell>
          <cell r="G256">
            <v>254</v>
          </cell>
          <cell r="H256">
            <v>174</v>
          </cell>
          <cell r="I256">
            <v>1046</v>
          </cell>
          <cell r="J256">
            <v>1144</v>
          </cell>
          <cell r="K256">
            <v>23</v>
          </cell>
          <cell r="L256">
            <v>1167</v>
          </cell>
          <cell r="M256">
            <v>1.9708654670094259</v>
          </cell>
          <cell r="N256">
            <v>21.55</v>
          </cell>
          <cell r="O256">
            <v>21.97</v>
          </cell>
          <cell r="P256">
            <v>0.42</v>
          </cell>
          <cell r="Q256">
            <v>10</v>
          </cell>
          <cell r="R256">
            <v>18837.412587412586</v>
          </cell>
          <cell r="T256">
            <v>54.153132250580043</v>
          </cell>
          <cell r="V256" t="str">
            <v>continue test, WC~2%, H2S 6 ppm</v>
          </cell>
          <cell r="W256">
            <v>21550</v>
          </cell>
          <cell r="X256">
            <v>420</v>
          </cell>
          <cell r="Y256">
            <v>1.0672853828306264</v>
          </cell>
          <cell r="Z256">
            <v>53.085846867749417</v>
          </cell>
        </row>
        <row r="257">
          <cell r="B257">
            <v>43821</v>
          </cell>
          <cell r="C257" t="str">
            <v>B-11</v>
          </cell>
          <cell r="D257" t="str">
            <v>B-11:Zone3</v>
          </cell>
          <cell r="E257">
            <v>18</v>
          </cell>
          <cell r="F257">
            <v>100</v>
          </cell>
          <cell r="G257">
            <v>246</v>
          </cell>
          <cell r="H257">
            <v>171</v>
          </cell>
          <cell r="I257">
            <v>1034</v>
          </cell>
          <cell r="J257">
            <v>993</v>
          </cell>
          <cell r="K257">
            <v>20</v>
          </cell>
          <cell r="L257">
            <v>1013</v>
          </cell>
          <cell r="M257">
            <v>1.9743336623889438</v>
          </cell>
          <cell r="N257">
            <v>20.7</v>
          </cell>
          <cell r="O257">
            <v>21.2</v>
          </cell>
          <cell r="P257">
            <v>0.5</v>
          </cell>
          <cell r="Q257">
            <v>10</v>
          </cell>
          <cell r="R257">
            <v>20845.921450151058</v>
          </cell>
          <cell r="T257">
            <v>48.937198067632849</v>
          </cell>
          <cell r="V257" t="str">
            <v>continue test</v>
          </cell>
          <cell r="W257">
            <v>20700</v>
          </cell>
          <cell r="X257">
            <v>500</v>
          </cell>
          <cell r="Y257">
            <v>0.96618357487922713</v>
          </cell>
          <cell r="Z257">
            <v>47.971014492753625</v>
          </cell>
        </row>
        <row r="258">
          <cell r="B258">
            <v>43822</v>
          </cell>
          <cell r="C258" t="str">
            <v>B-11</v>
          </cell>
          <cell r="D258" t="str">
            <v>B-11:Zone3</v>
          </cell>
          <cell r="E258">
            <v>15</v>
          </cell>
          <cell r="F258">
            <v>100</v>
          </cell>
          <cell r="G258">
            <v>243</v>
          </cell>
          <cell r="H258">
            <v>171</v>
          </cell>
          <cell r="I258">
            <v>996</v>
          </cell>
          <cell r="J258">
            <v>872</v>
          </cell>
          <cell r="K258">
            <v>18</v>
          </cell>
          <cell r="L258">
            <v>890</v>
          </cell>
          <cell r="M258">
            <v>2.0224719101123596</v>
          </cell>
          <cell r="N258">
            <v>19.899999999999999</v>
          </cell>
          <cell r="O258">
            <v>20.5</v>
          </cell>
          <cell r="P258">
            <v>0.6</v>
          </cell>
          <cell r="Q258">
            <v>10</v>
          </cell>
          <cell r="R258">
            <v>22821.100917431191</v>
          </cell>
          <cell r="T258">
            <v>44.723618090452263</v>
          </cell>
          <cell r="V258" t="str">
            <v>GL, manual WC 2% (Dec 20)</v>
          </cell>
          <cell r="W258">
            <v>19900</v>
          </cell>
          <cell r="X258">
            <v>600</v>
          </cell>
          <cell r="Y258">
            <v>0.90452261306532666</v>
          </cell>
          <cell r="Z258">
            <v>43.819095477386938</v>
          </cell>
        </row>
        <row r="259">
          <cell r="B259">
            <v>43823</v>
          </cell>
          <cell r="C259" t="str">
            <v>B-11</v>
          </cell>
          <cell r="D259" t="str">
            <v>B-11:Zone3</v>
          </cell>
          <cell r="E259">
            <v>16</v>
          </cell>
          <cell r="F259">
            <v>100</v>
          </cell>
          <cell r="G259">
            <v>220</v>
          </cell>
          <cell r="H259">
            <v>173</v>
          </cell>
          <cell r="I259">
            <v>890</v>
          </cell>
          <cell r="J259">
            <v>645</v>
          </cell>
          <cell r="K259">
            <v>13</v>
          </cell>
          <cell r="L259">
            <v>658</v>
          </cell>
          <cell r="M259">
            <v>1.9756838905775076</v>
          </cell>
          <cell r="N259">
            <v>17.3</v>
          </cell>
          <cell r="O259">
            <v>17.899999999999999</v>
          </cell>
          <cell r="P259">
            <v>0.6</v>
          </cell>
          <cell r="Q259">
            <v>10</v>
          </cell>
          <cell r="R259">
            <v>26821.705426356588</v>
          </cell>
          <cell r="T259">
            <v>38.034682080924853</v>
          </cell>
          <cell r="V259" t="str">
            <v>GL, WC 2%, H2S 48 ppm</v>
          </cell>
          <cell r="W259">
            <v>17300</v>
          </cell>
          <cell r="X259">
            <v>600</v>
          </cell>
          <cell r="Y259">
            <v>0.75144508670520227</v>
          </cell>
          <cell r="Z259">
            <v>37.283236994219649</v>
          </cell>
        </row>
        <row r="260">
          <cell r="B260">
            <v>43824</v>
          </cell>
          <cell r="C260" t="str">
            <v>B-11</v>
          </cell>
          <cell r="D260" t="str">
            <v>B-11:Zone3</v>
          </cell>
          <cell r="E260">
            <v>24</v>
          </cell>
          <cell r="F260">
            <v>100</v>
          </cell>
          <cell r="G260">
            <v>215</v>
          </cell>
          <cell r="H260">
            <v>170</v>
          </cell>
          <cell r="I260">
            <v>911</v>
          </cell>
          <cell r="J260">
            <v>565</v>
          </cell>
          <cell r="K260">
            <v>12</v>
          </cell>
          <cell r="L260">
            <v>577</v>
          </cell>
          <cell r="M260">
            <v>2.0797227036395149</v>
          </cell>
          <cell r="N260">
            <v>16.5</v>
          </cell>
          <cell r="O260">
            <v>17.100000000000001</v>
          </cell>
          <cell r="P260">
            <v>0.6</v>
          </cell>
          <cell r="Q260">
            <v>10</v>
          </cell>
          <cell r="R260">
            <v>29203.53982300885</v>
          </cell>
          <cell r="T260">
            <v>34.969696969696969</v>
          </cell>
          <cell r="V260" t="str">
            <v>GL, WC 2%, H2S 55 ppm</v>
          </cell>
          <cell r="W260">
            <v>16500</v>
          </cell>
          <cell r="X260">
            <v>600</v>
          </cell>
          <cell r="Y260">
            <v>0.72727272727272729</v>
          </cell>
          <cell r="Z260">
            <v>34.242424242424242</v>
          </cell>
        </row>
        <row r="261">
          <cell r="B261">
            <v>43825</v>
          </cell>
          <cell r="C261" t="str">
            <v>B-11</v>
          </cell>
          <cell r="D261" t="str">
            <v>B-11:Zone3</v>
          </cell>
          <cell r="E261">
            <v>19</v>
          </cell>
          <cell r="F261">
            <v>100</v>
          </cell>
          <cell r="G261">
            <v>211</v>
          </cell>
          <cell r="H261">
            <v>170</v>
          </cell>
          <cell r="I261">
            <v>856</v>
          </cell>
          <cell r="J261">
            <v>488</v>
          </cell>
          <cell r="K261">
            <v>10</v>
          </cell>
          <cell r="L261">
            <v>498</v>
          </cell>
          <cell r="M261">
            <v>2.0080321285140563</v>
          </cell>
          <cell r="N261">
            <v>15.6</v>
          </cell>
          <cell r="O261">
            <v>15.8</v>
          </cell>
          <cell r="P261">
            <v>0.2</v>
          </cell>
          <cell r="Q261">
            <v>5</v>
          </cell>
          <cell r="R261">
            <v>31967.213114754097</v>
          </cell>
          <cell r="T261">
            <v>31.923076923076923</v>
          </cell>
          <cell r="V261" t="str">
            <v>GL 0.2 MMscfd, adjust GL rate from 0.6 mmscfd to 0.2 mmscfd, choke 100%</v>
          </cell>
          <cell r="W261">
            <v>15600</v>
          </cell>
          <cell r="X261">
            <v>200</v>
          </cell>
          <cell r="Y261">
            <v>0.64102564102564108</v>
          </cell>
          <cell r="Z261">
            <v>31.282051282051281</v>
          </cell>
        </row>
        <row r="262">
          <cell r="B262">
            <v>43826</v>
          </cell>
          <cell r="C262" t="str">
            <v>B-11</v>
          </cell>
          <cell r="D262" t="str">
            <v>B-11:Zone3</v>
          </cell>
          <cell r="E262">
            <v>12</v>
          </cell>
          <cell r="F262">
            <v>100</v>
          </cell>
          <cell r="G262">
            <v>206</v>
          </cell>
          <cell r="H262">
            <v>170</v>
          </cell>
          <cell r="I262">
            <v>783</v>
          </cell>
          <cell r="J262">
            <v>420</v>
          </cell>
          <cell r="K262">
            <v>9</v>
          </cell>
          <cell r="L262">
            <v>429</v>
          </cell>
          <cell r="M262">
            <v>2.0979020979020979</v>
          </cell>
          <cell r="N262">
            <v>14.5</v>
          </cell>
          <cell r="O262">
            <v>14.7</v>
          </cell>
          <cell r="P262">
            <v>0.2</v>
          </cell>
          <cell r="Q262">
            <v>5</v>
          </cell>
          <cell r="R262">
            <v>34523.809523809527</v>
          </cell>
          <cell r="T262">
            <v>29.586206896551722</v>
          </cell>
          <cell r="V262" t="str">
            <v>GL 0.2 mmscfd, choke 100%</v>
          </cell>
          <cell r="W262">
            <v>14500</v>
          </cell>
          <cell r="X262">
            <v>200</v>
          </cell>
          <cell r="Y262">
            <v>0.62068965517241381</v>
          </cell>
          <cell r="Z262">
            <v>28.96551724137931</v>
          </cell>
        </row>
        <row r="263">
          <cell r="B263">
            <v>43827</v>
          </cell>
          <cell r="C263" t="str">
            <v>B-11</v>
          </cell>
          <cell r="D263" t="str">
            <v>B-11:Zone3</v>
          </cell>
          <cell r="E263">
            <v>10</v>
          </cell>
          <cell r="F263">
            <v>100</v>
          </cell>
          <cell r="G263">
            <v>204</v>
          </cell>
          <cell r="H263">
            <v>168</v>
          </cell>
          <cell r="I263">
            <v>768</v>
          </cell>
          <cell r="J263">
            <v>363</v>
          </cell>
          <cell r="K263">
            <v>7</v>
          </cell>
          <cell r="L263">
            <v>370</v>
          </cell>
          <cell r="M263">
            <v>1.8918918918918919</v>
          </cell>
          <cell r="N263">
            <v>13</v>
          </cell>
          <cell r="O263">
            <v>13.2</v>
          </cell>
          <cell r="P263">
            <v>0.2</v>
          </cell>
          <cell r="Q263">
            <v>5</v>
          </cell>
          <cell r="R263">
            <v>35812.672176308537</v>
          </cell>
          <cell r="T263">
            <v>28.46153846153846</v>
          </cell>
          <cell r="V263" t="str">
            <v>GL 0.2 mmscfd, choke 100%</v>
          </cell>
          <cell r="W263">
            <v>13000</v>
          </cell>
          <cell r="X263">
            <v>200</v>
          </cell>
          <cell r="Y263">
            <v>0.53846153846153844</v>
          </cell>
          <cell r="Z263">
            <v>27.923076923076923</v>
          </cell>
        </row>
        <row r="264">
          <cell r="B264">
            <v>43828</v>
          </cell>
          <cell r="C264" t="str">
            <v>B-11</v>
          </cell>
          <cell r="D264" t="str">
            <v>B-11:Zone3</v>
          </cell>
          <cell r="E264">
            <v>10</v>
          </cell>
          <cell r="F264">
            <v>100</v>
          </cell>
          <cell r="G264">
            <v>203</v>
          </cell>
          <cell r="H264">
            <v>166</v>
          </cell>
          <cell r="I264">
            <v>712</v>
          </cell>
          <cell r="J264">
            <v>334</v>
          </cell>
          <cell r="K264">
            <v>7</v>
          </cell>
          <cell r="L264">
            <v>341</v>
          </cell>
          <cell r="M264">
            <v>2.0527859237536656</v>
          </cell>
          <cell r="N264">
            <v>11.2</v>
          </cell>
          <cell r="O264">
            <v>12.1</v>
          </cell>
          <cell r="P264">
            <v>0.9</v>
          </cell>
          <cell r="Q264">
            <v>10</v>
          </cell>
          <cell r="R264">
            <v>33532.934131736525</v>
          </cell>
          <cell r="T264">
            <v>30.446428571428573</v>
          </cell>
          <cell r="V264" t="str">
            <v>continue test, adj. GL rate</v>
          </cell>
          <cell r="W264">
            <v>11200</v>
          </cell>
          <cell r="X264">
            <v>900</v>
          </cell>
          <cell r="Y264">
            <v>0.625</v>
          </cell>
          <cell r="Z264">
            <v>29.821428571428573</v>
          </cell>
        </row>
        <row r="265">
          <cell r="B265">
            <v>43829</v>
          </cell>
          <cell r="C265" t="str">
            <v>B-11</v>
          </cell>
          <cell r="D265" t="str">
            <v>B-11:Zone3</v>
          </cell>
          <cell r="E265">
            <v>10</v>
          </cell>
          <cell r="F265">
            <v>100</v>
          </cell>
          <cell r="G265">
            <v>205</v>
          </cell>
          <cell r="H265">
            <v>166</v>
          </cell>
          <cell r="I265">
            <v>741</v>
          </cell>
          <cell r="J265">
            <v>283</v>
          </cell>
          <cell r="K265">
            <v>6</v>
          </cell>
          <cell r="L265">
            <v>289</v>
          </cell>
          <cell r="M265">
            <v>2.0761245674740483</v>
          </cell>
          <cell r="N265">
            <v>9.4</v>
          </cell>
          <cell r="O265">
            <v>10.4</v>
          </cell>
          <cell r="P265">
            <v>1</v>
          </cell>
          <cell r="Q265">
            <v>10</v>
          </cell>
          <cell r="R265">
            <v>33215.547703180215</v>
          </cell>
          <cell r="T265">
            <v>30.74468085106383</v>
          </cell>
          <cell r="V265" t="str">
            <v>continue test, adj. GL rate</v>
          </cell>
          <cell r="W265">
            <v>9400</v>
          </cell>
          <cell r="X265">
            <v>1000</v>
          </cell>
          <cell r="Y265">
            <v>0.63829787234042545</v>
          </cell>
          <cell r="Z265">
            <v>30.106382978723403</v>
          </cell>
        </row>
        <row r="266">
          <cell r="B266">
            <v>43830</v>
          </cell>
          <cell r="C266" t="str">
            <v>B-11</v>
          </cell>
          <cell r="D266" t="str">
            <v>B-11:Zone3</v>
          </cell>
          <cell r="E266">
            <v>9</v>
          </cell>
          <cell r="F266">
            <v>100</v>
          </cell>
          <cell r="G266">
            <v>199</v>
          </cell>
          <cell r="H266">
            <v>171</v>
          </cell>
          <cell r="I266">
            <v>493</v>
          </cell>
          <cell r="J266">
            <v>207</v>
          </cell>
          <cell r="K266">
            <v>4</v>
          </cell>
          <cell r="L266">
            <v>211</v>
          </cell>
          <cell r="M266">
            <v>1.8957345971563981</v>
          </cell>
          <cell r="N266">
            <v>8.1</v>
          </cell>
          <cell r="O266">
            <v>8.1</v>
          </cell>
          <cell r="P266">
            <v>0</v>
          </cell>
          <cell r="Q266">
            <v>0</v>
          </cell>
          <cell r="R266">
            <v>39130.434782608696</v>
          </cell>
          <cell r="T266">
            <v>26.049382716049383</v>
          </cell>
          <cell r="V266" t="str">
            <v>Continue test @15:00 hrs Stop Gas Lift,</v>
          </cell>
          <cell r="W266">
            <v>8100</v>
          </cell>
          <cell r="X266">
            <v>0</v>
          </cell>
          <cell r="Y266">
            <v>0.49382716049382719</v>
          </cell>
          <cell r="Z266">
            <v>25.555555555555557</v>
          </cell>
        </row>
        <row r="267">
          <cell r="B267">
            <v>43831</v>
          </cell>
          <cell r="C267" t="str">
            <v>B-11</v>
          </cell>
          <cell r="D267" t="str">
            <v>B-11:Zone3</v>
          </cell>
          <cell r="E267">
            <v>6</v>
          </cell>
          <cell r="F267">
            <v>100</v>
          </cell>
          <cell r="G267">
            <v>198</v>
          </cell>
          <cell r="H267">
            <v>169</v>
          </cell>
          <cell r="I267">
            <v>458</v>
          </cell>
          <cell r="J267">
            <v>298</v>
          </cell>
          <cell r="K267">
            <v>4</v>
          </cell>
          <cell r="L267">
            <v>302</v>
          </cell>
          <cell r="M267">
            <v>1.3245033112582782</v>
          </cell>
          <cell r="N267">
            <v>7.5</v>
          </cell>
          <cell r="O267">
            <v>7.5</v>
          </cell>
          <cell r="P267">
            <v>0</v>
          </cell>
          <cell r="Q267">
            <v>10</v>
          </cell>
          <cell r="R267">
            <v>25167.785234899329</v>
          </cell>
          <cell r="T267">
            <v>28.266666666666666</v>
          </cell>
          <cell r="V267" t="str">
            <v>Continue test, NF</v>
          </cell>
          <cell r="W267">
            <v>7500</v>
          </cell>
          <cell r="X267">
            <v>0</v>
          </cell>
          <cell r="Y267">
            <v>0.53333333333333333</v>
          </cell>
          <cell r="Z267">
            <v>39.733333333333334</v>
          </cell>
        </row>
        <row r="268">
          <cell r="B268">
            <v>43832</v>
          </cell>
          <cell r="C268" t="str">
            <v>B-11</v>
          </cell>
          <cell r="D268" t="str">
            <v>B-11:Zone3</v>
          </cell>
          <cell r="E268">
            <v>9</v>
          </cell>
          <cell r="F268">
            <v>100</v>
          </cell>
          <cell r="G268">
            <v>197</v>
          </cell>
          <cell r="H268">
            <v>170</v>
          </cell>
          <cell r="I268">
            <v>396</v>
          </cell>
          <cell r="J268">
            <v>152</v>
          </cell>
          <cell r="K268">
            <v>3</v>
          </cell>
          <cell r="L268">
            <v>155</v>
          </cell>
          <cell r="M268">
            <v>1.935483870967742</v>
          </cell>
          <cell r="N268">
            <v>6</v>
          </cell>
          <cell r="O268">
            <v>6</v>
          </cell>
          <cell r="P268">
            <v>0</v>
          </cell>
          <cell r="Q268">
            <v>10</v>
          </cell>
          <cell r="R268">
            <v>39473.684210526313</v>
          </cell>
          <cell r="T268">
            <v>25.833333333333332</v>
          </cell>
          <cell r="V268" t="str">
            <v>Continue test, NF</v>
          </cell>
          <cell r="W268">
            <v>6000</v>
          </cell>
          <cell r="X268">
            <v>0</v>
          </cell>
          <cell r="Y268">
            <v>0.5</v>
          </cell>
          <cell r="Z268">
            <v>25.333333333333332</v>
          </cell>
        </row>
        <row r="269">
          <cell r="B269">
            <v>43833</v>
          </cell>
          <cell r="C269" t="str">
            <v>B-11</v>
          </cell>
          <cell r="D269" t="str">
            <v>B-11:Zone3</v>
          </cell>
          <cell r="E269">
            <v>9</v>
          </cell>
          <cell r="F269">
            <v>100</v>
          </cell>
          <cell r="G269">
            <v>197</v>
          </cell>
          <cell r="H269">
            <v>166</v>
          </cell>
          <cell r="I269">
            <v>378</v>
          </cell>
          <cell r="J269">
            <v>139</v>
          </cell>
          <cell r="K269">
            <v>20</v>
          </cell>
          <cell r="L269">
            <v>159</v>
          </cell>
          <cell r="M269">
            <v>12.578616352201259</v>
          </cell>
          <cell r="N269">
            <v>5.5</v>
          </cell>
          <cell r="O269">
            <v>5.5</v>
          </cell>
          <cell r="P269">
            <v>0</v>
          </cell>
          <cell r="R269">
            <v>39568.345323741007</v>
          </cell>
          <cell r="T269">
            <v>28.90909090909091</v>
          </cell>
          <cell r="V269" t="str">
            <v>Continue test, NF, WC increased 13%</v>
          </cell>
          <cell r="W269">
            <v>5500</v>
          </cell>
          <cell r="X269">
            <v>0</v>
          </cell>
          <cell r="Y269">
            <v>3.6363636363636362</v>
          </cell>
          <cell r="Z269">
            <v>25.272727272727273</v>
          </cell>
        </row>
        <row r="270">
          <cell r="B270">
            <v>43834</v>
          </cell>
          <cell r="C270" t="str">
            <v>B-11</v>
          </cell>
          <cell r="D270" t="str">
            <v>B-11:Zone3</v>
          </cell>
          <cell r="E270">
            <v>16</v>
          </cell>
          <cell r="F270">
            <v>100</v>
          </cell>
          <cell r="G270">
            <v>196</v>
          </cell>
          <cell r="H270">
            <v>154</v>
          </cell>
          <cell r="I270">
            <v>526</v>
          </cell>
          <cell r="J270">
            <v>175</v>
          </cell>
          <cell r="K270">
            <v>132</v>
          </cell>
          <cell r="L270">
            <v>307</v>
          </cell>
          <cell r="M270">
            <v>42.99674267100977</v>
          </cell>
          <cell r="N270">
            <v>2.5</v>
          </cell>
          <cell r="O270">
            <v>2.5</v>
          </cell>
          <cell r="P270">
            <v>0</v>
          </cell>
          <cell r="R270">
            <v>14285.714285714286</v>
          </cell>
          <cell r="T270">
            <v>122.8</v>
          </cell>
          <cell r="V270" t="str">
            <v>Continue test, NF, WC increased 43% (avg), suspected water load up indication</v>
          </cell>
          <cell r="W270">
            <v>2500</v>
          </cell>
          <cell r="X270">
            <v>0</v>
          </cell>
          <cell r="Y270">
            <v>52.8</v>
          </cell>
          <cell r="Z270">
            <v>70</v>
          </cell>
        </row>
        <row r="271">
          <cell r="B271">
            <v>43835</v>
          </cell>
          <cell r="C271" t="str">
            <v>B-11</v>
          </cell>
          <cell r="D271" t="str">
            <v>B-11:Zone3</v>
          </cell>
          <cell r="E271">
            <v>12</v>
          </cell>
          <cell r="F271">
            <v>100</v>
          </cell>
          <cell r="G271">
            <v>197</v>
          </cell>
          <cell r="H271">
            <v>143</v>
          </cell>
          <cell r="I271">
            <v>594</v>
          </cell>
          <cell r="J271">
            <v>116</v>
          </cell>
          <cell r="K271">
            <v>142</v>
          </cell>
          <cell r="L271">
            <v>258</v>
          </cell>
          <cell r="M271">
            <v>55.038759689922479</v>
          </cell>
          <cell r="N271">
            <v>1.65</v>
          </cell>
          <cell r="O271">
            <v>1.65</v>
          </cell>
          <cell r="P271">
            <v>0</v>
          </cell>
          <cell r="R271">
            <v>14224.137931034482</v>
          </cell>
          <cell r="T271">
            <v>156.36363636363637</v>
          </cell>
          <cell r="V271" t="str">
            <v>Continue test, NF, WC increased 55% (avg), suspected water load up indication</v>
          </cell>
          <cell r="W271">
            <v>1650</v>
          </cell>
          <cell r="X271">
            <v>0</v>
          </cell>
          <cell r="Y271">
            <v>86.060606060606062</v>
          </cell>
          <cell r="Z271">
            <v>70.303030303030312</v>
          </cell>
        </row>
        <row r="272">
          <cell r="B272">
            <v>43836</v>
          </cell>
          <cell r="C272" t="str">
            <v>B-11</v>
          </cell>
          <cell r="D272" t="str">
            <v>B-11:Zone3</v>
          </cell>
          <cell r="E272">
            <v>10</v>
          </cell>
          <cell r="F272">
            <v>100</v>
          </cell>
          <cell r="G272">
            <v>200</v>
          </cell>
          <cell r="H272">
            <v>120</v>
          </cell>
          <cell r="I272">
            <v>681</v>
          </cell>
          <cell r="J272">
            <v>122</v>
          </cell>
          <cell r="K272">
            <v>284</v>
          </cell>
          <cell r="L272">
            <v>406</v>
          </cell>
          <cell r="M272">
            <v>69.950738916256157</v>
          </cell>
          <cell r="N272">
            <v>0.6</v>
          </cell>
          <cell r="O272">
            <v>2.5</v>
          </cell>
          <cell r="P272">
            <v>1.9</v>
          </cell>
          <cell r="R272">
            <v>4918.0327868852455</v>
          </cell>
          <cell r="T272">
            <v>676.66666666666663</v>
          </cell>
          <cell r="V272" t="str">
            <v>GL meter 1.9 MM, started GL due to indication loaded up and CHP increased as indicator gas res enter casing that will lead to corosion</v>
          </cell>
          <cell r="W272">
            <v>600</v>
          </cell>
          <cell r="X272">
            <v>1900</v>
          </cell>
          <cell r="Y272">
            <v>473.33333333333337</v>
          </cell>
          <cell r="Z272">
            <v>203.33333333333334</v>
          </cell>
        </row>
        <row r="273">
          <cell r="B273">
            <v>43837</v>
          </cell>
          <cell r="C273" t="str">
            <v>B-11</v>
          </cell>
          <cell r="D273" t="str">
            <v>B-11:Zone3</v>
          </cell>
          <cell r="E273">
            <v>8</v>
          </cell>
          <cell r="F273">
            <v>100</v>
          </cell>
          <cell r="G273">
            <v>201</v>
          </cell>
          <cell r="H273">
            <v>121</v>
          </cell>
          <cell r="I273">
            <v>681</v>
          </cell>
          <cell r="J273">
            <v>28</v>
          </cell>
          <cell r="K273">
            <v>372</v>
          </cell>
          <cell r="L273">
            <v>400</v>
          </cell>
          <cell r="M273">
            <v>93</v>
          </cell>
          <cell r="N273">
            <v>0.73</v>
          </cell>
          <cell r="O273">
            <v>2.62</v>
          </cell>
          <cell r="P273">
            <v>1.9</v>
          </cell>
          <cell r="R273">
            <v>26071.428571428572</v>
          </cell>
          <cell r="T273">
            <v>547.94520547945206</v>
          </cell>
          <cell r="V273" t="str">
            <v>GL meter 1.9 MM, WC increased to 93%</v>
          </cell>
          <cell r="W273">
            <v>730</v>
          </cell>
          <cell r="X273">
            <v>1900</v>
          </cell>
          <cell r="Y273">
            <v>509.58904109589042</v>
          </cell>
          <cell r="Z273">
            <v>38.356164383561648</v>
          </cell>
        </row>
        <row r="274">
          <cell r="B274">
            <v>43838</v>
          </cell>
          <cell r="C274" t="str">
            <v>B-11</v>
          </cell>
          <cell r="D274" t="str">
            <v>B-11:Zone3</v>
          </cell>
          <cell r="E274">
            <v>6</v>
          </cell>
          <cell r="F274">
            <v>100</v>
          </cell>
          <cell r="G274">
            <v>198</v>
          </cell>
          <cell r="H274">
            <v>117</v>
          </cell>
          <cell r="I274">
            <v>665</v>
          </cell>
          <cell r="J274">
            <v>22</v>
          </cell>
          <cell r="K274">
            <v>293</v>
          </cell>
          <cell r="L274">
            <v>315</v>
          </cell>
          <cell r="M274">
            <v>93.015873015873012</v>
          </cell>
          <cell r="N274">
            <v>0</v>
          </cell>
          <cell r="O274">
            <v>2.0699999999999998</v>
          </cell>
          <cell r="P274">
            <v>2.2999999999999998</v>
          </cell>
          <cell r="R274">
            <v>0</v>
          </cell>
          <cell r="T274">
            <v>0</v>
          </cell>
          <cell r="V274" t="str">
            <v>GL meter 2.3 MM (GL meter&gt;&gt;Qg T/S)</v>
          </cell>
          <cell r="W274">
            <v>0</v>
          </cell>
          <cell r="X274">
            <v>2300</v>
          </cell>
          <cell r="Y274" t="e">
            <v>#DIV/0!</v>
          </cell>
          <cell r="Z274" t="e">
            <v>#DIV/0!</v>
          </cell>
        </row>
        <row r="275">
          <cell r="B275">
            <v>43841</v>
          </cell>
          <cell r="C275" t="str">
            <v>B-11</v>
          </cell>
          <cell r="D275" t="str">
            <v>B-11:Zone3</v>
          </cell>
          <cell r="E275">
            <v>12</v>
          </cell>
          <cell r="F275">
            <v>100</v>
          </cell>
          <cell r="G275">
            <v>207</v>
          </cell>
          <cell r="H275">
            <v>120</v>
          </cell>
          <cell r="I275">
            <v>881</v>
          </cell>
          <cell r="J275">
            <v>36</v>
          </cell>
          <cell r="K275">
            <v>476</v>
          </cell>
          <cell r="L275">
            <v>512</v>
          </cell>
          <cell r="M275">
            <v>92.96875</v>
          </cell>
          <cell r="N275">
            <v>0.03</v>
          </cell>
          <cell r="O275">
            <v>1.71</v>
          </cell>
          <cell r="P275">
            <v>1.68</v>
          </cell>
          <cell r="R275">
            <v>833.33333333333337</v>
          </cell>
          <cell r="T275">
            <v>17066.666666666668</v>
          </cell>
          <cell r="V275" t="str">
            <v>GL meter 2.4 MM (Qg T/S &lt;&lt; GL meter), welltest during FGS, use GOR 800, WC 93%</v>
          </cell>
          <cell r="W275">
            <v>30</v>
          </cell>
          <cell r="X275">
            <v>1680</v>
          </cell>
          <cell r="Y275">
            <v>15866.666666666668</v>
          </cell>
          <cell r="Z275">
            <v>1200</v>
          </cell>
        </row>
        <row r="276">
          <cell r="B276">
            <v>43848</v>
          </cell>
          <cell r="C276" t="str">
            <v>B-11</v>
          </cell>
          <cell r="D276" t="str">
            <v>B-11:Zone3</v>
          </cell>
          <cell r="E276">
            <v>9</v>
          </cell>
          <cell r="F276">
            <v>100</v>
          </cell>
          <cell r="G276">
            <v>211</v>
          </cell>
          <cell r="H276">
            <v>136</v>
          </cell>
          <cell r="I276">
            <v>1875</v>
          </cell>
          <cell r="J276">
            <v>61</v>
          </cell>
          <cell r="K276">
            <v>811</v>
          </cell>
          <cell r="L276">
            <v>872</v>
          </cell>
          <cell r="M276">
            <v>93.004587155963307</v>
          </cell>
          <cell r="N276">
            <v>0.18</v>
          </cell>
          <cell r="O276">
            <v>1.62</v>
          </cell>
          <cell r="P276">
            <v>1.44</v>
          </cell>
          <cell r="R276">
            <v>2950.8196721311474</v>
          </cell>
          <cell r="T276">
            <v>4844.4444444444443</v>
          </cell>
          <cell r="V276" t="str">
            <v>Flow test after GLPO installed, run GIC for kick off at ~1800#</v>
          </cell>
          <cell r="W276">
            <v>180</v>
          </cell>
          <cell r="X276">
            <v>1440</v>
          </cell>
          <cell r="Y276">
            <v>4505.5555555555557</v>
          </cell>
          <cell r="Z276">
            <v>338.88888888888891</v>
          </cell>
        </row>
        <row r="277">
          <cell r="B277">
            <v>43849</v>
          </cell>
          <cell r="C277" t="str">
            <v>B-11</v>
          </cell>
          <cell r="D277" t="str">
            <v>B-11:Zone3</v>
          </cell>
          <cell r="E277">
            <v>8</v>
          </cell>
          <cell r="F277">
            <v>100</v>
          </cell>
          <cell r="G277">
            <v>193</v>
          </cell>
          <cell r="H277">
            <v>85</v>
          </cell>
          <cell r="I277">
            <v>1372</v>
          </cell>
          <cell r="J277">
            <v>0</v>
          </cell>
          <cell r="K277">
            <v>0</v>
          </cell>
          <cell r="L277">
            <v>0</v>
          </cell>
          <cell r="M277">
            <v>0</v>
          </cell>
          <cell r="N277">
            <v>0.17</v>
          </cell>
          <cell r="O277">
            <v>0.17</v>
          </cell>
          <cell r="P277">
            <v>0</v>
          </cell>
          <cell r="R277">
            <v>0</v>
          </cell>
          <cell r="T277">
            <v>0</v>
          </cell>
          <cell r="V277" t="str">
            <v>Stop GIC, well sign loaded up, cant inject GL</v>
          </cell>
          <cell r="W277">
            <v>170</v>
          </cell>
          <cell r="X277">
            <v>0</v>
          </cell>
          <cell r="Y277">
            <v>0</v>
          </cell>
          <cell r="Z277">
            <v>0</v>
          </cell>
        </row>
        <row r="278">
          <cell r="B278">
            <v>43990</v>
          </cell>
          <cell r="C278" t="str">
            <v>B-11</v>
          </cell>
          <cell r="D278" t="str">
            <v>B-11:Zone3</v>
          </cell>
          <cell r="E278">
            <v>15</v>
          </cell>
          <cell r="F278">
            <v>100</v>
          </cell>
          <cell r="G278">
            <v>181.97</v>
          </cell>
          <cell r="H278">
            <v>85.18</v>
          </cell>
          <cell r="I278">
            <v>1411.16</v>
          </cell>
          <cell r="J278">
            <v>12.422000000000001</v>
          </cell>
          <cell r="K278">
            <v>11.467000000000001</v>
          </cell>
          <cell r="L278">
            <v>23.888999999999999</v>
          </cell>
          <cell r="M278">
            <v>48.001172087571689</v>
          </cell>
          <cell r="N278">
            <v>0.02</v>
          </cell>
          <cell r="O278">
            <v>0.02</v>
          </cell>
          <cell r="P278">
            <v>0</v>
          </cell>
          <cell r="R278">
            <v>1610.0466913540492</v>
          </cell>
          <cell r="T278">
            <v>1194.45</v>
          </cell>
          <cell r="V278" t="str">
            <v>Welltest before venting, last WC 5 Jun 2020</v>
          </cell>
          <cell r="W278">
            <v>20</v>
          </cell>
          <cell r="X278">
            <v>0</v>
          </cell>
          <cell r="Y278">
            <v>573.35</v>
          </cell>
          <cell r="Z278">
            <v>621.1</v>
          </cell>
        </row>
        <row r="279">
          <cell r="B279">
            <v>43993</v>
          </cell>
          <cell r="C279" t="str">
            <v>B-11</v>
          </cell>
          <cell r="D279" t="str">
            <v>B-11:Zone3</v>
          </cell>
          <cell r="E279">
            <v>13</v>
          </cell>
          <cell r="F279">
            <v>100</v>
          </cell>
          <cell r="G279">
            <v>177</v>
          </cell>
          <cell r="H279">
            <v>85</v>
          </cell>
          <cell r="I279">
            <v>1419</v>
          </cell>
          <cell r="J279">
            <v>0.33</v>
          </cell>
          <cell r="K279">
            <v>12</v>
          </cell>
          <cell r="L279">
            <v>12.33</v>
          </cell>
          <cell r="M279">
            <v>97.323600973236012</v>
          </cell>
          <cell r="N279">
            <v>0.1</v>
          </cell>
          <cell r="O279">
            <v>0.1</v>
          </cell>
          <cell r="P279">
            <v>0</v>
          </cell>
          <cell r="R279">
            <v>303030.30303030304</v>
          </cell>
          <cell r="T279">
            <v>123.3</v>
          </cell>
          <cell r="V279" t="str">
            <v>Welltest post Venting to VS, no flow, Gas vent metering bef 5.8 MM, after 5.3 MM (-0.4 MM)</v>
          </cell>
          <cell r="W279">
            <v>100</v>
          </cell>
          <cell r="X279">
            <v>0</v>
          </cell>
          <cell r="Y279">
            <v>120</v>
          </cell>
          <cell r="Z279">
            <v>3.3</v>
          </cell>
        </row>
        <row r="280">
          <cell r="B280">
            <v>43994</v>
          </cell>
          <cell r="C280" t="str">
            <v>B-11</v>
          </cell>
          <cell r="D280" t="str">
            <v>B-11:Zone3</v>
          </cell>
          <cell r="E280">
            <v>9</v>
          </cell>
          <cell r="F280">
            <v>100</v>
          </cell>
          <cell r="G280">
            <v>8</v>
          </cell>
          <cell r="H280">
            <v>87</v>
          </cell>
          <cell r="I280">
            <v>1414</v>
          </cell>
          <cell r="J280">
            <v>0</v>
          </cell>
          <cell r="K280">
            <v>0</v>
          </cell>
          <cell r="L280">
            <v>0</v>
          </cell>
          <cell r="M280">
            <v>0</v>
          </cell>
          <cell r="N280">
            <v>0</v>
          </cell>
          <cell r="O280">
            <v>0</v>
          </cell>
          <cell r="P280">
            <v>0</v>
          </cell>
          <cell r="R280">
            <v>0</v>
          </cell>
          <cell r="T280">
            <v>0</v>
          </cell>
          <cell r="V280" t="str">
            <v>Venting to VS, no gas flow at gas metering T/S</v>
          </cell>
          <cell r="W280">
            <v>0</v>
          </cell>
          <cell r="X280">
            <v>0</v>
          </cell>
          <cell r="Y280" t="e">
            <v>#DIV/0!</v>
          </cell>
          <cell r="Z280" t="e">
            <v>#DIV/0!</v>
          </cell>
        </row>
        <row r="281">
          <cell r="B281">
            <v>44035</v>
          </cell>
          <cell r="C281" t="str">
            <v>B-11</v>
          </cell>
          <cell r="D281" t="str">
            <v>B-11:Zone3</v>
          </cell>
          <cell r="E281">
            <v>7</v>
          </cell>
          <cell r="F281">
            <v>100</v>
          </cell>
          <cell r="G281">
            <v>184</v>
          </cell>
          <cell r="H281">
            <v>81</v>
          </cell>
          <cell r="I281">
            <v>1498</v>
          </cell>
          <cell r="J281">
            <v>7</v>
          </cell>
          <cell r="K281">
            <v>6.65</v>
          </cell>
          <cell r="L281">
            <v>13.65</v>
          </cell>
          <cell r="M281">
            <v>48.717948717948715</v>
          </cell>
          <cell r="N281">
            <v>0.04</v>
          </cell>
          <cell r="O281">
            <v>0.04</v>
          </cell>
          <cell r="P281">
            <v>0</v>
          </cell>
          <cell r="R281">
            <v>5714.2857142857147</v>
          </cell>
          <cell r="T281">
            <v>341.25</v>
          </cell>
          <cell r="V281" t="str">
            <v>post run GIC, no kick off at 2400#, BSW 48% (sample 5 June 2020)</v>
          </cell>
          <cell r="W281">
            <v>40</v>
          </cell>
          <cell r="X281">
            <v>0</v>
          </cell>
          <cell r="Y281">
            <v>166.25</v>
          </cell>
          <cell r="Z281">
            <v>175</v>
          </cell>
        </row>
        <row r="282">
          <cell r="B282">
            <v>44137</v>
          </cell>
          <cell r="C282" t="str">
            <v>B-11</v>
          </cell>
          <cell r="D282" t="str">
            <v>B-11:Zone3</v>
          </cell>
          <cell r="E282">
            <v>28</v>
          </cell>
          <cell r="F282">
            <v>100</v>
          </cell>
          <cell r="G282">
            <v>204</v>
          </cell>
          <cell r="H282">
            <v>82</v>
          </cell>
          <cell r="I282">
            <v>1705.02</v>
          </cell>
          <cell r="J282">
            <v>21.753</v>
          </cell>
          <cell r="K282">
            <v>2.4169999999999998</v>
          </cell>
          <cell r="L282">
            <v>24.17</v>
          </cell>
          <cell r="M282">
            <v>10</v>
          </cell>
          <cell r="N282">
            <v>0</v>
          </cell>
          <cell r="O282">
            <v>0</v>
          </cell>
          <cell r="P282">
            <v>0</v>
          </cell>
          <cell r="R282">
            <v>0</v>
          </cell>
          <cell r="T282">
            <v>0</v>
          </cell>
          <cell r="V282" t="str">
            <v>NF (no gas aso but has liquid at T/S), WC 10% (04 Nov 20)</v>
          </cell>
          <cell r="W282">
            <v>0</v>
          </cell>
          <cell r="X282">
            <v>0</v>
          </cell>
          <cell r="Y282" t="e">
            <v>#DIV/0!</v>
          </cell>
          <cell r="Z282" t="e">
            <v>#DIV/0!</v>
          </cell>
        </row>
        <row r="283">
          <cell r="B283">
            <v>44743</v>
          </cell>
          <cell r="C283" t="str">
            <v>B-11</v>
          </cell>
          <cell r="D283" t="str">
            <v>B-11:Zone3</v>
          </cell>
          <cell r="E283">
            <v>14</v>
          </cell>
          <cell r="F283">
            <v>100</v>
          </cell>
          <cell r="G283">
            <v>197</v>
          </cell>
          <cell r="H283">
            <v>85</v>
          </cell>
          <cell r="I283">
            <v>1259</v>
          </cell>
          <cell r="J283">
            <v>0</v>
          </cell>
          <cell r="K283">
            <v>0</v>
          </cell>
          <cell r="L283">
            <v>0</v>
          </cell>
          <cell r="M283">
            <v>0</v>
          </cell>
          <cell r="N283">
            <v>0</v>
          </cell>
          <cell r="O283">
            <v>0</v>
          </cell>
          <cell r="P283">
            <v>0</v>
          </cell>
          <cell r="Q283">
            <v>70</v>
          </cell>
          <cell r="R283">
            <v>0</v>
          </cell>
          <cell r="T283">
            <v>0</v>
          </cell>
          <cell r="V283" t="str">
            <v>Load up, no flow indication with GL header = annulus pressure</v>
          </cell>
          <cell r="W283">
            <v>0</v>
          </cell>
          <cell r="X283">
            <v>0</v>
          </cell>
          <cell r="Y283" t="e">
            <v>#DIV/0!</v>
          </cell>
          <cell r="Z283" t="e">
            <v>#DIV/0!</v>
          </cell>
        </row>
        <row r="285">
          <cell r="B285">
            <v>44803</v>
          </cell>
          <cell r="C285">
            <v>60</v>
          </cell>
        </row>
        <row r="286">
          <cell r="B286">
            <v>44863</v>
          </cell>
          <cell r="J286">
            <v>170.04</v>
          </cell>
        </row>
        <row r="287">
          <cell r="B287">
            <v>44923</v>
          </cell>
          <cell r="J287">
            <v>170.04</v>
          </cell>
          <cell r="M287">
            <v>260</v>
          </cell>
          <cell r="R287" t="e">
            <v>#DIV/0!</v>
          </cell>
        </row>
        <row r="288">
          <cell r="B288">
            <v>44983</v>
          </cell>
          <cell r="M288">
            <v>0</v>
          </cell>
        </row>
        <row r="289">
          <cell r="B289">
            <v>45043</v>
          </cell>
          <cell r="M289">
            <v>260</v>
          </cell>
        </row>
        <row r="290">
          <cell r="B290">
            <v>45103</v>
          </cell>
        </row>
        <row r="291">
          <cell r="B291">
            <v>45163</v>
          </cell>
        </row>
        <row r="292">
          <cell r="R292">
            <v>12</v>
          </cell>
        </row>
        <row r="293">
          <cell r="R293">
            <v>97.323600973236012</v>
          </cell>
        </row>
        <row r="304">
          <cell r="O304">
            <v>9.0630000000000006</v>
          </cell>
        </row>
        <row r="305">
          <cell r="O305">
            <v>4.5315000000000003</v>
          </cell>
        </row>
      </sheetData>
      <sheetData sheetId="48">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38674</v>
          </cell>
          <cell r="C26" t="str">
            <v>B-12</v>
          </cell>
          <cell r="D26" t="str">
            <v>B-12</v>
          </cell>
          <cell r="E26">
            <v>9</v>
          </cell>
          <cell r="F26">
            <v>21</v>
          </cell>
          <cell r="G26">
            <v>1570</v>
          </cell>
          <cell r="H26">
            <v>185</v>
          </cell>
          <cell r="I26">
            <v>20</v>
          </cell>
          <cell r="J26">
            <v>2329</v>
          </cell>
          <cell r="K26">
            <v>534</v>
          </cell>
          <cell r="L26">
            <v>2863</v>
          </cell>
          <cell r="M26">
            <v>18.651763884037724</v>
          </cell>
          <cell r="N26">
            <v>5.79</v>
          </cell>
          <cell r="R26">
            <v>2486.0455130957494</v>
          </cell>
          <cell r="S26">
            <v>92.2279792746114</v>
          </cell>
          <cell r="T26">
            <v>494.47322970639033</v>
          </cell>
          <cell r="W26">
            <v>5790</v>
          </cell>
          <cell r="X26">
            <v>0</v>
          </cell>
        </row>
        <row r="27">
          <cell r="B27">
            <v>38678</v>
          </cell>
          <cell r="C27" t="str">
            <v>B-12</v>
          </cell>
          <cell r="D27" t="str">
            <v>B-12:Zone3</v>
          </cell>
          <cell r="E27">
            <v>9</v>
          </cell>
          <cell r="F27">
            <v>25</v>
          </cell>
          <cell r="G27">
            <v>960</v>
          </cell>
          <cell r="H27">
            <v>203</v>
          </cell>
          <cell r="I27">
            <v>21</v>
          </cell>
          <cell r="J27">
            <v>1869</v>
          </cell>
          <cell r="K27">
            <v>579</v>
          </cell>
          <cell r="L27">
            <v>2448</v>
          </cell>
          <cell r="M27">
            <v>23.651960784313726</v>
          </cell>
          <cell r="N27">
            <v>6.94</v>
          </cell>
          <cell r="R27">
            <v>3713.2156233279829</v>
          </cell>
          <cell r="S27">
            <v>83.429394812680115</v>
          </cell>
          <cell r="T27">
            <v>352.7377521613833</v>
          </cell>
          <cell r="W27">
            <v>6940</v>
          </cell>
          <cell r="X27">
            <v>0</v>
          </cell>
        </row>
        <row r="28">
          <cell r="B28">
            <v>38679</v>
          </cell>
          <cell r="C28" t="str">
            <v>B-12</v>
          </cell>
          <cell r="D28" t="str">
            <v>B-12:Zone3</v>
          </cell>
          <cell r="E28">
            <v>6</v>
          </cell>
          <cell r="F28">
            <v>25</v>
          </cell>
          <cell r="G28">
            <v>929</v>
          </cell>
          <cell r="H28">
            <v>189</v>
          </cell>
          <cell r="I28">
            <v>20</v>
          </cell>
          <cell r="J28">
            <v>1681</v>
          </cell>
          <cell r="K28">
            <v>125</v>
          </cell>
          <cell r="L28">
            <v>1806</v>
          </cell>
          <cell r="M28">
            <v>6.921373200442968</v>
          </cell>
          <cell r="N28">
            <v>6.64</v>
          </cell>
          <cell r="R28">
            <v>3950.029744199881</v>
          </cell>
          <cell r="S28">
            <v>18.825301204819276</v>
          </cell>
          <cell r="T28">
            <v>271.98795180722891</v>
          </cell>
          <cell r="W28">
            <v>6640</v>
          </cell>
          <cell r="X28">
            <v>0</v>
          </cell>
        </row>
        <row r="29">
          <cell r="B29">
            <v>38680</v>
          </cell>
          <cell r="C29" t="str">
            <v>B-12</v>
          </cell>
          <cell r="D29" t="str">
            <v>B-12:Zone3</v>
          </cell>
          <cell r="E29">
            <v>8</v>
          </cell>
          <cell r="F29">
            <v>25</v>
          </cell>
          <cell r="G29">
            <v>933</v>
          </cell>
          <cell r="H29">
            <v>195</v>
          </cell>
          <cell r="I29">
            <v>20</v>
          </cell>
          <cell r="J29">
            <v>1242</v>
          </cell>
          <cell r="K29">
            <v>603</v>
          </cell>
          <cell r="L29">
            <v>1845</v>
          </cell>
          <cell r="M29">
            <v>32.68292682926829</v>
          </cell>
          <cell r="N29">
            <v>6.64</v>
          </cell>
          <cell r="R29">
            <v>5346.2157809983901</v>
          </cell>
          <cell r="S29">
            <v>90.813253012048193</v>
          </cell>
          <cell r="T29">
            <v>277.86144578313252</v>
          </cell>
          <cell r="W29">
            <v>6640</v>
          </cell>
          <cell r="X29">
            <v>0</v>
          </cell>
        </row>
        <row r="30">
          <cell r="B30">
            <v>38691</v>
          </cell>
          <cell r="C30" t="str">
            <v>B-12</v>
          </cell>
          <cell r="D30" t="str">
            <v>B-12:Zone3</v>
          </cell>
          <cell r="E30">
            <v>15</v>
          </cell>
          <cell r="F30">
            <v>25</v>
          </cell>
          <cell r="G30">
            <v>857</v>
          </cell>
          <cell r="H30">
            <v>192</v>
          </cell>
          <cell r="I30">
            <v>18</v>
          </cell>
          <cell r="J30">
            <v>1003</v>
          </cell>
          <cell r="K30">
            <v>164</v>
          </cell>
          <cell r="L30">
            <v>1167</v>
          </cell>
          <cell r="M30">
            <v>14.053127677806341</v>
          </cell>
          <cell r="N30">
            <v>6.14</v>
          </cell>
          <cell r="R30">
            <v>6121.6350947158526</v>
          </cell>
          <cell r="S30">
            <v>26.710097719869708</v>
          </cell>
          <cell r="T30">
            <v>190.06514657980455</v>
          </cell>
          <cell r="W30">
            <v>6140</v>
          </cell>
          <cell r="X30">
            <v>0</v>
          </cell>
        </row>
        <row r="31">
          <cell r="B31">
            <v>38718</v>
          </cell>
          <cell r="C31" t="str">
            <v>B-12</v>
          </cell>
          <cell r="D31" t="str">
            <v>B-12:Zone3</v>
          </cell>
          <cell r="E31">
            <v>13</v>
          </cell>
          <cell r="F31">
            <v>25</v>
          </cell>
          <cell r="G31">
            <v>805</v>
          </cell>
          <cell r="H31">
            <v>198</v>
          </cell>
          <cell r="I31">
            <v>16</v>
          </cell>
          <cell r="J31">
            <v>729</v>
          </cell>
          <cell r="K31">
            <v>87</v>
          </cell>
          <cell r="L31">
            <v>816</v>
          </cell>
          <cell r="M31">
            <v>10.661764705882353</v>
          </cell>
          <cell r="N31">
            <v>0.02</v>
          </cell>
          <cell r="R31">
            <v>27.434842249657063</v>
          </cell>
          <cell r="S31">
            <v>4350</v>
          </cell>
          <cell r="T31">
            <v>40800</v>
          </cell>
          <cell r="W31">
            <v>20</v>
          </cell>
          <cell r="X31">
            <v>0</v>
          </cell>
        </row>
        <row r="32">
          <cell r="B32">
            <v>38724</v>
          </cell>
          <cell r="C32" t="str">
            <v>B-12</v>
          </cell>
          <cell r="D32" t="str">
            <v>B-12:Zone3</v>
          </cell>
          <cell r="E32">
            <v>19</v>
          </cell>
          <cell r="F32">
            <v>35</v>
          </cell>
          <cell r="G32">
            <v>606</v>
          </cell>
          <cell r="H32">
            <v>197</v>
          </cell>
          <cell r="I32">
            <v>17</v>
          </cell>
          <cell r="J32">
            <v>696</v>
          </cell>
          <cell r="K32">
            <v>176</v>
          </cell>
          <cell r="L32">
            <v>872</v>
          </cell>
          <cell r="M32">
            <v>20.183486238532112</v>
          </cell>
          <cell r="N32">
            <v>0</v>
          </cell>
          <cell r="R32">
            <v>0</v>
          </cell>
          <cell r="T32">
            <v>0</v>
          </cell>
          <cell r="W32">
            <v>0</v>
          </cell>
          <cell r="X32">
            <v>0</v>
          </cell>
        </row>
        <row r="33">
          <cell r="B33">
            <v>38725</v>
          </cell>
          <cell r="C33" t="str">
            <v>B-12</v>
          </cell>
          <cell r="D33" t="str">
            <v>B-12:Zone3</v>
          </cell>
          <cell r="E33">
            <v>8</v>
          </cell>
          <cell r="F33">
            <v>35</v>
          </cell>
          <cell r="G33">
            <v>605</v>
          </cell>
          <cell r="H33">
            <v>194</v>
          </cell>
          <cell r="I33">
            <v>17</v>
          </cell>
          <cell r="J33">
            <v>1053</v>
          </cell>
          <cell r="K33">
            <v>276</v>
          </cell>
          <cell r="L33">
            <v>1329</v>
          </cell>
          <cell r="M33">
            <v>20.767494356659142</v>
          </cell>
          <cell r="N33">
            <v>0</v>
          </cell>
          <cell r="R33">
            <v>0</v>
          </cell>
          <cell r="T33">
            <v>0</v>
          </cell>
          <cell r="W33">
            <v>0</v>
          </cell>
          <cell r="X33">
            <v>0</v>
          </cell>
        </row>
        <row r="34">
          <cell r="B34">
            <v>38734</v>
          </cell>
          <cell r="C34" t="str">
            <v>B-12</v>
          </cell>
          <cell r="D34" t="str">
            <v>B-12:Zone3</v>
          </cell>
          <cell r="E34">
            <v>11</v>
          </cell>
          <cell r="F34">
            <v>35</v>
          </cell>
          <cell r="G34">
            <v>604</v>
          </cell>
          <cell r="H34">
            <v>192</v>
          </cell>
          <cell r="I34">
            <v>17</v>
          </cell>
          <cell r="J34">
            <v>393</v>
          </cell>
          <cell r="K34">
            <v>143</v>
          </cell>
          <cell r="L34">
            <v>536</v>
          </cell>
          <cell r="M34">
            <v>26.67910447761194</v>
          </cell>
          <cell r="N34">
            <v>1.51</v>
          </cell>
          <cell r="R34">
            <v>3842.2391857506364</v>
          </cell>
          <cell r="S34">
            <v>94.701986754966882</v>
          </cell>
          <cell r="T34">
            <v>354.96688741721852</v>
          </cell>
          <cell r="W34">
            <v>1510</v>
          </cell>
          <cell r="X34">
            <v>0</v>
          </cell>
        </row>
        <row r="35">
          <cell r="B35">
            <v>38734</v>
          </cell>
          <cell r="C35" t="str">
            <v>B-12</v>
          </cell>
          <cell r="D35" t="str">
            <v>B-12:Zone3</v>
          </cell>
          <cell r="E35">
            <v>11</v>
          </cell>
          <cell r="F35">
            <v>35</v>
          </cell>
          <cell r="G35">
            <v>604</v>
          </cell>
          <cell r="H35">
            <v>192</v>
          </cell>
          <cell r="I35">
            <v>17</v>
          </cell>
          <cell r="J35">
            <v>352</v>
          </cell>
          <cell r="K35">
            <v>158</v>
          </cell>
          <cell r="L35">
            <v>510</v>
          </cell>
          <cell r="M35">
            <v>30.980392156862745</v>
          </cell>
          <cell r="N35">
            <v>1.66</v>
          </cell>
          <cell r="R35">
            <v>4715.909090909091</v>
          </cell>
          <cell r="S35">
            <v>95.180722891566262</v>
          </cell>
          <cell r="T35">
            <v>307.22891566265059</v>
          </cell>
          <cell r="W35">
            <v>1660</v>
          </cell>
          <cell r="X35">
            <v>0</v>
          </cell>
        </row>
        <row r="36">
          <cell r="B36">
            <v>38753</v>
          </cell>
          <cell r="C36" t="str">
            <v>B-12</v>
          </cell>
          <cell r="D36" t="str">
            <v>B-12:Zone3</v>
          </cell>
          <cell r="E36">
            <v>9</v>
          </cell>
          <cell r="F36">
            <v>30</v>
          </cell>
          <cell r="G36">
            <v>624</v>
          </cell>
          <cell r="H36">
            <v>182</v>
          </cell>
          <cell r="I36">
            <v>16</v>
          </cell>
          <cell r="J36">
            <v>1330</v>
          </cell>
          <cell r="K36">
            <v>636</v>
          </cell>
          <cell r="L36">
            <v>1966</v>
          </cell>
          <cell r="M36">
            <v>32.349949135300101</v>
          </cell>
          <cell r="N36">
            <v>0</v>
          </cell>
          <cell r="R36">
            <v>0</v>
          </cell>
          <cell r="T36">
            <v>0</v>
          </cell>
          <cell r="W36">
            <v>0</v>
          </cell>
          <cell r="X36">
            <v>0</v>
          </cell>
        </row>
        <row r="37">
          <cell r="B37">
            <v>38763</v>
          </cell>
          <cell r="C37" t="str">
            <v>B-12</v>
          </cell>
          <cell r="D37" t="str">
            <v>B-12:Zone3</v>
          </cell>
          <cell r="E37">
            <v>8</v>
          </cell>
          <cell r="F37">
            <v>30</v>
          </cell>
          <cell r="G37">
            <v>607</v>
          </cell>
          <cell r="H37">
            <v>196</v>
          </cell>
          <cell r="I37">
            <v>16</v>
          </cell>
          <cell r="J37">
            <v>317</v>
          </cell>
          <cell r="K37">
            <v>1116</v>
          </cell>
          <cell r="L37">
            <v>1433</v>
          </cell>
          <cell r="M37">
            <v>77.878576413119333</v>
          </cell>
          <cell r="N37">
            <v>5.2</v>
          </cell>
          <cell r="R37">
            <v>16403.785488958991</v>
          </cell>
          <cell r="S37">
            <v>214.61538461538461</v>
          </cell>
          <cell r="T37">
            <v>275.57692307692309</v>
          </cell>
          <cell r="W37">
            <v>5200</v>
          </cell>
          <cell r="X37">
            <v>0</v>
          </cell>
        </row>
        <row r="38">
          <cell r="B38">
            <v>38772</v>
          </cell>
          <cell r="C38" t="str">
            <v>B-12</v>
          </cell>
          <cell r="D38" t="str">
            <v>B-12:Zone3</v>
          </cell>
          <cell r="E38">
            <v>8</v>
          </cell>
          <cell r="F38">
            <v>20</v>
          </cell>
          <cell r="G38">
            <v>1083</v>
          </cell>
          <cell r="H38">
            <v>187</v>
          </cell>
          <cell r="I38">
            <v>16</v>
          </cell>
          <cell r="J38">
            <v>729</v>
          </cell>
          <cell r="K38">
            <v>111</v>
          </cell>
          <cell r="L38">
            <v>840</v>
          </cell>
          <cell r="M38">
            <v>13.214285714285714</v>
          </cell>
          <cell r="N38">
            <v>3.36</v>
          </cell>
          <cell r="R38">
            <v>4609.0534979423865</v>
          </cell>
          <cell r="S38">
            <v>33.035714285714285</v>
          </cell>
          <cell r="T38">
            <v>250</v>
          </cell>
          <cell r="W38">
            <v>3360</v>
          </cell>
          <cell r="X38">
            <v>0</v>
          </cell>
        </row>
        <row r="39">
          <cell r="B39">
            <v>38789</v>
          </cell>
          <cell r="C39" t="str">
            <v>B-12</v>
          </cell>
          <cell r="D39" t="str">
            <v>B-12:Zone3</v>
          </cell>
          <cell r="E39">
            <v>7</v>
          </cell>
          <cell r="F39">
            <v>26</v>
          </cell>
          <cell r="G39">
            <v>666</v>
          </cell>
          <cell r="H39">
            <v>196</v>
          </cell>
          <cell r="I39">
            <v>16</v>
          </cell>
          <cell r="J39">
            <v>181</v>
          </cell>
          <cell r="K39">
            <v>77</v>
          </cell>
          <cell r="L39">
            <v>258</v>
          </cell>
          <cell r="M39">
            <v>29.844961240310077</v>
          </cell>
          <cell r="N39">
            <v>0</v>
          </cell>
          <cell r="R39">
            <v>0</v>
          </cell>
          <cell r="T39">
            <v>0</v>
          </cell>
          <cell r="W39">
            <v>0</v>
          </cell>
          <cell r="X39">
            <v>0</v>
          </cell>
        </row>
        <row r="40">
          <cell r="B40">
            <v>38848</v>
          </cell>
          <cell r="C40" t="str">
            <v>B-12</v>
          </cell>
          <cell r="D40" t="str">
            <v>B-12:Zone3</v>
          </cell>
          <cell r="E40">
            <v>8</v>
          </cell>
          <cell r="F40">
            <v>26</v>
          </cell>
          <cell r="G40">
            <v>623</v>
          </cell>
          <cell r="H40">
            <v>189</v>
          </cell>
          <cell r="I40">
            <v>12</v>
          </cell>
          <cell r="J40">
            <v>72</v>
          </cell>
          <cell r="K40">
            <v>71</v>
          </cell>
          <cell r="L40">
            <v>143</v>
          </cell>
          <cell r="M40">
            <v>49.650349650349654</v>
          </cell>
          <cell r="N40">
            <v>0</v>
          </cell>
          <cell r="R40">
            <v>0</v>
          </cell>
          <cell r="T40">
            <v>0</v>
          </cell>
          <cell r="W40">
            <v>0</v>
          </cell>
          <cell r="X40">
            <v>0</v>
          </cell>
        </row>
        <row r="41">
          <cell r="B41">
            <v>38872</v>
          </cell>
          <cell r="C41" t="str">
            <v>B-12</v>
          </cell>
          <cell r="D41" t="str">
            <v>B-12:Zone3</v>
          </cell>
          <cell r="E41">
            <v>12</v>
          </cell>
          <cell r="F41">
            <v>29</v>
          </cell>
          <cell r="G41">
            <v>578</v>
          </cell>
          <cell r="H41">
            <v>182</v>
          </cell>
          <cell r="I41">
            <v>10</v>
          </cell>
          <cell r="J41">
            <v>31</v>
          </cell>
          <cell r="K41">
            <v>128</v>
          </cell>
          <cell r="L41">
            <v>159</v>
          </cell>
          <cell r="M41">
            <v>80.503144654088047</v>
          </cell>
          <cell r="N41">
            <v>0</v>
          </cell>
          <cell r="R41">
            <v>0</v>
          </cell>
          <cell r="T41">
            <v>0</v>
          </cell>
          <cell r="V41" t="str">
            <v>low influx (fluctuated)</v>
          </cell>
          <cell r="W41">
            <v>0</v>
          </cell>
          <cell r="X41">
            <v>0</v>
          </cell>
        </row>
        <row r="42">
          <cell r="B42">
            <v>38939</v>
          </cell>
          <cell r="C42" t="str">
            <v>B-12</v>
          </cell>
          <cell r="D42" t="str">
            <v>B-12:Zone3</v>
          </cell>
          <cell r="E42">
            <v>7</v>
          </cell>
          <cell r="F42">
            <v>30</v>
          </cell>
          <cell r="G42">
            <v>551</v>
          </cell>
          <cell r="H42">
            <v>174</v>
          </cell>
          <cell r="I42">
            <v>1</v>
          </cell>
          <cell r="J42">
            <v>3</v>
          </cell>
          <cell r="K42">
            <v>0</v>
          </cell>
          <cell r="L42">
            <v>3</v>
          </cell>
          <cell r="M42">
            <v>0</v>
          </cell>
          <cell r="N42">
            <v>3.51</v>
          </cell>
          <cell r="R42">
            <v>1170000</v>
          </cell>
          <cell r="S42">
            <v>0</v>
          </cell>
          <cell r="T42">
            <v>0.85470085470085466</v>
          </cell>
          <cell r="V42" t="str">
            <v>low influx reconfirmed with previous test</v>
          </cell>
          <cell r="W42">
            <v>3510</v>
          </cell>
          <cell r="X42">
            <v>0</v>
          </cell>
        </row>
        <row r="43">
          <cell r="B43">
            <v>38964</v>
          </cell>
          <cell r="C43" t="str">
            <v>B-12</v>
          </cell>
          <cell r="D43" t="str">
            <v>B-12:Zone3</v>
          </cell>
          <cell r="E43">
            <v>12</v>
          </cell>
          <cell r="F43">
            <v>32</v>
          </cell>
          <cell r="G43">
            <v>495</v>
          </cell>
          <cell r="H43">
            <v>174</v>
          </cell>
          <cell r="I43">
            <v>23</v>
          </cell>
          <cell r="J43">
            <v>105</v>
          </cell>
          <cell r="K43">
            <v>73</v>
          </cell>
          <cell r="L43">
            <v>178</v>
          </cell>
          <cell r="M43">
            <v>41.011235955056179</v>
          </cell>
          <cell r="N43">
            <v>1.42</v>
          </cell>
          <cell r="R43">
            <v>13523.809523809523</v>
          </cell>
          <cell r="S43">
            <v>51.408450704225352</v>
          </cell>
          <cell r="T43">
            <v>125.35211267605634</v>
          </cell>
          <cell r="V43" t="str">
            <v>Oil and wtr intermittent</v>
          </cell>
          <cell r="W43">
            <v>1420</v>
          </cell>
          <cell r="X43">
            <v>0</v>
          </cell>
        </row>
        <row r="44">
          <cell r="B44">
            <v>38984</v>
          </cell>
          <cell r="C44" t="str">
            <v>B-12</v>
          </cell>
          <cell r="D44" t="str">
            <v>B-12:Zone3</v>
          </cell>
          <cell r="E44">
            <v>15</v>
          </cell>
          <cell r="F44">
            <v>32</v>
          </cell>
          <cell r="G44">
            <v>480</v>
          </cell>
          <cell r="H44">
            <v>176</v>
          </cell>
          <cell r="I44">
            <v>21</v>
          </cell>
          <cell r="J44">
            <v>5</v>
          </cell>
          <cell r="K44">
            <v>0</v>
          </cell>
          <cell r="L44">
            <v>5</v>
          </cell>
          <cell r="M44">
            <v>0</v>
          </cell>
          <cell r="N44">
            <v>4.04</v>
          </cell>
          <cell r="R44">
            <v>808000</v>
          </cell>
          <cell r="S44">
            <v>0</v>
          </cell>
          <cell r="T44">
            <v>1.2376237623762376</v>
          </cell>
          <cell r="V44" t="str">
            <v>Need to retest at 100% open choke.</v>
          </cell>
          <cell r="W44">
            <v>4040</v>
          </cell>
          <cell r="X44">
            <v>0</v>
          </cell>
        </row>
        <row r="45">
          <cell r="B45">
            <v>38999</v>
          </cell>
          <cell r="C45" t="str">
            <v>B-12</v>
          </cell>
          <cell r="D45" t="str">
            <v>B-12:Zone3</v>
          </cell>
          <cell r="E45">
            <v>11</v>
          </cell>
          <cell r="F45">
            <v>32</v>
          </cell>
          <cell r="G45">
            <v>485</v>
          </cell>
          <cell r="H45">
            <v>185</v>
          </cell>
          <cell r="I45">
            <v>19</v>
          </cell>
          <cell r="J45">
            <v>33</v>
          </cell>
          <cell r="K45">
            <v>51</v>
          </cell>
          <cell r="L45">
            <v>84</v>
          </cell>
          <cell r="M45">
            <v>60.714285714285715</v>
          </cell>
          <cell r="N45">
            <v>3.52</v>
          </cell>
          <cell r="R45">
            <v>106666.66666666667</v>
          </cell>
          <cell r="S45">
            <v>14.488636363636363</v>
          </cell>
          <cell r="T45">
            <v>23.863636363636363</v>
          </cell>
          <cell r="V45" t="str">
            <v>Well low influx</v>
          </cell>
          <cell r="W45">
            <v>3520</v>
          </cell>
          <cell r="X45">
            <v>0</v>
          </cell>
        </row>
        <row r="46">
          <cell r="B46">
            <v>39001</v>
          </cell>
          <cell r="C46" t="str">
            <v>B-12</v>
          </cell>
          <cell r="D46" t="str">
            <v>B-12:Zone3</v>
          </cell>
          <cell r="E46">
            <v>8</v>
          </cell>
          <cell r="F46">
            <v>100</v>
          </cell>
          <cell r="G46">
            <v>442</v>
          </cell>
          <cell r="H46">
            <v>176</v>
          </cell>
          <cell r="I46">
            <v>19</v>
          </cell>
          <cell r="J46">
            <v>70</v>
          </cell>
          <cell r="K46">
            <v>0</v>
          </cell>
          <cell r="L46">
            <v>70</v>
          </cell>
          <cell r="M46">
            <v>0</v>
          </cell>
          <cell r="N46">
            <v>3.03</v>
          </cell>
          <cell r="R46">
            <v>43285.714285714283</v>
          </cell>
          <cell r="S46">
            <v>0</v>
          </cell>
          <cell r="T46">
            <v>23.102310231023104</v>
          </cell>
          <cell r="W46">
            <v>3030</v>
          </cell>
          <cell r="X46">
            <v>0</v>
          </cell>
        </row>
        <row r="47">
          <cell r="B47">
            <v>39009</v>
          </cell>
          <cell r="C47" t="str">
            <v>B-12</v>
          </cell>
          <cell r="D47" t="str">
            <v>B-12:Zone3</v>
          </cell>
          <cell r="E47">
            <v>11</v>
          </cell>
          <cell r="F47">
            <v>100</v>
          </cell>
          <cell r="G47">
            <v>432</v>
          </cell>
          <cell r="H47">
            <v>186</v>
          </cell>
          <cell r="I47">
            <v>19</v>
          </cell>
          <cell r="J47">
            <v>442</v>
          </cell>
          <cell r="K47">
            <v>0</v>
          </cell>
          <cell r="L47">
            <v>442</v>
          </cell>
          <cell r="M47">
            <v>0</v>
          </cell>
          <cell r="N47">
            <v>3.65</v>
          </cell>
          <cell r="R47">
            <v>8257.9185520361989</v>
          </cell>
          <cell r="S47">
            <v>0</v>
          </cell>
          <cell r="T47">
            <v>121.0958904109589</v>
          </cell>
          <cell r="V47" t="str">
            <v>need to re test</v>
          </cell>
          <cell r="W47">
            <v>3650</v>
          </cell>
          <cell r="X47">
            <v>0</v>
          </cell>
        </row>
        <row r="48">
          <cell r="B48">
            <v>39015</v>
          </cell>
          <cell r="C48" t="str">
            <v>B-12</v>
          </cell>
          <cell r="D48" t="str">
            <v>B-12:Zone3</v>
          </cell>
          <cell r="E48">
            <v>12</v>
          </cell>
          <cell r="F48">
            <v>100</v>
          </cell>
          <cell r="G48">
            <v>437</v>
          </cell>
          <cell r="H48">
            <v>184</v>
          </cell>
          <cell r="I48">
            <v>19</v>
          </cell>
          <cell r="J48">
            <v>949</v>
          </cell>
          <cell r="K48">
            <v>0</v>
          </cell>
          <cell r="L48">
            <v>949</v>
          </cell>
          <cell r="M48">
            <v>0</v>
          </cell>
          <cell r="N48">
            <v>6.91</v>
          </cell>
          <cell r="R48">
            <v>7281.3487881981036</v>
          </cell>
          <cell r="S48">
            <v>0</v>
          </cell>
          <cell r="T48">
            <v>137.3371924746744</v>
          </cell>
          <cell r="V48" t="str">
            <v>test is beter but gas is too high and need flush</v>
          </cell>
          <cell r="W48">
            <v>6910</v>
          </cell>
          <cell r="X48">
            <v>0</v>
          </cell>
        </row>
        <row r="49">
          <cell r="B49">
            <v>39017</v>
          </cell>
          <cell r="C49" t="str">
            <v>B-12</v>
          </cell>
          <cell r="D49" t="str">
            <v>B-12:Zone3</v>
          </cell>
          <cell r="E49">
            <v>8</v>
          </cell>
          <cell r="F49">
            <v>100</v>
          </cell>
          <cell r="G49">
            <v>437</v>
          </cell>
          <cell r="H49">
            <v>189</v>
          </cell>
          <cell r="I49">
            <v>17</v>
          </cell>
          <cell r="J49">
            <v>925</v>
          </cell>
          <cell r="K49">
            <v>0</v>
          </cell>
          <cell r="L49">
            <v>925</v>
          </cell>
          <cell r="M49">
            <v>0</v>
          </cell>
          <cell r="N49">
            <v>7.27</v>
          </cell>
          <cell r="R49">
            <v>7859.4594594594591</v>
          </cell>
          <cell r="S49">
            <v>0</v>
          </cell>
          <cell r="T49">
            <v>127.23521320495186</v>
          </cell>
          <cell r="V49" t="str">
            <v>Has the gas meter be flushed ??</v>
          </cell>
          <cell r="W49">
            <v>7270</v>
          </cell>
          <cell r="X49">
            <v>0</v>
          </cell>
        </row>
        <row r="50">
          <cell r="B50">
            <v>39025</v>
          </cell>
          <cell r="C50" t="str">
            <v>B-12</v>
          </cell>
          <cell r="D50" t="str">
            <v>B-12:Zone3</v>
          </cell>
          <cell r="E50">
            <v>11</v>
          </cell>
          <cell r="F50">
            <v>100</v>
          </cell>
          <cell r="G50">
            <v>437</v>
          </cell>
          <cell r="H50">
            <v>189</v>
          </cell>
          <cell r="I50">
            <v>0</v>
          </cell>
          <cell r="J50">
            <v>868</v>
          </cell>
          <cell r="K50">
            <v>0</v>
          </cell>
          <cell r="L50">
            <v>868</v>
          </cell>
          <cell r="M50">
            <v>0</v>
          </cell>
          <cell r="N50">
            <v>3.08</v>
          </cell>
          <cell r="R50">
            <v>3548.3870967741937</v>
          </cell>
          <cell r="S50">
            <v>0</v>
          </cell>
          <cell r="T50">
            <v>281.81818181818181</v>
          </cell>
          <cell r="W50">
            <v>3080</v>
          </cell>
          <cell r="X50">
            <v>0</v>
          </cell>
        </row>
        <row r="51">
          <cell r="B51">
            <v>39053</v>
          </cell>
          <cell r="C51" t="str">
            <v>B-12</v>
          </cell>
          <cell r="D51" t="str">
            <v>B-12:Zone3</v>
          </cell>
          <cell r="E51">
            <v>20</v>
          </cell>
          <cell r="F51">
            <v>100</v>
          </cell>
          <cell r="G51">
            <v>452</v>
          </cell>
          <cell r="H51">
            <v>188</v>
          </cell>
          <cell r="I51">
            <v>2</v>
          </cell>
          <cell r="J51">
            <v>1022</v>
          </cell>
          <cell r="K51">
            <v>0</v>
          </cell>
          <cell r="L51">
            <v>1022</v>
          </cell>
          <cell r="M51">
            <v>0</v>
          </cell>
          <cell r="N51">
            <v>3.12</v>
          </cell>
          <cell r="R51">
            <v>3052.8375733855187</v>
          </cell>
          <cell r="S51">
            <v>0</v>
          </cell>
          <cell r="T51">
            <v>327.56410256410254</v>
          </cell>
          <cell r="V51" t="str">
            <v>no flush</v>
          </cell>
          <cell r="W51">
            <v>3120</v>
          </cell>
          <cell r="X51">
            <v>0</v>
          </cell>
        </row>
        <row r="52">
          <cell r="B52">
            <v>39066</v>
          </cell>
          <cell r="C52" t="str">
            <v>B-12</v>
          </cell>
          <cell r="D52" t="str">
            <v>B-12:Zone3</v>
          </cell>
          <cell r="E52">
            <v>13</v>
          </cell>
          <cell r="F52">
            <v>99</v>
          </cell>
          <cell r="G52">
            <v>462</v>
          </cell>
          <cell r="H52">
            <v>188</v>
          </cell>
          <cell r="I52">
            <v>5</v>
          </cell>
          <cell r="J52">
            <v>998</v>
          </cell>
          <cell r="K52">
            <v>0</v>
          </cell>
          <cell r="L52">
            <v>998</v>
          </cell>
          <cell r="M52">
            <v>0</v>
          </cell>
          <cell r="N52">
            <v>3.08</v>
          </cell>
          <cell r="R52">
            <v>3086.1723446893789</v>
          </cell>
          <cell r="S52">
            <v>0</v>
          </cell>
          <cell r="T52">
            <v>324.02597402597405</v>
          </cell>
          <cell r="W52">
            <v>3080</v>
          </cell>
          <cell r="X52">
            <v>0</v>
          </cell>
        </row>
        <row r="53">
          <cell r="B53">
            <v>39148</v>
          </cell>
          <cell r="C53" t="str">
            <v>B-12</v>
          </cell>
          <cell r="D53" t="str">
            <v>B-12:Zone3</v>
          </cell>
          <cell r="E53">
            <v>10</v>
          </cell>
          <cell r="F53">
            <v>100</v>
          </cell>
          <cell r="G53">
            <v>462</v>
          </cell>
          <cell r="H53">
            <v>185</v>
          </cell>
          <cell r="I53">
            <v>0</v>
          </cell>
          <cell r="J53">
            <v>275</v>
          </cell>
          <cell r="K53">
            <v>63</v>
          </cell>
          <cell r="L53">
            <v>338</v>
          </cell>
          <cell r="M53">
            <v>18.639053254437869</v>
          </cell>
          <cell r="N53">
            <v>3.19</v>
          </cell>
          <cell r="R53">
            <v>11600</v>
          </cell>
          <cell r="S53">
            <v>19.749216300940439</v>
          </cell>
          <cell r="T53">
            <v>105.95611285266457</v>
          </cell>
          <cell r="W53">
            <v>3190</v>
          </cell>
          <cell r="X53">
            <v>0</v>
          </cell>
        </row>
        <row r="54">
          <cell r="B54">
            <v>39168</v>
          </cell>
          <cell r="C54" t="str">
            <v>B-12</v>
          </cell>
          <cell r="D54" t="str">
            <v>B-12:Zone3</v>
          </cell>
          <cell r="E54">
            <v>8</v>
          </cell>
          <cell r="F54">
            <v>100</v>
          </cell>
          <cell r="G54">
            <v>472</v>
          </cell>
          <cell r="H54">
            <v>183</v>
          </cell>
          <cell r="I54">
            <v>16</v>
          </cell>
          <cell r="J54">
            <v>160</v>
          </cell>
          <cell r="K54">
            <v>0</v>
          </cell>
          <cell r="L54">
            <v>160</v>
          </cell>
          <cell r="M54">
            <v>0</v>
          </cell>
          <cell r="N54">
            <v>3.1</v>
          </cell>
          <cell r="R54">
            <v>19375</v>
          </cell>
          <cell r="S54">
            <v>0</v>
          </cell>
          <cell r="T54">
            <v>51.612903225806448</v>
          </cell>
          <cell r="V54" t="str">
            <v>After retested well. Monitor well.</v>
          </cell>
          <cell r="W54">
            <v>3100</v>
          </cell>
          <cell r="X54">
            <v>0</v>
          </cell>
        </row>
        <row r="55">
          <cell r="B55">
            <v>39217</v>
          </cell>
          <cell r="C55" t="str">
            <v>B-12</v>
          </cell>
          <cell r="D55" t="str">
            <v>B-12:Zone3</v>
          </cell>
          <cell r="E55">
            <v>13</v>
          </cell>
          <cell r="F55">
            <v>100</v>
          </cell>
          <cell r="G55">
            <v>502</v>
          </cell>
          <cell r="H55">
            <v>178</v>
          </cell>
          <cell r="I55">
            <v>32</v>
          </cell>
          <cell r="J55">
            <v>248.2</v>
          </cell>
          <cell r="K55">
            <v>56.5</v>
          </cell>
          <cell r="L55">
            <v>304.7</v>
          </cell>
          <cell r="M55">
            <v>18.542829012143091</v>
          </cell>
          <cell r="N55">
            <v>3.18</v>
          </cell>
          <cell r="O55">
            <v>3.18</v>
          </cell>
          <cell r="P55">
            <v>0</v>
          </cell>
          <cell r="R55">
            <v>12812.248186946012</v>
          </cell>
          <cell r="S55">
            <v>17.767295597484278</v>
          </cell>
          <cell r="T55">
            <v>95.817610062893081</v>
          </cell>
          <cell r="V55" t="str">
            <v>Very good (consistent)</v>
          </cell>
          <cell r="W55">
            <v>3180</v>
          </cell>
          <cell r="X55">
            <v>0</v>
          </cell>
        </row>
        <row r="56">
          <cell r="B56">
            <v>39230</v>
          </cell>
          <cell r="C56" t="str">
            <v>B-12</v>
          </cell>
          <cell r="D56" t="str">
            <v>B-12:Zone3</v>
          </cell>
          <cell r="E56">
            <v>15</v>
          </cell>
          <cell r="F56">
            <v>100</v>
          </cell>
          <cell r="G56">
            <v>462</v>
          </cell>
          <cell r="H56">
            <v>181</v>
          </cell>
          <cell r="I56">
            <v>35</v>
          </cell>
          <cell r="J56">
            <v>263</v>
          </cell>
          <cell r="K56">
            <v>206</v>
          </cell>
          <cell r="L56">
            <v>469</v>
          </cell>
          <cell r="M56">
            <v>43.923240938166309</v>
          </cell>
          <cell r="N56">
            <v>2.97</v>
          </cell>
          <cell r="O56">
            <v>2.97</v>
          </cell>
          <cell r="P56">
            <v>0</v>
          </cell>
          <cell r="R56">
            <v>11292.77566539924</v>
          </cell>
          <cell r="S56">
            <v>69.360269360269356</v>
          </cell>
          <cell r="T56">
            <v>157.91245791245791</v>
          </cell>
          <cell r="V56" t="str">
            <v>wtr contributed for the last 3 hrs</v>
          </cell>
          <cell r="W56">
            <v>2970</v>
          </cell>
          <cell r="X56">
            <v>0</v>
          </cell>
        </row>
        <row r="57">
          <cell r="B57">
            <v>39248</v>
          </cell>
          <cell r="C57" t="str">
            <v>B-12</v>
          </cell>
          <cell r="D57" t="str">
            <v>B-12:Zone3</v>
          </cell>
          <cell r="E57">
            <v>19</v>
          </cell>
          <cell r="F57">
            <v>100</v>
          </cell>
          <cell r="G57">
            <v>492</v>
          </cell>
          <cell r="H57">
            <v>170</v>
          </cell>
          <cell r="I57">
            <v>33</v>
          </cell>
          <cell r="J57">
            <v>248</v>
          </cell>
          <cell r="K57">
            <v>195</v>
          </cell>
          <cell r="L57">
            <v>443</v>
          </cell>
          <cell r="M57">
            <v>44.018058690744923</v>
          </cell>
          <cell r="N57">
            <v>2.62</v>
          </cell>
          <cell r="O57">
            <v>2.62</v>
          </cell>
          <cell r="P57">
            <v>0</v>
          </cell>
          <cell r="R57">
            <v>10564.516129032258</v>
          </cell>
          <cell r="S57">
            <v>74.427480916030532</v>
          </cell>
          <cell r="T57">
            <v>169.08396946564886</v>
          </cell>
          <cell r="W57">
            <v>2620</v>
          </cell>
          <cell r="X57">
            <v>0</v>
          </cell>
        </row>
        <row r="58">
          <cell r="B58">
            <v>39256</v>
          </cell>
          <cell r="C58" t="str">
            <v>B-12</v>
          </cell>
          <cell r="D58" t="str">
            <v>B-12:Zone3</v>
          </cell>
          <cell r="E58">
            <v>27</v>
          </cell>
          <cell r="F58">
            <v>100</v>
          </cell>
          <cell r="G58">
            <v>462</v>
          </cell>
          <cell r="H58">
            <v>175</v>
          </cell>
          <cell r="I58">
            <v>35</v>
          </cell>
          <cell r="J58">
            <v>281.3</v>
          </cell>
          <cell r="K58">
            <v>174.2</v>
          </cell>
          <cell r="L58">
            <v>455.5</v>
          </cell>
          <cell r="M58">
            <v>38.243688254665201</v>
          </cell>
          <cell r="N58">
            <v>2.71</v>
          </cell>
          <cell r="O58">
            <v>2.71</v>
          </cell>
          <cell r="P58">
            <v>0</v>
          </cell>
          <cell r="R58">
            <v>9633.8428723782436</v>
          </cell>
          <cell r="S58">
            <v>64.280442804428048</v>
          </cell>
          <cell r="T58">
            <v>168.08118081180811</v>
          </cell>
          <cell r="W58">
            <v>2710</v>
          </cell>
          <cell r="X58">
            <v>0</v>
          </cell>
        </row>
        <row r="59">
          <cell r="B59">
            <v>39279</v>
          </cell>
          <cell r="C59" t="str">
            <v>B-12</v>
          </cell>
          <cell r="D59" t="str">
            <v>B-12:Zone3</v>
          </cell>
          <cell r="E59">
            <v>25</v>
          </cell>
          <cell r="F59">
            <v>100</v>
          </cell>
          <cell r="G59">
            <v>472</v>
          </cell>
          <cell r="H59">
            <v>172</v>
          </cell>
          <cell r="I59">
            <v>39</v>
          </cell>
          <cell r="J59">
            <v>281.5</v>
          </cell>
          <cell r="K59">
            <v>485.1</v>
          </cell>
          <cell r="L59">
            <v>766.6</v>
          </cell>
          <cell r="M59">
            <v>63.279415601356639</v>
          </cell>
          <cell r="N59">
            <v>2.81</v>
          </cell>
          <cell r="O59">
            <v>2.81</v>
          </cell>
          <cell r="P59">
            <v>0</v>
          </cell>
          <cell r="R59">
            <v>9982.2380106571927</v>
          </cell>
          <cell r="S59">
            <v>172.63345195729536</v>
          </cell>
          <cell r="T59">
            <v>272.8113879003559</v>
          </cell>
          <cell r="V59" t="str">
            <v xml:space="preserve">first 3 hrs wtr too high (&gt; 2000 BWPD) then decreased </v>
          </cell>
          <cell r="W59">
            <v>2810</v>
          </cell>
          <cell r="X59">
            <v>0</v>
          </cell>
        </row>
        <row r="60">
          <cell r="B60">
            <v>39302</v>
          </cell>
          <cell r="C60" t="str">
            <v>B-12</v>
          </cell>
          <cell r="D60" t="str">
            <v>B-12:Zone3</v>
          </cell>
          <cell r="E60">
            <v>9</v>
          </cell>
          <cell r="F60">
            <v>100</v>
          </cell>
          <cell r="G60">
            <v>499</v>
          </cell>
          <cell r="H60">
            <v>161</v>
          </cell>
          <cell r="I60">
            <v>46</v>
          </cell>
          <cell r="J60">
            <v>214.3</v>
          </cell>
          <cell r="K60">
            <v>127.1</v>
          </cell>
          <cell r="L60">
            <v>341.4</v>
          </cell>
          <cell r="M60">
            <v>37.229056824838899</v>
          </cell>
          <cell r="N60">
            <v>2.4700000000000002</v>
          </cell>
          <cell r="O60">
            <v>2.4700000000000002</v>
          </cell>
          <cell r="P60">
            <v>0</v>
          </cell>
          <cell r="R60">
            <v>11525.898273448436</v>
          </cell>
          <cell r="S60">
            <v>51.457489878542511</v>
          </cell>
          <cell r="T60">
            <v>138.21862348178138</v>
          </cell>
          <cell r="W60">
            <v>2470</v>
          </cell>
          <cell r="X60">
            <v>0</v>
          </cell>
        </row>
        <row r="61">
          <cell r="B61">
            <v>39316</v>
          </cell>
          <cell r="C61" t="str">
            <v>B-12</v>
          </cell>
          <cell r="D61" t="str">
            <v>B-12:Zone3</v>
          </cell>
          <cell r="E61">
            <v>6</v>
          </cell>
          <cell r="F61">
            <v>100</v>
          </cell>
          <cell r="G61">
            <v>471</v>
          </cell>
          <cell r="H61">
            <v>173</v>
          </cell>
          <cell r="I61">
            <v>0</v>
          </cell>
          <cell r="J61">
            <v>215</v>
          </cell>
          <cell r="K61">
            <v>0</v>
          </cell>
          <cell r="L61">
            <v>215</v>
          </cell>
          <cell r="M61">
            <v>0</v>
          </cell>
          <cell r="N61">
            <v>2.88</v>
          </cell>
          <cell r="R61">
            <v>13395.348837209302</v>
          </cell>
          <cell r="S61">
            <v>0</v>
          </cell>
          <cell r="T61">
            <v>74.652777777777771</v>
          </cell>
          <cell r="V61" t="str">
            <v>man input</v>
          </cell>
          <cell r="W61">
            <v>2880</v>
          </cell>
          <cell r="X61">
            <v>0</v>
          </cell>
        </row>
        <row r="62">
          <cell r="B62">
            <v>39325</v>
          </cell>
          <cell r="C62" t="str">
            <v>B-12</v>
          </cell>
          <cell r="D62" t="str">
            <v>B-12:Zone3</v>
          </cell>
          <cell r="E62">
            <v>9</v>
          </cell>
          <cell r="F62">
            <v>100</v>
          </cell>
          <cell r="G62">
            <v>470</v>
          </cell>
          <cell r="H62">
            <v>103</v>
          </cell>
          <cell r="I62">
            <v>121</v>
          </cell>
          <cell r="J62">
            <v>131</v>
          </cell>
          <cell r="K62">
            <v>0</v>
          </cell>
          <cell r="L62">
            <v>131</v>
          </cell>
          <cell r="M62">
            <v>0</v>
          </cell>
          <cell r="N62">
            <v>0.7</v>
          </cell>
          <cell r="R62">
            <v>5343.5114503816794</v>
          </cell>
          <cell r="S62">
            <v>0</v>
          </cell>
          <cell r="T62">
            <v>187.14285714285714</v>
          </cell>
          <cell r="V62" t="str">
            <v>after WHPB S/D, temp drop, need to divert to VS &amp; retest</v>
          </cell>
          <cell r="W62">
            <v>700</v>
          </cell>
          <cell r="X62">
            <v>0</v>
          </cell>
        </row>
        <row r="63">
          <cell r="B63">
            <v>39329</v>
          </cell>
          <cell r="C63" t="str">
            <v>B-12</v>
          </cell>
          <cell r="D63" t="str">
            <v>B-12:Zone3</v>
          </cell>
          <cell r="E63">
            <v>6</v>
          </cell>
          <cell r="F63">
            <v>100</v>
          </cell>
          <cell r="G63">
            <v>423</v>
          </cell>
          <cell r="H63">
            <v>99</v>
          </cell>
          <cell r="I63">
            <v>278</v>
          </cell>
          <cell r="J63">
            <v>2</v>
          </cell>
          <cell r="K63">
            <v>340</v>
          </cell>
          <cell r="L63">
            <v>342</v>
          </cell>
          <cell r="M63">
            <v>99.415204678362571</v>
          </cell>
          <cell r="N63">
            <v>1.32</v>
          </cell>
          <cell r="R63">
            <v>660000</v>
          </cell>
          <cell r="S63">
            <v>257.57575757575756</v>
          </cell>
          <cell r="T63">
            <v>259.09090909090907</v>
          </cell>
          <cell r="V63" t="str">
            <v>test after 9 hrs on VS, now is S/I to BU SITP</v>
          </cell>
          <cell r="W63">
            <v>1320</v>
          </cell>
          <cell r="X63">
            <v>0</v>
          </cell>
        </row>
        <row r="64">
          <cell r="B64">
            <v>39331</v>
          </cell>
          <cell r="C64" t="str">
            <v>B-12</v>
          </cell>
          <cell r="D64" t="str">
            <v>B-12:Zone3</v>
          </cell>
          <cell r="E64">
            <v>10</v>
          </cell>
          <cell r="F64">
            <v>100</v>
          </cell>
          <cell r="G64">
            <v>472</v>
          </cell>
          <cell r="H64">
            <v>172</v>
          </cell>
          <cell r="I64">
            <v>45</v>
          </cell>
          <cell r="J64">
            <v>375.7</v>
          </cell>
          <cell r="K64">
            <v>0</v>
          </cell>
          <cell r="L64">
            <v>375.7</v>
          </cell>
          <cell r="M64">
            <v>0</v>
          </cell>
          <cell r="N64">
            <v>2.5499999999999998</v>
          </cell>
          <cell r="O64">
            <v>2.5499999999999998</v>
          </cell>
          <cell r="P64">
            <v>0</v>
          </cell>
          <cell r="R64">
            <v>6787.3303167420818</v>
          </cell>
          <cell r="S64">
            <v>0</v>
          </cell>
          <cell r="T64">
            <v>147.33333333333334</v>
          </cell>
          <cell r="V64" t="str">
            <v>after 7 hrs to VS, then tested. It works.</v>
          </cell>
          <cell r="W64">
            <v>2550</v>
          </cell>
          <cell r="X64">
            <v>0</v>
          </cell>
        </row>
        <row r="65">
          <cell r="B65">
            <v>39355</v>
          </cell>
          <cell r="C65" t="str">
            <v>B-12</v>
          </cell>
          <cell r="D65" t="str">
            <v>B-12:Zone3</v>
          </cell>
          <cell r="E65">
            <v>7</v>
          </cell>
          <cell r="F65">
            <v>100</v>
          </cell>
          <cell r="G65">
            <v>482</v>
          </cell>
          <cell r="H65">
            <v>168</v>
          </cell>
          <cell r="I65">
            <v>1023</v>
          </cell>
          <cell r="J65">
            <v>202</v>
          </cell>
          <cell r="K65">
            <v>0</v>
          </cell>
          <cell r="L65">
            <v>202</v>
          </cell>
          <cell r="M65">
            <v>0</v>
          </cell>
          <cell r="N65">
            <v>1.6</v>
          </cell>
          <cell r="R65">
            <v>7920.7920792079212</v>
          </cell>
          <cell r="S65">
            <v>0</v>
          </cell>
          <cell r="T65">
            <v>126.25</v>
          </cell>
          <cell r="W65">
            <v>1600</v>
          </cell>
          <cell r="X65">
            <v>0</v>
          </cell>
        </row>
        <row r="66">
          <cell r="B66">
            <v>39368</v>
          </cell>
          <cell r="C66" t="str">
            <v>B-12</v>
          </cell>
          <cell r="D66" t="str">
            <v>B-12:Zone3</v>
          </cell>
          <cell r="E66">
            <v>23</v>
          </cell>
          <cell r="F66">
            <v>100</v>
          </cell>
          <cell r="G66">
            <v>477</v>
          </cell>
          <cell r="H66">
            <v>176</v>
          </cell>
          <cell r="I66">
            <v>1227</v>
          </cell>
          <cell r="J66">
            <v>189</v>
          </cell>
          <cell r="K66">
            <v>62</v>
          </cell>
          <cell r="L66">
            <v>251</v>
          </cell>
          <cell r="M66">
            <v>24.701195219123505</v>
          </cell>
          <cell r="N66">
            <v>2.64</v>
          </cell>
          <cell r="R66">
            <v>13968.253968253968</v>
          </cell>
          <cell r="S66">
            <v>23.484848484848484</v>
          </cell>
          <cell r="T66">
            <v>95.075757575757578</v>
          </cell>
          <cell r="W66">
            <v>2640</v>
          </cell>
          <cell r="X66">
            <v>0</v>
          </cell>
        </row>
        <row r="67">
          <cell r="B67">
            <v>39378</v>
          </cell>
          <cell r="C67" t="str">
            <v>B-12</v>
          </cell>
          <cell r="D67" t="str">
            <v>B-12:Zone3</v>
          </cell>
          <cell r="E67">
            <v>8</v>
          </cell>
          <cell r="F67">
            <v>100</v>
          </cell>
          <cell r="G67">
            <v>477</v>
          </cell>
          <cell r="H67">
            <v>170</v>
          </cell>
          <cell r="I67">
            <v>1392</v>
          </cell>
          <cell r="J67">
            <v>198</v>
          </cell>
          <cell r="K67">
            <v>17</v>
          </cell>
          <cell r="L67">
            <v>215</v>
          </cell>
          <cell r="M67">
            <v>7.9069767441860463</v>
          </cell>
          <cell r="N67">
            <v>2.57</v>
          </cell>
          <cell r="R67">
            <v>12979.797979797981</v>
          </cell>
          <cell r="S67">
            <v>6.6147859922178984</v>
          </cell>
          <cell r="T67">
            <v>83.657587548638134</v>
          </cell>
          <cell r="W67">
            <v>2570</v>
          </cell>
          <cell r="X67">
            <v>0</v>
          </cell>
        </row>
        <row r="68">
          <cell r="B68">
            <v>39405</v>
          </cell>
          <cell r="C68" t="str">
            <v>B-12</v>
          </cell>
          <cell r="D68" t="str">
            <v>B-12:Zone3</v>
          </cell>
          <cell r="E68">
            <v>10</v>
          </cell>
          <cell r="F68">
            <v>100</v>
          </cell>
          <cell r="G68">
            <v>462</v>
          </cell>
          <cell r="H68">
            <v>177</v>
          </cell>
          <cell r="I68">
            <v>1425</v>
          </cell>
          <cell r="J68">
            <v>231</v>
          </cell>
          <cell r="K68">
            <v>0</v>
          </cell>
          <cell r="L68">
            <v>231</v>
          </cell>
          <cell r="M68">
            <v>0</v>
          </cell>
          <cell r="N68">
            <v>2.2799999999999998</v>
          </cell>
          <cell r="R68">
            <v>9870.1298701298692</v>
          </cell>
          <cell r="S68">
            <v>0</v>
          </cell>
          <cell r="T68">
            <v>101.31578947368421</v>
          </cell>
          <cell r="V68" t="str">
            <v>confirmed</v>
          </cell>
          <cell r="W68">
            <v>2280</v>
          </cell>
          <cell r="X68">
            <v>0</v>
          </cell>
        </row>
        <row r="69">
          <cell r="B69">
            <v>39419</v>
          </cell>
          <cell r="C69" t="str">
            <v>B-12</v>
          </cell>
          <cell r="D69" t="str">
            <v>B-12:Zone3</v>
          </cell>
          <cell r="E69">
            <v>9</v>
          </cell>
          <cell r="F69">
            <v>100</v>
          </cell>
          <cell r="G69">
            <v>471</v>
          </cell>
          <cell r="H69">
            <v>163</v>
          </cell>
          <cell r="I69">
            <v>1441</v>
          </cell>
          <cell r="J69">
            <v>209.2</v>
          </cell>
          <cell r="K69">
            <v>557.4</v>
          </cell>
          <cell r="L69">
            <v>766.6</v>
          </cell>
          <cell r="M69">
            <v>72.710670493086354</v>
          </cell>
          <cell r="N69">
            <v>2.46</v>
          </cell>
          <cell r="O69">
            <v>2.46</v>
          </cell>
          <cell r="P69">
            <v>0</v>
          </cell>
          <cell r="R69">
            <v>11759.082217973231</v>
          </cell>
          <cell r="S69">
            <v>226.58536585365854</v>
          </cell>
          <cell r="T69">
            <v>311.6260162601626</v>
          </cell>
          <cell r="V69" t="str">
            <v>wtr on and off</v>
          </cell>
          <cell r="W69">
            <v>2460</v>
          </cell>
          <cell r="X69">
            <v>0</v>
          </cell>
        </row>
        <row r="70">
          <cell r="B70">
            <v>39437</v>
          </cell>
          <cell r="C70" t="str">
            <v>B-12</v>
          </cell>
          <cell r="D70" t="str">
            <v>B-12:Zone3</v>
          </cell>
          <cell r="E70">
            <v>9</v>
          </cell>
          <cell r="F70">
            <v>100</v>
          </cell>
          <cell r="G70">
            <v>452</v>
          </cell>
          <cell r="H70">
            <v>163</v>
          </cell>
          <cell r="I70">
            <v>1365</v>
          </cell>
          <cell r="J70">
            <v>184</v>
          </cell>
          <cell r="K70">
            <v>175</v>
          </cell>
          <cell r="L70">
            <v>359</v>
          </cell>
          <cell r="M70">
            <v>48.746518105849582</v>
          </cell>
          <cell r="N70">
            <v>2.4</v>
          </cell>
          <cell r="R70">
            <v>13043.478260869566</v>
          </cell>
          <cell r="S70">
            <v>72.916666666666671</v>
          </cell>
          <cell r="T70">
            <v>149.58333333333334</v>
          </cell>
          <cell r="W70">
            <v>2400</v>
          </cell>
          <cell r="X70">
            <v>0</v>
          </cell>
        </row>
        <row r="71">
          <cell r="B71">
            <v>39440</v>
          </cell>
          <cell r="C71" t="str">
            <v>B-12</v>
          </cell>
          <cell r="D71" t="str">
            <v>B-12:Zone3</v>
          </cell>
          <cell r="E71">
            <v>13</v>
          </cell>
          <cell r="F71">
            <v>100</v>
          </cell>
          <cell r="G71">
            <v>452</v>
          </cell>
          <cell r="H71">
            <v>163</v>
          </cell>
          <cell r="I71">
            <v>1400</v>
          </cell>
          <cell r="J71">
            <v>179.6</v>
          </cell>
          <cell r="K71">
            <v>60.4</v>
          </cell>
          <cell r="L71">
            <v>240</v>
          </cell>
          <cell r="M71">
            <v>25.166666666666668</v>
          </cell>
          <cell r="N71">
            <v>2.2200000000000002</v>
          </cell>
          <cell r="O71">
            <v>2.2200000000000002</v>
          </cell>
          <cell r="P71">
            <v>0</v>
          </cell>
          <cell r="R71">
            <v>12360.801781737193</v>
          </cell>
          <cell r="S71">
            <v>27.207207207207208</v>
          </cell>
          <cell r="T71">
            <v>108.10810810810811</v>
          </cell>
          <cell r="W71">
            <v>2220</v>
          </cell>
          <cell r="X71">
            <v>0</v>
          </cell>
        </row>
        <row r="72">
          <cell r="B72">
            <v>39455</v>
          </cell>
          <cell r="C72" t="str">
            <v>B-12</v>
          </cell>
          <cell r="D72" t="str">
            <v>B-12:Zone3</v>
          </cell>
          <cell r="E72">
            <v>10</v>
          </cell>
          <cell r="F72">
            <v>100</v>
          </cell>
          <cell r="G72">
            <v>472</v>
          </cell>
          <cell r="H72">
            <v>165</v>
          </cell>
          <cell r="I72">
            <v>1426</v>
          </cell>
          <cell r="J72">
            <v>166</v>
          </cell>
          <cell r="K72">
            <v>0</v>
          </cell>
          <cell r="L72">
            <v>166</v>
          </cell>
          <cell r="M72">
            <v>0</v>
          </cell>
          <cell r="N72">
            <v>2.0099999999999998</v>
          </cell>
          <cell r="R72">
            <v>12108.433734939759</v>
          </cell>
          <cell r="S72">
            <v>0</v>
          </cell>
          <cell r="T72">
            <v>82.587064676616919</v>
          </cell>
          <cell r="V72" t="str">
            <v>oil little bit low</v>
          </cell>
          <cell r="W72">
            <v>2009.9999999999998</v>
          </cell>
          <cell r="X72">
            <v>0</v>
          </cell>
        </row>
        <row r="73">
          <cell r="B73">
            <v>39476</v>
          </cell>
          <cell r="C73" t="str">
            <v>B-12</v>
          </cell>
          <cell r="D73" t="str">
            <v>B-12:Zone3</v>
          </cell>
          <cell r="E73">
            <v>15</v>
          </cell>
          <cell r="F73">
            <v>100</v>
          </cell>
          <cell r="G73">
            <v>462</v>
          </cell>
          <cell r="H73">
            <v>164</v>
          </cell>
          <cell r="I73">
            <v>41</v>
          </cell>
          <cell r="J73">
            <v>151.4</v>
          </cell>
          <cell r="K73">
            <v>0</v>
          </cell>
          <cell r="L73">
            <v>151.4</v>
          </cell>
          <cell r="M73">
            <v>0</v>
          </cell>
          <cell r="N73">
            <v>1.83</v>
          </cell>
          <cell r="O73">
            <v>1.83</v>
          </cell>
          <cell r="P73">
            <v>0</v>
          </cell>
          <cell r="R73">
            <v>12087.186261558785</v>
          </cell>
          <cell r="S73">
            <v>0</v>
          </cell>
          <cell r="T73">
            <v>82.732240437158467</v>
          </cell>
          <cell r="W73">
            <v>1830</v>
          </cell>
          <cell r="X73">
            <v>0</v>
          </cell>
        </row>
        <row r="74">
          <cell r="B74">
            <v>39487</v>
          </cell>
          <cell r="C74" t="str">
            <v>B-12</v>
          </cell>
          <cell r="D74" t="str">
            <v>B-12:Zone3</v>
          </cell>
          <cell r="E74">
            <v>15</v>
          </cell>
          <cell r="F74">
            <v>100</v>
          </cell>
          <cell r="G74">
            <v>457</v>
          </cell>
          <cell r="H74">
            <v>159</v>
          </cell>
          <cell r="I74">
            <v>1353</v>
          </cell>
          <cell r="J74">
            <v>167</v>
          </cell>
          <cell r="K74">
            <v>0</v>
          </cell>
          <cell r="L74">
            <v>167</v>
          </cell>
          <cell r="M74">
            <v>0</v>
          </cell>
          <cell r="N74">
            <v>2.12</v>
          </cell>
          <cell r="R74">
            <v>12694.610778443113</v>
          </cell>
          <cell r="S74">
            <v>0</v>
          </cell>
          <cell r="T74">
            <v>78.773584905660371</v>
          </cell>
          <cell r="W74">
            <v>2120</v>
          </cell>
          <cell r="X74">
            <v>0</v>
          </cell>
        </row>
        <row r="75">
          <cell r="B75">
            <v>39496</v>
          </cell>
          <cell r="C75" t="str">
            <v>B-12</v>
          </cell>
          <cell r="D75" t="str">
            <v>B-12:Zone3</v>
          </cell>
          <cell r="E75">
            <v>12</v>
          </cell>
          <cell r="F75">
            <v>100</v>
          </cell>
          <cell r="G75">
            <v>457</v>
          </cell>
          <cell r="H75">
            <v>158</v>
          </cell>
          <cell r="I75">
            <v>1472</v>
          </cell>
          <cell r="J75">
            <v>177</v>
          </cell>
          <cell r="K75">
            <v>39</v>
          </cell>
          <cell r="L75">
            <v>216</v>
          </cell>
          <cell r="M75">
            <v>18.055555555555557</v>
          </cell>
          <cell r="N75">
            <v>2.44</v>
          </cell>
          <cell r="R75">
            <v>13785.310734463277</v>
          </cell>
          <cell r="S75">
            <v>15.983606557377049</v>
          </cell>
          <cell r="T75">
            <v>88.52459016393442</v>
          </cell>
          <cell r="W75">
            <v>2440</v>
          </cell>
          <cell r="X75">
            <v>0</v>
          </cell>
        </row>
        <row r="76">
          <cell r="B76">
            <v>39514</v>
          </cell>
          <cell r="C76" t="str">
            <v>B-12</v>
          </cell>
          <cell r="D76" t="str">
            <v>B-12:Zone3</v>
          </cell>
          <cell r="E76">
            <v>12</v>
          </cell>
          <cell r="F76">
            <v>100</v>
          </cell>
          <cell r="G76">
            <v>482</v>
          </cell>
          <cell r="H76">
            <v>164</v>
          </cell>
          <cell r="I76">
            <v>1364</v>
          </cell>
          <cell r="J76">
            <v>150</v>
          </cell>
          <cell r="K76">
            <v>120</v>
          </cell>
          <cell r="L76">
            <v>270</v>
          </cell>
          <cell r="M76">
            <v>44.444444444444443</v>
          </cell>
          <cell r="N76">
            <v>2.29</v>
          </cell>
          <cell r="R76">
            <v>15266.666666666666</v>
          </cell>
          <cell r="S76">
            <v>52.401746724890828</v>
          </cell>
          <cell r="T76">
            <v>117.90393013100437</v>
          </cell>
          <cell r="V76" t="str">
            <v>wtr increased significant</v>
          </cell>
          <cell r="W76">
            <v>2290</v>
          </cell>
          <cell r="X76">
            <v>0</v>
          </cell>
        </row>
        <row r="77">
          <cell r="B77">
            <v>39559</v>
          </cell>
          <cell r="C77" t="str">
            <v>B-12</v>
          </cell>
          <cell r="D77" t="str">
            <v>B-12:Zone3</v>
          </cell>
          <cell r="E77">
            <v>14</v>
          </cell>
          <cell r="F77">
            <v>100</v>
          </cell>
          <cell r="G77">
            <v>473</v>
          </cell>
          <cell r="H77">
            <v>165</v>
          </cell>
          <cell r="I77">
            <v>1396</v>
          </cell>
          <cell r="J77">
            <v>170</v>
          </cell>
          <cell r="K77">
            <v>95</v>
          </cell>
          <cell r="L77">
            <v>265</v>
          </cell>
          <cell r="M77">
            <v>35.849056603773583</v>
          </cell>
          <cell r="N77">
            <v>2.1800000000000002</v>
          </cell>
          <cell r="R77">
            <v>12823.529411764706</v>
          </cell>
          <cell r="S77">
            <v>43.577981651376149</v>
          </cell>
          <cell r="T77">
            <v>121.55963302752293</v>
          </cell>
          <cell r="W77">
            <v>2180</v>
          </cell>
          <cell r="X77">
            <v>0</v>
          </cell>
        </row>
        <row r="78">
          <cell r="B78">
            <v>39579</v>
          </cell>
          <cell r="C78" t="str">
            <v>B-12</v>
          </cell>
          <cell r="D78" t="str">
            <v>B-12:Zone3</v>
          </cell>
          <cell r="E78">
            <v>10</v>
          </cell>
          <cell r="F78">
            <v>100</v>
          </cell>
          <cell r="G78">
            <v>472</v>
          </cell>
          <cell r="H78">
            <v>146</v>
          </cell>
          <cell r="I78">
            <v>1296</v>
          </cell>
          <cell r="J78">
            <v>165</v>
          </cell>
          <cell r="K78">
            <v>0</v>
          </cell>
          <cell r="L78">
            <v>165</v>
          </cell>
          <cell r="M78">
            <v>0</v>
          </cell>
          <cell r="N78">
            <v>2.37</v>
          </cell>
          <cell r="R78">
            <v>14363.636363636364</v>
          </cell>
          <cell r="S78">
            <v>0</v>
          </cell>
          <cell r="T78">
            <v>69.620253164556956</v>
          </cell>
          <cell r="W78">
            <v>2370</v>
          </cell>
          <cell r="X78">
            <v>0</v>
          </cell>
        </row>
        <row r="79">
          <cell r="B79">
            <v>39593</v>
          </cell>
          <cell r="C79" t="str">
            <v>B-12</v>
          </cell>
          <cell r="D79" t="str">
            <v>B-12:Zone3</v>
          </cell>
          <cell r="E79">
            <v>9</v>
          </cell>
          <cell r="F79">
            <v>100</v>
          </cell>
          <cell r="G79">
            <v>461</v>
          </cell>
          <cell r="H79">
            <v>161</v>
          </cell>
          <cell r="I79">
            <v>1321</v>
          </cell>
          <cell r="J79">
            <v>159</v>
          </cell>
          <cell r="K79">
            <v>0</v>
          </cell>
          <cell r="L79">
            <v>159</v>
          </cell>
          <cell r="M79">
            <v>0</v>
          </cell>
          <cell r="N79">
            <v>2.0099999999999998</v>
          </cell>
          <cell r="R79">
            <v>12641.509433962265</v>
          </cell>
          <cell r="S79">
            <v>0</v>
          </cell>
          <cell r="T79">
            <v>79.104477611940297</v>
          </cell>
          <cell r="W79">
            <v>2009.9999999999998</v>
          </cell>
          <cell r="X79">
            <v>0</v>
          </cell>
        </row>
        <row r="80">
          <cell r="B80">
            <v>39627</v>
          </cell>
          <cell r="C80" t="str">
            <v>B-12</v>
          </cell>
          <cell r="D80" t="str">
            <v>B-12:Zone3</v>
          </cell>
          <cell r="E80">
            <v>10</v>
          </cell>
          <cell r="F80">
            <v>100</v>
          </cell>
          <cell r="G80">
            <v>532</v>
          </cell>
          <cell r="H80">
            <v>129</v>
          </cell>
          <cell r="I80">
            <v>48</v>
          </cell>
          <cell r="J80">
            <v>178</v>
          </cell>
          <cell r="K80">
            <v>0</v>
          </cell>
          <cell r="L80">
            <v>178</v>
          </cell>
          <cell r="M80">
            <v>0</v>
          </cell>
          <cell r="N80">
            <v>2.4900000000000002</v>
          </cell>
          <cell r="R80">
            <v>13988.76404494382</v>
          </cell>
          <cell r="S80">
            <v>0</v>
          </cell>
          <cell r="T80">
            <v>71.485943775100395</v>
          </cell>
          <cell r="W80">
            <v>2490</v>
          </cell>
          <cell r="X80">
            <v>0</v>
          </cell>
        </row>
        <row r="81">
          <cell r="B81">
            <v>39628</v>
          </cell>
          <cell r="C81" t="str">
            <v>B-12</v>
          </cell>
          <cell r="D81" t="str">
            <v>B-12:Zone3</v>
          </cell>
          <cell r="E81">
            <v>18</v>
          </cell>
          <cell r="F81">
            <v>100</v>
          </cell>
          <cell r="G81">
            <v>532</v>
          </cell>
          <cell r="H81">
            <v>130</v>
          </cell>
          <cell r="I81">
            <v>49</v>
          </cell>
          <cell r="J81">
            <v>153</v>
          </cell>
          <cell r="K81">
            <v>0</v>
          </cell>
          <cell r="L81">
            <v>153</v>
          </cell>
          <cell r="M81">
            <v>0</v>
          </cell>
          <cell r="N81">
            <v>2.48</v>
          </cell>
          <cell r="R81">
            <v>16209.150326797386</v>
          </cell>
          <cell r="S81">
            <v>0</v>
          </cell>
          <cell r="T81">
            <v>61.693548387096776</v>
          </cell>
          <cell r="V81" t="str">
            <v>during FGS</v>
          </cell>
          <cell r="W81">
            <v>2480</v>
          </cell>
          <cell r="X81">
            <v>0</v>
          </cell>
        </row>
        <row r="82">
          <cell r="B82">
            <v>39629</v>
          </cell>
          <cell r="C82" t="str">
            <v>B-12</v>
          </cell>
          <cell r="D82" t="str">
            <v>B-12:Zone3</v>
          </cell>
          <cell r="E82">
            <v>10</v>
          </cell>
          <cell r="F82">
            <v>100</v>
          </cell>
          <cell r="G82">
            <v>532</v>
          </cell>
          <cell r="H82">
            <v>120</v>
          </cell>
          <cell r="I82">
            <v>47</v>
          </cell>
          <cell r="J82">
            <v>122</v>
          </cell>
          <cell r="K82">
            <v>0</v>
          </cell>
          <cell r="L82">
            <v>122</v>
          </cell>
          <cell r="M82">
            <v>0</v>
          </cell>
          <cell r="N82">
            <v>2.5299999999999998</v>
          </cell>
          <cell r="R82">
            <v>20737.704918032789</v>
          </cell>
          <cell r="S82">
            <v>0</v>
          </cell>
          <cell r="T82">
            <v>48.221343873517789</v>
          </cell>
          <cell r="W82">
            <v>2530</v>
          </cell>
          <cell r="X82">
            <v>0</v>
          </cell>
        </row>
        <row r="83">
          <cell r="B83">
            <v>39650</v>
          </cell>
          <cell r="C83" t="str">
            <v>B-12</v>
          </cell>
          <cell r="D83" t="str">
            <v>B-12:Zone3</v>
          </cell>
          <cell r="E83">
            <v>13</v>
          </cell>
          <cell r="F83">
            <v>100</v>
          </cell>
          <cell r="G83">
            <v>532</v>
          </cell>
          <cell r="H83">
            <v>120</v>
          </cell>
          <cell r="I83">
            <v>46</v>
          </cell>
          <cell r="J83">
            <v>243</v>
          </cell>
          <cell r="K83">
            <v>0</v>
          </cell>
          <cell r="L83">
            <v>243</v>
          </cell>
          <cell r="M83">
            <v>0</v>
          </cell>
          <cell r="N83">
            <v>2.37</v>
          </cell>
          <cell r="R83">
            <v>9753.0864197530864</v>
          </cell>
          <cell r="S83">
            <v>0</v>
          </cell>
          <cell r="T83">
            <v>102.53164556962025</v>
          </cell>
          <cell r="V83" t="str">
            <v>after ADD PERF  (9775-9785; 9720-9735)</v>
          </cell>
          <cell r="W83">
            <v>2370</v>
          </cell>
          <cell r="X83">
            <v>0</v>
          </cell>
        </row>
        <row r="84">
          <cell r="B84">
            <v>39656</v>
          </cell>
          <cell r="C84" t="str">
            <v>B-12</v>
          </cell>
          <cell r="D84" t="str">
            <v>B-12:Zone3</v>
          </cell>
          <cell r="E84">
            <v>13</v>
          </cell>
          <cell r="F84">
            <v>100</v>
          </cell>
          <cell r="G84">
            <v>532</v>
          </cell>
          <cell r="H84">
            <v>107</v>
          </cell>
          <cell r="I84">
            <v>45</v>
          </cell>
          <cell r="J84">
            <v>106</v>
          </cell>
          <cell r="K84">
            <v>0</v>
          </cell>
          <cell r="L84">
            <v>106</v>
          </cell>
          <cell r="M84">
            <v>0</v>
          </cell>
          <cell r="N84">
            <v>2.35</v>
          </cell>
          <cell r="R84">
            <v>22169.811320754718</v>
          </cell>
          <cell r="S84">
            <v>0</v>
          </cell>
          <cell r="T84">
            <v>45.106382978723403</v>
          </cell>
          <cell r="W84">
            <v>2350</v>
          </cell>
          <cell r="X84">
            <v>0</v>
          </cell>
        </row>
        <row r="85">
          <cell r="B85">
            <v>39690</v>
          </cell>
          <cell r="C85" t="str">
            <v>B-12</v>
          </cell>
          <cell r="D85" t="str">
            <v>B-12:Zone3</v>
          </cell>
          <cell r="E85">
            <v>8</v>
          </cell>
          <cell r="F85">
            <v>100</v>
          </cell>
          <cell r="G85">
            <v>532</v>
          </cell>
          <cell r="H85">
            <v>119</v>
          </cell>
          <cell r="I85">
            <v>49</v>
          </cell>
          <cell r="J85">
            <v>45</v>
          </cell>
          <cell r="K85">
            <v>0</v>
          </cell>
          <cell r="L85">
            <v>45</v>
          </cell>
          <cell r="M85">
            <v>0</v>
          </cell>
          <cell r="N85">
            <v>1.2</v>
          </cell>
          <cell r="R85">
            <v>26666.666666666668</v>
          </cell>
          <cell r="S85">
            <v>0</v>
          </cell>
          <cell r="T85">
            <v>37.5</v>
          </cell>
          <cell r="V85" t="str">
            <v>wtr On/Off</v>
          </cell>
          <cell r="W85">
            <v>1200</v>
          </cell>
          <cell r="X85">
            <v>0</v>
          </cell>
        </row>
        <row r="86">
          <cell r="B86">
            <v>39760</v>
          </cell>
          <cell r="C86" t="str">
            <v>B-12</v>
          </cell>
          <cell r="D86" t="str">
            <v>B-12:Zone3</v>
          </cell>
          <cell r="E86">
            <v>9</v>
          </cell>
          <cell r="F86">
            <v>100</v>
          </cell>
          <cell r="G86">
            <v>542</v>
          </cell>
          <cell r="H86">
            <v>101</v>
          </cell>
          <cell r="I86">
            <v>812</v>
          </cell>
          <cell r="J86">
            <v>95</v>
          </cell>
          <cell r="K86">
            <v>66</v>
          </cell>
          <cell r="L86">
            <v>161</v>
          </cell>
          <cell r="M86">
            <v>40.993788819875775</v>
          </cell>
          <cell r="N86">
            <v>1.22</v>
          </cell>
          <cell r="R86">
            <v>12842.105263157895</v>
          </cell>
          <cell r="S86">
            <v>54.098360655737707</v>
          </cell>
          <cell r="T86">
            <v>131.96721311475409</v>
          </cell>
          <cell r="V86" t="str">
            <v>better</v>
          </cell>
          <cell r="W86">
            <v>1220</v>
          </cell>
          <cell r="X86">
            <v>0</v>
          </cell>
        </row>
        <row r="87">
          <cell r="B87">
            <v>39819</v>
          </cell>
          <cell r="C87" t="str">
            <v>B-12</v>
          </cell>
          <cell r="D87" t="str">
            <v>B-12:Zone3</v>
          </cell>
          <cell r="E87">
            <v>8</v>
          </cell>
          <cell r="F87">
            <v>100</v>
          </cell>
          <cell r="G87">
            <v>462</v>
          </cell>
          <cell r="H87">
            <v>80</v>
          </cell>
          <cell r="I87">
            <v>1040</v>
          </cell>
          <cell r="J87">
            <v>17</v>
          </cell>
          <cell r="K87">
            <v>209</v>
          </cell>
          <cell r="L87">
            <v>226</v>
          </cell>
          <cell r="M87">
            <v>92.477876106194685</v>
          </cell>
          <cell r="N87">
            <v>0.2</v>
          </cell>
          <cell r="R87">
            <v>11764.705882352941</v>
          </cell>
          <cell r="S87">
            <v>1045</v>
          </cell>
          <cell r="T87">
            <v>1130</v>
          </cell>
          <cell r="V87" t="str">
            <v>oil and water only shows for first 2 hrous</v>
          </cell>
          <cell r="W87">
            <v>200</v>
          </cell>
          <cell r="X87">
            <v>0</v>
          </cell>
        </row>
        <row r="88">
          <cell r="B88">
            <v>39894</v>
          </cell>
          <cell r="C88" t="str">
            <v>B-12</v>
          </cell>
          <cell r="D88" t="str">
            <v>B-12:Zone3</v>
          </cell>
          <cell r="E88">
            <v>14</v>
          </cell>
          <cell r="F88">
            <v>100</v>
          </cell>
          <cell r="G88">
            <v>455</v>
          </cell>
          <cell r="H88">
            <v>87</v>
          </cell>
          <cell r="I88">
            <v>1196</v>
          </cell>
          <cell r="J88">
            <v>25</v>
          </cell>
          <cell r="K88">
            <v>141</v>
          </cell>
          <cell r="L88">
            <v>166</v>
          </cell>
          <cell r="M88">
            <v>84.939759036144579</v>
          </cell>
          <cell r="N88">
            <v>0</v>
          </cell>
          <cell r="R88">
            <v>0</v>
          </cell>
          <cell r="T88">
            <v>0</v>
          </cell>
          <cell r="V88" t="str">
            <v>transmitter problems</v>
          </cell>
          <cell r="W88">
            <v>0</v>
          </cell>
          <cell r="X88">
            <v>0</v>
          </cell>
        </row>
        <row r="89">
          <cell r="B89">
            <v>39911</v>
          </cell>
          <cell r="C89" t="str">
            <v>B-12</v>
          </cell>
          <cell r="D89" t="str">
            <v>B-12:Zone3</v>
          </cell>
          <cell r="E89">
            <v>12</v>
          </cell>
          <cell r="F89">
            <v>100</v>
          </cell>
          <cell r="G89">
            <v>455</v>
          </cell>
          <cell r="H89">
            <v>87</v>
          </cell>
          <cell r="I89">
            <v>1240</v>
          </cell>
          <cell r="J89">
            <v>24</v>
          </cell>
          <cell r="K89">
            <v>238</v>
          </cell>
          <cell r="L89">
            <v>262</v>
          </cell>
          <cell r="M89">
            <v>90.839694656488547</v>
          </cell>
          <cell r="N89">
            <v>0</v>
          </cell>
          <cell r="R89">
            <v>0</v>
          </cell>
          <cell r="T89">
            <v>0</v>
          </cell>
          <cell r="W89">
            <v>0</v>
          </cell>
          <cell r="X89">
            <v>0</v>
          </cell>
        </row>
        <row r="90">
          <cell r="B90">
            <v>39930</v>
          </cell>
          <cell r="C90" t="str">
            <v>B-12</v>
          </cell>
          <cell r="D90" t="str">
            <v>B-12:Zone3</v>
          </cell>
          <cell r="E90">
            <v>8</v>
          </cell>
          <cell r="F90">
            <v>100</v>
          </cell>
          <cell r="G90">
            <v>387</v>
          </cell>
          <cell r="H90">
            <v>89</v>
          </cell>
          <cell r="I90">
            <v>952</v>
          </cell>
          <cell r="J90">
            <v>3</v>
          </cell>
          <cell r="K90">
            <v>26</v>
          </cell>
          <cell r="L90">
            <v>29</v>
          </cell>
          <cell r="M90">
            <v>89.65517241379311</v>
          </cell>
          <cell r="N90">
            <v>0.3</v>
          </cell>
          <cell r="R90">
            <v>100000</v>
          </cell>
          <cell r="S90">
            <v>86.666666666666671</v>
          </cell>
          <cell r="T90">
            <v>96.666666666666671</v>
          </cell>
          <cell r="V90" t="str">
            <v>load up</v>
          </cell>
          <cell r="W90">
            <v>300</v>
          </cell>
          <cell r="X90">
            <v>0</v>
          </cell>
        </row>
        <row r="91">
          <cell r="B91">
            <v>39953</v>
          </cell>
          <cell r="C91" t="str">
            <v>B-12</v>
          </cell>
          <cell r="D91" t="str">
            <v>B-12:Zone3</v>
          </cell>
          <cell r="E91">
            <v>4</v>
          </cell>
          <cell r="F91">
            <v>99</v>
          </cell>
          <cell r="G91">
            <v>375</v>
          </cell>
          <cell r="H91">
            <v>89</v>
          </cell>
          <cell r="I91">
            <v>1120</v>
          </cell>
          <cell r="J91">
            <v>2.5</v>
          </cell>
          <cell r="K91">
            <v>0</v>
          </cell>
          <cell r="L91">
            <v>2.5</v>
          </cell>
          <cell r="M91">
            <v>0</v>
          </cell>
          <cell r="N91">
            <v>0</v>
          </cell>
          <cell r="O91">
            <v>0</v>
          </cell>
          <cell r="P91">
            <v>0</v>
          </cell>
          <cell r="R91">
            <v>0</v>
          </cell>
          <cell r="T91">
            <v>0</v>
          </cell>
          <cell r="V91" t="str">
            <v>load up , need to S/I</v>
          </cell>
          <cell r="W91">
            <v>0</v>
          </cell>
          <cell r="X91">
            <v>0</v>
          </cell>
        </row>
        <row r="92">
          <cell r="B92">
            <v>40021</v>
          </cell>
          <cell r="C92" t="str">
            <v>B-12</v>
          </cell>
          <cell r="D92" t="str">
            <v>B-12:Zone3</v>
          </cell>
          <cell r="E92">
            <v>10</v>
          </cell>
          <cell r="F92">
            <v>100</v>
          </cell>
          <cell r="G92">
            <v>381</v>
          </cell>
          <cell r="H92">
            <v>100</v>
          </cell>
          <cell r="I92">
            <v>690</v>
          </cell>
          <cell r="J92">
            <v>121</v>
          </cell>
          <cell r="K92">
            <v>114</v>
          </cell>
          <cell r="L92">
            <v>235</v>
          </cell>
          <cell r="M92">
            <v>48.51063829787234</v>
          </cell>
          <cell r="N92">
            <v>0</v>
          </cell>
          <cell r="O92">
            <v>0.7</v>
          </cell>
          <cell r="P92">
            <v>1</v>
          </cell>
          <cell r="R92">
            <v>0</v>
          </cell>
          <cell r="T92">
            <v>0</v>
          </cell>
          <cell r="V92" t="str">
            <v xml:space="preserve">GL. Normal Mode (3 phase). Wtr lev too low </v>
          </cell>
          <cell r="W92">
            <v>0</v>
          </cell>
          <cell r="X92">
            <v>1000</v>
          </cell>
        </row>
        <row r="93">
          <cell r="B93">
            <v>40025</v>
          </cell>
          <cell r="C93" t="str">
            <v>B-12</v>
          </cell>
          <cell r="D93" t="str">
            <v>B-12:Zone3</v>
          </cell>
          <cell r="E93">
            <v>12</v>
          </cell>
          <cell r="F93">
            <v>100</v>
          </cell>
          <cell r="G93">
            <v>382</v>
          </cell>
          <cell r="H93">
            <v>97</v>
          </cell>
          <cell r="I93">
            <v>734</v>
          </cell>
          <cell r="J93">
            <v>114</v>
          </cell>
          <cell r="K93">
            <v>68</v>
          </cell>
          <cell r="L93">
            <v>182</v>
          </cell>
          <cell r="M93">
            <v>37.362637362637365</v>
          </cell>
          <cell r="N93">
            <v>0</v>
          </cell>
          <cell r="O93">
            <v>0.93</v>
          </cell>
          <cell r="P93">
            <v>1.1599999999999999</v>
          </cell>
          <cell r="R93">
            <v>0</v>
          </cell>
          <cell r="T93">
            <v>0</v>
          </cell>
          <cell r="V93" t="str">
            <v>GL Normal Mode</v>
          </cell>
          <cell r="W93">
            <v>0</v>
          </cell>
          <cell r="X93">
            <v>1160</v>
          </cell>
        </row>
        <row r="94">
          <cell r="B94">
            <v>40037</v>
          </cell>
          <cell r="C94" t="str">
            <v>B-12</v>
          </cell>
          <cell r="D94" t="str">
            <v>B-12:Zone3</v>
          </cell>
          <cell r="E94">
            <v>15</v>
          </cell>
          <cell r="F94">
            <v>98</v>
          </cell>
          <cell r="G94">
            <v>392</v>
          </cell>
          <cell r="H94">
            <v>93</v>
          </cell>
          <cell r="I94">
            <v>699</v>
          </cell>
          <cell r="J94">
            <v>90</v>
          </cell>
          <cell r="K94">
            <v>0</v>
          </cell>
          <cell r="L94">
            <v>90</v>
          </cell>
          <cell r="M94">
            <v>0</v>
          </cell>
          <cell r="N94">
            <v>0.28000000000000003</v>
          </cell>
          <cell r="O94">
            <v>1.59</v>
          </cell>
          <cell r="P94">
            <v>1.31</v>
          </cell>
          <cell r="R94">
            <v>3111.1111111111113</v>
          </cell>
          <cell r="S94">
            <v>0</v>
          </cell>
          <cell r="T94">
            <v>321.42857142857144</v>
          </cell>
          <cell r="V94" t="str">
            <v>Normal mode, wating for BSW result</v>
          </cell>
          <cell r="W94">
            <v>280</v>
          </cell>
          <cell r="X94">
            <v>1310</v>
          </cell>
        </row>
        <row r="95">
          <cell r="B95">
            <v>40261</v>
          </cell>
          <cell r="C95" t="str">
            <v>B-12</v>
          </cell>
          <cell r="D95" t="str">
            <v>B-12:Zone3</v>
          </cell>
          <cell r="E95">
            <v>14</v>
          </cell>
          <cell r="F95">
            <v>100</v>
          </cell>
          <cell r="G95">
            <v>368</v>
          </cell>
          <cell r="H95">
            <v>86</v>
          </cell>
          <cell r="I95">
            <v>1081</v>
          </cell>
          <cell r="J95">
            <v>171.5</v>
          </cell>
          <cell r="K95">
            <v>885.1</v>
          </cell>
          <cell r="L95">
            <v>1056.5999999999999</v>
          </cell>
          <cell r="M95">
            <v>83.768692031042974</v>
          </cell>
          <cell r="N95">
            <v>0.15</v>
          </cell>
          <cell r="O95">
            <v>0.15</v>
          </cell>
          <cell r="P95">
            <v>0</v>
          </cell>
          <cell r="R95">
            <v>874.63556851311955</v>
          </cell>
          <cell r="S95">
            <v>5900.666666666667</v>
          </cell>
          <cell r="T95">
            <v>7044</v>
          </cell>
          <cell r="V95" t="str">
            <v>new meter, water at lev 900 BW</v>
          </cell>
          <cell r="W95">
            <v>150</v>
          </cell>
          <cell r="X95">
            <v>0</v>
          </cell>
        </row>
        <row r="96">
          <cell r="B96">
            <v>40271</v>
          </cell>
          <cell r="C96" t="str">
            <v>B-12</v>
          </cell>
          <cell r="D96" t="str">
            <v>B-12:Zone3</v>
          </cell>
          <cell r="E96">
            <v>9</v>
          </cell>
          <cell r="F96">
            <v>100</v>
          </cell>
          <cell r="G96">
            <v>367</v>
          </cell>
          <cell r="H96">
            <v>87</v>
          </cell>
          <cell r="I96">
            <v>1090</v>
          </cell>
          <cell r="J96">
            <v>61.1</v>
          </cell>
          <cell r="K96">
            <v>815.2</v>
          </cell>
          <cell r="L96">
            <v>876.3</v>
          </cell>
          <cell r="M96">
            <v>93.027501997032985</v>
          </cell>
          <cell r="N96">
            <v>0.15</v>
          </cell>
          <cell r="O96">
            <v>0.15</v>
          </cell>
          <cell r="P96">
            <v>0</v>
          </cell>
          <cell r="R96">
            <v>2454.9918166939442</v>
          </cell>
          <cell r="S96">
            <v>5434.666666666667</v>
          </cell>
          <cell r="T96">
            <v>5842</v>
          </cell>
          <cell r="V96" t="str">
            <v>new meter, wtr too high</v>
          </cell>
          <cell r="W96">
            <v>150</v>
          </cell>
          <cell r="X96">
            <v>0</v>
          </cell>
        </row>
        <row r="97">
          <cell r="B97">
            <v>40278</v>
          </cell>
          <cell r="C97" t="str">
            <v>B-12</v>
          </cell>
          <cell r="D97" t="str">
            <v>B-12:Zone3</v>
          </cell>
          <cell r="E97">
            <v>20</v>
          </cell>
          <cell r="F97">
            <v>100</v>
          </cell>
          <cell r="G97">
            <v>367</v>
          </cell>
          <cell r="H97">
            <v>90</v>
          </cell>
          <cell r="I97">
            <v>1086</v>
          </cell>
          <cell r="J97">
            <v>61.6</v>
          </cell>
          <cell r="K97">
            <v>80</v>
          </cell>
          <cell r="L97">
            <v>141.6</v>
          </cell>
          <cell r="M97">
            <v>56.497175141242941</v>
          </cell>
          <cell r="N97">
            <v>0.15</v>
          </cell>
          <cell r="O97">
            <v>0.15</v>
          </cell>
          <cell r="P97">
            <v>0</v>
          </cell>
          <cell r="R97">
            <v>2435.0649350649351</v>
          </cell>
          <cell r="S97">
            <v>533.33333333333337</v>
          </cell>
          <cell r="T97">
            <v>944</v>
          </cell>
          <cell r="V97" t="str">
            <v>alloc purpoe</v>
          </cell>
          <cell r="W97">
            <v>150</v>
          </cell>
          <cell r="X97">
            <v>0</v>
          </cell>
        </row>
        <row r="98">
          <cell r="B98">
            <v>40324</v>
          </cell>
          <cell r="C98" t="str">
            <v>B-12</v>
          </cell>
          <cell r="D98" t="str">
            <v>B-12:Zone3</v>
          </cell>
          <cell r="E98">
            <v>9</v>
          </cell>
          <cell r="F98">
            <v>99</v>
          </cell>
          <cell r="G98">
            <v>368</v>
          </cell>
          <cell r="H98">
            <v>89</v>
          </cell>
          <cell r="I98">
            <v>985</v>
          </cell>
          <cell r="J98">
            <v>60</v>
          </cell>
          <cell r="K98">
            <v>56</v>
          </cell>
          <cell r="L98">
            <v>116</v>
          </cell>
          <cell r="M98">
            <v>48.275862068965516</v>
          </cell>
          <cell r="N98">
            <v>0.15</v>
          </cell>
          <cell r="O98">
            <v>0.15</v>
          </cell>
          <cell r="P98">
            <v>0</v>
          </cell>
          <cell r="R98">
            <v>2500</v>
          </cell>
          <cell r="S98">
            <v>373.33333333333331</v>
          </cell>
          <cell r="T98">
            <v>773.33333333333337</v>
          </cell>
          <cell r="V98" t="str">
            <v>LDM</v>
          </cell>
          <cell r="W98">
            <v>150</v>
          </cell>
          <cell r="X98">
            <v>0</v>
          </cell>
        </row>
        <row r="99">
          <cell r="B99">
            <v>40378</v>
          </cell>
          <cell r="C99" t="str">
            <v>B-12</v>
          </cell>
          <cell r="D99" t="str">
            <v>B-12:Zone3</v>
          </cell>
          <cell r="E99">
            <v>12</v>
          </cell>
          <cell r="F99">
            <v>99</v>
          </cell>
          <cell r="G99">
            <v>367</v>
          </cell>
          <cell r="H99">
            <v>88</v>
          </cell>
          <cell r="I99">
            <v>1022</v>
          </cell>
          <cell r="J99">
            <v>118</v>
          </cell>
          <cell r="K99">
            <v>90</v>
          </cell>
          <cell r="L99">
            <v>208</v>
          </cell>
          <cell r="M99">
            <v>43.269230769230766</v>
          </cell>
          <cell r="N99">
            <v>0.15</v>
          </cell>
          <cell r="O99">
            <v>0.15</v>
          </cell>
          <cell r="P99">
            <v>0</v>
          </cell>
          <cell r="R99">
            <v>1271.1864406779662</v>
          </cell>
          <cell r="S99">
            <v>600</v>
          </cell>
          <cell r="T99">
            <v>1386.6666666666667</v>
          </cell>
          <cell r="V99" t="str">
            <v>LDM (Gas 0.15 MMSCFD as per Dong Dave)</v>
          </cell>
          <cell r="W99">
            <v>150</v>
          </cell>
          <cell r="X99">
            <v>0</v>
          </cell>
        </row>
        <row r="100">
          <cell r="B100">
            <v>40387</v>
          </cell>
          <cell r="C100" t="str">
            <v>B-12</v>
          </cell>
          <cell r="D100" t="str">
            <v>B-12:Zone3</v>
          </cell>
          <cell r="E100">
            <v>18</v>
          </cell>
          <cell r="F100">
            <v>99</v>
          </cell>
          <cell r="G100">
            <v>366</v>
          </cell>
          <cell r="H100">
            <v>85</v>
          </cell>
          <cell r="I100">
            <v>1026</v>
          </cell>
          <cell r="J100">
            <v>80</v>
          </cell>
          <cell r="K100">
            <v>85</v>
          </cell>
          <cell r="L100">
            <v>165</v>
          </cell>
          <cell r="M100">
            <v>51.515151515151516</v>
          </cell>
          <cell r="N100">
            <v>0.15</v>
          </cell>
          <cell r="R100">
            <v>1875</v>
          </cell>
          <cell r="S100">
            <v>566.66666666666663</v>
          </cell>
          <cell r="T100">
            <v>1100</v>
          </cell>
          <cell r="V100" t="str">
            <v>LDM</v>
          </cell>
          <cell r="W100">
            <v>150</v>
          </cell>
          <cell r="X100">
            <v>0</v>
          </cell>
        </row>
        <row r="101">
          <cell r="B101">
            <v>40403</v>
          </cell>
          <cell r="C101" t="str">
            <v>B-12</v>
          </cell>
          <cell r="D101" t="str">
            <v>B-12:Zone3</v>
          </cell>
          <cell r="E101">
            <v>10</v>
          </cell>
          <cell r="F101">
            <v>99</v>
          </cell>
          <cell r="G101">
            <v>367</v>
          </cell>
          <cell r="H101">
            <v>89</v>
          </cell>
          <cell r="I101">
            <v>1034</v>
          </cell>
          <cell r="J101">
            <v>100</v>
          </cell>
          <cell r="K101">
            <v>94</v>
          </cell>
          <cell r="L101">
            <v>194</v>
          </cell>
          <cell r="M101">
            <v>48.453608247422679</v>
          </cell>
          <cell r="N101">
            <v>0.15</v>
          </cell>
          <cell r="O101">
            <v>0.15</v>
          </cell>
          <cell r="P101">
            <v>0</v>
          </cell>
          <cell r="R101">
            <v>1500</v>
          </cell>
          <cell r="S101">
            <v>626.66666666666663</v>
          </cell>
          <cell r="T101">
            <v>1293.3333333333333</v>
          </cell>
          <cell r="V101" t="str">
            <v>LDm (gas ~ 0.15 MMSCFD as per Dong)</v>
          </cell>
          <cell r="W101">
            <v>150</v>
          </cell>
          <cell r="X101">
            <v>0</v>
          </cell>
        </row>
        <row r="102">
          <cell r="B102">
            <v>40443</v>
          </cell>
          <cell r="C102" t="str">
            <v>B-12</v>
          </cell>
          <cell r="D102" t="str">
            <v>B-12:Zone3</v>
          </cell>
          <cell r="E102">
            <v>8</v>
          </cell>
          <cell r="F102">
            <v>99</v>
          </cell>
          <cell r="G102">
            <v>367</v>
          </cell>
          <cell r="H102">
            <v>88</v>
          </cell>
          <cell r="I102">
            <v>1049</v>
          </cell>
          <cell r="J102">
            <v>57.6</v>
          </cell>
          <cell r="K102">
            <v>84</v>
          </cell>
          <cell r="L102">
            <v>141.6</v>
          </cell>
          <cell r="M102">
            <v>59.322033898305087</v>
          </cell>
          <cell r="N102">
            <v>0.15</v>
          </cell>
          <cell r="O102">
            <v>0.15</v>
          </cell>
          <cell r="P102">
            <v>0</v>
          </cell>
          <cell r="R102">
            <v>2604.1666666666665</v>
          </cell>
          <cell r="S102">
            <v>560</v>
          </cell>
          <cell r="T102">
            <v>944</v>
          </cell>
          <cell r="W102">
            <v>150</v>
          </cell>
          <cell r="X102">
            <v>0</v>
          </cell>
        </row>
        <row r="103">
          <cell r="B103">
            <v>40449</v>
          </cell>
          <cell r="C103" t="str">
            <v>B-12</v>
          </cell>
          <cell r="D103" t="str">
            <v>B-12:Zone3</v>
          </cell>
          <cell r="E103">
            <v>7</v>
          </cell>
          <cell r="F103">
            <v>99</v>
          </cell>
          <cell r="G103">
            <v>367</v>
          </cell>
          <cell r="H103">
            <v>88</v>
          </cell>
          <cell r="I103">
            <v>1049</v>
          </cell>
          <cell r="J103">
            <v>87</v>
          </cell>
          <cell r="K103">
            <v>85</v>
          </cell>
          <cell r="L103">
            <v>172</v>
          </cell>
          <cell r="M103">
            <v>49.418604651162788</v>
          </cell>
          <cell r="N103">
            <v>0.1</v>
          </cell>
          <cell r="O103">
            <v>0.1</v>
          </cell>
          <cell r="R103">
            <v>1149.4252873563219</v>
          </cell>
          <cell r="S103">
            <v>850</v>
          </cell>
          <cell r="T103">
            <v>1720</v>
          </cell>
          <cell r="W103">
            <v>100</v>
          </cell>
          <cell r="X103">
            <v>0</v>
          </cell>
        </row>
        <row r="104">
          <cell r="B104">
            <v>40459</v>
          </cell>
          <cell r="C104" t="str">
            <v>B-12</v>
          </cell>
          <cell r="D104" t="str">
            <v>B-12:Zone3</v>
          </cell>
          <cell r="E104">
            <v>10</v>
          </cell>
          <cell r="F104">
            <v>99</v>
          </cell>
          <cell r="G104">
            <v>369</v>
          </cell>
          <cell r="H104">
            <v>89</v>
          </cell>
          <cell r="I104">
            <v>1043</v>
          </cell>
          <cell r="J104">
            <v>74</v>
          </cell>
          <cell r="K104">
            <v>90</v>
          </cell>
          <cell r="L104">
            <v>164</v>
          </cell>
          <cell r="M104">
            <v>54.878048780487802</v>
          </cell>
          <cell r="N104">
            <v>0.65</v>
          </cell>
          <cell r="O104">
            <v>0.65</v>
          </cell>
          <cell r="P104">
            <v>0</v>
          </cell>
          <cell r="R104">
            <v>8783.7837837837833</v>
          </cell>
          <cell r="S104">
            <v>138.46153846153845</v>
          </cell>
          <cell r="T104">
            <v>252.30769230769232</v>
          </cell>
          <cell r="W104">
            <v>650</v>
          </cell>
          <cell r="X104">
            <v>0</v>
          </cell>
        </row>
        <row r="105">
          <cell r="B105">
            <v>40473</v>
          </cell>
          <cell r="C105" t="str">
            <v>B-12</v>
          </cell>
          <cell r="D105" t="str">
            <v>B-12:Zone3</v>
          </cell>
          <cell r="E105">
            <v>12</v>
          </cell>
          <cell r="F105">
            <v>99</v>
          </cell>
          <cell r="G105">
            <v>369</v>
          </cell>
          <cell r="H105">
            <v>85</v>
          </cell>
          <cell r="I105">
            <v>1049</v>
          </cell>
          <cell r="J105">
            <v>192</v>
          </cell>
          <cell r="K105">
            <v>98</v>
          </cell>
          <cell r="L105">
            <v>290</v>
          </cell>
          <cell r="M105">
            <v>33.793103448275865</v>
          </cell>
          <cell r="N105">
            <v>0.94</v>
          </cell>
          <cell r="O105">
            <v>0.94</v>
          </cell>
          <cell r="P105">
            <v>0</v>
          </cell>
          <cell r="R105">
            <v>4895.833333333333</v>
          </cell>
          <cell r="S105">
            <v>104.25531914893617</v>
          </cell>
          <cell r="T105">
            <v>308.51063829787233</v>
          </cell>
          <cell r="W105">
            <v>940</v>
          </cell>
          <cell r="X105">
            <v>0</v>
          </cell>
        </row>
        <row r="106">
          <cell r="B106">
            <v>40473</v>
          </cell>
          <cell r="C106" t="str">
            <v>B-12</v>
          </cell>
          <cell r="D106" t="str">
            <v>B-12:Zone3</v>
          </cell>
          <cell r="E106">
            <v>12</v>
          </cell>
          <cell r="F106">
            <v>99</v>
          </cell>
          <cell r="G106">
            <v>369</v>
          </cell>
          <cell r="H106">
            <v>85</v>
          </cell>
          <cell r="I106">
            <v>1049</v>
          </cell>
          <cell r="J106">
            <v>192</v>
          </cell>
          <cell r="K106">
            <v>0</v>
          </cell>
          <cell r="L106">
            <v>192</v>
          </cell>
          <cell r="M106">
            <v>0</v>
          </cell>
          <cell r="N106">
            <v>0.94</v>
          </cell>
          <cell r="O106">
            <v>0.94</v>
          </cell>
          <cell r="P106">
            <v>0</v>
          </cell>
          <cell r="R106">
            <v>4895.833333333333</v>
          </cell>
          <cell r="S106">
            <v>0</v>
          </cell>
          <cell r="T106">
            <v>204.25531914893617</v>
          </cell>
          <cell r="V106" t="str">
            <v>ALOC - 100 BW</v>
          </cell>
          <cell r="W106">
            <v>940</v>
          </cell>
          <cell r="X106">
            <v>0</v>
          </cell>
        </row>
        <row r="107">
          <cell r="B107">
            <v>40712</v>
          </cell>
          <cell r="C107" t="str">
            <v>B-12</v>
          </cell>
          <cell r="D107" t="str">
            <v>B-12:Zone3</v>
          </cell>
          <cell r="E107">
            <v>7</v>
          </cell>
          <cell r="F107">
            <v>99</v>
          </cell>
          <cell r="G107">
            <v>323</v>
          </cell>
          <cell r="H107">
            <v>81</v>
          </cell>
          <cell r="I107">
            <v>1092</v>
          </cell>
          <cell r="J107">
            <v>80.900000000000006</v>
          </cell>
          <cell r="K107">
            <v>75</v>
          </cell>
          <cell r="L107">
            <v>155.9</v>
          </cell>
          <cell r="M107">
            <v>48.10776138550353</v>
          </cell>
          <cell r="N107">
            <v>0.98</v>
          </cell>
          <cell r="O107">
            <v>0.98</v>
          </cell>
          <cell r="P107">
            <v>0</v>
          </cell>
          <cell r="R107">
            <v>12113.720642768851</v>
          </cell>
          <cell r="S107">
            <v>76.530612244897952</v>
          </cell>
          <cell r="T107">
            <v>159.08163265306123</v>
          </cell>
          <cell r="W107">
            <v>980</v>
          </cell>
          <cell r="X107">
            <v>0</v>
          </cell>
        </row>
        <row r="108">
          <cell r="B108">
            <v>41020</v>
          </cell>
          <cell r="C108" t="str">
            <v>B-12</v>
          </cell>
          <cell r="D108" t="str">
            <v>B-12:Zone3</v>
          </cell>
          <cell r="E108">
            <v>10</v>
          </cell>
          <cell r="F108">
            <v>99</v>
          </cell>
          <cell r="G108">
            <v>192</v>
          </cell>
          <cell r="H108">
            <v>84</v>
          </cell>
          <cell r="I108">
            <v>883</v>
          </cell>
          <cell r="J108">
            <v>54.5</v>
          </cell>
          <cell r="K108">
            <v>79.099999999999994</v>
          </cell>
          <cell r="L108">
            <v>133.6</v>
          </cell>
          <cell r="M108">
            <v>59.206586826347305</v>
          </cell>
          <cell r="N108">
            <v>0</v>
          </cell>
          <cell r="O108">
            <v>0</v>
          </cell>
          <cell r="P108">
            <v>0</v>
          </cell>
          <cell r="R108">
            <v>0</v>
          </cell>
          <cell r="T108">
            <v>0</v>
          </cell>
          <cell r="V108" t="str">
            <v>after rewheeled</v>
          </cell>
          <cell r="W108">
            <v>0</v>
          </cell>
          <cell r="X108">
            <v>0</v>
          </cell>
        </row>
        <row r="109">
          <cell r="B109">
            <v>41527</v>
          </cell>
          <cell r="C109" t="str">
            <v>B-12</v>
          </cell>
          <cell r="D109" t="str">
            <v>B-12:Zone3</v>
          </cell>
          <cell r="E109">
            <v>12</v>
          </cell>
          <cell r="F109">
            <v>99</v>
          </cell>
          <cell r="G109">
            <v>185</v>
          </cell>
          <cell r="H109">
            <v>107</v>
          </cell>
          <cell r="I109">
            <v>849</v>
          </cell>
          <cell r="J109">
            <v>154.88999999999999</v>
          </cell>
          <cell r="K109">
            <v>224.84</v>
          </cell>
          <cell r="L109">
            <v>379.73</v>
          </cell>
          <cell r="M109">
            <v>59.21049166513049</v>
          </cell>
          <cell r="N109">
            <v>0.11</v>
          </cell>
          <cell r="O109">
            <v>0.11</v>
          </cell>
          <cell r="P109">
            <v>0</v>
          </cell>
          <cell r="R109">
            <v>710.18141907159918</v>
          </cell>
          <cell r="S109">
            <v>2044</v>
          </cell>
          <cell r="T109">
            <v>3452.090909090909</v>
          </cell>
          <cell r="V109" t="str">
            <v>No Manual WC. Difficult to take sample. Asume WC similar to last valid test, 59.21%</v>
          </cell>
          <cell r="W109">
            <v>110</v>
          </cell>
          <cell r="X109">
            <v>0</v>
          </cell>
        </row>
        <row r="110">
          <cell r="B110">
            <v>41528</v>
          </cell>
          <cell r="C110" t="str">
            <v>B-12</v>
          </cell>
          <cell r="D110" t="str">
            <v>B-12:Zone3</v>
          </cell>
          <cell r="E110">
            <v>8</v>
          </cell>
          <cell r="F110">
            <v>99</v>
          </cell>
          <cell r="G110">
            <v>179</v>
          </cell>
          <cell r="H110">
            <v>103</v>
          </cell>
          <cell r="I110">
            <v>854</v>
          </cell>
          <cell r="J110">
            <v>113.49</v>
          </cell>
          <cell r="K110">
            <v>164.74</v>
          </cell>
          <cell r="L110">
            <v>278.23</v>
          </cell>
          <cell r="M110">
            <v>59.210006110052831</v>
          </cell>
          <cell r="N110">
            <v>0.08</v>
          </cell>
          <cell r="O110">
            <v>0.08</v>
          </cell>
          <cell r="P110">
            <v>0</v>
          </cell>
          <cell r="R110">
            <v>704.90792140276676</v>
          </cell>
          <cell r="S110">
            <v>2059.25</v>
          </cell>
          <cell r="T110">
            <v>3477.875</v>
          </cell>
          <cell r="V110" t="str">
            <v>No Manual WC. Difficult to take sample. Asume WC similar to last valid test, 59.21%</v>
          </cell>
          <cell r="W110">
            <v>80</v>
          </cell>
          <cell r="X110">
            <v>0</v>
          </cell>
        </row>
        <row r="111">
          <cell r="B111">
            <v>41681</v>
          </cell>
          <cell r="C111" t="str">
            <v>B-12</v>
          </cell>
          <cell r="D111" t="str">
            <v>B-12:Zone3</v>
          </cell>
          <cell r="E111">
            <v>24</v>
          </cell>
          <cell r="F111">
            <v>99</v>
          </cell>
          <cell r="G111">
            <v>222</v>
          </cell>
          <cell r="H111">
            <v>94</v>
          </cell>
          <cell r="I111">
            <v>835</v>
          </cell>
          <cell r="J111">
            <v>160</v>
          </cell>
          <cell r="K111">
            <v>0</v>
          </cell>
          <cell r="L111">
            <v>160</v>
          </cell>
          <cell r="M111">
            <v>0</v>
          </cell>
          <cell r="N111">
            <v>0.1</v>
          </cell>
          <cell r="O111">
            <v>0.1</v>
          </cell>
          <cell r="P111">
            <v>0</v>
          </cell>
          <cell r="R111">
            <v>625</v>
          </cell>
          <cell r="S111">
            <v>0</v>
          </cell>
          <cell r="T111">
            <v>1600</v>
          </cell>
          <cell r="V111" t="str">
            <v>WC 0%. Post shut in</v>
          </cell>
          <cell r="W111">
            <v>100</v>
          </cell>
          <cell r="X111">
            <v>0</v>
          </cell>
        </row>
        <row r="112">
          <cell r="B112">
            <v>41723</v>
          </cell>
          <cell r="C112" t="str">
            <v>B-12</v>
          </cell>
          <cell r="D112" t="str">
            <v>B-12:Zone3</v>
          </cell>
          <cell r="E112">
            <v>5</v>
          </cell>
          <cell r="F112">
            <v>99</v>
          </cell>
          <cell r="G112">
            <v>226</v>
          </cell>
          <cell r="H112">
            <v>111</v>
          </cell>
          <cell r="I112">
            <v>847</v>
          </cell>
          <cell r="J112">
            <v>497.5</v>
          </cell>
          <cell r="K112">
            <v>43.26</v>
          </cell>
          <cell r="L112">
            <v>540.76</v>
          </cell>
          <cell r="M112">
            <v>7.9998520600636143</v>
          </cell>
          <cell r="N112">
            <v>0.3</v>
          </cell>
          <cell r="O112">
            <v>0.3</v>
          </cell>
          <cell r="P112">
            <v>0</v>
          </cell>
          <cell r="R112">
            <v>603.0150753768844</v>
          </cell>
          <cell r="S112">
            <v>144.19999999999999</v>
          </cell>
          <cell r="T112">
            <v>1802.5333333333333</v>
          </cell>
          <cell r="V112" t="str">
            <v xml:space="preserve">Flow during FGS for 7 hours. Post shut-in. WC average 8% (FL 2, WT-TS 14%). assume 6 hours on. </v>
          </cell>
          <cell r="W112">
            <v>300</v>
          </cell>
          <cell r="X112">
            <v>0</v>
          </cell>
        </row>
        <row r="113">
          <cell r="B113">
            <v>41724</v>
          </cell>
          <cell r="C113" t="str">
            <v>B-12</v>
          </cell>
          <cell r="D113" t="str">
            <v>B-12:Zone3</v>
          </cell>
          <cell r="E113">
            <v>6</v>
          </cell>
          <cell r="F113">
            <v>99</v>
          </cell>
          <cell r="G113">
            <v>222</v>
          </cell>
          <cell r="H113">
            <v>92</v>
          </cell>
          <cell r="I113">
            <v>842</v>
          </cell>
          <cell r="J113">
            <v>151.6</v>
          </cell>
          <cell r="K113">
            <v>13.2</v>
          </cell>
          <cell r="L113">
            <v>164.8</v>
          </cell>
          <cell r="M113">
            <v>8.0097087378640772</v>
          </cell>
          <cell r="N113">
            <v>0.09</v>
          </cell>
          <cell r="O113">
            <v>0.09</v>
          </cell>
          <cell r="P113">
            <v>0</v>
          </cell>
          <cell r="R113">
            <v>593.66754617414244</v>
          </cell>
          <cell r="S113">
            <v>146.66666666666666</v>
          </cell>
          <cell r="T113">
            <v>1831.1111111111111</v>
          </cell>
          <cell r="V113" t="str">
            <v>FLow for 8 hours. WC average 8% (FL 2, WT-TS 14%). assume 6 hours on.</v>
          </cell>
          <cell r="W113">
            <v>90</v>
          </cell>
          <cell r="X113">
            <v>0</v>
          </cell>
        </row>
        <row r="114">
          <cell r="B114">
            <v>42222</v>
          </cell>
          <cell r="C114" t="str">
            <v>B-12</v>
          </cell>
          <cell r="D114" t="str">
            <v>B-12:Zone3</v>
          </cell>
          <cell r="E114">
            <v>22</v>
          </cell>
          <cell r="F114">
            <v>99</v>
          </cell>
          <cell r="G114">
            <v>207</v>
          </cell>
          <cell r="H114">
            <v>95</v>
          </cell>
          <cell r="I114">
            <v>833</v>
          </cell>
          <cell r="J114">
            <v>255.61</v>
          </cell>
          <cell r="K114">
            <v>5.2160000000000002</v>
          </cell>
          <cell r="L114">
            <v>260.82600000000002</v>
          </cell>
          <cell r="M114">
            <v>1.9998006333724399</v>
          </cell>
          <cell r="N114">
            <v>0.01</v>
          </cell>
          <cell r="O114">
            <v>0.01</v>
          </cell>
          <cell r="P114">
            <v>0</v>
          </cell>
          <cell r="R114">
            <v>39.122100074331989</v>
          </cell>
          <cell r="S114">
            <v>521.6</v>
          </cell>
          <cell r="T114">
            <v>26082.6</v>
          </cell>
          <cell r="V114" t="str">
            <v>Lab WC 2%. Post PBU.</v>
          </cell>
          <cell r="W114">
            <v>10</v>
          </cell>
          <cell r="X114">
            <v>0</v>
          </cell>
        </row>
        <row r="115">
          <cell r="B115">
            <v>42224</v>
          </cell>
          <cell r="C115" t="str">
            <v>B-12</v>
          </cell>
          <cell r="D115" t="str">
            <v>B-12:Zone3</v>
          </cell>
          <cell r="E115">
            <v>21</v>
          </cell>
          <cell r="F115">
            <v>99</v>
          </cell>
          <cell r="G115">
            <v>196</v>
          </cell>
          <cell r="H115">
            <v>85</v>
          </cell>
          <cell r="I115">
            <v>844</v>
          </cell>
          <cell r="J115">
            <v>15.8</v>
          </cell>
          <cell r="K115">
            <v>0.32240000000000002</v>
          </cell>
          <cell r="L115">
            <v>16.122399999999999</v>
          </cell>
          <cell r="M115">
            <v>1.9997022775765394</v>
          </cell>
          <cell r="N115">
            <v>1.26E-2</v>
          </cell>
          <cell r="O115">
            <v>1.26E-2</v>
          </cell>
          <cell r="P115">
            <v>0</v>
          </cell>
          <cell r="R115">
            <v>797.46835443037969</v>
          </cell>
          <cell r="S115">
            <v>25.587301587301589</v>
          </cell>
          <cell r="T115">
            <v>1279.5555555555557</v>
          </cell>
          <cell r="V115" t="str">
            <v>Virtual test. Assume lab WC 2%</v>
          </cell>
          <cell r="W115">
            <v>12.6</v>
          </cell>
          <cell r="X115">
            <v>0</v>
          </cell>
        </row>
        <row r="116">
          <cell r="B116">
            <v>42226</v>
          </cell>
          <cell r="C116" t="str">
            <v>B-12</v>
          </cell>
          <cell r="D116" t="str">
            <v>B-12:Zone3</v>
          </cell>
          <cell r="E116">
            <v>21</v>
          </cell>
          <cell r="F116">
            <v>99</v>
          </cell>
          <cell r="G116">
            <v>196</v>
          </cell>
          <cell r="H116">
            <v>85</v>
          </cell>
          <cell r="I116">
            <v>844</v>
          </cell>
          <cell r="J116">
            <v>15.8</v>
          </cell>
          <cell r="K116">
            <v>0.32240000000000002</v>
          </cell>
          <cell r="L116">
            <v>16.122399999999999</v>
          </cell>
          <cell r="M116">
            <v>1.9997022775765394</v>
          </cell>
          <cell r="N116">
            <v>1.26E-2</v>
          </cell>
          <cell r="O116">
            <v>1.26E-2</v>
          </cell>
          <cell r="P116">
            <v>0</v>
          </cell>
          <cell r="R116">
            <v>797.46835443037969</v>
          </cell>
          <cell r="S116">
            <v>25.587301587301589</v>
          </cell>
          <cell r="T116">
            <v>1279.5555555555557</v>
          </cell>
          <cell r="V116" t="str">
            <v>Assume lab WC 2%</v>
          </cell>
          <cell r="W116">
            <v>12.6</v>
          </cell>
          <cell r="X116">
            <v>0</v>
          </cell>
        </row>
        <row r="117">
          <cell r="B117">
            <v>42305</v>
          </cell>
          <cell r="C117" t="str">
            <v>B-12</v>
          </cell>
          <cell r="D117" t="str">
            <v>B-12:Zone3</v>
          </cell>
          <cell r="E117">
            <v>17</v>
          </cell>
          <cell r="F117">
            <v>99</v>
          </cell>
          <cell r="G117">
            <v>191</v>
          </cell>
          <cell r="H117">
            <v>95</v>
          </cell>
          <cell r="I117">
            <v>801</v>
          </cell>
          <cell r="J117">
            <v>310.77999999999997</v>
          </cell>
          <cell r="K117">
            <v>5.7</v>
          </cell>
          <cell r="L117">
            <v>316.48</v>
          </cell>
          <cell r="M117">
            <v>1.801061678463094</v>
          </cell>
          <cell r="N117">
            <v>0.31</v>
          </cell>
          <cell r="O117">
            <v>1.49</v>
          </cell>
          <cell r="P117">
            <v>1.18</v>
          </cell>
          <cell r="Q117">
            <v>50</v>
          </cell>
          <cell r="R117">
            <v>997.49018598365399</v>
          </cell>
          <cell r="S117">
            <v>18.387096774193548</v>
          </cell>
          <cell r="T117">
            <v>1020.9032258064516</v>
          </cell>
          <cell r="V117" t="str">
            <v>Average lab WC 2.4%. Online with Gas Lift.</v>
          </cell>
          <cell r="W117">
            <v>310</v>
          </cell>
          <cell r="X117">
            <v>1180</v>
          </cell>
        </row>
        <row r="118">
          <cell r="B118">
            <v>42307</v>
          </cell>
          <cell r="C118" t="str">
            <v>B-12</v>
          </cell>
          <cell r="D118" t="str">
            <v>B-12:Zone3</v>
          </cell>
          <cell r="E118">
            <v>24</v>
          </cell>
          <cell r="F118">
            <v>99</v>
          </cell>
          <cell r="G118">
            <v>191</v>
          </cell>
          <cell r="H118">
            <v>92</v>
          </cell>
          <cell r="I118">
            <v>791</v>
          </cell>
          <cell r="J118">
            <v>208</v>
          </cell>
          <cell r="K118">
            <v>4</v>
          </cell>
          <cell r="L118">
            <v>212</v>
          </cell>
          <cell r="M118">
            <v>1.8867924528301887</v>
          </cell>
          <cell r="N118">
            <v>0.21</v>
          </cell>
          <cell r="O118">
            <v>1.47</v>
          </cell>
          <cell r="P118">
            <v>1.26</v>
          </cell>
          <cell r="Q118">
            <v>54.8</v>
          </cell>
          <cell r="R118">
            <v>1009.6153846153846</v>
          </cell>
          <cell r="S118">
            <v>19.047619047619047</v>
          </cell>
          <cell r="T118">
            <v>1009.5238095238095</v>
          </cell>
          <cell r="V118" t="str">
            <v>Average lab WC 2.4%. Online with Gas Lift.</v>
          </cell>
          <cell r="W118">
            <v>210</v>
          </cell>
          <cell r="X118">
            <v>1260</v>
          </cell>
        </row>
        <row r="119">
          <cell r="B119">
            <v>42315</v>
          </cell>
          <cell r="C119" t="str">
            <v>B-12</v>
          </cell>
          <cell r="D119" t="str">
            <v>B-12:Zone3</v>
          </cell>
          <cell r="E119">
            <v>23</v>
          </cell>
          <cell r="F119">
            <v>99</v>
          </cell>
          <cell r="G119">
            <v>198</v>
          </cell>
          <cell r="H119">
            <v>87</v>
          </cell>
          <cell r="I119">
            <v>807</v>
          </cell>
          <cell r="J119">
            <v>468.96</v>
          </cell>
          <cell r="K119">
            <v>11.53</v>
          </cell>
          <cell r="L119">
            <v>480.49</v>
          </cell>
          <cell r="M119">
            <v>2.3996337072571752</v>
          </cell>
          <cell r="N119">
            <v>0.47</v>
          </cell>
          <cell r="O119">
            <v>4.47</v>
          </cell>
          <cell r="P119">
            <v>4.01</v>
          </cell>
          <cell r="Q119">
            <v>74.8</v>
          </cell>
          <cell r="R119">
            <v>1002.2176731490958</v>
          </cell>
          <cell r="S119">
            <v>24.531914893617021</v>
          </cell>
          <cell r="T119">
            <v>1022.3191489361702</v>
          </cell>
          <cell r="V119" t="str">
            <v>Assume WC 1.8%. Need to check TS meter.</v>
          </cell>
          <cell r="W119">
            <v>470</v>
          </cell>
          <cell r="X119">
            <v>4010</v>
          </cell>
        </row>
        <row r="120">
          <cell r="B120">
            <v>42329</v>
          </cell>
          <cell r="C120" t="str">
            <v>B-12</v>
          </cell>
          <cell r="D120" t="str">
            <v>B-12:Zone3</v>
          </cell>
          <cell r="E120">
            <v>24</v>
          </cell>
          <cell r="F120">
            <v>100</v>
          </cell>
          <cell r="G120">
            <v>196</v>
          </cell>
          <cell r="H120">
            <v>91</v>
          </cell>
          <cell r="I120">
            <v>801</v>
          </cell>
          <cell r="J120">
            <v>89.63</v>
          </cell>
          <cell r="K120">
            <v>2.2000000000000002</v>
          </cell>
          <cell r="L120">
            <v>91.83</v>
          </cell>
          <cell r="M120">
            <v>2.3957312425133397</v>
          </cell>
          <cell r="N120">
            <v>0.09</v>
          </cell>
          <cell r="O120">
            <v>1.88</v>
          </cell>
          <cell r="P120">
            <v>1.79</v>
          </cell>
          <cell r="R120">
            <v>1004.1280821153632</v>
          </cell>
          <cell r="S120">
            <v>24.444444444444443</v>
          </cell>
          <cell r="T120">
            <v>1020.3333333333334</v>
          </cell>
          <cell r="V120" t="str">
            <v>Assume WC 2.4%. GL meter = 1.79 MM.</v>
          </cell>
          <cell r="W120">
            <v>90</v>
          </cell>
          <cell r="X120">
            <v>1790</v>
          </cell>
        </row>
        <row r="121">
          <cell r="B121">
            <v>42339</v>
          </cell>
          <cell r="C121" t="str">
            <v>B-12</v>
          </cell>
          <cell r="D121" t="str">
            <v>B-12:Zone3</v>
          </cell>
          <cell r="E121">
            <v>16</v>
          </cell>
          <cell r="F121">
            <v>100</v>
          </cell>
          <cell r="G121">
            <v>196</v>
          </cell>
          <cell r="H121">
            <v>81</v>
          </cell>
          <cell r="I121">
            <v>802</v>
          </cell>
          <cell r="J121">
            <v>200.51</v>
          </cell>
          <cell r="K121">
            <v>4.93</v>
          </cell>
          <cell r="L121">
            <v>205.44</v>
          </cell>
          <cell r="M121">
            <v>2.3997274143302181</v>
          </cell>
          <cell r="N121">
            <v>0.2</v>
          </cell>
          <cell r="O121">
            <v>2.2200000000000002</v>
          </cell>
          <cell r="P121">
            <v>2.02</v>
          </cell>
          <cell r="R121">
            <v>997.45648596079991</v>
          </cell>
          <cell r="S121">
            <v>24.65</v>
          </cell>
          <cell r="T121">
            <v>1025</v>
          </cell>
          <cell r="V121" t="str">
            <v>Assume WC 2.4%. GL meter = 2.02 MM.</v>
          </cell>
          <cell r="W121">
            <v>200</v>
          </cell>
          <cell r="X121">
            <v>2020</v>
          </cell>
        </row>
        <row r="122">
          <cell r="B122">
            <v>42342</v>
          </cell>
          <cell r="C122" t="str">
            <v>B-12</v>
          </cell>
          <cell r="D122" t="str">
            <v>B-12:Zone3</v>
          </cell>
          <cell r="E122">
            <v>14.5</v>
          </cell>
          <cell r="F122">
            <v>100</v>
          </cell>
          <cell r="G122">
            <v>191</v>
          </cell>
          <cell r="H122">
            <v>82</v>
          </cell>
          <cell r="I122">
            <v>802</v>
          </cell>
          <cell r="J122">
            <v>248.39</v>
          </cell>
          <cell r="K122">
            <v>6.11</v>
          </cell>
          <cell r="L122">
            <v>254.5</v>
          </cell>
          <cell r="M122">
            <v>2.4007858546168959</v>
          </cell>
          <cell r="N122">
            <v>0.25</v>
          </cell>
          <cell r="O122">
            <v>2.1800000000000002</v>
          </cell>
          <cell r="P122">
            <v>1.93</v>
          </cell>
          <cell r="Q122">
            <v>39</v>
          </cell>
          <cell r="R122">
            <v>1006.4817424211925</v>
          </cell>
          <cell r="S122">
            <v>24.44</v>
          </cell>
          <cell r="T122">
            <v>1020</v>
          </cell>
          <cell r="V122" t="str">
            <v>Assume WC 2.4%. GL meter = 1.93 MM.</v>
          </cell>
          <cell r="W122">
            <v>250</v>
          </cell>
          <cell r="X122">
            <v>1930</v>
          </cell>
        </row>
        <row r="123">
          <cell r="B123">
            <v>42394</v>
          </cell>
          <cell r="C123" t="str">
            <v>B-12</v>
          </cell>
          <cell r="D123" t="str">
            <v>B-12:Zone3</v>
          </cell>
          <cell r="E123">
            <v>22</v>
          </cell>
          <cell r="F123">
            <v>100</v>
          </cell>
          <cell r="G123">
            <v>197</v>
          </cell>
          <cell r="H123">
            <v>85</v>
          </cell>
          <cell r="I123">
            <v>799</v>
          </cell>
          <cell r="J123">
            <v>155.87</v>
          </cell>
          <cell r="K123">
            <v>3.83</v>
          </cell>
          <cell r="L123">
            <v>159.69999999999999</v>
          </cell>
          <cell r="M123">
            <v>2.3982467125860989</v>
          </cell>
          <cell r="N123">
            <v>0.16</v>
          </cell>
          <cell r="O123">
            <v>1.1000000000000001</v>
          </cell>
          <cell r="P123">
            <v>0.94</v>
          </cell>
          <cell r="Q123">
            <v>34.799999999999997</v>
          </cell>
          <cell r="R123">
            <v>1026.4964393404759</v>
          </cell>
          <cell r="T123">
            <v>998.125</v>
          </cell>
          <cell r="V123" t="str">
            <v>Assume WC 2.4%. GL meter = 0.94 MM. Gas TS = 0 MM.</v>
          </cell>
          <cell r="W123">
            <v>160</v>
          </cell>
          <cell r="X123">
            <v>940</v>
          </cell>
        </row>
        <row r="124">
          <cell r="B124">
            <v>42408</v>
          </cell>
          <cell r="C124" t="str">
            <v>B-12</v>
          </cell>
          <cell r="D124" t="str">
            <v>B-12:Zone3</v>
          </cell>
          <cell r="E124">
            <v>23</v>
          </cell>
          <cell r="F124">
            <v>99</v>
          </cell>
          <cell r="G124">
            <v>193</v>
          </cell>
          <cell r="H124">
            <v>82</v>
          </cell>
          <cell r="I124">
            <v>790</v>
          </cell>
          <cell r="J124">
            <v>103.34</v>
          </cell>
          <cell r="K124">
            <v>21.17</v>
          </cell>
          <cell r="L124">
            <v>124.51</v>
          </cell>
          <cell r="M124">
            <v>17.002650389526945</v>
          </cell>
          <cell r="N124">
            <v>0.1</v>
          </cell>
          <cell r="O124">
            <v>2.8</v>
          </cell>
          <cell r="P124">
            <v>2.7</v>
          </cell>
          <cell r="Q124">
            <v>20</v>
          </cell>
          <cell r="R124">
            <v>967.67950454809363</v>
          </cell>
          <cell r="S124">
            <v>211.7</v>
          </cell>
          <cell r="T124">
            <v>1245</v>
          </cell>
          <cell r="V124" t="str">
            <v>Lab WC 17% (5 Feb 2016)</v>
          </cell>
          <cell r="W124">
            <v>100</v>
          </cell>
          <cell r="X124">
            <v>2700</v>
          </cell>
        </row>
        <row r="125">
          <cell r="B125">
            <v>42447</v>
          </cell>
          <cell r="C125" t="str">
            <v>B-12</v>
          </cell>
          <cell r="D125" t="str">
            <v>B-12:Zone3</v>
          </cell>
          <cell r="E125">
            <v>13</v>
          </cell>
          <cell r="F125">
            <v>99</v>
          </cell>
          <cell r="G125">
            <v>151</v>
          </cell>
          <cell r="H125">
            <v>81</v>
          </cell>
          <cell r="I125">
            <v>838</v>
          </cell>
          <cell r="J125">
            <v>132.32</v>
          </cell>
          <cell r="K125">
            <v>0</v>
          </cell>
          <cell r="L125">
            <v>132.32</v>
          </cell>
          <cell r="M125">
            <v>0</v>
          </cell>
          <cell r="N125">
            <v>0.13</v>
          </cell>
          <cell r="O125">
            <v>3</v>
          </cell>
          <cell r="P125">
            <v>2.87</v>
          </cell>
          <cell r="Q125">
            <v>40</v>
          </cell>
          <cell r="R125">
            <v>982.46674727932282</v>
          </cell>
          <cell r="S125">
            <v>0</v>
          </cell>
          <cell r="T125">
            <v>1017.8461538461538</v>
          </cell>
          <cell r="V125" t="str">
            <v>Lab WC 1% (1 Mar 2016)</v>
          </cell>
          <cell r="W125">
            <v>130</v>
          </cell>
          <cell r="X125">
            <v>2870</v>
          </cell>
        </row>
        <row r="126">
          <cell r="B126">
            <v>42454</v>
          </cell>
          <cell r="C126" t="str">
            <v>B-12</v>
          </cell>
          <cell r="D126" t="str">
            <v>B-12:Zone3</v>
          </cell>
          <cell r="E126">
            <v>36</v>
          </cell>
          <cell r="F126">
            <v>99</v>
          </cell>
          <cell r="G126">
            <v>158</v>
          </cell>
          <cell r="H126">
            <v>79</v>
          </cell>
          <cell r="I126">
            <v>706</v>
          </cell>
          <cell r="J126">
            <v>21.16</v>
          </cell>
          <cell r="K126">
            <v>0</v>
          </cell>
          <cell r="L126">
            <v>21.16</v>
          </cell>
          <cell r="M126">
            <v>0</v>
          </cell>
          <cell r="N126">
            <v>0.02</v>
          </cell>
          <cell r="O126">
            <v>1.85</v>
          </cell>
          <cell r="P126">
            <v>1.83</v>
          </cell>
          <cell r="Q126">
            <v>40</v>
          </cell>
          <cell r="R126">
            <v>945.17958412098301</v>
          </cell>
          <cell r="S126">
            <v>0</v>
          </cell>
          <cell r="T126">
            <v>1058</v>
          </cell>
          <cell r="V126" t="str">
            <v>Assume WC 0%. Combine test with B-20.</v>
          </cell>
          <cell r="W126">
            <v>20</v>
          </cell>
          <cell r="X126">
            <v>1830</v>
          </cell>
        </row>
        <row r="127">
          <cell r="B127">
            <v>42483</v>
          </cell>
          <cell r="C127" t="str">
            <v>B-12</v>
          </cell>
          <cell r="D127" t="str">
            <v>B-12:Zone3</v>
          </cell>
          <cell r="E127">
            <v>5</v>
          </cell>
          <cell r="F127">
            <v>99</v>
          </cell>
          <cell r="G127">
            <v>178</v>
          </cell>
          <cell r="H127">
            <v>88</v>
          </cell>
          <cell r="I127">
            <v>571</v>
          </cell>
          <cell r="J127">
            <v>153.71</v>
          </cell>
          <cell r="K127">
            <v>0</v>
          </cell>
          <cell r="L127">
            <v>153.71</v>
          </cell>
          <cell r="M127">
            <v>0</v>
          </cell>
          <cell r="N127">
            <v>0.15</v>
          </cell>
          <cell r="O127">
            <v>2.35</v>
          </cell>
          <cell r="P127">
            <v>2.2000000000000002</v>
          </cell>
          <cell r="Q127">
            <v>41.6</v>
          </cell>
          <cell r="R127">
            <v>975.86363932079894</v>
          </cell>
          <cell r="S127">
            <v>0</v>
          </cell>
          <cell r="T127">
            <v>1024.7333333333333</v>
          </cell>
          <cell r="V127" t="str">
            <v>Assume WC 0%</v>
          </cell>
          <cell r="W127">
            <v>150</v>
          </cell>
          <cell r="X127">
            <v>2200</v>
          </cell>
        </row>
        <row r="128">
          <cell r="B128">
            <v>42485</v>
          </cell>
          <cell r="C128" t="str">
            <v>B-12</v>
          </cell>
          <cell r="D128" t="str">
            <v>B-12:Zone3</v>
          </cell>
          <cell r="E128">
            <v>7.3</v>
          </cell>
          <cell r="F128">
            <v>98</v>
          </cell>
          <cell r="G128">
            <v>164</v>
          </cell>
          <cell r="H128">
            <v>85</v>
          </cell>
          <cell r="I128">
            <v>465</v>
          </cell>
          <cell r="J128">
            <v>113.28</v>
          </cell>
          <cell r="K128">
            <v>0</v>
          </cell>
          <cell r="L128">
            <v>113.28</v>
          </cell>
          <cell r="M128">
            <v>0</v>
          </cell>
          <cell r="N128">
            <v>0.11</v>
          </cell>
          <cell r="O128">
            <v>1.76</v>
          </cell>
          <cell r="P128">
            <v>1.65</v>
          </cell>
          <cell r="Q128">
            <v>40.799999999999997</v>
          </cell>
          <cell r="R128">
            <v>971.04519774011294</v>
          </cell>
          <cell r="S128">
            <v>0</v>
          </cell>
          <cell r="T128">
            <v>1029.8181818181818</v>
          </cell>
          <cell r="V128" t="str">
            <v>Assume WC 0%</v>
          </cell>
          <cell r="W128">
            <v>110</v>
          </cell>
          <cell r="X128">
            <v>1650</v>
          </cell>
        </row>
        <row r="129">
          <cell r="B129">
            <v>42488</v>
          </cell>
          <cell r="C129" t="str">
            <v>B-12</v>
          </cell>
          <cell r="D129" t="str">
            <v>B-12:Zone3</v>
          </cell>
          <cell r="E129">
            <v>4.5</v>
          </cell>
          <cell r="F129">
            <v>98</v>
          </cell>
          <cell r="G129">
            <v>162</v>
          </cell>
          <cell r="H129">
            <v>86</v>
          </cell>
          <cell r="I129">
            <v>787</v>
          </cell>
          <cell r="J129">
            <v>209.5</v>
          </cell>
          <cell r="K129">
            <v>0</v>
          </cell>
          <cell r="L129">
            <v>209.5</v>
          </cell>
          <cell r="M129">
            <v>0</v>
          </cell>
          <cell r="N129">
            <v>0.16</v>
          </cell>
          <cell r="O129">
            <v>1.59</v>
          </cell>
          <cell r="P129">
            <v>1.44</v>
          </cell>
          <cell r="Q129">
            <v>39.630000000000003</v>
          </cell>
          <cell r="R129">
            <v>763.72315035799522</v>
          </cell>
          <cell r="S129">
            <v>0</v>
          </cell>
          <cell r="T129">
            <v>1309.375</v>
          </cell>
          <cell r="V129" t="str">
            <v>Assume WC 0%</v>
          </cell>
          <cell r="W129">
            <v>160</v>
          </cell>
          <cell r="X129">
            <v>1440</v>
          </cell>
        </row>
        <row r="130">
          <cell r="B130">
            <v>42527</v>
          </cell>
          <cell r="C130" t="str">
            <v>B-12</v>
          </cell>
          <cell r="D130" t="str">
            <v>B-12:Zone3</v>
          </cell>
          <cell r="E130">
            <v>15</v>
          </cell>
          <cell r="F130">
            <v>9</v>
          </cell>
          <cell r="G130">
            <v>167</v>
          </cell>
          <cell r="H130">
            <v>86</v>
          </cell>
          <cell r="I130">
            <v>421</v>
          </cell>
          <cell r="J130">
            <v>168.53</v>
          </cell>
          <cell r="K130">
            <v>6.66</v>
          </cell>
          <cell r="L130">
            <v>175.19</v>
          </cell>
          <cell r="M130">
            <v>3.801586848564416</v>
          </cell>
          <cell r="N130">
            <v>0.17</v>
          </cell>
          <cell r="O130">
            <v>0.39800000000000002</v>
          </cell>
          <cell r="P130">
            <v>0.22700000000000001</v>
          </cell>
          <cell r="R130">
            <v>1008.7224826440396</v>
          </cell>
          <cell r="S130">
            <v>39.176470588235297</v>
          </cell>
          <cell r="T130">
            <v>1031.0588235294117</v>
          </cell>
          <cell r="V130" t="str">
            <v>Lab WC 3.8% (4 June 2016)</v>
          </cell>
          <cell r="W130">
            <v>170</v>
          </cell>
          <cell r="X130">
            <v>227</v>
          </cell>
        </row>
        <row r="131">
          <cell r="B131">
            <v>42563</v>
          </cell>
          <cell r="C131" t="str">
            <v>B-12</v>
          </cell>
          <cell r="D131" t="str">
            <v>B-12:Zone3</v>
          </cell>
          <cell r="E131">
            <v>29</v>
          </cell>
          <cell r="F131">
            <v>100</v>
          </cell>
          <cell r="G131">
            <v>155</v>
          </cell>
          <cell r="H131">
            <v>93</v>
          </cell>
          <cell r="I131">
            <v>490</v>
          </cell>
          <cell r="J131">
            <v>76.84</v>
          </cell>
          <cell r="K131">
            <v>3.04</v>
          </cell>
          <cell r="L131">
            <v>79.88</v>
          </cell>
          <cell r="M131">
            <v>3.8057085628442664</v>
          </cell>
          <cell r="N131">
            <v>0.03</v>
          </cell>
          <cell r="O131">
            <v>0.97</v>
          </cell>
          <cell r="P131">
            <v>0.9</v>
          </cell>
          <cell r="Q131">
            <v>34</v>
          </cell>
          <cell r="R131">
            <v>390.42165538781882</v>
          </cell>
          <cell r="T131">
            <v>2662.6666666666665</v>
          </cell>
          <cell r="V131" t="str">
            <v>Assume WC 3.8%.</v>
          </cell>
          <cell r="W131">
            <v>30</v>
          </cell>
          <cell r="X131">
            <v>900</v>
          </cell>
        </row>
        <row r="132">
          <cell r="B132">
            <v>42576</v>
          </cell>
          <cell r="C132" t="str">
            <v>B-12</v>
          </cell>
          <cell r="D132" t="str">
            <v>B-12:Zone3</v>
          </cell>
          <cell r="E132">
            <v>16</v>
          </cell>
          <cell r="F132">
            <v>98</v>
          </cell>
          <cell r="G132">
            <v>167</v>
          </cell>
          <cell r="H132">
            <v>88</v>
          </cell>
          <cell r="I132">
            <v>498</v>
          </cell>
          <cell r="J132">
            <v>121.13</v>
          </cell>
          <cell r="K132">
            <v>4.78</v>
          </cell>
          <cell r="L132">
            <v>125.91</v>
          </cell>
          <cell r="M132">
            <v>3.7963624811373204</v>
          </cell>
          <cell r="N132">
            <v>0.05</v>
          </cell>
          <cell r="O132">
            <v>2.04</v>
          </cell>
          <cell r="P132">
            <v>1.99</v>
          </cell>
          <cell r="Q132">
            <v>38</v>
          </cell>
          <cell r="R132">
            <v>412.77965821844299</v>
          </cell>
          <cell r="S132">
            <v>95.6</v>
          </cell>
          <cell r="T132">
            <v>2518.1999999999998</v>
          </cell>
          <cell r="V132" t="str">
            <v>Assume WC 3.8%. Gas TS = 0.57 MM.</v>
          </cell>
          <cell r="W132">
            <v>50</v>
          </cell>
          <cell r="X132">
            <v>1990</v>
          </cell>
        </row>
        <row r="133">
          <cell r="B133">
            <v>42630</v>
          </cell>
          <cell r="C133" t="str">
            <v>B-12</v>
          </cell>
          <cell r="D133" t="str">
            <v>B-12:Zone3</v>
          </cell>
          <cell r="E133">
            <v>21</v>
          </cell>
          <cell r="F133">
            <v>98</v>
          </cell>
          <cell r="G133">
            <v>173</v>
          </cell>
          <cell r="H133">
            <v>97</v>
          </cell>
          <cell r="I133">
            <v>512</v>
          </cell>
          <cell r="J133">
            <v>66.47</v>
          </cell>
          <cell r="K133">
            <v>0</v>
          </cell>
          <cell r="L133">
            <v>66.47</v>
          </cell>
          <cell r="M133">
            <v>0</v>
          </cell>
          <cell r="N133">
            <v>0.03</v>
          </cell>
          <cell r="O133">
            <v>1.98</v>
          </cell>
          <cell r="P133">
            <v>1.95</v>
          </cell>
          <cell r="Q133">
            <v>38</v>
          </cell>
          <cell r="R133">
            <v>451.33142771174965</v>
          </cell>
          <cell r="S133">
            <v>0</v>
          </cell>
          <cell r="T133">
            <v>2215.6666666666665</v>
          </cell>
          <cell r="V133" t="str">
            <v>WC 0%. Gas TS = 0 MM. GL meter = 1.94 MM.</v>
          </cell>
          <cell r="W133">
            <v>30</v>
          </cell>
          <cell r="X133">
            <v>1950</v>
          </cell>
        </row>
        <row r="134">
          <cell r="B134">
            <v>42676</v>
          </cell>
          <cell r="C134" t="str">
            <v>B-12</v>
          </cell>
          <cell r="D134" t="str">
            <v>B-12:Zone3</v>
          </cell>
          <cell r="E134">
            <v>8</v>
          </cell>
          <cell r="F134">
            <v>100</v>
          </cell>
          <cell r="G134">
            <v>213</v>
          </cell>
          <cell r="H134">
            <v>91</v>
          </cell>
          <cell r="I134">
            <v>512</v>
          </cell>
          <cell r="J134">
            <v>74.760000000000005</v>
          </cell>
          <cell r="K134">
            <v>0</v>
          </cell>
          <cell r="L134">
            <v>74.760000000000005</v>
          </cell>
          <cell r="M134">
            <v>0</v>
          </cell>
          <cell r="N134">
            <v>0.03</v>
          </cell>
          <cell r="O134">
            <v>3.18</v>
          </cell>
          <cell r="P134">
            <v>3.15</v>
          </cell>
          <cell r="Q134">
            <v>100</v>
          </cell>
          <cell r="R134">
            <v>401.2841091492777</v>
          </cell>
          <cell r="S134">
            <v>0</v>
          </cell>
          <cell r="T134">
            <v>2492</v>
          </cell>
          <cell r="V134" t="str">
            <v>WC=0% (3 Nov 16). GL meter = 3.15 MM. Gas TS = 0.28 MM.</v>
          </cell>
          <cell r="W134">
            <v>30</v>
          </cell>
          <cell r="X134">
            <v>3150</v>
          </cell>
        </row>
        <row r="135">
          <cell r="B135">
            <v>42738</v>
          </cell>
          <cell r="C135" t="str">
            <v>B-12</v>
          </cell>
          <cell r="D135" t="str">
            <v>B-12:Zone3</v>
          </cell>
          <cell r="E135">
            <v>23</v>
          </cell>
          <cell r="F135">
            <v>98</v>
          </cell>
          <cell r="G135">
            <v>193</v>
          </cell>
          <cell r="H135">
            <v>101</v>
          </cell>
          <cell r="I135">
            <v>480</v>
          </cell>
          <cell r="J135">
            <v>70.790000000000006</v>
          </cell>
          <cell r="K135">
            <v>12.59</v>
          </cell>
          <cell r="L135">
            <v>83.38</v>
          </cell>
          <cell r="M135">
            <v>15.099544255217078</v>
          </cell>
          <cell r="N135">
            <v>0.03</v>
          </cell>
          <cell r="O135">
            <v>1.5169999999999999</v>
          </cell>
          <cell r="P135">
            <v>1.4890000000000001</v>
          </cell>
          <cell r="Q135">
            <v>100</v>
          </cell>
          <cell r="R135">
            <v>423.78867071620283</v>
          </cell>
          <cell r="T135">
            <v>2779.3333333333335</v>
          </cell>
          <cell r="V135" t="str">
            <v xml:space="preserve">WC = 15.1% (4 Jan 17). GL meter = 2.67 MM. Gas TS = 1.52 MM. </v>
          </cell>
          <cell r="W135">
            <v>30</v>
          </cell>
          <cell r="X135">
            <v>1489</v>
          </cell>
        </row>
        <row r="136">
          <cell r="B136">
            <v>42747</v>
          </cell>
          <cell r="C136" t="str">
            <v>B-12</v>
          </cell>
          <cell r="D136" t="str">
            <v>B-12:Zone3</v>
          </cell>
          <cell r="E136">
            <v>46</v>
          </cell>
          <cell r="F136">
            <v>100</v>
          </cell>
          <cell r="G136">
            <v>186</v>
          </cell>
          <cell r="H136">
            <v>104</v>
          </cell>
          <cell r="I136">
            <v>443</v>
          </cell>
          <cell r="J136">
            <v>56.57</v>
          </cell>
          <cell r="K136">
            <v>4.92</v>
          </cell>
          <cell r="L136">
            <v>61.49</v>
          </cell>
          <cell r="M136">
            <v>8.0013010245568381</v>
          </cell>
          <cell r="N136">
            <v>0.02</v>
          </cell>
          <cell r="O136">
            <v>1.351</v>
          </cell>
          <cell r="P136">
            <v>1.3280000000000001</v>
          </cell>
          <cell r="Q136">
            <v>100</v>
          </cell>
          <cell r="R136">
            <v>353.544281421248</v>
          </cell>
          <cell r="S136">
            <v>246</v>
          </cell>
          <cell r="T136">
            <v>3074.5</v>
          </cell>
          <cell r="V136" t="str">
            <v xml:space="preserve">WC = 8%. Gas TS = 1.35 MM. GL meter = 2.62 MM. </v>
          </cell>
          <cell r="W136">
            <v>20</v>
          </cell>
          <cell r="X136">
            <v>1328</v>
          </cell>
        </row>
        <row r="137">
          <cell r="B137">
            <v>42770</v>
          </cell>
          <cell r="C137" t="str">
            <v>B-12</v>
          </cell>
          <cell r="D137" t="str">
            <v>B-12:Zone3</v>
          </cell>
          <cell r="E137">
            <v>26.5</v>
          </cell>
          <cell r="F137">
            <v>98</v>
          </cell>
          <cell r="G137">
            <v>189</v>
          </cell>
          <cell r="H137">
            <v>102</v>
          </cell>
          <cell r="I137">
            <v>449</v>
          </cell>
          <cell r="J137">
            <v>61.5</v>
          </cell>
          <cell r="K137">
            <v>5.35</v>
          </cell>
          <cell r="L137">
            <v>66.849999999999994</v>
          </cell>
          <cell r="M137">
            <v>8.0029917726252808</v>
          </cell>
          <cell r="N137">
            <v>0.02</v>
          </cell>
          <cell r="O137">
            <v>1.355</v>
          </cell>
          <cell r="P137">
            <v>1.33</v>
          </cell>
          <cell r="Q137">
            <v>100</v>
          </cell>
          <cell r="R137">
            <v>325.20325203252031</v>
          </cell>
          <cell r="T137">
            <v>19950</v>
          </cell>
          <cell r="V137" t="str">
            <v xml:space="preserve">Assume WC 8%. Gas TS = 1.43 MM. GL meter = 2.97 MM. </v>
          </cell>
          <cell r="W137">
            <v>20</v>
          </cell>
          <cell r="X137">
            <v>1330</v>
          </cell>
        </row>
        <row r="138">
          <cell r="B138">
            <v>42821</v>
          </cell>
          <cell r="C138" t="str">
            <v>B-12</v>
          </cell>
          <cell r="D138" t="str">
            <v>B-12:Zone3</v>
          </cell>
          <cell r="E138">
            <v>23</v>
          </cell>
          <cell r="F138">
            <v>98</v>
          </cell>
          <cell r="G138">
            <v>194</v>
          </cell>
          <cell r="H138">
            <v>98</v>
          </cell>
          <cell r="I138">
            <v>477</v>
          </cell>
          <cell r="J138">
            <v>80</v>
          </cell>
          <cell r="K138">
            <v>9</v>
          </cell>
          <cell r="L138">
            <v>89</v>
          </cell>
          <cell r="M138">
            <v>10.112359550561798</v>
          </cell>
          <cell r="N138">
            <v>3.2000000000000001E-2</v>
          </cell>
          <cell r="O138">
            <v>1.5489999999999999</v>
          </cell>
          <cell r="P138">
            <v>1.5169999999999999</v>
          </cell>
          <cell r="R138">
            <v>400</v>
          </cell>
          <cell r="T138">
            <v>2781.25</v>
          </cell>
          <cell r="V138" t="str">
            <v>WC use 10% updated Mar</v>
          </cell>
          <cell r="W138">
            <v>32</v>
          </cell>
          <cell r="X138">
            <v>1517</v>
          </cell>
        </row>
        <row r="139">
          <cell r="B139">
            <v>42836</v>
          </cell>
          <cell r="C139" t="str">
            <v>B-12</v>
          </cell>
          <cell r="D139" t="str">
            <v>B-12:Zone3</v>
          </cell>
          <cell r="E139">
            <v>32</v>
          </cell>
          <cell r="F139">
            <v>98</v>
          </cell>
          <cell r="G139">
            <v>196</v>
          </cell>
          <cell r="H139">
            <v>86</v>
          </cell>
          <cell r="I139">
            <v>677</v>
          </cell>
          <cell r="J139">
            <v>54.9</v>
          </cell>
          <cell r="K139">
            <v>6.1</v>
          </cell>
          <cell r="L139">
            <v>61</v>
          </cell>
          <cell r="M139">
            <v>10</v>
          </cell>
          <cell r="N139">
            <v>0.02</v>
          </cell>
          <cell r="O139">
            <v>4.7</v>
          </cell>
          <cell r="P139">
            <v>4.68</v>
          </cell>
          <cell r="R139">
            <v>364.29872495446267</v>
          </cell>
          <cell r="T139">
            <v>3050</v>
          </cell>
          <cell r="V139" t="str">
            <v>water cut 9.7% last update 30 Maret 2017</v>
          </cell>
          <cell r="W139">
            <v>20</v>
          </cell>
          <cell r="X139">
            <v>4680</v>
          </cell>
        </row>
        <row r="140">
          <cell r="B140">
            <v>42897</v>
          </cell>
          <cell r="C140" t="str">
            <v>B-12</v>
          </cell>
          <cell r="D140" t="str">
            <v>B-12:Zone3</v>
          </cell>
          <cell r="E140">
            <v>10</v>
          </cell>
          <cell r="F140">
            <v>100</v>
          </cell>
          <cell r="G140">
            <v>190</v>
          </cell>
          <cell r="H140">
            <v>86</v>
          </cell>
          <cell r="I140">
            <v>595</v>
          </cell>
          <cell r="J140">
            <v>54.72</v>
          </cell>
          <cell r="K140">
            <v>6.08</v>
          </cell>
          <cell r="L140">
            <v>60.8</v>
          </cell>
          <cell r="M140">
            <v>10</v>
          </cell>
          <cell r="N140">
            <v>0.02</v>
          </cell>
          <cell r="O140">
            <v>3.72</v>
          </cell>
          <cell r="P140">
            <v>3.7</v>
          </cell>
          <cell r="Q140">
            <v>37</v>
          </cell>
          <cell r="R140">
            <v>365.4970760233918</v>
          </cell>
          <cell r="T140">
            <v>3040</v>
          </cell>
          <cell r="V140" t="str">
            <v>GL meter 4.3 MM, still use WC 10% (update Ops 16%)</v>
          </cell>
          <cell r="W140">
            <v>20</v>
          </cell>
          <cell r="X140">
            <v>3700</v>
          </cell>
        </row>
        <row r="141">
          <cell r="B141">
            <v>42936</v>
          </cell>
          <cell r="C141" t="str">
            <v>B-12</v>
          </cell>
          <cell r="D141" t="str">
            <v>B-12:Zone3</v>
          </cell>
          <cell r="E141">
            <v>24</v>
          </cell>
          <cell r="F141">
            <v>100</v>
          </cell>
          <cell r="G141">
            <v>179</v>
          </cell>
          <cell r="H141">
            <v>93</v>
          </cell>
          <cell r="I141">
            <v>423</v>
          </cell>
          <cell r="J141">
            <v>67.36</v>
          </cell>
          <cell r="K141">
            <v>7.48</v>
          </cell>
          <cell r="L141">
            <v>74.84</v>
          </cell>
          <cell r="M141">
            <v>9.994655264564404</v>
          </cell>
          <cell r="N141">
            <v>0.03</v>
          </cell>
          <cell r="O141">
            <v>1.46</v>
          </cell>
          <cell r="P141">
            <v>1.43</v>
          </cell>
          <cell r="Q141">
            <v>100</v>
          </cell>
          <cell r="R141">
            <v>445.36817102137769</v>
          </cell>
          <cell r="T141">
            <v>2494.6666666666665</v>
          </cell>
          <cell r="V141" t="str">
            <v>No wells issue, GL meter 2.8 MM, WC still use 10%</v>
          </cell>
          <cell r="W141">
            <v>30</v>
          </cell>
          <cell r="X141">
            <v>1430</v>
          </cell>
        </row>
        <row r="142">
          <cell r="B142">
            <v>42940</v>
          </cell>
          <cell r="C142" t="str">
            <v>B-12</v>
          </cell>
          <cell r="D142" t="str">
            <v>B-12:Zone3</v>
          </cell>
          <cell r="E142">
            <v>21</v>
          </cell>
          <cell r="F142">
            <v>100</v>
          </cell>
          <cell r="G142">
            <v>182</v>
          </cell>
          <cell r="H142">
            <v>91</v>
          </cell>
          <cell r="I142">
            <v>581</v>
          </cell>
          <cell r="J142">
            <v>57.74</v>
          </cell>
          <cell r="K142">
            <v>6.42</v>
          </cell>
          <cell r="L142">
            <v>64.16</v>
          </cell>
          <cell r="M142">
            <v>10.006234413965087</v>
          </cell>
          <cell r="N142">
            <v>0.02</v>
          </cell>
          <cell r="O142">
            <v>0.67</v>
          </cell>
          <cell r="P142">
            <v>0.65</v>
          </cell>
          <cell r="Q142">
            <v>100</v>
          </cell>
          <cell r="R142">
            <v>346.38032559750604</v>
          </cell>
          <cell r="T142">
            <v>3208</v>
          </cell>
          <cell r="V142" t="str">
            <v>Got issue on unstable gas lift and CP, set GL small to anticipate if casing drop significantly that caused TSLL, GLV stuck, need manual adjustment</v>
          </cell>
          <cell r="W142">
            <v>20</v>
          </cell>
          <cell r="X142">
            <v>650</v>
          </cell>
        </row>
        <row r="143">
          <cell r="B143">
            <v>42963</v>
          </cell>
          <cell r="C143" t="str">
            <v>B-12</v>
          </cell>
          <cell r="D143" t="str">
            <v>B-12:Zone3</v>
          </cell>
          <cell r="E143">
            <v>15</v>
          </cell>
          <cell r="F143">
            <v>98</v>
          </cell>
          <cell r="G143">
            <v>185</v>
          </cell>
          <cell r="H143">
            <v>83</v>
          </cell>
          <cell r="I143">
            <v>646.79999999999995</v>
          </cell>
          <cell r="J143">
            <v>2.0099999999999998</v>
          </cell>
          <cell r="K143">
            <v>0.22</v>
          </cell>
          <cell r="L143">
            <v>2.23</v>
          </cell>
          <cell r="M143">
            <v>9.8654708520179373</v>
          </cell>
          <cell r="N143">
            <v>0</v>
          </cell>
          <cell r="O143">
            <v>0.51</v>
          </cell>
          <cell r="P143">
            <v>0.51</v>
          </cell>
          <cell r="Q143">
            <v>97</v>
          </cell>
          <cell r="R143">
            <v>0</v>
          </cell>
          <cell r="T143">
            <v>0</v>
          </cell>
          <cell r="V143" t="str">
            <v>Wells loaded up, need to increase opening GLV or bleed off CP</v>
          </cell>
          <cell r="W143">
            <v>0</v>
          </cell>
          <cell r="X143">
            <v>510</v>
          </cell>
        </row>
        <row r="144">
          <cell r="B144">
            <v>42975</v>
          </cell>
          <cell r="C144" t="str">
            <v>B-12</v>
          </cell>
          <cell r="D144" t="str">
            <v>B-12:Zone3</v>
          </cell>
          <cell r="E144">
            <v>24</v>
          </cell>
          <cell r="F144">
            <v>97.8</v>
          </cell>
          <cell r="G144">
            <v>194.9</v>
          </cell>
          <cell r="H144">
            <v>85.1</v>
          </cell>
          <cell r="I144">
            <v>1284</v>
          </cell>
          <cell r="J144">
            <v>2.29</v>
          </cell>
          <cell r="K144">
            <v>0.25</v>
          </cell>
          <cell r="L144">
            <v>2.54</v>
          </cell>
          <cell r="M144">
            <v>9.8425196850393704</v>
          </cell>
          <cell r="N144">
            <v>8.9999999999999998E-4</v>
          </cell>
          <cell r="O144">
            <v>0.48</v>
          </cell>
          <cell r="P144">
            <v>0.48</v>
          </cell>
          <cell r="Q144">
            <v>100</v>
          </cell>
          <cell r="R144">
            <v>393.01310043668121</v>
          </cell>
          <cell r="T144">
            <v>2822.2222222222222</v>
          </cell>
          <cell r="V144" t="str">
            <v>After Bleed off CP from ~1200 to ~260 psig and exercise SCSSV (Aug 24), still no fluid and GL injection, Total gas still 0.4 MMscfd. Welltest to validate flow rate as proposal for running GIC (Aug 28)</v>
          </cell>
          <cell r="W144">
            <v>0.9</v>
          </cell>
          <cell r="X144">
            <v>480</v>
          </cell>
        </row>
        <row r="145">
          <cell r="B145">
            <v>42991</v>
          </cell>
          <cell r="C145" t="str">
            <v>B-12</v>
          </cell>
          <cell r="D145" t="str">
            <v>B-12:Zone3</v>
          </cell>
          <cell r="E145">
            <v>24</v>
          </cell>
          <cell r="F145">
            <v>98</v>
          </cell>
          <cell r="G145">
            <v>177</v>
          </cell>
          <cell r="H145">
            <v>85.3</v>
          </cell>
          <cell r="I145">
            <v>1481</v>
          </cell>
          <cell r="J145">
            <v>9.36</v>
          </cell>
          <cell r="K145">
            <v>1.04</v>
          </cell>
          <cell r="L145">
            <v>10.4</v>
          </cell>
          <cell r="M145">
            <v>10</v>
          </cell>
          <cell r="N145">
            <v>3.7000000000000002E-3</v>
          </cell>
          <cell r="O145">
            <v>0.43</v>
          </cell>
          <cell r="P145">
            <v>0.42</v>
          </cell>
          <cell r="Q145">
            <v>100</v>
          </cell>
          <cell r="R145">
            <v>395.29914529914532</v>
          </cell>
          <cell r="T145">
            <v>2810.8108108108108</v>
          </cell>
          <cell r="V145" t="str">
            <v>Welltest to validate flow rate as proposal for running GIC</v>
          </cell>
          <cell r="W145">
            <v>3.7</v>
          </cell>
          <cell r="X145">
            <v>420</v>
          </cell>
        </row>
        <row r="146">
          <cell r="B146">
            <v>42995</v>
          </cell>
          <cell r="C146" t="str">
            <v>B-12</v>
          </cell>
          <cell r="D146" t="str">
            <v>B-12:Zone3</v>
          </cell>
          <cell r="E146">
            <v>19</v>
          </cell>
          <cell r="F146">
            <v>100</v>
          </cell>
          <cell r="G146">
            <v>186.5</v>
          </cell>
          <cell r="H146">
            <v>89.5</v>
          </cell>
          <cell r="I146">
            <v>753</v>
          </cell>
          <cell r="J146">
            <v>193.17</v>
          </cell>
          <cell r="K146">
            <v>12.33</v>
          </cell>
          <cell r="L146">
            <v>205.5</v>
          </cell>
          <cell r="M146">
            <v>6</v>
          </cell>
          <cell r="N146">
            <v>0.08</v>
          </cell>
          <cell r="O146">
            <v>1.9</v>
          </cell>
          <cell r="P146">
            <v>1.82</v>
          </cell>
          <cell r="Q146">
            <v>100</v>
          </cell>
          <cell r="R146">
            <v>414.1429828648341</v>
          </cell>
          <cell r="T146">
            <v>2568.75</v>
          </cell>
          <cell r="V146" t="str">
            <v>After kick off use GIC Sept 17 20:00 pm, Opt use WC August 5.3%</v>
          </cell>
          <cell r="W146">
            <v>80</v>
          </cell>
          <cell r="X146">
            <v>1820</v>
          </cell>
        </row>
        <row r="147">
          <cell r="B147">
            <v>42996</v>
          </cell>
          <cell r="C147" t="str">
            <v>B-12</v>
          </cell>
          <cell r="D147" t="str">
            <v>B-12:Zone3</v>
          </cell>
          <cell r="E147">
            <v>19</v>
          </cell>
          <cell r="F147">
            <v>98</v>
          </cell>
          <cell r="G147">
            <v>194</v>
          </cell>
          <cell r="H147">
            <v>80</v>
          </cell>
          <cell r="I147">
            <v>1179</v>
          </cell>
          <cell r="J147">
            <v>122.96</v>
          </cell>
          <cell r="K147">
            <v>13.66</v>
          </cell>
          <cell r="L147">
            <v>136.62</v>
          </cell>
          <cell r="M147">
            <v>9.9985360854926064</v>
          </cell>
          <cell r="N147">
            <v>0.05</v>
          </cell>
          <cell r="O147">
            <v>7.25</v>
          </cell>
          <cell r="P147">
            <v>7.2</v>
          </cell>
          <cell r="Q147">
            <v>100</v>
          </cell>
          <cell r="R147">
            <v>406.63630448926477</v>
          </cell>
          <cell r="T147">
            <v>2732.6</v>
          </cell>
          <cell r="V147" t="str">
            <v>After kick off by GIC 16 hrs, need to adjust GL injection manually after GIC off to get higher CP than 480 psig. GL meter 5.09 MM, Update BSW 10% (Sept 18)</v>
          </cell>
          <cell r="W147">
            <v>50</v>
          </cell>
          <cell r="X147">
            <v>7200</v>
          </cell>
        </row>
        <row r="148">
          <cell r="B148">
            <v>42997</v>
          </cell>
          <cell r="C148" t="str">
            <v>B-12</v>
          </cell>
          <cell r="D148" t="str">
            <v>B-12:Zone3</v>
          </cell>
          <cell r="E148">
            <v>13</v>
          </cell>
          <cell r="F148">
            <v>100</v>
          </cell>
          <cell r="G148">
            <v>195</v>
          </cell>
          <cell r="H148">
            <v>81</v>
          </cell>
          <cell r="I148">
            <v>1171</v>
          </cell>
          <cell r="J148">
            <v>100.26</v>
          </cell>
          <cell r="K148">
            <v>11.14</v>
          </cell>
          <cell r="L148">
            <v>111.4</v>
          </cell>
          <cell r="M148">
            <v>10</v>
          </cell>
          <cell r="N148">
            <v>0.04</v>
          </cell>
          <cell r="O148">
            <v>7.25</v>
          </cell>
          <cell r="P148">
            <v>7.21</v>
          </cell>
          <cell r="Q148">
            <v>100</v>
          </cell>
          <cell r="R148">
            <v>398.96269698783163</v>
          </cell>
          <cell r="T148">
            <v>2785</v>
          </cell>
          <cell r="V148" t="str">
            <v>Combine test with B-22 (15 bfpd, ~7 MM), use WC update Sept 10%, FWHP increase 2 psig but more stable liquid at T/S</v>
          </cell>
          <cell r="W148">
            <v>40</v>
          </cell>
          <cell r="X148">
            <v>7210</v>
          </cell>
        </row>
        <row r="149">
          <cell r="B149">
            <v>43014</v>
          </cell>
          <cell r="C149" t="str">
            <v>B-12</v>
          </cell>
          <cell r="D149" t="str">
            <v>B-12:Zone3</v>
          </cell>
          <cell r="E149">
            <v>22</v>
          </cell>
          <cell r="F149">
            <v>98</v>
          </cell>
          <cell r="G149">
            <v>194.8</v>
          </cell>
          <cell r="H149">
            <v>74.2</v>
          </cell>
          <cell r="I149">
            <v>1399.3</v>
          </cell>
          <cell r="J149">
            <v>31.82</v>
          </cell>
          <cell r="K149">
            <v>3.5</v>
          </cell>
          <cell r="L149">
            <v>35.32</v>
          </cell>
          <cell r="M149">
            <v>9.9093997734994339</v>
          </cell>
          <cell r="N149">
            <v>1.2999999999999999E-2</v>
          </cell>
          <cell r="O149">
            <v>8.06</v>
          </cell>
          <cell r="P149">
            <v>8.0500000000000007</v>
          </cell>
          <cell r="Q149">
            <v>100</v>
          </cell>
          <cell r="R149">
            <v>408.54808296668762</v>
          </cell>
          <cell r="T149">
            <v>2716.9230769230771</v>
          </cell>
          <cell r="V149" t="str">
            <v>19 days after run GIC, GL meter 5.09 MM, need trial to reduce but slowly</v>
          </cell>
          <cell r="W149">
            <v>13</v>
          </cell>
          <cell r="X149">
            <v>8050.0000000000009</v>
          </cell>
        </row>
        <row r="150">
          <cell r="B150">
            <v>43031</v>
          </cell>
          <cell r="C150" t="str">
            <v>B-12</v>
          </cell>
          <cell r="D150" t="str">
            <v>B-12:Zone3</v>
          </cell>
          <cell r="E150">
            <v>24</v>
          </cell>
          <cell r="F150">
            <v>98.3</v>
          </cell>
          <cell r="G150">
            <v>201.3</v>
          </cell>
          <cell r="H150">
            <v>76.599999999999994</v>
          </cell>
          <cell r="I150">
            <v>1363</v>
          </cell>
          <cell r="J150">
            <v>31.95</v>
          </cell>
          <cell r="K150">
            <v>3.6</v>
          </cell>
          <cell r="L150">
            <v>35.549999999999997</v>
          </cell>
          <cell r="M150">
            <v>10.126582278481013</v>
          </cell>
          <cell r="N150">
            <v>1.2999999999999999E-2</v>
          </cell>
          <cell r="O150">
            <v>8.5</v>
          </cell>
          <cell r="P150">
            <v>8.49</v>
          </cell>
          <cell r="Q150">
            <v>100</v>
          </cell>
          <cell r="R150">
            <v>406.88575899843505</v>
          </cell>
          <cell r="T150">
            <v>2730.7692307692309</v>
          </cell>
          <cell r="V150" t="str">
            <v>36 days after run GIC, GL meter 5.09 MM, need trial to reduce but slowly</v>
          </cell>
          <cell r="W150">
            <v>13</v>
          </cell>
          <cell r="X150">
            <v>8490</v>
          </cell>
        </row>
        <row r="151">
          <cell r="B151">
            <v>43079</v>
          </cell>
          <cell r="C151" t="str">
            <v>B-12</v>
          </cell>
          <cell r="D151" t="str">
            <v>B-12:Zone3</v>
          </cell>
          <cell r="E151">
            <v>41</v>
          </cell>
          <cell r="F151">
            <v>98.2</v>
          </cell>
          <cell r="G151">
            <v>186.7</v>
          </cell>
          <cell r="H151">
            <v>91.6</v>
          </cell>
          <cell r="I151">
            <v>513.1</v>
          </cell>
          <cell r="J151">
            <v>112.23</v>
          </cell>
          <cell r="K151">
            <v>12.5</v>
          </cell>
          <cell r="L151">
            <v>124.73</v>
          </cell>
          <cell r="M151">
            <v>10.021646756995109</v>
          </cell>
          <cell r="N151">
            <v>4.4999999999999998E-2</v>
          </cell>
          <cell r="O151">
            <v>2.8</v>
          </cell>
          <cell r="P151">
            <v>2.76</v>
          </cell>
          <cell r="R151">
            <v>400.96230954290297</v>
          </cell>
          <cell r="T151">
            <v>2771.1111111111113</v>
          </cell>
          <cell r="V151" t="str">
            <v>Liq prod jumped to ~120 bfpd, CP ~500 psig GL meter &gt;&gt;5 MM</v>
          </cell>
          <cell r="W151">
            <v>45</v>
          </cell>
          <cell r="X151">
            <v>2760</v>
          </cell>
        </row>
        <row r="152">
          <cell r="B152">
            <v>43089</v>
          </cell>
          <cell r="C152" t="str">
            <v>B-12</v>
          </cell>
          <cell r="D152" t="str">
            <v>B-12:Zone3</v>
          </cell>
          <cell r="E152">
            <v>16</v>
          </cell>
          <cell r="F152">
            <v>100</v>
          </cell>
          <cell r="G152">
            <v>187</v>
          </cell>
          <cell r="H152">
            <v>79</v>
          </cell>
          <cell r="I152">
            <v>885</v>
          </cell>
          <cell r="J152">
            <v>35.630000000000003</v>
          </cell>
          <cell r="K152">
            <v>4</v>
          </cell>
          <cell r="L152">
            <v>39.630000000000003</v>
          </cell>
          <cell r="M152">
            <v>10.093363613424174</v>
          </cell>
          <cell r="N152">
            <v>1.4E-2</v>
          </cell>
          <cell r="O152">
            <v>2.61</v>
          </cell>
          <cell r="P152">
            <v>2.6</v>
          </cell>
          <cell r="R152">
            <v>392.92730844793715</v>
          </cell>
          <cell r="T152">
            <v>2830.7142857142858</v>
          </cell>
          <cell r="V152" t="str">
            <v>Total fluid decrease, GL meter gradually decrease currently around 4 MMscfd but CP continue increase</v>
          </cell>
          <cell r="W152">
            <v>14</v>
          </cell>
          <cell r="X152">
            <v>2600</v>
          </cell>
        </row>
        <row r="153">
          <cell r="B153">
            <v>43198</v>
          </cell>
          <cell r="C153" t="str">
            <v>B-12</v>
          </cell>
          <cell r="D153" t="str">
            <v>B-12:Zone3</v>
          </cell>
          <cell r="E153">
            <v>24</v>
          </cell>
          <cell r="F153">
            <v>98.3</v>
          </cell>
          <cell r="G153">
            <v>201.7</v>
          </cell>
          <cell r="H153">
            <v>73.2</v>
          </cell>
          <cell r="I153">
            <v>1258.4000000000001</v>
          </cell>
          <cell r="J153">
            <v>12.64</v>
          </cell>
          <cell r="K153">
            <v>0.3</v>
          </cell>
          <cell r="L153">
            <v>12.94</v>
          </cell>
          <cell r="M153">
            <v>2.3183925811437405</v>
          </cell>
          <cell r="N153">
            <v>5.0000000000000001E-3</v>
          </cell>
          <cell r="O153">
            <v>5.7</v>
          </cell>
          <cell r="P153">
            <v>5.09</v>
          </cell>
          <cell r="R153">
            <v>395.56962025316454</v>
          </cell>
          <cell r="T153">
            <v>2580</v>
          </cell>
          <cell r="V153" t="str">
            <v>GL meter 5.1 MM, need to slowly reduce gas lift to get total gas at T/S 2.5 MM</v>
          </cell>
          <cell r="W153">
            <v>5</v>
          </cell>
          <cell r="X153">
            <v>5090</v>
          </cell>
        </row>
        <row r="154">
          <cell r="B154">
            <v>43236</v>
          </cell>
          <cell r="C154" t="str">
            <v>B-12</v>
          </cell>
          <cell r="D154" t="str">
            <v>B-12:Zone3</v>
          </cell>
          <cell r="E154">
            <v>21</v>
          </cell>
          <cell r="F154">
            <v>98.3</v>
          </cell>
          <cell r="G154">
            <v>155.4</v>
          </cell>
          <cell r="H154">
            <v>83.9</v>
          </cell>
          <cell r="I154">
            <v>1585.9</v>
          </cell>
          <cell r="J154">
            <v>0</v>
          </cell>
          <cell r="K154">
            <v>0</v>
          </cell>
          <cell r="L154">
            <v>0</v>
          </cell>
          <cell r="M154">
            <v>0</v>
          </cell>
          <cell r="N154">
            <v>0.56999999999999995</v>
          </cell>
          <cell r="O154">
            <v>0.56999999999999995</v>
          </cell>
          <cell r="P154">
            <v>0</v>
          </cell>
          <cell r="R154">
            <v>0</v>
          </cell>
          <cell r="T154">
            <v>0</v>
          </cell>
          <cell r="V154" t="str">
            <v>No GL rate, CHP max, Qg T/S 0.57 MM..? THP&amp;FLP very low 155 psig..?</v>
          </cell>
          <cell r="W154">
            <v>570</v>
          </cell>
          <cell r="X154">
            <v>0</v>
          </cell>
        </row>
        <row r="155">
          <cell r="B155">
            <v>43250</v>
          </cell>
          <cell r="C155" t="str">
            <v>B-12</v>
          </cell>
          <cell r="D155" t="str">
            <v>B-12:Zone3</v>
          </cell>
          <cell r="E155">
            <v>40</v>
          </cell>
          <cell r="F155">
            <v>100</v>
          </cell>
          <cell r="G155">
            <v>201</v>
          </cell>
          <cell r="H155">
            <v>80</v>
          </cell>
          <cell r="I155">
            <v>969</v>
          </cell>
          <cell r="J155">
            <v>171.47</v>
          </cell>
          <cell r="K155">
            <v>1.73</v>
          </cell>
          <cell r="L155">
            <v>173.2</v>
          </cell>
          <cell r="M155">
            <v>0.99884526558891451</v>
          </cell>
          <cell r="N155">
            <v>7.0000000000000007E-2</v>
          </cell>
          <cell r="O155">
            <v>5.58</v>
          </cell>
          <cell r="P155">
            <v>5.51</v>
          </cell>
          <cell r="R155">
            <v>408.23467661981687</v>
          </cell>
          <cell r="T155">
            <v>2474.2857142857142</v>
          </cell>
          <cell r="V155" t="str">
            <v>GL meter 5 MM, after PBU 2 days plus bleed off CHP (w/o GIC for kick off), WC 0%</v>
          </cell>
          <cell r="W155">
            <v>70</v>
          </cell>
          <cell r="X155">
            <v>5510</v>
          </cell>
        </row>
        <row r="156">
          <cell r="B156">
            <v>43278</v>
          </cell>
          <cell r="C156" t="str">
            <v>B-12</v>
          </cell>
          <cell r="D156" t="str">
            <v>B-12:Zone3</v>
          </cell>
          <cell r="E156">
            <v>19</v>
          </cell>
          <cell r="F156">
            <v>100</v>
          </cell>
          <cell r="G156">
            <v>208</v>
          </cell>
          <cell r="H156">
            <v>85</v>
          </cell>
          <cell r="I156">
            <v>1025</v>
          </cell>
          <cell r="J156">
            <v>245.95</v>
          </cell>
          <cell r="K156">
            <v>2.5</v>
          </cell>
          <cell r="L156">
            <v>248.45</v>
          </cell>
          <cell r="M156">
            <v>1.0062386798148522</v>
          </cell>
          <cell r="N156">
            <v>9.8000000000000004E-2</v>
          </cell>
          <cell r="O156">
            <v>6.06</v>
          </cell>
          <cell r="P156">
            <v>5.96</v>
          </cell>
          <cell r="R156">
            <v>398.4549705224639</v>
          </cell>
          <cell r="T156">
            <v>2538.7755102040815</v>
          </cell>
          <cell r="V156" t="str">
            <v>GL meter 5 MM (max)</v>
          </cell>
          <cell r="W156">
            <v>98</v>
          </cell>
          <cell r="X156">
            <v>5960</v>
          </cell>
        </row>
        <row r="157">
          <cell r="B157">
            <v>43294</v>
          </cell>
          <cell r="C157" t="str">
            <v>B-12</v>
          </cell>
          <cell r="D157" t="str">
            <v>B-12:Zone3</v>
          </cell>
          <cell r="E157">
            <v>32</v>
          </cell>
          <cell r="F157">
            <v>98.3</v>
          </cell>
          <cell r="G157">
            <v>206</v>
          </cell>
          <cell r="H157">
            <v>79</v>
          </cell>
          <cell r="I157">
            <v>914</v>
          </cell>
          <cell r="J157">
            <v>40.79</v>
          </cell>
          <cell r="K157">
            <v>0.4</v>
          </cell>
          <cell r="L157">
            <v>41.19</v>
          </cell>
          <cell r="M157">
            <v>0.97110949259529011</v>
          </cell>
          <cell r="N157">
            <v>1.6E-2</v>
          </cell>
          <cell r="O157">
            <v>4.5999999999999996</v>
          </cell>
          <cell r="P157">
            <v>4.58</v>
          </cell>
          <cell r="R157">
            <v>392.25300318705564</v>
          </cell>
          <cell r="T157">
            <v>2574.375</v>
          </cell>
          <cell r="V157" t="str">
            <v>GL meter 5.01 (error), total liquid drop after SRS press increase during Regen Comp down, reduce gas lift not much change</v>
          </cell>
          <cell r="W157">
            <v>16</v>
          </cell>
          <cell r="X157">
            <v>4580</v>
          </cell>
        </row>
        <row r="158">
          <cell r="B158">
            <v>43304</v>
          </cell>
          <cell r="C158" t="str">
            <v>B-12</v>
          </cell>
          <cell r="D158" t="str">
            <v>B-12:Zone3</v>
          </cell>
          <cell r="E158">
            <v>24.3</v>
          </cell>
          <cell r="F158">
            <v>98.3</v>
          </cell>
          <cell r="G158">
            <v>197.3</v>
          </cell>
          <cell r="H158">
            <v>77.7</v>
          </cell>
          <cell r="I158">
            <v>1022.3</v>
          </cell>
          <cell r="J158">
            <v>25.8</v>
          </cell>
          <cell r="K158">
            <v>0.3</v>
          </cell>
          <cell r="L158">
            <v>26.1</v>
          </cell>
          <cell r="M158">
            <v>1.1494252873563218</v>
          </cell>
          <cell r="N158">
            <v>0.01</v>
          </cell>
          <cell r="O158">
            <v>3.95</v>
          </cell>
          <cell r="P158">
            <v>3.94</v>
          </cell>
          <cell r="R158">
            <v>387.59689922480618</v>
          </cell>
          <cell r="T158">
            <v>2600</v>
          </cell>
          <cell r="V158" t="str">
            <v>GL meter 5.1 MM (over range)</v>
          </cell>
          <cell r="W158">
            <v>10</v>
          </cell>
          <cell r="X158">
            <v>3940</v>
          </cell>
        </row>
        <row r="159">
          <cell r="B159">
            <v>43323</v>
          </cell>
          <cell r="C159" t="str">
            <v>B-12</v>
          </cell>
          <cell r="D159" t="str">
            <v>B-12:Zone3</v>
          </cell>
          <cell r="E159">
            <v>24</v>
          </cell>
          <cell r="F159">
            <v>98.3</v>
          </cell>
          <cell r="G159">
            <v>222.4</v>
          </cell>
          <cell r="H159">
            <v>77.599999999999994</v>
          </cell>
          <cell r="I159">
            <v>1219.4000000000001</v>
          </cell>
          <cell r="J159">
            <v>77.84</v>
          </cell>
          <cell r="K159">
            <v>0</v>
          </cell>
          <cell r="L159">
            <v>77.84</v>
          </cell>
          <cell r="M159">
            <v>0</v>
          </cell>
          <cell r="N159">
            <v>0.03</v>
          </cell>
          <cell r="O159">
            <v>6.95</v>
          </cell>
          <cell r="P159">
            <v>6.92</v>
          </cell>
          <cell r="R159">
            <v>385.40596094552927</v>
          </cell>
          <cell r="T159">
            <v>2594.6666666666665</v>
          </cell>
          <cell r="V159" t="str">
            <v>GL meter 5.1 (error), Qg at T/S ~7 MM, after PBU and bleed off CHP 24 hrs</v>
          </cell>
          <cell r="W159">
            <v>30</v>
          </cell>
          <cell r="X159">
            <v>6920</v>
          </cell>
        </row>
        <row r="160">
          <cell r="B160">
            <v>43325</v>
          </cell>
          <cell r="C160" t="str">
            <v>B-12</v>
          </cell>
          <cell r="D160" t="str">
            <v>B-12:Zone3</v>
          </cell>
          <cell r="E160">
            <v>26</v>
          </cell>
          <cell r="F160">
            <v>98</v>
          </cell>
          <cell r="G160">
            <v>221</v>
          </cell>
          <cell r="H160">
            <v>81</v>
          </cell>
          <cell r="I160">
            <v>930</v>
          </cell>
          <cell r="J160">
            <v>73.56</v>
          </cell>
          <cell r="K160">
            <v>0</v>
          </cell>
          <cell r="L160">
            <v>73.56</v>
          </cell>
          <cell r="M160">
            <v>0</v>
          </cell>
          <cell r="N160">
            <v>0.03</v>
          </cell>
          <cell r="O160">
            <v>5.0999999999999996</v>
          </cell>
          <cell r="P160">
            <v>5.07</v>
          </cell>
          <cell r="R160">
            <v>407.83034257748778</v>
          </cell>
          <cell r="T160">
            <v>2452</v>
          </cell>
          <cell r="V160" t="str">
            <v>GL meter 5.09 (error), GL opt to get Qg at T/S 5 MMscfd only, lower than this could reduce CHP significantly and trigger TSLL</v>
          </cell>
          <cell r="W160">
            <v>30</v>
          </cell>
          <cell r="X160">
            <v>5070</v>
          </cell>
        </row>
        <row r="161">
          <cell r="B161">
            <v>43373</v>
          </cell>
          <cell r="C161" t="str">
            <v>B-12</v>
          </cell>
          <cell r="D161" t="str">
            <v>B-12:Zone3</v>
          </cell>
          <cell r="E161">
            <v>24</v>
          </cell>
          <cell r="F161">
            <v>100</v>
          </cell>
          <cell r="G161">
            <v>192.1</v>
          </cell>
          <cell r="H161">
            <v>86</v>
          </cell>
          <cell r="I161">
            <v>1030</v>
          </cell>
          <cell r="J161">
            <v>4</v>
          </cell>
          <cell r="K161">
            <v>0</v>
          </cell>
          <cell r="L161">
            <v>4</v>
          </cell>
          <cell r="M161">
            <v>0</v>
          </cell>
          <cell r="N161">
            <v>0</v>
          </cell>
          <cell r="O161">
            <v>0</v>
          </cell>
          <cell r="P161">
            <v>0</v>
          </cell>
          <cell r="Q161">
            <v>0</v>
          </cell>
          <cell r="R161">
            <v>0</v>
          </cell>
          <cell r="T161">
            <v>0</v>
          </cell>
          <cell r="V161" t="str">
            <v>No flow in natural (w/o GL)</v>
          </cell>
          <cell r="W161">
            <v>0</v>
          </cell>
          <cell r="X161">
            <v>0</v>
          </cell>
        </row>
        <row r="162">
          <cell r="B162">
            <v>43380</v>
          </cell>
          <cell r="C162" t="str">
            <v>B-12</v>
          </cell>
          <cell r="D162" t="str">
            <v>B-12:Zone3</v>
          </cell>
          <cell r="E162">
            <v>39</v>
          </cell>
          <cell r="F162">
            <v>100</v>
          </cell>
          <cell r="G162">
            <v>191.6</v>
          </cell>
          <cell r="H162">
            <v>79.400000000000006</v>
          </cell>
          <cell r="I162">
            <v>698.8</v>
          </cell>
          <cell r="J162">
            <v>83.7</v>
          </cell>
          <cell r="K162">
            <v>0</v>
          </cell>
          <cell r="L162">
            <v>83.7</v>
          </cell>
          <cell r="M162">
            <v>0</v>
          </cell>
          <cell r="N162">
            <v>3.3000000000000002E-2</v>
          </cell>
          <cell r="O162">
            <v>3.5</v>
          </cell>
          <cell r="P162">
            <v>3.47</v>
          </cell>
          <cell r="R162">
            <v>394.26523297491042</v>
          </cell>
          <cell r="T162">
            <v>2536.3636363636365</v>
          </cell>
          <cell r="V162" t="str">
            <v>GL meter &gt;&gt;5 MM (over range), kick off after injecting GL to max press around 2 days (w/o GIC), need to reduce GL injection slowly w/o touch TSLL</v>
          </cell>
          <cell r="W162">
            <v>33</v>
          </cell>
          <cell r="X162">
            <v>3470</v>
          </cell>
        </row>
        <row r="163">
          <cell r="B163">
            <v>43417</v>
          </cell>
          <cell r="C163" t="str">
            <v>B-12</v>
          </cell>
          <cell r="D163" t="str">
            <v>B-12:Zone3</v>
          </cell>
          <cell r="E163">
            <v>24</v>
          </cell>
          <cell r="F163">
            <v>100</v>
          </cell>
          <cell r="G163">
            <v>194.6</v>
          </cell>
          <cell r="H163">
            <v>77.7</v>
          </cell>
          <cell r="I163">
            <v>877</v>
          </cell>
          <cell r="J163">
            <v>25.02</v>
          </cell>
          <cell r="K163">
            <v>2.2000000000000002</v>
          </cell>
          <cell r="L163">
            <v>27.22</v>
          </cell>
          <cell r="M163">
            <v>8.0822924320352687</v>
          </cell>
          <cell r="N163">
            <v>0.01</v>
          </cell>
          <cell r="O163">
            <v>2.48</v>
          </cell>
          <cell r="P163">
            <v>2.4700000000000002</v>
          </cell>
          <cell r="R163">
            <v>399.68025579536373</v>
          </cell>
          <cell r="T163">
            <v>2720</v>
          </cell>
          <cell r="V163" t="str">
            <v>GL meter 4.2 MM, higher fluid with lower GL injection rate</v>
          </cell>
          <cell r="W163">
            <v>10</v>
          </cell>
          <cell r="X163">
            <v>2470</v>
          </cell>
        </row>
        <row r="164">
          <cell r="B164">
            <v>43418</v>
          </cell>
          <cell r="C164" t="str">
            <v>B-12</v>
          </cell>
          <cell r="D164" t="str">
            <v>B-12:Zone3</v>
          </cell>
          <cell r="E164">
            <v>48.5</v>
          </cell>
          <cell r="F164">
            <v>100</v>
          </cell>
          <cell r="G164">
            <v>197</v>
          </cell>
          <cell r="H164">
            <v>70</v>
          </cell>
          <cell r="I164">
            <v>1168</v>
          </cell>
          <cell r="J164">
            <v>11.78</v>
          </cell>
          <cell r="K164">
            <v>1</v>
          </cell>
          <cell r="L164">
            <v>12.78</v>
          </cell>
          <cell r="M164">
            <v>7.8247261345852896</v>
          </cell>
          <cell r="N164">
            <v>5.0000000000000001E-3</v>
          </cell>
          <cell r="O164">
            <v>3.4</v>
          </cell>
          <cell r="P164">
            <v>3.35</v>
          </cell>
          <cell r="R164">
            <v>424.44821731748726</v>
          </cell>
          <cell r="T164">
            <v>2560</v>
          </cell>
          <cell r="V164" t="str">
            <v>GL meter 4.9 MMscfd, monthly sampling WC~0%, but still use 8%</v>
          </cell>
          <cell r="W164">
            <v>5</v>
          </cell>
          <cell r="X164">
            <v>3350</v>
          </cell>
        </row>
        <row r="165">
          <cell r="B165">
            <v>43453</v>
          </cell>
          <cell r="C165" t="str">
            <v>B-12</v>
          </cell>
          <cell r="D165" t="str">
            <v>B-12:Zone3</v>
          </cell>
          <cell r="E165">
            <v>6</v>
          </cell>
          <cell r="F165">
            <v>100</v>
          </cell>
          <cell r="G165">
            <v>198</v>
          </cell>
          <cell r="H165">
            <v>83</v>
          </cell>
          <cell r="I165">
            <v>1217.04</v>
          </cell>
          <cell r="J165">
            <v>1.42</v>
          </cell>
          <cell r="K165">
            <v>0</v>
          </cell>
          <cell r="L165">
            <v>1.42</v>
          </cell>
          <cell r="M165">
            <v>0</v>
          </cell>
          <cell r="N165">
            <v>0.41</v>
          </cell>
          <cell r="O165">
            <v>0.41</v>
          </cell>
          <cell r="P165">
            <v>0</v>
          </cell>
          <cell r="R165">
            <v>288732.39436619717</v>
          </cell>
          <cell r="T165">
            <v>3.4634146341463414</v>
          </cell>
          <cell r="V165" t="str">
            <v>load up, CHP similar with header</v>
          </cell>
          <cell r="W165">
            <v>410</v>
          </cell>
          <cell r="X165">
            <v>0</v>
          </cell>
        </row>
        <row r="166">
          <cell r="B166">
            <v>43466</v>
          </cell>
          <cell r="C166" t="str">
            <v>B-12</v>
          </cell>
          <cell r="D166" t="str">
            <v>B-12:Zone3</v>
          </cell>
          <cell r="E166">
            <v>17</v>
          </cell>
          <cell r="F166">
            <v>98.1</v>
          </cell>
          <cell r="G166">
            <v>194</v>
          </cell>
          <cell r="H166">
            <v>81.17</v>
          </cell>
          <cell r="I166">
            <v>1282.6500000000001</v>
          </cell>
          <cell r="J166">
            <v>3.9</v>
          </cell>
          <cell r="K166">
            <v>0</v>
          </cell>
          <cell r="L166">
            <v>3.9</v>
          </cell>
          <cell r="M166">
            <v>0</v>
          </cell>
          <cell r="N166">
            <v>0.39</v>
          </cell>
          <cell r="O166">
            <v>0.39</v>
          </cell>
          <cell r="P166">
            <v>0</v>
          </cell>
          <cell r="R166">
            <v>100000</v>
          </cell>
          <cell r="T166">
            <v>10</v>
          </cell>
          <cell r="V166" t="str">
            <v>W/C 0% updated 9 Nov 18. G/L equalize between GL header &amp; CP. Gas Asso 0.39 MM</v>
          </cell>
          <cell r="W166">
            <v>390</v>
          </cell>
          <cell r="X166">
            <v>0</v>
          </cell>
        </row>
        <row r="167">
          <cell r="B167">
            <v>43487</v>
          </cell>
          <cell r="C167" t="str">
            <v>B-12</v>
          </cell>
          <cell r="D167" t="str">
            <v>B-12:Zone3</v>
          </cell>
          <cell r="E167">
            <v>32</v>
          </cell>
          <cell r="F167">
            <v>98</v>
          </cell>
          <cell r="G167">
            <v>200.4</v>
          </cell>
          <cell r="H167">
            <v>82.84</v>
          </cell>
          <cell r="I167">
            <v>1214</v>
          </cell>
          <cell r="J167">
            <v>118.78</v>
          </cell>
          <cell r="K167">
            <v>10.3</v>
          </cell>
          <cell r="L167">
            <v>129.08000000000001</v>
          </cell>
          <cell r="M167">
            <v>7.9795475674000622</v>
          </cell>
          <cell r="N167">
            <v>4.8000000000000001E-2</v>
          </cell>
          <cell r="O167">
            <v>6.55</v>
          </cell>
          <cell r="P167">
            <v>6.5</v>
          </cell>
          <cell r="R167">
            <v>404.10843576359656</v>
          </cell>
          <cell r="T167">
            <v>2689.5833333333335</v>
          </cell>
          <cell r="V167" t="str">
            <v>GL meter 5.09 MM (overange), Kick off after at GL pressure 1660 psig, had been 11 days since GL press only ~1500 psig during high gas demand, WC still use 8%</v>
          </cell>
          <cell r="W167">
            <v>48</v>
          </cell>
          <cell r="X167">
            <v>6500</v>
          </cell>
        </row>
        <row r="168">
          <cell r="B168">
            <v>43488</v>
          </cell>
          <cell r="C168" t="str">
            <v>B-12</v>
          </cell>
          <cell r="D168" t="str">
            <v>B-12:Zone3</v>
          </cell>
          <cell r="E168">
            <v>22</v>
          </cell>
          <cell r="F168">
            <v>99</v>
          </cell>
          <cell r="G168">
            <v>193.14</v>
          </cell>
          <cell r="H168">
            <v>87.28</v>
          </cell>
          <cell r="I168">
            <v>454.06</v>
          </cell>
          <cell r="J168">
            <v>111.05</v>
          </cell>
          <cell r="K168">
            <v>9.6999999999999993</v>
          </cell>
          <cell r="L168">
            <v>120.75</v>
          </cell>
          <cell r="M168">
            <v>8.0331262939958599</v>
          </cell>
          <cell r="N168">
            <v>4.3999999999999997E-2</v>
          </cell>
          <cell r="O168">
            <v>1.34</v>
          </cell>
          <cell r="P168">
            <v>1.29</v>
          </cell>
          <cell r="R168">
            <v>396.21791985592074</v>
          </cell>
          <cell r="T168">
            <v>2743.409090909091</v>
          </cell>
          <cell r="V168" t="str">
            <v>GL meter 3.8 MM (Qg T/S &lt;&lt; GL)</v>
          </cell>
          <cell r="W168">
            <v>44</v>
          </cell>
          <cell r="X168">
            <v>1290</v>
          </cell>
        </row>
        <row r="169">
          <cell r="B169">
            <v>43489</v>
          </cell>
          <cell r="C169" t="str">
            <v>B-12</v>
          </cell>
          <cell r="D169" t="str">
            <v>B-12:Zone3</v>
          </cell>
          <cell r="E169">
            <v>27</v>
          </cell>
          <cell r="F169">
            <v>99</v>
          </cell>
          <cell r="G169">
            <v>195.15</v>
          </cell>
          <cell r="H169">
            <v>88.49</v>
          </cell>
          <cell r="I169">
            <v>632.80999999999995</v>
          </cell>
          <cell r="J169">
            <v>101.14</v>
          </cell>
          <cell r="K169">
            <v>8.8000000000000007</v>
          </cell>
          <cell r="L169">
            <v>109.94</v>
          </cell>
          <cell r="M169">
            <v>8.0043660178279055</v>
          </cell>
          <cell r="N169">
            <v>0.04</v>
          </cell>
          <cell r="O169">
            <v>3.26</v>
          </cell>
          <cell r="P169">
            <v>3.22</v>
          </cell>
          <cell r="R169">
            <v>395.49139806209217</v>
          </cell>
          <cell r="T169">
            <v>2748.25</v>
          </cell>
          <cell r="V169" t="str">
            <v>GL meter 5.08 MM (overange), liquid decrease after increasing GL injection</v>
          </cell>
          <cell r="W169">
            <v>40</v>
          </cell>
          <cell r="X169">
            <v>3220</v>
          </cell>
        </row>
        <row r="170">
          <cell r="B170">
            <v>43541</v>
          </cell>
          <cell r="C170" t="str">
            <v>B-12</v>
          </cell>
          <cell r="D170" t="str">
            <v>B-12:Zone3</v>
          </cell>
          <cell r="E170">
            <v>19</v>
          </cell>
          <cell r="F170">
            <v>98</v>
          </cell>
          <cell r="G170">
            <v>196</v>
          </cell>
          <cell r="H170">
            <v>83</v>
          </cell>
          <cell r="I170">
            <v>678</v>
          </cell>
          <cell r="J170">
            <v>55.72</v>
          </cell>
          <cell r="K170">
            <v>4.8</v>
          </cell>
          <cell r="L170">
            <v>60.52</v>
          </cell>
          <cell r="M170">
            <v>7.9312623925974881</v>
          </cell>
          <cell r="N170">
            <v>2.1999999999999999E-2</v>
          </cell>
          <cell r="O170">
            <v>3.27</v>
          </cell>
          <cell r="P170">
            <v>3.25</v>
          </cell>
          <cell r="R170">
            <v>394.83129935391241</v>
          </cell>
          <cell r="T170">
            <v>2753.181818181818</v>
          </cell>
          <cell r="V170" t="str">
            <v>GL meter 4.9 MM (Qg&lt;&lt;GL), update welltest Feb 6% but still use 8% until confirm next month</v>
          </cell>
          <cell r="W170">
            <v>22</v>
          </cell>
          <cell r="X170">
            <v>3250</v>
          </cell>
        </row>
        <row r="171">
          <cell r="B171">
            <v>43588</v>
          </cell>
          <cell r="C171" t="str">
            <v>B-12</v>
          </cell>
          <cell r="D171" t="str">
            <v>B-12:Zone3</v>
          </cell>
          <cell r="E171">
            <v>36</v>
          </cell>
          <cell r="F171">
            <v>98.2</v>
          </cell>
          <cell r="G171">
            <v>206.4</v>
          </cell>
          <cell r="H171">
            <v>79</v>
          </cell>
          <cell r="I171">
            <v>879.37</v>
          </cell>
          <cell r="J171">
            <v>24.01</v>
          </cell>
          <cell r="K171">
            <v>2.1</v>
          </cell>
          <cell r="L171">
            <v>26.11</v>
          </cell>
          <cell r="M171">
            <v>8.0428954423592494</v>
          </cell>
          <cell r="N171">
            <v>0.01</v>
          </cell>
          <cell r="O171">
            <v>3.43</v>
          </cell>
          <cell r="P171">
            <v>3.42</v>
          </cell>
          <cell r="R171">
            <v>416.49312786339027</v>
          </cell>
          <cell r="T171">
            <v>2611</v>
          </cell>
          <cell r="V171" t="str">
            <v>GL meter 4.8 MM (Qg T/S &lt;&lt;GL), THT very low, plan to reduce GL</v>
          </cell>
          <cell r="W171">
            <v>10</v>
          </cell>
          <cell r="X171">
            <v>3420</v>
          </cell>
        </row>
        <row r="172">
          <cell r="B172">
            <v>43593</v>
          </cell>
          <cell r="C172" t="str">
            <v>B-12</v>
          </cell>
          <cell r="D172" t="str">
            <v>B-12:Zone3</v>
          </cell>
          <cell r="E172">
            <v>50</v>
          </cell>
          <cell r="F172">
            <v>100</v>
          </cell>
          <cell r="G172">
            <v>203.21</v>
          </cell>
          <cell r="H172">
            <v>86.67</v>
          </cell>
          <cell r="I172">
            <v>668</v>
          </cell>
          <cell r="J172">
            <v>54.2</v>
          </cell>
          <cell r="K172">
            <v>4.7</v>
          </cell>
          <cell r="L172">
            <v>58.9</v>
          </cell>
          <cell r="M172">
            <v>7.9796264855687609</v>
          </cell>
          <cell r="N172">
            <v>2.1999999999999999E-2</v>
          </cell>
          <cell r="O172">
            <v>2.83</v>
          </cell>
          <cell r="P172">
            <v>2.81</v>
          </cell>
          <cell r="R172">
            <v>405.90405904059043</v>
          </cell>
          <cell r="T172">
            <v>2677.2727272727275</v>
          </cell>
          <cell r="V172" t="str">
            <v>GL meter 4.5 MM (Qg T/S&lt;&lt;GL), after GL opt to set gas at T/S 3 MM, Temp FL GL still above TSLL 13 degF, update wc may 9%, still use 8% until confirm next month</v>
          </cell>
          <cell r="W172">
            <v>22</v>
          </cell>
          <cell r="X172">
            <v>2810</v>
          </cell>
        </row>
        <row r="173">
          <cell r="B173">
            <v>43606</v>
          </cell>
          <cell r="C173" t="str">
            <v>B-12</v>
          </cell>
          <cell r="D173" t="str">
            <v>B-12:Zone3</v>
          </cell>
          <cell r="E173">
            <v>23</v>
          </cell>
          <cell r="F173">
            <v>100</v>
          </cell>
          <cell r="G173">
            <v>195</v>
          </cell>
          <cell r="H173">
            <v>85</v>
          </cell>
          <cell r="I173">
            <v>669</v>
          </cell>
          <cell r="J173">
            <v>44.8</v>
          </cell>
          <cell r="K173">
            <v>4.4000000000000004</v>
          </cell>
          <cell r="L173">
            <v>49.2</v>
          </cell>
          <cell r="M173">
            <v>8.9430894308943092</v>
          </cell>
          <cell r="N173">
            <v>1.7919999999999998E-2</v>
          </cell>
          <cell r="O173">
            <v>3.09</v>
          </cell>
          <cell r="P173">
            <v>3.0720000000000001</v>
          </cell>
          <cell r="R173">
            <v>400</v>
          </cell>
          <cell r="T173">
            <v>2745.5357142857142</v>
          </cell>
          <cell r="V173" t="str">
            <v>GL too high, optimum  2.5 mmscfd</v>
          </cell>
          <cell r="W173">
            <v>17.919999999999998</v>
          </cell>
          <cell r="X173">
            <v>3072</v>
          </cell>
        </row>
        <row r="174">
          <cell r="B174">
            <v>43626</v>
          </cell>
          <cell r="C174" t="str">
            <v>B-12</v>
          </cell>
          <cell r="D174" t="str">
            <v>B-12:Zone3</v>
          </cell>
          <cell r="E174">
            <v>22</v>
          </cell>
          <cell r="F174">
            <v>100</v>
          </cell>
          <cell r="G174">
            <v>198</v>
          </cell>
          <cell r="H174">
            <v>95</v>
          </cell>
          <cell r="I174">
            <v>466</v>
          </cell>
          <cell r="J174">
            <v>61.53</v>
          </cell>
          <cell r="K174">
            <v>5.4</v>
          </cell>
          <cell r="L174">
            <v>66.930000000000007</v>
          </cell>
          <cell r="M174">
            <v>8.0681308830121026</v>
          </cell>
          <cell r="N174">
            <v>2.5000000000000001E-2</v>
          </cell>
          <cell r="O174">
            <v>2.83</v>
          </cell>
          <cell r="P174">
            <v>2.81</v>
          </cell>
          <cell r="R174">
            <v>406.30586705672027</v>
          </cell>
          <cell r="T174">
            <v>2676</v>
          </cell>
          <cell r="V174" t="str">
            <v>GL meter 4.34 MM (Qg TS&lt;&lt;GL), use WC update on June 6 is 7%</v>
          </cell>
          <cell r="W174">
            <v>25</v>
          </cell>
          <cell r="X174">
            <v>2810</v>
          </cell>
        </row>
        <row r="175">
          <cell r="B175">
            <v>43686</v>
          </cell>
          <cell r="C175" t="str">
            <v>B-12</v>
          </cell>
          <cell r="D175" t="str">
            <v>B-12:Zone3</v>
          </cell>
          <cell r="E175">
            <v>20</v>
          </cell>
          <cell r="F175">
            <v>100</v>
          </cell>
          <cell r="G175">
            <v>188</v>
          </cell>
          <cell r="H175">
            <v>92</v>
          </cell>
          <cell r="I175">
            <v>468</v>
          </cell>
          <cell r="J175">
            <v>64.16</v>
          </cell>
          <cell r="K175">
            <v>5.6</v>
          </cell>
          <cell r="L175">
            <v>69.760000000000005</v>
          </cell>
          <cell r="M175">
            <v>8.0275229357798157</v>
          </cell>
          <cell r="N175">
            <v>2.5999999999999999E-2</v>
          </cell>
          <cell r="O175">
            <v>2.54</v>
          </cell>
          <cell r="P175">
            <v>2.5099999999999998</v>
          </cell>
          <cell r="R175">
            <v>405.23690773067329</v>
          </cell>
          <cell r="T175">
            <v>2681.9230769230771</v>
          </cell>
          <cell r="V175" t="str">
            <v>GL 4.3 MM (Qg T/S&lt;&lt;GL), WC 1% in Aug but still use 8%</v>
          </cell>
          <cell r="W175">
            <v>26</v>
          </cell>
          <cell r="X175">
            <v>2510</v>
          </cell>
        </row>
        <row r="176">
          <cell r="B176">
            <v>43705</v>
          </cell>
          <cell r="C176" t="str">
            <v>B-12</v>
          </cell>
          <cell r="D176" t="str">
            <v>B-12:Zone3</v>
          </cell>
          <cell r="E176">
            <v>23</v>
          </cell>
          <cell r="F176">
            <v>100</v>
          </cell>
          <cell r="G176">
            <v>196</v>
          </cell>
          <cell r="H176">
            <v>86</v>
          </cell>
          <cell r="I176">
            <v>739</v>
          </cell>
          <cell r="J176">
            <v>35.06</v>
          </cell>
          <cell r="K176">
            <v>3</v>
          </cell>
          <cell r="L176">
            <v>38.06</v>
          </cell>
          <cell r="M176">
            <v>7.8822911192853393</v>
          </cell>
          <cell r="N176">
            <v>1.4E-2</v>
          </cell>
          <cell r="O176">
            <v>1.67</v>
          </cell>
          <cell r="P176">
            <v>1.66</v>
          </cell>
          <cell r="R176">
            <v>399.31545921277808</v>
          </cell>
          <cell r="T176">
            <v>2721.4285714285716</v>
          </cell>
          <cell r="V176" t="str">
            <v>GL meter 3.1 MM (Qg T/S&lt;&lt;GL), need to increased GL injection to 2-2.5 MM</v>
          </cell>
          <cell r="W176">
            <v>14</v>
          </cell>
          <cell r="X176">
            <v>1660</v>
          </cell>
        </row>
        <row r="177">
          <cell r="B177">
            <v>43721</v>
          </cell>
          <cell r="C177" t="str">
            <v>B-12</v>
          </cell>
          <cell r="D177" t="str">
            <v>B-12:Zone3</v>
          </cell>
          <cell r="E177">
            <v>12</v>
          </cell>
          <cell r="F177">
            <v>98.34</v>
          </cell>
          <cell r="G177">
            <v>199.7</v>
          </cell>
          <cell r="H177">
            <v>90</v>
          </cell>
          <cell r="I177">
            <v>448.35</v>
          </cell>
          <cell r="J177">
            <v>51.95</v>
          </cell>
          <cell r="K177">
            <v>4.5</v>
          </cell>
          <cell r="L177">
            <v>56.45</v>
          </cell>
          <cell r="M177">
            <v>7.9716563330380872</v>
          </cell>
          <cell r="N177">
            <v>2.1000000000000001E-2</v>
          </cell>
          <cell r="O177">
            <v>1.1599999999999999</v>
          </cell>
          <cell r="P177">
            <v>1.1399999999999999</v>
          </cell>
          <cell r="R177">
            <v>404.23484119345522</v>
          </cell>
          <cell r="T177">
            <v>2689.0476190476193</v>
          </cell>
          <cell r="V177" t="str">
            <v>GL meter 2.6 MM (Qg T/S&lt;&lt;GL)</v>
          </cell>
          <cell r="W177">
            <v>21</v>
          </cell>
          <cell r="X177">
            <v>1140</v>
          </cell>
        </row>
        <row r="178">
          <cell r="B178">
            <v>43863</v>
          </cell>
          <cell r="C178" t="str">
            <v>B-12</v>
          </cell>
          <cell r="D178" t="str">
            <v>B-12:Zone3</v>
          </cell>
          <cell r="E178">
            <v>15.5</v>
          </cell>
          <cell r="F178">
            <v>98</v>
          </cell>
          <cell r="G178">
            <v>188</v>
          </cell>
          <cell r="H178">
            <v>96</v>
          </cell>
          <cell r="I178">
            <v>477</v>
          </cell>
          <cell r="J178">
            <v>54.85</v>
          </cell>
          <cell r="K178">
            <v>3.5</v>
          </cell>
          <cell r="L178">
            <v>58.35</v>
          </cell>
          <cell r="M178">
            <v>5.9982862039417313</v>
          </cell>
          <cell r="N178">
            <v>2.1999999999999999E-2</v>
          </cell>
          <cell r="O178">
            <v>1.248</v>
          </cell>
          <cell r="P178">
            <v>1.226</v>
          </cell>
          <cell r="R178">
            <v>401.09389243391064</v>
          </cell>
          <cell r="T178">
            <v>2652.2727272727275</v>
          </cell>
          <cell r="V178" t="str">
            <v>GL ~2.5 MMSCFD (Qg @TS&lt;&lt;GL meter), WC use 6% (monthly sampling)</v>
          </cell>
          <cell r="W178">
            <v>22</v>
          </cell>
          <cell r="X178">
            <v>1226</v>
          </cell>
        </row>
        <row r="179">
          <cell r="B179">
            <v>43868</v>
          </cell>
          <cell r="C179" t="str">
            <v>B-12</v>
          </cell>
          <cell r="D179" t="str">
            <v>B-12:Zone3</v>
          </cell>
          <cell r="E179">
            <v>15</v>
          </cell>
          <cell r="F179">
            <v>98</v>
          </cell>
          <cell r="G179">
            <v>190</v>
          </cell>
          <cell r="H179">
            <v>87</v>
          </cell>
          <cell r="I179">
            <v>634</v>
          </cell>
          <cell r="J179">
            <v>31</v>
          </cell>
          <cell r="K179">
            <v>2</v>
          </cell>
          <cell r="L179">
            <v>33</v>
          </cell>
          <cell r="M179">
            <v>6.0606060606060606</v>
          </cell>
          <cell r="N179">
            <v>1.2E-2</v>
          </cell>
          <cell r="O179">
            <v>1.792</v>
          </cell>
          <cell r="P179">
            <v>1.78</v>
          </cell>
          <cell r="R179">
            <v>387.09677419354841</v>
          </cell>
          <cell r="T179">
            <v>2750</v>
          </cell>
          <cell r="V179" t="str">
            <v>GL~3.02 MMSCFD (Qg @ TS &lt;&lt; GL meter), WC 6%, GOR 400</v>
          </cell>
          <cell r="W179">
            <v>12</v>
          </cell>
          <cell r="X179">
            <v>1780</v>
          </cell>
        </row>
        <row r="180">
          <cell r="B180">
            <v>43883</v>
          </cell>
          <cell r="C180" t="str">
            <v>B-12</v>
          </cell>
          <cell r="D180" t="str">
            <v>B-12:Zone3</v>
          </cell>
          <cell r="E180">
            <v>24</v>
          </cell>
          <cell r="F180">
            <v>100</v>
          </cell>
          <cell r="G180">
            <v>193</v>
          </cell>
          <cell r="H180">
            <v>83</v>
          </cell>
          <cell r="I180">
            <v>776</v>
          </cell>
          <cell r="J180">
            <v>37.06</v>
          </cell>
          <cell r="K180">
            <v>3.2</v>
          </cell>
          <cell r="L180">
            <v>40.26</v>
          </cell>
          <cell r="M180">
            <v>7.9483358171882763</v>
          </cell>
          <cell r="N180">
            <v>1.4999999999999999E-2</v>
          </cell>
          <cell r="O180">
            <v>1.53</v>
          </cell>
          <cell r="P180">
            <v>1.52</v>
          </cell>
          <cell r="R180">
            <v>404.74905558553695</v>
          </cell>
          <cell r="T180">
            <v>2686.6666666666665</v>
          </cell>
          <cell r="V180" t="str">
            <v>GL meter 2.2 MM (Qg T/S&lt;&lt;GL)</v>
          </cell>
          <cell r="W180">
            <v>15</v>
          </cell>
          <cell r="X180">
            <v>1520</v>
          </cell>
        </row>
        <row r="181">
          <cell r="B181">
            <v>43901</v>
          </cell>
          <cell r="C181" t="str">
            <v>B-12</v>
          </cell>
          <cell r="D181" t="str">
            <v>B-12:Zone3</v>
          </cell>
          <cell r="E181">
            <v>17</v>
          </cell>
          <cell r="F181">
            <v>98</v>
          </cell>
          <cell r="G181">
            <v>194</v>
          </cell>
          <cell r="H181">
            <v>80</v>
          </cell>
          <cell r="I181">
            <v>772</v>
          </cell>
          <cell r="J181">
            <v>22</v>
          </cell>
          <cell r="K181">
            <v>5</v>
          </cell>
          <cell r="L181">
            <v>27</v>
          </cell>
          <cell r="M181">
            <v>18.518518518518519</v>
          </cell>
          <cell r="N181">
            <v>8.9999999999999993E-3</v>
          </cell>
          <cell r="O181">
            <v>2.3370000000000002</v>
          </cell>
          <cell r="P181">
            <v>2.3279999999999998</v>
          </cell>
          <cell r="R181">
            <v>409.09090909090907</v>
          </cell>
          <cell r="T181">
            <v>3000</v>
          </cell>
          <cell r="V181" t="str">
            <v>GL meter 3.6 MM (Qg TS &lt;&lt; GL meter), WC~17%, Feb 13, GOR 400</v>
          </cell>
          <cell r="W181">
            <v>9</v>
          </cell>
          <cell r="X181">
            <v>2328</v>
          </cell>
        </row>
        <row r="182">
          <cell r="B182">
            <v>43929</v>
          </cell>
          <cell r="C182" t="str">
            <v>B-12</v>
          </cell>
          <cell r="D182" t="str">
            <v>B-12:Zone3</v>
          </cell>
          <cell r="E182">
            <v>21.5</v>
          </cell>
          <cell r="F182">
            <v>98.31</v>
          </cell>
          <cell r="G182">
            <v>186.35</v>
          </cell>
          <cell r="H182">
            <v>80.760000000000005</v>
          </cell>
          <cell r="I182">
            <v>802.38</v>
          </cell>
          <cell r="J182">
            <v>30.23</v>
          </cell>
          <cell r="K182">
            <v>2.6</v>
          </cell>
          <cell r="L182">
            <v>32.83</v>
          </cell>
          <cell r="M182">
            <v>7.9195857447456595</v>
          </cell>
          <cell r="N182">
            <v>0.14000000000000001</v>
          </cell>
          <cell r="O182">
            <v>2.0699999999999998</v>
          </cell>
          <cell r="P182">
            <v>1.93</v>
          </cell>
          <cell r="R182">
            <v>4631.1610982467746</v>
          </cell>
          <cell r="T182">
            <v>234.71428571428572</v>
          </cell>
          <cell r="V182" t="str">
            <v>GL meter 1.9 MM (Qg T/S&gt;&gt;GL, has asso 0.1 MM), WC Feb 17% but still use 8%</v>
          </cell>
          <cell r="W182">
            <v>140</v>
          </cell>
          <cell r="X182">
            <v>1930</v>
          </cell>
        </row>
        <row r="183">
          <cell r="B183">
            <v>43936</v>
          </cell>
          <cell r="C183" t="str">
            <v>B-12</v>
          </cell>
          <cell r="D183" t="str">
            <v>B-12:Zone3</v>
          </cell>
          <cell r="E183">
            <v>11</v>
          </cell>
          <cell r="F183">
            <v>100</v>
          </cell>
          <cell r="G183">
            <v>190</v>
          </cell>
          <cell r="H183">
            <v>83.7</v>
          </cell>
          <cell r="I183">
            <v>698</v>
          </cell>
          <cell r="J183">
            <v>32.450000000000003</v>
          </cell>
          <cell r="K183">
            <v>2.8</v>
          </cell>
          <cell r="L183">
            <v>35.25</v>
          </cell>
          <cell r="M183">
            <v>7.9432624113475176</v>
          </cell>
          <cell r="N183">
            <v>1.2999999999999999E-2</v>
          </cell>
          <cell r="O183">
            <v>3.55</v>
          </cell>
          <cell r="P183">
            <v>3.54</v>
          </cell>
          <cell r="R183">
            <v>400.61633281972263</v>
          </cell>
          <cell r="T183">
            <v>2713.0615384615385</v>
          </cell>
          <cell r="V183" t="str">
            <v>GL meter 4 MM (Qg T/S&lt;&lt;GL, no asso)</v>
          </cell>
          <cell r="W183">
            <v>13</v>
          </cell>
          <cell r="X183">
            <v>3540</v>
          </cell>
        </row>
        <row r="184">
          <cell r="B184">
            <v>43946</v>
          </cell>
          <cell r="C184" t="str">
            <v>B-12</v>
          </cell>
          <cell r="D184" t="str">
            <v>B-12:Zone3</v>
          </cell>
          <cell r="E184">
            <v>13</v>
          </cell>
          <cell r="F184">
            <v>98</v>
          </cell>
          <cell r="G184">
            <v>180</v>
          </cell>
          <cell r="H184">
            <v>78</v>
          </cell>
          <cell r="I184">
            <v>919</v>
          </cell>
          <cell r="J184">
            <v>21</v>
          </cell>
          <cell r="K184">
            <v>4</v>
          </cell>
          <cell r="L184">
            <v>25</v>
          </cell>
          <cell r="M184">
            <v>16</v>
          </cell>
          <cell r="N184">
            <v>8.9999999999999993E-3</v>
          </cell>
          <cell r="O184">
            <v>1.879</v>
          </cell>
          <cell r="P184">
            <v>1.87</v>
          </cell>
          <cell r="R184">
            <v>428.57142857142856</v>
          </cell>
          <cell r="T184">
            <v>2777.7777777777778</v>
          </cell>
          <cell r="V184" t="str">
            <v>GL ~2.3 MMSCFD (Qg @TS&lt;&lt;GL meter), WC use 14% (monthly sampling)</v>
          </cell>
          <cell r="W184">
            <v>9</v>
          </cell>
          <cell r="X184">
            <v>1870</v>
          </cell>
        </row>
        <row r="185">
          <cell r="B185">
            <v>43976</v>
          </cell>
          <cell r="C185" t="str">
            <v>B-12</v>
          </cell>
          <cell r="D185" t="str">
            <v>B-12:Zone3</v>
          </cell>
          <cell r="E185">
            <v>10</v>
          </cell>
          <cell r="F185">
            <v>98.31</v>
          </cell>
          <cell r="G185">
            <v>179</v>
          </cell>
          <cell r="H185">
            <v>78</v>
          </cell>
          <cell r="I185">
            <v>774</v>
          </cell>
          <cell r="J185">
            <v>31</v>
          </cell>
          <cell r="K185">
            <v>3.12</v>
          </cell>
          <cell r="L185">
            <v>34.119999999999997</v>
          </cell>
          <cell r="M185">
            <v>9.1441969519343491</v>
          </cell>
          <cell r="N185">
            <v>0.01</v>
          </cell>
          <cell r="O185">
            <v>2.74</v>
          </cell>
          <cell r="P185">
            <v>2.73</v>
          </cell>
          <cell r="R185">
            <v>322.58064516129031</v>
          </cell>
          <cell r="T185">
            <v>3412</v>
          </cell>
          <cell r="V185" t="str">
            <v>GL ~3.25 MMSCFD (Qg @TS&lt;&lt;GL meter), WC use 14% (monthly sampling)</v>
          </cell>
          <cell r="W185">
            <v>10</v>
          </cell>
          <cell r="X185">
            <v>2730</v>
          </cell>
        </row>
        <row r="186">
          <cell r="B186">
            <v>44001</v>
          </cell>
          <cell r="C186" t="str">
            <v>B-12</v>
          </cell>
          <cell r="D186" t="str">
            <v>B-12:Zone3</v>
          </cell>
          <cell r="E186">
            <v>20</v>
          </cell>
          <cell r="F186">
            <v>98</v>
          </cell>
          <cell r="G186">
            <v>191</v>
          </cell>
          <cell r="H186">
            <v>91</v>
          </cell>
          <cell r="I186">
            <v>601</v>
          </cell>
          <cell r="J186">
            <v>44</v>
          </cell>
          <cell r="K186">
            <v>4</v>
          </cell>
          <cell r="L186">
            <v>48</v>
          </cell>
          <cell r="M186">
            <v>8.3333333333333339</v>
          </cell>
          <cell r="N186">
            <v>1.7999999999999999E-2</v>
          </cell>
          <cell r="O186">
            <v>2.819</v>
          </cell>
          <cell r="P186">
            <v>2.8010000000000002</v>
          </cell>
          <cell r="Q186">
            <v>41</v>
          </cell>
          <cell r="R186">
            <v>409.09090909090907</v>
          </cell>
          <cell r="T186">
            <v>2666.6666666666665</v>
          </cell>
          <cell r="V186" t="str">
            <v>GL, use WC 8% (June 4)</v>
          </cell>
          <cell r="W186">
            <v>18</v>
          </cell>
          <cell r="X186">
            <v>2801</v>
          </cell>
        </row>
        <row r="187">
          <cell r="B187">
            <v>44020</v>
          </cell>
          <cell r="C187" t="str">
            <v>B-12</v>
          </cell>
          <cell r="D187" t="str">
            <v>B-12:Zone3</v>
          </cell>
          <cell r="E187">
            <v>23</v>
          </cell>
          <cell r="F187">
            <v>98</v>
          </cell>
          <cell r="G187">
            <v>178</v>
          </cell>
          <cell r="H187">
            <v>84.6</v>
          </cell>
          <cell r="I187">
            <v>657</v>
          </cell>
          <cell r="J187">
            <v>50.67</v>
          </cell>
          <cell r="K187">
            <v>5.0110000000000001</v>
          </cell>
          <cell r="L187">
            <v>55.680999999999997</v>
          </cell>
          <cell r="M187">
            <v>8.9994791760205448</v>
          </cell>
          <cell r="N187">
            <v>1.7999999999999999E-2</v>
          </cell>
          <cell r="O187">
            <v>1.47</v>
          </cell>
          <cell r="P187">
            <v>1.452</v>
          </cell>
          <cell r="R187">
            <v>355.23978685612786</v>
          </cell>
          <cell r="T187">
            <v>3093.3888888888887</v>
          </cell>
          <cell r="V187" t="str">
            <v>GL meter 1.6 MM (Qg T/S&lt;&lt;GL), use WC 9% (july 9)</v>
          </cell>
          <cell r="W187">
            <v>18</v>
          </cell>
          <cell r="X187">
            <v>1452</v>
          </cell>
        </row>
        <row r="188">
          <cell r="B188">
            <v>44057</v>
          </cell>
          <cell r="C188" t="str">
            <v>B-12</v>
          </cell>
          <cell r="D188" t="str">
            <v>B-12:Zone3</v>
          </cell>
          <cell r="E188">
            <v>16</v>
          </cell>
          <cell r="F188">
            <v>100</v>
          </cell>
          <cell r="G188">
            <v>206</v>
          </cell>
          <cell r="H188">
            <v>76</v>
          </cell>
          <cell r="I188">
            <v>816</v>
          </cell>
          <cell r="J188">
            <v>36</v>
          </cell>
          <cell r="K188">
            <v>1</v>
          </cell>
          <cell r="L188">
            <v>37</v>
          </cell>
          <cell r="M188">
            <v>2.7027027027027026</v>
          </cell>
          <cell r="N188">
            <v>1.4999999999999999E-2</v>
          </cell>
          <cell r="O188">
            <v>3.875</v>
          </cell>
          <cell r="P188">
            <v>3.8610000000000002</v>
          </cell>
          <cell r="Q188">
            <v>45</v>
          </cell>
          <cell r="R188">
            <v>416.66666666666669</v>
          </cell>
          <cell r="T188">
            <v>2466.6666666666665</v>
          </cell>
          <cell r="V188" t="str">
            <v>GL meter~4.8 MMSCFD (GL meter &gt;&gt; Qg TS), use WC 1% since the sample WC 0% (August 4)</v>
          </cell>
          <cell r="W188">
            <v>15</v>
          </cell>
          <cell r="X188">
            <v>3861</v>
          </cell>
        </row>
        <row r="189">
          <cell r="B189">
            <v>44058</v>
          </cell>
          <cell r="C189" t="str">
            <v>B-12</v>
          </cell>
          <cell r="D189" t="str">
            <v>B-12:Zone3</v>
          </cell>
          <cell r="E189">
            <v>19</v>
          </cell>
          <cell r="F189">
            <v>100</v>
          </cell>
          <cell r="G189">
            <v>205</v>
          </cell>
          <cell r="H189">
            <v>82</v>
          </cell>
          <cell r="I189">
            <v>634</v>
          </cell>
          <cell r="J189">
            <v>97</v>
          </cell>
          <cell r="K189">
            <v>1</v>
          </cell>
          <cell r="L189">
            <v>98</v>
          </cell>
          <cell r="M189">
            <v>1.0204081632653061</v>
          </cell>
          <cell r="N189">
            <v>3.9E-2</v>
          </cell>
          <cell r="O189">
            <v>2.843</v>
          </cell>
          <cell r="P189">
            <v>2.8039999999999998</v>
          </cell>
          <cell r="Q189">
            <v>41</v>
          </cell>
          <cell r="R189">
            <v>402.06185567010311</v>
          </cell>
          <cell r="T189">
            <v>2512.8205128205127</v>
          </cell>
          <cell r="V189" t="str">
            <v>GL Meter ~3.6 MMSCFD (GL meter &gt;&gt; Qg TS), use WC 1% since the sample WC 0% (August 4)</v>
          </cell>
          <cell r="W189">
            <v>39</v>
          </cell>
          <cell r="X189">
            <v>2804</v>
          </cell>
        </row>
        <row r="190">
          <cell r="B190">
            <v>44102</v>
          </cell>
          <cell r="C190" t="str">
            <v>B-12</v>
          </cell>
          <cell r="D190" t="str">
            <v>B-12:Zone3</v>
          </cell>
          <cell r="E190">
            <v>17</v>
          </cell>
          <cell r="F190">
            <v>100</v>
          </cell>
          <cell r="G190">
            <v>212</v>
          </cell>
          <cell r="H190">
            <v>76</v>
          </cell>
          <cell r="I190">
            <v>899</v>
          </cell>
          <cell r="J190">
            <v>24</v>
          </cell>
          <cell r="K190">
            <v>3</v>
          </cell>
          <cell r="L190">
            <v>27</v>
          </cell>
          <cell r="M190">
            <v>11.111111111111111</v>
          </cell>
          <cell r="N190">
            <v>0.01</v>
          </cell>
          <cell r="O190">
            <v>3.4209999999999998</v>
          </cell>
          <cell r="P190">
            <v>3.411</v>
          </cell>
          <cell r="R190">
            <v>416.66666666666669</v>
          </cell>
          <cell r="T190">
            <v>2700</v>
          </cell>
          <cell r="V190" t="str">
            <v>GL meter 4.6 MMSCFD (GL meter&gt;&gt;QgTS), use water cut 10%</v>
          </cell>
          <cell r="W190">
            <v>10</v>
          </cell>
          <cell r="X190">
            <v>3411</v>
          </cell>
          <cell r="Y190" t="str">
            <v>GAIN</v>
          </cell>
        </row>
        <row r="191">
          <cell r="B191">
            <v>44128</v>
          </cell>
          <cell r="C191" t="str">
            <v>B-12</v>
          </cell>
          <cell r="D191" t="str">
            <v>B-12:Zone3</v>
          </cell>
          <cell r="E191">
            <v>24</v>
          </cell>
          <cell r="F191">
            <v>100</v>
          </cell>
          <cell r="G191">
            <v>204</v>
          </cell>
          <cell r="H191">
            <v>75</v>
          </cell>
          <cell r="I191">
            <v>908</v>
          </cell>
          <cell r="J191">
            <v>61</v>
          </cell>
          <cell r="K191">
            <v>6.8</v>
          </cell>
          <cell r="L191">
            <v>67.8</v>
          </cell>
          <cell r="M191">
            <v>10.029498525073747</v>
          </cell>
          <cell r="N191">
            <v>0.03</v>
          </cell>
          <cell r="O191">
            <v>4.5999999999999996</v>
          </cell>
          <cell r="P191">
            <v>4.57</v>
          </cell>
          <cell r="R191">
            <v>491.80327868852459</v>
          </cell>
          <cell r="T191">
            <v>2266.6666666666665</v>
          </cell>
          <cell r="V191" t="str">
            <v>GL meter &gt;5 MM over range, after completing WS job (MTD/MFC/ALFA)</v>
          </cell>
          <cell r="W191">
            <v>30</v>
          </cell>
          <cell r="X191">
            <v>4570</v>
          </cell>
        </row>
        <row r="192">
          <cell r="B192">
            <v>44131</v>
          </cell>
          <cell r="C192" t="str">
            <v>B-12</v>
          </cell>
          <cell r="D192" t="str">
            <v>B-12:Zone3</v>
          </cell>
          <cell r="E192">
            <v>24</v>
          </cell>
          <cell r="F192">
            <v>100</v>
          </cell>
          <cell r="G192">
            <v>203</v>
          </cell>
          <cell r="H192">
            <v>80</v>
          </cell>
          <cell r="I192">
            <v>647</v>
          </cell>
          <cell r="J192">
            <v>76.5</v>
          </cell>
          <cell r="K192">
            <v>8.5</v>
          </cell>
          <cell r="L192">
            <v>85</v>
          </cell>
          <cell r="M192">
            <v>10</v>
          </cell>
          <cell r="N192">
            <v>0.03</v>
          </cell>
          <cell r="O192">
            <v>3.5</v>
          </cell>
          <cell r="P192">
            <v>3.49</v>
          </cell>
          <cell r="R192">
            <v>392.15686274509807</v>
          </cell>
          <cell r="T192">
            <v>2833.3333333333335</v>
          </cell>
          <cell r="V192" t="str">
            <v>GL meter ~4.2 MM (Qg T/S&lt;&lt;GL meter). GL opt, cant lowering GL again due to low CHP to avoid icing, suspected tubing leak</v>
          </cell>
          <cell r="W192">
            <v>30</v>
          </cell>
          <cell r="X192">
            <v>3490</v>
          </cell>
        </row>
        <row r="193">
          <cell r="B193">
            <v>44152</v>
          </cell>
          <cell r="C193" t="str">
            <v>B-12</v>
          </cell>
          <cell r="D193" t="str">
            <v>B-12:Zone3</v>
          </cell>
          <cell r="E193">
            <v>22</v>
          </cell>
          <cell r="F193">
            <v>100</v>
          </cell>
          <cell r="G193">
            <v>206</v>
          </cell>
          <cell r="H193">
            <v>82</v>
          </cell>
          <cell r="I193">
            <v>608</v>
          </cell>
          <cell r="J193">
            <v>27</v>
          </cell>
          <cell r="K193">
            <v>1</v>
          </cell>
          <cell r="L193">
            <v>28</v>
          </cell>
          <cell r="M193">
            <v>3.5714285714285716</v>
          </cell>
          <cell r="N193">
            <v>1.0999999999999999E-2</v>
          </cell>
          <cell r="O193">
            <v>3.1579999999999999</v>
          </cell>
          <cell r="P193">
            <v>3.1480000000000001</v>
          </cell>
          <cell r="Q193">
            <v>41</v>
          </cell>
          <cell r="R193">
            <v>407.40740740740739</v>
          </cell>
          <cell r="T193">
            <v>2545.4545454545455</v>
          </cell>
          <cell r="V193" t="str">
            <v>GL 3.8 MM (GL meter &gt;&gt; Qg TS), WC update Nov 5 ~ 5%</v>
          </cell>
          <cell r="W193">
            <v>11</v>
          </cell>
          <cell r="X193">
            <v>3148</v>
          </cell>
        </row>
        <row r="194">
          <cell r="B194">
            <v>44202</v>
          </cell>
          <cell r="C194" t="str">
            <v>B-12</v>
          </cell>
          <cell r="D194" t="str">
            <v>B-12:Zone3</v>
          </cell>
          <cell r="E194">
            <v>12</v>
          </cell>
          <cell r="F194">
            <v>100</v>
          </cell>
          <cell r="G194">
            <v>195</v>
          </cell>
          <cell r="H194">
            <v>81</v>
          </cell>
          <cell r="I194">
            <v>548</v>
          </cell>
          <cell r="J194">
            <v>37</v>
          </cell>
          <cell r="K194">
            <v>2</v>
          </cell>
          <cell r="L194">
            <v>39</v>
          </cell>
          <cell r="M194">
            <v>5.1282051282051286</v>
          </cell>
          <cell r="N194">
            <v>1.4999999999999999E-2</v>
          </cell>
          <cell r="O194">
            <v>2.74</v>
          </cell>
          <cell r="P194">
            <v>2.73</v>
          </cell>
          <cell r="R194">
            <v>405.40540540540542</v>
          </cell>
          <cell r="T194">
            <v>2600</v>
          </cell>
          <cell r="V194" t="str">
            <v>GL meter 3.5 MM (Qg T/S&lt;&lt;GL meter), CHP very low suspect downhole leaking is correct, over GL to avoid S/D</v>
          </cell>
          <cell r="W194">
            <v>15</v>
          </cell>
          <cell r="X194">
            <v>2730</v>
          </cell>
        </row>
        <row r="195">
          <cell r="B195">
            <v>44212</v>
          </cell>
          <cell r="C195" t="str">
            <v>B-12</v>
          </cell>
          <cell r="D195" t="str">
            <v>B-12:Zone3</v>
          </cell>
          <cell r="E195">
            <v>17</v>
          </cell>
          <cell r="F195">
            <v>100</v>
          </cell>
          <cell r="G195">
            <v>199</v>
          </cell>
          <cell r="H195">
            <v>85</v>
          </cell>
          <cell r="I195">
            <v>548</v>
          </cell>
          <cell r="J195">
            <v>28</v>
          </cell>
          <cell r="K195">
            <v>2</v>
          </cell>
          <cell r="L195">
            <v>30</v>
          </cell>
          <cell r="M195">
            <v>6.666666666666667</v>
          </cell>
          <cell r="N195">
            <v>1.0999999999999999E-2</v>
          </cell>
          <cell r="O195">
            <v>2.6389999999999998</v>
          </cell>
          <cell r="P195">
            <v>2.6280000000000001</v>
          </cell>
          <cell r="Q195">
            <v>35</v>
          </cell>
          <cell r="R195">
            <v>392.85714285714283</v>
          </cell>
          <cell r="T195">
            <v>2727.2727272727275</v>
          </cell>
          <cell r="V195" t="str">
            <v>GL meter 3.3 MM (Qg T/S &lt;&lt; GL meter), CHP very low suspect downhole leaking is correct, over GL to avoid S/D</v>
          </cell>
          <cell r="W195">
            <v>11</v>
          </cell>
          <cell r="X195">
            <v>2628</v>
          </cell>
        </row>
        <row r="196">
          <cell r="B196">
            <v>44269</v>
          </cell>
          <cell r="C196" t="str">
            <v>B-12</v>
          </cell>
          <cell r="D196" t="str">
            <v>B-12:Zone3</v>
          </cell>
          <cell r="E196">
            <v>7</v>
          </cell>
          <cell r="F196">
            <v>100</v>
          </cell>
          <cell r="G196">
            <v>215</v>
          </cell>
          <cell r="H196">
            <v>81</v>
          </cell>
          <cell r="I196">
            <v>678</v>
          </cell>
          <cell r="J196">
            <v>35</v>
          </cell>
          <cell r="K196">
            <v>4</v>
          </cell>
          <cell r="L196">
            <v>39</v>
          </cell>
          <cell r="M196">
            <v>10.256410256410257</v>
          </cell>
          <cell r="N196">
            <v>1.4E-2</v>
          </cell>
          <cell r="O196">
            <v>2.746</v>
          </cell>
          <cell r="P196">
            <v>2.7320000000000002</v>
          </cell>
          <cell r="Q196">
            <v>35</v>
          </cell>
          <cell r="R196">
            <v>400</v>
          </cell>
          <cell r="T196">
            <v>2785.7142857142858</v>
          </cell>
          <cell r="V196" t="str">
            <v>GL meter 3.4 MMSCFD (Qg T/S &lt;&lt; GL meter), WC~10% (Mar 4), GOR 400 SCF/BBL</v>
          </cell>
          <cell r="W196">
            <v>14</v>
          </cell>
          <cell r="X196">
            <v>2732</v>
          </cell>
        </row>
        <row r="197">
          <cell r="B197">
            <v>44326</v>
          </cell>
          <cell r="C197" t="str">
            <v>B-12</v>
          </cell>
          <cell r="D197" t="str">
            <v>B-12:Zone3</v>
          </cell>
          <cell r="E197">
            <v>16</v>
          </cell>
          <cell r="F197">
            <v>100</v>
          </cell>
          <cell r="G197">
            <v>202</v>
          </cell>
          <cell r="H197">
            <v>73</v>
          </cell>
          <cell r="I197">
            <v>920</v>
          </cell>
          <cell r="J197">
            <v>2</v>
          </cell>
          <cell r="K197">
            <v>0</v>
          </cell>
          <cell r="L197">
            <v>2</v>
          </cell>
          <cell r="M197">
            <v>0</v>
          </cell>
          <cell r="N197">
            <v>1E-3</v>
          </cell>
          <cell r="O197">
            <v>2.9340000000000002</v>
          </cell>
          <cell r="P197">
            <v>2.9329999999999998</v>
          </cell>
          <cell r="R197">
            <v>500</v>
          </cell>
          <cell r="T197">
            <v>2000</v>
          </cell>
          <cell r="V197" t="str">
            <v>GL meter 3.74 MMSCFD (Qg TS&lt;&lt; GL meter), intermittently</v>
          </cell>
          <cell r="W197">
            <v>1</v>
          </cell>
          <cell r="X197">
            <v>2933</v>
          </cell>
        </row>
        <row r="198">
          <cell r="B198">
            <v>44346</v>
          </cell>
          <cell r="C198" t="str">
            <v>B-12</v>
          </cell>
          <cell r="D198" t="str">
            <v>B-12:Zone3</v>
          </cell>
          <cell r="E198">
            <v>20</v>
          </cell>
          <cell r="F198">
            <v>100</v>
          </cell>
          <cell r="G198">
            <v>205</v>
          </cell>
          <cell r="H198">
            <v>78</v>
          </cell>
          <cell r="I198">
            <v>728</v>
          </cell>
          <cell r="J198">
            <v>22</v>
          </cell>
          <cell r="K198">
            <v>2</v>
          </cell>
          <cell r="L198">
            <v>24</v>
          </cell>
          <cell r="M198">
            <v>8.3333333333333339</v>
          </cell>
          <cell r="N198">
            <v>8.9999999999999993E-3</v>
          </cell>
          <cell r="O198">
            <v>2.8479999999999999</v>
          </cell>
          <cell r="P198">
            <v>2.839</v>
          </cell>
          <cell r="R198">
            <v>409.09090909090907</v>
          </cell>
          <cell r="T198">
            <v>2666.6666666666665</v>
          </cell>
          <cell r="V198" t="str">
            <v xml:space="preserve">GL meter 3.6 MMSCFD (GL meter &gt;&gt; Qg TS), </v>
          </cell>
          <cell r="W198">
            <v>9</v>
          </cell>
          <cell r="X198">
            <v>2839</v>
          </cell>
        </row>
        <row r="199">
          <cell r="B199">
            <v>44374</v>
          </cell>
          <cell r="C199" t="str">
            <v>B-12</v>
          </cell>
          <cell r="D199" t="str">
            <v>B-12:Zone3</v>
          </cell>
          <cell r="E199">
            <v>20</v>
          </cell>
          <cell r="F199">
            <v>100</v>
          </cell>
          <cell r="G199">
            <v>214</v>
          </cell>
          <cell r="H199">
            <v>82</v>
          </cell>
          <cell r="I199">
            <v>705</v>
          </cell>
          <cell r="J199">
            <v>24</v>
          </cell>
          <cell r="K199">
            <v>3</v>
          </cell>
          <cell r="L199">
            <v>27</v>
          </cell>
          <cell r="M199">
            <v>11.111111111111111</v>
          </cell>
          <cell r="N199">
            <v>0.01</v>
          </cell>
          <cell r="O199">
            <v>1.9670000000000001</v>
          </cell>
          <cell r="P199">
            <v>1.9570000000000001</v>
          </cell>
          <cell r="Q199">
            <v>41</v>
          </cell>
          <cell r="R199">
            <v>416.66666666666669</v>
          </cell>
          <cell r="T199">
            <v>2700</v>
          </cell>
          <cell r="V199" t="str">
            <v>GL meter 3.26 MM (GL meter &gt;&gt; Qg TS), WC use 10% (May 2021)</v>
          </cell>
          <cell r="W199">
            <v>10</v>
          </cell>
          <cell r="X199">
            <v>1957</v>
          </cell>
        </row>
        <row r="200">
          <cell r="B200">
            <v>44385</v>
          </cell>
          <cell r="C200" t="str">
            <v>B-12</v>
          </cell>
          <cell r="D200" t="str">
            <v>B-12:Zone3</v>
          </cell>
          <cell r="E200">
            <v>11</v>
          </cell>
          <cell r="F200">
            <v>99</v>
          </cell>
          <cell r="G200">
            <v>191</v>
          </cell>
          <cell r="H200">
            <v>76</v>
          </cell>
          <cell r="I200">
            <v>851</v>
          </cell>
          <cell r="J200">
            <v>12</v>
          </cell>
          <cell r="K200">
            <v>2</v>
          </cell>
          <cell r="L200">
            <v>14</v>
          </cell>
          <cell r="M200">
            <v>14.285714285714286</v>
          </cell>
          <cell r="N200">
            <v>5.0000000000000001E-3</v>
          </cell>
          <cell r="O200">
            <v>1.978</v>
          </cell>
          <cell r="P200">
            <v>1.9730000000000001</v>
          </cell>
          <cell r="Q200">
            <v>41</v>
          </cell>
          <cell r="R200">
            <v>416.66666666666669</v>
          </cell>
          <cell r="T200">
            <v>2800</v>
          </cell>
          <cell r="V200" t="str">
            <v>GL meter 3.02 MMSCFD (GL meter &gt;&gt; Qg TS), no sampling</v>
          </cell>
          <cell r="W200">
            <v>5</v>
          </cell>
          <cell r="X200">
            <v>1973</v>
          </cell>
        </row>
        <row r="201">
          <cell r="B201">
            <v>44404</v>
          </cell>
          <cell r="C201" t="str">
            <v>B-12</v>
          </cell>
          <cell r="D201" t="str">
            <v>B-12:Zone3</v>
          </cell>
          <cell r="E201">
            <v>23</v>
          </cell>
          <cell r="F201">
            <v>100</v>
          </cell>
          <cell r="G201">
            <v>223.69</v>
          </cell>
          <cell r="H201">
            <v>86.94</v>
          </cell>
          <cell r="I201">
            <v>655.67</v>
          </cell>
          <cell r="J201">
            <v>42.606999999999999</v>
          </cell>
          <cell r="K201">
            <v>4.7329999999999997</v>
          </cell>
          <cell r="L201">
            <v>47.34</v>
          </cell>
          <cell r="M201">
            <v>9.997887621461766</v>
          </cell>
          <cell r="N201">
            <v>0.02</v>
          </cell>
          <cell r="O201">
            <v>1.81</v>
          </cell>
          <cell r="P201">
            <v>1.79</v>
          </cell>
          <cell r="R201">
            <v>469.40643556223154</v>
          </cell>
          <cell r="T201">
            <v>2367</v>
          </cell>
          <cell r="V201" t="str">
            <v xml:space="preserve">GL meter 3.3 MM (Qg T/S&lt;&lt;GL meter) </v>
          </cell>
          <cell r="W201">
            <v>20</v>
          </cell>
          <cell r="X201">
            <v>1790</v>
          </cell>
        </row>
        <row r="202">
          <cell r="B202">
            <v>44425</v>
          </cell>
          <cell r="C202" t="str">
            <v>B-12</v>
          </cell>
          <cell r="D202" t="str">
            <v>B-12:Zone3</v>
          </cell>
          <cell r="E202">
            <v>12</v>
          </cell>
          <cell r="F202">
            <v>100</v>
          </cell>
          <cell r="G202">
            <v>222</v>
          </cell>
          <cell r="H202">
            <v>80</v>
          </cell>
          <cell r="I202">
            <v>1474</v>
          </cell>
          <cell r="J202">
            <v>28.8</v>
          </cell>
          <cell r="K202">
            <v>3.2</v>
          </cell>
          <cell r="L202">
            <v>32</v>
          </cell>
          <cell r="M202">
            <v>10</v>
          </cell>
          <cell r="N202">
            <v>1.4E-2</v>
          </cell>
          <cell r="O202">
            <v>1.25</v>
          </cell>
          <cell r="P202">
            <v>1.24</v>
          </cell>
          <cell r="R202">
            <v>486.11111111111109</v>
          </cell>
          <cell r="T202">
            <v>2285.7142857142858</v>
          </cell>
          <cell r="V202" t="str">
            <v>GL, GL meter 2.66 MMSCFD &gt;&gt; gas TS, water cut 10%</v>
          </cell>
          <cell r="W202">
            <v>14</v>
          </cell>
          <cell r="X202">
            <v>1240</v>
          </cell>
        </row>
        <row r="203">
          <cell r="B203">
            <v>44439</v>
          </cell>
          <cell r="C203" t="str">
            <v>B-12</v>
          </cell>
          <cell r="D203" t="str">
            <v>B-12:Zone3</v>
          </cell>
          <cell r="E203">
            <v>12</v>
          </cell>
          <cell r="F203">
            <v>100</v>
          </cell>
          <cell r="G203">
            <v>197</v>
          </cell>
          <cell r="H203">
            <v>75</v>
          </cell>
          <cell r="I203">
            <v>1062</v>
          </cell>
          <cell r="J203">
            <v>8</v>
          </cell>
          <cell r="K203">
            <v>1</v>
          </cell>
          <cell r="L203">
            <v>9</v>
          </cell>
          <cell r="M203">
            <v>11.111111111111111</v>
          </cell>
          <cell r="N203">
            <v>3.0000000000000001E-3</v>
          </cell>
          <cell r="O203">
            <v>1.032</v>
          </cell>
          <cell r="P203">
            <v>1.0289999999999999</v>
          </cell>
          <cell r="R203">
            <v>375</v>
          </cell>
          <cell r="T203">
            <v>3000</v>
          </cell>
          <cell r="V203" t="str">
            <v>GL meter 2.46 MMSCFD (GL meter &gt;&gt; Qg TS), WC sampling (Aug) 21%</v>
          </cell>
          <cell r="W203">
            <v>3</v>
          </cell>
          <cell r="X203">
            <v>1029</v>
          </cell>
        </row>
        <row r="204">
          <cell r="B204">
            <v>44491</v>
          </cell>
          <cell r="C204" t="str">
            <v>B-12</v>
          </cell>
          <cell r="D204" t="str">
            <v>B-12:Zone3</v>
          </cell>
          <cell r="E204">
            <v>21</v>
          </cell>
          <cell r="F204">
            <v>100</v>
          </cell>
          <cell r="G204">
            <v>199</v>
          </cell>
          <cell r="H204">
            <v>84</v>
          </cell>
          <cell r="I204">
            <v>696</v>
          </cell>
          <cell r="J204">
            <v>24</v>
          </cell>
          <cell r="K204">
            <v>1</v>
          </cell>
          <cell r="L204">
            <v>25</v>
          </cell>
          <cell r="M204">
            <v>4</v>
          </cell>
          <cell r="N204">
            <v>8.9999999999999993E-3</v>
          </cell>
          <cell r="O204">
            <v>1.2689999999999999</v>
          </cell>
          <cell r="P204">
            <v>1.26</v>
          </cell>
          <cell r="Q204">
            <v>40</v>
          </cell>
          <cell r="R204">
            <v>375</v>
          </cell>
          <cell r="T204">
            <v>2777.7777777777778</v>
          </cell>
          <cell r="V204" t="str">
            <v>GL meter 2.76 MMSCFD, fluctuate (GL meter &gt;&gt; Qg TS), WC sampling (Oct '21) 0%.</v>
          </cell>
          <cell r="W204">
            <v>9</v>
          </cell>
          <cell r="X204">
            <v>1260</v>
          </cell>
        </row>
        <row r="205">
          <cell r="B205">
            <v>44514</v>
          </cell>
          <cell r="C205" t="str">
            <v>B-12</v>
          </cell>
          <cell r="D205" t="str">
            <v>B-12:Zone3</v>
          </cell>
          <cell r="E205">
            <v>17</v>
          </cell>
          <cell r="F205">
            <v>100</v>
          </cell>
          <cell r="G205">
            <v>197</v>
          </cell>
          <cell r="H205">
            <v>88</v>
          </cell>
          <cell r="I205">
            <v>616</v>
          </cell>
          <cell r="J205">
            <v>39</v>
          </cell>
          <cell r="K205">
            <v>2</v>
          </cell>
          <cell r="L205">
            <v>41</v>
          </cell>
          <cell r="M205">
            <v>4.8780487804878048</v>
          </cell>
          <cell r="N205">
            <v>1.6E-2</v>
          </cell>
          <cell r="O205">
            <v>1.036</v>
          </cell>
          <cell r="P205">
            <v>1.02</v>
          </cell>
          <cell r="R205">
            <v>410.25641025641028</v>
          </cell>
          <cell r="T205">
            <v>2562.5</v>
          </cell>
          <cell r="V205" t="str">
            <v>GL meter 2.6 MMSCFD (GL meter &gt;&gt; Qg TS), WC Nov 21 ~0%.</v>
          </cell>
          <cell r="W205">
            <v>16</v>
          </cell>
          <cell r="X205">
            <v>1020</v>
          </cell>
        </row>
        <row r="206">
          <cell r="B206">
            <v>44628</v>
          </cell>
          <cell r="C206" t="str">
            <v>B-12</v>
          </cell>
          <cell r="D206" t="str">
            <v>B-12:Zone3</v>
          </cell>
          <cell r="E206">
            <v>7.1</v>
          </cell>
          <cell r="F206">
            <v>100</v>
          </cell>
          <cell r="G206">
            <v>249</v>
          </cell>
          <cell r="H206">
            <v>81</v>
          </cell>
          <cell r="I206">
            <v>665</v>
          </cell>
          <cell r="J206">
            <v>93</v>
          </cell>
          <cell r="K206">
            <v>31</v>
          </cell>
          <cell r="L206">
            <v>124</v>
          </cell>
          <cell r="M206">
            <v>25</v>
          </cell>
          <cell r="N206">
            <v>3.6999999999999998E-2</v>
          </cell>
          <cell r="O206">
            <v>2.907</v>
          </cell>
          <cell r="P206">
            <v>2.87</v>
          </cell>
          <cell r="R206">
            <v>397.84946236559142</v>
          </cell>
          <cell r="T206">
            <v>3351.3513513513512</v>
          </cell>
          <cell r="V206" t="str">
            <v>GL, need to re-test</v>
          </cell>
          <cell r="W206">
            <v>37</v>
          </cell>
          <cell r="X206">
            <v>2870</v>
          </cell>
        </row>
        <row r="207">
          <cell r="B207">
            <v>44670</v>
          </cell>
          <cell r="C207" t="str">
            <v>B-12</v>
          </cell>
          <cell r="D207" t="str">
            <v>B-12:Zone3</v>
          </cell>
          <cell r="E207">
            <v>21</v>
          </cell>
          <cell r="F207">
            <v>99</v>
          </cell>
          <cell r="G207">
            <v>233</v>
          </cell>
          <cell r="H207">
            <v>84</v>
          </cell>
          <cell r="I207">
            <v>1356</v>
          </cell>
          <cell r="J207">
            <v>12</v>
          </cell>
          <cell r="K207">
            <v>4</v>
          </cell>
          <cell r="L207">
            <v>16</v>
          </cell>
          <cell r="M207">
            <v>25</v>
          </cell>
          <cell r="N207">
            <v>5.0000000000000001E-3</v>
          </cell>
          <cell r="O207">
            <v>2.1999999999999999E-2</v>
          </cell>
          <cell r="P207">
            <v>1.7000000000000001E-2</v>
          </cell>
          <cell r="Q207">
            <v>100</v>
          </cell>
          <cell r="R207">
            <v>416.66666666666669</v>
          </cell>
          <cell r="T207">
            <v>3200</v>
          </cell>
          <cell r="V207" t="str">
            <v xml:space="preserve">GL meter~0.017 MMSCFD, GL rate low due to GL header similar with Annulus pressure (full open). </v>
          </cell>
          <cell r="W207">
            <v>5</v>
          </cell>
          <cell r="X207">
            <v>17</v>
          </cell>
        </row>
        <row r="208">
          <cell r="B208">
            <v>44699</v>
          </cell>
          <cell r="C208" t="str">
            <v>B-12</v>
          </cell>
          <cell r="D208" t="str">
            <v>B-12:Zone3</v>
          </cell>
          <cell r="E208">
            <v>22</v>
          </cell>
          <cell r="F208">
            <v>99</v>
          </cell>
          <cell r="G208">
            <v>215</v>
          </cell>
          <cell r="H208">
            <v>86</v>
          </cell>
          <cell r="I208">
            <v>1285</v>
          </cell>
          <cell r="J208">
            <v>13.04</v>
          </cell>
          <cell r="K208">
            <v>4.3499999999999996</v>
          </cell>
          <cell r="L208">
            <v>17.39</v>
          </cell>
          <cell r="M208">
            <v>25.014376078205867</v>
          </cell>
          <cell r="N208">
            <v>0</v>
          </cell>
          <cell r="O208">
            <v>0</v>
          </cell>
          <cell r="P208">
            <v>0</v>
          </cell>
          <cell r="R208">
            <v>0</v>
          </cell>
          <cell r="T208">
            <v>0</v>
          </cell>
          <cell r="V208" t="str">
            <v>GL meter 0 MMSCFD</v>
          </cell>
          <cell r="W208">
            <v>0</v>
          </cell>
          <cell r="X208">
            <v>0</v>
          </cell>
        </row>
        <row r="209">
          <cell r="B209">
            <v>44724</v>
          </cell>
          <cell r="C209" t="str">
            <v>B-12</v>
          </cell>
          <cell r="D209" t="str">
            <v>B-12:Zone3</v>
          </cell>
          <cell r="E209">
            <v>12</v>
          </cell>
          <cell r="F209">
            <v>100</v>
          </cell>
          <cell r="G209">
            <v>200</v>
          </cell>
          <cell r="H209">
            <v>79</v>
          </cell>
          <cell r="I209">
            <v>1306</v>
          </cell>
          <cell r="J209">
            <v>0</v>
          </cell>
          <cell r="K209">
            <v>0</v>
          </cell>
          <cell r="L209">
            <v>0</v>
          </cell>
          <cell r="M209">
            <v>0</v>
          </cell>
          <cell r="N209">
            <v>0</v>
          </cell>
          <cell r="O209">
            <v>0.05</v>
          </cell>
          <cell r="P209">
            <v>0</v>
          </cell>
          <cell r="R209">
            <v>0</v>
          </cell>
          <cell r="T209">
            <v>0</v>
          </cell>
          <cell r="V209" t="str">
            <v>After bleed off CHP to 200 psig and PBU but still load up no GL</v>
          </cell>
          <cell r="W209">
            <v>0</v>
          </cell>
          <cell r="X209">
            <v>0</v>
          </cell>
        </row>
        <row r="210">
          <cell r="B210">
            <v>44729</v>
          </cell>
          <cell r="C210" t="str">
            <v>B-12</v>
          </cell>
          <cell r="D210" t="str">
            <v>B-12:Zone3</v>
          </cell>
          <cell r="E210">
            <v>22</v>
          </cell>
          <cell r="F210">
            <v>88</v>
          </cell>
          <cell r="G210">
            <v>211</v>
          </cell>
          <cell r="H210">
            <v>84</v>
          </cell>
          <cell r="I210">
            <v>1263</v>
          </cell>
          <cell r="J210">
            <v>0</v>
          </cell>
          <cell r="K210">
            <v>0</v>
          </cell>
          <cell r="L210">
            <v>0</v>
          </cell>
          <cell r="M210">
            <v>0</v>
          </cell>
          <cell r="N210">
            <v>0</v>
          </cell>
          <cell r="O210">
            <v>2.5999999999999999E-2</v>
          </cell>
          <cell r="P210">
            <v>2.5000000000000001E-2</v>
          </cell>
          <cell r="R210">
            <v>0</v>
          </cell>
          <cell r="T210">
            <v>0</v>
          </cell>
          <cell r="V210" t="str">
            <v>No flow indication, post exercise SCSSV</v>
          </cell>
          <cell r="W210">
            <v>0</v>
          </cell>
          <cell r="X210">
            <v>25</v>
          </cell>
        </row>
        <row r="211">
          <cell r="B211">
            <v>44770</v>
          </cell>
          <cell r="C211" t="str">
            <v>B-12</v>
          </cell>
          <cell r="D211" t="str">
            <v>B-12:Zone3</v>
          </cell>
          <cell r="E211">
            <v>14</v>
          </cell>
          <cell r="F211">
            <v>100</v>
          </cell>
          <cell r="G211">
            <v>192</v>
          </cell>
          <cell r="H211">
            <v>83</v>
          </cell>
          <cell r="I211">
            <v>701</v>
          </cell>
          <cell r="J211">
            <v>103</v>
          </cell>
          <cell r="K211">
            <v>34</v>
          </cell>
          <cell r="L211">
            <v>137</v>
          </cell>
          <cell r="M211">
            <v>24.817518248175183</v>
          </cell>
          <cell r="N211">
            <v>4.1000000000000002E-2</v>
          </cell>
          <cell r="O211">
            <v>3.282</v>
          </cell>
          <cell r="P211">
            <v>3.24</v>
          </cell>
          <cell r="Q211">
            <v>75</v>
          </cell>
          <cell r="R211">
            <v>398.05825242718447</v>
          </cell>
          <cell r="T211">
            <v>3341.4634146341464</v>
          </cell>
          <cell r="V211" t="str">
            <v xml:space="preserve">Kick off indication @2025 psig, GIC running, GLM 5.09 MMSCFD &gt;&gt; Qg TS, WC sampling 1% but use old Water cut 25%. </v>
          </cell>
          <cell r="W211">
            <v>41</v>
          </cell>
          <cell r="X211">
            <v>3240</v>
          </cell>
          <cell r="Y211">
            <v>79</v>
          </cell>
        </row>
        <row r="213">
          <cell r="B213">
            <v>44830</v>
          </cell>
          <cell r="C213">
            <v>60</v>
          </cell>
        </row>
        <row r="214">
          <cell r="B214">
            <v>44890</v>
          </cell>
        </row>
        <row r="215">
          <cell r="B215">
            <v>44950</v>
          </cell>
        </row>
        <row r="216">
          <cell r="B216">
            <v>45010</v>
          </cell>
        </row>
        <row r="217">
          <cell r="B217">
            <v>45070</v>
          </cell>
          <cell r="L217">
            <v>39</v>
          </cell>
        </row>
        <row r="218">
          <cell r="B218">
            <v>45130</v>
          </cell>
          <cell r="L218">
            <v>1.9500000000000002</v>
          </cell>
          <cell r="M218">
            <v>2.74</v>
          </cell>
        </row>
        <row r="219">
          <cell r="B219">
            <v>45190</v>
          </cell>
          <cell r="L219">
            <v>37.049999999999997</v>
          </cell>
          <cell r="M219">
            <v>1.4819999999999998E-2</v>
          </cell>
        </row>
        <row r="220">
          <cell r="M220">
            <v>2.7251800000000004</v>
          </cell>
        </row>
        <row r="225">
          <cell r="L225" t="str">
            <v>Tot liq</v>
          </cell>
          <cell r="M225">
            <v>47.3</v>
          </cell>
          <cell r="N225">
            <v>10</v>
          </cell>
          <cell r="O225" t="str">
            <v>WC</v>
          </cell>
          <cell r="P225" t="str">
            <v>Gas T/S-GL</v>
          </cell>
        </row>
        <row r="226">
          <cell r="L226" t="str">
            <v>oil</v>
          </cell>
          <cell r="M226">
            <v>42.57</v>
          </cell>
          <cell r="N226">
            <v>1.81</v>
          </cell>
          <cell r="O226" t="str">
            <v>Tot Qg</v>
          </cell>
          <cell r="P226">
            <v>-1.5499999999999998</v>
          </cell>
        </row>
        <row r="227">
          <cell r="L227" t="str">
            <v>water</v>
          </cell>
          <cell r="M227">
            <v>4.7299999999999995</v>
          </cell>
          <cell r="N227">
            <v>1.7028000000000001E-2</v>
          </cell>
          <cell r="O227" t="str">
            <v>Asso</v>
          </cell>
          <cell r="P227">
            <v>400</v>
          </cell>
        </row>
        <row r="228">
          <cell r="N228">
            <v>1.792972</v>
          </cell>
          <cell r="O228" t="str">
            <v>GL</v>
          </cell>
        </row>
        <row r="229">
          <cell r="N229">
            <v>3.36</v>
          </cell>
          <cell r="O229" t="str">
            <v>GL meter</v>
          </cell>
        </row>
        <row r="231">
          <cell r="K231" t="str">
            <v>THP</v>
          </cell>
          <cell r="L231">
            <v>224</v>
          </cell>
        </row>
        <row r="232">
          <cell r="K232" t="str">
            <v>THT</v>
          </cell>
          <cell r="L232">
            <v>87</v>
          </cell>
        </row>
        <row r="233">
          <cell r="K233" t="str">
            <v>CP</v>
          </cell>
          <cell r="L233">
            <v>656</v>
          </cell>
        </row>
        <row r="234">
          <cell r="K234" t="str">
            <v>Choke</v>
          </cell>
          <cell r="L234">
            <v>100</v>
          </cell>
        </row>
      </sheetData>
      <sheetData sheetId="49">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WGR2</v>
          </cell>
          <cell r="Z25" t="str">
            <v>CGR2</v>
          </cell>
        </row>
        <row r="26">
          <cell r="B26">
            <v>39568</v>
          </cell>
          <cell r="C26" t="str">
            <v>B-13 (Arang)</v>
          </cell>
          <cell r="D26" t="str">
            <v>B-13 (Arang):Arang</v>
          </cell>
          <cell r="E26">
            <v>10</v>
          </cell>
          <cell r="F26">
            <v>100</v>
          </cell>
          <cell r="G26">
            <v>481</v>
          </cell>
          <cell r="H26">
            <v>157</v>
          </cell>
          <cell r="I26">
            <v>0</v>
          </cell>
          <cell r="J26">
            <v>3</v>
          </cell>
          <cell r="K26">
            <v>2730</v>
          </cell>
          <cell r="L26">
            <v>2733</v>
          </cell>
          <cell r="M26">
            <v>99.890230515916571</v>
          </cell>
          <cell r="N26">
            <v>15.6</v>
          </cell>
          <cell r="R26">
            <v>5200000</v>
          </cell>
          <cell r="S26">
            <v>175</v>
          </cell>
          <cell r="T26">
            <v>175.19230769230768</v>
          </cell>
          <cell r="V26" t="str">
            <v>Unloading since 13:45 at 29 April</v>
          </cell>
          <cell r="W26">
            <v>15600</v>
          </cell>
          <cell r="X26">
            <v>0</v>
          </cell>
          <cell r="Y26">
            <v>175</v>
          </cell>
          <cell r="Z26">
            <v>0.19230769230769232</v>
          </cell>
        </row>
        <row r="27">
          <cell r="B27">
            <v>39569</v>
          </cell>
          <cell r="C27" t="str">
            <v>B-13 (Arang)</v>
          </cell>
          <cell r="D27" t="str">
            <v>B-13 (Arang):Arang</v>
          </cell>
          <cell r="E27">
            <v>13</v>
          </cell>
          <cell r="F27">
            <v>100</v>
          </cell>
          <cell r="G27">
            <v>482</v>
          </cell>
          <cell r="H27">
            <v>158</v>
          </cell>
          <cell r="I27">
            <v>0</v>
          </cell>
          <cell r="J27">
            <v>3</v>
          </cell>
          <cell r="K27">
            <v>2285</v>
          </cell>
          <cell r="L27">
            <v>2288</v>
          </cell>
          <cell r="M27">
            <v>99.86888111888112</v>
          </cell>
          <cell r="N27">
            <v>17.149999999999999</v>
          </cell>
          <cell r="R27">
            <v>5716666.666666667</v>
          </cell>
          <cell r="S27">
            <v>133.23615160349854</v>
          </cell>
          <cell r="T27">
            <v>133.41107871720118</v>
          </cell>
          <cell r="W27">
            <v>17150</v>
          </cell>
          <cell r="X27">
            <v>0</v>
          </cell>
          <cell r="Y27">
            <v>133.23615160349854</v>
          </cell>
          <cell r="Z27">
            <v>0.17492711370262393</v>
          </cell>
        </row>
        <row r="28">
          <cell r="B28">
            <v>39570</v>
          </cell>
          <cell r="C28" t="str">
            <v>B-13 (Arang)</v>
          </cell>
          <cell r="D28" t="str">
            <v>B-13 (Arang):Arang</v>
          </cell>
          <cell r="E28">
            <v>9</v>
          </cell>
          <cell r="F28">
            <v>100</v>
          </cell>
          <cell r="G28">
            <v>503</v>
          </cell>
          <cell r="H28">
            <v>158</v>
          </cell>
          <cell r="I28">
            <v>0</v>
          </cell>
          <cell r="J28">
            <v>3</v>
          </cell>
          <cell r="K28">
            <v>1995</v>
          </cell>
          <cell r="L28">
            <v>1998</v>
          </cell>
          <cell r="M28">
            <v>99.849849849849846</v>
          </cell>
          <cell r="N28">
            <v>18.559999999999999</v>
          </cell>
          <cell r="R28">
            <v>6186666.666666667</v>
          </cell>
          <cell r="S28">
            <v>107.48922413793103</v>
          </cell>
          <cell r="T28">
            <v>107.65086206896552</v>
          </cell>
          <cell r="V28" t="str">
            <v>After using B-13 gas composition</v>
          </cell>
          <cell r="W28">
            <v>18560</v>
          </cell>
          <cell r="X28">
            <v>0</v>
          </cell>
          <cell r="Y28">
            <v>107.48922413793105</v>
          </cell>
          <cell r="Z28">
            <v>0.16163793103448276</v>
          </cell>
        </row>
        <row r="29">
          <cell r="B29">
            <v>39571</v>
          </cell>
          <cell r="C29" t="str">
            <v>B-13 (Arang)</v>
          </cell>
          <cell r="D29" t="str">
            <v>B-13 (Arang):Arang</v>
          </cell>
          <cell r="E29">
            <v>6</v>
          </cell>
          <cell r="F29">
            <v>19</v>
          </cell>
          <cell r="G29">
            <v>1893</v>
          </cell>
          <cell r="H29">
            <v>158</v>
          </cell>
          <cell r="I29">
            <v>0</v>
          </cell>
          <cell r="J29">
            <v>3</v>
          </cell>
          <cell r="K29">
            <v>1276</v>
          </cell>
          <cell r="L29">
            <v>1279</v>
          </cell>
          <cell r="M29">
            <v>99.765441751368257</v>
          </cell>
          <cell r="N29">
            <v>10.92</v>
          </cell>
          <cell r="R29">
            <v>3640000</v>
          </cell>
          <cell r="S29">
            <v>116.84981684981685</v>
          </cell>
          <cell r="T29">
            <v>117.12454212454213</v>
          </cell>
          <cell r="V29" t="str">
            <v>at 50%Qmax</v>
          </cell>
          <cell r="W29">
            <v>10920</v>
          </cell>
          <cell r="X29">
            <v>0</v>
          </cell>
          <cell r="Y29">
            <v>116.84981684981685</v>
          </cell>
          <cell r="Z29">
            <v>0.27472527472527475</v>
          </cell>
        </row>
        <row r="30">
          <cell r="B30">
            <v>39572</v>
          </cell>
          <cell r="C30" t="str">
            <v>B-13 (Arang)</v>
          </cell>
          <cell r="D30" t="str">
            <v>B-13 (Arang):Arang</v>
          </cell>
          <cell r="E30">
            <v>7</v>
          </cell>
          <cell r="F30">
            <v>24</v>
          </cell>
          <cell r="G30">
            <v>1595</v>
          </cell>
          <cell r="H30">
            <v>164</v>
          </cell>
          <cell r="I30">
            <v>0</v>
          </cell>
          <cell r="J30">
            <v>4</v>
          </cell>
          <cell r="K30">
            <v>1543</v>
          </cell>
          <cell r="L30">
            <v>1547</v>
          </cell>
          <cell r="M30">
            <v>99.741435035552684</v>
          </cell>
          <cell r="N30">
            <v>15.16</v>
          </cell>
          <cell r="R30">
            <v>3790000</v>
          </cell>
          <cell r="S30">
            <v>101.78100263852242</v>
          </cell>
          <cell r="T30">
            <v>102.04485488126649</v>
          </cell>
          <cell r="V30" t="str">
            <v>at 75%Qmax</v>
          </cell>
          <cell r="W30">
            <v>15160</v>
          </cell>
          <cell r="X30">
            <v>0</v>
          </cell>
          <cell r="Y30">
            <v>101.78100263852242</v>
          </cell>
          <cell r="Z30">
            <v>0.26385224274406333</v>
          </cell>
        </row>
        <row r="31">
          <cell r="B31">
            <v>39573</v>
          </cell>
          <cell r="C31" t="str">
            <v>B-13 (Arang)</v>
          </cell>
          <cell r="D31" t="str">
            <v>B-13 (Arang):Arang</v>
          </cell>
          <cell r="E31">
            <v>12</v>
          </cell>
          <cell r="F31">
            <v>99</v>
          </cell>
          <cell r="G31">
            <v>518</v>
          </cell>
          <cell r="H31">
            <v>164</v>
          </cell>
          <cell r="I31">
            <v>0</v>
          </cell>
          <cell r="J31">
            <v>3</v>
          </cell>
          <cell r="K31">
            <v>1698</v>
          </cell>
          <cell r="L31">
            <v>1701</v>
          </cell>
          <cell r="M31">
            <v>99.823633156966494</v>
          </cell>
          <cell r="N31">
            <v>23.23</v>
          </cell>
          <cell r="R31">
            <v>7743333.333333333</v>
          </cell>
          <cell r="S31">
            <v>73.095135600516571</v>
          </cell>
          <cell r="T31">
            <v>73.224278949634098</v>
          </cell>
          <cell r="V31" t="str">
            <v>at Qmax</v>
          </cell>
          <cell r="W31">
            <v>23230</v>
          </cell>
          <cell r="X31">
            <v>0</v>
          </cell>
          <cell r="Y31">
            <v>73.095135600516571</v>
          </cell>
          <cell r="Z31">
            <v>0.12914334911752046</v>
          </cell>
        </row>
        <row r="32">
          <cell r="B32">
            <v>39574</v>
          </cell>
          <cell r="C32" t="str">
            <v>B-13 (Arang)</v>
          </cell>
          <cell r="D32" t="str">
            <v>B-13 (Arang):Arang</v>
          </cell>
          <cell r="E32">
            <v>12</v>
          </cell>
          <cell r="F32">
            <v>9</v>
          </cell>
          <cell r="G32">
            <v>2178</v>
          </cell>
          <cell r="H32">
            <v>151</v>
          </cell>
          <cell r="I32">
            <v>0</v>
          </cell>
          <cell r="J32">
            <v>3</v>
          </cell>
          <cell r="K32">
            <v>59</v>
          </cell>
          <cell r="L32">
            <v>62</v>
          </cell>
          <cell r="M32">
            <v>95.161290322580641</v>
          </cell>
          <cell r="N32">
            <v>5.22</v>
          </cell>
          <cell r="R32">
            <v>1740000</v>
          </cell>
          <cell r="S32">
            <v>11.302681992337165</v>
          </cell>
          <cell r="T32">
            <v>11.877394636015326</v>
          </cell>
          <cell r="V32" t="str">
            <v>at 25Qmax</v>
          </cell>
          <cell r="W32">
            <v>5220</v>
          </cell>
          <cell r="X32">
            <v>0</v>
          </cell>
          <cell r="Y32">
            <v>11.302681992337165</v>
          </cell>
          <cell r="Z32">
            <v>0.57471264367816099</v>
          </cell>
        </row>
        <row r="33">
          <cell r="B33">
            <v>39576</v>
          </cell>
          <cell r="C33" t="str">
            <v>B-13 (Arang)</v>
          </cell>
          <cell r="D33" t="str">
            <v>B-13 (Arang):Arang</v>
          </cell>
          <cell r="E33">
            <v>8</v>
          </cell>
          <cell r="F33">
            <v>99</v>
          </cell>
          <cell r="G33">
            <v>540</v>
          </cell>
          <cell r="H33">
            <v>161</v>
          </cell>
          <cell r="I33">
            <v>0</v>
          </cell>
          <cell r="J33">
            <v>3</v>
          </cell>
          <cell r="K33">
            <v>1262</v>
          </cell>
          <cell r="L33">
            <v>1265</v>
          </cell>
          <cell r="M33">
            <v>99.762845849802375</v>
          </cell>
          <cell r="N33">
            <v>24.63</v>
          </cell>
          <cell r="R33">
            <v>8210000</v>
          </cell>
          <cell r="S33">
            <v>51.23832724319935</v>
          </cell>
          <cell r="T33">
            <v>51.360129922858306</v>
          </cell>
          <cell r="W33">
            <v>24630</v>
          </cell>
          <cell r="X33">
            <v>0</v>
          </cell>
          <cell r="Y33">
            <v>51.23832724319935</v>
          </cell>
          <cell r="Z33">
            <v>0.1218026796589525</v>
          </cell>
        </row>
        <row r="34">
          <cell r="B34">
            <v>39578</v>
          </cell>
          <cell r="C34" t="str">
            <v>B-13 (Arang)</v>
          </cell>
          <cell r="D34" t="str">
            <v>B-13 (Arang):Arang</v>
          </cell>
          <cell r="E34">
            <v>4</v>
          </cell>
          <cell r="F34">
            <v>99</v>
          </cell>
          <cell r="G34">
            <v>545</v>
          </cell>
          <cell r="H34">
            <v>162</v>
          </cell>
          <cell r="I34">
            <v>0</v>
          </cell>
          <cell r="J34">
            <v>3</v>
          </cell>
          <cell r="K34">
            <v>1059</v>
          </cell>
          <cell r="L34">
            <v>1062</v>
          </cell>
          <cell r="M34">
            <v>99.717514124293785</v>
          </cell>
          <cell r="N34">
            <v>25.49</v>
          </cell>
          <cell r="R34">
            <v>8496666.666666666</v>
          </cell>
          <cell r="S34">
            <v>41.545704197724596</v>
          </cell>
          <cell r="T34">
            <v>41.663397410749312</v>
          </cell>
          <cell r="V34" t="str">
            <v>short test to take wtr sample for salinity content</v>
          </cell>
          <cell r="W34">
            <v>25490</v>
          </cell>
          <cell r="X34">
            <v>0</v>
          </cell>
          <cell r="Y34">
            <v>41.545704197724604</v>
          </cell>
          <cell r="Z34">
            <v>0.11769321302471558</v>
          </cell>
        </row>
        <row r="35">
          <cell r="B35">
            <v>39582</v>
          </cell>
          <cell r="C35" t="str">
            <v>B-13 (Arang)</v>
          </cell>
          <cell r="D35" t="str">
            <v>B-13 (Arang):Arang</v>
          </cell>
          <cell r="E35">
            <v>8</v>
          </cell>
          <cell r="F35">
            <v>99</v>
          </cell>
          <cell r="G35">
            <v>547</v>
          </cell>
          <cell r="H35">
            <v>163</v>
          </cell>
          <cell r="I35">
            <v>0</v>
          </cell>
          <cell r="J35">
            <v>8</v>
          </cell>
          <cell r="K35">
            <v>1029</v>
          </cell>
          <cell r="L35">
            <v>1037</v>
          </cell>
          <cell r="M35">
            <v>99.228543876567016</v>
          </cell>
          <cell r="N35">
            <v>27.28</v>
          </cell>
          <cell r="R35">
            <v>3410000</v>
          </cell>
          <cell r="S35">
            <v>37.719941348973606</v>
          </cell>
          <cell r="T35">
            <v>38.013196480938419</v>
          </cell>
          <cell r="V35" t="str">
            <v>take wtr sa</v>
          </cell>
          <cell r="W35">
            <v>27280</v>
          </cell>
          <cell r="X35">
            <v>0</v>
          </cell>
          <cell r="Y35">
            <v>37.719941348973606</v>
          </cell>
          <cell r="Z35">
            <v>0.29325513196480935</v>
          </cell>
        </row>
        <row r="36">
          <cell r="B36">
            <v>39612</v>
          </cell>
          <cell r="C36" t="str">
            <v>B-13 (Arang)</v>
          </cell>
          <cell r="D36" t="str">
            <v>B-13 (Arang):Arang</v>
          </cell>
          <cell r="E36">
            <v>8</v>
          </cell>
          <cell r="F36">
            <v>100</v>
          </cell>
          <cell r="G36">
            <v>565</v>
          </cell>
          <cell r="H36">
            <v>167</v>
          </cell>
          <cell r="I36">
            <v>0</v>
          </cell>
          <cell r="J36">
            <v>2.7</v>
          </cell>
          <cell r="K36">
            <v>644</v>
          </cell>
          <cell r="L36">
            <v>646.70000000000005</v>
          </cell>
          <cell r="M36">
            <v>99.582495747641872</v>
          </cell>
          <cell r="N36">
            <v>37.72</v>
          </cell>
          <cell r="R36">
            <v>13970370.370370371</v>
          </cell>
          <cell r="S36">
            <v>17.073170731707318</v>
          </cell>
          <cell r="T36">
            <v>17.144750795334041</v>
          </cell>
          <cell r="V36" t="str">
            <v>test after shut-down Gas increased --&gt; retest</v>
          </cell>
          <cell r="W36">
            <v>37720</v>
          </cell>
          <cell r="X36">
            <v>0</v>
          </cell>
          <cell r="Y36">
            <v>17.073170731707318</v>
          </cell>
          <cell r="Z36">
            <v>7.1580063626723228E-2</v>
          </cell>
        </row>
        <row r="37">
          <cell r="B37">
            <v>39620</v>
          </cell>
          <cell r="C37" t="str">
            <v>B-13 (Arang)</v>
          </cell>
          <cell r="D37" t="str">
            <v>B-13 (Arang):Arang</v>
          </cell>
          <cell r="E37">
            <v>8</v>
          </cell>
          <cell r="F37">
            <v>100</v>
          </cell>
          <cell r="G37">
            <v>565</v>
          </cell>
          <cell r="H37">
            <v>166</v>
          </cell>
          <cell r="I37">
            <v>0</v>
          </cell>
          <cell r="J37">
            <v>20</v>
          </cell>
          <cell r="K37">
            <v>334</v>
          </cell>
          <cell r="L37">
            <v>354</v>
          </cell>
          <cell r="M37">
            <v>94.350282485875709</v>
          </cell>
          <cell r="N37">
            <v>37.96</v>
          </cell>
          <cell r="R37">
            <v>1898000</v>
          </cell>
          <cell r="S37">
            <v>8.7987355110642778</v>
          </cell>
          <cell r="T37">
            <v>9.3256059009483661</v>
          </cell>
          <cell r="W37">
            <v>37960</v>
          </cell>
          <cell r="X37">
            <v>0</v>
          </cell>
          <cell r="Y37">
            <v>8.7987355110642778</v>
          </cell>
          <cell r="Z37">
            <v>0.52687038988408852</v>
          </cell>
        </row>
        <row r="38">
          <cell r="B38">
            <v>39621</v>
          </cell>
          <cell r="C38" t="str">
            <v>B-13 (Arang)</v>
          </cell>
          <cell r="D38" t="str">
            <v>B-13 (Arang):Arang</v>
          </cell>
          <cell r="E38">
            <v>10</v>
          </cell>
          <cell r="F38">
            <v>100</v>
          </cell>
          <cell r="G38">
            <v>565</v>
          </cell>
          <cell r="H38">
            <v>165</v>
          </cell>
          <cell r="I38">
            <v>0</v>
          </cell>
          <cell r="J38">
            <v>36</v>
          </cell>
          <cell r="K38">
            <v>181</v>
          </cell>
          <cell r="L38">
            <v>217</v>
          </cell>
          <cell r="M38">
            <v>83.410138248847929</v>
          </cell>
          <cell r="N38">
            <v>38</v>
          </cell>
          <cell r="R38">
            <v>1055555.5555555555</v>
          </cell>
          <cell r="S38">
            <v>4.7631578947368425</v>
          </cell>
          <cell r="T38">
            <v>5.7105263157894735</v>
          </cell>
          <cell r="W38">
            <v>38000</v>
          </cell>
          <cell r="X38">
            <v>0</v>
          </cell>
          <cell r="Y38">
            <v>4.7631578947368425</v>
          </cell>
          <cell r="Z38">
            <v>0.94736842105263153</v>
          </cell>
        </row>
        <row r="39">
          <cell r="B39">
            <v>39633</v>
          </cell>
          <cell r="C39" t="str">
            <v>B-13 (Arang)</v>
          </cell>
          <cell r="D39" t="str">
            <v>B-13 (Arang):Arang</v>
          </cell>
          <cell r="E39">
            <v>11</v>
          </cell>
          <cell r="F39">
            <v>100</v>
          </cell>
          <cell r="G39">
            <v>566</v>
          </cell>
          <cell r="H39">
            <v>164</v>
          </cell>
          <cell r="I39">
            <v>14</v>
          </cell>
          <cell r="J39">
            <v>2.4</v>
          </cell>
          <cell r="K39">
            <v>773</v>
          </cell>
          <cell r="L39">
            <v>775.4</v>
          </cell>
          <cell r="M39">
            <v>99.690482331699769</v>
          </cell>
          <cell r="N39">
            <v>38.799999999999997</v>
          </cell>
          <cell r="O39">
            <v>38.799999999999997</v>
          </cell>
          <cell r="P39">
            <v>0</v>
          </cell>
          <cell r="R39">
            <v>16166666.666666666</v>
          </cell>
          <cell r="S39">
            <v>19.922680412371133</v>
          </cell>
          <cell r="T39">
            <v>19.984536082474225</v>
          </cell>
          <cell r="V39" t="str">
            <v>wtr still high</v>
          </cell>
          <cell r="W39">
            <v>38800</v>
          </cell>
          <cell r="X39">
            <v>0</v>
          </cell>
          <cell r="Y39">
            <v>19.922680412371136</v>
          </cell>
          <cell r="Z39">
            <v>6.1855670103092786E-2</v>
          </cell>
        </row>
        <row r="40">
          <cell r="B40">
            <v>39647</v>
          </cell>
          <cell r="C40" t="str">
            <v>B-13 (Arang)</v>
          </cell>
          <cell r="D40" t="str">
            <v>B-13 (Arang):Arang</v>
          </cell>
          <cell r="E40">
            <v>10</v>
          </cell>
          <cell r="F40">
            <v>100</v>
          </cell>
          <cell r="G40">
            <v>564</v>
          </cell>
          <cell r="H40">
            <v>170</v>
          </cell>
          <cell r="I40">
            <v>0</v>
          </cell>
          <cell r="J40">
            <v>3</v>
          </cell>
          <cell r="K40">
            <v>596</v>
          </cell>
          <cell r="L40">
            <v>599</v>
          </cell>
          <cell r="M40">
            <v>99.499165275459092</v>
          </cell>
          <cell r="N40">
            <v>39.14</v>
          </cell>
          <cell r="R40">
            <v>13046666.666666666</v>
          </cell>
          <cell r="S40">
            <v>15.227388860500767</v>
          </cell>
          <cell r="T40">
            <v>15.304036791006643</v>
          </cell>
          <cell r="W40">
            <v>39140</v>
          </cell>
          <cell r="X40">
            <v>0</v>
          </cell>
          <cell r="Y40">
            <v>15.227388860500767</v>
          </cell>
          <cell r="Z40">
            <v>7.6647930505876344E-2</v>
          </cell>
        </row>
        <row r="41">
          <cell r="B41">
            <v>39679</v>
          </cell>
          <cell r="C41" t="str">
            <v>B-13 (Arang)</v>
          </cell>
          <cell r="D41" t="str">
            <v>B-13 (Arang):Arang</v>
          </cell>
          <cell r="E41">
            <v>9</v>
          </cell>
          <cell r="F41">
            <v>100</v>
          </cell>
          <cell r="G41">
            <v>560</v>
          </cell>
          <cell r="H41">
            <v>170</v>
          </cell>
          <cell r="I41">
            <v>1240</v>
          </cell>
          <cell r="J41">
            <v>10.199999999999999</v>
          </cell>
          <cell r="K41">
            <v>545.5</v>
          </cell>
          <cell r="L41">
            <v>555.70000000000005</v>
          </cell>
          <cell r="M41">
            <v>98.164477235918667</v>
          </cell>
          <cell r="N41">
            <v>37.28</v>
          </cell>
          <cell r="O41">
            <v>37.28</v>
          </cell>
          <cell r="P41">
            <v>0</v>
          </cell>
          <cell r="R41">
            <v>3654901.9607843137</v>
          </cell>
          <cell r="S41">
            <v>14.632510729613735</v>
          </cell>
          <cell r="T41">
            <v>14.906115879828326</v>
          </cell>
          <cell r="V41" t="str">
            <v>Annulus transmitter need to be checked</v>
          </cell>
          <cell r="W41">
            <v>37280</v>
          </cell>
          <cell r="X41">
            <v>0</v>
          </cell>
          <cell r="Y41">
            <v>14.632510729613733</v>
          </cell>
          <cell r="Z41">
            <v>0.27360515021459225</v>
          </cell>
        </row>
        <row r="42">
          <cell r="B42">
            <v>39707</v>
          </cell>
          <cell r="C42" t="str">
            <v>B-13 (Arang)</v>
          </cell>
          <cell r="D42" t="str">
            <v>B-13 (Arang):Arang</v>
          </cell>
          <cell r="E42">
            <v>9</v>
          </cell>
          <cell r="F42">
            <v>100</v>
          </cell>
          <cell r="G42">
            <v>559</v>
          </cell>
          <cell r="H42">
            <v>174</v>
          </cell>
          <cell r="I42">
            <v>1029</v>
          </cell>
          <cell r="J42">
            <v>4.2</v>
          </cell>
          <cell r="K42">
            <v>691.1</v>
          </cell>
          <cell r="L42">
            <v>695.3</v>
          </cell>
          <cell r="M42">
            <v>99.39594419674961</v>
          </cell>
          <cell r="N42">
            <v>36.35</v>
          </cell>
          <cell r="O42">
            <v>36.35</v>
          </cell>
          <cell r="P42">
            <v>0</v>
          </cell>
          <cell r="R42">
            <v>8654761.9047619049</v>
          </cell>
          <cell r="S42">
            <v>19.012379642365886</v>
          </cell>
          <cell r="T42">
            <v>19.127922971114167</v>
          </cell>
          <cell r="W42">
            <v>36350</v>
          </cell>
          <cell r="X42">
            <v>0</v>
          </cell>
          <cell r="Y42">
            <v>19.012379642365886</v>
          </cell>
          <cell r="Z42">
            <v>0.1155433287482806</v>
          </cell>
        </row>
        <row r="43">
          <cell r="B43">
            <v>39766</v>
          </cell>
          <cell r="C43" t="str">
            <v>B-13 (Arang)</v>
          </cell>
          <cell r="D43" t="str">
            <v>B-13 (Arang):Arang</v>
          </cell>
          <cell r="E43">
            <v>10</v>
          </cell>
          <cell r="F43">
            <v>100</v>
          </cell>
          <cell r="G43">
            <v>558</v>
          </cell>
          <cell r="H43">
            <v>170</v>
          </cell>
          <cell r="I43">
            <v>1056</v>
          </cell>
          <cell r="J43">
            <v>5</v>
          </cell>
          <cell r="K43">
            <v>309</v>
          </cell>
          <cell r="L43">
            <v>314</v>
          </cell>
          <cell r="M43">
            <v>98.407643312101911</v>
          </cell>
          <cell r="N43">
            <v>35.200000000000003</v>
          </cell>
          <cell r="O43">
            <v>35.200000000000003</v>
          </cell>
          <cell r="R43">
            <v>7040000</v>
          </cell>
          <cell r="S43">
            <v>8.7784090909090917</v>
          </cell>
          <cell r="T43">
            <v>8.920454545454545</v>
          </cell>
          <cell r="W43">
            <v>35200</v>
          </cell>
          <cell r="X43">
            <v>0</v>
          </cell>
          <cell r="Y43">
            <v>8.7784090909090899</v>
          </cell>
          <cell r="Z43">
            <v>0.14204545454545453</v>
          </cell>
        </row>
        <row r="44">
          <cell r="B44">
            <v>39785</v>
          </cell>
          <cell r="C44" t="str">
            <v>B-13 (Arang)</v>
          </cell>
          <cell r="D44" t="str">
            <v>B-13 (Arang):Arang</v>
          </cell>
          <cell r="E44">
            <v>12</v>
          </cell>
          <cell r="F44">
            <v>99</v>
          </cell>
          <cell r="G44">
            <v>647</v>
          </cell>
          <cell r="H44">
            <v>168</v>
          </cell>
          <cell r="I44">
            <v>1211</v>
          </cell>
          <cell r="J44">
            <v>81</v>
          </cell>
          <cell r="K44">
            <v>992</v>
          </cell>
          <cell r="L44">
            <v>1073</v>
          </cell>
          <cell r="M44">
            <v>92.451071761416586</v>
          </cell>
          <cell r="N44">
            <v>34</v>
          </cell>
          <cell r="R44">
            <v>419753.08641975309</v>
          </cell>
          <cell r="S44">
            <v>29.176470588235293</v>
          </cell>
          <cell r="T44">
            <v>31.558823529411764</v>
          </cell>
          <cell r="V44" t="str">
            <v>THP increased, any obstruction from X-tree to test header?</v>
          </cell>
          <cell r="W44">
            <v>34000</v>
          </cell>
          <cell r="X44">
            <v>0</v>
          </cell>
          <cell r="Y44">
            <v>29.176470588235293</v>
          </cell>
          <cell r="Z44">
            <v>2.3823529411764706</v>
          </cell>
        </row>
        <row r="45">
          <cell r="B45">
            <v>39791</v>
          </cell>
          <cell r="C45" t="str">
            <v>B-13 (Arang)</v>
          </cell>
          <cell r="D45" t="str">
            <v>B-13 (Arang):Arang</v>
          </cell>
          <cell r="E45">
            <v>11</v>
          </cell>
          <cell r="F45">
            <v>100</v>
          </cell>
          <cell r="G45">
            <v>473</v>
          </cell>
          <cell r="H45">
            <v>163</v>
          </cell>
          <cell r="I45">
            <v>1013</v>
          </cell>
          <cell r="J45">
            <v>9</v>
          </cell>
          <cell r="K45">
            <v>477</v>
          </cell>
          <cell r="L45">
            <v>486</v>
          </cell>
          <cell r="M45">
            <v>98.148148148148152</v>
          </cell>
          <cell r="N45">
            <v>34.5</v>
          </cell>
          <cell r="R45">
            <v>3833333.3333333335</v>
          </cell>
          <cell r="S45">
            <v>13.826086956521738</v>
          </cell>
          <cell r="T45">
            <v>14.086956521739131</v>
          </cell>
          <cell r="W45">
            <v>34500</v>
          </cell>
          <cell r="X45">
            <v>0</v>
          </cell>
          <cell r="Y45">
            <v>13.826086956521738</v>
          </cell>
          <cell r="Z45">
            <v>0.2608695652173913</v>
          </cell>
        </row>
        <row r="46">
          <cell r="B46">
            <v>39799</v>
          </cell>
          <cell r="C46" t="str">
            <v>B-13 (Arang)</v>
          </cell>
          <cell r="D46" t="str">
            <v>B-13 (Arang):Arang</v>
          </cell>
          <cell r="E46">
            <v>8</v>
          </cell>
          <cell r="F46">
            <v>100</v>
          </cell>
          <cell r="G46">
            <v>467</v>
          </cell>
          <cell r="H46">
            <v>166</v>
          </cell>
          <cell r="I46">
            <v>1005</v>
          </cell>
          <cell r="J46">
            <v>3</v>
          </cell>
          <cell r="K46">
            <v>547</v>
          </cell>
          <cell r="L46">
            <v>550</v>
          </cell>
          <cell r="M46">
            <v>99.454545454545453</v>
          </cell>
          <cell r="N46">
            <v>34.9</v>
          </cell>
          <cell r="O46">
            <v>34.9</v>
          </cell>
          <cell r="R46">
            <v>11633333.333333334</v>
          </cell>
          <cell r="S46">
            <v>15.673352435530086</v>
          </cell>
          <cell r="T46">
            <v>15.759312320916905</v>
          </cell>
          <cell r="V46" t="str">
            <v>Choke Test 99 %</v>
          </cell>
          <cell r="W46">
            <v>34900</v>
          </cell>
          <cell r="X46">
            <v>0</v>
          </cell>
          <cell r="Y46">
            <v>15.673352435530086</v>
          </cell>
          <cell r="Z46">
            <v>8.5959885386819493E-2</v>
          </cell>
        </row>
        <row r="47">
          <cell r="B47">
            <v>39828</v>
          </cell>
          <cell r="C47" t="str">
            <v>B-13 (Arang)</v>
          </cell>
          <cell r="D47" t="str">
            <v>B-13 (Arang):Arang</v>
          </cell>
          <cell r="E47">
            <v>9</v>
          </cell>
          <cell r="F47">
            <v>50</v>
          </cell>
          <cell r="G47">
            <v>516</v>
          </cell>
          <cell r="H47">
            <v>166</v>
          </cell>
          <cell r="I47">
            <v>1054</v>
          </cell>
          <cell r="J47">
            <v>49</v>
          </cell>
          <cell r="K47">
            <v>546</v>
          </cell>
          <cell r="L47">
            <v>595</v>
          </cell>
          <cell r="M47">
            <v>91.764705882352942</v>
          </cell>
          <cell r="N47">
            <v>33.32</v>
          </cell>
          <cell r="R47">
            <v>680000</v>
          </cell>
          <cell r="S47">
            <v>16.386554621848738</v>
          </cell>
          <cell r="T47">
            <v>17.857142857142858</v>
          </cell>
          <cell r="W47">
            <v>33320</v>
          </cell>
          <cell r="X47">
            <v>0</v>
          </cell>
          <cell r="Y47">
            <v>16.386554621848738</v>
          </cell>
          <cell r="Z47">
            <v>1.4705882352941175</v>
          </cell>
        </row>
        <row r="48">
          <cell r="B48">
            <v>39852</v>
          </cell>
          <cell r="C48" t="str">
            <v>B-13 (Arang)</v>
          </cell>
          <cell r="D48" t="str">
            <v>B-13 (Arang):Arang</v>
          </cell>
          <cell r="E48">
            <v>8</v>
          </cell>
          <cell r="F48">
            <v>100</v>
          </cell>
          <cell r="G48">
            <v>517</v>
          </cell>
          <cell r="H48">
            <v>170</v>
          </cell>
          <cell r="I48">
            <v>1072</v>
          </cell>
          <cell r="J48">
            <v>2</v>
          </cell>
          <cell r="K48">
            <v>667</v>
          </cell>
          <cell r="L48">
            <v>669</v>
          </cell>
          <cell r="M48">
            <v>99.701046337817644</v>
          </cell>
          <cell r="N48">
            <v>32.159999999999997</v>
          </cell>
          <cell r="R48">
            <v>16080000</v>
          </cell>
          <cell r="S48">
            <v>20.740049751243781</v>
          </cell>
          <cell r="T48">
            <v>20.802238805970148</v>
          </cell>
          <cell r="V48" t="str">
            <v>wtr consistency high</v>
          </cell>
          <cell r="W48">
            <v>32159.999999999996</v>
          </cell>
          <cell r="X48">
            <v>0</v>
          </cell>
          <cell r="Y48">
            <v>20.740049751243784</v>
          </cell>
          <cell r="Z48">
            <v>6.2189054726368168E-2</v>
          </cell>
        </row>
        <row r="49">
          <cell r="B49">
            <v>39878</v>
          </cell>
          <cell r="C49" t="str">
            <v>B-13 (Arang)</v>
          </cell>
          <cell r="D49" t="str">
            <v>B-13 (Arang):Arang</v>
          </cell>
          <cell r="E49">
            <v>11</v>
          </cell>
          <cell r="F49">
            <v>100</v>
          </cell>
          <cell r="G49">
            <v>516</v>
          </cell>
          <cell r="H49">
            <v>178</v>
          </cell>
          <cell r="I49">
            <v>790</v>
          </cell>
          <cell r="J49">
            <v>3</v>
          </cell>
          <cell r="K49">
            <v>411</v>
          </cell>
          <cell r="L49">
            <v>414</v>
          </cell>
          <cell r="M49">
            <v>99.275362318840578</v>
          </cell>
          <cell r="N49">
            <v>31.58</v>
          </cell>
          <cell r="O49">
            <v>31.58</v>
          </cell>
          <cell r="R49">
            <v>10526666.666666666</v>
          </cell>
          <cell r="S49">
            <v>13.014566181127297</v>
          </cell>
          <cell r="T49">
            <v>13.109563014566181</v>
          </cell>
          <cell r="W49">
            <v>31580</v>
          </cell>
          <cell r="X49">
            <v>0</v>
          </cell>
          <cell r="Y49">
            <v>13.014566181127297</v>
          </cell>
          <cell r="Z49">
            <v>9.4996833438885375E-2</v>
          </cell>
        </row>
        <row r="50">
          <cell r="B50">
            <v>39896</v>
          </cell>
          <cell r="C50" t="str">
            <v>B-13 (Arang)</v>
          </cell>
          <cell r="D50" t="str">
            <v>B-13 (Arang):Arang</v>
          </cell>
          <cell r="E50">
            <v>8</v>
          </cell>
          <cell r="F50">
            <v>100</v>
          </cell>
          <cell r="G50">
            <v>515</v>
          </cell>
          <cell r="H50">
            <v>176</v>
          </cell>
          <cell r="I50">
            <v>437</v>
          </cell>
          <cell r="J50">
            <v>3</v>
          </cell>
          <cell r="K50">
            <v>0</v>
          </cell>
          <cell r="L50">
            <v>3</v>
          </cell>
          <cell r="M50">
            <v>0</v>
          </cell>
          <cell r="N50">
            <v>31.04</v>
          </cell>
          <cell r="R50">
            <v>10346666.666666666</v>
          </cell>
          <cell r="S50">
            <v>0</v>
          </cell>
          <cell r="T50">
            <v>9.6649484536082478E-2</v>
          </cell>
          <cell r="W50">
            <v>31040</v>
          </cell>
          <cell r="X50">
            <v>0</v>
          </cell>
          <cell r="Y50">
            <v>0</v>
          </cell>
          <cell r="Z50">
            <v>9.6649484536082478E-2</v>
          </cell>
        </row>
        <row r="51">
          <cell r="B51">
            <v>39901</v>
          </cell>
          <cell r="C51" t="str">
            <v>B-13 (Arang)</v>
          </cell>
          <cell r="D51" t="str">
            <v>B-13 (Arang):Arang</v>
          </cell>
          <cell r="E51">
            <v>8</v>
          </cell>
          <cell r="F51">
            <v>100</v>
          </cell>
          <cell r="G51">
            <v>515</v>
          </cell>
          <cell r="H51">
            <v>177</v>
          </cell>
          <cell r="I51">
            <v>354</v>
          </cell>
          <cell r="J51">
            <v>28</v>
          </cell>
          <cell r="K51">
            <v>0</v>
          </cell>
          <cell r="L51">
            <v>28</v>
          </cell>
          <cell r="M51">
            <v>0</v>
          </cell>
          <cell r="N51">
            <v>30.84</v>
          </cell>
          <cell r="R51">
            <v>1101428.5714285714</v>
          </cell>
          <cell r="S51">
            <v>0</v>
          </cell>
          <cell r="T51">
            <v>0.90791180285343709</v>
          </cell>
          <cell r="W51">
            <v>30840</v>
          </cell>
          <cell r="X51">
            <v>0</v>
          </cell>
          <cell r="Y51">
            <v>0</v>
          </cell>
          <cell r="Z51">
            <v>0.90791180285343709</v>
          </cell>
        </row>
        <row r="52">
          <cell r="B52">
            <v>39921</v>
          </cell>
          <cell r="C52" t="str">
            <v>B-13 (Arang)</v>
          </cell>
          <cell r="D52" t="str">
            <v>B-13 (Arang):Arang</v>
          </cell>
          <cell r="E52">
            <v>10</v>
          </cell>
          <cell r="F52">
            <v>99</v>
          </cell>
          <cell r="G52">
            <v>639</v>
          </cell>
          <cell r="H52">
            <v>180</v>
          </cell>
          <cell r="I52">
            <v>200</v>
          </cell>
          <cell r="J52">
            <v>3</v>
          </cell>
          <cell r="K52">
            <v>276</v>
          </cell>
          <cell r="L52">
            <v>279</v>
          </cell>
          <cell r="M52">
            <v>98.924731182795696</v>
          </cell>
          <cell r="N52">
            <v>29.3</v>
          </cell>
          <cell r="R52">
            <v>9766666.666666666</v>
          </cell>
          <cell r="S52">
            <v>9.4197952218430032</v>
          </cell>
          <cell r="T52">
            <v>9.5221843003412978</v>
          </cell>
          <cell r="W52">
            <v>29300</v>
          </cell>
          <cell r="X52">
            <v>0</v>
          </cell>
          <cell r="Y52">
            <v>9.4197952218430032</v>
          </cell>
          <cell r="Z52">
            <v>0.10238907849829351</v>
          </cell>
        </row>
        <row r="53">
          <cell r="B53">
            <v>39938</v>
          </cell>
          <cell r="C53" t="str">
            <v>B-13 (Arang)</v>
          </cell>
          <cell r="D53" t="str">
            <v>B-13 (Arang):Arang</v>
          </cell>
          <cell r="E53">
            <v>8</v>
          </cell>
          <cell r="F53">
            <v>98</v>
          </cell>
          <cell r="G53">
            <v>459</v>
          </cell>
          <cell r="H53">
            <v>165</v>
          </cell>
          <cell r="I53">
            <v>34</v>
          </cell>
          <cell r="J53">
            <v>2.8</v>
          </cell>
          <cell r="K53">
            <v>406.3</v>
          </cell>
          <cell r="L53">
            <v>409.1</v>
          </cell>
          <cell r="M53">
            <v>99.315570765094108</v>
          </cell>
          <cell r="N53">
            <v>30.17</v>
          </cell>
          <cell r="O53">
            <v>30.17</v>
          </cell>
          <cell r="P53">
            <v>0</v>
          </cell>
          <cell r="R53">
            <v>10775000</v>
          </cell>
          <cell r="S53">
            <v>13.467020218760357</v>
          </cell>
          <cell r="T53">
            <v>13.559827643354325</v>
          </cell>
          <cell r="W53">
            <v>30170</v>
          </cell>
          <cell r="X53">
            <v>0</v>
          </cell>
          <cell r="Y53">
            <v>13.467020218760357</v>
          </cell>
          <cell r="Z53">
            <v>9.28074245939675E-2</v>
          </cell>
        </row>
        <row r="54">
          <cell r="B54">
            <v>40024</v>
          </cell>
          <cell r="C54" t="str">
            <v>B-13 (Arang)</v>
          </cell>
          <cell r="D54" t="str">
            <v>B-13 (Arang):Arang</v>
          </cell>
          <cell r="E54">
            <v>12</v>
          </cell>
          <cell r="F54">
            <v>100</v>
          </cell>
          <cell r="G54">
            <v>413</v>
          </cell>
          <cell r="H54">
            <v>175</v>
          </cell>
          <cell r="I54">
            <v>8</v>
          </cell>
          <cell r="J54">
            <v>3</v>
          </cell>
          <cell r="K54">
            <v>0</v>
          </cell>
          <cell r="L54">
            <v>3</v>
          </cell>
          <cell r="M54">
            <v>0</v>
          </cell>
          <cell r="N54">
            <v>28.6</v>
          </cell>
          <cell r="R54">
            <v>9533333.333333334</v>
          </cell>
          <cell r="S54">
            <v>0</v>
          </cell>
          <cell r="T54">
            <v>0.1048951048951049</v>
          </cell>
          <cell r="V54" t="str">
            <v>Normal mode (3 phase)</v>
          </cell>
          <cell r="W54">
            <v>28600</v>
          </cell>
          <cell r="X54">
            <v>0</v>
          </cell>
          <cell r="Y54">
            <v>0</v>
          </cell>
          <cell r="Z54">
            <v>0.1048951048951049</v>
          </cell>
        </row>
        <row r="55">
          <cell r="B55">
            <v>40045</v>
          </cell>
          <cell r="C55" t="str">
            <v>B-13 (Arang)</v>
          </cell>
          <cell r="D55" t="str">
            <v>B-13 (Arang):Arang</v>
          </cell>
          <cell r="E55">
            <v>7</v>
          </cell>
          <cell r="F55">
            <v>99</v>
          </cell>
          <cell r="G55">
            <v>561</v>
          </cell>
          <cell r="H55">
            <v>178</v>
          </cell>
          <cell r="I55">
            <v>7</v>
          </cell>
          <cell r="J55">
            <v>2.8</v>
          </cell>
          <cell r="K55">
            <v>307.5</v>
          </cell>
          <cell r="L55">
            <v>310.3</v>
          </cell>
          <cell r="M55">
            <v>99.097647437963261</v>
          </cell>
          <cell r="N55">
            <v>27.31</v>
          </cell>
          <cell r="O55">
            <v>27.31</v>
          </cell>
          <cell r="P55">
            <v>0</v>
          </cell>
          <cell r="R55">
            <v>9753571.4285714291</v>
          </cell>
          <cell r="S55">
            <v>11.259611863786159</v>
          </cell>
          <cell r="T55">
            <v>11.36213841083852</v>
          </cell>
          <cell r="V55" t="str">
            <v>Normal mode</v>
          </cell>
          <cell r="W55">
            <v>27310</v>
          </cell>
          <cell r="X55">
            <v>0</v>
          </cell>
          <cell r="Y55">
            <v>11.259611863786159</v>
          </cell>
          <cell r="Z55">
            <v>0.10252654705236178</v>
          </cell>
        </row>
        <row r="56">
          <cell r="B56">
            <v>40077</v>
          </cell>
          <cell r="C56" t="str">
            <v>B-13 (Arang)</v>
          </cell>
          <cell r="D56" t="str">
            <v>B-13 (Arang):Arang</v>
          </cell>
          <cell r="E56">
            <v>9</v>
          </cell>
          <cell r="F56">
            <v>100</v>
          </cell>
          <cell r="G56">
            <v>409</v>
          </cell>
          <cell r="H56">
            <v>170</v>
          </cell>
          <cell r="I56">
            <v>5</v>
          </cell>
          <cell r="J56">
            <v>3</v>
          </cell>
          <cell r="K56">
            <v>258</v>
          </cell>
          <cell r="L56">
            <v>261</v>
          </cell>
          <cell r="M56">
            <v>98.850574712643677</v>
          </cell>
          <cell r="N56">
            <v>27.5</v>
          </cell>
          <cell r="R56">
            <v>9166666.666666666</v>
          </cell>
          <cell r="S56">
            <v>9.3818181818181809</v>
          </cell>
          <cell r="T56">
            <v>9.4909090909090903</v>
          </cell>
          <cell r="W56">
            <v>27500</v>
          </cell>
          <cell r="X56">
            <v>0</v>
          </cell>
          <cell r="Y56">
            <v>9.3818181818181809</v>
          </cell>
          <cell r="Z56">
            <v>0.10909090909090909</v>
          </cell>
        </row>
        <row r="57">
          <cell r="B57">
            <v>40109</v>
          </cell>
          <cell r="C57" t="str">
            <v>B-13 (Arang)</v>
          </cell>
          <cell r="D57" t="str">
            <v>B-13 (Arang):Arang</v>
          </cell>
          <cell r="E57">
            <v>24</v>
          </cell>
          <cell r="F57">
            <v>100</v>
          </cell>
          <cell r="G57">
            <v>417</v>
          </cell>
          <cell r="H57">
            <v>177</v>
          </cell>
          <cell r="I57">
            <v>2</v>
          </cell>
          <cell r="J57">
            <v>5</v>
          </cell>
          <cell r="K57">
            <v>248</v>
          </cell>
          <cell r="L57">
            <v>253</v>
          </cell>
          <cell r="M57">
            <v>98.023715415019765</v>
          </cell>
          <cell r="N57">
            <v>26.69</v>
          </cell>
          <cell r="R57">
            <v>5338000</v>
          </cell>
          <cell r="S57">
            <v>9.2918696140876733</v>
          </cell>
          <cell r="T57">
            <v>9.4792056950168604</v>
          </cell>
          <cell r="W57">
            <v>26690</v>
          </cell>
          <cell r="X57">
            <v>0</v>
          </cell>
          <cell r="Y57">
            <v>9.2918696140876733</v>
          </cell>
          <cell r="Z57">
            <v>0.18733608092918697</v>
          </cell>
        </row>
        <row r="58">
          <cell r="B58">
            <v>40117</v>
          </cell>
          <cell r="C58" t="str">
            <v>B-13 (Arang)</v>
          </cell>
          <cell r="D58" t="str">
            <v>B-13 (Arang):Arang</v>
          </cell>
          <cell r="E58">
            <v>10</v>
          </cell>
          <cell r="F58">
            <v>100</v>
          </cell>
          <cell r="G58">
            <v>412</v>
          </cell>
          <cell r="H58">
            <v>172</v>
          </cell>
          <cell r="I58">
            <v>2</v>
          </cell>
          <cell r="J58">
            <v>3</v>
          </cell>
          <cell r="K58">
            <v>326</v>
          </cell>
          <cell r="L58">
            <v>329</v>
          </cell>
          <cell r="M58">
            <v>99.088145896656542</v>
          </cell>
          <cell r="N58">
            <v>25.07</v>
          </cell>
          <cell r="R58">
            <v>8356666.666666667</v>
          </cell>
          <cell r="S58">
            <v>13.003589948145194</v>
          </cell>
          <cell r="T58">
            <v>13.123254886318309</v>
          </cell>
          <cell r="W58">
            <v>25070</v>
          </cell>
          <cell r="X58">
            <v>0</v>
          </cell>
          <cell r="Y58">
            <v>13.003589948145192</v>
          </cell>
          <cell r="Z58">
            <v>0.11966493817311527</v>
          </cell>
        </row>
        <row r="59">
          <cell r="B59">
            <v>40311</v>
          </cell>
          <cell r="C59" t="str">
            <v>B-13 (Arang)</v>
          </cell>
          <cell r="D59" t="str">
            <v>B-13 (Arang):Arang</v>
          </cell>
          <cell r="E59">
            <v>12</v>
          </cell>
          <cell r="F59">
            <v>100</v>
          </cell>
          <cell r="G59">
            <v>412</v>
          </cell>
          <cell r="H59">
            <v>169</v>
          </cell>
          <cell r="I59">
            <v>1</v>
          </cell>
          <cell r="J59">
            <v>99</v>
          </cell>
          <cell r="K59">
            <v>63</v>
          </cell>
          <cell r="L59">
            <v>162</v>
          </cell>
          <cell r="M59">
            <v>38.888888888888886</v>
          </cell>
          <cell r="N59">
            <v>26.67</v>
          </cell>
          <cell r="O59">
            <v>26.67</v>
          </cell>
          <cell r="P59">
            <v>0</v>
          </cell>
          <cell r="R59">
            <v>269393.93939393939</v>
          </cell>
          <cell r="S59">
            <v>2.3622047244094486</v>
          </cell>
          <cell r="T59">
            <v>6.0742407199100112</v>
          </cell>
          <cell r="V59" t="str">
            <v xml:space="preserve">LDM </v>
          </cell>
          <cell r="W59">
            <v>26670</v>
          </cell>
          <cell r="X59">
            <v>0</v>
          </cell>
          <cell r="Y59">
            <v>2.3622047244094486</v>
          </cell>
          <cell r="Z59">
            <v>3.7120359955005622</v>
          </cell>
        </row>
        <row r="60">
          <cell r="B60">
            <v>40575</v>
          </cell>
          <cell r="C60" t="str">
            <v>B-13 (Arang)</v>
          </cell>
          <cell r="D60" t="str">
            <v>B-13 (Arang):Arang</v>
          </cell>
          <cell r="E60">
            <v>12</v>
          </cell>
          <cell r="F60">
            <v>100</v>
          </cell>
          <cell r="G60">
            <v>380</v>
          </cell>
          <cell r="H60">
            <v>160</v>
          </cell>
          <cell r="I60">
            <v>2</v>
          </cell>
          <cell r="J60">
            <v>30.4</v>
          </cell>
          <cell r="K60">
            <v>0</v>
          </cell>
          <cell r="L60">
            <v>30.4</v>
          </cell>
          <cell r="M60">
            <v>0</v>
          </cell>
          <cell r="N60">
            <v>27.29</v>
          </cell>
          <cell r="O60">
            <v>27.29</v>
          </cell>
          <cell r="P60">
            <v>0</v>
          </cell>
          <cell r="R60">
            <v>897697.36842105258</v>
          </cell>
          <cell r="S60">
            <v>0</v>
          </cell>
          <cell r="T60">
            <v>1.1139611579333089</v>
          </cell>
          <cell r="V60" t="str">
            <v>ALOC - 100 BW</v>
          </cell>
          <cell r="W60">
            <v>27290</v>
          </cell>
          <cell r="X60">
            <v>0</v>
          </cell>
          <cell r="Y60">
            <v>0</v>
          </cell>
          <cell r="Z60">
            <v>1.1139611579333089</v>
          </cell>
        </row>
        <row r="61">
          <cell r="B61">
            <v>40662</v>
          </cell>
          <cell r="C61" t="str">
            <v>B-13 (Arang)</v>
          </cell>
          <cell r="D61" t="str">
            <v>B-13 (Arang):Arang</v>
          </cell>
          <cell r="E61">
            <v>4</v>
          </cell>
          <cell r="F61">
            <v>100</v>
          </cell>
          <cell r="G61">
            <v>394</v>
          </cell>
          <cell r="H61">
            <v>166</v>
          </cell>
          <cell r="I61">
            <v>2</v>
          </cell>
          <cell r="J61">
            <v>30</v>
          </cell>
          <cell r="K61">
            <v>0</v>
          </cell>
          <cell r="L61">
            <v>30</v>
          </cell>
          <cell r="M61">
            <v>0</v>
          </cell>
          <cell r="N61">
            <v>27.84</v>
          </cell>
          <cell r="O61">
            <v>27.84</v>
          </cell>
          <cell r="P61">
            <v>0</v>
          </cell>
          <cell r="R61">
            <v>928000</v>
          </cell>
          <cell r="S61">
            <v>0</v>
          </cell>
          <cell r="T61">
            <v>1.0775862068965518</v>
          </cell>
          <cell r="W61">
            <v>27840</v>
          </cell>
          <cell r="X61">
            <v>0</v>
          </cell>
          <cell r="Y61">
            <v>0</v>
          </cell>
          <cell r="Z61">
            <v>1.0775862068965518</v>
          </cell>
        </row>
        <row r="62">
          <cell r="B62">
            <v>40979</v>
          </cell>
          <cell r="C62" t="str">
            <v>B-13 (Arang)</v>
          </cell>
          <cell r="D62" t="str">
            <v>B-13 (Arang):Arang</v>
          </cell>
          <cell r="E62">
            <v>4</v>
          </cell>
          <cell r="F62">
            <v>100</v>
          </cell>
          <cell r="G62">
            <v>374</v>
          </cell>
          <cell r="H62">
            <v>171</v>
          </cell>
          <cell r="I62">
            <v>4</v>
          </cell>
          <cell r="J62">
            <v>88.7</v>
          </cell>
          <cell r="K62">
            <v>71.2</v>
          </cell>
          <cell r="L62">
            <v>159.9</v>
          </cell>
          <cell r="M62">
            <v>44.527829893683553</v>
          </cell>
          <cell r="N62">
            <v>23.91</v>
          </cell>
          <cell r="O62">
            <v>23.91</v>
          </cell>
          <cell r="P62">
            <v>0</v>
          </cell>
          <cell r="R62">
            <v>269560.31567080045</v>
          </cell>
          <cell r="S62">
            <v>2.9778335424508575</v>
          </cell>
          <cell r="T62">
            <v>6.6875784190715182</v>
          </cell>
          <cell r="V62" t="str">
            <v>waiting for LDM</v>
          </cell>
          <cell r="W62">
            <v>23910</v>
          </cell>
          <cell r="X62">
            <v>0</v>
          </cell>
          <cell r="Y62">
            <v>2.9778335424508575</v>
          </cell>
          <cell r="Z62">
            <v>3.7097448766206611</v>
          </cell>
        </row>
        <row r="63">
          <cell r="B63">
            <v>40998</v>
          </cell>
          <cell r="C63" t="str">
            <v>B-13 (Arang)</v>
          </cell>
          <cell r="D63" t="str">
            <v>B-13 (Arang):Arang</v>
          </cell>
          <cell r="E63">
            <v>14</v>
          </cell>
          <cell r="F63">
            <v>100</v>
          </cell>
          <cell r="G63">
            <v>300</v>
          </cell>
          <cell r="H63">
            <v>169</v>
          </cell>
          <cell r="I63">
            <v>5</v>
          </cell>
          <cell r="J63">
            <v>85.2</v>
          </cell>
          <cell r="K63">
            <v>66</v>
          </cell>
          <cell r="L63">
            <v>151.19999999999999</v>
          </cell>
          <cell r="M63">
            <v>43.650793650793652</v>
          </cell>
          <cell r="N63">
            <v>24.19</v>
          </cell>
          <cell r="O63">
            <v>24.19</v>
          </cell>
          <cell r="P63">
            <v>0</v>
          </cell>
          <cell r="R63">
            <v>283920.18779342721</v>
          </cell>
          <cell r="S63">
            <v>2.7284001653575856</v>
          </cell>
          <cell r="T63">
            <v>6.2505167424555603</v>
          </cell>
          <cell r="V63" t="str">
            <v xml:space="preserve"> Waiting for LDM</v>
          </cell>
          <cell r="W63">
            <v>24190</v>
          </cell>
          <cell r="X63">
            <v>0</v>
          </cell>
          <cell r="Y63">
            <v>2.7284001653575856</v>
          </cell>
          <cell r="Z63">
            <v>3.5221165770979743</v>
          </cell>
        </row>
        <row r="64">
          <cell r="B64">
            <v>41059</v>
          </cell>
          <cell r="C64" t="str">
            <v>B-13 (Arang)</v>
          </cell>
          <cell r="D64" t="str">
            <v>B-13 (Arang):Arang</v>
          </cell>
          <cell r="E64">
            <v>7</v>
          </cell>
          <cell r="F64">
            <v>100</v>
          </cell>
          <cell r="G64">
            <v>289</v>
          </cell>
          <cell r="H64">
            <v>169</v>
          </cell>
          <cell r="I64">
            <v>4</v>
          </cell>
          <cell r="J64">
            <v>89</v>
          </cell>
          <cell r="K64">
            <v>46</v>
          </cell>
          <cell r="L64">
            <v>135</v>
          </cell>
          <cell r="M64">
            <v>34.074074074074076</v>
          </cell>
          <cell r="N64">
            <v>22.83</v>
          </cell>
          <cell r="O64">
            <v>22.83</v>
          </cell>
          <cell r="P64">
            <v>0</v>
          </cell>
          <cell r="R64">
            <v>256516.85393258426</v>
          </cell>
          <cell r="S64">
            <v>2.0148926850635127</v>
          </cell>
          <cell r="T64">
            <v>5.9132720105124834</v>
          </cell>
          <cell r="W64">
            <v>22830</v>
          </cell>
          <cell r="X64">
            <v>0</v>
          </cell>
          <cell r="Y64">
            <v>2.0148926850635132</v>
          </cell>
          <cell r="Z64">
            <v>3.8983793254489711</v>
          </cell>
        </row>
        <row r="65">
          <cell r="B65">
            <v>41064</v>
          </cell>
          <cell r="C65" t="str">
            <v>B-13 (Arang)</v>
          </cell>
          <cell r="D65" t="str">
            <v>B-13 (Arang):Arang</v>
          </cell>
          <cell r="E65">
            <v>10</v>
          </cell>
          <cell r="F65">
            <v>100</v>
          </cell>
          <cell r="G65">
            <v>289</v>
          </cell>
          <cell r="H65">
            <v>167</v>
          </cell>
          <cell r="I65">
            <v>4</v>
          </cell>
          <cell r="J65">
            <v>44</v>
          </cell>
          <cell r="K65">
            <v>72</v>
          </cell>
          <cell r="L65">
            <v>116</v>
          </cell>
          <cell r="M65">
            <v>62.068965517241381</v>
          </cell>
          <cell r="N65">
            <v>22.78</v>
          </cell>
          <cell r="O65">
            <v>22.78</v>
          </cell>
          <cell r="P65">
            <v>0</v>
          </cell>
          <cell r="R65">
            <v>517727.27272727271</v>
          </cell>
          <cell r="S65">
            <v>3.1606672519754171</v>
          </cell>
          <cell r="T65">
            <v>5.0921861281826164</v>
          </cell>
          <cell r="W65">
            <v>22780</v>
          </cell>
          <cell r="X65">
            <v>0</v>
          </cell>
          <cell r="Y65">
            <v>3.1606672519754171</v>
          </cell>
          <cell r="Z65">
            <v>1.9315188762071993</v>
          </cell>
        </row>
        <row r="66">
          <cell r="B66">
            <v>41113</v>
          </cell>
          <cell r="C66" t="str">
            <v>B-13 (Arang)</v>
          </cell>
          <cell r="D66" t="str">
            <v>B-13 (Arang):Arang</v>
          </cell>
          <cell r="E66">
            <v>25</v>
          </cell>
          <cell r="F66">
            <v>100</v>
          </cell>
          <cell r="G66">
            <v>270</v>
          </cell>
          <cell r="H66">
            <v>160</v>
          </cell>
          <cell r="I66">
            <v>5</v>
          </cell>
          <cell r="J66">
            <v>1</v>
          </cell>
          <cell r="K66">
            <v>47</v>
          </cell>
          <cell r="L66">
            <v>48</v>
          </cell>
          <cell r="M66">
            <v>97.916666666666671</v>
          </cell>
          <cell r="N66">
            <v>20.49</v>
          </cell>
          <cell r="O66">
            <v>20.49</v>
          </cell>
          <cell r="P66">
            <v>0</v>
          </cell>
          <cell r="R66">
            <v>20490000</v>
          </cell>
          <cell r="S66">
            <v>2.2938018545632017</v>
          </cell>
          <cell r="T66">
            <v>2.3426061493411421</v>
          </cell>
          <cell r="V66" t="str">
            <v>Confirmed low Cnd prod</v>
          </cell>
          <cell r="W66">
            <v>20490</v>
          </cell>
          <cell r="X66">
            <v>0</v>
          </cell>
          <cell r="Y66">
            <v>2.2938018545632017</v>
          </cell>
          <cell r="Z66">
            <v>4.880429477794046E-2</v>
          </cell>
        </row>
        <row r="67">
          <cell r="B67">
            <v>41162</v>
          </cell>
          <cell r="C67" t="str">
            <v>B-13 (Arang)</v>
          </cell>
          <cell r="D67" t="str">
            <v>B-13 (Arang):Arang</v>
          </cell>
          <cell r="E67">
            <v>8</v>
          </cell>
          <cell r="F67">
            <v>100</v>
          </cell>
          <cell r="G67">
            <v>269</v>
          </cell>
          <cell r="H67">
            <v>164</v>
          </cell>
          <cell r="I67">
            <v>5</v>
          </cell>
          <cell r="J67">
            <v>6</v>
          </cell>
          <cell r="K67">
            <v>0</v>
          </cell>
          <cell r="L67">
            <v>6</v>
          </cell>
          <cell r="M67">
            <v>0</v>
          </cell>
          <cell r="N67">
            <v>19</v>
          </cell>
          <cell r="O67">
            <v>19</v>
          </cell>
          <cell r="P67">
            <v>0</v>
          </cell>
          <cell r="R67">
            <v>3166666.6666666665</v>
          </cell>
          <cell r="S67">
            <v>0</v>
          </cell>
          <cell r="T67">
            <v>0.31578947368421051</v>
          </cell>
          <cell r="V67" t="str">
            <v>Confirmd Qo low</v>
          </cell>
          <cell r="W67">
            <v>19000</v>
          </cell>
          <cell r="X67">
            <v>0</v>
          </cell>
          <cell r="Y67">
            <v>0</v>
          </cell>
          <cell r="Z67">
            <v>0.31578947368421051</v>
          </cell>
        </row>
        <row r="68">
          <cell r="B68">
            <v>41169</v>
          </cell>
          <cell r="C68" t="str">
            <v>B-13 (Arang)</v>
          </cell>
          <cell r="D68" t="str">
            <v>B-13 (Arang):Arang</v>
          </cell>
          <cell r="E68">
            <v>2.5</v>
          </cell>
          <cell r="F68">
            <v>100</v>
          </cell>
          <cell r="G68">
            <v>285</v>
          </cell>
          <cell r="H68">
            <v>168</v>
          </cell>
          <cell r="I68">
            <v>5</v>
          </cell>
          <cell r="J68">
            <v>0.6</v>
          </cell>
          <cell r="K68">
            <v>0</v>
          </cell>
          <cell r="L68">
            <v>0.6</v>
          </cell>
          <cell r="M68">
            <v>0</v>
          </cell>
          <cell r="N68">
            <v>18.72</v>
          </cell>
          <cell r="O68">
            <v>18.72</v>
          </cell>
          <cell r="R68">
            <v>31200000</v>
          </cell>
          <cell r="S68">
            <v>0</v>
          </cell>
          <cell r="T68">
            <v>3.2051282051282048E-2</v>
          </cell>
          <cell r="V68" t="str">
            <v>Confirmd Qo low</v>
          </cell>
          <cell r="W68">
            <v>18720</v>
          </cell>
          <cell r="X68">
            <v>0</v>
          </cell>
          <cell r="Y68">
            <v>0</v>
          </cell>
          <cell r="Z68">
            <v>3.2051282051282055E-2</v>
          </cell>
        </row>
        <row r="69">
          <cell r="B69">
            <v>41186</v>
          </cell>
          <cell r="C69" t="str">
            <v>B-13 (Arang)</v>
          </cell>
          <cell r="D69" t="str">
            <v>B-13 (Arang):Arang</v>
          </cell>
          <cell r="E69">
            <v>24</v>
          </cell>
          <cell r="F69">
            <v>100</v>
          </cell>
          <cell r="G69">
            <v>262</v>
          </cell>
          <cell r="H69">
            <v>165</v>
          </cell>
          <cell r="I69">
            <v>5</v>
          </cell>
          <cell r="J69">
            <v>0</v>
          </cell>
          <cell r="K69">
            <v>0</v>
          </cell>
          <cell r="L69">
            <v>0</v>
          </cell>
          <cell r="M69">
            <v>0</v>
          </cell>
          <cell r="N69">
            <v>18.100000000000001</v>
          </cell>
          <cell r="O69">
            <v>18.100000000000001</v>
          </cell>
          <cell r="R69">
            <v>0</v>
          </cell>
          <cell r="S69">
            <v>0</v>
          </cell>
          <cell r="T69">
            <v>0</v>
          </cell>
          <cell r="V69" t="str">
            <v>Confirmed Qo Qw low</v>
          </cell>
          <cell r="W69">
            <v>18100</v>
          </cell>
          <cell r="X69">
            <v>0</v>
          </cell>
          <cell r="Y69">
            <v>0</v>
          </cell>
          <cell r="Z69">
            <v>0</v>
          </cell>
        </row>
        <row r="70">
          <cell r="B70">
            <v>41202</v>
          </cell>
          <cell r="C70" t="str">
            <v>B-13 (Arang)</v>
          </cell>
          <cell r="D70" t="str">
            <v>B-13 (Arang):Arang</v>
          </cell>
          <cell r="E70">
            <v>25</v>
          </cell>
          <cell r="F70">
            <v>100</v>
          </cell>
          <cell r="G70">
            <v>267</v>
          </cell>
          <cell r="H70">
            <v>165</v>
          </cell>
          <cell r="I70">
            <v>5</v>
          </cell>
          <cell r="J70">
            <v>10.5</v>
          </cell>
          <cell r="K70">
            <v>0</v>
          </cell>
          <cell r="L70">
            <v>10.5</v>
          </cell>
          <cell r="M70">
            <v>0</v>
          </cell>
          <cell r="N70">
            <v>17.72</v>
          </cell>
          <cell r="O70">
            <v>17.72</v>
          </cell>
          <cell r="R70">
            <v>1687619.0476190476</v>
          </cell>
          <cell r="S70">
            <v>0</v>
          </cell>
          <cell r="T70">
            <v>0.59255079006772005</v>
          </cell>
          <cell r="W70">
            <v>17720</v>
          </cell>
          <cell r="X70">
            <v>0</v>
          </cell>
          <cell r="Y70">
            <v>0</v>
          </cell>
          <cell r="Z70">
            <v>0.59255079006772016</v>
          </cell>
        </row>
        <row r="71">
          <cell r="B71">
            <v>41234</v>
          </cell>
          <cell r="C71" t="str">
            <v>B-13 (Arang)</v>
          </cell>
          <cell r="D71" t="str">
            <v>B-13 (Arang):Arang</v>
          </cell>
          <cell r="E71">
            <v>0</v>
          </cell>
          <cell r="F71">
            <v>100</v>
          </cell>
          <cell r="G71">
            <v>259</v>
          </cell>
          <cell r="H71">
            <v>165</v>
          </cell>
          <cell r="I71">
            <v>4</v>
          </cell>
          <cell r="J71">
            <v>0.8</v>
          </cell>
          <cell r="K71">
            <v>0</v>
          </cell>
          <cell r="L71">
            <v>0.8</v>
          </cell>
          <cell r="M71">
            <v>0</v>
          </cell>
          <cell r="N71">
            <v>17.45</v>
          </cell>
          <cell r="O71">
            <v>17.45</v>
          </cell>
          <cell r="R71">
            <v>21812500</v>
          </cell>
          <cell r="S71">
            <v>0</v>
          </cell>
          <cell r="T71">
            <v>4.5845272206303724E-2</v>
          </cell>
          <cell r="W71">
            <v>17450</v>
          </cell>
          <cell r="X71">
            <v>0</v>
          </cell>
          <cell r="Y71">
            <v>0</v>
          </cell>
          <cell r="Z71">
            <v>4.584527220630373E-2</v>
          </cell>
        </row>
        <row r="72">
          <cell r="B72">
            <v>41314</v>
          </cell>
          <cell r="C72" t="str">
            <v>B-13 (Arang)</v>
          </cell>
          <cell r="D72" t="str">
            <v>B-13 (Arang):Arang</v>
          </cell>
          <cell r="E72">
            <v>18</v>
          </cell>
          <cell r="F72">
            <v>100</v>
          </cell>
          <cell r="G72">
            <v>237</v>
          </cell>
          <cell r="H72">
            <v>167</v>
          </cell>
          <cell r="I72">
            <v>5</v>
          </cell>
          <cell r="J72">
            <v>0</v>
          </cell>
          <cell r="K72">
            <v>491</v>
          </cell>
          <cell r="L72">
            <v>491</v>
          </cell>
          <cell r="M72">
            <v>100</v>
          </cell>
          <cell r="N72">
            <v>12.7</v>
          </cell>
          <cell r="O72">
            <v>12.7</v>
          </cell>
          <cell r="P72">
            <v>0</v>
          </cell>
          <cell r="R72">
            <v>0</v>
          </cell>
          <cell r="S72">
            <v>38.661417322834644</v>
          </cell>
          <cell r="T72">
            <v>38.661417322834644</v>
          </cell>
          <cell r="V72" t="str">
            <v>Sampling oil leg 100% WC</v>
          </cell>
          <cell r="W72">
            <v>12700</v>
          </cell>
          <cell r="X72">
            <v>0</v>
          </cell>
          <cell r="Y72">
            <v>38.661417322834644</v>
          </cell>
          <cell r="Z72">
            <v>0</v>
          </cell>
        </row>
        <row r="73">
          <cell r="B73">
            <v>41324</v>
          </cell>
          <cell r="C73" t="str">
            <v>B-13 (Arang)</v>
          </cell>
          <cell r="D73" t="str">
            <v>B-13 (Arang):Arang</v>
          </cell>
          <cell r="E73">
            <v>4</v>
          </cell>
          <cell r="F73">
            <v>30</v>
          </cell>
          <cell r="G73">
            <v>723</v>
          </cell>
          <cell r="H73">
            <v>167</v>
          </cell>
          <cell r="I73">
            <v>5</v>
          </cell>
          <cell r="J73">
            <v>0</v>
          </cell>
          <cell r="K73">
            <v>516</v>
          </cell>
          <cell r="L73">
            <v>516</v>
          </cell>
          <cell r="M73">
            <v>100</v>
          </cell>
          <cell r="N73">
            <v>9</v>
          </cell>
          <cell r="O73">
            <v>9</v>
          </cell>
          <cell r="P73">
            <v>0</v>
          </cell>
          <cell r="R73">
            <v>0</v>
          </cell>
          <cell r="S73">
            <v>57.333333333333336</v>
          </cell>
          <cell r="T73">
            <v>57.333333333333336</v>
          </cell>
          <cell r="V73" t="str">
            <v>PLT Flowing passes, sampling 100% WC. Salinity 7850 - 8270 ppm (oil content from flowline 3-5%, oil outlet &lt;1%)</v>
          </cell>
          <cell r="W73">
            <v>9000</v>
          </cell>
          <cell r="X73">
            <v>0</v>
          </cell>
          <cell r="Y73">
            <v>57.333333333333336</v>
          </cell>
          <cell r="Z73">
            <v>0</v>
          </cell>
        </row>
        <row r="74">
          <cell r="B74">
            <v>41424</v>
          </cell>
          <cell r="C74" t="str">
            <v>B-13 (Arang)</v>
          </cell>
          <cell r="D74" t="str">
            <v>B-13 (Arang):Arang</v>
          </cell>
          <cell r="E74">
            <v>23</v>
          </cell>
          <cell r="F74">
            <v>100</v>
          </cell>
          <cell r="G74">
            <v>219</v>
          </cell>
          <cell r="H74">
            <v>169</v>
          </cell>
          <cell r="I74">
            <v>7</v>
          </cell>
          <cell r="J74">
            <v>7.18</v>
          </cell>
          <cell r="K74">
            <v>710.82</v>
          </cell>
          <cell r="L74">
            <v>718</v>
          </cell>
          <cell r="M74">
            <v>99</v>
          </cell>
          <cell r="N74">
            <v>10.02</v>
          </cell>
          <cell r="O74">
            <v>10.02</v>
          </cell>
          <cell r="P74">
            <v>0</v>
          </cell>
          <cell r="R74">
            <v>1395543.1754874652</v>
          </cell>
          <cell r="S74">
            <v>70.940119760479035</v>
          </cell>
          <cell r="T74">
            <v>71.656686626746506</v>
          </cell>
          <cell r="V74" t="str">
            <v xml:space="preserve">Gas 10.02 MMscfd. BSW 99%. Wtr outlet close. </v>
          </cell>
          <cell r="W74">
            <v>10020</v>
          </cell>
          <cell r="X74">
            <v>0</v>
          </cell>
          <cell r="Y74">
            <v>70.94011976047905</v>
          </cell>
          <cell r="Z74">
            <v>0.71656686626746502</v>
          </cell>
        </row>
        <row r="75">
          <cell r="B75">
            <v>41479</v>
          </cell>
          <cell r="C75" t="str">
            <v>B-13 (Arang)</v>
          </cell>
          <cell r="D75" t="str">
            <v>B-13 (Arang):Arang</v>
          </cell>
          <cell r="E75">
            <v>12</v>
          </cell>
          <cell r="F75">
            <v>100</v>
          </cell>
          <cell r="G75">
            <v>192</v>
          </cell>
          <cell r="H75">
            <v>176</v>
          </cell>
          <cell r="I75">
            <v>8</v>
          </cell>
          <cell r="J75">
            <v>16</v>
          </cell>
          <cell r="K75">
            <v>790.42</v>
          </cell>
          <cell r="L75">
            <v>806.42</v>
          </cell>
          <cell r="M75">
            <v>98.015922224151183</v>
          </cell>
          <cell r="N75">
            <v>9.3800000000000008</v>
          </cell>
          <cell r="O75">
            <v>9.3800000000000008</v>
          </cell>
          <cell r="P75">
            <v>0</v>
          </cell>
          <cell r="R75">
            <v>586250</v>
          </cell>
          <cell r="S75">
            <v>84.266524520255857</v>
          </cell>
          <cell r="T75">
            <v>85.972281449893387</v>
          </cell>
          <cell r="V75" t="str">
            <v xml:space="preserve">Gas 9.38 MMscfd. BSW 98%. </v>
          </cell>
          <cell r="W75">
            <v>9380</v>
          </cell>
          <cell r="X75">
            <v>0</v>
          </cell>
          <cell r="Y75">
            <v>84.266524520255857</v>
          </cell>
          <cell r="Z75">
            <v>1.7057569296375266</v>
          </cell>
        </row>
        <row r="76">
          <cell r="B76">
            <v>41554</v>
          </cell>
          <cell r="C76" t="str">
            <v>B-13 (Arang)</v>
          </cell>
          <cell r="D76" t="str">
            <v>B-13 (Arang):Arang</v>
          </cell>
          <cell r="E76">
            <v>15</v>
          </cell>
          <cell r="F76">
            <v>100</v>
          </cell>
          <cell r="G76">
            <v>195</v>
          </cell>
          <cell r="H76">
            <v>175</v>
          </cell>
          <cell r="I76">
            <v>7</v>
          </cell>
          <cell r="J76">
            <v>17</v>
          </cell>
          <cell r="K76">
            <v>853.27</v>
          </cell>
          <cell r="L76">
            <v>870.27</v>
          </cell>
          <cell r="M76">
            <v>98.046583244280512</v>
          </cell>
          <cell r="N76">
            <v>8.4</v>
          </cell>
          <cell r="O76">
            <v>8.4</v>
          </cell>
          <cell r="P76">
            <v>0</v>
          </cell>
          <cell r="R76">
            <v>494117.64705882355</v>
          </cell>
          <cell r="S76">
            <v>101.57976190476191</v>
          </cell>
          <cell r="T76">
            <v>103.60357142857143</v>
          </cell>
          <cell r="V76" t="str">
            <v xml:space="preserve">Gas 8.4 MMscfd, BSW assume 98%. </v>
          </cell>
          <cell r="W76">
            <v>8400</v>
          </cell>
          <cell r="X76">
            <v>0</v>
          </cell>
          <cell r="Y76">
            <v>101.5797619047619</v>
          </cell>
          <cell r="Z76">
            <v>2.0238095238095237</v>
          </cell>
        </row>
        <row r="77">
          <cell r="B77">
            <v>41574</v>
          </cell>
          <cell r="C77" t="str">
            <v>B-13 (Arang)</v>
          </cell>
          <cell r="D77" t="str">
            <v>B-13 (Arang):Arang</v>
          </cell>
          <cell r="E77">
            <v>21</v>
          </cell>
          <cell r="F77">
            <v>100</v>
          </cell>
          <cell r="G77">
            <v>194</v>
          </cell>
          <cell r="H77">
            <v>179</v>
          </cell>
          <cell r="I77">
            <v>7</v>
          </cell>
          <cell r="J77">
            <v>0</v>
          </cell>
          <cell r="K77">
            <v>935</v>
          </cell>
          <cell r="L77">
            <v>935</v>
          </cell>
          <cell r="M77">
            <v>100</v>
          </cell>
          <cell r="N77">
            <v>7.97</v>
          </cell>
          <cell r="O77">
            <v>7.97</v>
          </cell>
          <cell r="P77">
            <v>0</v>
          </cell>
          <cell r="R77">
            <v>0</v>
          </cell>
          <cell r="S77">
            <v>117.31493099121707</v>
          </cell>
          <cell r="T77">
            <v>117.31493099121707</v>
          </cell>
          <cell r="V77" t="str">
            <v xml:space="preserve">Wtr outlet close. </v>
          </cell>
          <cell r="W77">
            <v>7970</v>
          </cell>
          <cell r="X77">
            <v>0</v>
          </cell>
          <cell r="Y77">
            <v>117.31493099121707</v>
          </cell>
          <cell r="Z77">
            <v>0</v>
          </cell>
        </row>
        <row r="78">
          <cell r="B78">
            <v>41584</v>
          </cell>
          <cell r="C78" t="str">
            <v>B-13 (Arang)</v>
          </cell>
          <cell r="D78" t="str">
            <v>B-13 (Arang):Arang</v>
          </cell>
          <cell r="E78">
            <v>6</v>
          </cell>
          <cell r="F78">
            <v>100</v>
          </cell>
          <cell r="G78">
            <v>204</v>
          </cell>
          <cell r="H78">
            <v>172</v>
          </cell>
          <cell r="I78">
            <v>7</v>
          </cell>
          <cell r="J78">
            <v>0</v>
          </cell>
          <cell r="K78">
            <v>881</v>
          </cell>
          <cell r="L78">
            <v>881</v>
          </cell>
          <cell r="M78">
            <v>100</v>
          </cell>
          <cell r="N78">
            <v>8.09</v>
          </cell>
          <cell r="O78">
            <v>8.09</v>
          </cell>
          <cell r="P78">
            <v>0</v>
          </cell>
          <cell r="R78">
            <v>0</v>
          </cell>
          <cell r="S78">
            <v>108.89987639060568</v>
          </cell>
          <cell r="T78">
            <v>108.89987639060568</v>
          </cell>
          <cell r="V78" t="str">
            <v xml:space="preserve">Manual WC 100%. </v>
          </cell>
          <cell r="W78">
            <v>8090</v>
          </cell>
          <cell r="X78">
            <v>0</v>
          </cell>
          <cell r="Y78">
            <v>108.89987639060568</v>
          </cell>
          <cell r="Z78">
            <v>0</v>
          </cell>
        </row>
        <row r="79">
          <cell r="B79">
            <v>41650</v>
          </cell>
          <cell r="C79" t="str">
            <v>B-13 (Arang)</v>
          </cell>
          <cell r="D79" t="str">
            <v>B-13 (Arang):Arang</v>
          </cell>
          <cell r="E79">
            <v>5</v>
          </cell>
          <cell r="F79">
            <v>100</v>
          </cell>
          <cell r="G79">
            <v>230</v>
          </cell>
          <cell r="H79">
            <v>179</v>
          </cell>
          <cell r="I79">
            <v>7</v>
          </cell>
          <cell r="J79">
            <v>0</v>
          </cell>
          <cell r="K79">
            <v>1019</v>
          </cell>
          <cell r="L79">
            <v>1019</v>
          </cell>
          <cell r="M79">
            <v>100</v>
          </cell>
          <cell r="N79">
            <v>7.4</v>
          </cell>
          <cell r="O79">
            <v>7.4</v>
          </cell>
          <cell r="P79">
            <v>0</v>
          </cell>
          <cell r="R79">
            <v>0</v>
          </cell>
          <cell r="S79">
            <v>137.70270270270271</v>
          </cell>
          <cell r="T79">
            <v>137.70270270270271</v>
          </cell>
          <cell r="V79" t="str">
            <v xml:space="preserve">Manual WC 100%. </v>
          </cell>
          <cell r="W79">
            <v>7400</v>
          </cell>
          <cell r="X79">
            <v>0</v>
          </cell>
          <cell r="Y79">
            <v>137.70270270270271</v>
          </cell>
          <cell r="Z79">
            <v>0</v>
          </cell>
        </row>
        <row r="80">
          <cell r="B80">
            <v>41665</v>
          </cell>
          <cell r="C80" t="str">
            <v>B-13 (Arang)</v>
          </cell>
          <cell r="D80" t="str">
            <v>B-13 (Arang):Arang</v>
          </cell>
          <cell r="E80">
            <v>23</v>
          </cell>
          <cell r="F80">
            <v>100</v>
          </cell>
          <cell r="G80">
            <v>211</v>
          </cell>
          <cell r="H80">
            <v>180</v>
          </cell>
          <cell r="I80">
            <v>7</v>
          </cell>
          <cell r="J80">
            <v>0</v>
          </cell>
          <cell r="K80">
            <v>1043</v>
          </cell>
          <cell r="L80">
            <v>1043</v>
          </cell>
          <cell r="M80">
            <v>100</v>
          </cell>
          <cell r="N80">
            <v>7.15</v>
          </cell>
          <cell r="O80">
            <v>7.15</v>
          </cell>
          <cell r="P80">
            <v>0</v>
          </cell>
          <cell r="R80">
            <v>0</v>
          </cell>
          <cell r="S80">
            <v>145.87412587412587</v>
          </cell>
          <cell r="T80">
            <v>145.87412587412587</v>
          </cell>
          <cell r="V80" t="str">
            <v>No Manual WC</v>
          </cell>
          <cell r="W80">
            <v>7150</v>
          </cell>
          <cell r="X80">
            <v>0</v>
          </cell>
          <cell r="Y80">
            <v>145.87412587412587</v>
          </cell>
          <cell r="Z80">
            <v>0</v>
          </cell>
        </row>
        <row r="81">
          <cell r="B81">
            <v>41701</v>
          </cell>
          <cell r="C81" t="str">
            <v>B-13 (Arang)</v>
          </cell>
          <cell r="D81" t="str">
            <v>B-13 (Arang):Arang</v>
          </cell>
          <cell r="E81">
            <v>24</v>
          </cell>
          <cell r="F81">
            <v>100</v>
          </cell>
          <cell r="G81">
            <v>228</v>
          </cell>
          <cell r="H81">
            <v>183</v>
          </cell>
          <cell r="I81">
            <v>0</v>
          </cell>
          <cell r="J81">
            <v>0</v>
          </cell>
          <cell r="K81">
            <v>1046</v>
          </cell>
          <cell r="L81">
            <v>1046</v>
          </cell>
          <cell r="M81">
            <v>100</v>
          </cell>
          <cell r="N81">
            <v>6.5</v>
          </cell>
          <cell r="O81">
            <v>6.5</v>
          </cell>
          <cell r="P81">
            <v>0</v>
          </cell>
          <cell r="R81">
            <v>0</v>
          </cell>
          <cell r="S81">
            <v>160.92307692307693</v>
          </cell>
          <cell r="T81">
            <v>160.92307692307693</v>
          </cell>
          <cell r="V81" t="str">
            <v>Assume WC 100%</v>
          </cell>
          <cell r="W81">
            <v>6500</v>
          </cell>
          <cell r="X81">
            <v>0</v>
          </cell>
          <cell r="Y81">
            <v>160.92307692307693</v>
          </cell>
          <cell r="Z81">
            <v>0</v>
          </cell>
        </row>
        <row r="82">
          <cell r="B82">
            <v>41727</v>
          </cell>
          <cell r="C82" t="str">
            <v>B-13 (Arang)</v>
          </cell>
          <cell r="D82" t="str">
            <v>B-13 (Arang):Arang</v>
          </cell>
          <cell r="E82">
            <v>21.5</v>
          </cell>
          <cell r="F82">
            <v>100</v>
          </cell>
          <cell r="G82">
            <v>228</v>
          </cell>
          <cell r="H82">
            <v>184</v>
          </cell>
          <cell r="I82">
            <v>0</v>
          </cell>
          <cell r="J82">
            <v>20</v>
          </cell>
          <cell r="K82">
            <v>963.43</v>
          </cell>
          <cell r="L82">
            <v>983.43</v>
          </cell>
          <cell r="M82">
            <v>97.966301617807062</v>
          </cell>
          <cell r="N82">
            <v>6.13</v>
          </cell>
          <cell r="O82">
            <v>6.13</v>
          </cell>
          <cell r="P82">
            <v>0</v>
          </cell>
          <cell r="R82">
            <v>306500</v>
          </cell>
          <cell r="S82">
            <v>157.16639477977162</v>
          </cell>
          <cell r="T82">
            <v>160.42903752039152</v>
          </cell>
          <cell r="V82" t="str">
            <v>Manual WC 98%</v>
          </cell>
          <cell r="W82">
            <v>6130</v>
          </cell>
          <cell r="X82">
            <v>0</v>
          </cell>
          <cell r="Y82">
            <v>157.16639477977162</v>
          </cell>
          <cell r="Z82">
            <v>3.2626427406199023</v>
          </cell>
        </row>
        <row r="83">
          <cell r="B83">
            <v>41763</v>
          </cell>
          <cell r="C83" t="str">
            <v>B-13 (Arang)</v>
          </cell>
          <cell r="D83" t="str">
            <v>B-13 (Arang):Arang</v>
          </cell>
          <cell r="E83">
            <v>22</v>
          </cell>
          <cell r="F83">
            <v>100</v>
          </cell>
          <cell r="G83">
            <v>212</v>
          </cell>
          <cell r="H83">
            <v>184</v>
          </cell>
          <cell r="I83">
            <v>0</v>
          </cell>
          <cell r="J83">
            <v>21</v>
          </cell>
          <cell r="K83">
            <v>1012</v>
          </cell>
          <cell r="L83">
            <v>1033</v>
          </cell>
          <cell r="M83">
            <v>97.967086156824777</v>
          </cell>
          <cell r="N83">
            <v>5.8</v>
          </cell>
          <cell r="O83">
            <v>5.8</v>
          </cell>
          <cell r="P83">
            <v>0</v>
          </cell>
          <cell r="R83">
            <v>276190.47619047621</v>
          </cell>
          <cell r="S83">
            <v>174.48275862068965</v>
          </cell>
          <cell r="T83">
            <v>178.10344827586206</v>
          </cell>
          <cell r="V83" t="str">
            <v>Assume WC 98%</v>
          </cell>
          <cell r="W83">
            <v>5800</v>
          </cell>
          <cell r="X83">
            <v>0</v>
          </cell>
          <cell r="Y83">
            <v>174.48275862068965</v>
          </cell>
          <cell r="Z83">
            <v>3.6206896551724137</v>
          </cell>
        </row>
        <row r="84">
          <cell r="B84">
            <v>41792</v>
          </cell>
          <cell r="C84" t="str">
            <v>B-13 (Arang)</v>
          </cell>
          <cell r="D84" t="str">
            <v>B-13 (Arang):Arang</v>
          </cell>
          <cell r="E84">
            <v>24</v>
          </cell>
          <cell r="F84">
            <v>100</v>
          </cell>
          <cell r="G84">
            <v>229</v>
          </cell>
          <cell r="H84">
            <v>182</v>
          </cell>
          <cell r="I84">
            <v>0</v>
          </cell>
          <cell r="J84">
            <v>11</v>
          </cell>
          <cell r="K84">
            <v>1113.4000000000001</v>
          </cell>
          <cell r="L84">
            <v>1124.4000000000001</v>
          </cell>
          <cell r="M84">
            <v>99.021700462468871</v>
          </cell>
          <cell r="N84">
            <v>5.0999999999999996</v>
          </cell>
          <cell r="O84">
            <v>5.0999999999999996</v>
          </cell>
          <cell r="P84">
            <v>0</v>
          </cell>
          <cell r="R84">
            <v>463636.36363636365</v>
          </cell>
          <cell r="S84">
            <v>218.31372549019608</v>
          </cell>
          <cell r="T84">
            <v>220.47058823529412</v>
          </cell>
          <cell r="V84" t="str">
            <v>WC 99%</v>
          </cell>
          <cell r="W84">
            <v>5100</v>
          </cell>
          <cell r="X84">
            <v>0</v>
          </cell>
          <cell r="Y84">
            <v>218.31372549019611</v>
          </cell>
          <cell r="Z84">
            <v>2.1568627450980395</v>
          </cell>
        </row>
        <row r="85">
          <cell r="B85">
            <v>41809</v>
          </cell>
          <cell r="C85" t="str">
            <v>B-13 (Arang)</v>
          </cell>
          <cell r="D85" t="str">
            <v>B-13 (Arang):Arang</v>
          </cell>
          <cell r="E85">
            <v>24</v>
          </cell>
          <cell r="F85">
            <v>100</v>
          </cell>
          <cell r="G85">
            <v>220</v>
          </cell>
          <cell r="H85">
            <v>174</v>
          </cell>
          <cell r="I85">
            <v>0</v>
          </cell>
          <cell r="J85">
            <v>11</v>
          </cell>
          <cell r="K85">
            <v>1088</v>
          </cell>
          <cell r="L85">
            <v>1099</v>
          </cell>
          <cell r="M85">
            <v>98.999090081892632</v>
          </cell>
          <cell r="N85">
            <v>5.7</v>
          </cell>
          <cell r="O85">
            <v>5.7</v>
          </cell>
          <cell r="P85">
            <v>0</v>
          </cell>
          <cell r="R85">
            <v>518181.81818181818</v>
          </cell>
          <cell r="S85">
            <v>190.87719298245614</v>
          </cell>
          <cell r="T85">
            <v>192.80701754385964</v>
          </cell>
          <cell r="V85" t="str">
            <v>Recorded oil outlet = 1099 BLPD</v>
          </cell>
          <cell r="W85">
            <v>5700</v>
          </cell>
          <cell r="X85">
            <v>0</v>
          </cell>
          <cell r="Y85">
            <v>190.87719298245614</v>
          </cell>
          <cell r="Z85">
            <v>1.9298245614035088</v>
          </cell>
        </row>
        <row r="86">
          <cell r="B86">
            <v>41819</v>
          </cell>
          <cell r="C86" t="str">
            <v>B-13 (Arang)</v>
          </cell>
          <cell r="D86" t="str">
            <v>B-13 (Arang):Arang</v>
          </cell>
          <cell r="E86">
            <v>18</v>
          </cell>
          <cell r="F86">
            <v>100</v>
          </cell>
          <cell r="G86">
            <v>196</v>
          </cell>
          <cell r="H86">
            <v>175</v>
          </cell>
          <cell r="I86">
            <v>0</v>
          </cell>
          <cell r="J86">
            <v>13.59</v>
          </cell>
          <cell r="K86">
            <v>1345</v>
          </cell>
          <cell r="L86">
            <v>1358.59</v>
          </cell>
          <cell r="M86">
            <v>98.999698216533318</v>
          </cell>
          <cell r="N86">
            <v>4.5</v>
          </cell>
          <cell r="O86">
            <v>4.5</v>
          </cell>
          <cell r="P86">
            <v>0</v>
          </cell>
          <cell r="R86">
            <v>331125.82781456952</v>
          </cell>
          <cell r="S86">
            <v>298.88888888888891</v>
          </cell>
          <cell r="T86">
            <v>301.9088888888889</v>
          </cell>
          <cell r="V86" t="str">
            <v>Assume WC 99%. Post unloading</v>
          </cell>
          <cell r="W86">
            <v>4500</v>
          </cell>
          <cell r="X86">
            <v>0</v>
          </cell>
          <cell r="Y86">
            <v>298.88888888888891</v>
          </cell>
          <cell r="Z86">
            <v>3.02</v>
          </cell>
        </row>
        <row r="87">
          <cell r="B87">
            <v>41826</v>
          </cell>
          <cell r="C87" t="str">
            <v>B-13 (Arang)</v>
          </cell>
          <cell r="D87" t="str">
            <v>B-13 (Arang):Arang</v>
          </cell>
          <cell r="E87">
            <v>0</v>
          </cell>
          <cell r="J87">
            <v>10</v>
          </cell>
          <cell r="K87">
            <v>996.4</v>
          </cell>
          <cell r="L87">
            <v>1006.4</v>
          </cell>
          <cell r="M87">
            <v>99.006359300476944</v>
          </cell>
          <cell r="N87">
            <v>5.6</v>
          </cell>
          <cell r="O87">
            <v>5.6</v>
          </cell>
          <cell r="P87">
            <v>0</v>
          </cell>
          <cell r="R87">
            <v>560000</v>
          </cell>
          <cell r="S87">
            <v>177.92857142857142</v>
          </cell>
          <cell r="T87">
            <v>179.71428571428572</v>
          </cell>
          <cell r="W87">
            <v>5600</v>
          </cell>
          <cell r="X87">
            <v>0</v>
          </cell>
          <cell r="Y87">
            <v>177.92857142857144</v>
          </cell>
          <cell r="Z87">
            <v>1.7857142857142858</v>
          </cell>
        </row>
        <row r="88">
          <cell r="B88">
            <v>41835</v>
          </cell>
          <cell r="C88" t="str">
            <v>B-13 (Arang)</v>
          </cell>
          <cell r="D88" t="str">
            <v>B-13 (Arang):Arang</v>
          </cell>
          <cell r="E88">
            <v>22</v>
          </cell>
          <cell r="F88">
            <v>100</v>
          </cell>
          <cell r="G88">
            <v>209</v>
          </cell>
          <cell r="H88">
            <v>174</v>
          </cell>
          <cell r="I88">
            <v>0</v>
          </cell>
          <cell r="J88">
            <v>11</v>
          </cell>
          <cell r="K88">
            <v>1061.0999999999999</v>
          </cell>
          <cell r="L88">
            <v>1072.0999999999999</v>
          </cell>
          <cell r="M88">
            <v>98.973976308180212</v>
          </cell>
          <cell r="N88">
            <v>4.46</v>
          </cell>
          <cell r="O88">
            <v>4.46</v>
          </cell>
          <cell r="P88">
            <v>0</v>
          </cell>
          <cell r="R88">
            <v>405454.54545454547</v>
          </cell>
          <cell r="S88">
            <v>237.91479820627802</v>
          </cell>
          <cell r="T88">
            <v>240.38116591928252</v>
          </cell>
          <cell r="V88" t="str">
            <v>Assume WC 99%</v>
          </cell>
          <cell r="W88">
            <v>4460</v>
          </cell>
          <cell r="X88">
            <v>0</v>
          </cell>
          <cell r="Y88">
            <v>237.91479820627802</v>
          </cell>
          <cell r="Z88">
            <v>2.4663677130044843</v>
          </cell>
        </row>
        <row r="89">
          <cell r="B89">
            <v>41871</v>
          </cell>
          <cell r="C89" t="str">
            <v>B-13 (Arang)</v>
          </cell>
          <cell r="D89" t="str">
            <v>B-13 (Arang):Arang</v>
          </cell>
          <cell r="E89">
            <v>21</v>
          </cell>
          <cell r="F89">
            <v>100</v>
          </cell>
          <cell r="G89">
            <v>200</v>
          </cell>
          <cell r="H89">
            <v>162</v>
          </cell>
          <cell r="I89">
            <v>0</v>
          </cell>
          <cell r="J89">
            <v>15</v>
          </cell>
          <cell r="K89">
            <v>1458</v>
          </cell>
          <cell r="L89">
            <v>1473</v>
          </cell>
          <cell r="M89">
            <v>98.981670061099791</v>
          </cell>
          <cell r="N89">
            <v>2.4500000000000002</v>
          </cell>
          <cell r="O89">
            <v>2.4500000000000002</v>
          </cell>
          <cell r="P89">
            <v>0</v>
          </cell>
          <cell r="R89">
            <v>163333.33333333334</v>
          </cell>
          <cell r="S89">
            <v>595.10204081632651</v>
          </cell>
          <cell r="T89">
            <v>601.22448979591832</v>
          </cell>
          <cell r="V89" t="str">
            <v xml:space="preserve">Assume WC 99%. Post WHPB SD. </v>
          </cell>
          <cell r="W89">
            <v>2450</v>
          </cell>
          <cell r="X89">
            <v>0</v>
          </cell>
          <cell r="Y89">
            <v>595.10204081632651</v>
          </cell>
          <cell r="Z89">
            <v>6.1224489795918364</v>
          </cell>
        </row>
        <row r="90">
          <cell r="B90">
            <v>41906</v>
          </cell>
          <cell r="C90" t="str">
            <v>B-13 (Arang)</v>
          </cell>
          <cell r="D90" t="str">
            <v>B-13 (Arang):Arang</v>
          </cell>
          <cell r="E90">
            <v>30</v>
          </cell>
          <cell r="F90">
            <v>100</v>
          </cell>
          <cell r="G90">
            <v>192</v>
          </cell>
          <cell r="H90">
            <v>183</v>
          </cell>
          <cell r="I90">
            <v>0</v>
          </cell>
          <cell r="J90">
            <v>0</v>
          </cell>
          <cell r="K90">
            <v>1249</v>
          </cell>
          <cell r="L90">
            <v>1249</v>
          </cell>
          <cell r="M90">
            <v>100</v>
          </cell>
          <cell r="N90">
            <v>3.04</v>
          </cell>
          <cell r="O90">
            <v>3.04</v>
          </cell>
          <cell r="P90">
            <v>0</v>
          </cell>
          <cell r="R90">
            <v>0</v>
          </cell>
          <cell r="S90">
            <v>410.85526315789474</v>
          </cell>
          <cell r="T90">
            <v>410.85526315789474</v>
          </cell>
          <cell r="V90" t="str">
            <v xml:space="preserve"> Manual BSW = 100%. WC</v>
          </cell>
          <cell r="W90">
            <v>3040</v>
          </cell>
          <cell r="X90">
            <v>0</v>
          </cell>
          <cell r="Y90">
            <v>410.85526315789474</v>
          </cell>
          <cell r="Z90">
            <v>0</v>
          </cell>
        </row>
        <row r="91">
          <cell r="B91">
            <v>41915</v>
          </cell>
          <cell r="C91" t="str">
            <v>B-13 (Arang)</v>
          </cell>
          <cell r="D91" t="str">
            <v>B-13 (Arang):Arang</v>
          </cell>
          <cell r="E91">
            <v>24</v>
          </cell>
          <cell r="F91">
            <v>100</v>
          </cell>
          <cell r="G91">
            <v>205</v>
          </cell>
          <cell r="H91">
            <v>179</v>
          </cell>
          <cell r="I91">
            <v>0</v>
          </cell>
          <cell r="J91">
            <v>0</v>
          </cell>
          <cell r="K91">
            <v>1120</v>
          </cell>
          <cell r="L91">
            <v>1120</v>
          </cell>
          <cell r="M91">
            <v>100</v>
          </cell>
          <cell r="N91">
            <v>3.85</v>
          </cell>
          <cell r="O91">
            <v>3.85</v>
          </cell>
          <cell r="P91">
            <v>0</v>
          </cell>
          <cell r="R91">
            <v>0</v>
          </cell>
          <cell r="S91">
            <v>290.90909090909093</v>
          </cell>
          <cell r="T91">
            <v>290.90909090909093</v>
          </cell>
          <cell r="V91" t="str">
            <v>No liquid sample</v>
          </cell>
          <cell r="W91">
            <v>3850</v>
          </cell>
          <cell r="X91">
            <v>0</v>
          </cell>
          <cell r="Y91">
            <v>290.90909090909088</v>
          </cell>
          <cell r="Z91">
            <v>0</v>
          </cell>
        </row>
        <row r="92">
          <cell r="B92">
            <v>41968</v>
          </cell>
          <cell r="C92" t="str">
            <v>B-13 (Arang)</v>
          </cell>
          <cell r="D92" t="str">
            <v>B-13 (Arang):Arang</v>
          </cell>
          <cell r="E92">
            <v>22</v>
          </cell>
          <cell r="F92">
            <v>99</v>
          </cell>
          <cell r="G92">
            <v>200</v>
          </cell>
          <cell r="H92">
            <v>177</v>
          </cell>
          <cell r="I92">
            <v>250</v>
          </cell>
          <cell r="J92">
            <v>0</v>
          </cell>
          <cell r="K92">
            <v>1513</v>
          </cell>
          <cell r="L92">
            <v>1513</v>
          </cell>
          <cell r="M92">
            <v>100</v>
          </cell>
          <cell r="N92">
            <v>2.8</v>
          </cell>
          <cell r="O92">
            <v>2.8</v>
          </cell>
          <cell r="P92">
            <v>0</v>
          </cell>
          <cell r="R92">
            <v>0</v>
          </cell>
          <cell r="S92">
            <v>540.35714285714289</v>
          </cell>
          <cell r="T92">
            <v>540.35714285714289</v>
          </cell>
          <cell r="V92" t="str">
            <v>No liquid sample</v>
          </cell>
          <cell r="W92">
            <v>2800</v>
          </cell>
          <cell r="X92">
            <v>0</v>
          </cell>
          <cell r="Y92">
            <v>540.35714285714289</v>
          </cell>
          <cell r="Z92">
            <v>0</v>
          </cell>
        </row>
        <row r="93">
          <cell r="B93">
            <v>41979</v>
          </cell>
          <cell r="C93" t="str">
            <v>B-13 (Arang)</v>
          </cell>
          <cell r="D93" t="str">
            <v>B-13 (Arang):Arang</v>
          </cell>
          <cell r="E93">
            <v>10</v>
          </cell>
          <cell r="F93">
            <v>100</v>
          </cell>
          <cell r="G93">
            <v>201</v>
          </cell>
          <cell r="H93">
            <v>186</v>
          </cell>
          <cell r="I93">
            <v>254</v>
          </cell>
          <cell r="J93">
            <v>0</v>
          </cell>
          <cell r="K93">
            <v>1362</v>
          </cell>
          <cell r="L93">
            <v>1362</v>
          </cell>
          <cell r="M93">
            <v>100</v>
          </cell>
          <cell r="N93">
            <v>2.85</v>
          </cell>
          <cell r="O93">
            <v>2.85</v>
          </cell>
          <cell r="P93">
            <v>0</v>
          </cell>
          <cell r="R93">
            <v>0</v>
          </cell>
          <cell r="S93">
            <v>477.89473684210526</v>
          </cell>
          <cell r="T93">
            <v>477.89473684210526</v>
          </cell>
          <cell r="V93" t="str">
            <v>Ni liquid sample</v>
          </cell>
          <cell r="W93">
            <v>2850</v>
          </cell>
          <cell r="X93">
            <v>0</v>
          </cell>
          <cell r="Y93">
            <v>477.89473684210526</v>
          </cell>
          <cell r="Z93">
            <v>0</v>
          </cell>
        </row>
        <row r="94">
          <cell r="B94">
            <v>42054</v>
          </cell>
          <cell r="C94" t="str">
            <v>B-13 (Arang)</v>
          </cell>
          <cell r="D94" t="str">
            <v>B-13 (Arang):Arang</v>
          </cell>
          <cell r="E94">
            <v>15</v>
          </cell>
          <cell r="F94">
            <v>100</v>
          </cell>
          <cell r="G94">
            <v>202</v>
          </cell>
          <cell r="H94">
            <v>162</v>
          </cell>
          <cell r="I94">
            <v>915</v>
          </cell>
          <cell r="J94">
            <v>0</v>
          </cell>
          <cell r="K94">
            <v>1615</v>
          </cell>
          <cell r="L94">
            <v>1615</v>
          </cell>
          <cell r="M94">
            <v>100</v>
          </cell>
          <cell r="N94">
            <v>1.51</v>
          </cell>
          <cell r="O94">
            <v>1.51</v>
          </cell>
          <cell r="P94">
            <v>0</v>
          </cell>
          <cell r="R94">
            <v>0</v>
          </cell>
          <cell r="S94">
            <v>1069.5364238410596</v>
          </cell>
          <cell r="T94">
            <v>1069.5364238410596</v>
          </cell>
          <cell r="V94" t="str">
            <v>Post bullheading</v>
          </cell>
          <cell r="W94">
            <v>1510</v>
          </cell>
          <cell r="X94">
            <v>0</v>
          </cell>
          <cell r="Y94">
            <v>1069.5364238410596</v>
          </cell>
          <cell r="Z94">
            <v>0</v>
          </cell>
        </row>
        <row r="95">
          <cell r="B95">
            <v>42065</v>
          </cell>
          <cell r="C95" t="str">
            <v>B-13 (Arang)</v>
          </cell>
          <cell r="D95" t="str">
            <v>B-13 (Arang):Arang</v>
          </cell>
          <cell r="E95">
            <v>23</v>
          </cell>
          <cell r="F95">
            <v>100</v>
          </cell>
          <cell r="G95">
            <v>196</v>
          </cell>
          <cell r="H95">
            <v>180</v>
          </cell>
          <cell r="I95">
            <v>983</v>
          </cell>
          <cell r="J95">
            <v>0</v>
          </cell>
          <cell r="K95">
            <v>1382</v>
          </cell>
          <cell r="L95">
            <v>1382</v>
          </cell>
          <cell r="M95">
            <v>100</v>
          </cell>
          <cell r="N95">
            <v>1.2</v>
          </cell>
          <cell r="O95">
            <v>1.2</v>
          </cell>
          <cell r="P95">
            <v>0</v>
          </cell>
          <cell r="R95">
            <v>0</v>
          </cell>
          <cell r="S95">
            <v>1151.6666666666667</v>
          </cell>
          <cell r="T95">
            <v>1151.6666666666667</v>
          </cell>
          <cell r="V95" t="str">
            <v>Sample 100% water. Oil rate = Liquid rate.</v>
          </cell>
          <cell r="W95">
            <v>1200</v>
          </cell>
          <cell r="X95">
            <v>0</v>
          </cell>
          <cell r="Y95">
            <v>1151.6666666666667</v>
          </cell>
          <cell r="Z95">
            <v>0</v>
          </cell>
        </row>
        <row r="96">
          <cell r="B96">
            <v>42093</v>
          </cell>
          <cell r="C96" t="str">
            <v>B-13 (Arang)</v>
          </cell>
          <cell r="D96" t="str">
            <v>B-13 (Arang):Arang</v>
          </cell>
          <cell r="E96">
            <v>23</v>
          </cell>
          <cell r="F96">
            <v>100</v>
          </cell>
          <cell r="G96">
            <v>218</v>
          </cell>
          <cell r="H96">
            <v>185</v>
          </cell>
          <cell r="I96">
            <v>982</v>
          </cell>
          <cell r="J96">
            <v>0</v>
          </cell>
          <cell r="K96">
            <v>1258</v>
          </cell>
          <cell r="L96">
            <v>1258</v>
          </cell>
          <cell r="M96">
            <v>100</v>
          </cell>
          <cell r="N96">
            <v>2.2799999999999998</v>
          </cell>
          <cell r="O96">
            <v>2.2799999999999998</v>
          </cell>
          <cell r="P96">
            <v>0</v>
          </cell>
          <cell r="R96">
            <v>0</v>
          </cell>
          <cell r="S96">
            <v>551.75438596491233</v>
          </cell>
          <cell r="T96">
            <v>551.75438596491233</v>
          </cell>
          <cell r="V96" t="str">
            <v>Sample 100% water.</v>
          </cell>
          <cell r="W96">
            <v>2280</v>
          </cell>
          <cell r="X96">
            <v>0</v>
          </cell>
          <cell r="Y96">
            <v>551.75438596491233</v>
          </cell>
          <cell r="Z96">
            <v>0</v>
          </cell>
        </row>
        <row r="97">
          <cell r="B97">
            <v>42104</v>
          </cell>
          <cell r="C97" t="str">
            <v>B-13 (Arang)</v>
          </cell>
          <cell r="D97" t="str">
            <v>B-13 (Arang):Arang</v>
          </cell>
          <cell r="E97">
            <v>22</v>
          </cell>
          <cell r="F97">
            <v>100</v>
          </cell>
          <cell r="G97">
            <v>212</v>
          </cell>
          <cell r="H97">
            <v>186</v>
          </cell>
          <cell r="I97">
            <v>979</v>
          </cell>
          <cell r="J97">
            <v>0</v>
          </cell>
          <cell r="K97">
            <v>1222</v>
          </cell>
          <cell r="L97">
            <v>1222</v>
          </cell>
          <cell r="M97">
            <v>100</v>
          </cell>
          <cell r="N97">
            <v>2.73</v>
          </cell>
          <cell r="O97">
            <v>2.73</v>
          </cell>
          <cell r="P97">
            <v>0</v>
          </cell>
          <cell r="R97">
            <v>0</v>
          </cell>
          <cell r="S97">
            <v>447.61904761904759</v>
          </cell>
          <cell r="T97">
            <v>447.61904761904759</v>
          </cell>
          <cell r="U97">
            <v>0</v>
          </cell>
          <cell r="V97" t="str">
            <v xml:space="preserve">Assume 100% water. </v>
          </cell>
          <cell r="W97">
            <v>2730</v>
          </cell>
          <cell r="X97">
            <v>0</v>
          </cell>
          <cell r="Y97">
            <v>447.61904761904765</v>
          </cell>
          <cell r="Z97">
            <v>0</v>
          </cell>
        </row>
        <row r="98">
          <cell r="B98">
            <v>42899</v>
          </cell>
          <cell r="C98" t="str">
            <v>B-13 (Arang)</v>
          </cell>
          <cell r="D98" t="str">
            <v>B-13 (Arang):Arang</v>
          </cell>
          <cell r="E98">
            <v>10</v>
          </cell>
          <cell r="F98">
            <v>100</v>
          </cell>
          <cell r="G98">
            <v>186</v>
          </cell>
          <cell r="H98">
            <v>86</v>
          </cell>
          <cell r="I98">
            <v>699</v>
          </cell>
          <cell r="J98">
            <v>0</v>
          </cell>
          <cell r="K98">
            <v>0.53</v>
          </cell>
          <cell r="L98">
            <v>0.53</v>
          </cell>
          <cell r="M98">
            <v>100</v>
          </cell>
          <cell r="N98">
            <v>0</v>
          </cell>
          <cell r="O98">
            <v>0</v>
          </cell>
          <cell r="P98">
            <v>0</v>
          </cell>
          <cell r="Q98">
            <v>0</v>
          </cell>
          <cell r="R98">
            <v>0</v>
          </cell>
          <cell r="T98">
            <v>0</v>
          </cell>
          <cell r="V98" t="str">
            <v>After unloading to VS June 13, 2017, SITP 1053 psig max THT 90 degF</v>
          </cell>
          <cell r="W98">
            <v>0</v>
          </cell>
          <cell r="X98">
            <v>0</v>
          </cell>
          <cell r="Y98" t="e">
            <v>#DIV/0!</v>
          </cell>
          <cell r="Z98" t="e">
            <v>#DIV/0!</v>
          </cell>
        </row>
        <row r="99">
          <cell r="B99">
            <v>44009</v>
          </cell>
          <cell r="C99" t="str">
            <v>B-13 (Arang)</v>
          </cell>
          <cell r="D99" t="str">
            <v>B-13 (Arang):Arang</v>
          </cell>
          <cell r="E99">
            <v>7.2</v>
          </cell>
          <cell r="F99">
            <v>100</v>
          </cell>
          <cell r="G99">
            <v>7</v>
          </cell>
          <cell r="H99">
            <v>86</v>
          </cell>
          <cell r="I99">
            <v>693</v>
          </cell>
          <cell r="J99">
            <v>0</v>
          </cell>
          <cell r="K99">
            <v>20</v>
          </cell>
          <cell r="L99">
            <v>20</v>
          </cell>
          <cell r="M99">
            <v>100</v>
          </cell>
          <cell r="N99">
            <v>0.14000000000000001</v>
          </cell>
          <cell r="O99">
            <v>0.14000000000000001</v>
          </cell>
          <cell r="R99">
            <v>0</v>
          </cell>
          <cell r="T99">
            <v>142.85714285714286</v>
          </cell>
          <cell r="V99" t="str">
            <v>SITP 1600 psig, Unload VS, not liquid come out during sampling, pump is not running</v>
          </cell>
          <cell r="W99">
            <v>140</v>
          </cell>
          <cell r="X99">
            <v>0</v>
          </cell>
          <cell r="Y99">
            <v>142.85714285714283</v>
          </cell>
          <cell r="Z99">
            <v>0</v>
          </cell>
        </row>
        <row r="100">
          <cell r="B100">
            <v>44010</v>
          </cell>
          <cell r="C100" t="str">
            <v>B-13 (Arang)</v>
          </cell>
          <cell r="D100" t="str">
            <v>B-13 (Arang):Arang</v>
          </cell>
          <cell r="E100">
            <v>14</v>
          </cell>
          <cell r="F100">
            <v>100</v>
          </cell>
          <cell r="G100">
            <v>174</v>
          </cell>
          <cell r="H100">
            <v>85</v>
          </cell>
          <cell r="I100">
            <v>693</v>
          </cell>
          <cell r="J100">
            <v>0</v>
          </cell>
          <cell r="K100">
            <v>2</v>
          </cell>
          <cell r="L100">
            <v>2</v>
          </cell>
          <cell r="M100">
            <v>100</v>
          </cell>
          <cell r="N100">
            <v>0.03</v>
          </cell>
          <cell r="O100">
            <v>0.03</v>
          </cell>
          <cell r="R100">
            <v>0</v>
          </cell>
          <cell r="T100">
            <v>66.666666666666671</v>
          </cell>
          <cell r="V100" t="str">
            <v>Well test post Venting to VS, Water cut use 100%</v>
          </cell>
          <cell r="W100">
            <v>30</v>
          </cell>
          <cell r="X100">
            <v>0</v>
          </cell>
          <cell r="Y100">
            <v>66.666666666666671</v>
          </cell>
          <cell r="Z100">
            <v>0</v>
          </cell>
        </row>
        <row r="101">
          <cell r="B101">
            <v>44216</v>
          </cell>
          <cell r="C101" t="str">
            <v>B-13 (Arang)</v>
          </cell>
          <cell r="D101" t="str">
            <v>B-13 (Arang):Arang</v>
          </cell>
          <cell r="E101">
            <v>6</v>
          </cell>
          <cell r="F101">
            <v>7</v>
          </cell>
          <cell r="G101">
            <v>1707</v>
          </cell>
          <cell r="H101">
            <v>104</v>
          </cell>
          <cell r="I101">
            <v>334</v>
          </cell>
          <cell r="J101">
            <v>0</v>
          </cell>
          <cell r="K101">
            <v>0</v>
          </cell>
          <cell r="L101">
            <v>0</v>
          </cell>
          <cell r="M101">
            <v>0</v>
          </cell>
          <cell r="N101">
            <v>3.41</v>
          </cell>
          <cell r="O101">
            <v>3.41</v>
          </cell>
          <cell r="P101">
            <v>0</v>
          </cell>
          <cell r="R101">
            <v>0</v>
          </cell>
          <cell r="T101">
            <v>0</v>
          </cell>
          <cell r="V101" t="str">
            <v>Flow test 10 hrs, sampling at 15:30 hrs (WC~29%, need to check salinity), clean up period, clear no sand presence, SITP 1218 psig, before screen installation. SITP after test flow 2000 psig.</v>
          </cell>
          <cell r="W101">
            <v>3410</v>
          </cell>
          <cell r="X101">
            <v>0</v>
          </cell>
          <cell r="Y101">
            <v>0</v>
          </cell>
          <cell r="Z101">
            <v>0</v>
          </cell>
        </row>
        <row r="102">
          <cell r="B102">
            <v>44221</v>
          </cell>
          <cell r="C102" t="str">
            <v>B-13 (Arang)</v>
          </cell>
          <cell r="D102" t="str">
            <v>B-13 (Arang):Arang</v>
          </cell>
          <cell r="E102">
            <v>4</v>
          </cell>
          <cell r="F102">
            <v>8</v>
          </cell>
          <cell r="G102">
            <v>1728</v>
          </cell>
          <cell r="H102">
            <v>115</v>
          </cell>
          <cell r="I102">
            <v>5</v>
          </cell>
          <cell r="J102">
            <v>0</v>
          </cell>
          <cell r="K102">
            <v>37</v>
          </cell>
          <cell r="L102">
            <v>37</v>
          </cell>
          <cell r="M102">
            <v>100</v>
          </cell>
          <cell r="N102">
            <v>6.5</v>
          </cell>
          <cell r="O102">
            <v>6.5</v>
          </cell>
          <cell r="P102">
            <v>0</v>
          </cell>
          <cell r="R102">
            <v>0</v>
          </cell>
          <cell r="T102">
            <v>5.6923076923076925</v>
          </cell>
          <cell r="V102" t="str">
            <v>Post-Sand Screen Installation, clear no sand presence, SITP 1975 psig</v>
          </cell>
          <cell r="W102">
            <v>6500</v>
          </cell>
          <cell r="X102">
            <v>0</v>
          </cell>
          <cell r="Y102">
            <v>5.6923076923076925</v>
          </cell>
          <cell r="Z102">
            <v>0</v>
          </cell>
        </row>
        <row r="103">
          <cell r="B103">
            <v>44221</v>
          </cell>
          <cell r="C103" t="str">
            <v>B-13 (Arang)</v>
          </cell>
          <cell r="D103" t="str">
            <v>B-13 (Arang):Arang</v>
          </cell>
          <cell r="E103">
            <v>12</v>
          </cell>
          <cell r="F103">
            <v>8</v>
          </cell>
          <cell r="G103">
            <v>1732</v>
          </cell>
          <cell r="H103">
            <v>122</v>
          </cell>
          <cell r="I103">
            <v>324</v>
          </cell>
          <cell r="J103">
            <v>0</v>
          </cell>
          <cell r="K103">
            <v>81</v>
          </cell>
          <cell r="L103">
            <v>81</v>
          </cell>
          <cell r="M103">
            <v>100</v>
          </cell>
          <cell r="N103">
            <v>6.67</v>
          </cell>
          <cell r="O103">
            <v>6.67</v>
          </cell>
          <cell r="P103">
            <v>0</v>
          </cell>
          <cell r="R103">
            <v>0</v>
          </cell>
          <cell r="T103">
            <v>12.143928035982009</v>
          </cell>
          <cell r="V103" t="str">
            <v>Post-Sand Screen Installation, clear no sand presence, SITP 1975 psig</v>
          </cell>
          <cell r="W103">
            <v>6670</v>
          </cell>
          <cell r="X103">
            <v>0</v>
          </cell>
          <cell r="Y103">
            <v>12.143928035982009</v>
          </cell>
          <cell r="Z103">
            <v>0</v>
          </cell>
        </row>
        <row r="104">
          <cell r="B104">
            <v>44222</v>
          </cell>
          <cell r="C104" t="str">
            <v>B-13 (Arang)</v>
          </cell>
          <cell r="D104" t="str">
            <v>B-13 (Arang):Arang</v>
          </cell>
          <cell r="E104">
            <v>6</v>
          </cell>
          <cell r="F104">
            <v>8</v>
          </cell>
          <cell r="G104">
            <v>1792</v>
          </cell>
          <cell r="H104">
            <v>129</v>
          </cell>
          <cell r="I104">
            <v>118</v>
          </cell>
          <cell r="J104">
            <v>2</v>
          </cell>
          <cell r="K104">
            <v>73</v>
          </cell>
          <cell r="L104">
            <v>75</v>
          </cell>
          <cell r="M104">
            <v>97.333333333333329</v>
          </cell>
          <cell r="N104">
            <v>6.83</v>
          </cell>
          <cell r="O104">
            <v>6.83</v>
          </cell>
          <cell r="P104">
            <v>0</v>
          </cell>
          <cell r="R104">
            <v>3415000</v>
          </cell>
          <cell r="T104">
            <v>10.980966325036603</v>
          </cell>
          <cell r="V104" t="str">
            <v>clear no sand presence, annulus bleed off then closed</v>
          </cell>
          <cell r="W104">
            <v>6830</v>
          </cell>
          <cell r="X104">
            <v>0</v>
          </cell>
          <cell r="Y104">
            <v>10.68814055636896</v>
          </cell>
          <cell r="Z104">
            <v>0.29282576866764276</v>
          </cell>
        </row>
        <row r="105">
          <cell r="B105">
            <v>44223</v>
          </cell>
          <cell r="C105" t="str">
            <v>B-13 (Arang)</v>
          </cell>
          <cell r="D105" t="str">
            <v>B-13 (Arang):Arang</v>
          </cell>
          <cell r="E105">
            <v>7</v>
          </cell>
          <cell r="F105">
            <v>9</v>
          </cell>
          <cell r="G105">
            <v>1734</v>
          </cell>
          <cell r="H105">
            <v>142</v>
          </cell>
          <cell r="I105">
            <v>508</v>
          </cell>
          <cell r="J105">
            <v>1</v>
          </cell>
          <cell r="K105">
            <v>29</v>
          </cell>
          <cell r="L105">
            <v>30</v>
          </cell>
          <cell r="M105">
            <v>96.666666666666671</v>
          </cell>
          <cell r="N105">
            <v>9.41</v>
          </cell>
          <cell r="O105">
            <v>9.41</v>
          </cell>
          <cell r="P105">
            <v>0</v>
          </cell>
          <cell r="R105">
            <v>9410000</v>
          </cell>
          <cell r="T105">
            <v>3.1880977683315623</v>
          </cell>
          <cell r="V105" t="str">
            <v>increase choke opening from 8% to 9%, wait for stable rate</v>
          </cell>
          <cell r="W105">
            <v>9410</v>
          </cell>
          <cell r="X105">
            <v>0</v>
          </cell>
          <cell r="Y105">
            <v>3.0818278427205099</v>
          </cell>
          <cell r="Z105">
            <v>0.10626992561105207</v>
          </cell>
        </row>
        <row r="106">
          <cell r="B106">
            <v>44223</v>
          </cell>
          <cell r="C106" t="str">
            <v>B-13 (Arang)</v>
          </cell>
          <cell r="D106" t="str">
            <v>B-13 (Arang):Arang</v>
          </cell>
          <cell r="E106">
            <v>4</v>
          </cell>
          <cell r="F106">
            <v>8</v>
          </cell>
          <cell r="G106">
            <v>1853</v>
          </cell>
          <cell r="H106">
            <v>130</v>
          </cell>
          <cell r="I106">
            <v>191</v>
          </cell>
          <cell r="J106">
            <v>1</v>
          </cell>
          <cell r="K106">
            <v>15</v>
          </cell>
          <cell r="L106">
            <v>16</v>
          </cell>
          <cell r="M106">
            <v>93.75</v>
          </cell>
          <cell r="N106">
            <v>5.74</v>
          </cell>
          <cell r="O106">
            <v>5.74</v>
          </cell>
          <cell r="P106">
            <v>0</v>
          </cell>
          <cell r="R106">
            <v>5740000</v>
          </cell>
          <cell r="T106">
            <v>2.7874564459930316</v>
          </cell>
          <cell r="V106" t="str">
            <v xml:space="preserve">Flow test stable rate 4 hrs. </v>
          </cell>
          <cell r="W106">
            <v>5740</v>
          </cell>
          <cell r="X106">
            <v>0</v>
          </cell>
          <cell r="Y106">
            <v>2.6132404181184667</v>
          </cell>
          <cell r="Z106">
            <v>0.17421602787456444</v>
          </cell>
        </row>
        <row r="107">
          <cell r="B107">
            <v>44224</v>
          </cell>
          <cell r="C107" t="str">
            <v>B-13 (Arang)</v>
          </cell>
          <cell r="D107" t="str">
            <v>B-13 (Arang):Arang</v>
          </cell>
          <cell r="E107">
            <v>15</v>
          </cell>
          <cell r="F107">
            <v>9</v>
          </cell>
          <cell r="G107">
            <v>1740</v>
          </cell>
          <cell r="H107">
            <v>144</v>
          </cell>
          <cell r="I107">
            <v>684</v>
          </cell>
          <cell r="J107">
            <v>1</v>
          </cell>
          <cell r="K107">
            <v>26</v>
          </cell>
          <cell r="L107">
            <v>27</v>
          </cell>
          <cell r="M107">
            <v>96.296296296296291</v>
          </cell>
          <cell r="N107">
            <v>9.4</v>
          </cell>
          <cell r="O107">
            <v>9.4</v>
          </cell>
          <cell r="P107">
            <v>0</v>
          </cell>
          <cell r="R107">
            <v>9400000</v>
          </cell>
          <cell r="T107">
            <v>2.8723404255319149</v>
          </cell>
          <cell r="V107" t="str">
            <v xml:space="preserve">continue flow test with choke opening 9%._x000D_
</v>
          </cell>
          <cell r="W107">
            <v>9400</v>
          </cell>
          <cell r="X107">
            <v>0</v>
          </cell>
          <cell r="Y107">
            <v>2.7659574468085104</v>
          </cell>
          <cell r="Z107">
            <v>0.10638297872340426</v>
          </cell>
        </row>
        <row r="108">
          <cell r="B108">
            <v>44224</v>
          </cell>
          <cell r="C108" t="str">
            <v>B-13 (Arang)</v>
          </cell>
          <cell r="D108" t="str">
            <v>B-13 (Arang):Arang</v>
          </cell>
          <cell r="E108">
            <v>4</v>
          </cell>
          <cell r="F108">
            <v>9</v>
          </cell>
          <cell r="G108">
            <v>1772</v>
          </cell>
          <cell r="H108">
            <v>142</v>
          </cell>
          <cell r="I108">
            <v>303</v>
          </cell>
          <cell r="J108">
            <v>1</v>
          </cell>
          <cell r="K108">
            <v>21</v>
          </cell>
          <cell r="L108">
            <v>22</v>
          </cell>
          <cell r="M108">
            <v>95.454545454545453</v>
          </cell>
          <cell r="N108">
            <v>8.5</v>
          </cell>
          <cell r="O108">
            <v>8.5</v>
          </cell>
          <cell r="P108">
            <v>0</v>
          </cell>
          <cell r="R108">
            <v>8500000</v>
          </cell>
          <cell r="T108">
            <v>2.5882352941176472</v>
          </cell>
          <cell r="V108" t="str">
            <v>continue flow test with choke opening 9%.</v>
          </cell>
          <cell r="W108">
            <v>8500</v>
          </cell>
          <cell r="X108">
            <v>0</v>
          </cell>
          <cell r="Y108">
            <v>2.4705882352941178</v>
          </cell>
          <cell r="Z108">
            <v>0.11764705882352941</v>
          </cell>
        </row>
        <row r="109">
          <cell r="B109">
            <v>44225</v>
          </cell>
          <cell r="C109" t="str">
            <v>B-13 (Arang)</v>
          </cell>
          <cell r="D109" t="str">
            <v>B-13 (Arang):Arang</v>
          </cell>
          <cell r="E109">
            <v>10</v>
          </cell>
          <cell r="F109">
            <v>9</v>
          </cell>
          <cell r="G109">
            <v>1773</v>
          </cell>
          <cell r="H109">
            <v>145</v>
          </cell>
          <cell r="I109">
            <v>316</v>
          </cell>
          <cell r="J109">
            <v>1</v>
          </cell>
          <cell r="K109">
            <v>26</v>
          </cell>
          <cell r="L109">
            <v>27</v>
          </cell>
          <cell r="M109">
            <v>96.296296296296291</v>
          </cell>
          <cell r="N109">
            <v>8.39</v>
          </cell>
          <cell r="O109">
            <v>8.39</v>
          </cell>
          <cell r="P109">
            <v>0</v>
          </cell>
          <cell r="R109">
            <v>8390000</v>
          </cell>
          <cell r="T109">
            <v>3.2181168057210967</v>
          </cell>
          <cell r="V109" t="str">
            <v>continue flow test with choke opening 9%. Annulus bleed off</v>
          </cell>
          <cell r="W109">
            <v>8390</v>
          </cell>
          <cell r="X109">
            <v>0</v>
          </cell>
          <cell r="Y109">
            <v>3.0989272943980928</v>
          </cell>
          <cell r="Z109">
            <v>0.11918951132300357</v>
          </cell>
        </row>
        <row r="110">
          <cell r="B110">
            <v>44225</v>
          </cell>
          <cell r="C110" t="str">
            <v>B-13 (Arang)</v>
          </cell>
          <cell r="D110" t="str">
            <v>B-13 (Arang):Arang</v>
          </cell>
          <cell r="E110">
            <v>8</v>
          </cell>
          <cell r="F110">
            <v>9</v>
          </cell>
          <cell r="G110">
            <v>1776</v>
          </cell>
          <cell r="H110">
            <v>142</v>
          </cell>
          <cell r="I110">
            <v>327</v>
          </cell>
          <cell r="J110">
            <v>1</v>
          </cell>
          <cell r="K110">
            <v>44</v>
          </cell>
          <cell r="L110">
            <v>45</v>
          </cell>
          <cell r="M110">
            <v>97.777777777777771</v>
          </cell>
          <cell r="N110">
            <v>8.09</v>
          </cell>
          <cell r="O110">
            <v>8.09</v>
          </cell>
          <cell r="P110">
            <v>0</v>
          </cell>
          <cell r="R110">
            <v>8090000</v>
          </cell>
          <cell r="T110">
            <v>5.5624227441285541</v>
          </cell>
          <cell r="V110" t="str">
            <v xml:space="preserve">continue flow test#5 with choke opening 9%. </v>
          </cell>
          <cell r="W110">
            <v>8090</v>
          </cell>
          <cell r="X110">
            <v>0</v>
          </cell>
          <cell r="Y110">
            <v>5.4388133498145859</v>
          </cell>
          <cell r="Z110">
            <v>0.12360939431396786</v>
          </cell>
        </row>
        <row r="111">
          <cell r="B111">
            <v>44226</v>
          </cell>
          <cell r="C111" t="str">
            <v>B-13 (Arang)</v>
          </cell>
          <cell r="D111" t="str">
            <v>B-13 (Arang):Arang</v>
          </cell>
          <cell r="E111">
            <v>9</v>
          </cell>
          <cell r="F111">
            <v>8.4499999999999993</v>
          </cell>
          <cell r="G111">
            <v>1806</v>
          </cell>
          <cell r="H111">
            <v>140</v>
          </cell>
          <cell r="I111">
            <v>310</v>
          </cell>
          <cell r="J111">
            <v>1</v>
          </cell>
          <cell r="K111">
            <v>31</v>
          </cell>
          <cell r="L111">
            <v>32</v>
          </cell>
          <cell r="M111">
            <v>96.875</v>
          </cell>
          <cell r="N111">
            <v>7.08</v>
          </cell>
          <cell r="O111">
            <v>7.08</v>
          </cell>
          <cell r="P111">
            <v>0</v>
          </cell>
          <cell r="R111">
            <v>7080000</v>
          </cell>
          <cell r="T111">
            <v>4.5197740112994351</v>
          </cell>
          <cell r="V111" t="str">
            <v>continue flow test#6 with choke opening 9%. Choke Feedback 8.5%</v>
          </cell>
          <cell r="W111">
            <v>7080</v>
          </cell>
          <cell r="X111">
            <v>0</v>
          </cell>
          <cell r="Y111">
            <v>4.3785310734463279</v>
          </cell>
          <cell r="Z111">
            <v>0.14124293785310735</v>
          </cell>
        </row>
        <row r="112">
          <cell r="B112">
            <v>44227</v>
          </cell>
          <cell r="C112" t="str">
            <v>B-13 (Arang)</v>
          </cell>
          <cell r="D112" t="str">
            <v>B-13 (Arang):Arang</v>
          </cell>
          <cell r="E112">
            <v>3</v>
          </cell>
          <cell r="F112">
            <v>9.9</v>
          </cell>
          <cell r="G112">
            <v>1703</v>
          </cell>
          <cell r="H112">
            <v>150</v>
          </cell>
          <cell r="I112">
            <v>570</v>
          </cell>
          <cell r="J112">
            <v>1</v>
          </cell>
          <cell r="K112">
            <v>24</v>
          </cell>
          <cell r="L112">
            <v>25</v>
          </cell>
          <cell r="M112">
            <v>96</v>
          </cell>
          <cell r="N112">
            <v>9.91</v>
          </cell>
          <cell r="O112">
            <v>9.91</v>
          </cell>
          <cell r="P112">
            <v>0</v>
          </cell>
          <cell r="R112">
            <v>9910000</v>
          </cell>
          <cell r="T112">
            <v>2.522704339051463</v>
          </cell>
          <cell r="V112" t="str">
            <v>increase choke opening from 9% to 10%, not fully stable</v>
          </cell>
          <cell r="W112">
            <v>9910</v>
          </cell>
          <cell r="X112">
            <v>0</v>
          </cell>
          <cell r="Y112">
            <v>2.4217961654894045</v>
          </cell>
          <cell r="Z112">
            <v>0.10090817356205853</v>
          </cell>
        </row>
        <row r="113">
          <cell r="B113">
            <v>44227</v>
          </cell>
          <cell r="C113" t="str">
            <v>B-13 (Arang)</v>
          </cell>
          <cell r="D113" t="str">
            <v>B-13 (Arang):Arang</v>
          </cell>
          <cell r="E113">
            <v>8</v>
          </cell>
          <cell r="F113">
            <v>10.92</v>
          </cell>
          <cell r="G113">
            <v>1536</v>
          </cell>
          <cell r="H113">
            <v>158</v>
          </cell>
          <cell r="I113">
            <v>742</v>
          </cell>
          <cell r="J113">
            <v>0</v>
          </cell>
          <cell r="K113">
            <v>26</v>
          </cell>
          <cell r="L113">
            <v>26</v>
          </cell>
          <cell r="M113">
            <v>100</v>
          </cell>
          <cell r="N113">
            <v>13.31</v>
          </cell>
          <cell r="O113">
            <v>13.31</v>
          </cell>
          <cell r="P113">
            <v>0</v>
          </cell>
          <cell r="R113">
            <v>0</v>
          </cell>
          <cell r="T113">
            <v>1.9534184823441021</v>
          </cell>
          <cell r="V113" t="str">
            <v>increase choke opening from 10% to 11%. Fluctuated flow</v>
          </cell>
          <cell r="W113">
            <v>13310</v>
          </cell>
          <cell r="X113">
            <v>0</v>
          </cell>
          <cell r="Y113">
            <v>1.9534184823441021</v>
          </cell>
          <cell r="Z113">
            <v>0</v>
          </cell>
        </row>
        <row r="114">
          <cell r="B114">
            <v>44228</v>
          </cell>
          <cell r="C114" t="str">
            <v>B-13 (Arang)</v>
          </cell>
          <cell r="D114" t="str">
            <v>B-13 (Arang):Arang</v>
          </cell>
          <cell r="E114">
            <v>9</v>
          </cell>
          <cell r="F114">
            <v>10.4</v>
          </cell>
          <cell r="G114">
            <v>1638</v>
          </cell>
          <cell r="H114">
            <v>155</v>
          </cell>
          <cell r="I114">
            <v>719</v>
          </cell>
          <cell r="J114">
            <v>0</v>
          </cell>
          <cell r="K114">
            <v>35</v>
          </cell>
          <cell r="L114">
            <v>35</v>
          </cell>
          <cell r="M114">
            <v>100</v>
          </cell>
          <cell r="N114">
            <v>11.11</v>
          </cell>
          <cell r="O114">
            <v>11.11</v>
          </cell>
          <cell r="P114">
            <v>0</v>
          </cell>
          <cell r="R114">
            <v>0</v>
          </cell>
          <cell r="T114">
            <v>3.1503150315031503</v>
          </cell>
          <cell r="V114" t="str">
            <v xml:space="preserve">continue flow test#8 with choke 11%. Choke feedback 10.4%_x000D_
</v>
          </cell>
          <cell r="W114">
            <v>11110</v>
          </cell>
          <cell r="X114">
            <v>0</v>
          </cell>
          <cell r="Y114">
            <v>3.1503150315031503</v>
          </cell>
          <cell r="Z114">
            <v>0</v>
          </cell>
        </row>
        <row r="115">
          <cell r="B115">
            <v>44229</v>
          </cell>
          <cell r="C115" t="str">
            <v>B-13 (Arang)</v>
          </cell>
          <cell r="D115" t="str">
            <v>B-13 (Arang):Arang</v>
          </cell>
          <cell r="E115">
            <v>23</v>
          </cell>
          <cell r="F115">
            <v>10.88</v>
          </cell>
          <cell r="G115">
            <v>1522</v>
          </cell>
          <cell r="H115">
            <v>161</v>
          </cell>
          <cell r="I115">
            <v>795</v>
          </cell>
          <cell r="J115">
            <v>0</v>
          </cell>
          <cell r="K115">
            <v>24</v>
          </cell>
          <cell r="L115">
            <v>24</v>
          </cell>
          <cell r="M115">
            <v>100</v>
          </cell>
          <cell r="N115">
            <v>13.18</v>
          </cell>
          <cell r="O115">
            <v>13.18</v>
          </cell>
          <cell r="P115">
            <v>0</v>
          </cell>
          <cell r="R115">
            <v>0</v>
          </cell>
          <cell r="T115">
            <v>1.8209408194233687</v>
          </cell>
          <cell r="V115" t="str">
            <v>continue flow test#8 with choke 11%. Choke feedback 10.9%</v>
          </cell>
          <cell r="W115">
            <v>13180</v>
          </cell>
          <cell r="X115">
            <v>0</v>
          </cell>
          <cell r="Y115">
            <v>1.8209408194233687</v>
          </cell>
          <cell r="Z115">
            <v>0</v>
          </cell>
        </row>
        <row r="116">
          <cell r="B116">
            <v>44229</v>
          </cell>
          <cell r="C116" t="str">
            <v>B-13 (Arang)</v>
          </cell>
          <cell r="D116" t="str">
            <v>B-13 (Arang):Arang</v>
          </cell>
          <cell r="E116">
            <v>6</v>
          </cell>
          <cell r="F116">
            <v>12.04</v>
          </cell>
          <cell r="G116">
            <v>1422</v>
          </cell>
          <cell r="H116">
            <v>160</v>
          </cell>
          <cell r="I116">
            <v>815</v>
          </cell>
          <cell r="J116">
            <v>1</v>
          </cell>
          <cell r="K116">
            <v>32</v>
          </cell>
          <cell r="L116">
            <v>33</v>
          </cell>
          <cell r="M116">
            <v>96.969696969696969</v>
          </cell>
          <cell r="N116">
            <v>14.7</v>
          </cell>
          <cell r="O116">
            <v>14.7</v>
          </cell>
          <cell r="P116">
            <v>0</v>
          </cell>
          <cell r="R116">
            <v>14700000</v>
          </cell>
          <cell r="T116">
            <v>2.2448979591836733</v>
          </cell>
          <cell r="V116" t="str">
            <v>increase choke opening from 11% to 12%. Choke feedback 12%, sampling 99%, 85%, flow rate intermittently</v>
          </cell>
          <cell r="W116">
            <v>14700</v>
          </cell>
          <cell r="X116">
            <v>0</v>
          </cell>
          <cell r="Y116">
            <v>2.1768707482993199</v>
          </cell>
          <cell r="Z116">
            <v>6.8027210884353748E-2</v>
          </cell>
        </row>
        <row r="117">
          <cell r="B117">
            <v>44230</v>
          </cell>
          <cell r="C117" t="str">
            <v>B-13 (Arang)</v>
          </cell>
          <cell r="D117" t="str">
            <v>B-13 (Arang):Arang</v>
          </cell>
          <cell r="E117">
            <v>6</v>
          </cell>
          <cell r="F117">
            <v>11.5</v>
          </cell>
          <cell r="G117">
            <v>1545</v>
          </cell>
          <cell r="H117">
            <v>159</v>
          </cell>
          <cell r="I117">
            <v>763</v>
          </cell>
          <cell r="J117">
            <v>1</v>
          </cell>
          <cell r="K117">
            <v>46</v>
          </cell>
          <cell r="L117">
            <v>47</v>
          </cell>
          <cell r="M117">
            <v>97.872340425531917</v>
          </cell>
          <cell r="N117">
            <v>12.4</v>
          </cell>
          <cell r="O117">
            <v>12.4</v>
          </cell>
          <cell r="P117">
            <v>0</v>
          </cell>
          <cell r="R117">
            <v>12400000</v>
          </cell>
          <cell r="T117">
            <v>3.7903225806451615</v>
          </cell>
          <cell r="V117" t="str">
            <v>continue flow test#10 with choke 12%. Choke feedback 11.5%. Stable flow</v>
          </cell>
          <cell r="W117">
            <v>12400</v>
          </cell>
          <cell r="X117">
            <v>0</v>
          </cell>
          <cell r="Y117">
            <v>3.7096774193548385</v>
          </cell>
          <cell r="Z117">
            <v>8.0645161290322578E-2</v>
          </cell>
        </row>
        <row r="118">
          <cell r="B118">
            <v>44235</v>
          </cell>
          <cell r="C118" t="str">
            <v>B-13 (Arang)</v>
          </cell>
          <cell r="D118" t="str">
            <v>B-13 (Arang):Arang</v>
          </cell>
          <cell r="E118">
            <v>2</v>
          </cell>
          <cell r="F118">
            <v>1.5</v>
          </cell>
          <cell r="G118">
            <v>1407</v>
          </cell>
          <cell r="H118">
            <v>127</v>
          </cell>
          <cell r="I118">
            <v>686</v>
          </cell>
          <cell r="J118">
            <v>1</v>
          </cell>
          <cell r="K118">
            <v>35</v>
          </cell>
          <cell r="L118">
            <v>36</v>
          </cell>
          <cell r="M118">
            <v>97.222222222222229</v>
          </cell>
          <cell r="N118">
            <v>16.03</v>
          </cell>
          <cell r="O118">
            <v>16.03</v>
          </cell>
          <cell r="P118">
            <v>0</v>
          </cell>
          <cell r="R118">
            <v>16030000</v>
          </cell>
          <cell r="T118">
            <v>2.2457891453524641</v>
          </cell>
          <cell r="V118" t="str">
            <v>flow test#11 with choke 2%. Choke feedback 1.5%. Not stable yet, SITP 1810 psi. post repair leaking on welded joint SC downstream choke valve.</v>
          </cell>
          <cell r="W118">
            <v>16030.000000000002</v>
          </cell>
          <cell r="X118">
            <v>0</v>
          </cell>
          <cell r="Y118">
            <v>2.1834061135371177</v>
          </cell>
          <cell r="Z118">
            <v>6.238303181534622E-2</v>
          </cell>
        </row>
        <row r="119">
          <cell r="B119">
            <v>44236</v>
          </cell>
          <cell r="C119" t="str">
            <v>B-13 (Arang)</v>
          </cell>
          <cell r="D119" t="str">
            <v>B-13 (Arang):Arang</v>
          </cell>
          <cell r="E119">
            <v>12</v>
          </cell>
          <cell r="F119">
            <v>1.5</v>
          </cell>
          <cell r="G119">
            <v>1422</v>
          </cell>
          <cell r="H119">
            <v>149</v>
          </cell>
          <cell r="I119">
            <v>1132</v>
          </cell>
          <cell r="J119">
            <v>1</v>
          </cell>
          <cell r="K119">
            <v>26</v>
          </cell>
          <cell r="L119">
            <v>27</v>
          </cell>
          <cell r="M119">
            <v>96.296296296296291</v>
          </cell>
          <cell r="N119">
            <v>15</v>
          </cell>
          <cell r="O119">
            <v>15</v>
          </cell>
          <cell r="P119">
            <v>0</v>
          </cell>
          <cell r="R119">
            <v>15000000</v>
          </cell>
          <cell r="T119">
            <v>1.8</v>
          </cell>
          <cell r="V119" t="str">
            <v>flow test#12 with choke 2%. Choke feedback 1.5%. Not stable yet, SITP 1810 psi.</v>
          </cell>
          <cell r="W119">
            <v>15000</v>
          </cell>
          <cell r="X119">
            <v>0</v>
          </cell>
          <cell r="Y119">
            <v>1.7333333333333334</v>
          </cell>
          <cell r="Z119">
            <v>6.6666666666666666E-2</v>
          </cell>
        </row>
        <row r="120">
          <cell r="B120">
            <v>44236</v>
          </cell>
          <cell r="C120" t="str">
            <v>B-13 (Arang)</v>
          </cell>
          <cell r="D120" t="str">
            <v>B-13 (Arang):Arang</v>
          </cell>
          <cell r="E120">
            <v>12</v>
          </cell>
          <cell r="F120">
            <v>1.5</v>
          </cell>
          <cell r="G120">
            <v>1479</v>
          </cell>
          <cell r="H120">
            <v>157</v>
          </cell>
          <cell r="I120">
            <v>1320</v>
          </cell>
          <cell r="J120">
            <v>1</v>
          </cell>
          <cell r="K120">
            <v>19</v>
          </cell>
          <cell r="L120">
            <v>20</v>
          </cell>
          <cell r="M120">
            <v>95</v>
          </cell>
          <cell r="N120">
            <v>13.8</v>
          </cell>
          <cell r="O120">
            <v>13.8</v>
          </cell>
          <cell r="P120">
            <v>0</v>
          </cell>
          <cell r="R120">
            <v>13800000</v>
          </cell>
          <cell r="T120">
            <v>1.4492753623188406</v>
          </cell>
          <cell r="V120" t="str">
            <v>flow test#13 with choke 2%. Choke feedback 1.5%. Fluctuate.</v>
          </cell>
          <cell r="W120">
            <v>13800</v>
          </cell>
          <cell r="X120">
            <v>0</v>
          </cell>
          <cell r="Y120">
            <v>1.3768115942028984</v>
          </cell>
          <cell r="Z120">
            <v>7.2463768115942032E-2</v>
          </cell>
        </row>
        <row r="121">
          <cell r="B121">
            <v>44237</v>
          </cell>
          <cell r="C121" t="str">
            <v>B-13 (Arang)</v>
          </cell>
          <cell r="D121" t="str">
            <v>B-13 (Arang):Arang</v>
          </cell>
          <cell r="E121">
            <v>12</v>
          </cell>
          <cell r="F121">
            <v>1.3</v>
          </cell>
          <cell r="G121">
            <v>1585</v>
          </cell>
          <cell r="H121">
            <v>158</v>
          </cell>
          <cell r="I121">
            <v>1301</v>
          </cell>
          <cell r="J121">
            <v>3</v>
          </cell>
          <cell r="K121">
            <v>16</v>
          </cell>
          <cell r="L121">
            <v>19</v>
          </cell>
          <cell r="M121">
            <v>84.21052631578948</v>
          </cell>
          <cell r="N121">
            <v>11.5</v>
          </cell>
          <cell r="O121">
            <v>11.5</v>
          </cell>
          <cell r="P121">
            <v>0</v>
          </cell>
          <cell r="R121">
            <v>3833333.3333333335</v>
          </cell>
          <cell r="T121">
            <v>1.6521739130434783</v>
          </cell>
          <cell r="V121" t="str">
            <v>flow test#15 choke 2% feedback 1.3%</v>
          </cell>
          <cell r="W121">
            <v>11500</v>
          </cell>
          <cell r="X121">
            <v>0</v>
          </cell>
          <cell r="Y121">
            <v>1.3913043478260869</v>
          </cell>
          <cell r="Z121">
            <v>0.2608695652173913</v>
          </cell>
        </row>
        <row r="122">
          <cell r="B122">
            <v>44237</v>
          </cell>
          <cell r="C122" t="str">
            <v>B-13 (Arang)</v>
          </cell>
          <cell r="D122" t="str">
            <v>B-13 (Arang):Arang</v>
          </cell>
          <cell r="E122">
            <v>12</v>
          </cell>
          <cell r="F122">
            <v>1.3</v>
          </cell>
          <cell r="G122">
            <v>1544</v>
          </cell>
          <cell r="H122">
            <v>158</v>
          </cell>
          <cell r="I122">
            <v>1331</v>
          </cell>
          <cell r="J122">
            <v>1</v>
          </cell>
          <cell r="K122">
            <v>20</v>
          </cell>
          <cell r="L122">
            <v>21</v>
          </cell>
          <cell r="M122">
            <v>95.238095238095241</v>
          </cell>
          <cell r="N122">
            <v>12.37</v>
          </cell>
          <cell r="O122">
            <v>12.37</v>
          </cell>
          <cell r="P122">
            <v>0</v>
          </cell>
          <cell r="R122">
            <v>12370000</v>
          </cell>
          <cell r="T122">
            <v>1.6976556184316896</v>
          </cell>
          <cell r="V122" t="str">
            <v>flow test#14 with choke 2%. Choke feedback 1.3%. Fluctuate.</v>
          </cell>
          <cell r="W122">
            <v>12370</v>
          </cell>
          <cell r="X122">
            <v>0</v>
          </cell>
          <cell r="Y122">
            <v>1.6168148746968474</v>
          </cell>
          <cell r="Z122">
            <v>8.084074373484236E-2</v>
          </cell>
        </row>
        <row r="123">
          <cell r="B123">
            <v>44238</v>
          </cell>
          <cell r="C123" t="str">
            <v>B-13 (Arang)</v>
          </cell>
          <cell r="D123" t="str">
            <v>B-13 (Arang):Arang</v>
          </cell>
          <cell r="E123">
            <v>4</v>
          </cell>
          <cell r="F123">
            <v>7.4</v>
          </cell>
          <cell r="G123">
            <v>1195</v>
          </cell>
          <cell r="H123">
            <v>168</v>
          </cell>
          <cell r="I123">
            <v>1354</v>
          </cell>
          <cell r="J123">
            <v>1</v>
          </cell>
          <cell r="K123">
            <v>20</v>
          </cell>
          <cell r="L123">
            <v>21</v>
          </cell>
          <cell r="M123">
            <v>95.238095238095241</v>
          </cell>
          <cell r="N123">
            <v>17.5</v>
          </cell>
          <cell r="O123">
            <v>17.5</v>
          </cell>
          <cell r="P123">
            <v>0</v>
          </cell>
          <cell r="R123">
            <v>17500000</v>
          </cell>
          <cell r="T123">
            <v>1.2</v>
          </cell>
          <cell r="V123" t="str">
            <v>flow test#17 increasing choke 7.4%</v>
          </cell>
          <cell r="W123">
            <v>17500</v>
          </cell>
          <cell r="X123">
            <v>0</v>
          </cell>
          <cell r="Y123">
            <v>1.1428571428571428</v>
          </cell>
          <cell r="Z123">
            <v>5.7142857142857141E-2</v>
          </cell>
        </row>
        <row r="124">
          <cell r="B124">
            <v>44238</v>
          </cell>
          <cell r="C124" t="str">
            <v>B-13 (Arang)</v>
          </cell>
          <cell r="D124" t="str">
            <v>B-13 (Arang):Arang</v>
          </cell>
          <cell r="E124">
            <v>12</v>
          </cell>
          <cell r="F124">
            <v>1.3</v>
          </cell>
          <cell r="G124">
            <v>1595</v>
          </cell>
          <cell r="H124">
            <v>158</v>
          </cell>
          <cell r="I124">
            <v>1282</v>
          </cell>
          <cell r="J124">
            <v>4</v>
          </cell>
          <cell r="K124">
            <v>21</v>
          </cell>
          <cell r="L124">
            <v>25</v>
          </cell>
          <cell r="M124">
            <v>84</v>
          </cell>
          <cell r="N124">
            <v>11</v>
          </cell>
          <cell r="O124">
            <v>11</v>
          </cell>
          <cell r="P124">
            <v>0</v>
          </cell>
          <cell r="R124">
            <v>2750000</v>
          </cell>
          <cell r="T124">
            <v>2.2727272727272729</v>
          </cell>
          <cell r="V124" t="str">
            <v>flow test#16 choke2% feedback 1.3%</v>
          </cell>
          <cell r="W124">
            <v>11000</v>
          </cell>
          <cell r="X124">
            <v>0</v>
          </cell>
          <cell r="Y124">
            <v>1.9090909090909092</v>
          </cell>
          <cell r="Z124">
            <v>0.36363636363636365</v>
          </cell>
        </row>
        <row r="125">
          <cell r="B125">
            <v>44239</v>
          </cell>
          <cell r="C125" t="str">
            <v>B-13 (Arang)</v>
          </cell>
          <cell r="D125" t="str">
            <v>B-13 (Arang):Arang</v>
          </cell>
          <cell r="E125">
            <v>12</v>
          </cell>
          <cell r="F125">
            <v>7.3</v>
          </cell>
          <cell r="G125">
            <v>1225</v>
          </cell>
          <cell r="H125">
            <v>167</v>
          </cell>
          <cell r="I125">
            <v>1297</v>
          </cell>
          <cell r="J125">
            <v>1</v>
          </cell>
          <cell r="K125">
            <v>19</v>
          </cell>
          <cell r="L125">
            <v>20</v>
          </cell>
          <cell r="M125">
            <v>95</v>
          </cell>
          <cell r="N125">
            <v>16.600000000000001</v>
          </cell>
          <cell r="O125">
            <v>16.600000000000001</v>
          </cell>
          <cell r="P125">
            <v>0</v>
          </cell>
          <cell r="R125">
            <v>16600000</v>
          </cell>
          <cell r="T125">
            <v>1.2048192771084338</v>
          </cell>
          <cell r="V125" t="str">
            <v>flow test#19 choke 7.3%</v>
          </cell>
          <cell r="W125">
            <v>16600</v>
          </cell>
          <cell r="X125">
            <v>0</v>
          </cell>
          <cell r="Y125">
            <v>1.1445783132530118</v>
          </cell>
          <cell r="Z125">
            <v>6.0240963855421679E-2</v>
          </cell>
        </row>
        <row r="126">
          <cell r="B126">
            <v>44240</v>
          </cell>
          <cell r="C126" t="str">
            <v>B-13 (Arang)</v>
          </cell>
          <cell r="D126" t="str">
            <v>B-13 (Arang):Arang</v>
          </cell>
          <cell r="E126">
            <v>12</v>
          </cell>
          <cell r="F126">
            <v>7.3</v>
          </cell>
          <cell r="G126">
            <v>1214</v>
          </cell>
          <cell r="H126">
            <v>171</v>
          </cell>
          <cell r="I126">
            <v>1234</v>
          </cell>
          <cell r="J126">
            <v>1</v>
          </cell>
          <cell r="K126">
            <v>21</v>
          </cell>
          <cell r="L126">
            <v>22</v>
          </cell>
          <cell r="M126">
            <v>95.454545454545453</v>
          </cell>
          <cell r="N126">
            <v>16.399999999999999</v>
          </cell>
          <cell r="O126">
            <v>16.399999999999999</v>
          </cell>
          <cell r="P126">
            <v>0</v>
          </cell>
          <cell r="R126">
            <v>16400000</v>
          </cell>
          <cell r="T126">
            <v>1.3414634146341464</v>
          </cell>
          <cell r="V126" t="str">
            <v>flow test#21 choke 7.3%</v>
          </cell>
          <cell r="W126">
            <v>16400</v>
          </cell>
          <cell r="X126">
            <v>0</v>
          </cell>
          <cell r="Y126">
            <v>1.2804878048780488</v>
          </cell>
          <cell r="Z126">
            <v>6.0975609756097567E-2</v>
          </cell>
        </row>
        <row r="127">
          <cell r="B127">
            <v>44241</v>
          </cell>
          <cell r="C127" t="str">
            <v>B-13 (Arang)</v>
          </cell>
          <cell r="D127" t="str">
            <v>B-13 (Arang):Arang</v>
          </cell>
          <cell r="E127">
            <v>12</v>
          </cell>
          <cell r="F127">
            <v>7.3</v>
          </cell>
          <cell r="G127">
            <v>1204</v>
          </cell>
          <cell r="H127">
            <v>171</v>
          </cell>
          <cell r="I127">
            <v>1184</v>
          </cell>
          <cell r="J127">
            <v>1</v>
          </cell>
          <cell r="K127">
            <v>17</v>
          </cell>
          <cell r="L127">
            <v>18</v>
          </cell>
          <cell r="M127">
            <v>94.444444444444443</v>
          </cell>
          <cell r="N127">
            <v>16.3</v>
          </cell>
          <cell r="O127">
            <v>16.3</v>
          </cell>
          <cell r="P127">
            <v>0</v>
          </cell>
          <cell r="R127">
            <v>16300000</v>
          </cell>
          <cell r="T127">
            <v>1.1042944785276074</v>
          </cell>
          <cell r="V127" t="str">
            <v>Completed flow test#22 choke 7.3%</v>
          </cell>
          <cell r="W127">
            <v>16300</v>
          </cell>
          <cell r="X127">
            <v>0</v>
          </cell>
          <cell r="Y127">
            <v>1.0429447852760736</v>
          </cell>
          <cell r="Z127">
            <v>6.1349693251533742E-2</v>
          </cell>
        </row>
        <row r="128">
          <cell r="B128">
            <v>44243</v>
          </cell>
          <cell r="C128" t="str">
            <v>B-13 (Arang)</v>
          </cell>
          <cell r="D128" t="str">
            <v>B-13 (Arang):Arang</v>
          </cell>
          <cell r="E128">
            <v>24</v>
          </cell>
          <cell r="F128">
            <v>22</v>
          </cell>
          <cell r="G128">
            <v>1676</v>
          </cell>
          <cell r="H128">
            <v>148</v>
          </cell>
          <cell r="I128">
            <v>907</v>
          </cell>
          <cell r="J128">
            <v>0.3</v>
          </cell>
          <cell r="K128">
            <v>7.2</v>
          </cell>
          <cell r="L128">
            <v>7.5</v>
          </cell>
          <cell r="M128">
            <v>96</v>
          </cell>
          <cell r="N128">
            <v>7.4</v>
          </cell>
          <cell r="O128">
            <v>7.4</v>
          </cell>
          <cell r="P128">
            <v>0</v>
          </cell>
          <cell r="R128">
            <v>24666666.666666668</v>
          </cell>
          <cell r="T128">
            <v>1.0135135135135136</v>
          </cell>
          <cell r="V128" t="str">
            <v>NF, Swing prod Choke 22%</v>
          </cell>
          <cell r="W128">
            <v>7400</v>
          </cell>
          <cell r="X128">
            <v>0</v>
          </cell>
          <cell r="Y128">
            <v>0.97297297297297292</v>
          </cell>
          <cell r="Z128">
            <v>4.0540540540540536E-2</v>
          </cell>
        </row>
        <row r="129">
          <cell r="B129">
            <v>44251</v>
          </cell>
          <cell r="C129" t="str">
            <v>B-13 (Arang)</v>
          </cell>
          <cell r="D129" t="str">
            <v>B-13 (Arang):Arang</v>
          </cell>
          <cell r="E129">
            <v>12</v>
          </cell>
          <cell r="F129">
            <v>38</v>
          </cell>
          <cell r="G129">
            <v>1279</v>
          </cell>
          <cell r="H129">
            <v>166</v>
          </cell>
          <cell r="I129">
            <v>58</v>
          </cell>
          <cell r="J129">
            <v>0.5</v>
          </cell>
          <cell r="K129">
            <v>10.5</v>
          </cell>
          <cell r="L129">
            <v>11</v>
          </cell>
          <cell r="M129">
            <v>95.454545454545453</v>
          </cell>
          <cell r="N129">
            <v>14.6</v>
          </cell>
          <cell r="O129">
            <v>14.6</v>
          </cell>
          <cell r="P129">
            <v>0</v>
          </cell>
          <cell r="R129">
            <v>29200000</v>
          </cell>
          <cell r="T129">
            <v>0.75342465753424659</v>
          </cell>
          <cell r="V129" t="str">
            <v>NF, increase choke to 38%</v>
          </cell>
          <cell r="W129">
            <v>14600</v>
          </cell>
          <cell r="X129">
            <v>0</v>
          </cell>
          <cell r="Y129">
            <v>0.71917808219178081</v>
          </cell>
          <cell r="Z129">
            <v>3.4246575342465752E-2</v>
          </cell>
        </row>
        <row r="130">
          <cell r="B130">
            <v>44255</v>
          </cell>
          <cell r="C130" t="str">
            <v>B-13 (Arang)</v>
          </cell>
          <cell r="D130" t="str">
            <v>B-13 (Arang):Arang</v>
          </cell>
          <cell r="E130">
            <v>4</v>
          </cell>
          <cell r="F130">
            <v>20</v>
          </cell>
          <cell r="G130">
            <v>1182</v>
          </cell>
          <cell r="H130">
            <v>144</v>
          </cell>
          <cell r="I130">
            <v>3.7</v>
          </cell>
          <cell r="J130">
            <v>1</v>
          </cell>
          <cell r="K130">
            <v>24</v>
          </cell>
          <cell r="L130">
            <v>25</v>
          </cell>
          <cell r="M130">
            <v>96</v>
          </cell>
          <cell r="N130">
            <v>16.87</v>
          </cell>
          <cell r="O130">
            <v>16.87</v>
          </cell>
          <cell r="P130">
            <v>0</v>
          </cell>
          <cell r="R130">
            <v>16870000</v>
          </cell>
          <cell r="T130">
            <v>1.4819205690574986</v>
          </cell>
          <cell r="V130" t="str">
            <v>NF, reflow to max 18 MM after welding FL</v>
          </cell>
          <cell r="W130">
            <v>16870</v>
          </cell>
          <cell r="X130">
            <v>0</v>
          </cell>
          <cell r="Y130">
            <v>1.4226437462951984</v>
          </cell>
          <cell r="Z130">
            <v>5.9276822762299938E-2</v>
          </cell>
        </row>
        <row r="131">
          <cell r="B131">
            <v>44256</v>
          </cell>
          <cell r="C131" t="str">
            <v>B-13 (Arang)</v>
          </cell>
          <cell r="D131" t="str">
            <v>B-13 (Arang):Arang</v>
          </cell>
          <cell r="E131">
            <v>6</v>
          </cell>
          <cell r="F131">
            <v>22</v>
          </cell>
          <cell r="G131">
            <v>1069</v>
          </cell>
          <cell r="H131">
            <v>171</v>
          </cell>
          <cell r="I131">
            <v>4</v>
          </cell>
          <cell r="J131">
            <v>0</v>
          </cell>
          <cell r="K131">
            <v>1</v>
          </cell>
          <cell r="L131">
            <v>1</v>
          </cell>
          <cell r="M131">
            <v>100</v>
          </cell>
          <cell r="N131">
            <v>17.5</v>
          </cell>
          <cell r="O131">
            <v>17.5</v>
          </cell>
          <cell r="P131">
            <v>0</v>
          </cell>
          <cell r="Q131">
            <v>0</v>
          </cell>
          <cell r="R131">
            <v>0</v>
          </cell>
          <cell r="T131">
            <v>5.7142857142857141E-2</v>
          </cell>
          <cell r="V131" t="str">
            <v>NF, maximize to 18 MM together with A-02ST2</v>
          </cell>
          <cell r="W131">
            <v>17500</v>
          </cell>
          <cell r="X131">
            <v>0</v>
          </cell>
          <cell r="Y131">
            <v>5.7142857142857141E-2</v>
          </cell>
          <cell r="Z131">
            <v>0</v>
          </cell>
        </row>
        <row r="132">
          <cell r="B132">
            <v>44262</v>
          </cell>
          <cell r="C132" t="str">
            <v>B-13 (Arang)</v>
          </cell>
          <cell r="D132" t="str">
            <v>B-13 (Arang):Arang</v>
          </cell>
          <cell r="E132">
            <v>12</v>
          </cell>
          <cell r="F132">
            <v>24</v>
          </cell>
          <cell r="G132">
            <v>1126</v>
          </cell>
          <cell r="H132">
            <v>172</v>
          </cell>
          <cell r="I132">
            <v>4</v>
          </cell>
          <cell r="J132">
            <v>0.5</v>
          </cell>
          <cell r="K132">
            <v>11.4</v>
          </cell>
          <cell r="L132">
            <v>11.9</v>
          </cell>
          <cell r="M132">
            <v>95.798319327731093</v>
          </cell>
          <cell r="N132">
            <v>15.6</v>
          </cell>
          <cell r="O132">
            <v>15.6</v>
          </cell>
          <cell r="P132">
            <v>0</v>
          </cell>
          <cell r="Q132">
            <v>0</v>
          </cell>
          <cell r="R132">
            <v>31200000</v>
          </cell>
          <cell r="T132">
            <v>0.76923076923076927</v>
          </cell>
          <cell r="V132" t="str">
            <v>NF, woulr like to max to 18 MM but Choke stuck 24% at gas 15.6 MM</v>
          </cell>
          <cell r="W132">
            <v>15600</v>
          </cell>
          <cell r="X132">
            <v>0</v>
          </cell>
          <cell r="Y132">
            <v>0.73076923076923084</v>
          </cell>
          <cell r="Z132">
            <v>3.2051282051282055E-2</v>
          </cell>
        </row>
        <row r="133">
          <cell r="B133">
            <v>44271</v>
          </cell>
          <cell r="C133" t="str">
            <v>B-13 (Arang)</v>
          </cell>
          <cell r="D133" t="str">
            <v>B-13 (Arang):Arang</v>
          </cell>
          <cell r="E133">
            <v>3</v>
          </cell>
          <cell r="F133">
            <v>25</v>
          </cell>
          <cell r="G133">
            <v>1069</v>
          </cell>
          <cell r="H133">
            <v>174</v>
          </cell>
          <cell r="I133">
            <v>4</v>
          </cell>
          <cell r="J133">
            <v>0</v>
          </cell>
          <cell r="K133">
            <v>5</v>
          </cell>
          <cell r="L133">
            <v>5</v>
          </cell>
          <cell r="M133">
            <v>100</v>
          </cell>
          <cell r="N133">
            <v>14.49</v>
          </cell>
          <cell r="O133">
            <v>14.49</v>
          </cell>
          <cell r="R133">
            <v>0</v>
          </cell>
          <cell r="T133">
            <v>0.34506556245686681</v>
          </cell>
          <cell r="V133" t="str">
            <v xml:space="preserve">NF, choke stuck </v>
          </cell>
          <cell r="W133">
            <v>14490</v>
          </cell>
          <cell r="X133">
            <v>0</v>
          </cell>
          <cell r="Y133">
            <v>0.34506556245686681</v>
          </cell>
          <cell r="Z133">
            <v>0</v>
          </cell>
        </row>
        <row r="134">
          <cell r="B134">
            <v>44275</v>
          </cell>
          <cell r="C134" t="str">
            <v>B-13 (Arang)</v>
          </cell>
          <cell r="D134" t="str">
            <v>B-13 (Arang):Arang</v>
          </cell>
          <cell r="E134">
            <v>15</v>
          </cell>
          <cell r="F134">
            <v>18</v>
          </cell>
          <cell r="G134">
            <v>1148</v>
          </cell>
          <cell r="H134">
            <v>167</v>
          </cell>
          <cell r="I134">
            <v>4</v>
          </cell>
          <cell r="J134">
            <v>1</v>
          </cell>
          <cell r="K134">
            <v>17</v>
          </cell>
          <cell r="L134">
            <v>18</v>
          </cell>
          <cell r="M134">
            <v>94.444444444444443</v>
          </cell>
          <cell r="N134">
            <v>13.36</v>
          </cell>
          <cell r="O134">
            <v>13.36</v>
          </cell>
          <cell r="R134">
            <v>13360000</v>
          </cell>
          <cell r="T134">
            <v>1.347305389221557</v>
          </cell>
          <cell r="V134" t="str">
            <v>NF, post choke valve replacement, SITP 1645 psig</v>
          </cell>
          <cell r="W134">
            <v>13360</v>
          </cell>
          <cell r="X134">
            <v>0</v>
          </cell>
          <cell r="Y134">
            <v>1.2724550898203593</v>
          </cell>
          <cell r="Z134">
            <v>7.4850299401197612E-2</v>
          </cell>
        </row>
        <row r="135">
          <cell r="B135">
            <v>44276</v>
          </cell>
          <cell r="C135" t="str">
            <v>B-13 (Arang)</v>
          </cell>
          <cell r="D135" t="str">
            <v>B-13 (Arang):Arang</v>
          </cell>
          <cell r="E135">
            <v>15</v>
          </cell>
          <cell r="F135">
            <v>17</v>
          </cell>
          <cell r="G135">
            <v>1196</v>
          </cell>
          <cell r="H135">
            <v>163</v>
          </cell>
          <cell r="I135">
            <v>4</v>
          </cell>
          <cell r="J135">
            <v>1</v>
          </cell>
          <cell r="K135">
            <v>17</v>
          </cell>
          <cell r="L135">
            <v>18</v>
          </cell>
          <cell r="M135">
            <v>94.444444444444443</v>
          </cell>
          <cell r="N135">
            <v>12.53</v>
          </cell>
          <cell r="O135">
            <v>12.53</v>
          </cell>
          <cell r="R135">
            <v>12530000</v>
          </cell>
          <cell r="T135">
            <v>1.4365522745411015</v>
          </cell>
          <cell r="V135" t="str">
            <v>NF, post choke valve troubleshooting, THP observed more smoothly than before.</v>
          </cell>
          <cell r="W135">
            <v>12530</v>
          </cell>
          <cell r="X135">
            <v>0</v>
          </cell>
          <cell r="Y135">
            <v>1.3567438148443736</v>
          </cell>
          <cell r="Z135">
            <v>7.9808459696727854E-2</v>
          </cell>
        </row>
        <row r="136">
          <cell r="B136">
            <v>44280</v>
          </cell>
          <cell r="C136" t="str">
            <v>B-13 (Arang)</v>
          </cell>
          <cell r="D136" t="str">
            <v>B-13 (Arang):Arang</v>
          </cell>
          <cell r="E136">
            <v>13</v>
          </cell>
          <cell r="F136">
            <v>17</v>
          </cell>
          <cell r="G136">
            <v>1159</v>
          </cell>
          <cell r="H136">
            <v>167</v>
          </cell>
          <cell r="I136">
            <v>4</v>
          </cell>
          <cell r="J136">
            <v>1</v>
          </cell>
          <cell r="K136">
            <v>11</v>
          </cell>
          <cell r="L136">
            <v>12</v>
          </cell>
          <cell r="M136">
            <v>91.666666666666671</v>
          </cell>
          <cell r="N136">
            <v>12.18</v>
          </cell>
          <cell r="O136">
            <v>12.18</v>
          </cell>
          <cell r="P136">
            <v>0</v>
          </cell>
          <cell r="R136">
            <v>12180000</v>
          </cell>
          <cell r="T136">
            <v>0.98522167487684731</v>
          </cell>
          <cell r="V136" t="str">
            <v>NF, Arang well</v>
          </cell>
          <cell r="W136">
            <v>12180</v>
          </cell>
          <cell r="X136">
            <v>0</v>
          </cell>
          <cell r="Y136">
            <v>0.90311986863711002</v>
          </cell>
          <cell r="Z136">
            <v>8.2101806239737271E-2</v>
          </cell>
        </row>
        <row r="137">
          <cell r="B137">
            <v>44299</v>
          </cell>
          <cell r="C137" t="str">
            <v>B-13 (Arang)</v>
          </cell>
          <cell r="D137" t="str">
            <v>B-13 (Arang):Arang</v>
          </cell>
          <cell r="E137">
            <v>41</v>
          </cell>
          <cell r="F137">
            <v>18</v>
          </cell>
          <cell r="G137">
            <v>1148</v>
          </cell>
          <cell r="H137">
            <v>158</v>
          </cell>
          <cell r="I137">
            <v>4</v>
          </cell>
          <cell r="J137">
            <v>0.74</v>
          </cell>
          <cell r="K137">
            <v>23.95</v>
          </cell>
          <cell r="L137">
            <v>24.69</v>
          </cell>
          <cell r="M137">
            <v>97.002835155933582</v>
          </cell>
          <cell r="N137">
            <v>13.88</v>
          </cell>
          <cell r="R137">
            <v>18756756.756756756</v>
          </cell>
          <cell r="T137">
            <v>1.7788184438040346</v>
          </cell>
          <cell r="V137" t="str">
            <v>manual WC 6 Mar 97%</v>
          </cell>
          <cell r="W137">
            <v>13880</v>
          </cell>
          <cell r="X137">
            <v>0</v>
          </cell>
          <cell r="Y137">
            <v>1.7255043227665705</v>
          </cell>
          <cell r="Z137">
            <v>5.3314121037463975E-2</v>
          </cell>
        </row>
        <row r="138">
          <cell r="B138">
            <v>44323</v>
          </cell>
          <cell r="C138" t="str">
            <v>B-13 (Arang)</v>
          </cell>
          <cell r="D138" t="str">
            <v>B-13 (Arang):Arang</v>
          </cell>
          <cell r="E138">
            <v>2</v>
          </cell>
          <cell r="F138">
            <v>15.6</v>
          </cell>
          <cell r="G138">
            <v>1200</v>
          </cell>
          <cell r="H138">
            <v>167</v>
          </cell>
          <cell r="I138">
            <v>5</v>
          </cell>
          <cell r="J138">
            <v>0</v>
          </cell>
          <cell r="K138">
            <v>5</v>
          </cell>
          <cell r="L138">
            <v>5</v>
          </cell>
          <cell r="M138">
            <v>100</v>
          </cell>
          <cell r="N138">
            <v>10.86</v>
          </cell>
          <cell r="O138">
            <v>10.86</v>
          </cell>
          <cell r="R138">
            <v>0</v>
          </cell>
          <cell r="T138">
            <v>0.46040515653775321</v>
          </cell>
          <cell r="V138" t="str">
            <v>NF, adjustment gas during NB LP compressor trip</v>
          </cell>
          <cell r="W138">
            <v>10860</v>
          </cell>
          <cell r="X138">
            <v>0</v>
          </cell>
          <cell r="Y138">
            <v>0.46040515653775327</v>
          </cell>
          <cell r="Z138">
            <v>0</v>
          </cell>
        </row>
        <row r="139">
          <cell r="B139">
            <v>44326</v>
          </cell>
          <cell r="C139" t="str">
            <v>B-13 (Arang)</v>
          </cell>
          <cell r="D139" t="str">
            <v>B-13 (Arang):Arang</v>
          </cell>
          <cell r="E139">
            <v>5</v>
          </cell>
          <cell r="F139">
            <v>17</v>
          </cell>
          <cell r="G139">
            <v>1132</v>
          </cell>
          <cell r="H139">
            <v>150</v>
          </cell>
          <cell r="I139">
            <v>5</v>
          </cell>
          <cell r="J139">
            <v>2</v>
          </cell>
          <cell r="K139">
            <v>29</v>
          </cell>
          <cell r="L139">
            <v>31</v>
          </cell>
          <cell r="M139">
            <v>93.548387096774192</v>
          </cell>
          <cell r="N139">
            <v>12.58</v>
          </cell>
          <cell r="O139">
            <v>12.58</v>
          </cell>
          <cell r="R139">
            <v>6290000</v>
          </cell>
          <cell r="T139">
            <v>2.4642289348171702</v>
          </cell>
          <cell r="V139" t="str">
            <v>NF, flow test after back online, SITP 1604 psig</v>
          </cell>
          <cell r="W139">
            <v>12580</v>
          </cell>
          <cell r="X139">
            <v>0</v>
          </cell>
          <cell r="Y139">
            <v>2.3052464228934819</v>
          </cell>
          <cell r="Z139">
            <v>0.1589825119236884</v>
          </cell>
        </row>
        <row r="140">
          <cell r="B140">
            <v>44331</v>
          </cell>
          <cell r="C140" t="str">
            <v>B-13 (Arang)</v>
          </cell>
          <cell r="D140" t="str">
            <v>B-13 (Arang):Arang</v>
          </cell>
          <cell r="E140">
            <v>16</v>
          </cell>
          <cell r="F140">
            <v>22</v>
          </cell>
          <cell r="G140">
            <v>797</v>
          </cell>
          <cell r="H140">
            <v>172</v>
          </cell>
          <cell r="I140">
            <v>5</v>
          </cell>
          <cell r="J140">
            <v>1</v>
          </cell>
          <cell r="K140">
            <v>13</v>
          </cell>
          <cell r="L140">
            <v>14</v>
          </cell>
          <cell r="M140">
            <v>92.857142857142861</v>
          </cell>
          <cell r="N140">
            <v>14.430999999999999</v>
          </cell>
          <cell r="O140">
            <v>14.430999999999999</v>
          </cell>
          <cell r="P140">
            <v>0</v>
          </cell>
          <cell r="R140">
            <v>14431000</v>
          </cell>
          <cell r="T140">
            <v>0.97013373986556717</v>
          </cell>
          <cell r="V140" t="str">
            <v xml:space="preserve">NF, Arang </v>
          </cell>
          <cell r="W140">
            <v>14431</v>
          </cell>
          <cell r="X140">
            <v>0</v>
          </cell>
          <cell r="Y140">
            <v>0.90083847273231243</v>
          </cell>
          <cell r="Z140">
            <v>6.9295267133254804E-2</v>
          </cell>
        </row>
        <row r="141">
          <cell r="B141">
            <v>44342</v>
          </cell>
          <cell r="C141" t="str">
            <v>B-13 (Arang)</v>
          </cell>
          <cell r="D141" t="str">
            <v>B-13 (Arang):Arang</v>
          </cell>
          <cell r="E141">
            <v>21</v>
          </cell>
          <cell r="F141">
            <v>22</v>
          </cell>
          <cell r="G141">
            <v>757</v>
          </cell>
          <cell r="H141">
            <v>174</v>
          </cell>
          <cell r="I141">
            <v>5</v>
          </cell>
          <cell r="J141">
            <v>1</v>
          </cell>
          <cell r="K141">
            <v>10</v>
          </cell>
          <cell r="L141">
            <v>11</v>
          </cell>
          <cell r="M141">
            <v>90.909090909090907</v>
          </cell>
          <cell r="N141">
            <v>13.609</v>
          </cell>
          <cell r="O141">
            <v>13.609</v>
          </cell>
          <cell r="R141">
            <v>13609000</v>
          </cell>
          <cell r="T141">
            <v>0.73480784774781394</v>
          </cell>
          <cell r="V141" t="str">
            <v xml:space="preserve">NF, Arang, </v>
          </cell>
          <cell r="W141">
            <v>13609</v>
          </cell>
          <cell r="X141">
            <v>0</v>
          </cell>
          <cell r="Y141">
            <v>0.73480784774781394</v>
          </cell>
          <cell r="Z141">
            <v>7.3480784774781399E-2</v>
          </cell>
        </row>
        <row r="142">
          <cell r="B142">
            <v>44348</v>
          </cell>
          <cell r="C142" t="str">
            <v>B-13 (Arang)</v>
          </cell>
          <cell r="D142" t="str">
            <v>B-13 (Arang):Arang</v>
          </cell>
          <cell r="E142">
            <v>14</v>
          </cell>
          <cell r="F142">
            <v>28</v>
          </cell>
          <cell r="G142">
            <v>601</v>
          </cell>
          <cell r="H142">
            <v>158</v>
          </cell>
          <cell r="I142">
            <v>5</v>
          </cell>
          <cell r="J142">
            <v>1</v>
          </cell>
          <cell r="K142">
            <v>13</v>
          </cell>
          <cell r="L142">
            <v>14</v>
          </cell>
          <cell r="M142">
            <v>92.857142857142861</v>
          </cell>
          <cell r="N142">
            <v>14.824999999999999</v>
          </cell>
          <cell r="O142">
            <v>14.824999999999999</v>
          </cell>
          <cell r="P142">
            <v>0</v>
          </cell>
          <cell r="R142">
            <v>14825000</v>
          </cell>
          <cell r="T142">
            <v>0.94435075885328834</v>
          </cell>
          <cell r="V142" t="str">
            <v>NF, Arang</v>
          </cell>
          <cell r="W142">
            <v>14825</v>
          </cell>
          <cell r="X142">
            <v>0</v>
          </cell>
          <cell r="Y142">
            <v>0.87689713322091067</v>
          </cell>
          <cell r="Z142">
            <v>6.7453625632377737E-2</v>
          </cell>
        </row>
        <row r="143">
          <cell r="B143">
            <v>44356</v>
          </cell>
          <cell r="C143" t="str">
            <v>B-13 (Arang)</v>
          </cell>
          <cell r="D143" t="str">
            <v>B-13 (Arang):Arang</v>
          </cell>
          <cell r="E143">
            <v>12</v>
          </cell>
          <cell r="F143">
            <v>21</v>
          </cell>
          <cell r="G143">
            <v>772</v>
          </cell>
          <cell r="H143">
            <v>167</v>
          </cell>
          <cell r="I143">
            <v>5</v>
          </cell>
          <cell r="J143">
            <v>2.5</v>
          </cell>
          <cell r="K143">
            <v>28.5</v>
          </cell>
          <cell r="L143">
            <v>31</v>
          </cell>
          <cell r="M143">
            <v>91.935483870967744</v>
          </cell>
          <cell r="N143">
            <v>12.4</v>
          </cell>
          <cell r="O143">
            <v>12.4</v>
          </cell>
          <cell r="P143">
            <v>0</v>
          </cell>
          <cell r="R143">
            <v>4960000</v>
          </cell>
          <cell r="T143">
            <v>2.5</v>
          </cell>
          <cell r="V143" t="str">
            <v xml:space="preserve">NF, </v>
          </cell>
          <cell r="W143">
            <v>12400</v>
          </cell>
          <cell r="X143">
            <v>0</v>
          </cell>
          <cell r="Y143">
            <v>2.2983870967741935</v>
          </cell>
          <cell r="Z143">
            <v>0.20161290322580644</v>
          </cell>
        </row>
        <row r="144">
          <cell r="B144">
            <v>44360</v>
          </cell>
          <cell r="C144" t="str">
            <v>B-13 (Arang)</v>
          </cell>
          <cell r="D144" t="str">
            <v>B-13 (Arang):Arang</v>
          </cell>
          <cell r="E144">
            <v>4</v>
          </cell>
          <cell r="F144">
            <v>37</v>
          </cell>
          <cell r="G144">
            <v>378</v>
          </cell>
          <cell r="H144">
            <v>171</v>
          </cell>
          <cell r="I144">
            <v>4</v>
          </cell>
          <cell r="J144">
            <v>2</v>
          </cell>
          <cell r="K144">
            <v>25</v>
          </cell>
          <cell r="L144">
            <v>27</v>
          </cell>
          <cell r="M144">
            <v>92.592592592592595</v>
          </cell>
          <cell r="N144">
            <v>15.9</v>
          </cell>
          <cell r="O144">
            <v>15.9</v>
          </cell>
          <cell r="P144">
            <v>0</v>
          </cell>
          <cell r="R144">
            <v>7950000</v>
          </cell>
          <cell r="T144">
            <v>1.6981132075471699</v>
          </cell>
          <cell r="V144" t="str">
            <v>NF, maximize gas</v>
          </cell>
          <cell r="W144">
            <v>15900</v>
          </cell>
          <cell r="X144">
            <v>0</v>
          </cell>
          <cell r="Y144">
            <v>1.5723270440251571</v>
          </cell>
          <cell r="Z144">
            <v>0.12578616352201258</v>
          </cell>
        </row>
        <row r="145">
          <cell r="B145">
            <v>44363</v>
          </cell>
          <cell r="C145" t="str">
            <v>B-13 (Arang)</v>
          </cell>
          <cell r="D145" t="str">
            <v>B-13 (Arang):Arang</v>
          </cell>
          <cell r="E145">
            <v>12</v>
          </cell>
          <cell r="F145">
            <v>48</v>
          </cell>
          <cell r="G145">
            <v>268</v>
          </cell>
          <cell r="H145">
            <v>165</v>
          </cell>
          <cell r="I145">
            <v>6</v>
          </cell>
          <cell r="J145">
            <v>0.5</v>
          </cell>
          <cell r="K145">
            <v>5.5</v>
          </cell>
          <cell r="L145">
            <v>6</v>
          </cell>
          <cell r="M145">
            <v>91.666666666666671</v>
          </cell>
          <cell r="N145">
            <v>15.6</v>
          </cell>
          <cell r="O145">
            <v>15.6</v>
          </cell>
          <cell r="P145">
            <v>0</v>
          </cell>
          <cell r="R145">
            <v>31200000</v>
          </cell>
          <cell r="T145">
            <v>0.38461538461538464</v>
          </cell>
          <cell r="V145" t="str">
            <v>NF, increase choke to 48%, while incerase choke to 60% water jumped to ~900 bfpd then choked back</v>
          </cell>
          <cell r="W145">
            <v>15600</v>
          </cell>
          <cell r="X145">
            <v>0</v>
          </cell>
          <cell r="Y145">
            <v>0.35256410256410259</v>
          </cell>
          <cell r="Z145">
            <v>3.2051282051282055E-2</v>
          </cell>
        </row>
        <row r="146">
          <cell r="B146">
            <v>44375</v>
          </cell>
          <cell r="C146" t="str">
            <v>B-13 (Arang)</v>
          </cell>
          <cell r="D146" t="str">
            <v>B-13 (Arang):Arang</v>
          </cell>
          <cell r="E146">
            <v>19</v>
          </cell>
          <cell r="F146">
            <v>48</v>
          </cell>
          <cell r="G146">
            <v>264</v>
          </cell>
          <cell r="H146">
            <v>163</v>
          </cell>
          <cell r="I146">
            <v>5</v>
          </cell>
          <cell r="J146">
            <v>1</v>
          </cell>
          <cell r="K146">
            <v>5</v>
          </cell>
          <cell r="L146">
            <v>6</v>
          </cell>
          <cell r="M146">
            <v>83.333333333333329</v>
          </cell>
          <cell r="N146">
            <v>12.856</v>
          </cell>
          <cell r="O146">
            <v>12.856</v>
          </cell>
          <cell r="P146">
            <v>0</v>
          </cell>
          <cell r="R146">
            <v>12856000</v>
          </cell>
          <cell r="T146">
            <v>0.46670815183571873</v>
          </cell>
          <cell r="V146" t="str">
            <v xml:space="preserve">NF, keep choke opening to 48%. </v>
          </cell>
          <cell r="W146">
            <v>12856</v>
          </cell>
          <cell r="X146">
            <v>0</v>
          </cell>
          <cell r="Y146">
            <v>0.38892345986309895</v>
          </cell>
          <cell r="Z146">
            <v>7.7784691972619793E-2</v>
          </cell>
        </row>
        <row r="147">
          <cell r="B147">
            <v>44381</v>
          </cell>
          <cell r="C147" t="str">
            <v>B-13 (Arang)</v>
          </cell>
          <cell r="D147" t="str">
            <v>B-13 (Arang):Arang</v>
          </cell>
          <cell r="E147">
            <v>13</v>
          </cell>
          <cell r="F147">
            <v>48</v>
          </cell>
          <cell r="G147">
            <v>261</v>
          </cell>
          <cell r="H147">
            <v>156</v>
          </cell>
          <cell r="I147">
            <v>5</v>
          </cell>
          <cell r="J147">
            <v>1</v>
          </cell>
          <cell r="K147">
            <v>11</v>
          </cell>
          <cell r="L147">
            <v>12</v>
          </cell>
          <cell r="M147">
            <v>91.666666666666671</v>
          </cell>
          <cell r="N147">
            <v>12.38</v>
          </cell>
          <cell r="O147">
            <v>12.38</v>
          </cell>
          <cell r="P147">
            <v>0</v>
          </cell>
          <cell r="R147">
            <v>12380000</v>
          </cell>
          <cell r="T147">
            <v>0.88852988691437806</v>
          </cell>
          <cell r="V147" t="str">
            <v>NF, no sampling</v>
          </cell>
          <cell r="W147">
            <v>12380</v>
          </cell>
          <cell r="X147">
            <v>0</v>
          </cell>
          <cell r="Y147">
            <v>0.88852988691437795</v>
          </cell>
          <cell r="Z147">
            <v>8.0775444264943458E-2</v>
          </cell>
        </row>
        <row r="148">
          <cell r="B148">
            <v>44385</v>
          </cell>
          <cell r="C148" t="str">
            <v>B-13 (Arang)</v>
          </cell>
          <cell r="D148" t="str">
            <v>B-13 (Arang):Arang</v>
          </cell>
          <cell r="E148">
            <v>4</v>
          </cell>
          <cell r="F148">
            <v>20</v>
          </cell>
          <cell r="G148">
            <v>654</v>
          </cell>
          <cell r="H148">
            <v>160</v>
          </cell>
          <cell r="J148">
            <v>0</v>
          </cell>
          <cell r="K148">
            <v>3</v>
          </cell>
          <cell r="L148">
            <v>3</v>
          </cell>
          <cell r="M148">
            <v>100</v>
          </cell>
          <cell r="N148">
            <v>8.73</v>
          </cell>
          <cell r="O148">
            <v>8.73</v>
          </cell>
          <cell r="P148">
            <v>0</v>
          </cell>
          <cell r="R148">
            <v>0</v>
          </cell>
          <cell r="T148">
            <v>0.3436426116838488</v>
          </cell>
          <cell r="V148" t="str">
            <v>NF, adjust choke to 20%</v>
          </cell>
          <cell r="W148">
            <v>8730</v>
          </cell>
          <cell r="X148">
            <v>0</v>
          </cell>
          <cell r="Y148">
            <v>0.3436426116838488</v>
          </cell>
          <cell r="Z148">
            <v>0</v>
          </cell>
        </row>
        <row r="149">
          <cell r="B149">
            <v>44401</v>
          </cell>
          <cell r="C149" t="str">
            <v>B-13 (Arang)</v>
          </cell>
          <cell r="D149" t="str">
            <v>B-13 (Arang):Arang</v>
          </cell>
          <cell r="E149">
            <v>13</v>
          </cell>
          <cell r="F149">
            <v>65</v>
          </cell>
          <cell r="G149">
            <v>231</v>
          </cell>
          <cell r="H149">
            <v>151</v>
          </cell>
          <cell r="I149">
            <v>5</v>
          </cell>
          <cell r="J149">
            <v>1</v>
          </cell>
          <cell r="K149">
            <v>17</v>
          </cell>
          <cell r="L149">
            <v>18</v>
          </cell>
          <cell r="M149">
            <v>94.444444444444443</v>
          </cell>
          <cell r="N149">
            <v>12.407</v>
          </cell>
          <cell r="O149">
            <v>12.407</v>
          </cell>
          <cell r="P149">
            <v>0</v>
          </cell>
          <cell r="R149">
            <v>12407000</v>
          </cell>
          <cell r="T149">
            <v>1.4507939066655919</v>
          </cell>
          <cell r="V149" t="str">
            <v xml:space="preserve">NF, adjust choke to 65% full rate. </v>
          </cell>
          <cell r="W149">
            <v>12407</v>
          </cell>
          <cell r="X149">
            <v>0</v>
          </cell>
          <cell r="Y149">
            <v>1.3701942451841702</v>
          </cell>
          <cell r="Z149">
            <v>8.059966148142178E-2</v>
          </cell>
        </row>
        <row r="150">
          <cell r="B150">
            <v>44409</v>
          </cell>
          <cell r="C150" t="str">
            <v>B-13 (Arang)</v>
          </cell>
          <cell r="D150" t="str">
            <v>B-13 (Arang):Arang</v>
          </cell>
          <cell r="E150">
            <v>12</v>
          </cell>
          <cell r="F150">
            <v>27</v>
          </cell>
          <cell r="G150">
            <v>446</v>
          </cell>
          <cell r="H150">
            <v>161</v>
          </cell>
          <cell r="I150">
            <v>5</v>
          </cell>
          <cell r="J150">
            <v>2</v>
          </cell>
          <cell r="K150">
            <v>0</v>
          </cell>
          <cell r="L150">
            <v>2</v>
          </cell>
          <cell r="M150">
            <v>0</v>
          </cell>
          <cell r="N150">
            <v>9.4</v>
          </cell>
          <cell r="O150">
            <v>9.4</v>
          </cell>
          <cell r="P150">
            <v>0</v>
          </cell>
          <cell r="R150">
            <v>4700000</v>
          </cell>
          <cell r="T150">
            <v>0.21276595744680851</v>
          </cell>
          <cell r="V150" t="str">
            <v>NF, choke back 27% quick test</v>
          </cell>
          <cell r="W150">
            <v>9400</v>
          </cell>
          <cell r="X150">
            <v>0</v>
          </cell>
          <cell r="Y150">
            <v>0</v>
          </cell>
          <cell r="Z150">
            <v>0.21276595744680851</v>
          </cell>
        </row>
        <row r="151">
          <cell r="B151">
            <v>44411</v>
          </cell>
          <cell r="C151" t="str">
            <v>B-13 (Arang)</v>
          </cell>
          <cell r="D151" t="str">
            <v>B-13 (Arang):Arang</v>
          </cell>
          <cell r="E151">
            <v>12</v>
          </cell>
          <cell r="F151">
            <v>18</v>
          </cell>
          <cell r="G151">
            <v>693</v>
          </cell>
          <cell r="H151">
            <v>156</v>
          </cell>
          <cell r="I151">
            <v>5</v>
          </cell>
          <cell r="J151">
            <v>1</v>
          </cell>
          <cell r="K151">
            <v>12</v>
          </cell>
          <cell r="L151">
            <v>13</v>
          </cell>
          <cell r="M151">
            <v>92.307692307692307</v>
          </cell>
          <cell r="N151">
            <v>7.1</v>
          </cell>
          <cell r="O151">
            <v>7.1</v>
          </cell>
          <cell r="P151">
            <v>0</v>
          </cell>
          <cell r="R151">
            <v>7100000</v>
          </cell>
          <cell r="T151">
            <v>1.8309859154929577</v>
          </cell>
          <cell r="V151" t="str">
            <v>NF, choke back 18% due to low demand (B-13 swing)</v>
          </cell>
          <cell r="W151">
            <v>7100</v>
          </cell>
          <cell r="X151">
            <v>0</v>
          </cell>
          <cell r="Y151">
            <v>1.6901408450704227</v>
          </cell>
          <cell r="Z151">
            <v>0.14084507042253522</v>
          </cell>
        </row>
        <row r="152">
          <cell r="B152">
            <v>44423</v>
          </cell>
          <cell r="C152" t="str">
            <v>B-13 (Arang)</v>
          </cell>
          <cell r="D152" t="str">
            <v>B-13 (Arang):Arang</v>
          </cell>
          <cell r="E152">
            <v>12</v>
          </cell>
          <cell r="F152">
            <v>39.6</v>
          </cell>
          <cell r="G152">
            <v>300</v>
          </cell>
          <cell r="H152">
            <v>162</v>
          </cell>
          <cell r="I152">
            <v>5</v>
          </cell>
          <cell r="J152">
            <v>1.07</v>
          </cell>
          <cell r="K152">
            <v>12.24</v>
          </cell>
          <cell r="L152">
            <v>13.31</v>
          </cell>
          <cell r="M152">
            <v>91.960931630353116</v>
          </cell>
          <cell r="N152">
            <v>11.76</v>
          </cell>
          <cell r="O152">
            <v>11.76</v>
          </cell>
          <cell r="R152">
            <v>10990654.205607476</v>
          </cell>
          <cell r="T152">
            <v>1.1318027210884354</v>
          </cell>
          <cell r="V152" t="str">
            <v>NF, well test at choke 40%</v>
          </cell>
          <cell r="W152">
            <v>11760</v>
          </cell>
          <cell r="X152">
            <v>0</v>
          </cell>
          <cell r="Y152">
            <v>1.0408163265306123</v>
          </cell>
          <cell r="Z152">
            <v>9.0986394557823133E-2</v>
          </cell>
        </row>
        <row r="153">
          <cell r="B153">
            <v>44438</v>
          </cell>
          <cell r="C153" t="str">
            <v>B-13 (Arang)</v>
          </cell>
          <cell r="D153" t="str">
            <v>B-13 (Arang):Arang</v>
          </cell>
          <cell r="E153">
            <v>15</v>
          </cell>
          <cell r="F153">
            <v>35</v>
          </cell>
          <cell r="G153">
            <v>314</v>
          </cell>
          <cell r="H153">
            <v>161</v>
          </cell>
          <cell r="I153">
            <v>5</v>
          </cell>
          <cell r="J153">
            <v>2</v>
          </cell>
          <cell r="K153">
            <v>19</v>
          </cell>
          <cell r="L153">
            <v>21</v>
          </cell>
          <cell r="M153">
            <v>90.476190476190482</v>
          </cell>
          <cell r="N153">
            <v>10.387</v>
          </cell>
          <cell r="O153">
            <v>10.387</v>
          </cell>
          <cell r="R153">
            <v>5193500</v>
          </cell>
          <cell r="T153">
            <v>2.0217579666891305</v>
          </cell>
          <cell r="V153" t="str">
            <v>NF, Arang well</v>
          </cell>
          <cell r="W153">
            <v>10387</v>
          </cell>
          <cell r="X153">
            <v>0</v>
          </cell>
          <cell r="Y153">
            <v>1.8292095889092133</v>
          </cell>
          <cell r="Z153">
            <v>0.19254837777991721</v>
          </cell>
        </row>
        <row r="154">
          <cell r="B154">
            <v>44440</v>
          </cell>
          <cell r="C154" t="str">
            <v>B-13 (Arang)</v>
          </cell>
          <cell r="D154" t="str">
            <v>B-13 (Arang):Arang</v>
          </cell>
          <cell r="E154">
            <v>5</v>
          </cell>
          <cell r="F154">
            <v>35</v>
          </cell>
          <cell r="G154">
            <v>311</v>
          </cell>
          <cell r="H154">
            <v>154</v>
          </cell>
          <cell r="I154">
            <v>5</v>
          </cell>
          <cell r="J154">
            <v>1</v>
          </cell>
          <cell r="K154">
            <v>15</v>
          </cell>
          <cell r="L154">
            <v>16</v>
          </cell>
          <cell r="M154">
            <v>93.75</v>
          </cell>
          <cell r="N154">
            <v>10.31</v>
          </cell>
          <cell r="O154">
            <v>10.31</v>
          </cell>
          <cell r="R154">
            <v>10310000</v>
          </cell>
          <cell r="T154">
            <v>1.5518913676042676</v>
          </cell>
          <cell r="V154" t="str">
            <v>NF, Arang Well, WC sampling monthly Aug is 100%</v>
          </cell>
          <cell r="W154">
            <v>10310</v>
          </cell>
          <cell r="X154">
            <v>0</v>
          </cell>
          <cell r="Y154">
            <v>1.4548981571290009</v>
          </cell>
          <cell r="Z154">
            <v>9.6993210475266725E-2</v>
          </cell>
        </row>
        <row r="155">
          <cell r="B155">
            <v>44441</v>
          </cell>
          <cell r="C155" t="str">
            <v>B-13 (Arang)</v>
          </cell>
          <cell r="D155" t="str">
            <v>B-13 (Arang):Arang</v>
          </cell>
          <cell r="E155">
            <v>13</v>
          </cell>
          <cell r="F155">
            <v>40</v>
          </cell>
          <cell r="G155">
            <v>265</v>
          </cell>
          <cell r="H155">
            <v>160</v>
          </cell>
          <cell r="I155">
            <v>5</v>
          </cell>
          <cell r="J155">
            <v>0</v>
          </cell>
          <cell r="K155">
            <v>8</v>
          </cell>
          <cell r="L155">
            <v>8</v>
          </cell>
          <cell r="M155">
            <v>100</v>
          </cell>
          <cell r="N155">
            <v>10.54</v>
          </cell>
          <cell r="O155">
            <v>10.54</v>
          </cell>
          <cell r="R155">
            <v>0</v>
          </cell>
          <cell r="T155">
            <v>0.75901328273244784</v>
          </cell>
          <cell r="V155" t="str">
            <v>NF, increase Choke to 40%, some water slug but average water still low</v>
          </cell>
          <cell r="W155">
            <v>10540</v>
          </cell>
          <cell r="X155">
            <v>0</v>
          </cell>
          <cell r="Y155">
            <v>0.75901328273244784</v>
          </cell>
          <cell r="Z155">
            <v>0</v>
          </cell>
        </row>
        <row r="156">
          <cell r="B156">
            <v>44442</v>
          </cell>
          <cell r="C156" t="str">
            <v>B-13 (Arang)</v>
          </cell>
          <cell r="D156" t="str">
            <v>B-13 (Arang):Arang</v>
          </cell>
          <cell r="E156">
            <v>22</v>
          </cell>
          <cell r="F156">
            <v>100</v>
          </cell>
          <cell r="G156">
            <v>249</v>
          </cell>
          <cell r="H156">
            <v>161</v>
          </cell>
          <cell r="I156">
            <v>5</v>
          </cell>
          <cell r="J156">
            <v>0</v>
          </cell>
          <cell r="K156">
            <v>13</v>
          </cell>
          <cell r="L156">
            <v>13</v>
          </cell>
          <cell r="M156">
            <v>100</v>
          </cell>
          <cell r="N156">
            <v>10.5</v>
          </cell>
          <cell r="O156">
            <v>10.5</v>
          </cell>
          <cell r="R156">
            <v>0</v>
          </cell>
          <cell r="T156">
            <v>1.2380952380952381</v>
          </cell>
          <cell r="V156" t="str">
            <v>NF, full open Choke, no gas gain, more spike water (suspect increasing press downstream as restriction) but avg water stable low, plan to choke back.</v>
          </cell>
          <cell r="W156">
            <v>10500</v>
          </cell>
          <cell r="X156">
            <v>0</v>
          </cell>
          <cell r="Y156">
            <v>1.2380952380952381</v>
          </cell>
          <cell r="Z156">
            <v>0</v>
          </cell>
        </row>
        <row r="157">
          <cell r="B157">
            <v>44453</v>
          </cell>
          <cell r="C157" t="str">
            <v>B-13 (Arang)</v>
          </cell>
          <cell r="D157" t="str">
            <v>B-13 (Arang):Arang</v>
          </cell>
          <cell r="E157">
            <v>19</v>
          </cell>
          <cell r="F157">
            <v>100</v>
          </cell>
          <cell r="G157">
            <v>218</v>
          </cell>
          <cell r="H157">
            <v>158</v>
          </cell>
          <cell r="I157">
            <v>5</v>
          </cell>
          <cell r="J157">
            <v>0</v>
          </cell>
          <cell r="K157">
            <v>11</v>
          </cell>
          <cell r="L157">
            <v>11</v>
          </cell>
          <cell r="M157">
            <v>100</v>
          </cell>
          <cell r="N157">
            <v>9.9700000000000006</v>
          </cell>
          <cell r="O157">
            <v>9.9700000000000006</v>
          </cell>
          <cell r="R157">
            <v>0</v>
          </cell>
          <cell r="T157">
            <v>1.103309929789368</v>
          </cell>
          <cell r="V157" t="str">
            <v>NF, full open choke</v>
          </cell>
          <cell r="W157">
            <v>9970</v>
          </cell>
          <cell r="X157">
            <v>0</v>
          </cell>
          <cell r="Y157">
            <v>1.103309929789368</v>
          </cell>
          <cell r="Z157">
            <v>0</v>
          </cell>
        </row>
        <row r="158">
          <cell r="B158">
            <v>44472</v>
          </cell>
          <cell r="C158" t="str">
            <v>B-13 (Arang)</v>
          </cell>
          <cell r="D158" t="str">
            <v>B-13 (Arang):Arang</v>
          </cell>
          <cell r="E158">
            <v>12</v>
          </cell>
          <cell r="F158">
            <v>100</v>
          </cell>
          <cell r="G158">
            <v>218</v>
          </cell>
          <cell r="H158">
            <v>158</v>
          </cell>
          <cell r="I158">
            <v>140</v>
          </cell>
          <cell r="J158">
            <v>0</v>
          </cell>
          <cell r="K158">
            <v>11</v>
          </cell>
          <cell r="L158">
            <v>11</v>
          </cell>
          <cell r="M158">
            <v>100</v>
          </cell>
          <cell r="N158">
            <v>8.9499999999999993</v>
          </cell>
          <cell r="O158">
            <v>8.9499999999999993</v>
          </cell>
          <cell r="P158">
            <v>0</v>
          </cell>
          <cell r="R158">
            <v>0</v>
          </cell>
          <cell r="T158">
            <v>1.229050279329609</v>
          </cell>
          <cell r="V158" t="str">
            <v>NF, full open Choke, CHP increased to 140#, email discussion has been addressed to Ops and WI</v>
          </cell>
          <cell r="W158">
            <v>8950</v>
          </cell>
          <cell r="X158">
            <v>0</v>
          </cell>
          <cell r="Y158">
            <v>1.229050279329609</v>
          </cell>
          <cell r="Z158">
            <v>0</v>
          </cell>
        </row>
        <row r="159">
          <cell r="B159">
            <v>44484</v>
          </cell>
          <cell r="C159" t="str">
            <v>B-13 (Arang)</v>
          </cell>
          <cell r="D159" t="str">
            <v>B-13 (Arang):Arang</v>
          </cell>
          <cell r="E159">
            <v>4</v>
          </cell>
          <cell r="F159">
            <v>100</v>
          </cell>
          <cell r="G159">
            <v>204</v>
          </cell>
          <cell r="H159">
            <v>154</v>
          </cell>
          <cell r="I159">
            <v>135</v>
          </cell>
          <cell r="J159">
            <v>0</v>
          </cell>
          <cell r="K159">
            <v>36</v>
          </cell>
          <cell r="L159">
            <v>36</v>
          </cell>
          <cell r="M159">
            <v>100</v>
          </cell>
          <cell r="N159">
            <v>8.16</v>
          </cell>
          <cell r="O159">
            <v>8.16</v>
          </cell>
          <cell r="P159">
            <v>0</v>
          </cell>
          <cell r="R159">
            <v>0</v>
          </cell>
          <cell r="T159">
            <v>4.4117647058823533</v>
          </cell>
          <cell r="V159" t="str">
            <v>NF, full Choke</v>
          </cell>
          <cell r="W159">
            <v>8160</v>
          </cell>
          <cell r="X159">
            <v>0</v>
          </cell>
          <cell r="Y159">
            <v>4.4117647058823533</v>
          </cell>
          <cell r="Z159">
            <v>0</v>
          </cell>
        </row>
        <row r="160">
          <cell r="B160">
            <v>44492</v>
          </cell>
          <cell r="C160" t="str">
            <v>B-13 (Arang)</v>
          </cell>
          <cell r="D160" t="str">
            <v>B-13 (Arang):Arang</v>
          </cell>
          <cell r="E160">
            <v>24</v>
          </cell>
          <cell r="F160">
            <v>100</v>
          </cell>
          <cell r="G160">
            <v>202</v>
          </cell>
          <cell r="H160">
            <v>157</v>
          </cell>
          <cell r="I160">
            <v>128</v>
          </cell>
          <cell r="J160">
            <v>0</v>
          </cell>
          <cell r="K160">
            <v>33</v>
          </cell>
          <cell r="L160">
            <v>33</v>
          </cell>
          <cell r="M160">
            <v>100</v>
          </cell>
          <cell r="N160">
            <v>7.9909999999999997</v>
          </cell>
          <cell r="O160">
            <v>7.9909999999999997</v>
          </cell>
          <cell r="P160">
            <v>0</v>
          </cell>
          <cell r="R160">
            <v>0</v>
          </cell>
          <cell r="T160">
            <v>4.1296458515830308</v>
          </cell>
          <cell r="V160" t="str">
            <v>NF, full choke, WC (oct '21) ~ 100%</v>
          </cell>
          <cell r="W160">
            <v>7991</v>
          </cell>
          <cell r="X160">
            <v>0</v>
          </cell>
          <cell r="Y160">
            <v>4.1296458515830308</v>
          </cell>
          <cell r="Z160">
            <v>0</v>
          </cell>
        </row>
        <row r="161">
          <cell r="B161">
            <v>44498</v>
          </cell>
          <cell r="C161" t="str">
            <v>B-13 (Arang)</v>
          </cell>
          <cell r="D161" t="str">
            <v>B-13 (Arang):Arang</v>
          </cell>
          <cell r="E161">
            <v>25.5</v>
          </cell>
          <cell r="F161">
            <v>100</v>
          </cell>
          <cell r="G161">
            <v>200</v>
          </cell>
          <cell r="H161">
            <v>160</v>
          </cell>
          <cell r="I161">
            <v>125</v>
          </cell>
          <cell r="J161">
            <v>0</v>
          </cell>
          <cell r="K161">
            <v>14</v>
          </cell>
          <cell r="L161">
            <v>14</v>
          </cell>
          <cell r="M161">
            <v>100</v>
          </cell>
          <cell r="N161">
            <v>7.78</v>
          </cell>
          <cell r="O161">
            <v>7.78</v>
          </cell>
          <cell r="P161">
            <v>0</v>
          </cell>
          <cell r="R161">
            <v>0</v>
          </cell>
          <cell r="T161">
            <v>1.7994858611825193</v>
          </cell>
          <cell r="V161" t="str">
            <v>NF, full open choke, no sampling</v>
          </cell>
          <cell r="W161">
            <v>7780</v>
          </cell>
          <cell r="X161">
            <v>0</v>
          </cell>
          <cell r="Y161">
            <v>1.7994858611825193</v>
          </cell>
          <cell r="Z161">
            <v>0</v>
          </cell>
        </row>
        <row r="162">
          <cell r="B162">
            <v>44507</v>
          </cell>
          <cell r="C162" t="str">
            <v>B-13 (Arang)</v>
          </cell>
          <cell r="D162" t="str">
            <v>B-13 (Arang):Arang</v>
          </cell>
          <cell r="E162">
            <v>21</v>
          </cell>
          <cell r="F162">
            <v>100</v>
          </cell>
          <cell r="G162">
            <v>203</v>
          </cell>
          <cell r="H162">
            <v>161</v>
          </cell>
          <cell r="I162">
            <v>121</v>
          </cell>
          <cell r="J162">
            <v>0</v>
          </cell>
          <cell r="K162">
            <v>13</v>
          </cell>
          <cell r="L162">
            <v>13</v>
          </cell>
          <cell r="M162">
            <v>100</v>
          </cell>
          <cell r="N162">
            <v>7.673</v>
          </cell>
          <cell r="O162">
            <v>7.673</v>
          </cell>
          <cell r="P162">
            <v>0</v>
          </cell>
          <cell r="R162">
            <v>0</v>
          </cell>
          <cell r="T162">
            <v>1.6942525739606411</v>
          </cell>
          <cell r="V162" t="str">
            <v xml:space="preserve">NF, Full open,  Arang, update well test, </v>
          </cell>
          <cell r="W162">
            <v>7673</v>
          </cell>
          <cell r="X162">
            <v>0</v>
          </cell>
          <cell r="Y162">
            <v>1.6942525739606411</v>
          </cell>
          <cell r="Z162">
            <v>0</v>
          </cell>
        </row>
        <row r="163">
          <cell r="B163">
            <v>44515</v>
          </cell>
          <cell r="C163" t="str">
            <v>B-13 (Arang)</v>
          </cell>
          <cell r="D163" t="str">
            <v>B-13 (Arang):Arang</v>
          </cell>
          <cell r="E163">
            <v>17</v>
          </cell>
          <cell r="F163">
            <v>100</v>
          </cell>
          <cell r="G163">
            <v>200</v>
          </cell>
          <cell r="H163">
            <v>161</v>
          </cell>
          <cell r="I163">
            <v>117</v>
          </cell>
          <cell r="J163">
            <v>0</v>
          </cell>
          <cell r="K163">
            <v>19</v>
          </cell>
          <cell r="L163">
            <v>19</v>
          </cell>
          <cell r="M163">
            <v>100</v>
          </cell>
          <cell r="N163">
            <v>7.4779999999999998</v>
          </cell>
          <cell r="O163">
            <v>7.4779999999999998</v>
          </cell>
          <cell r="P163">
            <v>0</v>
          </cell>
          <cell r="R163">
            <v>0</v>
          </cell>
          <cell r="T163">
            <v>2.5407863064990641</v>
          </cell>
          <cell r="V163" t="str">
            <v>NF, Arang, Full open choke</v>
          </cell>
          <cell r="W163">
            <v>7478</v>
          </cell>
          <cell r="X163">
            <v>0</v>
          </cell>
          <cell r="Y163">
            <v>2.5407863064990641</v>
          </cell>
          <cell r="Z163">
            <v>0</v>
          </cell>
        </row>
        <row r="164">
          <cell r="B164">
            <v>44544</v>
          </cell>
          <cell r="C164" t="str">
            <v>B-13 (Arang)</v>
          </cell>
          <cell r="D164" t="str">
            <v>B-13 (Arang):Arang</v>
          </cell>
          <cell r="E164">
            <v>91</v>
          </cell>
          <cell r="F164">
            <v>100</v>
          </cell>
          <cell r="G164">
            <v>227</v>
          </cell>
          <cell r="H164">
            <v>152</v>
          </cell>
          <cell r="I164">
            <v>107</v>
          </cell>
          <cell r="J164">
            <v>0</v>
          </cell>
          <cell r="K164">
            <v>0</v>
          </cell>
          <cell r="L164">
            <v>0</v>
          </cell>
          <cell r="M164">
            <v>0</v>
          </cell>
          <cell r="N164">
            <v>6.2939999999999996</v>
          </cell>
          <cell r="O164">
            <v>6.2939999999999996</v>
          </cell>
          <cell r="P164">
            <v>0</v>
          </cell>
          <cell r="R164">
            <v>0</v>
          </cell>
          <cell r="T164">
            <v>0</v>
          </cell>
          <cell r="V164" t="str">
            <v>NF, Arang, liquid unable to record due to 1" liquid line of TS is temporarily replaced by spool for accomodate HWU job</v>
          </cell>
          <cell r="W164">
            <v>6294</v>
          </cell>
          <cell r="X164">
            <v>0</v>
          </cell>
          <cell r="Y164">
            <v>0</v>
          </cell>
          <cell r="Z164">
            <v>0</v>
          </cell>
        </row>
        <row r="165">
          <cell r="B165">
            <v>44558</v>
          </cell>
          <cell r="C165" t="str">
            <v>B-13 (Arang)</v>
          </cell>
          <cell r="D165" t="str">
            <v>B-13 (Arang):Arang</v>
          </cell>
          <cell r="E165">
            <v>20</v>
          </cell>
          <cell r="F165">
            <v>100</v>
          </cell>
          <cell r="G165">
            <v>232</v>
          </cell>
          <cell r="H165">
            <v>157</v>
          </cell>
          <cell r="I165">
            <v>103</v>
          </cell>
          <cell r="J165">
            <v>0</v>
          </cell>
          <cell r="K165">
            <v>0</v>
          </cell>
          <cell r="L165">
            <v>0</v>
          </cell>
          <cell r="M165">
            <v>0</v>
          </cell>
          <cell r="N165">
            <v>6.056</v>
          </cell>
          <cell r="O165">
            <v>6.056</v>
          </cell>
          <cell r="P165">
            <v>0</v>
          </cell>
          <cell r="R165">
            <v>0</v>
          </cell>
          <cell r="T165">
            <v>0</v>
          </cell>
          <cell r="V165" t="str">
            <v>NF, Arang, liquid unable to record due to 1" liquid line of TS is temporarily replaced by spool for accomodate HWU job</v>
          </cell>
          <cell r="W165">
            <v>6056</v>
          </cell>
          <cell r="X165">
            <v>0</v>
          </cell>
          <cell r="Y165">
            <v>0</v>
          </cell>
          <cell r="Z165">
            <v>0</v>
          </cell>
        </row>
        <row r="166">
          <cell r="B166">
            <v>44559</v>
          </cell>
          <cell r="C166" t="str">
            <v>B-13 (Arang)</v>
          </cell>
          <cell r="D166" t="str">
            <v>B-13 (Arang):Arang</v>
          </cell>
          <cell r="E166">
            <v>24</v>
          </cell>
          <cell r="F166">
            <v>100</v>
          </cell>
          <cell r="G166">
            <v>230</v>
          </cell>
          <cell r="H166">
            <v>159</v>
          </cell>
          <cell r="I166">
            <v>103</v>
          </cell>
          <cell r="J166">
            <v>0</v>
          </cell>
          <cell r="K166">
            <v>0</v>
          </cell>
          <cell r="L166">
            <v>0</v>
          </cell>
          <cell r="M166">
            <v>0</v>
          </cell>
          <cell r="N166">
            <v>6.0540000000000003</v>
          </cell>
          <cell r="O166">
            <v>6.0540000000000003</v>
          </cell>
          <cell r="P166">
            <v>0</v>
          </cell>
          <cell r="R166">
            <v>0</v>
          </cell>
          <cell r="T166">
            <v>0</v>
          </cell>
          <cell r="V166" t="str">
            <v>NF, Arang, liquid unable to record due to 1" liquid line of TS is temporarily replaced by spool for accomodate HWU job</v>
          </cell>
          <cell r="W166">
            <v>6054</v>
          </cell>
          <cell r="X166">
            <v>0</v>
          </cell>
          <cell r="Y166">
            <v>0</v>
          </cell>
          <cell r="Z166">
            <v>0</v>
          </cell>
        </row>
        <row r="167">
          <cell r="B167">
            <v>44560</v>
          </cell>
          <cell r="C167" t="str">
            <v>B-13 (Arang)</v>
          </cell>
          <cell r="D167" t="str">
            <v>B-13 (Arang):Arang</v>
          </cell>
          <cell r="E167">
            <v>24</v>
          </cell>
          <cell r="F167">
            <v>100</v>
          </cell>
          <cell r="G167">
            <v>231</v>
          </cell>
          <cell r="H167">
            <v>159</v>
          </cell>
          <cell r="I167">
            <v>103</v>
          </cell>
          <cell r="J167">
            <v>0</v>
          </cell>
          <cell r="K167">
            <v>0</v>
          </cell>
          <cell r="L167">
            <v>0</v>
          </cell>
          <cell r="M167">
            <v>0</v>
          </cell>
          <cell r="N167">
            <v>6.0279999999999996</v>
          </cell>
          <cell r="O167">
            <v>6.0279999999999996</v>
          </cell>
          <cell r="P167">
            <v>0</v>
          </cell>
          <cell r="R167">
            <v>0</v>
          </cell>
          <cell r="T167">
            <v>0</v>
          </cell>
          <cell r="V167" t="str">
            <v>NF, Arang, liquid unable to record due to 1" liquid line of TS is temporarily replaced by spool for accomodate HWU job</v>
          </cell>
          <cell r="W167">
            <v>6028</v>
          </cell>
          <cell r="X167">
            <v>0</v>
          </cell>
          <cell r="Y167">
            <v>0</v>
          </cell>
          <cell r="Z167">
            <v>0</v>
          </cell>
        </row>
        <row r="168">
          <cell r="B168">
            <v>44561</v>
          </cell>
          <cell r="C168" t="str">
            <v>B-13 (Arang)</v>
          </cell>
          <cell r="D168" t="str">
            <v>B-13 (Arang):Arang</v>
          </cell>
          <cell r="E168">
            <v>24</v>
          </cell>
          <cell r="F168">
            <v>100</v>
          </cell>
          <cell r="G168">
            <v>231</v>
          </cell>
          <cell r="H168">
            <v>158</v>
          </cell>
          <cell r="I168">
            <v>102</v>
          </cell>
          <cell r="J168">
            <v>0</v>
          </cell>
          <cell r="K168">
            <v>0</v>
          </cell>
          <cell r="L168">
            <v>0</v>
          </cell>
          <cell r="M168">
            <v>0</v>
          </cell>
          <cell r="N168">
            <v>6.0170000000000003</v>
          </cell>
          <cell r="O168">
            <v>6.0170000000000003</v>
          </cell>
          <cell r="P168">
            <v>0</v>
          </cell>
          <cell r="R168">
            <v>0</v>
          </cell>
          <cell r="T168">
            <v>0</v>
          </cell>
          <cell r="V168" t="str">
            <v>NF, Arang, liquid unable to record due to 1" liquid line of TS is temporarily replaced by spool for accomodate HWU job</v>
          </cell>
          <cell r="W168">
            <v>6017</v>
          </cell>
          <cell r="X168">
            <v>0</v>
          </cell>
          <cell r="Y168">
            <v>0</v>
          </cell>
          <cell r="Z168">
            <v>0</v>
          </cell>
        </row>
        <row r="169">
          <cell r="B169">
            <v>44562</v>
          </cell>
          <cell r="C169" t="str">
            <v>B-13 (Arang)</v>
          </cell>
          <cell r="D169" t="str">
            <v>B-13 (Arang):Arang</v>
          </cell>
          <cell r="E169">
            <v>24</v>
          </cell>
          <cell r="F169">
            <v>100</v>
          </cell>
          <cell r="G169">
            <v>233</v>
          </cell>
          <cell r="H169">
            <v>158</v>
          </cell>
          <cell r="I169">
            <v>102</v>
          </cell>
          <cell r="J169">
            <v>0</v>
          </cell>
          <cell r="K169">
            <v>0</v>
          </cell>
          <cell r="L169">
            <v>0</v>
          </cell>
          <cell r="M169">
            <v>0</v>
          </cell>
          <cell r="N169">
            <v>5.9889999999999999</v>
          </cell>
          <cell r="O169">
            <v>5.9889999999999999</v>
          </cell>
          <cell r="P169">
            <v>0</v>
          </cell>
          <cell r="R169">
            <v>0</v>
          </cell>
          <cell r="T169">
            <v>0</v>
          </cell>
          <cell r="V169" t="str">
            <v>NF, Arang, liquid unable to record due to 1" liquid line of TS is temporarily replaced by spool for accomodate HWU job</v>
          </cell>
          <cell r="W169">
            <v>5989</v>
          </cell>
          <cell r="X169">
            <v>0</v>
          </cell>
          <cell r="Y169">
            <v>0</v>
          </cell>
          <cell r="Z169">
            <v>0</v>
          </cell>
        </row>
        <row r="170">
          <cell r="B170">
            <v>44571</v>
          </cell>
          <cell r="C170" t="str">
            <v>B-13 (Arang)</v>
          </cell>
          <cell r="D170" t="str">
            <v>B-13 (Arang):Arang</v>
          </cell>
          <cell r="E170">
            <v>14</v>
          </cell>
          <cell r="F170">
            <v>100</v>
          </cell>
          <cell r="G170">
            <v>226</v>
          </cell>
          <cell r="H170">
            <v>156</v>
          </cell>
          <cell r="I170">
            <v>100</v>
          </cell>
          <cell r="J170">
            <v>0</v>
          </cell>
          <cell r="K170">
            <v>0</v>
          </cell>
          <cell r="L170">
            <v>0</v>
          </cell>
          <cell r="M170">
            <v>0</v>
          </cell>
          <cell r="N170">
            <v>5.63</v>
          </cell>
          <cell r="O170">
            <v>5.63</v>
          </cell>
          <cell r="P170">
            <v>0</v>
          </cell>
          <cell r="R170">
            <v>0</v>
          </cell>
          <cell r="T170">
            <v>0</v>
          </cell>
          <cell r="V170" t="str">
            <v>NF, Arang, iquid unable to record due to 1" liquid line of TS is temporarily replaced by spool for accomodate HWU job</v>
          </cell>
          <cell r="W170">
            <v>5630</v>
          </cell>
          <cell r="X170">
            <v>0</v>
          </cell>
          <cell r="Y170">
            <v>0</v>
          </cell>
          <cell r="Z170">
            <v>0</v>
          </cell>
        </row>
        <row r="171">
          <cell r="B171">
            <v>44572</v>
          </cell>
          <cell r="C171" t="str">
            <v>B-13 (Arang)</v>
          </cell>
          <cell r="D171" t="str">
            <v>B-13 (Arang):Arang</v>
          </cell>
          <cell r="E171">
            <v>13</v>
          </cell>
          <cell r="F171">
            <v>100</v>
          </cell>
          <cell r="G171">
            <v>222</v>
          </cell>
          <cell r="H171">
            <v>154</v>
          </cell>
          <cell r="I171">
            <v>97</v>
          </cell>
          <cell r="J171">
            <v>0</v>
          </cell>
          <cell r="K171">
            <v>0</v>
          </cell>
          <cell r="L171">
            <v>0</v>
          </cell>
          <cell r="M171">
            <v>0</v>
          </cell>
          <cell r="N171">
            <v>5.71</v>
          </cell>
          <cell r="O171">
            <v>5.71</v>
          </cell>
          <cell r="P171">
            <v>0</v>
          </cell>
          <cell r="R171">
            <v>0</v>
          </cell>
          <cell r="T171">
            <v>0</v>
          </cell>
          <cell r="V171" t="str">
            <v>NF, Arang, liquid unable to record due to 1" liquid line of TS is temporarily replaced by spool for accomodate HWU job</v>
          </cell>
          <cell r="W171">
            <v>5710</v>
          </cell>
          <cell r="X171">
            <v>0</v>
          </cell>
          <cell r="Y171">
            <v>0</v>
          </cell>
          <cell r="Z171">
            <v>0</v>
          </cell>
        </row>
        <row r="172">
          <cell r="B172">
            <v>44577</v>
          </cell>
          <cell r="C172" t="str">
            <v>B-13 (Arang)</v>
          </cell>
          <cell r="D172" t="str">
            <v>B-13 (Arang):Arang</v>
          </cell>
          <cell r="E172">
            <v>24</v>
          </cell>
          <cell r="F172">
            <v>100</v>
          </cell>
          <cell r="G172">
            <v>219</v>
          </cell>
          <cell r="H172">
            <v>154</v>
          </cell>
          <cell r="I172">
            <v>217</v>
          </cell>
          <cell r="J172">
            <v>0</v>
          </cell>
          <cell r="K172">
            <v>0.12</v>
          </cell>
          <cell r="L172">
            <v>0.12</v>
          </cell>
          <cell r="M172">
            <v>100</v>
          </cell>
          <cell r="N172">
            <v>5.75</v>
          </cell>
          <cell r="O172">
            <v>5.75</v>
          </cell>
          <cell r="P172">
            <v>0</v>
          </cell>
          <cell r="R172">
            <v>0</v>
          </cell>
          <cell r="T172">
            <v>2.0869565217391306E-2</v>
          </cell>
          <cell r="V172" t="str">
            <v>NF, Arang, post shut in/blackout 12 Jan 2022</v>
          </cell>
          <cell r="W172">
            <v>5750</v>
          </cell>
          <cell r="X172">
            <v>0</v>
          </cell>
          <cell r="Y172">
            <v>2.0869565217391303E-2</v>
          </cell>
          <cell r="Z172">
            <v>0</v>
          </cell>
        </row>
        <row r="173">
          <cell r="B173">
            <v>44602</v>
          </cell>
          <cell r="C173" t="str">
            <v>B-13 (Arang)</v>
          </cell>
          <cell r="D173" t="str">
            <v>B-13 (Arang):Arang</v>
          </cell>
          <cell r="E173">
            <v>8</v>
          </cell>
          <cell r="F173">
            <v>100</v>
          </cell>
          <cell r="G173">
            <v>229</v>
          </cell>
          <cell r="H173">
            <v>160</v>
          </cell>
          <cell r="I173">
            <v>91</v>
          </cell>
          <cell r="J173">
            <v>0</v>
          </cell>
          <cell r="K173">
            <v>12</v>
          </cell>
          <cell r="L173">
            <v>12</v>
          </cell>
          <cell r="M173">
            <v>100</v>
          </cell>
          <cell r="N173">
            <v>5.36</v>
          </cell>
          <cell r="O173">
            <v>5.36</v>
          </cell>
          <cell r="P173">
            <v>0</v>
          </cell>
          <cell r="R173">
            <v>0</v>
          </cell>
          <cell r="T173">
            <v>2.2388059701492535</v>
          </cell>
          <cell r="V173" t="str">
            <v>NF, Arang, assume WC 100%.</v>
          </cell>
          <cell r="W173">
            <v>5360</v>
          </cell>
          <cell r="X173">
            <v>0</v>
          </cell>
          <cell r="Y173">
            <v>2.2388059701492535</v>
          </cell>
          <cell r="Z173">
            <v>0</v>
          </cell>
        </row>
        <row r="174">
          <cell r="B174">
            <v>44615</v>
          </cell>
          <cell r="C174" t="str">
            <v>B-13 (Arang)</v>
          </cell>
          <cell r="D174" t="str">
            <v>B-13 (Arang):Arang</v>
          </cell>
          <cell r="E174">
            <v>6</v>
          </cell>
          <cell r="F174">
            <v>100</v>
          </cell>
          <cell r="G174">
            <v>235</v>
          </cell>
          <cell r="H174">
            <v>152</v>
          </cell>
          <cell r="I174">
            <v>87</v>
          </cell>
          <cell r="J174">
            <v>0</v>
          </cell>
          <cell r="K174">
            <v>16</v>
          </cell>
          <cell r="L174">
            <v>16</v>
          </cell>
          <cell r="M174">
            <v>100</v>
          </cell>
          <cell r="N174">
            <v>5.44</v>
          </cell>
          <cell r="O174">
            <v>5.44</v>
          </cell>
          <cell r="P174">
            <v>0</v>
          </cell>
          <cell r="R174">
            <v>0</v>
          </cell>
          <cell r="T174">
            <v>2.9411764705882355</v>
          </cell>
          <cell r="V174" t="str">
            <v>NF, Arang, back online post shut in due to LP comp A tripped/</v>
          </cell>
          <cell r="W174">
            <v>5440</v>
          </cell>
          <cell r="X174">
            <v>0</v>
          </cell>
          <cell r="Y174">
            <v>2.9411764705882351</v>
          </cell>
          <cell r="Z174">
            <v>0</v>
          </cell>
        </row>
        <row r="175">
          <cell r="B175">
            <v>44618</v>
          </cell>
          <cell r="C175" t="str">
            <v>B-13 (Arang)</v>
          </cell>
          <cell r="D175" t="str">
            <v>B-13 (Arang):Arang</v>
          </cell>
          <cell r="E175">
            <v>7</v>
          </cell>
          <cell r="F175">
            <v>100</v>
          </cell>
          <cell r="G175">
            <v>253</v>
          </cell>
          <cell r="H175">
            <v>158</v>
          </cell>
          <cell r="I175">
            <v>88</v>
          </cell>
          <cell r="J175">
            <v>0</v>
          </cell>
          <cell r="K175">
            <v>76</v>
          </cell>
          <cell r="L175">
            <v>76</v>
          </cell>
          <cell r="M175">
            <v>100</v>
          </cell>
          <cell r="N175">
            <v>5.0199999999999996</v>
          </cell>
          <cell r="O175">
            <v>5.0199999999999996</v>
          </cell>
          <cell r="P175">
            <v>0</v>
          </cell>
          <cell r="R175">
            <v>0</v>
          </cell>
          <cell r="T175">
            <v>15.139442231075698</v>
          </cell>
          <cell r="V175" t="str">
            <v>NF, Arang, update well test, no sampling</v>
          </cell>
          <cell r="W175">
            <v>5020</v>
          </cell>
          <cell r="X175">
            <v>0</v>
          </cell>
          <cell r="Y175">
            <v>15.139442231075698</v>
          </cell>
          <cell r="Z175">
            <v>0</v>
          </cell>
        </row>
        <row r="176">
          <cell r="B176">
            <v>44657</v>
          </cell>
          <cell r="C176" t="str">
            <v>B-13 (Arang)</v>
          </cell>
          <cell r="D176" t="str">
            <v>B-13 (Arang):Arang</v>
          </cell>
          <cell r="E176">
            <v>21</v>
          </cell>
          <cell r="F176">
            <v>100</v>
          </cell>
          <cell r="G176">
            <v>263</v>
          </cell>
          <cell r="H176">
            <v>154</v>
          </cell>
          <cell r="I176">
            <v>81</v>
          </cell>
          <cell r="J176">
            <v>0</v>
          </cell>
          <cell r="K176">
            <v>9</v>
          </cell>
          <cell r="L176">
            <v>9</v>
          </cell>
          <cell r="M176">
            <v>100</v>
          </cell>
          <cell r="N176">
            <v>4.58</v>
          </cell>
          <cell r="O176">
            <v>4.58</v>
          </cell>
          <cell r="P176">
            <v>0</v>
          </cell>
          <cell r="R176">
            <v>0</v>
          </cell>
          <cell r="T176">
            <v>1.965065502183406</v>
          </cell>
          <cell r="V176" t="str">
            <v>NF, Arang, continue flow test, no sampling</v>
          </cell>
          <cell r="W176">
            <v>4580</v>
          </cell>
          <cell r="X176">
            <v>0</v>
          </cell>
          <cell r="Y176">
            <v>1.965065502183406</v>
          </cell>
          <cell r="Z176">
            <v>0</v>
          </cell>
        </row>
        <row r="177">
          <cell r="B177">
            <v>44668</v>
          </cell>
          <cell r="C177" t="str">
            <v>B-13 (Arang)</v>
          </cell>
          <cell r="D177" t="str">
            <v>B-13 (Arang):Arang</v>
          </cell>
          <cell r="E177">
            <v>21</v>
          </cell>
          <cell r="F177">
            <v>100</v>
          </cell>
          <cell r="G177">
            <v>250</v>
          </cell>
          <cell r="H177">
            <v>159</v>
          </cell>
          <cell r="I177">
            <v>80</v>
          </cell>
          <cell r="J177">
            <v>0</v>
          </cell>
          <cell r="K177">
            <v>11</v>
          </cell>
          <cell r="L177">
            <v>11</v>
          </cell>
          <cell r="M177">
            <v>100</v>
          </cell>
          <cell r="N177">
            <v>4.234</v>
          </cell>
          <cell r="O177">
            <v>4.234</v>
          </cell>
          <cell r="P177">
            <v>0</v>
          </cell>
          <cell r="R177">
            <v>0</v>
          </cell>
          <cell r="T177">
            <v>2.5980160604629194</v>
          </cell>
          <cell r="V177" t="str">
            <v>NF, Arang, continue flow test, no sampling</v>
          </cell>
          <cell r="W177">
            <v>4234</v>
          </cell>
          <cell r="X177">
            <v>0</v>
          </cell>
          <cell r="Y177">
            <v>2.5980160604629194</v>
          </cell>
          <cell r="Z177">
            <v>0</v>
          </cell>
        </row>
        <row r="178">
          <cell r="B178">
            <v>44677</v>
          </cell>
          <cell r="C178" t="str">
            <v>B-13 (Arang)</v>
          </cell>
          <cell r="D178" t="str">
            <v>B-13 (Arang):Arang</v>
          </cell>
          <cell r="E178">
            <v>7</v>
          </cell>
          <cell r="F178">
            <v>100</v>
          </cell>
          <cell r="G178">
            <v>236</v>
          </cell>
          <cell r="H178">
            <v>158</v>
          </cell>
          <cell r="I178">
            <v>78</v>
          </cell>
          <cell r="J178">
            <v>0</v>
          </cell>
          <cell r="K178">
            <v>26</v>
          </cell>
          <cell r="L178">
            <v>26</v>
          </cell>
          <cell r="M178">
            <v>100</v>
          </cell>
          <cell r="N178">
            <v>4.2309999999999999</v>
          </cell>
          <cell r="O178">
            <v>4.2309999999999999</v>
          </cell>
          <cell r="P178">
            <v>0</v>
          </cell>
          <cell r="R178">
            <v>0</v>
          </cell>
          <cell r="T178">
            <v>6.1451193571259752</v>
          </cell>
          <cell r="V178" t="str">
            <v>NF, Arang, update well test, no sampling</v>
          </cell>
          <cell r="W178">
            <v>4231</v>
          </cell>
          <cell r="X178">
            <v>0</v>
          </cell>
          <cell r="Y178">
            <v>6.1451193571259752</v>
          </cell>
          <cell r="Z178">
            <v>0</v>
          </cell>
        </row>
        <row r="179">
          <cell r="B179">
            <v>44689</v>
          </cell>
          <cell r="C179" t="str">
            <v>B-13 (Arang)</v>
          </cell>
          <cell r="D179" t="str">
            <v>B-13 (Arang):Arang</v>
          </cell>
          <cell r="E179">
            <v>18</v>
          </cell>
          <cell r="F179">
            <v>100</v>
          </cell>
          <cell r="G179">
            <v>228</v>
          </cell>
          <cell r="H179">
            <v>155</v>
          </cell>
          <cell r="I179">
            <v>226</v>
          </cell>
          <cell r="J179">
            <v>0</v>
          </cell>
          <cell r="K179">
            <v>3.5</v>
          </cell>
          <cell r="L179">
            <v>3.5</v>
          </cell>
          <cell r="M179">
            <v>100</v>
          </cell>
          <cell r="N179">
            <v>3.84</v>
          </cell>
          <cell r="O179">
            <v>3.84</v>
          </cell>
          <cell r="R179">
            <v>0</v>
          </cell>
          <cell r="T179">
            <v>0.91145833333333337</v>
          </cell>
          <cell r="V179" t="str">
            <v>NF, Arang, full open</v>
          </cell>
          <cell r="W179">
            <v>3840</v>
          </cell>
          <cell r="X179">
            <v>0</v>
          </cell>
          <cell r="Y179">
            <v>0.91145833333333337</v>
          </cell>
          <cell r="Z179">
            <v>0</v>
          </cell>
        </row>
        <row r="180">
          <cell r="B180">
            <v>44706</v>
          </cell>
          <cell r="C180" t="str">
            <v>B-13 (Arang)</v>
          </cell>
          <cell r="D180" t="str">
            <v>B-13 (Arang):Arang</v>
          </cell>
          <cell r="E180">
            <v>18</v>
          </cell>
          <cell r="F180">
            <v>100</v>
          </cell>
          <cell r="G180">
            <v>224</v>
          </cell>
          <cell r="H180">
            <v>149</v>
          </cell>
          <cell r="I180">
            <v>74</v>
          </cell>
          <cell r="J180">
            <v>0</v>
          </cell>
          <cell r="K180">
            <v>8.85</v>
          </cell>
          <cell r="L180">
            <v>8.85</v>
          </cell>
          <cell r="M180">
            <v>100</v>
          </cell>
          <cell r="N180">
            <v>3.41</v>
          </cell>
          <cell r="O180">
            <v>3.41</v>
          </cell>
          <cell r="P180">
            <v>0</v>
          </cell>
          <cell r="R180">
            <v>0</v>
          </cell>
          <cell r="T180">
            <v>2.595307917888563</v>
          </cell>
          <cell r="V180" t="str">
            <v>NF, Arang , full open</v>
          </cell>
          <cell r="W180">
            <v>3410</v>
          </cell>
          <cell r="X180">
            <v>0</v>
          </cell>
          <cell r="Y180">
            <v>2.595307917888563</v>
          </cell>
          <cell r="Z180">
            <v>0</v>
          </cell>
        </row>
        <row r="181">
          <cell r="B181">
            <v>44732</v>
          </cell>
          <cell r="C181" t="str">
            <v>B-13 (Arang)</v>
          </cell>
          <cell r="D181" t="str">
            <v>B-13 (Arang):Arang</v>
          </cell>
          <cell r="E181">
            <v>27</v>
          </cell>
          <cell r="F181">
            <v>100</v>
          </cell>
          <cell r="G181">
            <v>216</v>
          </cell>
          <cell r="H181">
            <v>150</v>
          </cell>
          <cell r="I181">
            <v>71</v>
          </cell>
          <cell r="J181">
            <v>0</v>
          </cell>
          <cell r="K181">
            <v>2</v>
          </cell>
          <cell r="L181">
            <v>2</v>
          </cell>
          <cell r="M181">
            <v>100</v>
          </cell>
          <cell r="N181">
            <v>3.0150000000000001</v>
          </cell>
          <cell r="O181">
            <v>3.0150000000000001</v>
          </cell>
          <cell r="R181">
            <v>0</v>
          </cell>
          <cell r="T181">
            <v>0.66334991708126034</v>
          </cell>
          <cell r="V181" t="str">
            <v>NF, Arang, update test</v>
          </cell>
          <cell r="W181">
            <v>3015</v>
          </cell>
          <cell r="X181">
            <v>0</v>
          </cell>
          <cell r="Y181">
            <v>0.66334991708126034</v>
          </cell>
          <cell r="Z181">
            <v>0</v>
          </cell>
        </row>
        <row r="182">
          <cell r="B182">
            <v>44750</v>
          </cell>
          <cell r="C182" t="str">
            <v>B-13 (Arang)</v>
          </cell>
          <cell r="D182" t="str">
            <v>B-13 (Arang):Arang</v>
          </cell>
          <cell r="E182">
            <v>8</v>
          </cell>
          <cell r="G182">
            <v>200</v>
          </cell>
          <cell r="H182">
            <v>145</v>
          </cell>
          <cell r="I182">
            <v>69</v>
          </cell>
          <cell r="J182">
            <v>0</v>
          </cell>
          <cell r="K182">
            <v>1</v>
          </cell>
          <cell r="L182">
            <v>1</v>
          </cell>
          <cell r="M182">
            <v>100</v>
          </cell>
          <cell r="N182">
            <v>2.7</v>
          </cell>
          <cell r="R182">
            <v>0</v>
          </cell>
          <cell r="T182">
            <v>0.37037037037037035</v>
          </cell>
          <cell r="V182" t="str">
            <v>NF. Arang, update well test</v>
          </cell>
          <cell r="W182">
            <v>2700</v>
          </cell>
          <cell r="X182">
            <v>0</v>
          </cell>
          <cell r="Y182">
            <v>0.37037037037037035</v>
          </cell>
          <cell r="Z182">
            <v>0</v>
          </cell>
        </row>
        <row r="183">
          <cell r="B183">
            <v>44754</v>
          </cell>
          <cell r="C183" t="str">
            <v>B-13 (Arang)</v>
          </cell>
          <cell r="D183" t="str">
            <v>B-13 (Arang):Arang</v>
          </cell>
          <cell r="E183">
            <v>17</v>
          </cell>
          <cell r="F183">
            <v>100</v>
          </cell>
          <cell r="G183">
            <v>200</v>
          </cell>
          <cell r="H183">
            <v>147</v>
          </cell>
          <cell r="I183">
            <v>68</v>
          </cell>
          <cell r="J183">
            <v>0</v>
          </cell>
          <cell r="K183">
            <v>9</v>
          </cell>
          <cell r="L183">
            <v>9</v>
          </cell>
          <cell r="M183">
            <v>100</v>
          </cell>
          <cell r="N183">
            <v>2.73</v>
          </cell>
          <cell r="R183">
            <v>0</v>
          </cell>
          <cell r="T183">
            <v>3.2967032967032965</v>
          </cell>
          <cell r="V183" t="str">
            <v>NF, Arang, update well test</v>
          </cell>
          <cell r="W183">
            <v>2730</v>
          </cell>
          <cell r="X183">
            <v>0</v>
          </cell>
          <cell r="Y183">
            <v>3.2967032967032965</v>
          </cell>
          <cell r="Z183">
            <v>0</v>
          </cell>
        </row>
        <row r="184">
          <cell r="B184">
            <v>44775</v>
          </cell>
          <cell r="C184" t="str">
            <v>B-13 (Arang)</v>
          </cell>
          <cell r="D184" t="str">
            <v>B-13 (Arang):Arang</v>
          </cell>
          <cell r="E184">
            <v>19</v>
          </cell>
          <cell r="F184">
            <v>100</v>
          </cell>
          <cell r="G184">
            <v>196</v>
          </cell>
          <cell r="H184">
            <v>149</v>
          </cell>
          <cell r="I184">
            <v>66</v>
          </cell>
          <cell r="J184">
            <v>0</v>
          </cell>
          <cell r="K184">
            <v>0</v>
          </cell>
          <cell r="L184">
            <v>0</v>
          </cell>
          <cell r="M184">
            <v>0</v>
          </cell>
          <cell r="N184">
            <v>2.6720000000000002</v>
          </cell>
          <cell r="O184">
            <v>2.6720000000000002</v>
          </cell>
          <cell r="P184">
            <v>0</v>
          </cell>
          <cell r="R184">
            <v>0</v>
          </cell>
          <cell r="T184">
            <v>0</v>
          </cell>
          <cell r="V184" t="str">
            <v>NF, Arang, update well test</v>
          </cell>
          <cell r="W184">
            <v>2672</v>
          </cell>
          <cell r="X184">
            <v>0</v>
          </cell>
          <cell r="Y184">
            <v>0</v>
          </cell>
          <cell r="Z184">
            <v>0</v>
          </cell>
        </row>
        <row r="186">
          <cell r="B186">
            <v>44805</v>
          </cell>
          <cell r="C186">
            <v>30</v>
          </cell>
        </row>
        <row r="187">
          <cell r="B187">
            <v>44835</v>
          </cell>
          <cell r="L187" t="str">
            <v>PLT 2013</v>
          </cell>
          <cell r="M187" t="str">
            <v>Gas</v>
          </cell>
          <cell r="N187" t="str">
            <v>WGR</v>
          </cell>
        </row>
        <row r="188">
          <cell r="B188">
            <v>44865</v>
          </cell>
          <cell r="K188" t="str">
            <v>Arang-3</v>
          </cell>
          <cell r="L188">
            <v>0.87</v>
          </cell>
          <cell r="M188">
            <v>1.044</v>
          </cell>
        </row>
        <row r="189">
          <cell r="B189">
            <v>44895</v>
          </cell>
          <cell r="K189" t="str">
            <v>Arang-2</v>
          </cell>
          <cell r="L189">
            <v>0.13</v>
          </cell>
          <cell r="M189">
            <v>0.156</v>
          </cell>
        </row>
        <row r="190">
          <cell r="B190">
            <v>44925</v>
          </cell>
          <cell r="L190" t="str">
            <v>Total</v>
          </cell>
          <cell r="M190">
            <v>1.2</v>
          </cell>
        </row>
        <row r="191">
          <cell r="B191">
            <v>44955</v>
          </cell>
          <cell r="I191">
            <v>1576</v>
          </cell>
          <cell r="J191">
            <v>12600</v>
          </cell>
          <cell r="K191" t="str">
            <v>Arang-3</v>
          </cell>
          <cell r="M191" t="str">
            <v>Water</v>
          </cell>
        </row>
        <row r="192">
          <cell r="B192">
            <v>44985</v>
          </cell>
          <cell r="I192">
            <v>1590</v>
          </cell>
          <cell r="J192">
            <v>13100</v>
          </cell>
          <cell r="K192" t="str">
            <v>Arang-2</v>
          </cell>
          <cell r="L192">
            <v>0.13</v>
          </cell>
          <cell r="M192">
            <v>179.66</v>
          </cell>
          <cell r="N192">
            <v>172.08812260536396</v>
          </cell>
        </row>
        <row r="193">
          <cell r="B193">
            <v>45015</v>
          </cell>
          <cell r="I193">
            <v>14</v>
          </cell>
          <cell r="J193">
            <v>500</v>
          </cell>
          <cell r="L193">
            <v>0.87</v>
          </cell>
          <cell r="M193">
            <v>1202.3399999999999</v>
          </cell>
          <cell r="N193">
            <v>7707.3076923076915</v>
          </cell>
        </row>
        <row r="194">
          <cell r="B194">
            <v>45045</v>
          </cell>
          <cell r="J194">
            <v>2.8000000000000001E-2</v>
          </cell>
          <cell r="L194" t="str">
            <v>Total</v>
          </cell>
          <cell r="M194">
            <v>1382</v>
          </cell>
        </row>
        <row r="195">
          <cell r="B195">
            <v>45075</v>
          </cell>
        </row>
        <row r="197">
          <cell r="K197" t="str">
            <v>Tot liq</v>
          </cell>
          <cell r="L197">
            <v>13</v>
          </cell>
          <cell r="M197">
            <v>92</v>
          </cell>
          <cell r="N197" t="str">
            <v>WC</v>
          </cell>
          <cell r="O197" t="str">
            <v>Gas T/S-GL</v>
          </cell>
        </row>
        <row r="198">
          <cell r="K198" t="str">
            <v>water</v>
          </cell>
          <cell r="L198">
            <v>11.96</v>
          </cell>
          <cell r="M198">
            <v>7.1</v>
          </cell>
          <cell r="N198" t="str">
            <v>Tot Qg</v>
          </cell>
          <cell r="O198">
            <v>7.1</v>
          </cell>
        </row>
        <row r="199">
          <cell r="K199" t="str">
            <v>oil</v>
          </cell>
          <cell r="L199">
            <v>1.0399999999999991</v>
          </cell>
          <cell r="M199">
            <v>7.1</v>
          </cell>
          <cell r="N199" t="str">
            <v>Asso</v>
          </cell>
          <cell r="O199">
            <v>6.826923076923082</v>
          </cell>
        </row>
        <row r="200">
          <cell r="M200">
            <v>0</v>
          </cell>
          <cell r="N200" t="str">
            <v>GL</v>
          </cell>
        </row>
        <row r="201">
          <cell r="M201">
            <v>0</v>
          </cell>
          <cell r="N201" t="str">
            <v>GL meter</v>
          </cell>
        </row>
        <row r="203">
          <cell r="J203" t="str">
            <v>THP</v>
          </cell>
          <cell r="K203">
            <v>693</v>
          </cell>
        </row>
        <row r="204">
          <cell r="J204" t="str">
            <v>THT</v>
          </cell>
          <cell r="K204">
            <v>156</v>
          </cell>
        </row>
        <row r="205">
          <cell r="J205" t="str">
            <v>CP</v>
          </cell>
          <cell r="K205">
            <v>5</v>
          </cell>
        </row>
        <row r="206">
          <cell r="J206" t="str">
            <v>Choke</v>
          </cell>
          <cell r="K206">
            <v>18</v>
          </cell>
        </row>
      </sheetData>
      <sheetData sheetId="50">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WGR</v>
          </cell>
          <cell r="Z25" t="str">
            <v>CGR</v>
          </cell>
        </row>
        <row r="26">
          <cell r="B26">
            <v>38704</v>
          </cell>
          <cell r="C26" t="str">
            <v>B-14 (Production/Injection)</v>
          </cell>
          <cell r="D26" t="str">
            <v>B-14 (Production/Injection):Zone3</v>
          </cell>
          <cell r="E26">
            <v>5.3</v>
          </cell>
          <cell r="F26">
            <v>21</v>
          </cell>
          <cell r="G26">
            <v>2068</v>
          </cell>
          <cell r="H26">
            <v>161</v>
          </cell>
          <cell r="I26">
            <v>0</v>
          </cell>
          <cell r="J26">
            <v>2366</v>
          </cell>
          <cell r="K26">
            <v>498</v>
          </cell>
          <cell r="L26">
            <v>2864</v>
          </cell>
          <cell r="M26">
            <v>17.38826815642458</v>
          </cell>
          <cell r="N26">
            <v>15.84</v>
          </cell>
          <cell r="R26">
            <v>6694.843617920541</v>
          </cell>
          <cell r="S26">
            <v>31.439393939393938</v>
          </cell>
          <cell r="T26">
            <v>180.8080808080808</v>
          </cell>
          <cell r="V26" t="str">
            <v>Press.Csg. -2</v>
          </cell>
          <cell r="W26">
            <v>15840</v>
          </cell>
          <cell r="X26">
            <v>0</v>
          </cell>
          <cell r="Y26">
            <v>31.439393939393941</v>
          </cell>
          <cell r="Z26">
            <v>149.36868686868686</v>
          </cell>
        </row>
        <row r="27">
          <cell r="B27">
            <v>38705</v>
          </cell>
          <cell r="C27" t="str">
            <v>B-14 (Production/Injection)</v>
          </cell>
          <cell r="D27" t="str">
            <v>B-14 (Production/Injection):Zone3</v>
          </cell>
          <cell r="E27">
            <v>8</v>
          </cell>
          <cell r="F27">
            <v>22</v>
          </cell>
          <cell r="G27">
            <v>2008</v>
          </cell>
          <cell r="H27">
            <v>227</v>
          </cell>
          <cell r="I27">
            <v>121</v>
          </cell>
          <cell r="J27">
            <v>1839</v>
          </cell>
          <cell r="K27">
            <v>533</v>
          </cell>
          <cell r="L27">
            <v>2372</v>
          </cell>
          <cell r="M27">
            <v>22.470489038785836</v>
          </cell>
          <cell r="N27">
            <v>18.39</v>
          </cell>
          <cell r="R27">
            <v>10000</v>
          </cell>
          <cell r="S27">
            <v>28.983143012506797</v>
          </cell>
          <cell r="T27">
            <v>128.98314301250679</v>
          </cell>
          <cell r="W27">
            <v>18390</v>
          </cell>
          <cell r="X27">
            <v>0</v>
          </cell>
          <cell r="Y27">
            <v>28.983143012506797</v>
          </cell>
          <cell r="Z27">
            <v>100</v>
          </cell>
        </row>
        <row r="28">
          <cell r="B28">
            <v>38706</v>
          </cell>
          <cell r="C28" t="str">
            <v>B-14 (Production/Injection)</v>
          </cell>
          <cell r="D28" t="str">
            <v>B-14 (Production/Injection):Zone3</v>
          </cell>
          <cell r="E28">
            <v>1</v>
          </cell>
          <cell r="F28">
            <v>22</v>
          </cell>
          <cell r="G28">
            <v>1973</v>
          </cell>
          <cell r="H28">
            <v>228</v>
          </cell>
          <cell r="I28">
            <v>169</v>
          </cell>
          <cell r="J28">
            <v>1746</v>
          </cell>
          <cell r="K28">
            <v>459</v>
          </cell>
          <cell r="L28">
            <v>2205</v>
          </cell>
          <cell r="M28">
            <v>20.816326530612244</v>
          </cell>
          <cell r="N28">
            <v>17</v>
          </cell>
          <cell r="R28">
            <v>9736.540664375716</v>
          </cell>
          <cell r="S28">
            <v>27</v>
          </cell>
          <cell r="T28">
            <v>129.70588235294119</v>
          </cell>
          <cell r="W28">
            <v>17000</v>
          </cell>
          <cell r="X28">
            <v>0</v>
          </cell>
          <cell r="Y28">
            <v>27</v>
          </cell>
          <cell r="Z28">
            <v>102.70588235294117</v>
          </cell>
        </row>
        <row r="29">
          <cell r="B29">
            <v>38709</v>
          </cell>
          <cell r="C29" t="str">
            <v>B-14 (Production/Injection)</v>
          </cell>
          <cell r="D29" t="str">
            <v>B-14 (Production/Injection):Zone3</v>
          </cell>
          <cell r="E29">
            <v>12</v>
          </cell>
          <cell r="F29">
            <v>22</v>
          </cell>
          <cell r="G29">
            <v>1917</v>
          </cell>
          <cell r="H29">
            <v>225</v>
          </cell>
          <cell r="I29">
            <v>50</v>
          </cell>
          <cell r="J29">
            <v>1706</v>
          </cell>
          <cell r="K29">
            <v>243</v>
          </cell>
          <cell r="L29">
            <v>1949</v>
          </cell>
          <cell r="M29">
            <v>12.467932272960493</v>
          </cell>
          <cell r="N29">
            <v>15.95</v>
          </cell>
          <cell r="R29">
            <v>9349.355216881595</v>
          </cell>
          <cell r="S29">
            <v>15.235109717868339</v>
          </cell>
          <cell r="T29">
            <v>122.19435736677116</v>
          </cell>
          <cell r="W29">
            <v>15950</v>
          </cell>
          <cell r="X29">
            <v>0</v>
          </cell>
          <cell r="Y29">
            <v>15.235109717868339</v>
          </cell>
          <cell r="Z29">
            <v>106.95924764890283</v>
          </cell>
        </row>
        <row r="30">
          <cell r="B30">
            <v>38726</v>
          </cell>
          <cell r="C30" t="str">
            <v>B-14 (Production/Injection)</v>
          </cell>
          <cell r="D30" t="str">
            <v>B-14 (Production/Injection):Zone3</v>
          </cell>
          <cell r="E30">
            <v>7</v>
          </cell>
          <cell r="F30">
            <v>28</v>
          </cell>
          <cell r="G30">
            <v>1151</v>
          </cell>
          <cell r="H30">
            <v>228</v>
          </cell>
          <cell r="I30">
            <v>2</v>
          </cell>
          <cell r="J30">
            <v>1420</v>
          </cell>
          <cell r="K30">
            <v>297</v>
          </cell>
          <cell r="L30">
            <v>1717</v>
          </cell>
          <cell r="M30">
            <v>17.297612114152592</v>
          </cell>
          <cell r="N30">
            <v>19.2</v>
          </cell>
          <cell r="R30">
            <v>13521.12676056338</v>
          </cell>
          <cell r="S30">
            <v>15.46875</v>
          </cell>
          <cell r="T30">
            <v>89.427083333333329</v>
          </cell>
          <cell r="W30">
            <v>19200</v>
          </cell>
          <cell r="X30">
            <v>0</v>
          </cell>
          <cell r="Y30">
            <v>15.46875</v>
          </cell>
          <cell r="Z30">
            <v>73.958333333333343</v>
          </cell>
        </row>
        <row r="31">
          <cell r="B31">
            <v>38732</v>
          </cell>
          <cell r="C31" t="str">
            <v>B-14 (Production/Injection)</v>
          </cell>
          <cell r="D31" t="str">
            <v>B-14 (Production/Injection):Zone3</v>
          </cell>
          <cell r="E31">
            <v>9</v>
          </cell>
          <cell r="F31">
            <v>28</v>
          </cell>
          <cell r="G31">
            <v>1160</v>
          </cell>
          <cell r="H31">
            <v>232</v>
          </cell>
          <cell r="I31">
            <v>0</v>
          </cell>
          <cell r="J31">
            <v>1059</v>
          </cell>
          <cell r="K31">
            <v>434</v>
          </cell>
          <cell r="L31">
            <v>1493</v>
          </cell>
          <cell r="M31">
            <v>29.068988613529807</v>
          </cell>
          <cell r="N31">
            <v>18.8</v>
          </cell>
          <cell r="R31">
            <v>17752.596789423984</v>
          </cell>
          <cell r="S31">
            <v>23.085106382978722</v>
          </cell>
          <cell r="T31">
            <v>79.414893617021278</v>
          </cell>
          <cell r="W31">
            <v>18800</v>
          </cell>
          <cell r="X31">
            <v>0</v>
          </cell>
          <cell r="Y31">
            <v>23.085106382978722</v>
          </cell>
          <cell r="Z31">
            <v>56.329787234042549</v>
          </cell>
        </row>
        <row r="32">
          <cell r="B32">
            <v>38752</v>
          </cell>
          <cell r="C32" t="str">
            <v>B-14 (Production/Injection)</v>
          </cell>
          <cell r="D32" t="str">
            <v>B-14 (Production/Injection):Zone3</v>
          </cell>
          <cell r="E32">
            <v>6</v>
          </cell>
          <cell r="F32">
            <v>28</v>
          </cell>
          <cell r="G32">
            <v>1111</v>
          </cell>
          <cell r="H32">
            <v>220</v>
          </cell>
          <cell r="I32">
            <v>0</v>
          </cell>
          <cell r="J32">
            <v>1708</v>
          </cell>
          <cell r="K32">
            <v>1141</v>
          </cell>
          <cell r="L32">
            <v>2849</v>
          </cell>
          <cell r="M32">
            <v>40.04914004914005</v>
          </cell>
          <cell r="N32">
            <v>19.600000000000001</v>
          </cell>
          <cell r="R32">
            <v>11475.409836065573</v>
          </cell>
          <cell r="S32">
            <v>58.214285714285715</v>
          </cell>
          <cell r="T32">
            <v>145.35714285714286</v>
          </cell>
          <cell r="V32" t="str">
            <v>Press.Csg -1</v>
          </cell>
          <cell r="W32">
            <v>19600</v>
          </cell>
          <cell r="X32">
            <v>0</v>
          </cell>
          <cell r="Y32">
            <v>58.214285714285708</v>
          </cell>
          <cell r="Z32">
            <v>87.142857142857139</v>
          </cell>
        </row>
        <row r="33">
          <cell r="B33">
            <v>38771</v>
          </cell>
          <cell r="C33" t="str">
            <v>B-14 (Production/Injection)</v>
          </cell>
          <cell r="D33" t="str">
            <v>B-14 (Production/Injection):Zone3</v>
          </cell>
          <cell r="E33">
            <v>6</v>
          </cell>
          <cell r="F33">
            <v>30</v>
          </cell>
          <cell r="G33">
            <v>899</v>
          </cell>
          <cell r="H33">
            <v>224</v>
          </cell>
          <cell r="I33">
            <v>0</v>
          </cell>
          <cell r="J33">
            <v>924</v>
          </cell>
          <cell r="K33">
            <v>328</v>
          </cell>
          <cell r="L33">
            <v>1252</v>
          </cell>
          <cell r="M33">
            <v>26.19808306709265</v>
          </cell>
          <cell r="N33">
            <v>18.100000000000001</v>
          </cell>
          <cell r="R33">
            <v>19588.74458874459</v>
          </cell>
          <cell r="S33">
            <v>18.121546961325969</v>
          </cell>
          <cell r="T33">
            <v>69.171270718232037</v>
          </cell>
          <cell r="W33">
            <v>18100</v>
          </cell>
          <cell r="X33">
            <v>0</v>
          </cell>
          <cell r="Y33">
            <v>18.121546961325965</v>
          </cell>
          <cell r="Z33">
            <v>51.049723756906076</v>
          </cell>
        </row>
        <row r="34">
          <cell r="B34">
            <v>38813</v>
          </cell>
          <cell r="C34" t="str">
            <v>B-14 (Production/Injection)</v>
          </cell>
          <cell r="D34" t="str">
            <v>B-14 (Production/Injection):Zone3</v>
          </cell>
          <cell r="E34">
            <v>8</v>
          </cell>
          <cell r="F34">
            <v>40</v>
          </cell>
          <cell r="G34">
            <v>686</v>
          </cell>
          <cell r="H34">
            <v>220</v>
          </cell>
          <cell r="I34">
            <v>0</v>
          </cell>
          <cell r="J34">
            <v>564</v>
          </cell>
          <cell r="K34">
            <v>809</v>
          </cell>
          <cell r="L34">
            <v>1373</v>
          </cell>
          <cell r="M34">
            <v>58.922068463219226</v>
          </cell>
          <cell r="N34">
            <v>17.2</v>
          </cell>
          <cell r="R34">
            <v>30496.453900709221</v>
          </cell>
          <cell r="S34">
            <v>47.034883720930232</v>
          </cell>
          <cell r="T34">
            <v>79.825581395348834</v>
          </cell>
          <cell r="V34" t="str">
            <v>meter A= 496 &amp; meter B = 68</v>
          </cell>
          <cell r="W34">
            <v>17200</v>
          </cell>
          <cell r="X34">
            <v>0</v>
          </cell>
          <cell r="Y34">
            <v>47.034883720930232</v>
          </cell>
          <cell r="Z34">
            <v>32.790697674418603</v>
          </cell>
        </row>
        <row r="35">
          <cell r="B35">
            <v>38842</v>
          </cell>
          <cell r="C35" t="str">
            <v>B-14 (Production/Injection)</v>
          </cell>
          <cell r="D35" t="str">
            <v>B-14 (Production/Injection):Zone3</v>
          </cell>
          <cell r="E35">
            <v>12</v>
          </cell>
          <cell r="F35">
            <v>40</v>
          </cell>
          <cell r="G35">
            <v>656</v>
          </cell>
          <cell r="H35">
            <v>217</v>
          </cell>
          <cell r="I35">
            <v>0</v>
          </cell>
          <cell r="J35">
            <v>926</v>
          </cell>
          <cell r="K35">
            <v>507</v>
          </cell>
          <cell r="L35">
            <v>1433</v>
          </cell>
          <cell r="M35">
            <v>35.380321004884856</v>
          </cell>
          <cell r="N35">
            <v>14.7</v>
          </cell>
          <cell r="R35">
            <v>15874.730021598272</v>
          </cell>
          <cell r="S35">
            <v>34.489795918367349</v>
          </cell>
          <cell r="T35">
            <v>97.482993197278915</v>
          </cell>
          <cell r="V35" t="str">
            <v>meter A = 923 &amp; meter B = 3</v>
          </cell>
          <cell r="W35">
            <v>14700</v>
          </cell>
          <cell r="X35">
            <v>0</v>
          </cell>
          <cell r="Y35">
            <v>34.489795918367349</v>
          </cell>
          <cell r="Z35">
            <v>62.993197278911566</v>
          </cell>
        </row>
        <row r="36">
          <cell r="B36">
            <v>38852</v>
          </cell>
          <cell r="C36" t="str">
            <v>B-14 (Production/Injection)</v>
          </cell>
          <cell r="D36" t="str">
            <v>B-14 (Production/Injection):Zone3</v>
          </cell>
          <cell r="E36">
            <v>11</v>
          </cell>
          <cell r="F36">
            <v>40</v>
          </cell>
          <cell r="G36">
            <v>658</v>
          </cell>
          <cell r="H36">
            <v>209</v>
          </cell>
          <cell r="I36">
            <v>0</v>
          </cell>
          <cell r="J36">
            <v>781</v>
          </cell>
          <cell r="K36">
            <v>512</v>
          </cell>
          <cell r="L36">
            <v>1293</v>
          </cell>
          <cell r="M36">
            <v>39.597834493426141</v>
          </cell>
          <cell r="N36">
            <v>14.35</v>
          </cell>
          <cell r="R36">
            <v>18373.879641485277</v>
          </cell>
          <cell r="S36">
            <v>35.6794425087108</v>
          </cell>
          <cell r="T36">
            <v>90.104529616724733</v>
          </cell>
          <cell r="V36" t="str">
            <v>meter A= 34 &amp; meter B = 747</v>
          </cell>
          <cell r="W36">
            <v>14350</v>
          </cell>
          <cell r="X36">
            <v>0</v>
          </cell>
          <cell r="Y36">
            <v>35.6794425087108</v>
          </cell>
          <cell r="Z36">
            <v>54.42508710801394</v>
          </cell>
        </row>
        <row r="37">
          <cell r="B37">
            <v>38881</v>
          </cell>
          <cell r="C37" t="str">
            <v>B-14 (Production/Injection)</v>
          </cell>
          <cell r="D37" t="str">
            <v>B-14 (Production/Injection):Zone3</v>
          </cell>
          <cell r="E37">
            <v>8</v>
          </cell>
          <cell r="F37">
            <v>40</v>
          </cell>
          <cell r="G37">
            <v>626</v>
          </cell>
          <cell r="H37">
            <v>222</v>
          </cell>
          <cell r="I37">
            <v>0</v>
          </cell>
          <cell r="J37">
            <v>324</v>
          </cell>
          <cell r="K37">
            <v>229</v>
          </cell>
          <cell r="L37">
            <v>553</v>
          </cell>
          <cell r="M37">
            <v>41.410488245931283</v>
          </cell>
          <cell r="N37">
            <v>12.5</v>
          </cell>
          <cell r="R37">
            <v>38580.246913580246</v>
          </cell>
          <cell r="S37">
            <v>18.32</v>
          </cell>
          <cell r="T37">
            <v>44.24</v>
          </cell>
          <cell r="V37" t="str">
            <v>better than previously with WTR prod</v>
          </cell>
          <cell r="W37">
            <v>12500</v>
          </cell>
          <cell r="X37">
            <v>0</v>
          </cell>
          <cell r="Y37">
            <v>18.32</v>
          </cell>
          <cell r="Z37">
            <v>25.92</v>
          </cell>
        </row>
        <row r="38">
          <cell r="B38">
            <v>38887</v>
          </cell>
          <cell r="C38" t="str">
            <v>B-14 (Production/Injection)</v>
          </cell>
          <cell r="D38" t="str">
            <v>B-14 (Production/Injection):Zone3</v>
          </cell>
          <cell r="E38">
            <v>8</v>
          </cell>
          <cell r="F38">
            <v>40</v>
          </cell>
          <cell r="G38">
            <v>607</v>
          </cell>
          <cell r="H38">
            <v>217</v>
          </cell>
          <cell r="I38">
            <v>0</v>
          </cell>
          <cell r="J38">
            <v>541</v>
          </cell>
          <cell r="K38">
            <v>244</v>
          </cell>
          <cell r="L38">
            <v>785</v>
          </cell>
          <cell r="M38">
            <v>31.082802547770701</v>
          </cell>
          <cell r="N38">
            <v>12.09</v>
          </cell>
          <cell r="R38">
            <v>22347.50462107209</v>
          </cell>
          <cell r="S38">
            <v>20.181968569065344</v>
          </cell>
          <cell r="T38">
            <v>64.929693961952026</v>
          </cell>
          <cell r="W38">
            <v>12090</v>
          </cell>
          <cell r="X38">
            <v>0</v>
          </cell>
          <cell r="Y38">
            <v>20.181968569065344</v>
          </cell>
          <cell r="Z38">
            <v>44.747725392886686</v>
          </cell>
        </row>
        <row r="39">
          <cell r="B39">
            <v>38998</v>
          </cell>
          <cell r="C39" t="str">
            <v>B-14 (Production/Injection)</v>
          </cell>
          <cell r="D39" t="str">
            <v>B-14 (Production/Injection):Zone3</v>
          </cell>
          <cell r="E39">
            <v>9</v>
          </cell>
          <cell r="F39">
            <v>45</v>
          </cell>
          <cell r="G39">
            <v>507</v>
          </cell>
          <cell r="H39">
            <v>213</v>
          </cell>
          <cell r="I39">
            <v>52</v>
          </cell>
          <cell r="J39">
            <v>1069</v>
          </cell>
          <cell r="K39">
            <v>126</v>
          </cell>
          <cell r="L39">
            <v>1195</v>
          </cell>
          <cell r="M39">
            <v>10.543933054393305</v>
          </cell>
          <cell r="N39">
            <v>13.5</v>
          </cell>
          <cell r="R39">
            <v>12628.624883068289</v>
          </cell>
          <cell r="S39">
            <v>9.3333333333333339</v>
          </cell>
          <cell r="T39">
            <v>88.518518518518519</v>
          </cell>
          <cell r="W39">
            <v>13500</v>
          </cell>
          <cell r="X39">
            <v>0</v>
          </cell>
          <cell r="Y39">
            <v>9.3333333333333339</v>
          </cell>
          <cell r="Z39">
            <v>79.18518518518519</v>
          </cell>
        </row>
        <row r="40">
          <cell r="B40">
            <v>39007</v>
          </cell>
          <cell r="C40" t="str">
            <v>B-14 (Production/Injection)</v>
          </cell>
          <cell r="D40" t="str">
            <v>B-14 (Production/Injection):Zone3</v>
          </cell>
          <cell r="E40">
            <v>13</v>
          </cell>
          <cell r="F40">
            <v>45</v>
          </cell>
          <cell r="G40">
            <v>494</v>
          </cell>
          <cell r="H40">
            <v>216</v>
          </cell>
          <cell r="I40">
            <v>50</v>
          </cell>
          <cell r="J40">
            <v>737</v>
          </cell>
          <cell r="K40">
            <v>83</v>
          </cell>
          <cell r="L40">
            <v>820</v>
          </cell>
          <cell r="M40">
            <v>10.121951219512194</v>
          </cell>
          <cell r="N40">
            <v>12.91</v>
          </cell>
          <cell r="R40">
            <v>17516.96065128901</v>
          </cell>
          <cell r="S40">
            <v>6.4291247095274979</v>
          </cell>
          <cell r="T40">
            <v>63.516653756777693</v>
          </cell>
          <cell r="V40" t="str">
            <v>wtr recorded only 2 hrs from the last test</v>
          </cell>
          <cell r="W40">
            <v>12910</v>
          </cell>
          <cell r="X40">
            <v>0</v>
          </cell>
          <cell r="Y40">
            <v>6.4291247095274979</v>
          </cell>
          <cell r="Z40">
            <v>57.087529047250193</v>
          </cell>
        </row>
        <row r="41">
          <cell r="B41">
            <v>39016</v>
          </cell>
          <cell r="C41" t="str">
            <v>B-14 (Production/Injection)</v>
          </cell>
          <cell r="D41" t="str">
            <v>B-14 (Production/Injection):Zone3</v>
          </cell>
          <cell r="E41">
            <v>10</v>
          </cell>
          <cell r="F41">
            <v>45</v>
          </cell>
          <cell r="G41">
            <v>498</v>
          </cell>
          <cell r="H41">
            <v>218</v>
          </cell>
          <cell r="I41">
            <v>49</v>
          </cell>
          <cell r="J41">
            <v>836</v>
          </cell>
          <cell r="K41">
            <v>401</v>
          </cell>
          <cell r="L41">
            <v>1237</v>
          </cell>
          <cell r="M41">
            <v>32.417138237671786</v>
          </cell>
          <cell r="N41">
            <v>14.32</v>
          </cell>
          <cell r="R41">
            <v>17129.186602870814</v>
          </cell>
          <cell r="S41">
            <v>28.002793296089386</v>
          </cell>
          <cell r="T41">
            <v>86.382681564245814</v>
          </cell>
          <cell r="V41" t="str">
            <v>Oil/wtr is on and off</v>
          </cell>
          <cell r="W41">
            <v>14320</v>
          </cell>
          <cell r="X41">
            <v>0</v>
          </cell>
          <cell r="Y41">
            <v>28.002793296089386</v>
          </cell>
          <cell r="Z41">
            <v>58.379888268156421</v>
          </cell>
        </row>
        <row r="42">
          <cell r="B42">
            <v>39032</v>
          </cell>
          <cell r="C42" t="str">
            <v>B-14 (Production/Injection)</v>
          </cell>
          <cell r="D42" t="str">
            <v>B-14 (Production/Injection):Zone3</v>
          </cell>
          <cell r="E42">
            <v>13</v>
          </cell>
          <cell r="F42">
            <v>45</v>
          </cell>
          <cell r="G42">
            <v>491</v>
          </cell>
          <cell r="H42">
            <v>207</v>
          </cell>
          <cell r="I42">
            <v>48</v>
          </cell>
          <cell r="J42">
            <v>863</v>
          </cell>
          <cell r="K42">
            <v>7</v>
          </cell>
          <cell r="L42">
            <v>870</v>
          </cell>
          <cell r="M42">
            <v>0.8045977011494253</v>
          </cell>
          <cell r="N42">
            <v>12.1</v>
          </cell>
          <cell r="R42">
            <v>14020.857473928158</v>
          </cell>
          <cell r="S42">
            <v>0.57851239669421484</v>
          </cell>
          <cell r="T42">
            <v>71.900826446280988</v>
          </cell>
          <cell r="V42" t="str">
            <v>low oil at first 3 hrs</v>
          </cell>
          <cell r="W42">
            <v>12100</v>
          </cell>
          <cell r="X42">
            <v>0</v>
          </cell>
          <cell r="Y42">
            <v>0.57851239669421495</v>
          </cell>
          <cell r="Z42">
            <v>71.32231404958678</v>
          </cell>
        </row>
        <row r="43">
          <cell r="B43">
            <v>39052</v>
          </cell>
          <cell r="C43" t="str">
            <v>B-14 (Production/Injection)</v>
          </cell>
          <cell r="D43" t="str">
            <v>B-14 (Production/Injection):Zone3</v>
          </cell>
          <cell r="E43">
            <v>16</v>
          </cell>
          <cell r="F43">
            <v>70</v>
          </cell>
          <cell r="G43">
            <v>456</v>
          </cell>
          <cell r="H43">
            <v>212</v>
          </cell>
          <cell r="I43">
            <v>45</v>
          </cell>
          <cell r="J43">
            <v>900</v>
          </cell>
          <cell r="K43">
            <v>62</v>
          </cell>
          <cell r="L43">
            <v>962</v>
          </cell>
          <cell r="M43">
            <v>6.4449064449064446</v>
          </cell>
          <cell r="N43">
            <v>11.25</v>
          </cell>
          <cell r="R43">
            <v>12500</v>
          </cell>
          <cell r="S43">
            <v>5.5111111111111111</v>
          </cell>
          <cell r="T43">
            <v>85.511111111111106</v>
          </cell>
          <cell r="V43" t="str">
            <v>in crease to get same with line pressure</v>
          </cell>
          <cell r="W43">
            <v>11250</v>
          </cell>
          <cell r="X43">
            <v>0</v>
          </cell>
          <cell r="Y43">
            <v>5.5111111111111111</v>
          </cell>
          <cell r="Z43">
            <v>80</v>
          </cell>
        </row>
        <row r="44">
          <cell r="B44">
            <v>39066</v>
          </cell>
          <cell r="C44" t="str">
            <v>B-14 (Production/Injection)</v>
          </cell>
          <cell r="D44" t="str">
            <v>B-14 (Production/Injection):Zone3</v>
          </cell>
          <cell r="E44">
            <v>12</v>
          </cell>
          <cell r="F44">
            <v>70</v>
          </cell>
          <cell r="G44">
            <v>467</v>
          </cell>
          <cell r="H44">
            <v>213</v>
          </cell>
          <cell r="I44">
            <v>44</v>
          </cell>
          <cell r="J44">
            <v>928</v>
          </cell>
          <cell r="K44">
            <v>9</v>
          </cell>
          <cell r="L44">
            <v>937</v>
          </cell>
          <cell r="M44">
            <v>0.96051227321237997</v>
          </cell>
          <cell r="N44">
            <v>11.28</v>
          </cell>
          <cell r="R44">
            <v>12155.172413793103</v>
          </cell>
          <cell r="S44">
            <v>0.7978723404255319</v>
          </cell>
          <cell r="T44">
            <v>83.067375886524829</v>
          </cell>
          <cell r="V44" t="str">
            <v>oil is not stable for first 2 hrs</v>
          </cell>
          <cell r="W44">
            <v>11280</v>
          </cell>
          <cell r="X44">
            <v>0</v>
          </cell>
          <cell r="Y44">
            <v>0.79787234042553201</v>
          </cell>
          <cell r="Z44">
            <v>82.269503546099301</v>
          </cell>
        </row>
        <row r="45">
          <cell r="B45">
            <v>39101</v>
          </cell>
          <cell r="C45" t="str">
            <v>B-14 (Production/Injection)</v>
          </cell>
          <cell r="D45" t="str">
            <v>B-14 (Production/Injection):Zone3</v>
          </cell>
          <cell r="E45">
            <v>8</v>
          </cell>
          <cell r="F45">
            <v>51</v>
          </cell>
          <cell r="G45">
            <v>484</v>
          </cell>
          <cell r="H45">
            <v>213</v>
          </cell>
          <cell r="I45">
            <v>50</v>
          </cell>
          <cell r="J45">
            <v>940</v>
          </cell>
          <cell r="K45">
            <v>12</v>
          </cell>
          <cell r="L45">
            <v>952</v>
          </cell>
          <cell r="M45">
            <v>1.2605042016806722</v>
          </cell>
          <cell r="N45">
            <v>11.36</v>
          </cell>
          <cell r="R45">
            <v>12085.106382978724</v>
          </cell>
          <cell r="S45">
            <v>1.056338028169014</v>
          </cell>
          <cell r="T45">
            <v>83.802816901408448</v>
          </cell>
          <cell r="W45">
            <v>11360</v>
          </cell>
          <cell r="X45">
            <v>0</v>
          </cell>
          <cell r="Y45">
            <v>1.0563380281690142</v>
          </cell>
          <cell r="Z45">
            <v>82.74647887323944</v>
          </cell>
        </row>
        <row r="46">
          <cell r="B46">
            <v>39142</v>
          </cell>
          <cell r="C46" t="str">
            <v>B-14 (Production/Injection)</v>
          </cell>
          <cell r="D46" t="str">
            <v>B-14 (Production/Injection):Zone3</v>
          </cell>
          <cell r="E46">
            <v>10</v>
          </cell>
          <cell r="F46">
            <v>100</v>
          </cell>
          <cell r="G46">
            <v>464</v>
          </cell>
          <cell r="H46">
            <v>209</v>
          </cell>
          <cell r="I46">
            <v>48</v>
          </cell>
          <cell r="J46">
            <v>495</v>
          </cell>
          <cell r="K46">
            <v>0</v>
          </cell>
          <cell r="L46">
            <v>495</v>
          </cell>
          <cell r="M46">
            <v>0</v>
          </cell>
          <cell r="N46">
            <v>11.79</v>
          </cell>
          <cell r="R46">
            <v>23818.18181818182</v>
          </cell>
          <cell r="S46">
            <v>0</v>
          </cell>
          <cell r="T46">
            <v>41.984732824427482</v>
          </cell>
          <cell r="V46" t="str">
            <v>after WHPB re calibrated at 23 Feb 07</v>
          </cell>
          <cell r="W46">
            <v>11790</v>
          </cell>
          <cell r="X46">
            <v>0</v>
          </cell>
          <cell r="Y46">
            <v>0</v>
          </cell>
          <cell r="Z46">
            <v>41.984732824427482</v>
          </cell>
        </row>
        <row r="47">
          <cell r="B47">
            <v>39153</v>
          </cell>
          <cell r="C47" t="str">
            <v>B-14 (Production/Injection)</v>
          </cell>
          <cell r="D47" t="str">
            <v>B-14 (Production/Injection):Zone3</v>
          </cell>
          <cell r="E47">
            <v>8</v>
          </cell>
          <cell r="F47">
            <v>100</v>
          </cell>
          <cell r="G47">
            <v>462</v>
          </cell>
          <cell r="H47">
            <v>213</v>
          </cell>
          <cell r="I47">
            <v>47</v>
          </cell>
          <cell r="J47">
            <v>409</v>
          </cell>
          <cell r="K47">
            <v>193</v>
          </cell>
          <cell r="L47">
            <v>602</v>
          </cell>
          <cell r="M47">
            <v>32.059800664451828</v>
          </cell>
          <cell r="N47">
            <v>11.56</v>
          </cell>
          <cell r="R47">
            <v>28264.058679706603</v>
          </cell>
          <cell r="S47">
            <v>16.695501730103807</v>
          </cell>
          <cell r="T47">
            <v>52.076124567474047</v>
          </cell>
          <cell r="V47" t="str">
            <v>but water is on and off</v>
          </cell>
          <cell r="W47">
            <v>11560</v>
          </cell>
          <cell r="X47">
            <v>0</v>
          </cell>
          <cell r="Y47">
            <v>16.695501730103807</v>
          </cell>
          <cell r="Z47">
            <v>35.38062283737024</v>
          </cell>
        </row>
        <row r="48">
          <cell r="B48">
            <v>39164</v>
          </cell>
          <cell r="C48" t="str">
            <v>B-14 (Production/Injection)</v>
          </cell>
          <cell r="D48" t="str">
            <v>B-14 (Production/Injection):Zone3</v>
          </cell>
          <cell r="E48">
            <v>10</v>
          </cell>
          <cell r="F48">
            <v>100</v>
          </cell>
          <cell r="G48">
            <v>474</v>
          </cell>
          <cell r="H48">
            <v>210</v>
          </cell>
          <cell r="I48">
            <v>47</v>
          </cell>
          <cell r="J48">
            <v>189</v>
          </cell>
          <cell r="K48">
            <v>0</v>
          </cell>
          <cell r="L48">
            <v>189</v>
          </cell>
          <cell r="M48">
            <v>0</v>
          </cell>
          <cell r="N48">
            <v>11.34</v>
          </cell>
          <cell r="R48">
            <v>60000</v>
          </cell>
          <cell r="S48">
            <v>0</v>
          </cell>
          <cell r="T48">
            <v>16.666666666666668</v>
          </cell>
          <cell r="V48" t="str">
            <v>better after flushingg</v>
          </cell>
          <cell r="W48">
            <v>11340</v>
          </cell>
          <cell r="X48">
            <v>0</v>
          </cell>
          <cell r="Y48">
            <v>0</v>
          </cell>
          <cell r="Z48">
            <v>16.666666666666668</v>
          </cell>
        </row>
        <row r="49">
          <cell r="B49">
            <v>39182</v>
          </cell>
          <cell r="C49" t="str">
            <v>B-14 (Production/Injection)</v>
          </cell>
          <cell r="D49" t="str">
            <v>B-14 (Production/Injection):Zone3</v>
          </cell>
          <cell r="E49">
            <v>7</v>
          </cell>
          <cell r="F49">
            <v>100</v>
          </cell>
          <cell r="G49">
            <v>484</v>
          </cell>
          <cell r="H49">
            <v>216</v>
          </cell>
          <cell r="I49">
            <v>45</v>
          </cell>
          <cell r="J49">
            <v>140</v>
          </cell>
          <cell r="K49">
            <v>0</v>
          </cell>
          <cell r="L49">
            <v>140</v>
          </cell>
          <cell r="M49">
            <v>0</v>
          </cell>
          <cell r="N49">
            <v>10.93</v>
          </cell>
          <cell r="O49">
            <v>10.93</v>
          </cell>
          <cell r="P49">
            <v>0</v>
          </cell>
          <cell r="R49">
            <v>78071.428571428565</v>
          </cell>
          <cell r="S49">
            <v>0</v>
          </cell>
          <cell r="T49">
            <v>12.808783165599268</v>
          </cell>
          <cell r="V49" t="str">
            <v>getting better</v>
          </cell>
          <cell r="W49">
            <v>10930</v>
          </cell>
          <cell r="X49">
            <v>0</v>
          </cell>
          <cell r="Y49">
            <v>0</v>
          </cell>
          <cell r="Z49">
            <v>12.808783165599268</v>
          </cell>
        </row>
        <row r="50">
          <cell r="B50">
            <v>39186</v>
          </cell>
          <cell r="C50" t="str">
            <v>B-14 (Production/Injection)</v>
          </cell>
          <cell r="D50" t="str">
            <v>B-14 (Production/Injection):Zone3</v>
          </cell>
          <cell r="E50">
            <v>7</v>
          </cell>
          <cell r="F50">
            <v>100</v>
          </cell>
          <cell r="G50">
            <v>484</v>
          </cell>
          <cell r="H50">
            <v>215</v>
          </cell>
          <cell r="I50">
            <v>45</v>
          </cell>
          <cell r="J50">
            <v>125</v>
          </cell>
          <cell r="K50">
            <v>235</v>
          </cell>
          <cell r="L50">
            <v>360</v>
          </cell>
          <cell r="M50">
            <v>65.277777777777771</v>
          </cell>
          <cell r="N50">
            <v>10.84</v>
          </cell>
          <cell r="O50">
            <v>10.84</v>
          </cell>
          <cell r="P50">
            <v>0</v>
          </cell>
          <cell r="R50">
            <v>86720</v>
          </cell>
          <cell r="S50">
            <v>21.678966789667896</v>
          </cell>
          <cell r="T50">
            <v>33.210332103321036</v>
          </cell>
          <cell r="V50" t="str">
            <v>need to extend the test (last test was 400 BO)</v>
          </cell>
          <cell r="W50">
            <v>10840</v>
          </cell>
          <cell r="X50">
            <v>0</v>
          </cell>
          <cell r="Y50">
            <v>21.678966789667896</v>
          </cell>
          <cell r="Z50">
            <v>11.531365313653136</v>
          </cell>
        </row>
        <row r="51">
          <cell r="B51">
            <v>39190</v>
          </cell>
          <cell r="C51" t="str">
            <v>B-14 (Production/Injection)</v>
          </cell>
          <cell r="D51" t="str">
            <v>B-14 (Production/Injection):Zone3</v>
          </cell>
          <cell r="E51">
            <v>9</v>
          </cell>
          <cell r="F51">
            <v>100</v>
          </cell>
          <cell r="G51">
            <v>469</v>
          </cell>
          <cell r="H51">
            <v>215</v>
          </cell>
          <cell r="I51">
            <v>44</v>
          </cell>
          <cell r="J51">
            <v>236.4</v>
          </cell>
          <cell r="K51">
            <v>288.8</v>
          </cell>
          <cell r="L51">
            <v>525.20000000000005</v>
          </cell>
          <cell r="M51">
            <v>54.98857578065499</v>
          </cell>
          <cell r="N51">
            <v>10.59</v>
          </cell>
          <cell r="O51">
            <v>10.59</v>
          </cell>
          <cell r="P51">
            <v>0</v>
          </cell>
          <cell r="R51">
            <v>44796.95431472081</v>
          </cell>
          <cell r="S51">
            <v>27.271010387157695</v>
          </cell>
          <cell r="T51">
            <v>49.593956562795093</v>
          </cell>
          <cell r="V51" t="str">
            <v>no oil for first 3 hrs, wtr not consistant, need to extend the test</v>
          </cell>
          <cell r="W51">
            <v>10590</v>
          </cell>
          <cell r="X51">
            <v>0</v>
          </cell>
          <cell r="Y51">
            <v>27.271010387157698</v>
          </cell>
          <cell r="Z51">
            <v>22.322946175637394</v>
          </cell>
        </row>
        <row r="52">
          <cell r="B52">
            <v>39193</v>
          </cell>
          <cell r="C52" t="str">
            <v>B-14 (Production/Injection)</v>
          </cell>
          <cell r="D52" t="str">
            <v>B-14 (Production/Injection):Zone3</v>
          </cell>
          <cell r="E52">
            <v>12</v>
          </cell>
          <cell r="F52">
            <v>100</v>
          </cell>
          <cell r="G52">
            <v>484</v>
          </cell>
          <cell r="H52">
            <v>215</v>
          </cell>
          <cell r="I52">
            <v>45</v>
          </cell>
          <cell r="J52">
            <v>148</v>
          </cell>
          <cell r="K52">
            <v>5</v>
          </cell>
          <cell r="L52">
            <v>153</v>
          </cell>
          <cell r="M52">
            <v>3.2679738562091503</v>
          </cell>
          <cell r="N52">
            <v>10.66</v>
          </cell>
          <cell r="O52">
            <v>10.66</v>
          </cell>
          <cell r="P52">
            <v>0</v>
          </cell>
          <cell r="R52">
            <v>72027.027027027027</v>
          </cell>
          <cell r="S52">
            <v>0.46904315196998125</v>
          </cell>
          <cell r="T52">
            <v>14.352720450281426</v>
          </cell>
          <cell r="V52" t="str">
            <v>oil/wtr up and down</v>
          </cell>
          <cell r="W52">
            <v>10660</v>
          </cell>
          <cell r="X52">
            <v>0</v>
          </cell>
          <cell r="Y52">
            <v>0.46904315196998125</v>
          </cell>
          <cell r="Z52">
            <v>13.883677298311444</v>
          </cell>
        </row>
        <row r="53">
          <cell r="B53">
            <v>39203</v>
          </cell>
          <cell r="C53" t="str">
            <v>B-14 (Production/Injection)</v>
          </cell>
          <cell r="D53" t="str">
            <v>B-14 (Production/Injection):Zone3</v>
          </cell>
          <cell r="E53">
            <v>6</v>
          </cell>
          <cell r="F53">
            <v>100</v>
          </cell>
          <cell r="G53">
            <v>474</v>
          </cell>
          <cell r="H53">
            <v>210</v>
          </cell>
          <cell r="I53">
            <v>45</v>
          </cell>
          <cell r="J53">
            <v>222.5</v>
          </cell>
          <cell r="K53">
            <v>479.5</v>
          </cell>
          <cell r="L53">
            <v>702</v>
          </cell>
          <cell r="M53">
            <v>68.304843304843303</v>
          </cell>
          <cell r="N53">
            <v>10.6</v>
          </cell>
          <cell r="O53">
            <v>10.6</v>
          </cell>
          <cell r="P53">
            <v>0</v>
          </cell>
          <cell r="R53">
            <v>47640.449438202246</v>
          </cell>
          <cell r="S53">
            <v>45.235849056603776</v>
          </cell>
          <cell r="T53">
            <v>66.226415094339629</v>
          </cell>
          <cell r="V53" t="str">
            <v>wtr seem too high</v>
          </cell>
          <cell r="W53">
            <v>10600</v>
          </cell>
          <cell r="X53">
            <v>0</v>
          </cell>
          <cell r="Y53">
            <v>45.235849056603776</v>
          </cell>
          <cell r="Z53">
            <v>20.990566037735849</v>
          </cell>
        </row>
        <row r="54">
          <cell r="B54">
            <v>39211</v>
          </cell>
          <cell r="C54" t="str">
            <v>B-14 (Production/Injection)</v>
          </cell>
          <cell r="D54" t="str">
            <v>B-14 (Production/Injection):Zone3</v>
          </cell>
          <cell r="E54">
            <v>12</v>
          </cell>
          <cell r="F54">
            <v>100</v>
          </cell>
          <cell r="G54">
            <v>474</v>
          </cell>
          <cell r="H54">
            <v>205</v>
          </cell>
          <cell r="I54">
            <v>44</v>
          </cell>
          <cell r="J54">
            <v>274</v>
          </cell>
          <cell r="K54">
            <v>227</v>
          </cell>
          <cell r="L54">
            <v>501</v>
          </cell>
          <cell r="M54">
            <v>45.309381237524953</v>
          </cell>
          <cell r="N54">
            <v>10.46</v>
          </cell>
          <cell r="O54">
            <v>10.46</v>
          </cell>
          <cell r="P54">
            <v>0</v>
          </cell>
          <cell r="R54">
            <v>38175.182481751828</v>
          </cell>
          <cell r="S54">
            <v>21.70172084130019</v>
          </cell>
          <cell r="T54">
            <v>47.896749521988525</v>
          </cell>
          <cell r="V54" t="str">
            <v>wtr OFF/ON</v>
          </cell>
          <cell r="W54">
            <v>10460</v>
          </cell>
          <cell r="X54">
            <v>0</v>
          </cell>
          <cell r="Y54">
            <v>21.70172084130019</v>
          </cell>
          <cell r="Z54">
            <v>26.195028680688335</v>
          </cell>
        </row>
        <row r="55">
          <cell r="B55">
            <v>39221</v>
          </cell>
          <cell r="C55" t="str">
            <v>B-14 (Production/Injection)</v>
          </cell>
          <cell r="D55" t="str">
            <v>B-14 (Production/Injection):Zone3</v>
          </cell>
          <cell r="E55">
            <v>12</v>
          </cell>
          <cell r="F55">
            <v>100</v>
          </cell>
          <cell r="G55">
            <v>484</v>
          </cell>
          <cell r="H55">
            <v>213</v>
          </cell>
          <cell r="I55">
            <v>43</v>
          </cell>
          <cell r="J55">
            <v>440</v>
          </cell>
          <cell r="K55">
            <v>253</v>
          </cell>
          <cell r="L55">
            <v>693</v>
          </cell>
          <cell r="M55">
            <v>36.507936507936506</v>
          </cell>
          <cell r="N55">
            <v>10.36</v>
          </cell>
          <cell r="O55">
            <v>10.36</v>
          </cell>
          <cell r="P55">
            <v>0</v>
          </cell>
          <cell r="R55">
            <v>23545.454545454544</v>
          </cell>
          <cell r="S55">
            <v>24.420849420849422</v>
          </cell>
          <cell r="T55">
            <v>66.891891891891888</v>
          </cell>
          <cell r="V55" t="str">
            <v>first 2 hrs the oil was so low</v>
          </cell>
          <cell r="W55">
            <v>10360</v>
          </cell>
          <cell r="X55">
            <v>0</v>
          </cell>
          <cell r="Y55">
            <v>24.420849420849422</v>
          </cell>
          <cell r="Z55">
            <v>42.471042471042473</v>
          </cell>
        </row>
        <row r="56">
          <cell r="B56">
            <v>39228</v>
          </cell>
          <cell r="C56" t="str">
            <v>B-14 (Production/Injection)</v>
          </cell>
          <cell r="D56" t="str">
            <v>B-14 (Production/Injection):Zone3</v>
          </cell>
          <cell r="E56">
            <v>8</v>
          </cell>
          <cell r="F56">
            <v>100</v>
          </cell>
          <cell r="G56">
            <v>463</v>
          </cell>
          <cell r="H56">
            <v>211</v>
          </cell>
          <cell r="I56">
            <v>44</v>
          </cell>
          <cell r="J56">
            <v>329.5</v>
          </cell>
          <cell r="K56">
            <v>388.8</v>
          </cell>
          <cell r="L56">
            <v>718.3</v>
          </cell>
          <cell r="M56">
            <v>54.127801754141721</v>
          </cell>
          <cell r="N56">
            <v>10.39</v>
          </cell>
          <cell r="O56">
            <v>10.39</v>
          </cell>
          <cell r="P56">
            <v>0</v>
          </cell>
          <cell r="R56">
            <v>31532.625189681334</v>
          </cell>
          <cell r="S56">
            <v>37.420596727622716</v>
          </cell>
          <cell r="T56">
            <v>69.133782483156878</v>
          </cell>
          <cell r="W56">
            <v>10390</v>
          </cell>
          <cell r="X56">
            <v>0</v>
          </cell>
          <cell r="Y56">
            <v>37.420596727622716</v>
          </cell>
          <cell r="Z56">
            <v>31.713185755534166</v>
          </cell>
        </row>
        <row r="57">
          <cell r="B57">
            <v>39232</v>
          </cell>
          <cell r="C57" t="str">
            <v>B-14 (Production/Injection)</v>
          </cell>
          <cell r="D57" t="str">
            <v>B-14 (Production/Injection):Zone3</v>
          </cell>
          <cell r="E57">
            <v>7</v>
          </cell>
          <cell r="F57">
            <v>100</v>
          </cell>
          <cell r="G57">
            <v>464</v>
          </cell>
          <cell r="H57">
            <v>210</v>
          </cell>
          <cell r="I57">
            <v>43</v>
          </cell>
          <cell r="J57">
            <v>276</v>
          </cell>
          <cell r="K57">
            <v>188</v>
          </cell>
          <cell r="L57">
            <v>464</v>
          </cell>
          <cell r="M57">
            <v>40.517241379310342</v>
          </cell>
          <cell r="N57">
            <v>10.01</v>
          </cell>
          <cell r="O57">
            <v>10.01</v>
          </cell>
          <cell r="P57">
            <v>0</v>
          </cell>
          <cell r="R57">
            <v>36268.115942028984</v>
          </cell>
          <cell r="S57">
            <v>18.781218781218783</v>
          </cell>
          <cell r="T57">
            <v>46.353646353646354</v>
          </cell>
          <cell r="V57" t="str">
            <v>wtr slugging</v>
          </cell>
          <cell r="W57">
            <v>10010</v>
          </cell>
          <cell r="X57">
            <v>0</v>
          </cell>
          <cell r="Y57">
            <v>18.781218781218783</v>
          </cell>
          <cell r="Z57">
            <v>27.572427572427571</v>
          </cell>
        </row>
        <row r="58">
          <cell r="B58">
            <v>39281</v>
          </cell>
          <cell r="C58" t="str">
            <v>B-14 (Production/Injection)</v>
          </cell>
          <cell r="D58" t="str">
            <v>B-14 (Production/Injection):Zone3</v>
          </cell>
          <cell r="E58">
            <v>8</v>
          </cell>
          <cell r="F58">
            <v>100</v>
          </cell>
          <cell r="G58">
            <v>494</v>
          </cell>
          <cell r="H58">
            <v>214</v>
          </cell>
          <cell r="I58">
            <v>48</v>
          </cell>
          <cell r="J58">
            <v>238.6</v>
          </cell>
          <cell r="K58">
            <v>321.10000000000002</v>
          </cell>
          <cell r="L58">
            <v>559.70000000000005</v>
          </cell>
          <cell r="M58">
            <v>57.370019653385739</v>
          </cell>
          <cell r="N58">
            <v>10.47</v>
          </cell>
          <cell r="O58">
            <v>10.47</v>
          </cell>
          <cell r="P58">
            <v>0</v>
          </cell>
          <cell r="R58">
            <v>43880.972338642081</v>
          </cell>
          <cell r="S58">
            <v>30.668576886341928</v>
          </cell>
          <cell r="T58">
            <v>53.457497612225403</v>
          </cell>
          <cell r="V58" t="str">
            <v>Test after field S/D</v>
          </cell>
          <cell r="W58">
            <v>10470</v>
          </cell>
          <cell r="X58">
            <v>0</v>
          </cell>
          <cell r="Y58">
            <v>30.668576886341931</v>
          </cell>
          <cell r="Z58">
            <v>22.788920725883475</v>
          </cell>
        </row>
        <row r="59">
          <cell r="B59">
            <v>39290</v>
          </cell>
          <cell r="C59" t="str">
            <v>B-14 (Production/Injection)</v>
          </cell>
          <cell r="D59" t="str">
            <v>B-14 (Production/Injection):Zone3</v>
          </cell>
          <cell r="E59">
            <v>16</v>
          </cell>
          <cell r="F59">
            <v>100</v>
          </cell>
          <cell r="G59">
            <v>497</v>
          </cell>
          <cell r="H59">
            <v>208</v>
          </cell>
          <cell r="I59">
            <v>48</v>
          </cell>
          <cell r="J59">
            <v>405.7</v>
          </cell>
          <cell r="K59">
            <v>723.4</v>
          </cell>
          <cell r="L59">
            <v>1129.0999999999999</v>
          </cell>
          <cell r="M59">
            <v>64.068727304933134</v>
          </cell>
          <cell r="N59">
            <v>15.49</v>
          </cell>
          <cell r="O59">
            <v>15.49</v>
          </cell>
          <cell r="P59">
            <v>0</v>
          </cell>
          <cell r="R59">
            <v>38180.921863445896</v>
          </cell>
          <cell r="S59">
            <v>46.70109748224661</v>
          </cell>
          <cell r="T59">
            <v>72.892188508715307</v>
          </cell>
          <cell r="V59" t="str">
            <v>test after ADD perf (find sand 50  -20 lb/day)</v>
          </cell>
          <cell r="W59">
            <v>15490</v>
          </cell>
          <cell r="X59">
            <v>0</v>
          </cell>
          <cell r="Y59">
            <v>46.70109748224661</v>
          </cell>
          <cell r="Z59">
            <v>26.191091026468687</v>
          </cell>
        </row>
        <row r="60">
          <cell r="B60">
            <v>39291</v>
          </cell>
          <cell r="C60" t="str">
            <v>B-14 (Production/Injection)</v>
          </cell>
          <cell r="D60" t="str">
            <v>B-14 (Production/Injection):Zone3</v>
          </cell>
          <cell r="E60">
            <v>11</v>
          </cell>
          <cell r="F60">
            <v>100</v>
          </cell>
          <cell r="G60">
            <v>496</v>
          </cell>
          <cell r="H60">
            <v>215</v>
          </cell>
          <cell r="I60">
            <v>49</v>
          </cell>
          <cell r="J60">
            <v>335.6</v>
          </cell>
          <cell r="K60">
            <v>675.9</v>
          </cell>
          <cell r="L60">
            <v>1011.5</v>
          </cell>
          <cell r="M60">
            <v>66.82155215027187</v>
          </cell>
          <cell r="N60">
            <v>15.05</v>
          </cell>
          <cell r="O60">
            <v>15.05</v>
          </cell>
          <cell r="P60">
            <v>0</v>
          </cell>
          <cell r="R60">
            <v>44845.053635280092</v>
          </cell>
          <cell r="S60">
            <v>44.910299003322258</v>
          </cell>
          <cell r="T60">
            <v>67.20930232558139</v>
          </cell>
          <cell r="V60" t="str">
            <v>2nd test</v>
          </cell>
          <cell r="W60">
            <v>15050</v>
          </cell>
          <cell r="X60">
            <v>0</v>
          </cell>
          <cell r="Y60">
            <v>44.910299003322258</v>
          </cell>
          <cell r="Z60">
            <v>22.299003322259136</v>
          </cell>
        </row>
        <row r="61">
          <cell r="B61">
            <v>39300</v>
          </cell>
          <cell r="C61" t="str">
            <v>B-14 (Production/Injection)</v>
          </cell>
          <cell r="D61" t="str">
            <v>B-14 (Production/Injection):Zone3</v>
          </cell>
          <cell r="E61">
            <v>7</v>
          </cell>
          <cell r="F61">
            <v>100</v>
          </cell>
          <cell r="G61">
            <v>505</v>
          </cell>
          <cell r="H61">
            <v>208</v>
          </cell>
          <cell r="I61">
            <v>50</v>
          </cell>
          <cell r="J61">
            <v>305.39999999999998</v>
          </cell>
          <cell r="K61">
            <v>507.4</v>
          </cell>
          <cell r="L61">
            <v>812.8</v>
          </cell>
          <cell r="M61">
            <v>62.426181102362207</v>
          </cell>
          <cell r="N61">
            <v>13.07</v>
          </cell>
          <cell r="O61">
            <v>13.07</v>
          </cell>
          <cell r="P61">
            <v>0</v>
          </cell>
          <cell r="R61">
            <v>42796.332678454484</v>
          </cell>
          <cell r="S61">
            <v>38.821729150726853</v>
          </cell>
          <cell r="T61">
            <v>62.188217291507272</v>
          </cell>
          <cell r="V61" t="str">
            <v>first 3 hrs no water</v>
          </cell>
          <cell r="W61">
            <v>13070</v>
          </cell>
          <cell r="X61">
            <v>0</v>
          </cell>
          <cell r="Y61">
            <v>38.821729150726853</v>
          </cell>
          <cell r="Z61">
            <v>23.366488140780412</v>
          </cell>
        </row>
        <row r="62">
          <cell r="B62">
            <v>39315</v>
          </cell>
          <cell r="C62" t="str">
            <v>B-14 (Production/Injection)</v>
          </cell>
          <cell r="D62" t="str">
            <v>B-14 (Production/Injection):Zone3</v>
          </cell>
          <cell r="E62">
            <v>8</v>
          </cell>
          <cell r="F62">
            <v>100</v>
          </cell>
          <cell r="G62">
            <v>474</v>
          </cell>
          <cell r="H62">
            <v>210</v>
          </cell>
          <cell r="I62">
            <v>50</v>
          </cell>
          <cell r="J62">
            <v>238</v>
          </cell>
          <cell r="K62">
            <v>350</v>
          </cell>
          <cell r="L62">
            <v>588</v>
          </cell>
          <cell r="M62">
            <v>59.523809523809526</v>
          </cell>
          <cell r="N62">
            <v>12.14</v>
          </cell>
          <cell r="R62">
            <v>51008.403361344535</v>
          </cell>
          <cell r="S62">
            <v>28.830313014827016</v>
          </cell>
          <cell r="T62">
            <v>48.434925864909388</v>
          </cell>
          <cell r="V62" t="str">
            <v>manual input</v>
          </cell>
          <cell r="W62">
            <v>12140</v>
          </cell>
          <cell r="X62">
            <v>0</v>
          </cell>
          <cell r="Y62">
            <v>28.830313014827016</v>
          </cell>
          <cell r="Z62">
            <v>19.604612850082372</v>
          </cell>
        </row>
        <row r="63">
          <cell r="B63">
            <v>39324</v>
          </cell>
          <cell r="C63" t="str">
            <v>B-14 (Production/Injection)</v>
          </cell>
          <cell r="D63" t="str">
            <v>B-14 (Production/Injection):Zone3</v>
          </cell>
          <cell r="E63">
            <v>6</v>
          </cell>
          <cell r="F63">
            <v>100</v>
          </cell>
          <cell r="G63">
            <v>474</v>
          </cell>
          <cell r="H63">
            <v>205</v>
          </cell>
          <cell r="I63">
            <v>49</v>
          </cell>
          <cell r="J63">
            <v>299</v>
          </cell>
          <cell r="K63">
            <v>603</v>
          </cell>
          <cell r="L63">
            <v>902</v>
          </cell>
          <cell r="M63">
            <v>66.851441241685137</v>
          </cell>
          <cell r="N63">
            <v>11.66</v>
          </cell>
          <cell r="R63">
            <v>38996.655518394648</v>
          </cell>
          <cell r="S63">
            <v>51.715265866209265</v>
          </cell>
          <cell r="T63">
            <v>77.35849056603773</v>
          </cell>
          <cell r="V63" t="str">
            <v>oil tend to reduce after 1 month add perf</v>
          </cell>
          <cell r="W63">
            <v>11660</v>
          </cell>
          <cell r="X63">
            <v>0</v>
          </cell>
          <cell r="Y63">
            <v>51.715265866209265</v>
          </cell>
          <cell r="Z63">
            <v>25.643224699828473</v>
          </cell>
        </row>
        <row r="64">
          <cell r="B64">
            <v>39368</v>
          </cell>
          <cell r="C64" t="str">
            <v>B-14 (Production/Injection)</v>
          </cell>
          <cell r="D64" t="str">
            <v>B-14 (Production/Injection):Zone3</v>
          </cell>
          <cell r="E64">
            <v>13</v>
          </cell>
          <cell r="F64">
            <v>100</v>
          </cell>
          <cell r="G64">
            <v>479</v>
          </cell>
          <cell r="H64">
            <v>217</v>
          </cell>
          <cell r="I64">
            <v>48</v>
          </cell>
          <cell r="J64">
            <v>204</v>
          </cell>
          <cell r="K64">
            <v>688</v>
          </cell>
          <cell r="L64">
            <v>892</v>
          </cell>
          <cell r="M64">
            <v>77.130044843049333</v>
          </cell>
          <cell r="N64">
            <v>9.9</v>
          </cell>
          <cell r="R64">
            <v>48529.411764705881</v>
          </cell>
          <cell r="S64">
            <v>69.494949494949495</v>
          </cell>
          <cell r="T64">
            <v>90.101010101010104</v>
          </cell>
          <cell r="V64" t="str">
            <v>Oil decreased</v>
          </cell>
          <cell r="W64">
            <v>9900</v>
          </cell>
          <cell r="X64">
            <v>0</v>
          </cell>
          <cell r="Y64">
            <v>69.494949494949495</v>
          </cell>
          <cell r="Z64">
            <v>20.606060606060606</v>
          </cell>
        </row>
        <row r="65">
          <cell r="B65">
            <v>39379</v>
          </cell>
          <cell r="C65" t="str">
            <v>B-14 (Production/Injection)</v>
          </cell>
          <cell r="D65" t="str">
            <v>B-14 (Production/Injection):Zone3</v>
          </cell>
          <cell r="E65">
            <v>14</v>
          </cell>
          <cell r="F65">
            <v>100</v>
          </cell>
          <cell r="G65">
            <v>479</v>
          </cell>
          <cell r="H65">
            <v>189</v>
          </cell>
          <cell r="I65">
            <v>49</v>
          </cell>
          <cell r="J65">
            <v>235</v>
          </cell>
          <cell r="K65">
            <v>447</v>
          </cell>
          <cell r="L65">
            <v>682</v>
          </cell>
          <cell r="M65">
            <v>65.542521994134901</v>
          </cell>
          <cell r="N65">
            <v>9.42</v>
          </cell>
          <cell r="R65">
            <v>40085.106382978724</v>
          </cell>
          <cell r="S65">
            <v>47.452229299363054</v>
          </cell>
          <cell r="T65">
            <v>72.399150743099781</v>
          </cell>
          <cell r="V65" t="str">
            <v>Wtr up/down</v>
          </cell>
          <cell r="W65">
            <v>9420</v>
          </cell>
          <cell r="X65">
            <v>0</v>
          </cell>
          <cell r="Y65">
            <v>47.452229299363054</v>
          </cell>
          <cell r="Z65">
            <v>24.946921443736731</v>
          </cell>
        </row>
        <row r="66">
          <cell r="B66">
            <v>39405</v>
          </cell>
          <cell r="C66" t="str">
            <v>B-14 (Production/Injection)</v>
          </cell>
          <cell r="D66" t="str">
            <v>B-14 (Production/Injection):Zone3</v>
          </cell>
          <cell r="E66">
            <v>14</v>
          </cell>
          <cell r="F66">
            <v>100</v>
          </cell>
          <cell r="G66">
            <v>464</v>
          </cell>
          <cell r="H66">
            <v>212</v>
          </cell>
          <cell r="I66">
            <v>48</v>
          </cell>
          <cell r="J66">
            <v>186</v>
          </cell>
          <cell r="K66">
            <v>489</v>
          </cell>
          <cell r="L66">
            <v>675</v>
          </cell>
          <cell r="M66">
            <v>72.444444444444443</v>
          </cell>
          <cell r="N66">
            <v>9.1999999999999993</v>
          </cell>
          <cell r="R66">
            <v>49462.365591397851</v>
          </cell>
          <cell r="S66">
            <v>53.152173913043477</v>
          </cell>
          <cell r="T66">
            <v>73.369565217391298</v>
          </cell>
          <cell r="V66" t="str">
            <v>Data recaptured</v>
          </cell>
          <cell r="W66">
            <v>9200</v>
          </cell>
          <cell r="X66">
            <v>0</v>
          </cell>
          <cell r="Y66">
            <v>53.152173913043484</v>
          </cell>
          <cell r="Z66">
            <v>20.217391304347828</v>
          </cell>
        </row>
        <row r="67">
          <cell r="B67">
            <v>39473</v>
          </cell>
          <cell r="C67" t="str">
            <v>B-14 (Production/Injection)</v>
          </cell>
          <cell r="D67" t="str">
            <v>B-14 (Production/Injection):Zone3</v>
          </cell>
          <cell r="E67">
            <v>14</v>
          </cell>
          <cell r="F67">
            <v>100</v>
          </cell>
          <cell r="G67">
            <v>463</v>
          </cell>
          <cell r="H67">
            <v>200</v>
          </cell>
          <cell r="I67">
            <v>48</v>
          </cell>
          <cell r="J67">
            <v>232</v>
          </cell>
          <cell r="K67">
            <v>575</v>
          </cell>
          <cell r="L67">
            <v>807</v>
          </cell>
          <cell r="M67">
            <v>71.251548946716227</v>
          </cell>
          <cell r="N67">
            <v>7.34</v>
          </cell>
          <cell r="R67">
            <v>31637.931034482757</v>
          </cell>
          <cell r="S67">
            <v>78.337874659400541</v>
          </cell>
          <cell r="T67">
            <v>109.94550408719346</v>
          </cell>
          <cell r="W67">
            <v>7340</v>
          </cell>
          <cell r="X67">
            <v>0</v>
          </cell>
          <cell r="Y67">
            <v>78.337874659400541</v>
          </cell>
          <cell r="Z67">
            <v>31.607629427792915</v>
          </cell>
        </row>
        <row r="68">
          <cell r="B68">
            <v>39474</v>
          </cell>
          <cell r="C68" t="str">
            <v>B-14 (Production/Injection)</v>
          </cell>
          <cell r="D68" t="str">
            <v>B-14 (Production/Injection):Zone3</v>
          </cell>
          <cell r="E68">
            <v>24</v>
          </cell>
          <cell r="F68">
            <v>100</v>
          </cell>
          <cell r="G68">
            <v>463</v>
          </cell>
          <cell r="H68">
            <v>200</v>
          </cell>
          <cell r="I68">
            <v>47</v>
          </cell>
          <cell r="J68">
            <v>254</v>
          </cell>
          <cell r="K68">
            <v>343</v>
          </cell>
          <cell r="L68">
            <v>597</v>
          </cell>
          <cell r="M68">
            <v>57.45393634840871</v>
          </cell>
          <cell r="N68">
            <v>7.33</v>
          </cell>
          <cell r="R68">
            <v>28858.267716535433</v>
          </cell>
          <cell r="S68">
            <v>46.793997271487036</v>
          </cell>
          <cell r="T68">
            <v>81.446111869031384</v>
          </cell>
          <cell r="W68">
            <v>7330</v>
          </cell>
          <cell r="X68">
            <v>0</v>
          </cell>
          <cell r="Y68">
            <v>46.793997271487036</v>
          </cell>
          <cell r="Z68">
            <v>34.65211459754434</v>
          </cell>
        </row>
        <row r="69">
          <cell r="B69">
            <v>39477</v>
          </cell>
          <cell r="C69" t="str">
            <v>B-14 (Production/Injection)</v>
          </cell>
          <cell r="D69" t="str">
            <v>B-14 (Production/Injection):Zone3</v>
          </cell>
          <cell r="E69">
            <v>24</v>
          </cell>
          <cell r="F69">
            <v>100</v>
          </cell>
          <cell r="G69">
            <v>463</v>
          </cell>
          <cell r="H69">
            <v>205</v>
          </cell>
          <cell r="I69">
            <v>47</v>
          </cell>
          <cell r="J69">
            <v>203.7</v>
          </cell>
          <cell r="K69">
            <v>390.5</v>
          </cell>
          <cell r="L69">
            <v>594.20000000000005</v>
          </cell>
          <cell r="M69">
            <v>65.718613261528105</v>
          </cell>
          <cell r="N69">
            <v>7.35</v>
          </cell>
          <cell r="O69">
            <v>7.35</v>
          </cell>
          <cell r="P69">
            <v>0</v>
          </cell>
          <cell r="R69">
            <v>36082.474226804123</v>
          </cell>
          <cell r="S69">
            <v>53.129251700680271</v>
          </cell>
          <cell r="T69">
            <v>80.843537414965979</v>
          </cell>
          <cell r="W69">
            <v>7350</v>
          </cell>
          <cell r="X69">
            <v>0</v>
          </cell>
          <cell r="Y69">
            <v>53.129251700680271</v>
          </cell>
          <cell r="Z69">
            <v>27.714285714285715</v>
          </cell>
        </row>
        <row r="70">
          <cell r="B70">
            <v>39479</v>
          </cell>
          <cell r="C70" t="str">
            <v>B-14 (Production/Injection)</v>
          </cell>
          <cell r="D70" t="str">
            <v>B-14 (Production/Injection):Zone3</v>
          </cell>
          <cell r="E70">
            <v>8</v>
          </cell>
          <cell r="F70">
            <v>100</v>
          </cell>
          <cell r="G70">
            <v>453</v>
          </cell>
          <cell r="H70">
            <v>210</v>
          </cell>
          <cell r="I70">
            <v>48</v>
          </cell>
          <cell r="J70">
            <v>314</v>
          </cell>
          <cell r="K70">
            <v>459</v>
          </cell>
          <cell r="L70">
            <v>773</v>
          </cell>
          <cell r="M70">
            <v>59.379042690815005</v>
          </cell>
          <cell r="N70">
            <v>8.5</v>
          </cell>
          <cell r="R70">
            <v>27070.063694267516</v>
          </cell>
          <cell r="S70">
            <v>54</v>
          </cell>
          <cell r="T70">
            <v>90.941176470588232</v>
          </cell>
          <cell r="V70" t="str">
            <v>oil /gas better ?</v>
          </cell>
          <cell r="W70">
            <v>8500</v>
          </cell>
          <cell r="X70">
            <v>0</v>
          </cell>
          <cell r="Y70">
            <v>54</v>
          </cell>
          <cell r="Z70">
            <v>36.941176470588232</v>
          </cell>
        </row>
        <row r="71">
          <cell r="B71">
            <v>39490</v>
          </cell>
          <cell r="C71" t="str">
            <v>B-14 (Production/Injection)</v>
          </cell>
          <cell r="D71" t="str">
            <v>B-14 (Production/Injection):Zone3</v>
          </cell>
          <cell r="E71">
            <v>17</v>
          </cell>
          <cell r="F71">
            <v>100</v>
          </cell>
          <cell r="G71">
            <v>453</v>
          </cell>
          <cell r="H71">
            <v>210</v>
          </cell>
          <cell r="I71">
            <v>48</v>
          </cell>
          <cell r="J71">
            <v>245</v>
          </cell>
          <cell r="K71">
            <v>486</v>
          </cell>
          <cell r="L71">
            <v>731</v>
          </cell>
          <cell r="M71">
            <v>66.484268125854996</v>
          </cell>
          <cell r="N71">
            <v>7.38</v>
          </cell>
          <cell r="R71">
            <v>30122.448979591838</v>
          </cell>
          <cell r="S71">
            <v>65.853658536585371</v>
          </cell>
          <cell r="T71">
            <v>99.051490514905154</v>
          </cell>
          <cell r="W71">
            <v>7380</v>
          </cell>
          <cell r="X71">
            <v>0</v>
          </cell>
          <cell r="Y71">
            <v>65.853658536585371</v>
          </cell>
          <cell r="Z71">
            <v>33.197831978319783</v>
          </cell>
        </row>
        <row r="72">
          <cell r="B72">
            <v>39499</v>
          </cell>
          <cell r="C72" t="str">
            <v>B-14 (Production/Injection)</v>
          </cell>
          <cell r="D72" t="str">
            <v>B-14 (Production/Injection):Zone3</v>
          </cell>
          <cell r="E72">
            <v>9</v>
          </cell>
          <cell r="F72">
            <v>100</v>
          </cell>
          <cell r="G72">
            <v>453</v>
          </cell>
          <cell r="H72">
            <v>210</v>
          </cell>
          <cell r="I72">
            <v>48</v>
          </cell>
          <cell r="J72">
            <v>259</v>
          </cell>
          <cell r="K72">
            <v>311</v>
          </cell>
          <cell r="L72">
            <v>570</v>
          </cell>
          <cell r="M72">
            <v>54.561403508771932</v>
          </cell>
          <cell r="N72">
            <v>6.88</v>
          </cell>
          <cell r="R72">
            <v>26563.706563706564</v>
          </cell>
          <cell r="S72">
            <v>45.203488372093027</v>
          </cell>
          <cell r="T72">
            <v>82.848837209302332</v>
          </cell>
          <cell r="W72">
            <v>6880</v>
          </cell>
          <cell r="X72">
            <v>0</v>
          </cell>
          <cell r="Y72">
            <v>45.203488372093027</v>
          </cell>
          <cell r="Z72">
            <v>37.645348837209305</v>
          </cell>
        </row>
        <row r="73">
          <cell r="B73">
            <v>39525</v>
          </cell>
          <cell r="C73" t="str">
            <v>B-14 (Production/Injection)</v>
          </cell>
          <cell r="D73" t="str">
            <v>B-14 (Production/Injection):Zone3</v>
          </cell>
          <cell r="E73">
            <v>13</v>
          </cell>
          <cell r="F73">
            <v>100</v>
          </cell>
          <cell r="G73">
            <v>453</v>
          </cell>
          <cell r="H73">
            <v>210</v>
          </cell>
          <cell r="I73">
            <v>48</v>
          </cell>
          <cell r="J73">
            <v>174</v>
          </cell>
          <cell r="K73">
            <v>383</v>
          </cell>
          <cell r="L73">
            <v>557</v>
          </cell>
          <cell r="M73">
            <v>68.761220825852789</v>
          </cell>
          <cell r="N73">
            <v>6.95</v>
          </cell>
          <cell r="R73">
            <v>39942.528735632186</v>
          </cell>
          <cell r="S73">
            <v>55.10791366906475</v>
          </cell>
          <cell r="T73">
            <v>80.143884892086334</v>
          </cell>
          <cell r="V73" t="str">
            <v>oil reducced</v>
          </cell>
          <cell r="W73">
            <v>6950</v>
          </cell>
          <cell r="X73">
            <v>0</v>
          </cell>
          <cell r="Y73">
            <v>55.10791366906475</v>
          </cell>
          <cell r="Z73">
            <v>25.035971223021583</v>
          </cell>
        </row>
        <row r="74">
          <cell r="B74">
            <v>39537</v>
          </cell>
          <cell r="C74" t="str">
            <v>B-14 (Production/Injection)</v>
          </cell>
          <cell r="D74" t="str">
            <v>B-14 (Production/Injection):Zone3</v>
          </cell>
          <cell r="E74">
            <v>10</v>
          </cell>
          <cell r="F74">
            <v>100</v>
          </cell>
          <cell r="G74">
            <v>453</v>
          </cell>
          <cell r="H74">
            <v>210</v>
          </cell>
          <cell r="I74">
            <v>48</v>
          </cell>
          <cell r="J74">
            <v>166</v>
          </cell>
          <cell r="K74">
            <v>224</v>
          </cell>
          <cell r="L74">
            <v>390</v>
          </cell>
          <cell r="M74">
            <v>57.435897435897438</v>
          </cell>
          <cell r="N74">
            <v>6.62</v>
          </cell>
          <cell r="R74">
            <v>39879.51807228916</v>
          </cell>
          <cell r="S74">
            <v>33.836858006042299</v>
          </cell>
          <cell r="T74">
            <v>58.912386706948638</v>
          </cell>
          <cell r="V74" t="str">
            <v>confirmed oil reduced</v>
          </cell>
          <cell r="W74">
            <v>6620</v>
          </cell>
          <cell r="X74">
            <v>0</v>
          </cell>
          <cell r="Y74">
            <v>33.836858006042299</v>
          </cell>
          <cell r="Z74">
            <v>25.075528700906343</v>
          </cell>
        </row>
        <row r="75">
          <cell r="B75">
            <v>39550</v>
          </cell>
          <cell r="C75" t="str">
            <v>B-14 (Production/Injection)</v>
          </cell>
          <cell r="D75" t="str">
            <v>B-14 (Production/Injection):Zone3</v>
          </cell>
          <cell r="E75">
            <v>16</v>
          </cell>
          <cell r="F75">
            <v>100</v>
          </cell>
          <cell r="G75">
            <v>453</v>
          </cell>
          <cell r="H75">
            <v>210</v>
          </cell>
          <cell r="I75">
            <v>48</v>
          </cell>
          <cell r="J75">
            <v>163</v>
          </cell>
          <cell r="K75">
            <v>179</v>
          </cell>
          <cell r="L75">
            <v>342</v>
          </cell>
          <cell r="M75">
            <v>52.33918128654971</v>
          </cell>
          <cell r="N75">
            <v>6.68</v>
          </cell>
          <cell r="R75">
            <v>40981.595092024538</v>
          </cell>
          <cell r="S75">
            <v>26.796407185628741</v>
          </cell>
          <cell r="T75">
            <v>51.197604790419163</v>
          </cell>
          <cell r="W75">
            <v>6680</v>
          </cell>
          <cell r="X75">
            <v>0</v>
          </cell>
          <cell r="Y75">
            <v>26.796407185628745</v>
          </cell>
          <cell r="Z75">
            <v>24.401197604790418</v>
          </cell>
        </row>
        <row r="76">
          <cell r="B76">
            <v>39567</v>
          </cell>
          <cell r="C76" t="str">
            <v>B-14 (Production/Injection)</v>
          </cell>
          <cell r="D76" t="str">
            <v>B-14 (Production/Injection):Zone3</v>
          </cell>
          <cell r="E76">
            <v>13</v>
          </cell>
          <cell r="F76">
            <v>100</v>
          </cell>
          <cell r="G76">
            <v>453</v>
          </cell>
          <cell r="H76">
            <v>210</v>
          </cell>
          <cell r="I76">
            <v>48</v>
          </cell>
          <cell r="J76">
            <v>177</v>
          </cell>
          <cell r="K76">
            <v>355</v>
          </cell>
          <cell r="L76">
            <v>532</v>
          </cell>
          <cell r="M76">
            <v>66.729323308270679</v>
          </cell>
          <cell r="N76">
            <v>6.57</v>
          </cell>
          <cell r="R76">
            <v>37118.644067796609</v>
          </cell>
          <cell r="S76">
            <v>54.033485540334858</v>
          </cell>
          <cell r="T76">
            <v>80.974124809741255</v>
          </cell>
          <cell r="W76">
            <v>6570</v>
          </cell>
          <cell r="X76">
            <v>0</v>
          </cell>
          <cell r="Y76">
            <v>54.033485540334851</v>
          </cell>
          <cell r="Z76">
            <v>26.940639269406393</v>
          </cell>
        </row>
        <row r="77">
          <cell r="B77">
            <v>39581</v>
          </cell>
          <cell r="C77" t="str">
            <v>B-14 (Production/Injection)</v>
          </cell>
          <cell r="D77" t="str">
            <v>B-14 (Production/Injection):Zone3</v>
          </cell>
          <cell r="E77">
            <v>11</v>
          </cell>
          <cell r="F77">
            <v>100</v>
          </cell>
          <cell r="G77">
            <v>453</v>
          </cell>
          <cell r="H77">
            <v>210</v>
          </cell>
          <cell r="I77">
            <v>48</v>
          </cell>
          <cell r="J77">
            <v>174</v>
          </cell>
          <cell r="K77">
            <v>709</v>
          </cell>
          <cell r="L77">
            <v>883</v>
          </cell>
          <cell r="M77">
            <v>80.294450736126834</v>
          </cell>
          <cell r="N77">
            <v>6.64</v>
          </cell>
          <cell r="R77">
            <v>38160.919540229886</v>
          </cell>
          <cell r="S77">
            <v>106.77710843373494</v>
          </cell>
          <cell r="T77">
            <v>132.98192771084337</v>
          </cell>
          <cell r="V77" t="str">
            <v>wtr up ?</v>
          </cell>
          <cell r="W77">
            <v>6640</v>
          </cell>
          <cell r="X77">
            <v>0</v>
          </cell>
          <cell r="Y77">
            <v>106.77710843373494</v>
          </cell>
          <cell r="Z77">
            <v>26.204819277108435</v>
          </cell>
        </row>
        <row r="78">
          <cell r="B78">
            <v>39596</v>
          </cell>
          <cell r="C78" t="str">
            <v>B-14 (Production/Injection)</v>
          </cell>
          <cell r="D78" t="str">
            <v>B-14 (Production/Injection):Zone3</v>
          </cell>
          <cell r="E78">
            <v>10</v>
          </cell>
          <cell r="F78">
            <v>100</v>
          </cell>
          <cell r="G78">
            <v>453</v>
          </cell>
          <cell r="H78">
            <v>210</v>
          </cell>
          <cell r="I78">
            <v>48</v>
          </cell>
          <cell r="J78">
            <v>165</v>
          </cell>
          <cell r="K78">
            <v>605</v>
          </cell>
          <cell r="L78">
            <v>770</v>
          </cell>
          <cell r="M78">
            <v>78.571428571428569</v>
          </cell>
          <cell r="N78">
            <v>6.61</v>
          </cell>
          <cell r="R78">
            <v>40060.606060606064</v>
          </cell>
          <cell r="S78">
            <v>91.52798789712557</v>
          </cell>
          <cell r="T78">
            <v>116.49016641452344</v>
          </cell>
          <cell r="W78">
            <v>6610</v>
          </cell>
          <cell r="X78">
            <v>0</v>
          </cell>
          <cell r="Y78">
            <v>91.52798789712557</v>
          </cell>
          <cell r="Z78">
            <v>24.962178517397881</v>
          </cell>
        </row>
        <row r="79">
          <cell r="B79">
            <v>39614</v>
          </cell>
          <cell r="C79" t="str">
            <v>B-14 (Production/Injection)</v>
          </cell>
          <cell r="D79" t="str">
            <v>B-14 (Production/Injection):Zone3</v>
          </cell>
          <cell r="E79">
            <v>21</v>
          </cell>
          <cell r="F79">
            <v>100</v>
          </cell>
          <cell r="G79">
            <v>453</v>
          </cell>
          <cell r="H79">
            <v>210</v>
          </cell>
          <cell r="I79">
            <v>48</v>
          </cell>
          <cell r="J79">
            <v>202</v>
          </cell>
          <cell r="K79">
            <v>506</v>
          </cell>
          <cell r="L79">
            <v>708</v>
          </cell>
          <cell r="M79">
            <v>71.468926553672318</v>
          </cell>
          <cell r="N79">
            <v>5.79</v>
          </cell>
          <cell r="R79">
            <v>28663.366336633662</v>
          </cell>
          <cell r="S79">
            <v>87.392055267702929</v>
          </cell>
          <cell r="T79">
            <v>122.27979274611398</v>
          </cell>
          <cell r="V79" t="str">
            <v>100% choke test</v>
          </cell>
          <cell r="W79">
            <v>5790</v>
          </cell>
          <cell r="X79">
            <v>0</v>
          </cell>
          <cell r="Y79">
            <v>87.392055267702929</v>
          </cell>
          <cell r="Z79">
            <v>34.887737478411054</v>
          </cell>
        </row>
        <row r="80">
          <cell r="B80">
            <v>39643</v>
          </cell>
          <cell r="C80" t="str">
            <v>B-14 (Production/Injection)</v>
          </cell>
          <cell r="D80" t="str">
            <v>B-14 (Production/Injection):Zone3</v>
          </cell>
          <cell r="E80">
            <v>10</v>
          </cell>
          <cell r="F80">
            <v>100</v>
          </cell>
          <cell r="G80">
            <v>453</v>
          </cell>
          <cell r="H80">
            <v>210</v>
          </cell>
          <cell r="I80">
            <v>48</v>
          </cell>
          <cell r="J80">
            <v>187</v>
          </cell>
          <cell r="K80">
            <v>232</v>
          </cell>
          <cell r="L80">
            <v>419</v>
          </cell>
          <cell r="M80">
            <v>55.369928400954656</v>
          </cell>
          <cell r="N80">
            <v>6.43</v>
          </cell>
          <cell r="R80">
            <v>34385.026737967914</v>
          </cell>
          <cell r="S80">
            <v>36.080870917573876</v>
          </cell>
          <cell r="T80">
            <v>65.163297045101089</v>
          </cell>
          <cell r="W80">
            <v>6430</v>
          </cell>
          <cell r="X80">
            <v>0</v>
          </cell>
          <cell r="Y80">
            <v>36.080870917573876</v>
          </cell>
          <cell r="Z80">
            <v>29.082426127527217</v>
          </cell>
        </row>
        <row r="81">
          <cell r="B81">
            <v>39651</v>
          </cell>
          <cell r="C81" t="str">
            <v>B-14 (Production/Injection)</v>
          </cell>
          <cell r="D81" t="str">
            <v>B-14 (Production/Injection):Zone3</v>
          </cell>
          <cell r="E81">
            <v>8</v>
          </cell>
          <cell r="F81">
            <v>100</v>
          </cell>
          <cell r="G81">
            <v>453</v>
          </cell>
          <cell r="H81">
            <v>210</v>
          </cell>
          <cell r="I81">
            <v>48</v>
          </cell>
          <cell r="J81">
            <v>160</v>
          </cell>
          <cell r="K81">
            <v>743</v>
          </cell>
          <cell r="L81">
            <v>903</v>
          </cell>
          <cell r="M81">
            <v>82.281284606866009</v>
          </cell>
          <cell r="N81">
            <v>6.39</v>
          </cell>
          <cell r="R81">
            <v>39937.5</v>
          </cell>
          <cell r="S81">
            <v>116.2754303599374</v>
          </cell>
          <cell r="T81">
            <v>141.31455399061034</v>
          </cell>
          <cell r="W81">
            <v>6390</v>
          </cell>
          <cell r="X81">
            <v>0</v>
          </cell>
          <cell r="Y81">
            <v>116.2754303599374</v>
          </cell>
          <cell r="Z81">
            <v>25.039123630672929</v>
          </cell>
        </row>
        <row r="82">
          <cell r="B82">
            <v>39667</v>
          </cell>
          <cell r="C82" t="str">
            <v>B-14 (Production/Injection)</v>
          </cell>
          <cell r="D82" t="str">
            <v>B-14 (Production/Injection):Zone3</v>
          </cell>
          <cell r="E82">
            <v>16</v>
          </cell>
          <cell r="F82">
            <v>100</v>
          </cell>
          <cell r="G82">
            <v>453</v>
          </cell>
          <cell r="H82">
            <v>210</v>
          </cell>
          <cell r="I82">
            <v>48</v>
          </cell>
          <cell r="J82">
            <v>172</v>
          </cell>
          <cell r="K82">
            <v>234</v>
          </cell>
          <cell r="L82">
            <v>406</v>
          </cell>
          <cell r="M82">
            <v>57.635467980295566</v>
          </cell>
          <cell r="N82">
            <v>6.6</v>
          </cell>
          <cell r="R82">
            <v>38372.093023255817</v>
          </cell>
          <cell r="S82">
            <v>35.454545454545453</v>
          </cell>
          <cell r="T82">
            <v>61.515151515151516</v>
          </cell>
          <cell r="V82" t="str">
            <v>water spike</v>
          </cell>
          <cell r="W82">
            <v>6600</v>
          </cell>
          <cell r="X82">
            <v>0</v>
          </cell>
          <cell r="Y82">
            <v>35.454545454545453</v>
          </cell>
          <cell r="Z82">
            <v>26.060606060606062</v>
          </cell>
        </row>
        <row r="83">
          <cell r="B83">
            <v>39686</v>
          </cell>
          <cell r="C83" t="str">
            <v>B-14 (Production/Injection)</v>
          </cell>
          <cell r="D83" t="str">
            <v>B-14 (Production/Injection):Zone3</v>
          </cell>
          <cell r="E83">
            <v>11</v>
          </cell>
          <cell r="F83">
            <v>100</v>
          </cell>
          <cell r="G83">
            <v>453</v>
          </cell>
          <cell r="H83">
            <v>210</v>
          </cell>
          <cell r="I83">
            <v>48</v>
          </cell>
          <cell r="J83">
            <v>166</v>
          </cell>
          <cell r="K83">
            <v>421</v>
          </cell>
          <cell r="L83">
            <v>587</v>
          </cell>
          <cell r="M83">
            <v>71.720613287904598</v>
          </cell>
          <cell r="N83">
            <v>6.07</v>
          </cell>
          <cell r="R83">
            <v>36566.265060240963</v>
          </cell>
          <cell r="S83">
            <v>69.357495881383855</v>
          </cell>
          <cell r="T83">
            <v>96.705107084019772</v>
          </cell>
          <cell r="V83" t="str">
            <v>wtr still spike</v>
          </cell>
          <cell r="W83">
            <v>6070</v>
          </cell>
          <cell r="X83">
            <v>0</v>
          </cell>
          <cell r="Y83">
            <v>69.357495881383855</v>
          </cell>
          <cell r="Z83">
            <v>27.347611202635914</v>
          </cell>
        </row>
        <row r="84">
          <cell r="B84">
            <v>39692</v>
          </cell>
          <cell r="C84" t="str">
            <v>B-14 (Production/Injection)</v>
          </cell>
          <cell r="D84" t="str">
            <v>B-14 (Production/Injection):Zone3</v>
          </cell>
          <cell r="E84">
            <v>10</v>
          </cell>
          <cell r="F84">
            <v>100</v>
          </cell>
          <cell r="G84">
            <v>453</v>
          </cell>
          <cell r="H84">
            <v>210</v>
          </cell>
          <cell r="I84">
            <v>48</v>
          </cell>
          <cell r="J84">
            <v>160</v>
          </cell>
          <cell r="K84">
            <v>513</v>
          </cell>
          <cell r="L84">
            <v>673</v>
          </cell>
          <cell r="M84">
            <v>76.225854383358097</v>
          </cell>
          <cell r="N84">
            <v>6.14</v>
          </cell>
          <cell r="R84">
            <v>38375</v>
          </cell>
          <cell r="S84">
            <v>83.55048859934854</v>
          </cell>
          <cell r="T84">
            <v>109.60912052117264</v>
          </cell>
          <cell r="V84" t="str">
            <v>wtr stable</v>
          </cell>
          <cell r="W84">
            <v>6140</v>
          </cell>
          <cell r="X84">
            <v>0</v>
          </cell>
          <cell r="Y84">
            <v>83.55048859934854</v>
          </cell>
          <cell r="Z84">
            <v>26.058631921824105</v>
          </cell>
        </row>
        <row r="85">
          <cell r="B85">
            <v>39695</v>
          </cell>
          <cell r="C85" t="str">
            <v>B-14 (Production/Injection)</v>
          </cell>
          <cell r="D85" t="str">
            <v>B-14 (Production/Injection):Zone3</v>
          </cell>
          <cell r="E85">
            <v>10</v>
          </cell>
          <cell r="F85">
            <v>100</v>
          </cell>
          <cell r="G85">
            <v>453</v>
          </cell>
          <cell r="H85">
            <v>210</v>
          </cell>
          <cell r="I85">
            <v>48</v>
          </cell>
          <cell r="J85">
            <v>167</v>
          </cell>
          <cell r="K85">
            <v>718</v>
          </cell>
          <cell r="L85">
            <v>885</v>
          </cell>
          <cell r="M85">
            <v>81.129943502824858</v>
          </cell>
          <cell r="N85">
            <v>6.14</v>
          </cell>
          <cell r="R85">
            <v>36766.467065868266</v>
          </cell>
          <cell r="S85">
            <v>116.93811074918567</v>
          </cell>
          <cell r="T85">
            <v>144.13680781758958</v>
          </cell>
          <cell r="V85" t="str">
            <v>wtr</v>
          </cell>
          <cell r="W85">
            <v>6140</v>
          </cell>
          <cell r="X85">
            <v>0</v>
          </cell>
          <cell r="Y85">
            <v>116.93811074918567</v>
          </cell>
          <cell r="Z85">
            <v>27.198697068403909</v>
          </cell>
        </row>
        <row r="86">
          <cell r="B86">
            <v>39704</v>
          </cell>
          <cell r="C86" t="str">
            <v>B-14 (Production/Injection)</v>
          </cell>
          <cell r="D86" t="str">
            <v>B-14 (Production/Injection):Zone3</v>
          </cell>
          <cell r="E86">
            <v>17</v>
          </cell>
          <cell r="F86">
            <v>98</v>
          </cell>
          <cell r="G86">
            <v>533</v>
          </cell>
          <cell r="H86">
            <v>203</v>
          </cell>
          <cell r="I86">
            <v>46</v>
          </cell>
          <cell r="J86">
            <v>151.80000000000001</v>
          </cell>
          <cell r="K86">
            <v>819.3</v>
          </cell>
          <cell r="L86">
            <v>971.1</v>
          </cell>
          <cell r="M86">
            <v>84.368242199567504</v>
          </cell>
          <cell r="N86">
            <v>6.18</v>
          </cell>
          <cell r="O86">
            <v>6.18</v>
          </cell>
          <cell r="P86">
            <v>0</v>
          </cell>
          <cell r="R86">
            <v>40711.462450592888</v>
          </cell>
          <cell r="S86">
            <v>132.57281553398059</v>
          </cell>
          <cell r="T86">
            <v>157.13592233009709</v>
          </cell>
          <cell r="V86" t="str">
            <v>wtr better</v>
          </cell>
          <cell r="W86">
            <v>6180</v>
          </cell>
          <cell r="X86">
            <v>0</v>
          </cell>
          <cell r="Y86">
            <v>132.57281553398059</v>
          </cell>
          <cell r="Z86">
            <v>24.563106796116507</v>
          </cell>
        </row>
        <row r="87">
          <cell r="B87">
            <v>39711</v>
          </cell>
          <cell r="C87" t="str">
            <v>B-14 (Production/Injection)</v>
          </cell>
          <cell r="D87" t="str">
            <v>B-14 (Production/Injection):Zone3</v>
          </cell>
          <cell r="E87">
            <v>10</v>
          </cell>
          <cell r="F87">
            <v>100</v>
          </cell>
          <cell r="G87">
            <v>453</v>
          </cell>
          <cell r="H87">
            <v>210</v>
          </cell>
          <cell r="I87">
            <v>48</v>
          </cell>
          <cell r="J87">
            <v>143</v>
          </cell>
          <cell r="K87">
            <v>675</v>
          </cell>
          <cell r="L87">
            <v>818</v>
          </cell>
          <cell r="M87">
            <v>82.518337408312959</v>
          </cell>
          <cell r="N87">
            <v>6.1</v>
          </cell>
          <cell r="O87">
            <v>6.1</v>
          </cell>
          <cell r="R87">
            <v>42657.342657342655</v>
          </cell>
          <cell r="S87">
            <v>110.65573770491804</v>
          </cell>
          <cell r="T87">
            <v>134.09836065573771</v>
          </cell>
          <cell r="W87">
            <v>6100</v>
          </cell>
          <cell r="X87">
            <v>0</v>
          </cell>
          <cell r="Y87">
            <v>110.65573770491804</v>
          </cell>
          <cell r="Z87">
            <v>23.442622950819672</v>
          </cell>
        </row>
        <row r="88">
          <cell r="B88">
            <v>39769</v>
          </cell>
          <cell r="C88" t="str">
            <v>B-14 (Production/Injection)</v>
          </cell>
          <cell r="D88" t="str">
            <v>B-14 (Production/Injection):Zone3</v>
          </cell>
          <cell r="E88">
            <v>7</v>
          </cell>
          <cell r="F88">
            <v>100</v>
          </cell>
          <cell r="G88">
            <v>453</v>
          </cell>
          <cell r="H88">
            <v>210</v>
          </cell>
          <cell r="I88">
            <v>48</v>
          </cell>
          <cell r="J88">
            <v>162</v>
          </cell>
          <cell r="K88">
            <v>207</v>
          </cell>
          <cell r="L88">
            <v>369</v>
          </cell>
          <cell r="M88">
            <v>56.097560975609753</v>
          </cell>
          <cell r="N88">
            <v>6.1</v>
          </cell>
          <cell r="O88">
            <v>6.1</v>
          </cell>
          <cell r="R88">
            <v>37654.320987654319</v>
          </cell>
          <cell r="S88">
            <v>33.934426229508198</v>
          </cell>
          <cell r="T88">
            <v>60.491803278688522</v>
          </cell>
          <cell r="W88">
            <v>6100</v>
          </cell>
          <cell r="X88">
            <v>0</v>
          </cell>
          <cell r="Y88">
            <v>33.934426229508198</v>
          </cell>
          <cell r="Z88">
            <v>26.557377049180328</v>
          </cell>
        </row>
        <row r="89">
          <cell r="B89">
            <v>39776</v>
          </cell>
          <cell r="C89" t="str">
            <v>B-14 (Production/Injection)</v>
          </cell>
          <cell r="D89" t="str">
            <v>B-14 (Production/Injection):Zone3</v>
          </cell>
          <cell r="E89">
            <v>10</v>
          </cell>
          <cell r="F89">
            <v>100</v>
          </cell>
          <cell r="G89">
            <v>453</v>
          </cell>
          <cell r="H89">
            <v>210</v>
          </cell>
          <cell r="I89">
            <v>48</v>
          </cell>
          <cell r="J89">
            <v>137</v>
          </cell>
          <cell r="K89">
            <v>541</v>
          </cell>
          <cell r="L89">
            <v>678</v>
          </cell>
          <cell r="M89">
            <v>79.793510324483776</v>
          </cell>
          <cell r="N89">
            <v>6</v>
          </cell>
          <cell r="R89">
            <v>43795.620437956204</v>
          </cell>
          <cell r="S89">
            <v>90.166666666666671</v>
          </cell>
          <cell r="T89">
            <v>113</v>
          </cell>
          <cell r="W89">
            <v>6000</v>
          </cell>
          <cell r="X89">
            <v>0</v>
          </cell>
          <cell r="Y89">
            <v>90.166666666666671</v>
          </cell>
          <cell r="Z89">
            <v>22.833333333333332</v>
          </cell>
        </row>
        <row r="90">
          <cell r="B90">
            <v>39797</v>
          </cell>
          <cell r="C90" t="str">
            <v>B-14 (Production/Injection)</v>
          </cell>
          <cell r="D90" t="str">
            <v>B-14 (Production/Injection):Zone3</v>
          </cell>
          <cell r="E90">
            <v>10</v>
          </cell>
          <cell r="F90">
            <v>100</v>
          </cell>
          <cell r="G90">
            <v>453</v>
          </cell>
          <cell r="H90">
            <v>210</v>
          </cell>
          <cell r="I90">
            <v>48</v>
          </cell>
          <cell r="J90">
            <v>122</v>
          </cell>
          <cell r="K90">
            <v>690</v>
          </cell>
          <cell r="L90">
            <v>812</v>
          </cell>
          <cell r="M90">
            <v>84.975369458128085</v>
          </cell>
          <cell r="N90">
            <v>5.7</v>
          </cell>
          <cell r="O90">
            <v>5.7</v>
          </cell>
          <cell r="R90">
            <v>46721.311475409835</v>
          </cell>
          <cell r="S90">
            <v>121.05263157894737</v>
          </cell>
          <cell r="T90">
            <v>142.45614035087721</v>
          </cell>
          <cell r="W90">
            <v>5700</v>
          </cell>
          <cell r="X90">
            <v>0</v>
          </cell>
          <cell r="Y90">
            <v>121.05263157894737</v>
          </cell>
          <cell r="Z90">
            <v>21.403508771929825</v>
          </cell>
        </row>
        <row r="91">
          <cell r="B91">
            <v>39835</v>
          </cell>
          <cell r="C91" t="str">
            <v>B-14 (Production/Injection)</v>
          </cell>
          <cell r="D91" t="str">
            <v>B-14 (Production/Injection):Zone3</v>
          </cell>
          <cell r="E91">
            <v>11</v>
          </cell>
          <cell r="F91">
            <v>100</v>
          </cell>
          <cell r="G91">
            <v>453</v>
          </cell>
          <cell r="H91">
            <v>210</v>
          </cell>
          <cell r="I91">
            <v>48</v>
          </cell>
          <cell r="J91">
            <v>263</v>
          </cell>
          <cell r="K91">
            <v>514</v>
          </cell>
          <cell r="L91">
            <v>777</v>
          </cell>
          <cell r="M91">
            <v>66.151866151866159</v>
          </cell>
          <cell r="N91">
            <v>4.26</v>
          </cell>
          <cell r="R91">
            <v>16197.718631178706</v>
          </cell>
          <cell r="S91">
            <v>120.65727699530517</v>
          </cell>
          <cell r="T91">
            <v>182.3943661971831</v>
          </cell>
          <cell r="V91" t="str">
            <v>Test after 2 days S/I (rig West Sembrani activities)</v>
          </cell>
          <cell r="W91">
            <v>4260</v>
          </cell>
          <cell r="X91">
            <v>0</v>
          </cell>
          <cell r="Y91">
            <v>120.65727699530517</v>
          </cell>
          <cell r="Z91">
            <v>61.737089201877936</v>
          </cell>
        </row>
        <row r="92">
          <cell r="B92">
            <v>39850</v>
          </cell>
          <cell r="C92" t="str">
            <v>B-14 (Production/Injection)</v>
          </cell>
          <cell r="D92" t="str">
            <v>B-14 (Production/Injection):Zone3</v>
          </cell>
          <cell r="E92">
            <v>12</v>
          </cell>
          <cell r="F92">
            <v>100</v>
          </cell>
          <cell r="G92">
            <v>453</v>
          </cell>
          <cell r="H92">
            <v>210</v>
          </cell>
          <cell r="I92">
            <v>48</v>
          </cell>
          <cell r="J92">
            <v>160</v>
          </cell>
          <cell r="K92">
            <v>216</v>
          </cell>
          <cell r="L92">
            <v>376</v>
          </cell>
          <cell r="M92">
            <v>57.446808510638299</v>
          </cell>
          <cell r="N92">
            <v>5.32</v>
          </cell>
          <cell r="O92">
            <v>5.32</v>
          </cell>
          <cell r="R92">
            <v>33250</v>
          </cell>
          <cell r="S92">
            <v>40.601503759398497</v>
          </cell>
          <cell r="T92">
            <v>70.676691729323309</v>
          </cell>
          <cell r="W92">
            <v>5320</v>
          </cell>
          <cell r="X92">
            <v>0</v>
          </cell>
          <cell r="Y92">
            <v>40.601503759398497</v>
          </cell>
          <cell r="Z92">
            <v>30.075187969924812</v>
          </cell>
        </row>
        <row r="93">
          <cell r="B93">
            <v>39858</v>
          </cell>
          <cell r="C93" t="str">
            <v>B-14 (Production/Injection)</v>
          </cell>
          <cell r="D93" t="str">
            <v>B-14 (Production/Injection):Zone3</v>
          </cell>
          <cell r="E93">
            <v>10</v>
          </cell>
          <cell r="F93">
            <v>100</v>
          </cell>
          <cell r="G93">
            <v>453</v>
          </cell>
          <cell r="H93">
            <v>210</v>
          </cell>
          <cell r="I93">
            <v>48</v>
          </cell>
          <cell r="J93">
            <v>183</v>
          </cell>
          <cell r="K93">
            <v>306</v>
          </cell>
          <cell r="L93">
            <v>489</v>
          </cell>
          <cell r="M93">
            <v>62.576687116564415</v>
          </cell>
          <cell r="N93">
            <v>5.2</v>
          </cell>
          <cell r="O93">
            <v>5.2</v>
          </cell>
          <cell r="R93">
            <v>28415.300546448088</v>
          </cell>
          <cell r="S93">
            <v>58.846153846153847</v>
          </cell>
          <cell r="T93">
            <v>94.038461538461533</v>
          </cell>
          <cell r="W93">
            <v>5200</v>
          </cell>
          <cell r="X93">
            <v>0</v>
          </cell>
          <cell r="Y93">
            <v>58.846153846153847</v>
          </cell>
          <cell r="Z93">
            <v>35.192307692307693</v>
          </cell>
        </row>
        <row r="94">
          <cell r="B94">
            <v>39873</v>
          </cell>
          <cell r="C94" t="str">
            <v>B-14 (Production/Injection)</v>
          </cell>
          <cell r="D94" t="str">
            <v>B-14 (Production/Injection):Zone3</v>
          </cell>
          <cell r="E94">
            <v>8</v>
          </cell>
          <cell r="F94">
            <v>100</v>
          </cell>
          <cell r="G94">
            <v>453</v>
          </cell>
          <cell r="H94">
            <v>210</v>
          </cell>
          <cell r="I94">
            <v>48</v>
          </cell>
          <cell r="J94">
            <v>143</v>
          </cell>
          <cell r="K94">
            <v>728</v>
          </cell>
          <cell r="L94">
            <v>871</v>
          </cell>
          <cell r="M94">
            <v>83.582089552238813</v>
          </cell>
          <cell r="N94">
            <v>5.2</v>
          </cell>
          <cell r="R94">
            <v>36363.63636363636</v>
          </cell>
          <cell r="S94">
            <v>140</v>
          </cell>
          <cell r="T94">
            <v>167.5</v>
          </cell>
          <cell r="V94" t="str">
            <v>oil decreaed</v>
          </cell>
          <cell r="W94">
            <v>5200</v>
          </cell>
          <cell r="X94">
            <v>0</v>
          </cell>
          <cell r="Y94">
            <v>140</v>
          </cell>
          <cell r="Z94">
            <v>27.5</v>
          </cell>
        </row>
        <row r="95">
          <cell r="B95">
            <v>39895</v>
          </cell>
          <cell r="C95" t="str">
            <v>B-14 (Production/Injection)</v>
          </cell>
          <cell r="D95" t="str">
            <v>B-14 (Production/Injection):Zone3</v>
          </cell>
          <cell r="E95">
            <v>12</v>
          </cell>
          <cell r="F95">
            <v>100</v>
          </cell>
          <cell r="G95">
            <v>453</v>
          </cell>
          <cell r="H95">
            <v>210</v>
          </cell>
          <cell r="I95">
            <v>48</v>
          </cell>
          <cell r="J95">
            <v>143</v>
          </cell>
          <cell r="K95">
            <v>325</v>
          </cell>
          <cell r="L95">
            <v>468</v>
          </cell>
          <cell r="M95">
            <v>69.444444444444443</v>
          </cell>
          <cell r="N95">
            <v>4.88</v>
          </cell>
          <cell r="R95">
            <v>34125.874125874128</v>
          </cell>
          <cell r="S95">
            <v>66.598360655737707</v>
          </cell>
          <cell r="T95">
            <v>95.901639344262293</v>
          </cell>
          <cell r="V95" t="str">
            <v>wtr not consisten</v>
          </cell>
          <cell r="W95">
            <v>4880</v>
          </cell>
          <cell r="X95">
            <v>0</v>
          </cell>
          <cell r="Y95">
            <v>66.598360655737707</v>
          </cell>
          <cell r="Z95">
            <v>29.303278688524589</v>
          </cell>
        </row>
        <row r="96">
          <cell r="B96">
            <v>39909</v>
          </cell>
          <cell r="C96" t="str">
            <v>B-14 (Production/Injection)</v>
          </cell>
          <cell r="D96" t="str">
            <v>B-14 (Production/Injection):Zone3</v>
          </cell>
          <cell r="E96">
            <v>12</v>
          </cell>
          <cell r="F96">
            <v>100</v>
          </cell>
          <cell r="G96">
            <v>453</v>
          </cell>
          <cell r="H96">
            <v>210</v>
          </cell>
          <cell r="I96">
            <v>48</v>
          </cell>
          <cell r="J96">
            <v>112</v>
          </cell>
          <cell r="K96">
            <v>799</v>
          </cell>
          <cell r="L96">
            <v>911</v>
          </cell>
          <cell r="M96">
            <v>87.705817782656425</v>
          </cell>
          <cell r="N96">
            <v>4.71</v>
          </cell>
          <cell r="R96">
            <v>42053.571428571428</v>
          </cell>
          <cell r="S96">
            <v>169.63906581740977</v>
          </cell>
          <cell r="T96">
            <v>193.41825902335455</v>
          </cell>
          <cell r="V96" t="str">
            <v>oil decreased</v>
          </cell>
          <cell r="W96">
            <v>4710</v>
          </cell>
          <cell r="X96">
            <v>0</v>
          </cell>
          <cell r="Y96">
            <v>169.63906581740977</v>
          </cell>
          <cell r="Z96">
            <v>23.7791932059448</v>
          </cell>
        </row>
        <row r="97">
          <cell r="B97">
            <v>39934</v>
          </cell>
          <cell r="C97" t="str">
            <v>B-14 (Production/Injection)</v>
          </cell>
          <cell r="D97" t="str">
            <v>B-14 (Production/Injection):Zone3</v>
          </cell>
          <cell r="E97">
            <v>12</v>
          </cell>
          <cell r="F97">
            <v>100</v>
          </cell>
          <cell r="G97">
            <v>453</v>
          </cell>
          <cell r="H97">
            <v>210</v>
          </cell>
          <cell r="I97">
            <v>48</v>
          </cell>
          <cell r="J97">
            <v>124</v>
          </cell>
          <cell r="K97">
            <v>481</v>
          </cell>
          <cell r="L97">
            <v>605</v>
          </cell>
          <cell r="M97">
            <v>79.504132231404952</v>
          </cell>
          <cell r="N97">
            <v>5</v>
          </cell>
          <cell r="O97">
            <v>5</v>
          </cell>
          <cell r="R97">
            <v>40322.580645161288</v>
          </cell>
          <cell r="S97">
            <v>96.2</v>
          </cell>
          <cell r="T97">
            <v>121</v>
          </cell>
          <cell r="W97">
            <v>5000</v>
          </cell>
          <cell r="X97">
            <v>0</v>
          </cell>
          <cell r="Y97">
            <v>96.2</v>
          </cell>
          <cell r="Z97">
            <v>24.8</v>
          </cell>
        </row>
        <row r="98">
          <cell r="B98">
            <v>40021</v>
          </cell>
          <cell r="C98" t="str">
            <v>B-14 (Production/Injection)</v>
          </cell>
          <cell r="D98" t="str">
            <v>B-14 (Production/Injection):Zone3</v>
          </cell>
          <cell r="E98">
            <v>10</v>
          </cell>
          <cell r="F98">
            <v>100</v>
          </cell>
          <cell r="G98">
            <v>453</v>
          </cell>
          <cell r="H98">
            <v>210</v>
          </cell>
          <cell r="I98">
            <v>48</v>
          </cell>
          <cell r="J98">
            <v>135</v>
          </cell>
          <cell r="K98">
            <v>384</v>
          </cell>
          <cell r="L98">
            <v>519</v>
          </cell>
          <cell r="M98">
            <v>73.988439306358387</v>
          </cell>
          <cell r="N98">
            <v>4.66</v>
          </cell>
          <cell r="R98">
            <v>34518.518518518518</v>
          </cell>
          <cell r="S98">
            <v>82.403433476394852</v>
          </cell>
          <cell r="T98">
            <v>111.37339055793991</v>
          </cell>
          <cell r="V98" t="str">
            <v>Normal mode (3 phase)</v>
          </cell>
          <cell r="W98">
            <v>4660</v>
          </cell>
          <cell r="X98">
            <v>0</v>
          </cell>
          <cell r="Y98">
            <v>82.403433476394852</v>
          </cell>
          <cell r="Z98">
            <v>28.969957081545065</v>
          </cell>
        </row>
        <row r="99">
          <cell r="B99">
            <v>40043</v>
          </cell>
          <cell r="C99" t="str">
            <v>B-14 (Production/Injection)</v>
          </cell>
          <cell r="D99" t="str">
            <v>B-14 (Production/Injection):Zone3</v>
          </cell>
          <cell r="E99">
            <v>14</v>
          </cell>
          <cell r="F99">
            <v>100</v>
          </cell>
          <cell r="G99">
            <v>453</v>
          </cell>
          <cell r="H99">
            <v>210</v>
          </cell>
          <cell r="I99">
            <v>48</v>
          </cell>
          <cell r="J99">
            <v>116</v>
          </cell>
          <cell r="K99">
            <v>922</v>
          </cell>
          <cell r="L99">
            <v>1038</v>
          </cell>
          <cell r="M99">
            <v>88.824662813102123</v>
          </cell>
          <cell r="N99">
            <v>4.3499999999999996</v>
          </cell>
          <cell r="R99">
            <v>37500</v>
          </cell>
          <cell r="S99">
            <v>211.95402298850576</v>
          </cell>
          <cell r="T99">
            <v>238.62068965517241</v>
          </cell>
          <cell r="V99" t="str">
            <v>Normal mode. Wtr too high</v>
          </cell>
          <cell r="W99">
            <v>4350</v>
          </cell>
          <cell r="X99">
            <v>0</v>
          </cell>
          <cell r="Y99">
            <v>211.95402298850576</v>
          </cell>
          <cell r="Z99">
            <v>26.666666666666668</v>
          </cell>
        </row>
        <row r="100">
          <cell r="B100">
            <v>40071</v>
          </cell>
          <cell r="C100" t="str">
            <v>B-14 (Production/Injection)</v>
          </cell>
          <cell r="D100" t="str">
            <v>B-14 (Production/Injection):Zone3</v>
          </cell>
          <cell r="E100">
            <v>11</v>
          </cell>
          <cell r="F100">
            <v>100</v>
          </cell>
          <cell r="G100">
            <v>453</v>
          </cell>
          <cell r="H100">
            <v>210</v>
          </cell>
          <cell r="I100">
            <v>48</v>
          </cell>
          <cell r="J100">
            <v>99</v>
          </cell>
          <cell r="K100">
            <v>756</v>
          </cell>
          <cell r="L100">
            <v>855</v>
          </cell>
          <cell r="M100">
            <v>88.421052631578945</v>
          </cell>
          <cell r="N100">
            <v>4.28</v>
          </cell>
          <cell r="R100">
            <v>43232.32323232323</v>
          </cell>
          <cell r="S100">
            <v>176.63551401869159</v>
          </cell>
          <cell r="T100">
            <v>199.7663551401869</v>
          </cell>
          <cell r="V100" t="str">
            <v>oil cont'd decrease</v>
          </cell>
          <cell r="W100">
            <v>4280</v>
          </cell>
          <cell r="X100">
            <v>0</v>
          </cell>
          <cell r="Y100">
            <v>176.63551401869157</v>
          </cell>
          <cell r="Z100">
            <v>23.130841121495326</v>
          </cell>
        </row>
        <row r="101">
          <cell r="B101">
            <v>40077</v>
          </cell>
          <cell r="C101" t="str">
            <v>B-14 (Production/Injection)</v>
          </cell>
          <cell r="D101" t="str">
            <v>B-14 (Production/Injection):Zone3</v>
          </cell>
          <cell r="E101">
            <v>10</v>
          </cell>
          <cell r="F101">
            <v>100</v>
          </cell>
          <cell r="G101">
            <v>453</v>
          </cell>
          <cell r="H101">
            <v>210</v>
          </cell>
          <cell r="I101">
            <v>48</v>
          </cell>
          <cell r="J101">
            <v>101</v>
          </cell>
          <cell r="K101">
            <v>569</v>
          </cell>
          <cell r="L101">
            <v>670</v>
          </cell>
          <cell r="M101">
            <v>84.925373134328353</v>
          </cell>
          <cell r="N101">
            <v>4</v>
          </cell>
          <cell r="R101">
            <v>39603.960396039605</v>
          </cell>
          <cell r="S101">
            <v>142.25</v>
          </cell>
          <cell r="T101">
            <v>167.5</v>
          </cell>
          <cell r="W101">
            <v>4000</v>
          </cell>
          <cell r="X101">
            <v>0</v>
          </cell>
          <cell r="Y101">
            <v>142.25</v>
          </cell>
          <cell r="Z101">
            <v>25.25</v>
          </cell>
        </row>
        <row r="102">
          <cell r="B102">
            <v>40111</v>
          </cell>
          <cell r="C102" t="str">
            <v>B-14 (Production/Injection)</v>
          </cell>
          <cell r="D102" t="str">
            <v>B-14 (Production/Injection):Zone3</v>
          </cell>
          <cell r="E102">
            <v>10</v>
          </cell>
          <cell r="F102">
            <v>100</v>
          </cell>
          <cell r="G102">
            <v>453</v>
          </cell>
          <cell r="H102">
            <v>210</v>
          </cell>
          <cell r="I102">
            <v>48</v>
          </cell>
          <cell r="J102">
            <v>109</v>
          </cell>
          <cell r="K102">
            <v>482</v>
          </cell>
          <cell r="L102">
            <v>591</v>
          </cell>
          <cell r="M102">
            <v>81.556683587140441</v>
          </cell>
          <cell r="N102">
            <v>3.89</v>
          </cell>
          <cell r="R102">
            <v>35688.073394495412</v>
          </cell>
          <cell r="S102">
            <v>123.90745501285348</v>
          </cell>
          <cell r="T102">
            <v>151.92802056555269</v>
          </cell>
          <cell r="W102">
            <v>3890</v>
          </cell>
          <cell r="X102">
            <v>0</v>
          </cell>
          <cell r="Y102">
            <v>123.90745501285346</v>
          </cell>
          <cell r="Z102">
            <v>28.020565552699228</v>
          </cell>
        </row>
        <row r="103">
          <cell r="B103">
            <v>40160</v>
          </cell>
          <cell r="C103" t="str">
            <v>B-14 (Production/Injection)</v>
          </cell>
          <cell r="D103" t="str">
            <v>B-14 (Production/Injection):Zone3</v>
          </cell>
          <cell r="E103">
            <v>11</v>
          </cell>
          <cell r="F103">
            <v>100</v>
          </cell>
          <cell r="G103">
            <v>453</v>
          </cell>
          <cell r="H103">
            <v>210</v>
          </cell>
          <cell r="I103">
            <v>48</v>
          </cell>
          <cell r="J103">
            <v>92</v>
          </cell>
          <cell r="K103">
            <v>230</v>
          </cell>
          <cell r="L103">
            <v>322</v>
          </cell>
          <cell r="M103">
            <v>71.428571428571431</v>
          </cell>
          <cell r="N103">
            <v>3.68</v>
          </cell>
          <cell r="R103">
            <v>40000</v>
          </cell>
          <cell r="S103">
            <v>62.5</v>
          </cell>
          <cell r="T103">
            <v>87.5</v>
          </cell>
          <cell r="W103">
            <v>3680</v>
          </cell>
          <cell r="X103">
            <v>0</v>
          </cell>
          <cell r="Y103">
            <v>62.5</v>
          </cell>
          <cell r="Z103">
            <v>25</v>
          </cell>
        </row>
        <row r="104">
          <cell r="B104">
            <v>40241</v>
          </cell>
          <cell r="C104" t="str">
            <v>B-14 (Production/Injection)</v>
          </cell>
          <cell r="D104" t="str">
            <v>B-14 (Production/Injection):Zone3</v>
          </cell>
          <cell r="E104">
            <v>10</v>
          </cell>
          <cell r="F104">
            <v>100</v>
          </cell>
          <cell r="G104">
            <v>453</v>
          </cell>
          <cell r="H104">
            <v>210</v>
          </cell>
          <cell r="I104">
            <v>48</v>
          </cell>
          <cell r="J104">
            <v>165</v>
          </cell>
          <cell r="K104">
            <v>891</v>
          </cell>
          <cell r="L104">
            <v>1056</v>
          </cell>
          <cell r="M104">
            <v>84.375</v>
          </cell>
          <cell r="N104">
            <v>3.9</v>
          </cell>
          <cell r="R104">
            <v>23636.363636363636</v>
          </cell>
          <cell r="S104">
            <v>228.46153846153845</v>
          </cell>
          <cell r="T104">
            <v>270.76923076923077</v>
          </cell>
          <cell r="V104" t="str">
            <v>new meter (water still high)</v>
          </cell>
          <cell r="W104">
            <v>3900</v>
          </cell>
          <cell r="X104">
            <v>0</v>
          </cell>
          <cell r="Y104">
            <v>228.46153846153845</v>
          </cell>
          <cell r="Z104">
            <v>42.307692307692307</v>
          </cell>
        </row>
        <row r="105">
          <cell r="B105">
            <v>40248</v>
          </cell>
          <cell r="C105" t="str">
            <v>B-14 (Production/Injection)</v>
          </cell>
          <cell r="D105" t="str">
            <v>B-14 (Production/Injection):Zone3</v>
          </cell>
          <cell r="E105">
            <v>13</v>
          </cell>
          <cell r="F105">
            <v>100</v>
          </cell>
          <cell r="G105">
            <v>453</v>
          </cell>
          <cell r="H105">
            <v>210</v>
          </cell>
          <cell r="I105">
            <v>48</v>
          </cell>
          <cell r="J105">
            <v>183</v>
          </cell>
          <cell r="K105">
            <v>944</v>
          </cell>
          <cell r="L105">
            <v>1127</v>
          </cell>
          <cell r="M105">
            <v>83.762200532386871</v>
          </cell>
          <cell r="N105">
            <v>3.65</v>
          </cell>
          <cell r="R105">
            <v>19945.355191256829</v>
          </cell>
          <cell r="S105">
            <v>258.63013698630135</v>
          </cell>
          <cell r="T105">
            <v>308.76712328767121</v>
          </cell>
          <cell r="V105" t="str">
            <v>new meter (water still high)</v>
          </cell>
          <cell r="W105">
            <v>3650</v>
          </cell>
          <cell r="X105">
            <v>0</v>
          </cell>
          <cell r="Y105">
            <v>258.63013698630135</v>
          </cell>
          <cell r="Z105">
            <v>50.136986301369866</v>
          </cell>
        </row>
        <row r="106">
          <cell r="B106">
            <v>40262</v>
          </cell>
          <cell r="C106" t="str">
            <v>B-14 (Production/Injection)</v>
          </cell>
          <cell r="D106" t="str">
            <v>B-14 (Production/Injection):Zone3</v>
          </cell>
          <cell r="E106">
            <v>11</v>
          </cell>
          <cell r="F106">
            <v>100</v>
          </cell>
          <cell r="G106">
            <v>453</v>
          </cell>
          <cell r="H106">
            <v>210</v>
          </cell>
          <cell r="I106">
            <v>48</v>
          </cell>
          <cell r="J106">
            <v>190</v>
          </cell>
          <cell r="K106">
            <v>933</v>
          </cell>
          <cell r="L106">
            <v>1123</v>
          </cell>
          <cell r="M106">
            <v>83.081032947462148</v>
          </cell>
          <cell r="N106">
            <v>3.91</v>
          </cell>
          <cell r="R106">
            <v>20578.947368421053</v>
          </cell>
          <cell r="S106">
            <v>238.61892583120203</v>
          </cell>
          <cell r="T106">
            <v>287.21227621483376</v>
          </cell>
          <cell r="V106" t="str">
            <v>new meter (water still high)</v>
          </cell>
          <cell r="W106">
            <v>3910</v>
          </cell>
          <cell r="X106">
            <v>0</v>
          </cell>
          <cell r="Y106">
            <v>238.61892583120203</v>
          </cell>
          <cell r="Z106">
            <v>48.593350383631709</v>
          </cell>
        </row>
        <row r="107">
          <cell r="B107">
            <v>40272</v>
          </cell>
          <cell r="C107" t="str">
            <v>B-14 (Production/Injection)</v>
          </cell>
          <cell r="D107" t="str">
            <v>B-14 (Production/Injection):Zone3</v>
          </cell>
          <cell r="E107">
            <v>9</v>
          </cell>
          <cell r="F107">
            <v>100</v>
          </cell>
          <cell r="G107">
            <v>387</v>
          </cell>
          <cell r="H107">
            <v>196</v>
          </cell>
          <cell r="I107">
            <v>230</v>
          </cell>
          <cell r="J107">
            <v>197.9</v>
          </cell>
          <cell r="K107">
            <v>642.6</v>
          </cell>
          <cell r="L107">
            <v>840.5</v>
          </cell>
          <cell r="M107">
            <v>76.454491374182041</v>
          </cell>
          <cell r="N107">
            <v>3.81</v>
          </cell>
          <cell r="O107">
            <v>3.81</v>
          </cell>
          <cell r="R107">
            <v>19252.147549267305</v>
          </cell>
          <cell r="S107">
            <v>168.66141732283464</v>
          </cell>
          <cell r="T107">
            <v>220.60367454068242</v>
          </cell>
          <cell r="V107" t="str">
            <v>new meter, wtr too high</v>
          </cell>
          <cell r="W107">
            <v>3810</v>
          </cell>
          <cell r="X107">
            <v>0</v>
          </cell>
          <cell r="Y107">
            <v>168.66141732283464</v>
          </cell>
          <cell r="Z107">
            <v>51.942257217847768</v>
          </cell>
        </row>
        <row r="108">
          <cell r="B108">
            <v>40279</v>
          </cell>
          <cell r="C108" t="str">
            <v>B-14 (Production/Injection)</v>
          </cell>
          <cell r="D108" t="str">
            <v>B-14 (Production/Injection):Zone3</v>
          </cell>
          <cell r="E108">
            <v>18</v>
          </cell>
          <cell r="F108">
            <v>100</v>
          </cell>
          <cell r="G108">
            <v>387</v>
          </cell>
          <cell r="H108">
            <v>194</v>
          </cell>
          <cell r="I108">
            <v>230</v>
          </cell>
          <cell r="J108">
            <v>181.9</v>
          </cell>
          <cell r="K108">
            <v>100</v>
          </cell>
          <cell r="L108">
            <v>281.89999999999998</v>
          </cell>
          <cell r="M108">
            <v>35.473572188719402</v>
          </cell>
          <cell r="N108">
            <v>3.56</v>
          </cell>
          <cell r="O108">
            <v>3.56</v>
          </cell>
          <cell r="R108">
            <v>19571.192963166573</v>
          </cell>
          <cell r="S108">
            <v>28.089887640449437</v>
          </cell>
          <cell r="T108">
            <v>79.18539325842697</v>
          </cell>
          <cell r="V108" t="str">
            <v>alloc purpose</v>
          </cell>
          <cell r="W108">
            <v>3560</v>
          </cell>
          <cell r="X108">
            <v>0</v>
          </cell>
          <cell r="Y108">
            <v>28.089887640449437</v>
          </cell>
          <cell r="Z108">
            <v>51.09550561797753</v>
          </cell>
        </row>
        <row r="109">
          <cell r="B109">
            <v>40324</v>
          </cell>
          <cell r="C109" t="str">
            <v>B-14 (Production/Injection)</v>
          </cell>
          <cell r="D109" t="str">
            <v>B-14 (Production/Injection):Zone3</v>
          </cell>
          <cell r="E109">
            <v>8</v>
          </cell>
          <cell r="F109">
            <v>99</v>
          </cell>
          <cell r="G109">
            <v>392</v>
          </cell>
          <cell r="H109">
            <v>173</v>
          </cell>
          <cell r="I109">
            <v>229</v>
          </cell>
          <cell r="J109">
            <v>180.3</v>
          </cell>
          <cell r="K109">
            <v>82</v>
          </cell>
          <cell r="L109">
            <v>262.3</v>
          </cell>
          <cell r="M109">
            <v>31.261913839115518</v>
          </cell>
          <cell r="N109">
            <v>2.73</v>
          </cell>
          <cell r="O109">
            <v>2.73</v>
          </cell>
          <cell r="R109">
            <v>15141.430948419302</v>
          </cell>
          <cell r="S109">
            <v>30.036630036630036</v>
          </cell>
          <cell r="T109">
            <v>96.080586080586087</v>
          </cell>
          <cell r="V109" t="str">
            <v>LDM</v>
          </cell>
          <cell r="W109">
            <v>2730</v>
          </cell>
          <cell r="X109">
            <v>0</v>
          </cell>
          <cell r="Y109">
            <v>30.036630036630036</v>
          </cell>
          <cell r="Z109">
            <v>66.043956043956044</v>
          </cell>
        </row>
        <row r="110">
          <cell r="B110">
            <v>40376</v>
          </cell>
          <cell r="C110" t="str">
            <v>B-14 (Production/Injection)</v>
          </cell>
          <cell r="D110" t="str">
            <v>B-14 (Production/Injection):Zone3</v>
          </cell>
          <cell r="E110">
            <v>5</v>
          </cell>
          <cell r="F110">
            <v>99</v>
          </cell>
          <cell r="G110">
            <v>390</v>
          </cell>
          <cell r="H110">
            <v>179</v>
          </cell>
          <cell r="I110">
            <v>231</v>
          </cell>
          <cell r="J110">
            <v>180</v>
          </cell>
          <cell r="K110">
            <v>64</v>
          </cell>
          <cell r="L110">
            <v>244</v>
          </cell>
          <cell r="M110">
            <v>26.229508196721312</v>
          </cell>
          <cell r="N110">
            <v>3.11</v>
          </cell>
          <cell r="O110">
            <v>3.17</v>
          </cell>
          <cell r="P110">
            <v>0.06</v>
          </cell>
          <cell r="R110">
            <v>17277.777777777777</v>
          </cell>
          <cell r="S110">
            <v>20.578778135048232</v>
          </cell>
          <cell r="T110">
            <v>78.456591639871377</v>
          </cell>
          <cell r="V110" t="str">
            <v>LDM</v>
          </cell>
          <cell r="W110">
            <v>3110</v>
          </cell>
          <cell r="X110">
            <v>60</v>
          </cell>
          <cell r="Y110">
            <v>20.578778135048232</v>
          </cell>
          <cell r="Z110">
            <v>57.877813504823152</v>
          </cell>
        </row>
        <row r="111">
          <cell r="B111">
            <v>40399</v>
          </cell>
          <cell r="C111" t="str">
            <v>B-14 (Production/Injection)</v>
          </cell>
          <cell r="D111" t="str">
            <v>B-14 (Production/Injection):Zone3</v>
          </cell>
          <cell r="E111">
            <v>8</v>
          </cell>
          <cell r="F111">
            <v>99</v>
          </cell>
          <cell r="G111">
            <v>388</v>
          </cell>
          <cell r="H111">
            <v>172</v>
          </cell>
          <cell r="I111">
            <v>231</v>
          </cell>
          <cell r="J111">
            <v>208</v>
          </cell>
          <cell r="K111">
            <v>90</v>
          </cell>
          <cell r="L111">
            <v>298</v>
          </cell>
          <cell r="M111">
            <v>30.201342281879196</v>
          </cell>
          <cell r="N111">
            <v>3.04</v>
          </cell>
          <cell r="O111">
            <v>3.04</v>
          </cell>
          <cell r="P111">
            <v>0</v>
          </cell>
          <cell r="R111">
            <v>14615.384615384615</v>
          </cell>
          <cell r="S111">
            <v>29.605263157894736</v>
          </cell>
          <cell r="T111">
            <v>98.026315789473685</v>
          </cell>
          <cell r="V111" t="str">
            <v>LDM</v>
          </cell>
          <cell r="W111">
            <v>3040</v>
          </cell>
          <cell r="X111">
            <v>0</v>
          </cell>
          <cell r="Y111">
            <v>29.605263157894736</v>
          </cell>
          <cell r="Z111">
            <v>68.421052631578945</v>
          </cell>
        </row>
        <row r="112">
          <cell r="B112">
            <v>40404</v>
          </cell>
          <cell r="C112" t="str">
            <v>B-14 (Production/Injection)</v>
          </cell>
          <cell r="D112" t="str">
            <v>B-14 (Production/Injection):Zone3</v>
          </cell>
          <cell r="E112">
            <v>7</v>
          </cell>
          <cell r="F112">
            <v>99</v>
          </cell>
          <cell r="G112">
            <v>388</v>
          </cell>
          <cell r="H112">
            <v>190</v>
          </cell>
          <cell r="I112">
            <v>230</v>
          </cell>
          <cell r="J112">
            <v>186</v>
          </cell>
          <cell r="K112">
            <v>85</v>
          </cell>
          <cell r="L112">
            <v>271</v>
          </cell>
          <cell r="M112">
            <v>31.365313653136532</v>
          </cell>
          <cell r="N112">
            <v>3.2</v>
          </cell>
          <cell r="O112">
            <v>3.2</v>
          </cell>
          <cell r="P112">
            <v>0</v>
          </cell>
          <cell r="R112">
            <v>17204.301075268817</v>
          </cell>
          <cell r="S112">
            <v>26.5625</v>
          </cell>
          <cell r="T112">
            <v>84.6875</v>
          </cell>
          <cell r="V112" t="str">
            <v>LDM</v>
          </cell>
          <cell r="W112">
            <v>3200</v>
          </cell>
          <cell r="X112">
            <v>0</v>
          </cell>
          <cell r="Y112">
            <v>26.5625</v>
          </cell>
          <cell r="Z112">
            <v>58.125</v>
          </cell>
        </row>
        <row r="113">
          <cell r="B113">
            <v>40444</v>
          </cell>
          <cell r="C113" t="str">
            <v>B-14 (Production/Injection)</v>
          </cell>
          <cell r="D113" t="str">
            <v>B-14 (Production/Injection):Zone3</v>
          </cell>
          <cell r="E113">
            <v>7</v>
          </cell>
          <cell r="F113">
            <v>99</v>
          </cell>
          <cell r="G113">
            <v>391</v>
          </cell>
          <cell r="H113">
            <v>189</v>
          </cell>
          <cell r="I113">
            <v>171</v>
          </cell>
          <cell r="J113">
            <v>164.5</v>
          </cell>
          <cell r="K113">
            <v>77</v>
          </cell>
          <cell r="L113">
            <v>241.5</v>
          </cell>
          <cell r="M113">
            <v>31.884057971014492</v>
          </cell>
          <cell r="N113">
            <v>3.03</v>
          </cell>
          <cell r="O113">
            <v>3.03</v>
          </cell>
          <cell r="P113">
            <v>0</v>
          </cell>
          <cell r="R113">
            <v>18419.452887537995</v>
          </cell>
          <cell r="S113">
            <v>25.412541254125411</v>
          </cell>
          <cell r="T113">
            <v>79.702970297029708</v>
          </cell>
          <cell r="W113">
            <v>3030</v>
          </cell>
          <cell r="X113">
            <v>0</v>
          </cell>
          <cell r="Y113">
            <v>25.412541254125415</v>
          </cell>
          <cell r="Z113">
            <v>54.290429042904293</v>
          </cell>
        </row>
        <row r="114">
          <cell r="B114">
            <v>40460</v>
          </cell>
          <cell r="C114" t="str">
            <v>B-14 (Production/Injection)</v>
          </cell>
          <cell r="D114" t="str">
            <v>B-14 (Production/Injection):Zone3</v>
          </cell>
          <cell r="E114">
            <v>8</v>
          </cell>
          <cell r="F114">
            <v>99</v>
          </cell>
          <cell r="G114">
            <v>393</v>
          </cell>
          <cell r="H114">
            <v>174</v>
          </cell>
          <cell r="I114">
            <v>171</v>
          </cell>
          <cell r="J114">
            <v>182</v>
          </cell>
          <cell r="K114">
            <v>82</v>
          </cell>
          <cell r="L114">
            <v>264</v>
          </cell>
          <cell r="M114">
            <v>31.060606060606062</v>
          </cell>
          <cell r="N114">
            <v>3.07</v>
          </cell>
          <cell r="O114">
            <v>3.07</v>
          </cell>
          <cell r="P114">
            <v>0</v>
          </cell>
          <cell r="R114">
            <v>16868.13186813187</v>
          </cell>
          <cell r="S114">
            <v>26.710097719869708</v>
          </cell>
          <cell r="T114">
            <v>85.99348534201954</v>
          </cell>
          <cell r="W114">
            <v>3070</v>
          </cell>
          <cell r="X114">
            <v>0</v>
          </cell>
          <cell r="Y114">
            <v>26.710097719869708</v>
          </cell>
          <cell r="Z114">
            <v>59.283387622149839</v>
          </cell>
        </row>
        <row r="115">
          <cell r="B115">
            <v>40474</v>
          </cell>
          <cell r="C115" t="str">
            <v>B-14 (Production/Injection)</v>
          </cell>
          <cell r="D115" t="str">
            <v>B-14 (Production/Injection):Zone3</v>
          </cell>
          <cell r="E115">
            <v>6</v>
          </cell>
          <cell r="F115">
            <v>99</v>
          </cell>
          <cell r="G115">
            <v>387</v>
          </cell>
          <cell r="H115">
            <v>182</v>
          </cell>
          <cell r="I115">
            <v>171</v>
          </cell>
          <cell r="J115">
            <v>192</v>
          </cell>
          <cell r="K115">
            <v>81</v>
          </cell>
          <cell r="L115">
            <v>273</v>
          </cell>
          <cell r="M115">
            <v>29.670329670329672</v>
          </cell>
          <cell r="N115">
            <v>2.91</v>
          </cell>
          <cell r="O115">
            <v>2.91</v>
          </cell>
          <cell r="P115">
            <v>0</v>
          </cell>
          <cell r="R115">
            <v>15156.25</v>
          </cell>
          <cell r="S115">
            <v>27.835051546391753</v>
          </cell>
          <cell r="T115">
            <v>93.814432989690715</v>
          </cell>
          <cell r="W115">
            <v>2910</v>
          </cell>
          <cell r="X115">
            <v>0</v>
          </cell>
          <cell r="Y115">
            <v>27.83505154639175</v>
          </cell>
          <cell r="Z115">
            <v>65.979381443298962</v>
          </cell>
        </row>
        <row r="116">
          <cell r="B116">
            <v>40543</v>
          </cell>
          <cell r="C116" t="str">
            <v>B-14 (Production/Injection)</v>
          </cell>
          <cell r="D116" t="str">
            <v>B-14 (Production/Injection):Zone3</v>
          </cell>
          <cell r="E116">
            <v>22</v>
          </cell>
          <cell r="F116">
            <v>100</v>
          </cell>
          <cell r="G116">
            <v>388</v>
          </cell>
          <cell r="H116">
            <v>163</v>
          </cell>
          <cell r="I116">
            <v>172</v>
          </cell>
          <cell r="J116">
            <v>185</v>
          </cell>
          <cell r="K116">
            <v>82</v>
          </cell>
          <cell r="L116">
            <v>267</v>
          </cell>
          <cell r="M116">
            <v>30.711610486891384</v>
          </cell>
          <cell r="N116">
            <v>1.47</v>
          </cell>
          <cell r="O116">
            <v>1.47</v>
          </cell>
          <cell r="P116">
            <v>0</v>
          </cell>
          <cell r="R116">
            <v>7945.9459459459458</v>
          </cell>
          <cell r="S116">
            <v>55.782312925170068</v>
          </cell>
          <cell r="T116">
            <v>181.63265306122449</v>
          </cell>
          <cell r="W116">
            <v>1470</v>
          </cell>
          <cell r="X116">
            <v>0</v>
          </cell>
          <cell r="Y116">
            <v>55.782312925170068</v>
          </cell>
          <cell r="Z116">
            <v>125.85034013605443</v>
          </cell>
        </row>
        <row r="117">
          <cell r="B117">
            <v>40575</v>
          </cell>
          <cell r="C117" t="str">
            <v>B-14 (Production/Injection)</v>
          </cell>
          <cell r="D117" t="str">
            <v>B-14 (Production/Injection):Zone3</v>
          </cell>
          <cell r="E117">
            <v>22</v>
          </cell>
          <cell r="F117">
            <v>100</v>
          </cell>
          <cell r="G117">
            <v>388</v>
          </cell>
          <cell r="H117">
            <v>163</v>
          </cell>
          <cell r="I117">
            <v>172</v>
          </cell>
          <cell r="J117">
            <v>185</v>
          </cell>
          <cell r="K117">
            <v>0</v>
          </cell>
          <cell r="L117">
            <v>185</v>
          </cell>
          <cell r="M117">
            <v>0</v>
          </cell>
          <cell r="N117">
            <v>1.47</v>
          </cell>
          <cell r="O117">
            <v>1.47</v>
          </cell>
          <cell r="P117">
            <v>0</v>
          </cell>
          <cell r="R117">
            <v>7945.9459459459458</v>
          </cell>
          <cell r="S117">
            <v>0</v>
          </cell>
          <cell r="T117">
            <v>125.85034013605443</v>
          </cell>
          <cell r="V117" t="str">
            <v>ALOC - 100 BW</v>
          </cell>
          <cell r="W117">
            <v>1470</v>
          </cell>
          <cell r="X117">
            <v>0</v>
          </cell>
          <cell r="Y117">
            <v>0</v>
          </cell>
          <cell r="Z117">
            <v>125.85034013605443</v>
          </cell>
        </row>
        <row r="118">
          <cell r="B118">
            <v>40643</v>
          </cell>
          <cell r="C118" t="str">
            <v>B-14 (Production/Injection)</v>
          </cell>
          <cell r="D118" t="str">
            <v>B-14 (Production/Injection):Zone3</v>
          </cell>
          <cell r="E118">
            <v>7</v>
          </cell>
          <cell r="F118">
            <v>99</v>
          </cell>
          <cell r="G118">
            <v>353</v>
          </cell>
          <cell r="H118">
            <v>178</v>
          </cell>
          <cell r="I118">
            <v>176</v>
          </cell>
          <cell r="J118">
            <v>177.2</v>
          </cell>
          <cell r="K118">
            <v>76</v>
          </cell>
          <cell r="L118">
            <v>253.2</v>
          </cell>
          <cell r="M118">
            <v>30.015797788309637</v>
          </cell>
          <cell r="N118">
            <v>2.98</v>
          </cell>
          <cell r="O118">
            <v>2.98</v>
          </cell>
          <cell r="P118">
            <v>0</v>
          </cell>
          <cell r="R118">
            <v>16817.155756207674</v>
          </cell>
          <cell r="S118">
            <v>25.503355704697988</v>
          </cell>
          <cell r="T118">
            <v>84.966442953020135</v>
          </cell>
          <cell r="W118">
            <v>2980</v>
          </cell>
          <cell r="X118">
            <v>0</v>
          </cell>
          <cell r="Y118">
            <v>25.503355704697988</v>
          </cell>
          <cell r="Z118">
            <v>59.463087248322147</v>
          </cell>
        </row>
        <row r="119">
          <cell r="B119">
            <v>40709</v>
          </cell>
          <cell r="C119" t="str">
            <v>B-14 (Production/Injection)</v>
          </cell>
          <cell r="D119" t="str">
            <v>B-14 (Production/Injection):Zone3</v>
          </cell>
          <cell r="E119">
            <v>18</v>
          </cell>
          <cell r="F119">
            <v>99</v>
          </cell>
          <cell r="G119">
            <v>362</v>
          </cell>
          <cell r="H119">
            <v>168</v>
          </cell>
          <cell r="I119">
            <v>176</v>
          </cell>
          <cell r="J119">
            <v>183.2</v>
          </cell>
          <cell r="K119">
            <v>70</v>
          </cell>
          <cell r="L119">
            <v>253.2</v>
          </cell>
          <cell r="M119">
            <v>27.646129541864138</v>
          </cell>
          <cell r="N119">
            <v>2.7</v>
          </cell>
          <cell r="O119">
            <v>2.7</v>
          </cell>
          <cell r="P119">
            <v>0</v>
          </cell>
          <cell r="R119">
            <v>14737.991266375546</v>
          </cell>
          <cell r="S119">
            <v>25.925925925925927</v>
          </cell>
          <cell r="T119">
            <v>93.777777777777771</v>
          </cell>
          <cell r="W119">
            <v>2700</v>
          </cell>
          <cell r="X119">
            <v>0</v>
          </cell>
          <cell r="Y119">
            <v>25.925925925925924</v>
          </cell>
          <cell r="Z119">
            <v>67.851851851851848</v>
          </cell>
        </row>
        <row r="120">
          <cell r="B120">
            <v>40875</v>
          </cell>
          <cell r="C120" t="str">
            <v>B-14 (Production/Injection)</v>
          </cell>
          <cell r="D120" t="str">
            <v>B-14 (Production/Injection):Zone3</v>
          </cell>
          <cell r="E120">
            <v>24</v>
          </cell>
          <cell r="F120">
            <v>100</v>
          </cell>
          <cell r="G120">
            <v>323</v>
          </cell>
          <cell r="H120">
            <v>183</v>
          </cell>
          <cell r="I120">
            <v>180</v>
          </cell>
          <cell r="J120">
            <v>188</v>
          </cell>
          <cell r="K120">
            <v>85</v>
          </cell>
          <cell r="L120">
            <v>273</v>
          </cell>
          <cell r="M120">
            <v>31.135531135531135</v>
          </cell>
          <cell r="N120">
            <v>2.46</v>
          </cell>
          <cell r="O120">
            <v>2.46</v>
          </cell>
          <cell r="P120">
            <v>0</v>
          </cell>
          <cell r="R120">
            <v>13085.106382978724</v>
          </cell>
          <cell r="S120">
            <v>34.552845528455286</v>
          </cell>
          <cell r="T120">
            <v>110.97560975609755</v>
          </cell>
          <cell r="W120">
            <v>2460</v>
          </cell>
          <cell r="X120">
            <v>0</v>
          </cell>
          <cell r="Y120">
            <v>34.552845528455286</v>
          </cell>
          <cell r="Z120">
            <v>76.422764227642276</v>
          </cell>
        </row>
        <row r="121">
          <cell r="B121">
            <v>40896</v>
          </cell>
          <cell r="C121" t="str">
            <v>B-14 (Production/Injection)</v>
          </cell>
          <cell r="D121" t="str">
            <v>B-14 (Production/Injection):Zone3</v>
          </cell>
          <cell r="E121">
            <v>9</v>
          </cell>
          <cell r="F121">
            <v>100</v>
          </cell>
          <cell r="G121">
            <v>334</v>
          </cell>
          <cell r="H121">
            <v>158</v>
          </cell>
          <cell r="I121">
            <v>179</v>
          </cell>
          <cell r="J121">
            <v>187.4</v>
          </cell>
          <cell r="K121">
            <v>82</v>
          </cell>
          <cell r="L121">
            <v>269.39999999999998</v>
          </cell>
          <cell r="M121">
            <v>30.438010393466964</v>
          </cell>
          <cell r="N121">
            <v>2.21</v>
          </cell>
          <cell r="O121">
            <v>2.21</v>
          </cell>
          <cell r="P121">
            <v>0</v>
          </cell>
          <cell r="R121">
            <v>11792.956243329776</v>
          </cell>
          <cell r="S121">
            <v>37.104072398190048</v>
          </cell>
          <cell r="T121">
            <v>121.90045248868778</v>
          </cell>
          <cell r="V121" t="str">
            <v>waiting for LDM</v>
          </cell>
          <cell r="W121">
            <v>2210</v>
          </cell>
          <cell r="X121">
            <v>0</v>
          </cell>
          <cell r="Y121">
            <v>37.104072398190048</v>
          </cell>
          <cell r="Z121">
            <v>84.796380090497735</v>
          </cell>
        </row>
        <row r="122">
          <cell r="B122">
            <v>40997</v>
          </cell>
          <cell r="C122" t="str">
            <v>B-14 (Production/Injection)</v>
          </cell>
          <cell r="D122" t="str">
            <v>B-14 (Production/Injection):Zone3</v>
          </cell>
          <cell r="E122">
            <v>6</v>
          </cell>
          <cell r="F122">
            <v>100</v>
          </cell>
          <cell r="G122">
            <v>270</v>
          </cell>
          <cell r="H122">
            <v>182</v>
          </cell>
          <cell r="I122">
            <v>154</v>
          </cell>
          <cell r="J122">
            <v>168.3</v>
          </cell>
          <cell r="K122">
            <v>85.9</v>
          </cell>
          <cell r="L122">
            <v>254.2</v>
          </cell>
          <cell r="M122">
            <v>33.792289535798581</v>
          </cell>
          <cell r="N122">
            <v>2.81</v>
          </cell>
          <cell r="O122">
            <v>2.81</v>
          </cell>
          <cell r="P122">
            <v>0</v>
          </cell>
          <cell r="R122">
            <v>16696.37551990493</v>
          </cell>
          <cell r="S122">
            <v>30.569395017793596</v>
          </cell>
          <cell r="T122">
            <v>90.462633451957302</v>
          </cell>
          <cell r="V122" t="str">
            <v xml:space="preserve"> Waiting for LDM</v>
          </cell>
          <cell r="W122">
            <v>2810</v>
          </cell>
          <cell r="X122">
            <v>0</v>
          </cell>
          <cell r="Y122">
            <v>30.569395017793596</v>
          </cell>
          <cell r="Z122">
            <v>59.893238434163706</v>
          </cell>
        </row>
        <row r="123">
          <cell r="B123">
            <v>41001</v>
          </cell>
          <cell r="C123" t="str">
            <v>B-14 (Production/Injection)</v>
          </cell>
          <cell r="D123" t="str">
            <v>B-14 (Production/Injection):Zone3</v>
          </cell>
          <cell r="E123">
            <v>8</v>
          </cell>
          <cell r="F123">
            <v>100</v>
          </cell>
          <cell r="G123">
            <v>265</v>
          </cell>
          <cell r="H123">
            <v>188</v>
          </cell>
          <cell r="I123">
            <v>154</v>
          </cell>
          <cell r="J123">
            <v>188.9</v>
          </cell>
          <cell r="K123">
            <v>78.8</v>
          </cell>
          <cell r="L123">
            <v>267.7</v>
          </cell>
          <cell r="M123">
            <v>29.435935748972732</v>
          </cell>
          <cell r="N123">
            <v>2.81</v>
          </cell>
          <cell r="O123">
            <v>2.81</v>
          </cell>
          <cell r="P123">
            <v>0</v>
          </cell>
          <cell r="R123">
            <v>14875.595553202753</v>
          </cell>
          <cell r="S123">
            <v>28.042704626334519</v>
          </cell>
          <cell r="T123">
            <v>95.266903914590742</v>
          </cell>
          <cell r="V123" t="str">
            <v xml:space="preserve"> Waiting for LDM</v>
          </cell>
          <cell r="W123">
            <v>2810</v>
          </cell>
          <cell r="X123">
            <v>0</v>
          </cell>
          <cell r="Y123">
            <v>28.042704626334519</v>
          </cell>
          <cell r="Z123">
            <v>67.22419928825623</v>
          </cell>
        </row>
        <row r="124">
          <cell r="B124">
            <v>41006</v>
          </cell>
          <cell r="C124" t="str">
            <v>B-14 (Production/Injection)</v>
          </cell>
          <cell r="D124" t="str">
            <v>B-14 (Production/Injection):Zone3</v>
          </cell>
          <cell r="E124">
            <v>7</v>
          </cell>
          <cell r="F124">
            <v>100</v>
          </cell>
          <cell r="G124">
            <v>213</v>
          </cell>
          <cell r="H124">
            <v>189</v>
          </cell>
          <cell r="I124">
            <v>154</v>
          </cell>
          <cell r="J124">
            <v>141.9</v>
          </cell>
          <cell r="K124">
            <v>66</v>
          </cell>
          <cell r="L124">
            <v>207.9</v>
          </cell>
          <cell r="M124">
            <v>31.746031746031747</v>
          </cell>
          <cell r="N124">
            <v>3.22</v>
          </cell>
          <cell r="O124">
            <v>3.22</v>
          </cell>
          <cell r="P124">
            <v>0</v>
          </cell>
          <cell r="R124">
            <v>22692.036645525019</v>
          </cell>
          <cell r="S124">
            <v>20.496894409937887</v>
          </cell>
          <cell r="T124">
            <v>64.565217391304344</v>
          </cell>
          <cell r="V124" t="str">
            <v xml:space="preserve"> Waiting for LDM</v>
          </cell>
          <cell r="W124">
            <v>3220</v>
          </cell>
          <cell r="X124">
            <v>0</v>
          </cell>
          <cell r="Y124">
            <v>20.496894409937887</v>
          </cell>
          <cell r="Z124">
            <v>44.068322981366457</v>
          </cell>
        </row>
        <row r="125">
          <cell r="B125">
            <v>41020</v>
          </cell>
          <cell r="C125" t="str">
            <v>B-14 (Production/Injection)</v>
          </cell>
          <cell r="D125" t="str">
            <v>B-14 (Production/Injection):Zone3</v>
          </cell>
          <cell r="E125">
            <v>5</v>
          </cell>
          <cell r="F125">
            <v>99</v>
          </cell>
          <cell r="G125">
            <v>211</v>
          </cell>
          <cell r="H125">
            <v>178</v>
          </cell>
          <cell r="I125">
            <v>153</v>
          </cell>
          <cell r="J125">
            <v>144.5</v>
          </cell>
          <cell r="K125">
            <v>80</v>
          </cell>
          <cell r="L125">
            <v>224.5</v>
          </cell>
          <cell r="M125">
            <v>35.634743875278396</v>
          </cell>
          <cell r="N125">
            <v>2.79</v>
          </cell>
          <cell r="O125">
            <v>2.79</v>
          </cell>
          <cell r="P125">
            <v>0</v>
          </cell>
          <cell r="R125">
            <v>19307.958477508651</v>
          </cell>
          <cell r="S125">
            <v>28.673835125448029</v>
          </cell>
          <cell r="T125">
            <v>80.465949820788524</v>
          </cell>
          <cell r="V125" t="str">
            <v xml:space="preserve"> Waiting for LDM</v>
          </cell>
          <cell r="W125">
            <v>2790</v>
          </cell>
          <cell r="X125">
            <v>0</v>
          </cell>
          <cell r="Y125">
            <v>28.673835125448029</v>
          </cell>
          <cell r="Z125">
            <v>51.792114695340501</v>
          </cell>
        </row>
        <row r="126">
          <cell r="B126">
            <v>41028</v>
          </cell>
          <cell r="C126" t="str">
            <v>B-14 (Production/Injection)</v>
          </cell>
          <cell r="D126" t="str">
            <v>B-14 (Production/Injection):Zone3</v>
          </cell>
          <cell r="E126">
            <v>14</v>
          </cell>
          <cell r="F126">
            <v>100</v>
          </cell>
          <cell r="G126">
            <v>234</v>
          </cell>
          <cell r="H126">
            <v>183</v>
          </cell>
          <cell r="I126">
            <v>155</v>
          </cell>
          <cell r="J126">
            <v>169</v>
          </cell>
          <cell r="K126">
            <v>85</v>
          </cell>
          <cell r="L126">
            <v>254</v>
          </cell>
          <cell r="M126">
            <v>33.464566929133859</v>
          </cell>
          <cell r="N126">
            <v>2.85</v>
          </cell>
          <cell r="O126">
            <v>2.85</v>
          </cell>
          <cell r="P126">
            <v>0</v>
          </cell>
          <cell r="R126">
            <v>16863.905325443786</v>
          </cell>
          <cell r="S126">
            <v>29.82456140350877</v>
          </cell>
          <cell r="T126">
            <v>89.122807017543863</v>
          </cell>
          <cell r="W126">
            <v>2850</v>
          </cell>
          <cell r="X126">
            <v>0</v>
          </cell>
          <cell r="Y126">
            <v>29.82456140350877</v>
          </cell>
          <cell r="Z126">
            <v>59.298245614035089</v>
          </cell>
        </row>
        <row r="127">
          <cell r="B127">
            <v>41049</v>
          </cell>
          <cell r="C127" t="str">
            <v>B-14 (Production/Injection)</v>
          </cell>
          <cell r="D127" t="str">
            <v>B-14 (Production/Injection):Zone3</v>
          </cell>
          <cell r="E127">
            <v>22</v>
          </cell>
          <cell r="F127">
            <v>100</v>
          </cell>
          <cell r="G127">
            <v>258</v>
          </cell>
          <cell r="H127">
            <v>191</v>
          </cell>
          <cell r="I127">
            <v>0</v>
          </cell>
          <cell r="J127">
            <v>177</v>
          </cell>
          <cell r="K127">
            <v>78</v>
          </cell>
          <cell r="L127">
            <v>255</v>
          </cell>
          <cell r="M127">
            <v>30.588235294117649</v>
          </cell>
          <cell r="N127">
            <v>2.61</v>
          </cell>
          <cell r="O127">
            <v>2.61</v>
          </cell>
          <cell r="P127">
            <v>0</v>
          </cell>
          <cell r="R127">
            <v>14745.762711864407</v>
          </cell>
          <cell r="S127">
            <v>29.885057471264368</v>
          </cell>
          <cell r="T127">
            <v>97.701149425287355</v>
          </cell>
          <cell r="W127">
            <v>2610</v>
          </cell>
          <cell r="X127">
            <v>0</v>
          </cell>
          <cell r="Y127">
            <v>29.885057471264368</v>
          </cell>
          <cell r="Z127">
            <v>67.816091954022994</v>
          </cell>
        </row>
        <row r="128">
          <cell r="B128">
            <v>41059</v>
          </cell>
          <cell r="C128" t="str">
            <v>B-14 (Production/Injection)</v>
          </cell>
          <cell r="D128" t="str">
            <v>B-14 (Production/Injection):Zone3</v>
          </cell>
          <cell r="E128">
            <v>13</v>
          </cell>
          <cell r="F128">
            <v>100</v>
          </cell>
          <cell r="G128">
            <v>256</v>
          </cell>
          <cell r="H128">
            <v>193</v>
          </cell>
          <cell r="I128">
            <v>1</v>
          </cell>
          <cell r="J128">
            <v>155</v>
          </cell>
          <cell r="K128">
            <v>55</v>
          </cell>
          <cell r="L128">
            <v>210</v>
          </cell>
          <cell r="M128">
            <v>26.19047619047619</v>
          </cell>
          <cell r="N128">
            <v>2.76</v>
          </cell>
          <cell r="O128">
            <v>2.76</v>
          </cell>
          <cell r="P128">
            <v>0</v>
          </cell>
          <cell r="R128">
            <v>17806.451612903227</v>
          </cell>
          <cell r="S128">
            <v>19.927536231884059</v>
          </cell>
          <cell r="T128">
            <v>76.086956521739125</v>
          </cell>
          <cell r="W128">
            <v>2760</v>
          </cell>
          <cell r="X128">
            <v>0</v>
          </cell>
          <cell r="Y128">
            <v>19.927536231884059</v>
          </cell>
          <cell r="Z128">
            <v>56.159420289855078</v>
          </cell>
        </row>
        <row r="129">
          <cell r="B129">
            <v>41093</v>
          </cell>
          <cell r="C129" t="str">
            <v>B-14 (Production/Injection)</v>
          </cell>
          <cell r="D129" t="str">
            <v>B-14 (Production/Injection):Zone3</v>
          </cell>
          <cell r="E129">
            <v>12</v>
          </cell>
          <cell r="F129">
            <v>100</v>
          </cell>
          <cell r="G129">
            <v>240</v>
          </cell>
          <cell r="H129">
            <v>180</v>
          </cell>
          <cell r="I129">
            <v>3</v>
          </cell>
          <cell r="J129">
            <v>63</v>
          </cell>
          <cell r="K129">
            <v>35</v>
          </cell>
          <cell r="L129">
            <v>98</v>
          </cell>
          <cell r="M129">
            <v>35.714285714285715</v>
          </cell>
          <cell r="N129">
            <v>2.2599999999999998</v>
          </cell>
          <cell r="O129">
            <v>2.2599999999999998</v>
          </cell>
          <cell r="P129">
            <v>0</v>
          </cell>
          <cell r="R129">
            <v>35873.015873015873</v>
          </cell>
          <cell r="S129">
            <v>15.486725663716815</v>
          </cell>
          <cell r="T129">
            <v>43.362831858407077</v>
          </cell>
          <cell r="V129" t="str">
            <v>Confirmed decline</v>
          </cell>
          <cell r="W129">
            <v>2260</v>
          </cell>
          <cell r="X129">
            <v>0</v>
          </cell>
          <cell r="Y129">
            <v>15.486725663716816</v>
          </cell>
          <cell r="Z129">
            <v>27.876106194690269</v>
          </cell>
        </row>
        <row r="130">
          <cell r="B130">
            <v>41114</v>
          </cell>
          <cell r="C130" t="str">
            <v>B-14 (Production/Injection)</v>
          </cell>
          <cell r="D130" t="str">
            <v>B-14 (Production/Injection):Zone3</v>
          </cell>
          <cell r="E130">
            <v>22</v>
          </cell>
          <cell r="F130">
            <v>100</v>
          </cell>
          <cell r="G130">
            <v>239</v>
          </cell>
          <cell r="H130">
            <v>169</v>
          </cell>
          <cell r="I130">
            <v>3</v>
          </cell>
          <cell r="J130">
            <v>79</v>
          </cell>
          <cell r="K130">
            <v>34</v>
          </cell>
          <cell r="L130">
            <v>113</v>
          </cell>
          <cell r="M130">
            <v>30.088495575221238</v>
          </cell>
          <cell r="N130">
            <v>2</v>
          </cell>
          <cell r="O130">
            <v>2</v>
          </cell>
          <cell r="P130">
            <v>0</v>
          </cell>
          <cell r="R130">
            <v>25316.455696202531</v>
          </cell>
          <cell r="S130">
            <v>17</v>
          </cell>
          <cell r="T130">
            <v>56.5</v>
          </cell>
          <cell r="W130">
            <v>2000</v>
          </cell>
          <cell r="X130">
            <v>0</v>
          </cell>
          <cell r="Y130">
            <v>17</v>
          </cell>
          <cell r="Z130">
            <v>39.5</v>
          </cell>
        </row>
        <row r="131">
          <cell r="B131">
            <v>41169</v>
          </cell>
          <cell r="C131" t="str">
            <v>B-14 (Production/Injection)</v>
          </cell>
          <cell r="D131" t="str">
            <v>B-14 (Production/Injection):Zone3</v>
          </cell>
          <cell r="E131">
            <v>21</v>
          </cell>
          <cell r="F131">
            <v>100</v>
          </cell>
          <cell r="G131">
            <v>237</v>
          </cell>
          <cell r="H131">
            <v>192</v>
          </cell>
          <cell r="I131">
            <v>4</v>
          </cell>
          <cell r="J131">
            <v>78</v>
          </cell>
          <cell r="K131">
            <v>0</v>
          </cell>
          <cell r="L131">
            <v>78</v>
          </cell>
          <cell r="M131">
            <v>0</v>
          </cell>
          <cell r="N131">
            <v>2.5</v>
          </cell>
          <cell r="O131">
            <v>2.5</v>
          </cell>
          <cell r="P131">
            <v>0</v>
          </cell>
          <cell r="R131">
            <v>32051.282051282051</v>
          </cell>
          <cell r="S131">
            <v>0</v>
          </cell>
          <cell r="T131">
            <v>31.2</v>
          </cell>
          <cell r="V131" t="str">
            <v>WHPB test sep water totalizer no reading</v>
          </cell>
          <cell r="W131">
            <v>2500</v>
          </cell>
          <cell r="X131">
            <v>0</v>
          </cell>
          <cell r="Y131">
            <v>0</v>
          </cell>
          <cell r="Z131">
            <v>31.2</v>
          </cell>
        </row>
        <row r="132">
          <cell r="B132">
            <v>41187</v>
          </cell>
          <cell r="C132" t="str">
            <v>B-14 (Production/Injection)</v>
          </cell>
          <cell r="D132" t="str">
            <v>B-14 (Production/Injection):Zone3</v>
          </cell>
          <cell r="E132">
            <v>24</v>
          </cell>
          <cell r="F132">
            <v>100</v>
          </cell>
          <cell r="G132">
            <v>231</v>
          </cell>
          <cell r="H132">
            <v>186</v>
          </cell>
          <cell r="I132">
            <v>5</v>
          </cell>
          <cell r="J132">
            <v>78</v>
          </cell>
          <cell r="K132">
            <v>0</v>
          </cell>
          <cell r="L132">
            <v>78</v>
          </cell>
          <cell r="M132">
            <v>0</v>
          </cell>
          <cell r="N132">
            <v>2.4</v>
          </cell>
          <cell r="O132">
            <v>2.4</v>
          </cell>
          <cell r="P132">
            <v>0</v>
          </cell>
          <cell r="R132">
            <v>30769.23076923077</v>
          </cell>
          <cell r="S132">
            <v>0</v>
          </cell>
          <cell r="T132">
            <v>32.5</v>
          </cell>
          <cell r="V132" t="str">
            <v>WHPB test sep water totalizer no reading</v>
          </cell>
          <cell r="W132">
            <v>2400</v>
          </cell>
          <cell r="X132">
            <v>0</v>
          </cell>
          <cell r="Y132">
            <v>0</v>
          </cell>
          <cell r="Z132">
            <v>32.5</v>
          </cell>
        </row>
        <row r="133">
          <cell r="B133">
            <v>41203</v>
          </cell>
          <cell r="C133" t="str">
            <v>B-14 (Production/Injection)</v>
          </cell>
          <cell r="D133" t="str">
            <v>B-14 (Production/Injection):Zone3</v>
          </cell>
          <cell r="E133">
            <v>0</v>
          </cell>
          <cell r="F133">
            <v>100</v>
          </cell>
          <cell r="G133">
            <v>234</v>
          </cell>
          <cell r="H133">
            <v>193</v>
          </cell>
          <cell r="I133">
            <v>5</v>
          </cell>
          <cell r="J133">
            <v>88</v>
          </cell>
          <cell r="K133">
            <v>0</v>
          </cell>
          <cell r="L133">
            <v>88</v>
          </cell>
          <cell r="M133">
            <v>0</v>
          </cell>
          <cell r="N133">
            <v>2.5</v>
          </cell>
          <cell r="O133">
            <v>2.5</v>
          </cell>
          <cell r="P133">
            <v>0</v>
          </cell>
          <cell r="R133">
            <v>28409.090909090908</v>
          </cell>
          <cell r="S133">
            <v>0</v>
          </cell>
          <cell r="T133">
            <v>35.200000000000003</v>
          </cell>
          <cell r="V133" t="str">
            <v>WHPB test sep water totalizer no reading</v>
          </cell>
          <cell r="W133">
            <v>2500</v>
          </cell>
          <cell r="X133">
            <v>0</v>
          </cell>
          <cell r="Y133">
            <v>0</v>
          </cell>
          <cell r="Z133">
            <v>35.200000000000003</v>
          </cell>
        </row>
        <row r="134">
          <cell r="B134">
            <v>41456</v>
          </cell>
          <cell r="C134" t="str">
            <v>B-14 (Production/Injection)</v>
          </cell>
          <cell r="D134" t="str">
            <v>B-14 (Production/Injection):Zone3</v>
          </cell>
          <cell r="E134">
            <v>24</v>
          </cell>
          <cell r="F134">
            <v>100</v>
          </cell>
          <cell r="G134">
            <v>203</v>
          </cell>
          <cell r="H134">
            <v>95</v>
          </cell>
          <cell r="I134">
            <v>10</v>
          </cell>
          <cell r="J134">
            <v>49</v>
          </cell>
          <cell r="K134">
            <v>0</v>
          </cell>
          <cell r="L134">
            <v>49</v>
          </cell>
          <cell r="M134">
            <v>0</v>
          </cell>
          <cell r="N134">
            <v>2.9399999999999999E-2</v>
          </cell>
          <cell r="O134">
            <v>2.9399999999999999E-2</v>
          </cell>
          <cell r="P134">
            <v>0</v>
          </cell>
          <cell r="R134">
            <v>600</v>
          </cell>
          <cell r="S134">
            <v>0</v>
          </cell>
          <cell r="T134">
            <v>1666.6666666666667</v>
          </cell>
          <cell r="V134" t="str">
            <v xml:space="preserve">Virtual test 31May13. FLT decrease, gas decrease. No Manual BSW. </v>
          </cell>
          <cell r="W134">
            <v>29.4</v>
          </cell>
          <cell r="X134">
            <v>0</v>
          </cell>
          <cell r="Y134">
            <v>0</v>
          </cell>
          <cell r="Z134">
            <v>1666.6666666666667</v>
          </cell>
        </row>
        <row r="135">
          <cell r="B135">
            <v>41505</v>
          </cell>
          <cell r="C135" t="str">
            <v>B-14 (Production/Injection)</v>
          </cell>
          <cell r="D135" t="str">
            <v>B-14 (Production/Injection):Zone3</v>
          </cell>
          <cell r="E135">
            <v>12</v>
          </cell>
          <cell r="F135">
            <v>100</v>
          </cell>
          <cell r="G135">
            <v>170</v>
          </cell>
          <cell r="H135">
            <v>106</v>
          </cell>
          <cell r="I135">
            <v>10</v>
          </cell>
          <cell r="J135">
            <v>10</v>
          </cell>
          <cell r="K135">
            <v>30.6</v>
          </cell>
          <cell r="L135">
            <v>40.6</v>
          </cell>
          <cell r="M135">
            <v>75.369458128078819</v>
          </cell>
          <cell r="N135">
            <v>6.1000000000000004E-3</v>
          </cell>
          <cell r="O135">
            <v>6.1000000000000004E-3</v>
          </cell>
          <cell r="P135">
            <v>0</v>
          </cell>
          <cell r="R135">
            <v>610</v>
          </cell>
          <cell r="S135">
            <v>5016.3934426229507</v>
          </cell>
          <cell r="T135">
            <v>6655.7377049180332</v>
          </cell>
          <cell r="V135" t="str">
            <v xml:space="preserve">Manual WC 75%. </v>
          </cell>
          <cell r="W135">
            <v>6.1000000000000005</v>
          </cell>
          <cell r="X135">
            <v>0</v>
          </cell>
          <cell r="Y135">
            <v>5016.3934426229507</v>
          </cell>
          <cell r="Z135">
            <v>1639.3442622950818</v>
          </cell>
        </row>
        <row r="136">
          <cell r="B136">
            <v>41570</v>
          </cell>
          <cell r="C136" t="str">
            <v>B-14 (Production/Injection)</v>
          </cell>
          <cell r="D136" t="str">
            <v>B-14 (Production/Injection):Zone3</v>
          </cell>
          <cell r="E136">
            <v>24</v>
          </cell>
          <cell r="F136">
            <v>100</v>
          </cell>
          <cell r="G136">
            <v>170</v>
          </cell>
          <cell r="H136">
            <v>103</v>
          </cell>
          <cell r="I136">
            <v>10</v>
          </cell>
          <cell r="J136">
            <v>16</v>
          </cell>
          <cell r="K136">
            <v>47.4</v>
          </cell>
          <cell r="L136">
            <v>63.4</v>
          </cell>
          <cell r="M136">
            <v>74.763406940063092</v>
          </cell>
          <cell r="N136">
            <v>1.6E-2</v>
          </cell>
          <cell r="O136">
            <v>1.6E-2</v>
          </cell>
          <cell r="P136">
            <v>0</v>
          </cell>
          <cell r="R136">
            <v>1000</v>
          </cell>
          <cell r="S136">
            <v>2962.5</v>
          </cell>
          <cell r="T136">
            <v>3962.5</v>
          </cell>
          <cell r="V136" t="str">
            <v xml:space="preserve">No Photo manual sample. Assume WC similar. </v>
          </cell>
          <cell r="W136">
            <v>16</v>
          </cell>
          <cell r="X136">
            <v>0</v>
          </cell>
          <cell r="Y136">
            <v>2962.5</v>
          </cell>
          <cell r="Z136">
            <v>1000</v>
          </cell>
        </row>
        <row r="137">
          <cell r="B137">
            <v>41584</v>
          </cell>
          <cell r="C137" t="str">
            <v>B-14 (Production/Injection)</v>
          </cell>
          <cell r="D137" t="str">
            <v>B-14 (Production/Injection):Zone3</v>
          </cell>
          <cell r="E137">
            <v>14</v>
          </cell>
          <cell r="F137">
            <v>100</v>
          </cell>
          <cell r="G137">
            <v>189</v>
          </cell>
          <cell r="H137">
            <v>98</v>
          </cell>
          <cell r="I137">
            <v>10</v>
          </cell>
          <cell r="J137">
            <v>27.4</v>
          </cell>
          <cell r="K137">
            <v>6.8449999999999998</v>
          </cell>
          <cell r="L137">
            <v>34.244999999999997</v>
          </cell>
          <cell r="M137">
            <v>19.988319462695284</v>
          </cell>
          <cell r="N137">
            <v>0</v>
          </cell>
          <cell r="O137">
            <v>0</v>
          </cell>
          <cell r="P137">
            <v>0</v>
          </cell>
          <cell r="R137">
            <v>0</v>
          </cell>
          <cell r="T137">
            <v>0</v>
          </cell>
          <cell r="V137" t="str">
            <v>Manual WC 20%</v>
          </cell>
          <cell r="W137">
            <v>0</v>
          </cell>
          <cell r="X137">
            <v>0</v>
          </cell>
          <cell r="Y137" t="e">
            <v>#DIV/0!</v>
          </cell>
          <cell r="Z137" t="e">
            <v>#DIV/0!</v>
          </cell>
        </row>
        <row r="138">
          <cell r="B138">
            <v>41620</v>
          </cell>
          <cell r="C138" t="str">
            <v>B-14 (Production/Injection)</v>
          </cell>
          <cell r="D138" t="str">
            <v>B-14 (Production/Injection):Zone3</v>
          </cell>
          <cell r="E138">
            <v>8.5</v>
          </cell>
          <cell r="F138">
            <v>100</v>
          </cell>
          <cell r="G138">
            <v>176</v>
          </cell>
          <cell r="H138">
            <v>95</v>
          </cell>
          <cell r="I138">
            <v>30</v>
          </cell>
          <cell r="J138">
            <v>29</v>
          </cell>
          <cell r="K138">
            <v>7</v>
          </cell>
          <cell r="L138">
            <v>36</v>
          </cell>
          <cell r="M138">
            <v>19.444444444444443</v>
          </cell>
          <cell r="N138">
            <v>0.16</v>
          </cell>
          <cell r="O138">
            <v>0.16</v>
          </cell>
          <cell r="P138">
            <v>0</v>
          </cell>
          <cell r="R138">
            <v>5517.2413793103451</v>
          </cell>
          <cell r="S138">
            <v>43.75</v>
          </cell>
          <cell r="T138">
            <v>225</v>
          </cell>
          <cell r="V138" t="str">
            <v>Assume WC 20%</v>
          </cell>
          <cell r="W138">
            <v>160</v>
          </cell>
          <cell r="X138">
            <v>0</v>
          </cell>
          <cell r="Y138">
            <v>43.75</v>
          </cell>
          <cell r="Z138">
            <v>181.25</v>
          </cell>
        </row>
        <row r="139">
          <cell r="B139">
            <v>41653</v>
          </cell>
          <cell r="C139" t="str">
            <v>B-14 (Production/Injection)</v>
          </cell>
          <cell r="D139" t="str">
            <v>B-14 (Production/Injection):Zone3</v>
          </cell>
          <cell r="E139">
            <v>23</v>
          </cell>
          <cell r="F139">
            <v>100</v>
          </cell>
          <cell r="G139">
            <v>207</v>
          </cell>
          <cell r="H139">
            <v>92</v>
          </cell>
          <cell r="I139">
            <v>34</v>
          </cell>
          <cell r="J139">
            <v>33</v>
          </cell>
          <cell r="K139">
            <v>0</v>
          </cell>
          <cell r="L139">
            <v>33</v>
          </cell>
          <cell r="M139">
            <v>0</v>
          </cell>
          <cell r="N139">
            <v>3.3000000000000002E-2</v>
          </cell>
          <cell r="O139">
            <v>3.3000000000000002E-2</v>
          </cell>
          <cell r="P139">
            <v>0</v>
          </cell>
          <cell r="R139">
            <v>1000</v>
          </cell>
          <cell r="S139">
            <v>0</v>
          </cell>
          <cell r="T139">
            <v>1000</v>
          </cell>
          <cell r="V139" t="str">
            <v>Manual WC 0%</v>
          </cell>
          <cell r="W139">
            <v>33</v>
          </cell>
          <cell r="X139">
            <v>0</v>
          </cell>
          <cell r="Y139">
            <v>0</v>
          </cell>
          <cell r="Z139">
            <v>1000</v>
          </cell>
        </row>
        <row r="140">
          <cell r="B140">
            <v>41664</v>
          </cell>
          <cell r="C140" t="str">
            <v>B-14 (Production/Injection)</v>
          </cell>
          <cell r="D140" t="str">
            <v>B-14 (Production/Injection):Zone3</v>
          </cell>
          <cell r="E140">
            <v>24</v>
          </cell>
          <cell r="F140">
            <v>100</v>
          </cell>
          <cell r="G140">
            <v>206</v>
          </cell>
          <cell r="H140">
            <v>99</v>
          </cell>
          <cell r="I140">
            <v>35</v>
          </cell>
          <cell r="J140">
            <v>31</v>
          </cell>
          <cell r="K140">
            <v>0</v>
          </cell>
          <cell r="L140">
            <v>31</v>
          </cell>
          <cell r="M140">
            <v>0</v>
          </cell>
          <cell r="N140">
            <v>3.1E-2</v>
          </cell>
          <cell r="O140">
            <v>3.1E-2</v>
          </cell>
          <cell r="P140">
            <v>0</v>
          </cell>
          <cell r="R140">
            <v>1000</v>
          </cell>
          <cell r="S140">
            <v>0</v>
          </cell>
          <cell r="T140">
            <v>1000</v>
          </cell>
          <cell r="V140" t="str">
            <v>WC 0%</v>
          </cell>
          <cell r="W140">
            <v>31</v>
          </cell>
          <cell r="X140">
            <v>0</v>
          </cell>
          <cell r="Y140">
            <v>0</v>
          </cell>
          <cell r="Z140">
            <v>1000</v>
          </cell>
        </row>
        <row r="141">
          <cell r="B141">
            <v>41688</v>
          </cell>
          <cell r="C141" t="str">
            <v>B-14 (Production/Injection)</v>
          </cell>
          <cell r="D141" t="str">
            <v>B-14 (Production/Injection):Zone3</v>
          </cell>
          <cell r="E141">
            <v>13</v>
          </cell>
          <cell r="F141">
            <v>99</v>
          </cell>
          <cell r="G141">
            <v>213</v>
          </cell>
          <cell r="H141">
            <v>96</v>
          </cell>
          <cell r="I141">
            <v>37</v>
          </cell>
          <cell r="J141">
            <v>39</v>
          </cell>
          <cell r="K141">
            <v>0</v>
          </cell>
          <cell r="L141">
            <v>39</v>
          </cell>
          <cell r="M141">
            <v>0</v>
          </cell>
          <cell r="N141">
            <v>3.9E-2</v>
          </cell>
          <cell r="O141">
            <v>3.9E-2</v>
          </cell>
          <cell r="P141">
            <v>0</v>
          </cell>
          <cell r="R141">
            <v>1000</v>
          </cell>
          <cell r="S141">
            <v>0</v>
          </cell>
          <cell r="T141">
            <v>1000</v>
          </cell>
          <cell r="V141" t="str">
            <v>Assume WC 0%</v>
          </cell>
          <cell r="W141">
            <v>39</v>
          </cell>
          <cell r="X141">
            <v>0</v>
          </cell>
          <cell r="Y141">
            <v>0</v>
          </cell>
          <cell r="Z141">
            <v>1000</v>
          </cell>
        </row>
        <row r="142">
          <cell r="B142">
            <v>41700</v>
          </cell>
          <cell r="C142" t="str">
            <v>B-14 (Production/Injection)</v>
          </cell>
          <cell r="D142" t="str">
            <v>B-14 (Production/Injection):Zone3</v>
          </cell>
          <cell r="E142">
            <v>22</v>
          </cell>
          <cell r="F142">
            <v>100</v>
          </cell>
          <cell r="G142">
            <v>213</v>
          </cell>
          <cell r="H142">
            <v>99</v>
          </cell>
          <cell r="I142">
            <v>37</v>
          </cell>
          <cell r="J142">
            <v>41</v>
          </cell>
          <cell r="K142">
            <v>0</v>
          </cell>
          <cell r="L142">
            <v>41</v>
          </cell>
          <cell r="M142">
            <v>0</v>
          </cell>
          <cell r="N142">
            <v>4.1000000000000002E-2</v>
          </cell>
          <cell r="O142">
            <v>4.1000000000000002E-2</v>
          </cell>
          <cell r="P142">
            <v>0</v>
          </cell>
          <cell r="R142">
            <v>1000</v>
          </cell>
          <cell r="S142">
            <v>0</v>
          </cell>
          <cell r="T142">
            <v>1000</v>
          </cell>
          <cell r="V142" t="str">
            <v>WC 0%</v>
          </cell>
          <cell r="W142">
            <v>41</v>
          </cell>
          <cell r="X142">
            <v>0</v>
          </cell>
          <cell r="Y142">
            <v>0</v>
          </cell>
          <cell r="Z142">
            <v>1000</v>
          </cell>
        </row>
        <row r="143">
          <cell r="B143">
            <v>41705</v>
          </cell>
          <cell r="C143" t="str">
            <v>B-14 (Production/Injection)</v>
          </cell>
          <cell r="D143" t="str">
            <v>B-14 (Production/Injection):Zone3</v>
          </cell>
          <cell r="E143">
            <v>5</v>
          </cell>
          <cell r="F143">
            <v>100</v>
          </cell>
          <cell r="G143">
            <v>211</v>
          </cell>
          <cell r="H143">
            <v>100</v>
          </cell>
          <cell r="I143">
            <v>38</v>
          </cell>
          <cell r="J143">
            <v>40</v>
          </cell>
          <cell r="K143">
            <v>0</v>
          </cell>
          <cell r="L143">
            <v>40</v>
          </cell>
          <cell r="M143">
            <v>0</v>
          </cell>
          <cell r="N143">
            <v>3.9600000000000003E-2</v>
          </cell>
          <cell r="O143">
            <v>3.9600000000000003E-2</v>
          </cell>
          <cell r="P143">
            <v>0</v>
          </cell>
          <cell r="R143">
            <v>990</v>
          </cell>
          <cell r="S143">
            <v>0</v>
          </cell>
          <cell r="T143">
            <v>1010.10101010101</v>
          </cell>
          <cell r="V143" t="str">
            <v>Assume WC 0%</v>
          </cell>
          <cell r="W143">
            <v>39.6</v>
          </cell>
          <cell r="X143">
            <v>0</v>
          </cell>
          <cell r="Y143">
            <v>0</v>
          </cell>
          <cell r="Z143">
            <v>1010.10101010101</v>
          </cell>
        </row>
        <row r="144">
          <cell r="B144">
            <v>41737</v>
          </cell>
          <cell r="C144" t="str">
            <v>B-14 (Production/Injection)</v>
          </cell>
          <cell r="D144" t="str">
            <v>B-14 (Production/Injection):Zone3</v>
          </cell>
          <cell r="E144">
            <v>6</v>
          </cell>
          <cell r="F144">
            <v>100</v>
          </cell>
          <cell r="G144">
            <v>189</v>
          </cell>
          <cell r="H144">
            <v>97</v>
          </cell>
          <cell r="I144">
            <v>40</v>
          </cell>
          <cell r="J144">
            <v>43</v>
          </cell>
          <cell r="K144">
            <v>0</v>
          </cell>
          <cell r="L144">
            <v>43</v>
          </cell>
          <cell r="M144">
            <v>0</v>
          </cell>
          <cell r="N144">
            <v>4.2700000000000002E-2</v>
          </cell>
          <cell r="O144">
            <v>4.2700000000000002E-2</v>
          </cell>
          <cell r="P144">
            <v>0</v>
          </cell>
          <cell r="R144">
            <v>993.02325581395348</v>
          </cell>
          <cell r="S144">
            <v>0</v>
          </cell>
          <cell r="T144">
            <v>1007.0257611241218</v>
          </cell>
          <cell r="V144" t="str">
            <v>Lab WC 0%</v>
          </cell>
          <cell r="W144">
            <v>42.7</v>
          </cell>
          <cell r="X144">
            <v>0</v>
          </cell>
          <cell r="Y144">
            <v>0</v>
          </cell>
          <cell r="Z144">
            <v>1007.0257611241217</v>
          </cell>
        </row>
        <row r="145">
          <cell r="B145">
            <v>41767</v>
          </cell>
          <cell r="C145" t="str">
            <v>B-14 (Production/Injection)</v>
          </cell>
          <cell r="D145" t="str">
            <v>B-14 (Production/Injection):Zone3</v>
          </cell>
          <cell r="E145">
            <v>10.5</v>
          </cell>
          <cell r="F145">
            <v>100</v>
          </cell>
          <cell r="G145">
            <v>176</v>
          </cell>
          <cell r="H145">
            <v>101</v>
          </cell>
          <cell r="I145">
            <v>44</v>
          </cell>
          <cell r="J145">
            <v>39</v>
          </cell>
          <cell r="K145">
            <v>16.899999999999999</v>
          </cell>
          <cell r="L145">
            <v>55.9</v>
          </cell>
          <cell r="M145">
            <v>30.232558139534884</v>
          </cell>
          <cell r="N145">
            <v>3.9E-2</v>
          </cell>
          <cell r="O145">
            <v>3.9E-2</v>
          </cell>
          <cell r="P145">
            <v>0</v>
          </cell>
          <cell r="R145">
            <v>1000</v>
          </cell>
          <cell r="S145">
            <v>433.33333333333331</v>
          </cell>
          <cell r="T145">
            <v>1433.3333333333333</v>
          </cell>
          <cell r="V145" t="str">
            <v>Lab WC 30%</v>
          </cell>
          <cell r="W145">
            <v>39</v>
          </cell>
          <cell r="X145">
            <v>0</v>
          </cell>
          <cell r="Y145">
            <v>433.33333333333331</v>
          </cell>
          <cell r="Z145">
            <v>1000</v>
          </cell>
        </row>
        <row r="146">
          <cell r="B146">
            <v>41810</v>
          </cell>
          <cell r="C146" t="str">
            <v>B-14 (Production/Injection)</v>
          </cell>
          <cell r="D146" t="str">
            <v>B-14 (Production/Injection):Zone3</v>
          </cell>
          <cell r="E146">
            <v>23</v>
          </cell>
          <cell r="F146">
            <v>100</v>
          </cell>
          <cell r="G146">
            <v>210</v>
          </cell>
          <cell r="H146">
            <v>97</v>
          </cell>
          <cell r="I146">
            <v>46</v>
          </cell>
          <cell r="J146">
            <v>21</v>
          </cell>
          <cell r="K146">
            <v>0</v>
          </cell>
          <cell r="L146">
            <v>21</v>
          </cell>
          <cell r="M146">
            <v>0</v>
          </cell>
          <cell r="N146">
            <v>2.1000000000000001E-2</v>
          </cell>
          <cell r="O146">
            <v>2.1000000000000001E-2</v>
          </cell>
          <cell r="P146">
            <v>0</v>
          </cell>
          <cell r="R146">
            <v>1000</v>
          </cell>
          <cell r="S146">
            <v>0</v>
          </cell>
          <cell r="T146">
            <v>1000</v>
          </cell>
          <cell r="V146" t="str">
            <v>Lab WC 2%</v>
          </cell>
          <cell r="W146">
            <v>21</v>
          </cell>
          <cell r="X146">
            <v>0</v>
          </cell>
          <cell r="Y146">
            <v>0</v>
          </cell>
          <cell r="Z146">
            <v>999.99999999999989</v>
          </cell>
        </row>
        <row r="147">
          <cell r="B147">
            <v>41827</v>
          </cell>
          <cell r="C147" t="str">
            <v>B-14 (Production/Injection)</v>
          </cell>
          <cell r="D147" t="str">
            <v>B-14 (Production/Injection):Zone3</v>
          </cell>
          <cell r="E147">
            <v>23</v>
          </cell>
          <cell r="F147">
            <v>100</v>
          </cell>
          <cell r="G147">
            <v>199</v>
          </cell>
          <cell r="H147">
            <v>94</v>
          </cell>
          <cell r="I147">
            <v>47</v>
          </cell>
          <cell r="J147">
            <v>9</v>
          </cell>
          <cell r="K147">
            <v>0</v>
          </cell>
          <cell r="L147">
            <v>9</v>
          </cell>
          <cell r="M147">
            <v>0</v>
          </cell>
          <cell r="N147">
            <v>1.0500000000000001E-2</v>
          </cell>
          <cell r="O147">
            <v>1.0500000000000001E-2</v>
          </cell>
          <cell r="P147">
            <v>0</v>
          </cell>
          <cell r="R147">
            <v>1166.6666666666667</v>
          </cell>
          <cell r="S147">
            <v>0</v>
          </cell>
          <cell r="T147">
            <v>857.14285714285711</v>
          </cell>
          <cell r="W147">
            <v>10.5</v>
          </cell>
          <cell r="X147">
            <v>0</v>
          </cell>
          <cell r="Y147">
            <v>0</v>
          </cell>
          <cell r="Z147">
            <v>857.14285714285711</v>
          </cell>
        </row>
        <row r="148">
          <cell r="B148">
            <v>41837</v>
          </cell>
          <cell r="C148" t="str">
            <v>B-14 (Production/Injection)</v>
          </cell>
          <cell r="D148" t="str">
            <v>B-14 (Production/Injection):Zone3</v>
          </cell>
          <cell r="E148">
            <v>12</v>
          </cell>
          <cell r="F148">
            <v>100</v>
          </cell>
          <cell r="G148">
            <v>198</v>
          </cell>
          <cell r="H148">
            <v>93</v>
          </cell>
          <cell r="I148">
            <v>48</v>
          </cell>
          <cell r="J148">
            <v>69.400000000000006</v>
          </cell>
          <cell r="K148">
            <v>0.7</v>
          </cell>
          <cell r="L148">
            <v>70.099999999999994</v>
          </cell>
          <cell r="M148">
            <v>0.99857346647646217</v>
          </cell>
          <cell r="N148">
            <v>7.0000000000000007E-2</v>
          </cell>
          <cell r="O148">
            <v>7.0000000000000007E-2</v>
          </cell>
          <cell r="P148">
            <v>0</v>
          </cell>
          <cell r="R148">
            <v>1008.6455331412104</v>
          </cell>
          <cell r="S148">
            <v>10</v>
          </cell>
          <cell r="T148">
            <v>1001.4285714285714</v>
          </cell>
          <cell r="V148" t="str">
            <v>Lab WC 1%</v>
          </cell>
          <cell r="W148">
            <v>70</v>
          </cell>
          <cell r="X148">
            <v>0</v>
          </cell>
          <cell r="Y148">
            <v>9.9999999999999982</v>
          </cell>
          <cell r="Z148">
            <v>991.42857142857144</v>
          </cell>
        </row>
        <row r="149">
          <cell r="B149">
            <v>41852</v>
          </cell>
          <cell r="C149" t="str">
            <v>B-14 (Production/Injection)</v>
          </cell>
          <cell r="D149" t="str">
            <v>B-14 (Production/Injection):Zone3</v>
          </cell>
          <cell r="E149">
            <v>64</v>
          </cell>
          <cell r="F149">
            <v>100</v>
          </cell>
          <cell r="G149">
            <v>200</v>
          </cell>
          <cell r="H149">
            <v>94</v>
          </cell>
          <cell r="I149">
            <v>49</v>
          </cell>
          <cell r="J149">
            <v>44.53</v>
          </cell>
          <cell r="K149">
            <v>0.45</v>
          </cell>
          <cell r="L149">
            <v>44.98</v>
          </cell>
          <cell r="M149">
            <v>1.0004446420631392</v>
          </cell>
          <cell r="N149">
            <v>4.4999999999999998E-2</v>
          </cell>
          <cell r="O149">
            <v>4.4999999999999998E-2</v>
          </cell>
          <cell r="P149">
            <v>0</v>
          </cell>
          <cell r="R149">
            <v>1010.5546822366944</v>
          </cell>
          <cell r="S149">
            <v>10</v>
          </cell>
          <cell r="T149">
            <v>999.55555555555554</v>
          </cell>
          <cell r="V149" t="str">
            <v>Assume Lab WC 1%</v>
          </cell>
          <cell r="W149">
            <v>45</v>
          </cell>
          <cell r="X149">
            <v>0</v>
          </cell>
          <cell r="Y149">
            <v>10</v>
          </cell>
          <cell r="Z149">
            <v>989.55555555555566</v>
          </cell>
        </row>
        <row r="150">
          <cell r="B150">
            <v>41874</v>
          </cell>
          <cell r="C150" t="str">
            <v>B-14 (Production/Injection)</v>
          </cell>
          <cell r="D150" t="str">
            <v>B-14 (Production/Injection):Zone3</v>
          </cell>
          <cell r="E150">
            <v>24.5</v>
          </cell>
          <cell r="F150">
            <v>100</v>
          </cell>
          <cell r="G150">
            <v>206</v>
          </cell>
          <cell r="H150">
            <v>103</v>
          </cell>
          <cell r="I150">
            <v>51</v>
          </cell>
          <cell r="J150">
            <v>58</v>
          </cell>
          <cell r="K150">
            <v>0</v>
          </cell>
          <cell r="L150">
            <v>58</v>
          </cell>
          <cell r="M150">
            <v>0</v>
          </cell>
          <cell r="N150">
            <v>5.8000000000000003E-2</v>
          </cell>
          <cell r="O150">
            <v>5.8000000000000003E-2</v>
          </cell>
          <cell r="P150">
            <v>0</v>
          </cell>
          <cell r="R150">
            <v>1000</v>
          </cell>
          <cell r="S150">
            <v>0</v>
          </cell>
          <cell r="T150">
            <v>1000</v>
          </cell>
          <cell r="V150" t="str">
            <v>Assume WC 1%</v>
          </cell>
          <cell r="W150">
            <v>58</v>
          </cell>
          <cell r="X150">
            <v>0</v>
          </cell>
          <cell r="Y150">
            <v>0</v>
          </cell>
          <cell r="Z150">
            <v>1000</v>
          </cell>
        </row>
        <row r="151">
          <cell r="B151">
            <v>41891</v>
          </cell>
          <cell r="C151" t="str">
            <v>B-14 (Production/Injection)</v>
          </cell>
          <cell r="D151" t="str">
            <v>B-14 (Production/Injection):Zone3</v>
          </cell>
          <cell r="E151">
            <v>24</v>
          </cell>
          <cell r="F151">
            <v>100</v>
          </cell>
          <cell r="G151">
            <v>172</v>
          </cell>
          <cell r="H151">
            <v>99</v>
          </cell>
          <cell r="I151">
            <v>53</v>
          </cell>
          <cell r="J151">
            <v>62</v>
          </cell>
          <cell r="K151">
            <v>0</v>
          </cell>
          <cell r="L151">
            <v>62</v>
          </cell>
          <cell r="M151">
            <v>0</v>
          </cell>
          <cell r="N151">
            <v>6.1499999999999999E-2</v>
          </cell>
          <cell r="O151">
            <v>6.1499999999999999E-2</v>
          </cell>
          <cell r="P151">
            <v>0</v>
          </cell>
          <cell r="R151">
            <v>991.93548387096769</v>
          </cell>
          <cell r="S151">
            <v>0</v>
          </cell>
          <cell r="T151">
            <v>1008.130081300813</v>
          </cell>
          <cell r="V151" t="str">
            <v>oil rate = liquid rate, due to water meter broken</v>
          </cell>
          <cell r="W151">
            <v>61.5</v>
          </cell>
          <cell r="X151">
            <v>0</v>
          </cell>
          <cell r="Y151">
            <v>0</v>
          </cell>
          <cell r="Z151">
            <v>1008.130081300813</v>
          </cell>
        </row>
        <row r="152">
          <cell r="B152">
            <v>41900</v>
          </cell>
          <cell r="C152" t="str">
            <v>B-14 (Production/Injection)</v>
          </cell>
          <cell r="D152" t="str">
            <v>B-14 (Production/Injection):Zone3</v>
          </cell>
          <cell r="E152">
            <v>23</v>
          </cell>
          <cell r="F152">
            <v>100</v>
          </cell>
          <cell r="G152">
            <v>194</v>
          </cell>
          <cell r="H152">
            <v>105</v>
          </cell>
          <cell r="I152">
            <v>53</v>
          </cell>
          <cell r="J152">
            <v>50</v>
          </cell>
          <cell r="K152">
            <v>1</v>
          </cell>
          <cell r="L152">
            <v>51</v>
          </cell>
          <cell r="M152">
            <v>1.9607843137254901</v>
          </cell>
          <cell r="N152">
            <v>5.0700000000000002E-2</v>
          </cell>
          <cell r="O152">
            <v>5.0700000000000002E-2</v>
          </cell>
          <cell r="P152">
            <v>0</v>
          </cell>
          <cell r="R152">
            <v>1014</v>
          </cell>
          <cell r="S152">
            <v>19.723865877712033</v>
          </cell>
          <cell r="T152">
            <v>1005.9171597633136</v>
          </cell>
          <cell r="V152" t="str">
            <v>Lasb WC 2%</v>
          </cell>
          <cell r="W152">
            <v>50.7</v>
          </cell>
          <cell r="X152">
            <v>0</v>
          </cell>
          <cell r="Y152">
            <v>19.723865877712029</v>
          </cell>
          <cell r="Z152">
            <v>986.19329388560152</v>
          </cell>
        </row>
        <row r="153">
          <cell r="B153">
            <v>41907</v>
          </cell>
          <cell r="C153" t="str">
            <v>B-14 (Production/Injection)</v>
          </cell>
          <cell r="D153" t="str">
            <v>B-14 (Production/Injection):Zone3</v>
          </cell>
          <cell r="E153">
            <v>24</v>
          </cell>
          <cell r="F153">
            <v>100</v>
          </cell>
          <cell r="G153">
            <v>184</v>
          </cell>
          <cell r="H153">
            <v>104</v>
          </cell>
          <cell r="I153">
            <v>54</v>
          </cell>
          <cell r="J153">
            <v>35.700000000000003</v>
          </cell>
          <cell r="K153">
            <v>0.72799999999999998</v>
          </cell>
          <cell r="L153">
            <v>36.427999999999997</v>
          </cell>
          <cell r="M153">
            <v>1.9984627209838586</v>
          </cell>
          <cell r="N153">
            <v>3.5999999999999997E-2</v>
          </cell>
          <cell r="O153">
            <v>3.5999999999999997E-2</v>
          </cell>
          <cell r="P153">
            <v>0</v>
          </cell>
          <cell r="R153">
            <v>1008.4033613445379</v>
          </cell>
          <cell r="S153">
            <v>20.222222222222221</v>
          </cell>
          <cell r="T153">
            <v>1011.8888888888889</v>
          </cell>
          <cell r="V153" t="str">
            <v>Assume lab WC 2%</v>
          </cell>
          <cell r="W153">
            <v>36</v>
          </cell>
          <cell r="X153">
            <v>0</v>
          </cell>
          <cell r="Y153">
            <v>20.222222222222221</v>
          </cell>
          <cell r="Z153">
            <v>991.66666666666686</v>
          </cell>
        </row>
        <row r="154">
          <cell r="B154">
            <v>41916</v>
          </cell>
          <cell r="C154" t="str">
            <v>B-14 (Production/Injection)</v>
          </cell>
          <cell r="D154" t="str">
            <v>B-14 (Production/Injection):Zone3</v>
          </cell>
          <cell r="E154">
            <v>29</v>
          </cell>
          <cell r="F154">
            <v>100</v>
          </cell>
          <cell r="G154">
            <v>184</v>
          </cell>
          <cell r="H154">
            <v>96</v>
          </cell>
          <cell r="I154">
            <v>55</v>
          </cell>
          <cell r="J154">
            <v>23</v>
          </cell>
          <cell r="K154">
            <v>0.47</v>
          </cell>
          <cell r="L154">
            <v>23.47</v>
          </cell>
          <cell r="M154">
            <v>2.0025564550489987</v>
          </cell>
          <cell r="N154">
            <v>2.4E-2</v>
          </cell>
          <cell r="O154">
            <v>2.4E-2</v>
          </cell>
          <cell r="P154">
            <v>0</v>
          </cell>
          <cell r="R154">
            <v>1043.4782608695652</v>
          </cell>
          <cell r="S154">
            <v>19.583333333333332</v>
          </cell>
          <cell r="T154">
            <v>977.91666666666663</v>
          </cell>
          <cell r="V154" t="str">
            <v>Assume WC 2%</v>
          </cell>
          <cell r="W154">
            <v>24</v>
          </cell>
          <cell r="X154">
            <v>0</v>
          </cell>
          <cell r="Y154">
            <v>19.583333333333332</v>
          </cell>
          <cell r="Z154">
            <v>958.33333333333326</v>
          </cell>
        </row>
        <row r="155">
          <cell r="B155">
            <v>41926</v>
          </cell>
          <cell r="C155" t="str">
            <v>B-14 (Production/Injection)</v>
          </cell>
          <cell r="D155" t="str">
            <v>B-14 (Production/Injection):Zone3</v>
          </cell>
          <cell r="E155">
            <v>23.5</v>
          </cell>
          <cell r="F155">
            <v>100</v>
          </cell>
          <cell r="G155">
            <v>249</v>
          </cell>
          <cell r="H155">
            <v>100</v>
          </cell>
          <cell r="I155">
            <v>55</v>
          </cell>
          <cell r="J155">
            <v>52.7</v>
          </cell>
          <cell r="K155">
            <v>1.075</v>
          </cell>
          <cell r="L155">
            <v>53.774999999999999</v>
          </cell>
          <cell r="M155">
            <v>1.99907019990702</v>
          </cell>
          <cell r="N155">
            <v>5.3999999999999999E-2</v>
          </cell>
          <cell r="O155">
            <v>5.3999999999999999E-2</v>
          </cell>
          <cell r="P155">
            <v>0</v>
          </cell>
          <cell r="R155">
            <v>1024.6679316888046</v>
          </cell>
          <cell r="S155">
            <v>19.907407407407408</v>
          </cell>
          <cell r="T155">
            <v>995.83333333333337</v>
          </cell>
          <cell r="V155" t="str">
            <v>Assume WC 2%</v>
          </cell>
          <cell r="W155">
            <v>54</v>
          </cell>
          <cell r="X155">
            <v>0</v>
          </cell>
          <cell r="Y155">
            <v>19.907407407407408</v>
          </cell>
          <cell r="Z155">
            <v>975.92592592592598</v>
          </cell>
        </row>
        <row r="156">
          <cell r="B156">
            <v>41941</v>
          </cell>
          <cell r="C156" t="str">
            <v>B-14 (Production/Injection)</v>
          </cell>
          <cell r="D156" t="str">
            <v>B-14 (Production/Injection):Zone3</v>
          </cell>
          <cell r="E156">
            <v>26</v>
          </cell>
          <cell r="F156">
            <v>100</v>
          </cell>
          <cell r="G156">
            <v>185</v>
          </cell>
          <cell r="H156">
            <v>98</v>
          </cell>
          <cell r="I156">
            <v>56</v>
          </cell>
          <cell r="J156">
            <v>54.3</v>
          </cell>
          <cell r="K156">
            <v>0.218</v>
          </cell>
          <cell r="L156">
            <v>54.518000000000001</v>
          </cell>
          <cell r="M156">
            <v>0.39986793352654171</v>
          </cell>
          <cell r="N156">
            <v>5.5E-2</v>
          </cell>
          <cell r="O156">
            <v>5.5E-2</v>
          </cell>
          <cell r="P156">
            <v>0</v>
          </cell>
          <cell r="R156">
            <v>1012.8913443830571</v>
          </cell>
          <cell r="S156">
            <v>3.9636363636363638</v>
          </cell>
          <cell r="T156">
            <v>991.23636363636365</v>
          </cell>
          <cell r="V156" t="str">
            <v>Lab WC 0.4%</v>
          </cell>
          <cell r="W156">
            <v>55</v>
          </cell>
          <cell r="X156">
            <v>0</v>
          </cell>
          <cell r="Y156">
            <v>3.9636363636363634</v>
          </cell>
          <cell r="Z156">
            <v>987.27272727272725</v>
          </cell>
        </row>
        <row r="157">
          <cell r="B157">
            <v>41954</v>
          </cell>
          <cell r="C157" t="str">
            <v>B-14 (Production/Injection)</v>
          </cell>
          <cell r="D157" t="str">
            <v>B-14 (Production/Injection):Zone3</v>
          </cell>
          <cell r="E157">
            <v>23</v>
          </cell>
          <cell r="F157">
            <v>100</v>
          </cell>
          <cell r="G157">
            <v>186</v>
          </cell>
          <cell r="H157">
            <v>97</v>
          </cell>
          <cell r="I157">
            <v>58</v>
          </cell>
          <cell r="J157">
            <v>45.5</v>
          </cell>
          <cell r="K157">
            <v>0.183</v>
          </cell>
          <cell r="L157">
            <v>45.683</v>
          </cell>
          <cell r="M157">
            <v>0.4005866514896132</v>
          </cell>
          <cell r="N157">
            <v>4.5999999999999999E-2</v>
          </cell>
          <cell r="O157">
            <v>4.5999999999999999E-2</v>
          </cell>
          <cell r="P157">
            <v>0</v>
          </cell>
          <cell r="R157">
            <v>1010.989010989011</v>
          </cell>
          <cell r="S157">
            <v>3.9782608695652173</v>
          </cell>
          <cell r="T157">
            <v>993.10869565217388</v>
          </cell>
          <cell r="V157" t="str">
            <v>Lab WC 0.4% (15 Oct 2014)</v>
          </cell>
          <cell r="W157">
            <v>46</v>
          </cell>
          <cell r="X157">
            <v>0</v>
          </cell>
          <cell r="Y157">
            <v>3.9782608695652173</v>
          </cell>
          <cell r="Z157">
            <v>989.13043478260875</v>
          </cell>
        </row>
        <row r="158">
          <cell r="B158">
            <v>41967</v>
          </cell>
          <cell r="C158" t="str">
            <v>B-14 (Production/Injection)</v>
          </cell>
          <cell r="D158" t="str">
            <v>B-14 (Production/Injection):Zone3</v>
          </cell>
          <cell r="E158">
            <v>22</v>
          </cell>
          <cell r="F158">
            <v>100</v>
          </cell>
          <cell r="G158">
            <v>200</v>
          </cell>
          <cell r="H158">
            <v>98</v>
          </cell>
          <cell r="I158">
            <v>59</v>
          </cell>
          <cell r="J158">
            <v>43.21</v>
          </cell>
          <cell r="K158">
            <v>0.17299999999999999</v>
          </cell>
          <cell r="L158">
            <v>43.383000000000003</v>
          </cell>
          <cell r="M158">
            <v>0.39877371320563354</v>
          </cell>
          <cell r="N158">
            <v>4.2999999999999997E-2</v>
          </cell>
          <cell r="O158">
            <v>4.2999999999999997E-2</v>
          </cell>
          <cell r="P158">
            <v>0</v>
          </cell>
          <cell r="R158">
            <v>995.14001388567465</v>
          </cell>
          <cell r="S158">
            <v>4.0232558139534884</v>
          </cell>
          <cell r="T158">
            <v>1008.9069767441861</v>
          </cell>
          <cell r="V158" t="str">
            <v>Assume lab WC 0.4% (15 Oct 2014)</v>
          </cell>
          <cell r="W158">
            <v>43</v>
          </cell>
          <cell r="X158">
            <v>0</v>
          </cell>
          <cell r="Y158">
            <v>4.0232558139534884</v>
          </cell>
          <cell r="Z158">
            <v>1004.8837209302327</v>
          </cell>
        </row>
        <row r="159">
          <cell r="B159">
            <v>41982</v>
          </cell>
          <cell r="C159" t="str">
            <v>B-14 (Production/Injection)</v>
          </cell>
          <cell r="D159" t="str">
            <v>B-14 (Production/Injection):Zone3</v>
          </cell>
          <cell r="E159">
            <v>22</v>
          </cell>
          <cell r="F159">
            <v>100</v>
          </cell>
          <cell r="G159">
            <v>172</v>
          </cell>
          <cell r="H159">
            <v>92</v>
          </cell>
          <cell r="I159">
            <v>60</v>
          </cell>
          <cell r="J159">
            <v>42.4</v>
          </cell>
          <cell r="K159">
            <v>0</v>
          </cell>
          <cell r="L159">
            <v>42.4</v>
          </cell>
          <cell r="M159">
            <v>0</v>
          </cell>
          <cell r="N159">
            <v>4.2999999999999997E-2</v>
          </cell>
          <cell r="O159">
            <v>4.2999999999999997E-2</v>
          </cell>
          <cell r="P159">
            <v>0</v>
          </cell>
          <cell r="R159">
            <v>1014.1509433962265</v>
          </cell>
          <cell r="S159">
            <v>0</v>
          </cell>
          <cell r="T159">
            <v>986.04651162790697</v>
          </cell>
          <cell r="V159" t="str">
            <v>Assume WC 0.4% (15 Oct 2014)</v>
          </cell>
          <cell r="W159">
            <v>43</v>
          </cell>
          <cell r="X159">
            <v>0</v>
          </cell>
          <cell r="Y159">
            <v>0</v>
          </cell>
          <cell r="Z159">
            <v>986.04651162790697</v>
          </cell>
        </row>
        <row r="160">
          <cell r="B160">
            <v>42003</v>
          </cell>
          <cell r="C160" t="str">
            <v>B-14 (Production/Injection)</v>
          </cell>
          <cell r="D160" t="str">
            <v>B-14 (Production/Injection):Zone3</v>
          </cell>
          <cell r="E160">
            <v>24</v>
          </cell>
          <cell r="F160">
            <v>100</v>
          </cell>
          <cell r="G160">
            <v>197</v>
          </cell>
          <cell r="H160">
            <v>91</v>
          </cell>
          <cell r="I160">
            <v>62</v>
          </cell>
          <cell r="J160">
            <v>46.04</v>
          </cell>
          <cell r="K160">
            <v>0</v>
          </cell>
          <cell r="L160">
            <v>46.04</v>
          </cell>
          <cell r="M160">
            <v>0</v>
          </cell>
          <cell r="N160">
            <v>4.5999999999999999E-2</v>
          </cell>
          <cell r="O160">
            <v>4.5999999999999999E-2</v>
          </cell>
          <cell r="P160">
            <v>0</v>
          </cell>
          <cell r="R160">
            <v>999.131190269331</v>
          </cell>
          <cell r="S160">
            <v>0</v>
          </cell>
          <cell r="T160">
            <v>1000.8695652173913</v>
          </cell>
          <cell r="V160" t="str">
            <v>Lab WC trace (27 Dec 2014)</v>
          </cell>
          <cell r="W160">
            <v>46</v>
          </cell>
          <cell r="X160">
            <v>0</v>
          </cell>
          <cell r="Y160">
            <v>0</v>
          </cell>
          <cell r="Z160">
            <v>1000.8695652173913</v>
          </cell>
        </row>
        <row r="161">
          <cell r="B161">
            <v>42030</v>
          </cell>
          <cell r="C161" t="str">
            <v>B-14 (Production/Injection)</v>
          </cell>
          <cell r="D161" t="str">
            <v>B-14 (Production/Injection):Zone3</v>
          </cell>
          <cell r="E161">
            <v>23</v>
          </cell>
          <cell r="F161">
            <v>100</v>
          </cell>
          <cell r="G161">
            <v>178</v>
          </cell>
          <cell r="H161">
            <v>92</v>
          </cell>
          <cell r="I161">
            <v>64</v>
          </cell>
          <cell r="J161">
            <v>53.95</v>
          </cell>
          <cell r="K161">
            <v>0</v>
          </cell>
          <cell r="L161">
            <v>53.95</v>
          </cell>
          <cell r="M161">
            <v>0</v>
          </cell>
          <cell r="N161">
            <v>5.3999999999999999E-2</v>
          </cell>
          <cell r="O161">
            <v>5.3999999999999999E-2</v>
          </cell>
          <cell r="P161">
            <v>0</v>
          </cell>
          <cell r="R161">
            <v>1000.9267840593142</v>
          </cell>
          <cell r="S161">
            <v>0</v>
          </cell>
          <cell r="T161">
            <v>999.07407407407402</v>
          </cell>
          <cell r="V161" t="str">
            <v>Lab WC trace (27 Dec 2014)</v>
          </cell>
          <cell r="W161">
            <v>54</v>
          </cell>
          <cell r="X161">
            <v>0</v>
          </cell>
          <cell r="Y161">
            <v>0</v>
          </cell>
          <cell r="Z161">
            <v>999.07407407407413</v>
          </cell>
        </row>
        <row r="162">
          <cell r="B162">
            <v>42055</v>
          </cell>
          <cell r="C162" t="str">
            <v>B-14 (Production/Injection)</v>
          </cell>
          <cell r="D162" t="str">
            <v>B-14 (Production/Injection):Zone3</v>
          </cell>
          <cell r="E162">
            <v>24</v>
          </cell>
          <cell r="F162">
            <v>100</v>
          </cell>
          <cell r="G162">
            <v>186</v>
          </cell>
          <cell r="H162">
            <v>96</v>
          </cell>
          <cell r="I162">
            <v>66</v>
          </cell>
          <cell r="J162">
            <v>39.799999999999997</v>
          </cell>
          <cell r="K162">
            <v>0</v>
          </cell>
          <cell r="L162">
            <v>39.799999999999997</v>
          </cell>
          <cell r="M162">
            <v>0</v>
          </cell>
          <cell r="N162">
            <v>0.04</v>
          </cell>
          <cell r="O162">
            <v>0.04</v>
          </cell>
          <cell r="P162">
            <v>0</v>
          </cell>
          <cell r="R162">
            <v>1005.0251256281407</v>
          </cell>
          <cell r="S162">
            <v>0</v>
          </cell>
          <cell r="T162">
            <v>995</v>
          </cell>
          <cell r="V162" t="str">
            <v>Assume WC trace. NO sample</v>
          </cell>
          <cell r="W162">
            <v>40</v>
          </cell>
          <cell r="X162">
            <v>0</v>
          </cell>
          <cell r="Y162">
            <v>0</v>
          </cell>
          <cell r="Z162">
            <v>994.99999999999989</v>
          </cell>
        </row>
        <row r="163">
          <cell r="B163">
            <v>42066</v>
          </cell>
          <cell r="C163" t="str">
            <v>B-14 (Production/Injection)</v>
          </cell>
          <cell r="D163" t="str">
            <v>B-14 (Production/Injection):Zone3</v>
          </cell>
          <cell r="E163">
            <v>24.5</v>
          </cell>
          <cell r="F163">
            <v>100</v>
          </cell>
          <cell r="G163">
            <v>183</v>
          </cell>
          <cell r="H163">
            <v>97</v>
          </cell>
          <cell r="I163">
            <v>67</v>
          </cell>
          <cell r="J163">
            <v>36</v>
          </cell>
          <cell r="K163">
            <v>0</v>
          </cell>
          <cell r="L163">
            <v>36</v>
          </cell>
          <cell r="M163">
            <v>0</v>
          </cell>
          <cell r="N163">
            <v>3.5999999999999997E-2</v>
          </cell>
          <cell r="O163">
            <v>3.5999999999999997E-2</v>
          </cell>
          <cell r="P163">
            <v>0</v>
          </cell>
          <cell r="R163">
            <v>1000</v>
          </cell>
          <cell r="S163">
            <v>0</v>
          </cell>
          <cell r="T163">
            <v>1000</v>
          </cell>
          <cell r="V163" t="str">
            <v xml:space="preserve">Sample taken, mostly oil. </v>
          </cell>
          <cell r="W163">
            <v>36</v>
          </cell>
          <cell r="X163">
            <v>0</v>
          </cell>
          <cell r="Y163">
            <v>0</v>
          </cell>
          <cell r="Z163">
            <v>1000.0000000000001</v>
          </cell>
        </row>
        <row r="164">
          <cell r="B164">
            <v>42114</v>
          </cell>
          <cell r="C164" t="str">
            <v>B-14 (Production/Injection)</v>
          </cell>
          <cell r="D164" t="str">
            <v>B-14 (Production/Injection):Zone3</v>
          </cell>
          <cell r="E164">
            <v>8</v>
          </cell>
          <cell r="F164">
            <v>100</v>
          </cell>
          <cell r="G164">
            <v>207</v>
          </cell>
          <cell r="H164">
            <v>101</v>
          </cell>
          <cell r="I164">
            <v>70</v>
          </cell>
          <cell r="J164">
            <v>79</v>
          </cell>
          <cell r="K164">
            <v>0</v>
          </cell>
          <cell r="L164">
            <v>79</v>
          </cell>
          <cell r="M164">
            <v>0</v>
          </cell>
          <cell r="N164">
            <v>7.9000000000000001E-2</v>
          </cell>
          <cell r="O164">
            <v>7.9000000000000001E-2</v>
          </cell>
          <cell r="P164">
            <v>0</v>
          </cell>
          <cell r="R164">
            <v>1000</v>
          </cell>
          <cell r="S164">
            <v>0</v>
          </cell>
          <cell r="T164">
            <v>1000</v>
          </cell>
          <cell r="V164" t="str">
            <v>Assume WC 0%</v>
          </cell>
          <cell r="W164">
            <v>79</v>
          </cell>
          <cell r="X164">
            <v>0</v>
          </cell>
          <cell r="Y164">
            <v>0</v>
          </cell>
          <cell r="Z164">
            <v>1000</v>
          </cell>
        </row>
        <row r="165">
          <cell r="B165">
            <v>42142</v>
          </cell>
          <cell r="C165" t="str">
            <v>B-14 (Production/Injection)</v>
          </cell>
          <cell r="D165" t="str">
            <v>B-14 (Production/Injection):Zone3</v>
          </cell>
          <cell r="E165">
            <v>23</v>
          </cell>
          <cell r="F165">
            <v>100</v>
          </cell>
          <cell r="G165">
            <v>200</v>
          </cell>
          <cell r="H165">
            <v>96</v>
          </cell>
          <cell r="I165">
            <v>72</v>
          </cell>
          <cell r="J165">
            <v>53</v>
          </cell>
          <cell r="K165">
            <v>0</v>
          </cell>
          <cell r="L165">
            <v>53</v>
          </cell>
          <cell r="M165">
            <v>0</v>
          </cell>
          <cell r="N165">
            <v>5.2999999999999999E-2</v>
          </cell>
          <cell r="O165">
            <v>5.2999999999999999E-2</v>
          </cell>
          <cell r="P165">
            <v>0</v>
          </cell>
          <cell r="R165">
            <v>1000</v>
          </cell>
          <cell r="S165">
            <v>0</v>
          </cell>
          <cell r="T165">
            <v>1000</v>
          </cell>
          <cell r="V165" t="str">
            <v>Assume WC 0%</v>
          </cell>
          <cell r="W165">
            <v>53</v>
          </cell>
          <cell r="X165">
            <v>0</v>
          </cell>
          <cell r="Y165">
            <v>0</v>
          </cell>
          <cell r="Z165">
            <v>1000</v>
          </cell>
        </row>
        <row r="166">
          <cell r="B166">
            <v>42158</v>
          </cell>
          <cell r="C166" t="str">
            <v>B-14 (Production/Injection)</v>
          </cell>
          <cell r="D166" t="str">
            <v>B-14 (Production/Injection):Zone3</v>
          </cell>
          <cell r="E166">
            <v>18</v>
          </cell>
          <cell r="F166">
            <v>100</v>
          </cell>
          <cell r="G166">
            <v>203</v>
          </cell>
          <cell r="H166">
            <v>99</v>
          </cell>
          <cell r="I166">
            <v>73</v>
          </cell>
          <cell r="J166">
            <v>48</v>
          </cell>
          <cell r="K166">
            <v>0</v>
          </cell>
          <cell r="L166">
            <v>48</v>
          </cell>
          <cell r="M166">
            <v>0</v>
          </cell>
          <cell r="N166">
            <v>4.8000000000000001E-2</v>
          </cell>
          <cell r="O166">
            <v>4.8000000000000001E-2</v>
          </cell>
          <cell r="P166">
            <v>0</v>
          </cell>
          <cell r="R166">
            <v>1000</v>
          </cell>
          <cell r="S166">
            <v>0</v>
          </cell>
          <cell r="T166">
            <v>1000</v>
          </cell>
          <cell r="V166" t="str">
            <v xml:space="preserve">Assume WC 0%_x000D_
</v>
          </cell>
          <cell r="W166">
            <v>48</v>
          </cell>
          <cell r="X166">
            <v>0</v>
          </cell>
          <cell r="Y166">
            <v>0</v>
          </cell>
          <cell r="Z166">
            <v>1000</v>
          </cell>
        </row>
        <row r="167">
          <cell r="B167">
            <v>42176</v>
          </cell>
          <cell r="C167" t="str">
            <v>B-14 (Production/Injection)</v>
          </cell>
          <cell r="D167" t="str">
            <v>B-14 (Production/Injection):Zone3</v>
          </cell>
          <cell r="E167">
            <v>24</v>
          </cell>
          <cell r="F167">
            <v>100</v>
          </cell>
          <cell r="G167">
            <v>200</v>
          </cell>
          <cell r="H167">
            <v>92</v>
          </cell>
          <cell r="I167">
            <v>74</v>
          </cell>
          <cell r="J167">
            <v>42</v>
          </cell>
          <cell r="K167">
            <v>0</v>
          </cell>
          <cell r="L167">
            <v>42</v>
          </cell>
          <cell r="M167">
            <v>0</v>
          </cell>
          <cell r="N167">
            <v>4.2000000000000003E-2</v>
          </cell>
          <cell r="O167">
            <v>4.2000000000000003E-2</v>
          </cell>
          <cell r="P167">
            <v>0</v>
          </cell>
          <cell r="R167">
            <v>1000</v>
          </cell>
          <cell r="S167">
            <v>0</v>
          </cell>
          <cell r="T167">
            <v>1000</v>
          </cell>
          <cell r="V167" t="str">
            <v>Data taken from average FI_2475A</v>
          </cell>
          <cell r="W167">
            <v>42</v>
          </cell>
          <cell r="X167">
            <v>0</v>
          </cell>
          <cell r="Y167">
            <v>0</v>
          </cell>
          <cell r="Z167">
            <v>999.99999999999989</v>
          </cell>
        </row>
        <row r="168">
          <cell r="B168">
            <v>42199</v>
          </cell>
          <cell r="C168" t="str">
            <v>B-14 (Production/Injection)</v>
          </cell>
          <cell r="D168" t="str">
            <v>B-14 (Production/Injection):Zone3</v>
          </cell>
          <cell r="E168">
            <v>24</v>
          </cell>
          <cell r="F168">
            <v>100</v>
          </cell>
          <cell r="G168">
            <v>201</v>
          </cell>
          <cell r="H168">
            <v>93</v>
          </cell>
          <cell r="I168">
            <v>76</v>
          </cell>
          <cell r="J168">
            <v>52.67</v>
          </cell>
          <cell r="K168">
            <v>3.3618999999999999</v>
          </cell>
          <cell r="L168">
            <v>56.0319</v>
          </cell>
          <cell r="M168">
            <v>5.9999750142329633</v>
          </cell>
          <cell r="N168">
            <v>5.2699999999999997E-2</v>
          </cell>
          <cell r="O168">
            <v>5.2699999999999997E-2</v>
          </cell>
          <cell r="P168">
            <v>0</v>
          </cell>
          <cell r="R168">
            <v>1000.5695842035315</v>
          </cell>
          <cell r="S168">
            <v>63.793168880455411</v>
          </cell>
          <cell r="T168">
            <v>1063.2239089184061</v>
          </cell>
          <cell r="W168">
            <v>52.699999999999996</v>
          </cell>
          <cell r="X168">
            <v>0</v>
          </cell>
          <cell r="Y168">
            <v>63.793168880455411</v>
          </cell>
          <cell r="Z168">
            <v>999.43074003795073</v>
          </cell>
        </row>
        <row r="169">
          <cell r="B169">
            <v>42260</v>
          </cell>
          <cell r="C169" t="str">
            <v>B-14 (Production/Injection)</v>
          </cell>
          <cell r="D169" t="str">
            <v>B-14 (Production/Injection):Zone3</v>
          </cell>
          <cell r="E169">
            <v>23</v>
          </cell>
          <cell r="F169">
            <v>100</v>
          </cell>
          <cell r="G169">
            <v>196</v>
          </cell>
          <cell r="H169">
            <v>94</v>
          </cell>
          <cell r="I169">
            <v>79</v>
          </cell>
          <cell r="J169">
            <v>51.86</v>
          </cell>
          <cell r="K169">
            <v>3.31</v>
          </cell>
          <cell r="L169">
            <v>55.17</v>
          </cell>
          <cell r="M169">
            <v>5.9996374841399307</v>
          </cell>
          <cell r="N169">
            <v>5.1799999999999999E-2</v>
          </cell>
          <cell r="O169">
            <v>5.1799999999999999E-2</v>
          </cell>
          <cell r="P169">
            <v>0</v>
          </cell>
          <cell r="R169">
            <v>998.84303895102198</v>
          </cell>
          <cell r="S169">
            <v>63.899613899613897</v>
          </cell>
          <cell r="T169">
            <v>1065.0579150579151</v>
          </cell>
          <cell r="W169">
            <v>51.8</v>
          </cell>
          <cell r="X169">
            <v>0</v>
          </cell>
          <cell r="Y169">
            <v>63.899613899613904</v>
          </cell>
          <cell r="Z169">
            <v>1001.1583011583011</v>
          </cell>
        </row>
        <row r="170">
          <cell r="B170">
            <v>42287</v>
          </cell>
          <cell r="C170" t="str">
            <v>B-14 (Production/Injection)</v>
          </cell>
          <cell r="D170" t="str">
            <v>B-14 (Production/Injection):Zone3</v>
          </cell>
          <cell r="E170">
            <v>23</v>
          </cell>
          <cell r="F170">
            <v>100</v>
          </cell>
          <cell r="G170">
            <v>195</v>
          </cell>
          <cell r="H170">
            <v>96</v>
          </cell>
          <cell r="I170">
            <v>80</v>
          </cell>
          <cell r="J170">
            <v>57</v>
          </cell>
          <cell r="K170">
            <v>4</v>
          </cell>
          <cell r="L170">
            <v>61</v>
          </cell>
          <cell r="M170">
            <v>6.557377049180328</v>
          </cell>
          <cell r="N170">
            <v>4.3099999999999999E-2</v>
          </cell>
          <cell r="O170">
            <v>4.3099999999999999E-2</v>
          </cell>
          <cell r="P170">
            <v>0</v>
          </cell>
          <cell r="Q170">
            <v>0</v>
          </cell>
          <cell r="R170">
            <v>756.14035087719299</v>
          </cell>
          <cell r="S170">
            <v>92.807424593967511</v>
          </cell>
          <cell r="T170">
            <v>1392.1113689095127</v>
          </cell>
          <cell r="V170" t="str">
            <v>Assume WC 6%</v>
          </cell>
          <cell r="W170">
            <v>43.1</v>
          </cell>
          <cell r="X170">
            <v>0</v>
          </cell>
          <cell r="Y170">
            <v>92.807424593967525</v>
          </cell>
          <cell r="Z170">
            <v>1322.5058004640371</v>
          </cell>
        </row>
        <row r="171">
          <cell r="B171">
            <v>42315</v>
          </cell>
          <cell r="C171" t="str">
            <v>B-14 (Production/Injection)</v>
          </cell>
          <cell r="D171" t="str">
            <v>B-14 (Production/Injection):Zone3</v>
          </cell>
          <cell r="E171">
            <v>22</v>
          </cell>
          <cell r="F171">
            <v>100</v>
          </cell>
          <cell r="G171">
            <v>185</v>
          </cell>
          <cell r="H171">
            <v>96.5</v>
          </cell>
          <cell r="I171">
            <v>82</v>
          </cell>
          <cell r="J171">
            <v>79.47</v>
          </cell>
          <cell r="K171">
            <v>5.07</v>
          </cell>
          <cell r="L171">
            <v>84.54</v>
          </cell>
          <cell r="M171">
            <v>5.9971611071682043</v>
          </cell>
          <cell r="N171">
            <v>0.08</v>
          </cell>
          <cell r="O171">
            <v>0.08</v>
          </cell>
          <cell r="P171">
            <v>0</v>
          </cell>
          <cell r="Q171">
            <v>0</v>
          </cell>
          <cell r="R171">
            <v>1006.669183339625</v>
          </cell>
          <cell r="S171">
            <v>63.375</v>
          </cell>
          <cell r="T171">
            <v>1062.5</v>
          </cell>
          <cell r="V171" t="str">
            <v>Assume WC 6%</v>
          </cell>
          <cell r="W171">
            <v>80</v>
          </cell>
          <cell r="X171">
            <v>0</v>
          </cell>
          <cell r="Y171">
            <v>63.375</v>
          </cell>
          <cell r="Z171">
            <v>993.375</v>
          </cell>
        </row>
        <row r="172">
          <cell r="B172">
            <v>42331</v>
          </cell>
          <cell r="C172" t="str">
            <v>B-14 (Production/Injection)</v>
          </cell>
          <cell r="D172" t="str">
            <v>B-14 (Production/Injection):Zone3</v>
          </cell>
          <cell r="E172">
            <v>17.5</v>
          </cell>
          <cell r="F172">
            <v>100</v>
          </cell>
          <cell r="G172">
            <v>196</v>
          </cell>
          <cell r="H172">
            <v>94</v>
          </cell>
          <cell r="I172">
            <v>83</v>
          </cell>
          <cell r="J172">
            <v>58.39</v>
          </cell>
          <cell r="K172">
            <v>3.73</v>
          </cell>
          <cell r="L172">
            <v>62.12</v>
          </cell>
          <cell r="M172">
            <v>6.0045074050225367</v>
          </cell>
          <cell r="N172">
            <v>0.06</v>
          </cell>
          <cell r="O172">
            <v>0.06</v>
          </cell>
          <cell r="P172">
            <v>0</v>
          </cell>
          <cell r="Q172">
            <v>0</v>
          </cell>
          <cell r="R172">
            <v>1027.5732145915397</v>
          </cell>
          <cell r="S172">
            <v>62.166666666666664</v>
          </cell>
          <cell r="T172">
            <v>1033.3333333333333</v>
          </cell>
          <cell r="V172" t="str">
            <v>Assume WC 6%</v>
          </cell>
          <cell r="W172">
            <v>60</v>
          </cell>
          <cell r="X172">
            <v>0</v>
          </cell>
          <cell r="Y172">
            <v>62.166666666666671</v>
          </cell>
          <cell r="Z172">
            <v>973.16666666666674</v>
          </cell>
        </row>
        <row r="173">
          <cell r="B173">
            <v>42340</v>
          </cell>
          <cell r="C173" t="str">
            <v>B-14 (Production/Injection)</v>
          </cell>
          <cell r="D173" t="str">
            <v>B-14 (Production/Injection):Zone3</v>
          </cell>
          <cell r="E173">
            <v>24</v>
          </cell>
          <cell r="F173">
            <v>100</v>
          </cell>
          <cell r="G173">
            <v>192</v>
          </cell>
          <cell r="H173">
            <v>93</v>
          </cell>
          <cell r="I173">
            <v>83</v>
          </cell>
          <cell r="J173">
            <v>60.58</v>
          </cell>
          <cell r="K173">
            <v>3.87</v>
          </cell>
          <cell r="L173">
            <v>64.45</v>
          </cell>
          <cell r="M173">
            <v>6.0046547711404186</v>
          </cell>
          <cell r="N173">
            <v>0.06</v>
          </cell>
          <cell r="O173">
            <v>0.06</v>
          </cell>
          <cell r="P173">
            <v>0</v>
          </cell>
          <cell r="Q173">
            <v>0</v>
          </cell>
          <cell r="R173">
            <v>990.42588312974578</v>
          </cell>
          <cell r="S173">
            <v>64.5</v>
          </cell>
          <cell r="T173">
            <v>1066.6666666666667</v>
          </cell>
          <cell r="V173" t="str">
            <v>Assume WC 6%</v>
          </cell>
          <cell r="W173">
            <v>60</v>
          </cell>
          <cell r="X173">
            <v>0</v>
          </cell>
          <cell r="Y173">
            <v>64.5</v>
          </cell>
          <cell r="Z173">
            <v>1009.6666666666666</v>
          </cell>
        </row>
        <row r="174">
          <cell r="B174">
            <v>42382</v>
          </cell>
          <cell r="C174" t="str">
            <v>B-14 (Production/Injection)</v>
          </cell>
          <cell r="D174" t="str">
            <v>B-14 (Production/Injection):Zone3</v>
          </cell>
          <cell r="E174">
            <v>24</v>
          </cell>
          <cell r="F174">
            <v>100</v>
          </cell>
          <cell r="G174">
            <v>193</v>
          </cell>
          <cell r="H174">
            <v>92</v>
          </cell>
          <cell r="I174">
            <v>86</v>
          </cell>
          <cell r="J174">
            <v>50.28</v>
          </cell>
          <cell r="K174">
            <v>0.25</v>
          </cell>
          <cell r="L174">
            <v>50.53</v>
          </cell>
          <cell r="M174">
            <v>0.49475559073817532</v>
          </cell>
          <cell r="N174">
            <v>0.05</v>
          </cell>
          <cell r="O174">
            <v>0.05</v>
          </cell>
          <cell r="P174">
            <v>0</v>
          </cell>
          <cell r="R174">
            <v>994.43118536197301</v>
          </cell>
          <cell r="S174">
            <v>5</v>
          </cell>
          <cell r="T174">
            <v>1010</v>
          </cell>
          <cell r="V174" t="str">
            <v>BSW 0.5%</v>
          </cell>
          <cell r="W174">
            <v>50</v>
          </cell>
          <cell r="X174">
            <v>0</v>
          </cell>
          <cell r="Y174">
            <v>5</v>
          </cell>
          <cell r="Z174">
            <v>1005.6</v>
          </cell>
        </row>
        <row r="175">
          <cell r="B175">
            <v>42429</v>
          </cell>
          <cell r="C175" t="str">
            <v>B-14 (Production/Injection)</v>
          </cell>
          <cell r="D175" t="str">
            <v>B-14 (Production/Injection):Zone3</v>
          </cell>
          <cell r="E175">
            <v>24</v>
          </cell>
          <cell r="F175">
            <v>100</v>
          </cell>
          <cell r="G175">
            <v>193</v>
          </cell>
          <cell r="H175">
            <v>86</v>
          </cell>
          <cell r="I175">
            <v>89</v>
          </cell>
          <cell r="J175">
            <v>93.01</v>
          </cell>
          <cell r="K175">
            <v>0.47</v>
          </cell>
          <cell r="L175">
            <v>93.48</v>
          </cell>
          <cell r="M175">
            <v>0.50278134360290971</v>
          </cell>
          <cell r="N175">
            <v>0.09</v>
          </cell>
          <cell r="O175">
            <v>0.09</v>
          </cell>
          <cell r="P175">
            <v>0</v>
          </cell>
          <cell r="Q175">
            <v>0</v>
          </cell>
          <cell r="R175">
            <v>967.63788839909682</v>
          </cell>
          <cell r="S175">
            <v>5.2222222222222223</v>
          </cell>
          <cell r="T175">
            <v>1038.5555555555557</v>
          </cell>
          <cell r="V175" t="str">
            <v>Assume BSW 0.5%. recheck Oil outlet meter.</v>
          </cell>
          <cell r="W175">
            <v>90</v>
          </cell>
          <cell r="X175">
            <v>0</v>
          </cell>
          <cell r="Y175">
            <v>5.2222222222222223</v>
          </cell>
          <cell r="Z175">
            <v>1033.4444444444446</v>
          </cell>
        </row>
        <row r="176">
          <cell r="B176">
            <v>42447</v>
          </cell>
          <cell r="C176" t="str">
            <v>B-14 (Production/Injection)</v>
          </cell>
          <cell r="D176" t="str">
            <v>B-14 (Production/Injection):Zone3</v>
          </cell>
          <cell r="E176">
            <v>12</v>
          </cell>
          <cell r="F176">
            <v>100</v>
          </cell>
          <cell r="G176">
            <v>151</v>
          </cell>
          <cell r="H176">
            <v>94</v>
          </cell>
          <cell r="I176">
            <v>89</v>
          </cell>
          <cell r="J176">
            <v>99.62</v>
          </cell>
          <cell r="K176">
            <v>1.01</v>
          </cell>
          <cell r="L176">
            <v>100.63</v>
          </cell>
          <cell r="M176">
            <v>1.0036768359336181</v>
          </cell>
          <cell r="N176">
            <v>0.1</v>
          </cell>
          <cell r="O176">
            <v>0.1</v>
          </cell>
          <cell r="P176">
            <v>0</v>
          </cell>
          <cell r="Q176">
            <v>0</v>
          </cell>
          <cell r="R176">
            <v>1003.814495081309</v>
          </cell>
          <cell r="S176">
            <v>10.1</v>
          </cell>
          <cell r="T176">
            <v>1006</v>
          </cell>
          <cell r="V176" t="str">
            <v>Lab WC 1% (11 Mar 2016)</v>
          </cell>
          <cell r="W176">
            <v>100</v>
          </cell>
          <cell r="X176">
            <v>0</v>
          </cell>
          <cell r="Y176">
            <v>10.1</v>
          </cell>
          <cell r="Z176">
            <v>996.2</v>
          </cell>
        </row>
        <row r="177">
          <cell r="B177">
            <v>42480</v>
          </cell>
          <cell r="C177" t="str">
            <v>B-14 (Production/Injection)</v>
          </cell>
          <cell r="D177" t="str">
            <v>B-14 (Production/Injection):Zone3</v>
          </cell>
          <cell r="E177">
            <v>26</v>
          </cell>
          <cell r="F177">
            <v>100</v>
          </cell>
          <cell r="G177">
            <v>159</v>
          </cell>
          <cell r="H177">
            <v>95</v>
          </cell>
          <cell r="I177">
            <v>90</v>
          </cell>
          <cell r="J177">
            <v>46.64</v>
          </cell>
          <cell r="K177">
            <v>0.47</v>
          </cell>
          <cell r="L177">
            <v>47.11</v>
          </cell>
          <cell r="M177">
            <v>0.99766503926979411</v>
          </cell>
          <cell r="N177">
            <v>0.05</v>
          </cell>
          <cell r="O177">
            <v>0.05</v>
          </cell>
          <cell r="P177">
            <v>0</v>
          </cell>
          <cell r="Q177">
            <v>0</v>
          </cell>
          <cell r="R177">
            <v>1072.041166380789</v>
          </cell>
          <cell r="T177">
            <v>942.2</v>
          </cell>
          <cell r="V177" t="str">
            <v>Lab WC 1% (21 Apr 2016)</v>
          </cell>
          <cell r="W177">
            <v>50</v>
          </cell>
          <cell r="X177">
            <v>0</v>
          </cell>
          <cell r="Y177">
            <v>9.3999999999999986</v>
          </cell>
          <cell r="Z177">
            <v>932.8</v>
          </cell>
        </row>
        <row r="178">
          <cell r="B178">
            <v>42518</v>
          </cell>
          <cell r="C178" t="str">
            <v>B-14 (Production/Injection)</v>
          </cell>
          <cell r="D178" t="str">
            <v>B-14 (Production/Injection):Zone3</v>
          </cell>
          <cell r="E178">
            <v>23</v>
          </cell>
          <cell r="F178">
            <v>100</v>
          </cell>
          <cell r="G178">
            <v>171</v>
          </cell>
          <cell r="H178">
            <v>93</v>
          </cell>
          <cell r="I178">
            <v>96</v>
          </cell>
          <cell r="J178">
            <v>61.84</v>
          </cell>
          <cell r="K178">
            <v>0.06</v>
          </cell>
          <cell r="L178">
            <v>61.9</v>
          </cell>
          <cell r="M178">
            <v>9.6930533117932149E-2</v>
          </cell>
          <cell r="N178">
            <v>6.1800000000000001E-2</v>
          </cell>
          <cell r="O178">
            <v>6.1800000000000001E-2</v>
          </cell>
          <cell r="P178">
            <v>0</v>
          </cell>
          <cell r="Q178">
            <v>0</v>
          </cell>
          <cell r="R178">
            <v>999.35316946959892</v>
          </cell>
          <cell r="S178">
            <v>0.970873786407767</v>
          </cell>
          <cell r="T178">
            <v>1001.6181229773463</v>
          </cell>
          <cell r="V178" t="str">
            <v>Lab WC 0.1% (20 May 2016)</v>
          </cell>
          <cell r="W178">
            <v>61.800000000000004</v>
          </cell>
          <cell r="X178">
            <v>0</v>
          </cell>
          <cell r="Y178">
            <v>0.97087378640776689</v>
          </cell>
          <cell r="Z178">
            <v>1000.6472491909385</v>
          </cell>
        </row>
        <row r="179">
          <cell r="B179">
            <v>42530</v>
          </cell>
          <cell r="C179" t="str">
            <v>B-14 (Production/Injection)</v>
          </cell>
          <cell r="D179" t="str">
            <v>B-14 (Production/Injection):Zone3</v>
          </cell>
          <cell r="E179">
            <v>29</v>
          </cell>
          <cell r="F179">
            <v>100</v>
          </cell>
          <cell r="G179">
            <v>163</v>
          </cell>
          <cell r="H179">
            <v>94</v>
          </cell>
          <cell r="I179">
            <v>97</v>
          </cell>
          <cell r="J179">
            <v>32.39</v>
          </cell>
          <cell r="K179">
            <v>0.03</v>
          </cell>
          <cell r="L179">
            <v>32.42</v>
          </cell>
          <cell r="M179">
            <v>9.2535471930906846E-2</v>
          </cell>
          <cell r="N179">
            <v>3.2399999999999998E-2</v>
          </cell>
          <cell r="O179">
            <v>3.2000000000000001E-2</v>
          </cell>
          <cell r="P179">
            <v>0</v>
          </cell>
          <cell r="Q179">
            <v>0</v>
          </cell>
          <cell r="R179">
            <v>1000.3087372645879</v>
          </cell>
          <cell r="S179">
            <v>0.92592592592592593</v>
          </cell>
          <cell r="T179">
            <v>1000.6172839506173</v>
          </cell>
          <cell r="V179" t="str">
            <v>Assume WC 0.1%</v>
          </cell>
          <cell r="W179">
            <v>32.4</v>
          </cell>
          <cell r="X179">
            <v>0</v>
          </cell>
          <cell r="Y179">
            <v>0.92592592592592593</v>
          </cell>
          <cell r="Z179">
            <v>999.69135802469145</v>
          </cell>
        </row>
        <row r="180">
          <cell r="B180">
            <v>42544</v>
          </cell>
          <cell r="C180" t="str">
            <v>B-14 (Production/Injection)</v>
          </cell>
          <cell r="D180" t="str">
            <v>B-14 (Production/Injection):Zone3</v>
          </cell>
          <cell r="E180">
            <v>24</v>
          </cell>
          <cell r="F180">
            <v>100</v>
          </cell>
          <cell r="G180">
            <v>167</v>
          </cell>
          <cell r="H180">
            <v>88</v>
          </cell>
          <cell r="I180">
            <v>97</v>
          </cell>
          <cell r="J180">
            <v>71.63</v>
          </cell>
          <cell r="K180">
            <v>0.1</v>
          </cell>
          <cell r="L180">
            <v>71.73</v>
          </cell>
          <cell r="M180">
            <v>0.13941168269901016</v>
          </cell>
          <cell r="N180">
            <v>7.1599999999999997E-2</v>
          </cell>
          <cell r="O180">
            <v>7.1599999999999997E-2</v>
          </cell>
          <cell r="P180">
            <v>0</v>
          </cell>
          <cell r="Q180">
            <v>0</v>
          </cell>
          <cell r="R180">
            <v>999.58118106938434</v>
          </cell>
          <cell r="S180">
            <v>1.3966480446927374</v>
          </cell>
          <cell r="T180">
            <v>1001.8156424581006</v>
          </cell>
          <cell r="V180" t="str">
            <v>Lab WC 0.14% (25 June 2016)</v>
          </cell>
          <cell r="W180">
            <v>71.599999999999994</v>
          </cell>
          <cell r="X180">
            <v>0</v>
          </cell>
          <cell r="Y180">
            <v>1.3966480446927376</v>
          </cell>
          <cell r="Z180">
            <v>1000.4189944134077</v>
          </cell>
        </row>
        <row r="181">
          <cell r="B181">
            <v>42550</v>
          </cell>
          <cell r="C181" t="str">
            <v>B-14 (Production/Injection)</v>
          </cell>
          <cell r="D181" t="str">
            <v>B-14 (Production/Injection):Zone3</v>
          </cell>
          <cell r="E181">
            <v>24</v>
          </cell>
          <cell r="F181">
            <v>100</v>
          </cell>
          <cell r="G181">
            <v>161</v>
          </cell>
          <cell r="H181">
            <v>92</v>
          </cell>
          <cell r="I181">
            <v>97</v>
          </cell>
          <cell r="J181">
            <v>84.56</v>
          </cell>
          <cell r="K181">
            <v>0.42</v>
          </cell>
          <cell r="L181">
            <v>84.98</v>
          </cell>
          <cell r="M181">
            <v>0.49423393739703458</v>
          </cell>
          <cell r="N181">
            <v>8.4599999999999995E-2</v>
          </cell>
          <cell r="O181">
            <v>8.4599999999999995E-2</v>
          </cell>
          <cell r="P181">
            <v>0</v>
          </cell>
          <cell r="Q181">
            <v>0</v>
          </cell>
          <cell r="R181">
            <v>1000.4730368968779</v>
          </cell>
          <cell r="S181">
            <v>4.9645390070921982</v>
          </cell>
          <cell r="T181">
            <v>1004.4917257683215</v>
          </cell>
          <cell r="V181" t="str">
            <v>Lab WC 0.5% (30 Jun 2016)</v>
          </cell>
          <cell r="W181">
            <v>84.6</v>
          </cell>
          <cell r="X181">
            <v>0</v>
          </cell>
          <cell r="Y181">
            <v>4.9645390070921991</v>
          </cell>
          <cell r="Z181">
            <v>999.52718676122936</v>
          </cell>
        </row>
        <row r="182">
          <cell r="B182">
            <v>42563</v>
          </cell>
          <cell r="C182" t="str">
            <v>B-14 (Production/Injection)</v>
          </cell>
          <cell r="D182" t="str">
            <v>B-14 (Production/Injection):Zone3</v>
          </cell>
          <cell r="E182">
            <v>18</v>
          </cell>
          <cell r="F182">
            <v>18</v>
          </cell>
          <cell r="G182">
            <v>173</v>
          </cell>
          <cell r="H182">
            <v>91</v>
          </cell>
          <cell r="I182">
            <v>98</v>
          </cell>
          <cell r="J182">
            <v>41.11</v>
          </cell>
          <cell r="K182">
            <v>0.21</v>
          </cell>
          <cell r="L182">
            <v>41.32</v>
          </cell>
          <cell r="M182">
            <v>0.50822846079380446</v>
          </cell>
          <cell r="N182">
            <v>4.1000000000000002E-2</v>
          </cell>
          <cell r="O182">
            <v>4.1000000000000002E-2</v>
          </cell>
          <cell r="P182">
            <v>0</v>
          </cell>
          <cell r="Q182">
            <v>0</v>
          </cell>
          <cell r="R182">
            <v>997.32425200681098</v>
          </cell>
          <cell r="S182">
            <v>5.1219512195121952</v>
          </cell>
          <cell r="T182">
            <v>1007.8048780487804</v>
          </cell>
          <cell r="V182" t="str">
            <v>Lab WC 0.5% (30 Jun 2016)</v>
          </cell>
          <cell r="W182">
            <v>41</v>
          </cell>
          <cell r="X182">
            <v>0</v>
          </cell>
          <cell r="Y182">
            <v>5.1219512195121943</v>
          </cell>
          <cell r="Z182">
            <v>1002.6829268292682</v>
          </cell>
        </row>
        <row r="183">
          <cell r="B183">
            <v>42578</v>
          </cell>
          <cell r="C183" t="str">
            <v>B-14 (Production/Injection)</v>
          </cell>
          <cell r="D183" t="str">
            <v>B-14 (Production/Injection):Zone3</v>
          </cell>
          <cell r="E183">
            <v>18</v>
          </cell>
          <cell r="F183">
            <v>100</v>
          </cell>
          <cell r="G183">
            <v>170</v>
          </cell>
          <cell r="H183">
            <v>89</v>
          </cell>
          <cell r="I183">
            <v>98</v>
          </cell>
          <cell r="J183">
            <v>39.869999999999997</v>
          </cell>
          <cell r="K183">
            <v>0.2</v>
          </cell>
          <cell r="L183">
            <v>40.07</v>
          </cell>
          <cell r="M183">
            <v>0.49912652857499379</v>
          </cell>
          <cell r="N183">
            <v>3.9899999999999998E-2</v>
          </cell>
          <cell r="O183">
            <v>0.04</v>
          </cell>
          <cell r="P183">
            <v>0</v>
          </cell>
          <cell r="Q183">
            <v>0</v>
          </cell>
          <cell r="R183">
            <v>1000.752445447705</v>
          </cell>
          <cell r="S183">
            <v>5.0125313283208017</v>
          </cell>
          <cell r="T183">
            <v>1004.2606516290726</v>
          </cell>
          <cell r="V183" t="str">
            <v>Assume WC 0.5%.</v>
          </cell>
          <cell r="W183">
            <v>39.9</v>
          </cell>
          <cell r="X183">
            <v>0</v>
          </cell>
          <cell r="Y183">
            <v>5.0125313283208026</v>
          </cell>
          <cell r="Z183">
            <v>999.24812030075191</v>
          </cell>
        </row>
        <row r="184">
          <cell r="B184">
            <v>42626</v>
          </cell>
          <cell r="C184" t="str">
            <v>B-14 (Production/Injection)</v>
          </cell>
          <cell r="D184" t="str">
            <v>B-14 (Production/Injection):Zone3</v>
          </cell>
          <cell r="E184">
            <v>16</v>
          </cell>
          <cell r="F184">
            <v>100</v>
          </cell>
          <cell r="G184">
            <v>177</v>
          </cell>
          <cell r="H184">
            <v>91</v>
          </cell>
          <cell r="I184">
            <v>51</v>
          </cell>
          <cell r="J184">
            <v>60.71</v>
          </cell>
          <cell r="K184">
            <v>0</v>
          </cell>
          <cell r="L184">
            <v>60.71</v>
          </cell>
          <cell r="M184">
            <v>0</v>
          </cell>
          <cell r="N184">
            <v>0.44500000000000001</v>
          </cell>
          <cell r="O184">
            <v>0.44500000000000001</v>
          </cell>
          <cell r="P184">
            <v>0</v>
          </cell>
          <cell r="Q184">
            <v>0</v>
          </cell>
          <cell r="R184">
            <v>7329.929171470927</v>
          </cell>
          <cell r="S184">
            <v>0</v>
          </cell>
          <cell r="T184">
            <v>136.42696629213484</v>
          </cell>
          <cell r="V184" t="str">
            <v>WC 0% (WH Ops).</v>
          </cell>
          <cell r="W184">
            <v>445</v>
          </cell>
          <cell r="X184">
            <v>0</v>
          </cell>
          <cell r="Y184">
            <v>0</v>
          </cell>
          <cell r="Z184">
            <v>136.42696629213484</v>
          </cell>
        </row>
        <row r="185">
          <cell r="B185">
            <v>42642</v>
          </cell>
          <cell r="C185" t="str">
            <v>B-14 (Production/Injection)</v>
          </cell>
          <cell r="D185" t="str">
            <v>B-14 (Production/Injection):Zone3</v>
          </cell>
          <cell r="E185">
            <v>23.5</v>
          </cell>
          <cell r="F185">
            <v>100</v>
          </cell>
          <cell r="G185">
            <v>202</v>
          </cell>
          <cell r="H185">
            <v>95</v>
          </cell>
          <cell r="I185">
            <v>52</v>
          </cell>
          <cell r="J185">
            <v>27.33</v>
          </cell>
          <cell r="K185">
            <v>0</v>
          </cell>
          <cell r="L185">
            <v>27.33</v>
          </cell>
          <cell r="M185">
            <v>0</v>
          </cell>
          <cell r="N185">
            <v>2.7300000000000001E-2</v>
          </cell>
          <cell r="O185">
            <v>2.7300000000000001E-2</v>
          </cell>
          <cell r="P185">
            <v>0</v>
          </cell>
          <cell r="Q185">
            <v>0</v>
          </cell>
          <cell r="R185">
            <v>998.90230515916573</v>
          </cell>
          <cell r="S185">
            <v>0</v>
          </cell>
          <cell r="T185">
            <v>1001.0989010989011</v>
          </cell>
          <cell r="V185" t="str">
            <v>WC 0% (30 Sep 2016 WH Ops)</v>
          </cell>
          <cell r="W185">
            <v>27.3</v>
          </cell>
          <cell r="X185">
            <v>0</v>
          </cell>
          <cell r="Y185">
            <v>0</v>
          </cell>
          <cell r="Z185">
            <v>1001.098901098901</v>
          </cell>
        </row>
        <row r="186">
          <cell r="B186">
            <v>42652</v>
          </cell>
          <cell r="C186" t="str">
            <v>B-14 (Production/Injection)</v>
          </cell>
          <cell r="D186" t="str">
            <v>B-14 (Production/Injection):Zone3</v>
          </cell>
          <cell r="E186">
            <v>23</v>
          </cell>
          <cell r="F186">
            <v>100</v>
          </cell>
          <cell r="G186">
            <v>197</v>
          </cell>
          <cell r="H186">
            <v>92</v>
          </cell>
          <cell r="J186">
            <v>58.77</v>
          </cell>
          <cell r="K186">
            <v>0</v>
          </cell>
          <cell r="L186">
            <v>58.77</v>
          </cell>
          <cell r="M186">
            <v>0</v>
          </cell>
          <cell r="N186">
            <v>5.8799999999999998E-2</v>
          </cell>
          <cell r="O186">
            <v>5.8799999999999998E-2</v>
          </cell>
          <cell r="P186">
            <v>0</v>
          </cell>
          <cell r="Q186">
            <v>0</v>
          </cell>
          <cell r="R186">
            <v>1000.5104645227157</v>
          </cell>
          <cell r="T186">
            <v>999.48979591836735</v>
          </cell>
          <cell r="W186">
            <v>58.8</v>
          </cell>
          <cell r="X186">
            <v>0</v>
          </cell>
          <cell r="Y186">
            <v>0</v>
          </cell>
          <cell r="Z186">
            <v>999.48979591836746</v>
          </cell>
        </row>
        <row r="187">
          <cell r="B187">
            <v>42674</v>
          </cell>
          <cell r="C187" t="str">
            <v>B-14 (Production/Injection)</v>
          </cell>
          <cell r="D187" t="str">
            <v>B-14 (Production/Injection):Zone3</v>
          </cell>
          <cell r="E187">
            <v>25</v>
          </cell>
          <cell r="F187">
            <v>100</v>
          </cell>
          <cell r="G187">
            <v>197</v>
          </cell>
          <cell r="H187">
            <v>87</v>
          </cell>
          <cell r="I187">
            <v>54</v>
          </cell>
          <cell r="J187">
            <v>42.22</v>
          </cell>
          <cell r="K187">
            <v>0</v>
          </cell>
          <cell r="L187">
            <v>42.22</v>
          </cell>
          <cell r="M187">
            <v>0</v>
          </cell>
          <cell r="N187">
            <v>4.2200000000000001E-2</v>
          </cell>
          <cell r="O187">
            <v>4.2200000000000001E-2</v>
          </cell>
          <cell r="P187">
            <v>0</v>
          </cell>
          <cell r="Q187">
            <v>0</v>
          </cell>
          <cell r="R187">
            <v>999.52629085741353</v>
          </cell>
          <cell r="S187">
            <v>0</v>
          </cell>
          <cell r="T187">
            <v>1000.4739336492891</v>
          </cell>
          <cell r="V187" t="str">
            <v>WC 0% (WH Ops)</v>
          </cell>
          <cell r="W187">
            <v>42.2</v>
          </cell>
          <cell r="X187">
            <v>0</v>
          </cell>
          <cell r="Y187">
            <v>0</v>
          </cell>
          <cell r="Z187">
            <v>1000.4739336492891</v>
          </cell>
        </row>
        <row r="188">
          <cell r="B188">
            <v>42695</v>
          </cell>
          <cell r="C188" t="str">
            <v>B-14 (Production/Injection)</v>
          </cell>
          <cell r="D188" t="str">
            <v>B-14 (Production/Injection):Zone3</v>
          </cell>
          <cell r="E188">
            <v>30</v>
          </cell>
          <cell r="F188">
            <v>100</v>
          </cell>
          <cell r="G188">
            <v>180</v>
          </cell>
          <cell r="H188">
            <v>80</v>
          </cell>
          <cell r="I188">
            <v>56</v>
          </cell>
          <cell r="J188">
            <v>33.74</v>
          </cell>
          <cell r="K188">
            <v>0</v>
          </cell>
          <cell r="L188">
            <v>33.74</v>
          </cell>
          <cell r="M188">
            <v>0</v>
          </cell>
          <cell r="N188">
            <v>0.53</v>
          </cell>
          <cell r="O188">
            <v>0.53</v>
          </cell>
          <cell r="P188">
            <v>0</v>
          </cell>
          <cell r="Q188">
            <v>0</v>
          </cell>
          <cell r="R188">
            <v>15708.358032009484</v>
          </cell>
          <cell r="S188">
            <v>0</v>
          </cell>
          <cell r="T188">
            <v>63.660377358490564</v>
          </cell>
          <cell r="V188" t="str">
            <v>WC = 0% (WH Ops)</v>
          </cell>
          <cell r="W188">
            <v>530</v>
          </cell>
          <cell r="X188">
            <v>0</v>
          </cell>
          <cell r="Y188">
            <v>0</v>
          </cell>
          <cell r="Z188">
            <v>63.660377358490564</v>
          </cell>
        </row>
        <row r="189">
          <cell r="B189">
            <v>42740</v>
          </cell>
          <cell r="C189" t="str">
            <v>B-14 (Production/Injection)</v>
          </cell>
          <cell r="D189" t="str">
            <v>B-14 (Production/Injection):Zone3</v>
          </cell>
          <cell r="E189">
            <v>23</v>
          </cell>
          <cell r="F189">
            <v>100</v>
          </cell>
          <cell r="G189">
            <v>193</v>
          </cell>
          <cell r="H189">
            <v>65</v>
          </cell>
          <cell r="I189">
            <v>60</v>
          </cell>
          <cell r="J189">
            <v>44.36</v>
          </cell>
          <cell r="K189">
            <v>0</v>
          </cell>
          <cell r="L189">
            <v>44.36</v>
          </cell>
          <cell r="M189">
            <v>0</v>
          </cell>
          <cell r="N189">
            <v>0.2296</v>
          </cell>
          <cell r="O189">
            <v>0.2296</v>
          </cell>
          <cell r="P189">
            <v>0</v>
          </cell>
          <cell r="Q189">
            <v>0</v>
          </cell>
          <cell r="R189">
            <v>5175.8340847610461</v>
          </cell>
          <cell r="T189">
            <v>193.20557491289199</v>
          </cell>
          <cell r="V189" t="str">
            <v>Assume WC 0%</v>
          </cell>
          <cell r="W189">
            <v>229.6</v>
          </cell>
          <cell r="X189">
            <v>0</v>
          </cell>
          <cell r="Y189">
            <v>0</v>
          </cell>
          <cell r="Z189">
            <v>193.20557491289199</v>
          </cell>
        </row>
        <row r="190">
          <cell r="B190">
            <v>42749</v>
          </cell>
          <cell r="C190" t="str">
            <v>B-14 (Production/Injection)</v>
          </cell>
          <cell r="D190" t="str">
            <v>B-14 (Production/Injection):Zone3</v>
          </cell>
          <cell r="E190">
            <v>25</v>
          </cell>
          <cell r="F190">
            <v>100</v>
          </cell>
          <cell r="G190">
            <v>196</v>
          </cell>
          <cell r="I190">
            <v>60</v>
          </cell>
          <cell r="J190">
            <v>47</v>
          </cell>
          <cell r="K190">
            <v>0</v>
          </cell>
          <cell r="L190">
            <v>47</v>
          </cell>
          <cell r="M190">
            <v>0</v>
          </cell>
          <cell r="N190">
            <v>0.25</v>
          </cell>
          <cell r="O190">
            <v>0.25</v>
          </cell>
          <cell r="P190">
            <v>0</v>
          </cell>
          <cell r="Q190">
            <v>0</v>
          </cell>
          <cell r="R190">
            <v>5319.1489361702124</v>
          </cell>
          <cell r="S190">
            <v>0</v>
          </cell>
          <cell r="T190">
            <v>188</v>
          </cell>
          <cell r="V190" t="str">
            <v xml:space="preserve">WC = 0%. </v>
          </cell>
          <cell r="W190">
            <v>250</v>
          </cell>
          <cell r="X190">
            <v>0</v>
          </cell>
          <cell r="Y190">
            <v>0</v>
          </cell>
          <cell r="Z190">
            <v>188</v>
          </cell>
        </row>
        <row r="191">
          <cell r="B191">
            <v>42759</v>
          </cell>
          <cell r="C191" t="str">
            <v>B-14 (Production/Injection)</v>
          </cell>
          <cell r="D191" t="str">
            <v>B-14 (Production/Injection):Zone3</v>
          </cell>
          <cell r="E191">
            <v>22</v>
          </cell>
          <cell r="F191">
            <v>22</v>
          </cell>
          <cell r="G191">
            <v>191</v>
          </cell>
          <cell r="H191">
            <v>87</v>
          </cell>
          <cell r="I191">
            <v>61</v>
          </cell>
          <cell r="J191">
            <v>37.729999999999997</v>
          </cell>
          <cell r="K191">
            <v>0</v>
          </cell>
          <cell r="L191">
            <v>37.729999999999997</v>
          </cell>
          <cell r="M191">
            <v>0</v>
          </cell>
          <cell r="N191">
            <v>0.26179999999999998</v>
          </cell>
          <cell r="O191">
            <v>0.26179999999999998</v>
          </cell>
          <cell r="P191">
            <v>0</v>
          </cell>
          <cell r="Q191">
            <v>0</v>
          </cell>
          <cell r="R191">
            <v>6938.7755102040819</v>
          </cell>
          <cell r="S191">
            <v>0</v>
          </cell>
          <cell r="T191">
            <v>144.11764705882354</v>
          </cell>
          <cell r="V191" t="str">
            <v>Assume WC 0%</v>
          </cell>
          <cell r="W191">
            <v>261.79999999999995</v>
          </cell>
          <cell r="X191">
            <v>0</v>
          </cell>
          <cell r="Y191">
            <v>0</v>
          </cell>
          <cell r="Z191">
            <v>144.11764705882354</v>
          </cell>
        </row>
        <row r="192">
          <cell r="B192">
            <v>42771</v>
          </cell>
          <cell r="C192" t="str">
            <v>B-14 (Production/Injection)</v>
          </cell>
          <cell r="D192" t="str">
            <v>B-14 (Production/Injection):Zone3</v>
          </cell>
          <cell r="E192">
            <v>23.5</v>
          </cell>
          <cell r="F192">
            <v>100</v>
          </cell>
          <cell r="G192">
            <v>190</v>
          </cell>
          <cell r="I192">
            <v>62</v>
          </cell>
          <cell r="J192">
            <v>44.82</v>
          </cell>
          <cell r="K192">
            <v>0</v>
          </cell>
          <cell r="L192">
            <v>44.82</v>
          </cell>
          <cell r="M192">
            <v>0</v>
          </cell>
          <cell r="N192">
            <v>0.25</v>
          </cell>
          <cell r="O192">
            <v>0.25</v>
          </cell>
          <cell r="P192">
            <v>0</v>
          </cell>
          <cell r="Q192">
            <v>0</v>
          </cell>
          <cell r="R192">
            <v>5577.8670236501566</v>
          </cell>
          <cell r="T192">
            <v>179.28</v>
          </cell>
          <cell r="V192" t="str">
            <v>WC 0% (7 Feb 2017)</v>
          </cell>
          <cell r="W192">
            <v>250</v>
          </cell>
          <cell r="X192">
            <v>0</v>
          </cell>
          <cell r="Y192">
            <v>0</v>
          </cell>
          <cell r="Z192">
            <v>179.28</v>
          </cell>
        </row>
        <row r="193">
          <cell r="B193">
            <v>42786</v>
          </cell>
          <cell r="C193" t="str">
            <v>B-14 (Production/Injection)</v>
          </cell>
          <cell r="D193" t="str">
            <v>B-14 (Production/Injection):Zone3</v>
          </cell>
          <cell r="E193">
            <v>6</v>
          </cell>
          <cell r="F193">
            <v>100</v>
          </cell>
          <cell r="G193">
            <v>200</v>
          </cell>
          <cell r="H193">
            <v>90</v>
          </cell>
          <cell r="I193">
            <v>64</v>
          </cell>
          <cell r="J193">
            <v>43.41</v>
          </cell>
          <cell r="K193">
            <v>7.89</v>
          </cell>
          <cell r="L193">
            <v>51.3</v>
          </cell>
          <cell r="M193">
            <v>15.380116959064328</v>
          </cell>
          <cell r="N193">
            <v>0.48</v>
          </cell>
          <cell r="O193">
            <v>0.48</v>
          </cell>
          <cell r="P193">
            <v>0</v>
          </cell>
          <cell r="Q193">
            <v>0</v>
          </cell>
          <cell r="R193">
            <v>11057.360055286801</v>
          </cell>
          <cell r="S193">
            <v>16.4375</v>
          </cell>
          <cell r="T193">
            <v>90.4375</v>
          </cell>
          <cell r="V193" t="str">
            <v>WC 15.38% (18 Feb 2017). Post unload to VS.</v>
          </cell>
          <cell r="W193">
            <v>480</v>
          </cell>
          <cell r="X193">
            <v>0</v>
          </cell>
          <cell r="Y193">
            <v>16.4375</v>
          </cell>
          <cell r="Z193">
            <v>90.4375</v>
          </cell>
        </row>
        <row r="194">
          <cell r="B194">
            <v>42803</v>
          </cell>
          <cell r="C194" t="str">
            <v>B-14 (Production/Injection)</v>
          </cell>
          <cell r="D194" t="str">
            <v>B-14 (Production/Injection):Zone3</v>
          </cell>
          <cell r="E194">
            <v>23</v>
          </cell>
          <cell r="F194">
            <v>99</v>
          </cell>
          <cell r="G194">
            <v>184</v>
          </cell>
          <cell r="H194">
            <v>92</v>
          </cell>
          <cell r="I194">
            <v>65</v>
          </cell>
          <cell r="J194">
            <v>0.11700000000000001</v>
          </cell>
          <cell r="K194">
            <v>7.0000000000000001E-3</v>
          </cell>
          <cell r="L194">
            <v>0.124</v>
          </cell>
          <cell r="M194">
            <v>5.645161290322581</v>
          </cell>
          <cell r="N194">
            <v>0.4</v>
          </cell>
          <cell r="O194">
            <v>0.4</v>
          </cell>
          <cell r="R194">
            <v>3418803.418803419</v>
          </cell>
          <cell r="T194">
            <v>0.31</v>
          </cell>
          <cell r="V194" t="str">
            <v>No liquid measured at TS but Ops got sample at surface with WC 6% updated Mar 30</v>
          </cell>
          <cell r="W194">
            <v>400</v>
          </cell>
          <cell r="X194">
            <v>0</v>
          </cell>
          <cell r="Y194">
            <v>1.7499999999999998E-2</v>
          </cell>
          <cell r="Z194">
            <v>0.29249999999999998</v>
          </cell>
        </row>
        <row r="195">
          <cell r="B195">
            <v>42848</v>
          </cell>
          <cell r="C195" t="str">
            <v>B-14 (Production/Injection)</v>
          </cell>
          <cell r="D195" t="str">
            <v>B-14 (Production/Injection):Zone3</v>
          </cell>
          <cell r="E195">
            <v>23</v>
          </cell>
          <cell r="F195">
            <v>99</v>
          </cell>
          <cell r="G195">
            <v>179</v>
          </cell>
          <cell r="H195">
            <v>93</v>
          </cell>
          <cell r="I195">
            <v>67</v>
          </cell>
          <cell r="J195">
            <v>45.4</v>
          </cell>
          <cell r="K195">
            <v>2.89</v>
          </cell>
          <cell r="L195">
            <v>48.29</v>
          </cell>
          <cell r="M195">
            <v>5.9846759163387864</v>
          </cell>
          <cell r="N195">
            <v>0.4</v>
          </cell>
          <cell r="O195">
            <v>0.4</v>
          </cell>
          <cell r="P195">
            <v>0</v>
          </cell>
          <cell r="Q195">
            <v>0</v>
          </cell>
          <cell r="R195">
            <v>8810.5726872246687</v>
          </cell>
          <cell r="T195">
            <v>120.75</v>
          </cell>
          <cell r="V195" t="str">
            <v>normal welltest, got liquid</v>
          </cell>
          <cell r="W195">
            <v>400</v>
          </cell>
          <cell r="X195">
            <v>0</v>
          </cell>
          <cell r="Y195">
            <v>7.2249999999999996</v>
          </cell>
          <cell r="Z195">
            <v>113.49999999999999</v>
          </cell>
        </row>
        <row r="196">
          <cell r="B196">
            <v>42869</v>
          </cell>
          <cell r="C196" t="str">
            <v>B-14 (Production/Injection)</v>
          </cell>
          <cell r="D196" t="str">
            <v>B-14 (Production/Injection):Zone3</v>
          </cell>
          <cell r="E196">
            <v>11</v>
          </cell>
          <cell r="F196">
            <v>100</v>
          </cell>
          <cell r="G196">
            <v>189</v>
          </cell>
          <cell r="H196">
            <v>92</v>
          </cell>
          <cell r="I196">
            <v>20</v>
          </cell>
          <cell r="J196">
            <v>46.18</v>
          </cell>
          <cell r="K196">
            <v>2.4300000000000002</v>
          </cell>
          <cell r="L196">
            <v>48.61</v>
          </cell>
          <cell r="M196">
            <v>4.9989714050606873</v>
          </cell>
          <cell r="N196">
            <v>0.56999999999999995</v>
          </cell>
          <cell r="O196">
            <v>0.56999999999999995</v>
          </cell>
          <cell r="P196">
            <v>0</v>
          </cell>
          <cell r="Q196">
            <v>0</v>
          </cell>
          <cell r="R196">
            <v>12343.005630142919</v>
          </cell>
          <cell r="T196">
            <v>85.280701754385959</v>
          </cell>
          <cell r="V196" t="str">
            <v>normal test even even system press slighly higher during B-22 flow</v>
          </cell>
          <cell r="W196">
            <v>570</v>
          </cell>
          <cell r="X196">
            <v>0</v>
          </cell>
          <cell r="Y196">
            <v>4.2631578947368425</v>
          </cell>
          <cell r="Z196">
            <v>81.017543859649123</v>
          </cell>
        </row>
        <row r="197">
          <cell r="B197">
            <v>42930</v>
          </cell>
          <cell r="C197" t="str">
            <v>B-14 (Production/Injection)</v>
          </cell>
          <cell r="D197" t="str">
            <v>B-14 (Production/Injection):Zone3</v>
          </cell>
          <cell r="E197">
            <v>28</v>
          </cell>
          <cell r="F197">
            <v>100</v>
          </cell>
          <cell r="G197">
            <v>188</v>
          </cell>
          <cell r="H197">
            <v>88</v>
          </cell>
          <cell r="I197">
            <v>20</v>
          </cell>
          <cell r="J197">
            <v>37.229999999999997</v>
          </cell>
          <cell r="K197">
            <v>1.96</v>
          </cell>
          <cell r="L197">
            <v>39.19</v>
          </cell>
          <cell r="M197">
            <v>5.0012758356723657</v>
          </cell>
          <cell r="N197">
            <v>0.5</v>
          </cell>
          <cell r="O197">
            <v>0.5</v>
          </cell>
          <cell r="P197">
            <v>0</v>
          </cell>
          <cell r="Q197">
            <v>0</v>
          </cell>
          <cell r="R197">
            <v>13430.029546065001</v>
          </cell>
          <cell r="T197">
            <v>78.400000000000006</v>
          </cell>
          <cell r="V197" t="str">
            <v>before unload</v>
          </cell>
          <cell r="W197">
            <v>500</v>
          </cell>
          <cell r="X197">
            <v>0</v>
          </cell>
          <cell r="Y197">
            <v>3.92</v>
          </cell>
          <cell r="Z197">
            <v>74.459999999999994</v>
          </cell>
        </row>
        <row r="198">
          <cell r="B198">
            <v>42931</v>
          </cell>
          <cell r="C198" t="str">
            <v>B-14 (Production/Injection)</v>
          </cell>
          <cell r="D198" t="str">
            <v>B-14 (Production/Injection):Zone3</v>
          </cell>
          <cell r="E198">
            <v>21</v>
          </cell>
          <cell r="F198">
            <v>100</v>
          </cell>
          <cell r="G198">
            <v>180</v>
          </cell>
          <cell r="H198">
            <v>96</v>
          </cell>
          <cell r="I198">
            <v>20</v>
          </cell>
          <cell r="J198">
            <v>45.53</v>
          </cell>
          <cell r="K198">
            <v>2.4</v>
          </cell>
          <cell r="L198">
            <v>47.93</v>
          </cell>
          <cell r="M198">
            <v>5.0073023158773209</v>
          </cell>
          <cell r="N198">
            <v>0.83</v>
          </cell>
          <cell r="O198">
            <v>0.83</v>
          </cell>
          <cell r="P198">
            <v>0</v>
          </cell>
          <cell r="Q198">
            <v>0</v>
          </cell>
          <cell r="R198">
            <v>18229.738633867779</v>
          </cell>
          <cell r="T198">
            <v>57.746987951807228</v>
          </cell>
          <cell r="V198" t="str">
            <v>after unloading to VS 4 hrs, THT increase to 153 degF but then drop again to 96 degF</v>
          </cell>
          <cell r="W198">
            <v>830</v>
          </cell>
          <cell r="X198">
            <v>0</v>
          </cell>
          <cell r="Y198">
            <v>2.8915662650602409</v>
          </cell>
          <cell r="Z198">
            <v>54.855421686746993</v>
          </cell>
        </row>
        <row r="199">
          <cell r="B199">
            <v>42943</v>
          </cell>
          <cell r="C199" t="str">
            <v>B-14 (Production/Injection)</v>
          </cell>
          <cell r="D199" t="str">
            <v>B-14 (Production/Injection):Zone3</v>
          </cell>
          <cell r="E199">
            <v>25</v>
          </cell>
          <cell r="F199">
            <v>100</v>
          </cell>
          <cell r="G199">
            <v>183</v>
          </cell>
          <cell r="H199">
            <v>92</v>
          </cell>
          <cell r="I199">
            <v>20</v>
          </cell>
          <cell r="J199">
            <v>35.76</v>
          </cell>
          <cell r="K199">
            <v>1.88</v>
          </cell>
          <cell r="L199">
            <v>37.64</v>
          </cell>
          <cell r="M199">
            <v>4.9946865037194472</v>
          </cell>
          <cell r="N199">
            <v>1.6</v>
          </cell>
          <cell r="O199">
            <v>1.6</v>
          </cell>
          <cell r="P199">
            <v>0</v>
          </cell>
          <cell r="Q199">
            <v>0</v>
          </cell>
          <cell r="R199">
            <v>44742.729306487694</v>
          </cell>
          <cell r="T199">
            <v>23.524999999999999</v>
          </cell>
          <cell r="V199" t="str">
            <v>after unload together with B-20 to Vent Scrubber for 8 hrs, maximum THT increased to 152 degF during venting but then gradually decline after switching back to normal system, gas increased but liquid less than unload single</v>
          </cell>
          <cell r="W199">
            <v>1600</v>
          </cell>
          <cell r="X199">
            <v>0</v>
          </cell>
          <cell r="Y199">
            <v>1.1749999999999998</v>
          </cell>
          <cell r="Z199">
            <v>22.349999999999998</v>
          </cell>
        </row>
        <row r="200">
          <cell r="B200">
            <v>42954</v>
          </cell>
          <cell r="C200" t="str">
            <v>B-14 (Production/Injection)</v>
          </cell>
          <cell r="D200" t="str">
            <v>B-14 (Production/Injection):Zone3</v>
          </cell>
          <cell r="E200">
            <v>22</v>
          </cell>
          <cell r="F200">
            <v>100</v>
          </cell>
          <cell r="G200">
            <v>179</v>
          </cell>
          <cell r="H200">
            <v>97</v>
          </cell>
          <cell r="I200">
            <v>21</v>
          </cell>
          <cell r="J200">
            <v>29.79</v>
          </cell>
          <cell r="K200">
            <v>1.57</v>
          </cell>
          <cell r="L200">
            <v>31.36</v>
          </cell>
          <cell r="M200">
            <v>5.0063775510204085</v>
          </cell>
          <cell r="N200">
            <v>0.62</v>
          </cell>
          <cell r="O200">
            <v>0.62</v>
          </cell>
          <cell r="P200">
            <v>0</v>
          </cell>
          <cell r="Q200">
            <v>0</v>
          </cell>
          <cell r="R200">
            <v>20812.353138637125</v>
          </cell>
          <cell r="T200">
            <v>50.58064516129032</v>
          </cell>
          <cell r="V200" t="str">
            <v>After unload to VS with B-20, max THT 152 degF. Welltest after unload didn’t show liquid, have to wait 12 hrs, better to welltest B-20 first after unload. Latest welltest was wrong gas rate only 0.6 MMScfd, still same with current welltest</v>
          </cell>
          <cell r="W200">
            <v>620</v>
          </cell>
          <cell r="X200">
            <v>0</v>
          </cell>
          <cell r="Y200">
            <v>2.532258064516129</v>
          </cell>
          <cell r="Z200">
            <v>48.048387096774192</v>
          </cell>
        </row>
        <row r="201">
          <cell r="B201">
            <v>43008</v>
          </cell>
          <cell r="C201" t="str">
            <v>B-14 (Production/Injection)</v>
          </cell>
          <cell r="D201" t="str">
            <v>B-14 (Production/Injection):Zone3</v>
          </cell>
          <cell r="E201">
            <v>39</v>
          </cell>
          <cell r="F201">
            <v>100</v>
          </cell>
          <cell r="G201">
            <v>186</v>
          </cell>
          <cell r="H201">
            <v>90</v>
          </cell>
          <cell r="I201">
            <v>76</v>
          </cell>
          <cell r="J201">
            <v>50.35</v>
          </cell>
          <cell r="K201">
            <v>2.65</v>
          </cell>
          <cell r="L201">
            <v>53</v>
          </cell>
          <cell r="M201">
            <v>5</v>
          </cell>
          <cell r="N201">
            <v>0.6</v>
          </cell>
          <cell r="O201">
            <v>0.6</v>
          </cell>
          <cell r="P201">
            <v>0</v>
          </cell>
          <cell r="Q201">
            <v>0</v>
          </cell>
          <cell r="R201">
            <v>11916.583912611717</v>
          </cell>
          <cell r="T201">
            <v>88.333333333333329</v>
          </cell>
          <cell r="V201" t="str">
            <v>After pre-work CTD</v>
          </cell>
          <cell r="W201">
            <v>600</v>
          </cell>
          <cell r="X201">
            <v>0</v>
          </cell>
          <cell r="Y201">
            <v>4.416666666666667</v>
          </cell>
          <cell r="Z201">
            <v>83.916666666666671</v>
          </cell>
        </row>
        <row r="202">
          <cell r="B202">
            <v>43019</v>
          </cell>
          <cell r="C202" t="str">
            <v>B-14 (Production/Injection)</v>
          </cell>
          <cell r="D202" t="str">
            <v>B-14 (Production/Injection):Zone3</v>
          </cell>
          <cell r="E202">
            <v>25</v>
          </cell>
          <cell r="F202">
            <v>100</v>
          </cell>
          <cell r="G202">
            <v>185</v>
          </cell>
          <cell r="H202">
            <v>92</v>
          </cell>
          <cell r="I202">
            <v>77</v>
          </cell>
          <cell r="J202">
            <v>50.3</v>
          </cell>
          <cell r="K202">
            <v>2.6</v>
          </cell>
          <cell r="L202">
            <v>52.9</v>
          </cell>
          <cell r="M202">
            <v>4.9149338374291114</v>
          </cell>
          <cell r="N202">
            <v>0.6</v>
          </cell>
          <cell r="O202">
            <v>0.6</v>
          </cell>
          <cell r="P202">
            <v>0</v>
          </cell>
          <cell r="Q202">
            <v>0</v>
          </cell>
          <cell r="R202">
            <v>11928.429423459245</v>
          </cell>
          <cell r="T202">
            <v>88.266666666666666</v>
          </cell>
          <cell r="W202">
            <v>600</v>
          </cell>
          <cell r="X202">
            <v>0</v>
          </cell>
          <cell r="Y202">
            <v>4.3333333333333339</v>
          </cell>
          <cell r="Z202">
            <v>83.833333333333329</v>
          </cell>
        </row>
        <row r="203">
          <cell r="B203">
            <v>43045</v>
          </cell>
          <cell r="C203" t="str">
            <v>B-14 (Production/Injection)</v>
          </cell>
          <cell r="D203" t="str">
            <v>B-14 (Production/Injection):Zone3</v>
          </cell>
          <cell r="E203">
            <v>15</v>
          </cell>
          <cell r="F203">
            <v>100</v>
          </cell>
          <cell r="G203">
            <v>191</v>
          </cell>
          <cell r="H203">
            <v>90</v>
          </cell>
          <cell r="I203">
            <v>73</v>
          </cell>
          <cell r="J203">
            <v>40</v>
          </cell>
          <cell r="K203">
            <v>2</v>
          </cell>
          <cell r="L203">
            <v>42</v>
          </cell>
          <cell r="M203">
            <v>4.7619047619047619</v>
          </cell>
          <cell r="N203">
            <v>0.5</v>
          </cell>
          <cell r="O203">
            <v>0.5</v>
          </cell>
          <cell r="P203">
            <v>0</v>
          </cell>
          <cell r="Q203">
            <v>0</v>
          </cell>
          <cell r="R203">
            <v>12500</v>
          </cell>
          <cell r="T203">
            <v>83.6</v>
          </cell>
          <cell r="V203" t="str">
            <v>Before tub clearance</v>
          </cell>
          <cell r="W203">
            <v>500</v>
          </cell>
          <cell r="X203">
            <v>0</v>
          </cell>
          <cell r="Y203">
            <v>4</v>
          </cell>
          <cell r="Z203">
            <v>80</v>
          </cell>
        </row>
        <row r="204">
          <cell r="B204">
            <v>43049</v>
          </cell>
          <cell r="C204" t="str">
            <v>B-14 (Production/Injection)</v>
          </cell>
          <cell r="D204" t="str">
            <v>B-14 (Production/Injection):Zone3</v>
          </cell>
          <cell r="E204">
            <v>23</v>
          </cell>
          <cell r="F204">
            <v>100</v>
          </cell>
          <cell r="G204">
            <v>186</v>
          </cell>
          <cell r="H204">
            <v>95</v>
          </cell>
          <cell r="I204">
            <v>73</v>
          </cell>
          <cell r="J204">
            <v>52.176000000000002</v>
          </cell>
          <cell r="K204">
            <v>2.1739999999999999</v>
          </cell>
          <cell r="L204">
            <v>54.35</v>
          </cell>
          <cell r="M204">
            <v>4</v>
          </cell>
          <cell r="N204">
            <v>0.57999999999999996</v>
          </cell>
          <cell r="O204">
            <v>0.57999999999999996</v>
          </cell>
          <cell r="P204">
            <v>0</v>
          </cell>
          <cell r="Q204">
            <v>0</v>
          </cell>
          <cell r="R204">
            <v>11116.222017785954</v>
          </cell>
          <cell r="T204">
            <v>93.706896551724142</v>
          </cell>
          <cell r="V204" t="str">
            <v>After Tub Clearance and SGS. BSW 4% (9 sept)</v>
          </cell>
          <cell r="W204">
            <v>580</v>
          </cell>
          <cell r="X204">
            <v>0</v>
          </cell>
          <cell r="Y204">
            <v>3.7482758620689656</v>
          </cell>
          <cell r="Z204">
            <v>89.958620689655177</v>
          </cell>
        </row>
        <row r="205">
          <cell r="B205">
            <v>43122</v>
          </cell>
          <cell r="C205" t="str">
            <v>B-14 (Production/Injection)</v>
          </cell>
          <cell r="D205" t="str">
            <v>B-14 (Production/Injection):Zone3</v>
          </cell>
          <cell r="E205">
            <v>23</v>
          </cell>
          <cell r="F205">
            <v>100</v>
          </cell>
          <cell r="G205">
            <v>193</v>
          </cell>
          <cell r="H205">
            <v>85</v>
          </cell>
          <cell r="I205">
            <v>66</v>
          </cell>
          <cell r="J205">
            <v>43.2</v>
          </cell>
          <cell r="K205">
            <v>1.8</v>
          </cell>
          <cell r="L205">
            <v>45</v>
          </cell>
          <cell r="M205">
            <v>4</v>
          </cell>
          <cell r="N205">
            <v>0.68</v>
          </cell>
          <cell r="O205">
            <v>0.68</v>
          </cell>
          <cell r="P205">
            <v>0</v>
          </cell>
          <cell r="Q205">
            <v>0</v>
          </cell>
          <cell r="R205">
            <v>15740.740740740741</v>
          </cell>
          <cell r="T205">
            <v>66.17647058823529</v>
          </cell>
          <cell r="V205" t="str">
            <v>normal test, THT lower</v>
          </cell>
          <cell r="W205">
            <v>680</v>
          </cell>
          <cell r="X205">
            <v>0</v>
          </cell>
          <cell r="Y205">
            <v>2.6470588235294117</v>
          </cell>
          <cell r="Z205">
            <v>63.529411764705884</v>
          </cell>
        </row>
        <row r="206">
          <cell r="B206">
            <v>43153</v>
          </cell>
          <cell r="C206" t="str">
            <v>B-14 (Production/Injection)</v>
          </cell>
          <cell r="D206" t="str">
            <v>B-14 (Production/Injection):Zone3</v>
          </cell>
          <cell r="E206">
            <v>24</v>
          </cell>
          <cell r="F206">
            <v>100</v>
          </cell>
          <cell r="G206">
            <v>202</v>
          </cell>
          <cell r="H206">
            <v>85</v>
          </cell>
          <cell r="I206">
            <v>64</v>
          </cell>
          <cell r="J206">
            <v>29.8</v>
          </cell>
          <cell r="K206">
            <v>1.2</v>
          </cell>
          <cell r="L206">
            <v>31</v>
          </cell>
          <cell r="M206">
            <v>3.870967741935484</v>
          </cell>
          <cell r="N206">
            <v>0.7</v>
          </cell>
          <cell r="O206">
            <v>0.7</v>
          </cell>
          <cell r="P206">
            <v>0</v>
          </cell>
          <cell r="Q206">
            <v>0</v>
          </cell>
          <cell r="R206">
            <v>23489.932885906041</v>
          </cell>
          <cell r="T206">
            <v>44.285714285714285</v>
          </cell>
          <cell r="W206">
            <v>700</v>
          </cell>
          <cell r="X206">
            <v>0</v>
          </cell>
          <cell r="Y206">
            <v>1.7142857142857144</v>
          </cell>
          <cell r="Z206">
            <v>42.571428571428577</v>
          </cell>
        </row>
        <row r="207">
          <cell r="B207">
            <v>43199</v>
          </cell>
          <cell r="C207" t="str">
            <v>B-14 (Production/Injection)</v>
          </cell>
          <cell r="D207" t="str">
            <v>B-14 (Production/Injection):Zone3</v>
          </cell>
          <cell r="E207">
            <v>22.5</v>
          </cell>
          <cell r="F207">
            <v>100</v>
          </cell>
          <cell r="G207">
            <v>204</v>
          </cell>
          <cell r="H207">
            <v>89</v>
          </cell>
          <cell r="I207">
            <v>62</v>
          </cell>
          <cell r="J207">
            <v>46.1</v>
          </cell>
          <cell r="K207">
            <v>0.9</v>
          </cell>
          <cell r="L207">
            <v>47</v>
          </cell>
          <cell r="M207">
            <v>1.9148936170212767</v>
          </cell>
          <cell r="N207">
            <v>0.7</v>
          </cell>
          <cell r="O207">
            <v>0.7</v>
          </cell>
          <cell r="P207">
            <v>0</v>
          </cell>
          <cell r="Q207">
            <v>0</v>
          </cell>
          <cell r="R207">
            <v>15184.381778741865</v>
          </cell>
          <cell r="T207">
            <v>67.142857142857139</v>
          </cell>
          <cell r="W207">
            <v>700</v>
          </cell>
          <cell r="X207">
            <v>0</v>
          </cell>
          <cell r="Y207">
            <v>1.2857142857142858</v>
          </cell>
          <cell r="Z207">
            <v>65.857142857142861</v>
          </cell>
        </row>
        <row r="208">
          <cell r="B208">
            <v>43267</v>
          </cell>
          <cell r="C208" t="str">
            <v>B-14 (Production/Injection)</v>
          </cell>
          <cell r="D208" t="str">
            <v>B-14 (Production/Injection):Zone3</v>
          </cell>
          <cell r="E208">
            <v>40</v>
          </cell>
          <cell r="F208">
            <v>100</v>
          </cell>
          <cell r="G208">
            <v>186</v>
          </cell>
          <cell r="H208">
            <v>89</v>
          </cell>
          <cell r="I208">
            <v>57</v>
          </cell>
          <cell r="J208">
            <v>39.799999999999997</v>
          </cell>
          <cell r="K208">
            <v>0.8</v>
          </cell>
          <cell r="L208">
            <v>40.6</v>
          </cell>
          <cell r="M208">
            <v>1.9704433497536946</v>
          </cell>
          <cell r="N208">
            <v>0.6</v>
          </cell>
          <cell r="O208">
            <v>0.6</v>
          </cell>
          <cell r="P208">
            <v>0</v>
          </cell>
          <cell r="R208">
            <v>15075.37688442211</v>
          </cell>
          <cell r="T208">
            <v>67.666666666666671</v>
          </cell>
          <cell r="W208">
            <v>600</v>
          </cell>
          <cell r="X208">
            <v>0</v>
          </cell>
          <cell r="Y208">
            <v>1.3333333333333335</v>
          </cell>
          <cell r="Z208">
            <v>66.333333333333329</v>
          </cell>
        </row>
        <row r="209">
          <cell r="B209">
            <v>43364</v>
          </cell>
          <cell r="C209" t="str">
            <v>B-14 (Production/Injection)</v>
          </cell>
          <cell r="D209" t="str">
            <v>B-14 (Production/Injection):Zone3</v>
          </cell>
          <cell r="E209">
            <v>45</v>
          </cell>
          <cell r="F209">
            <v>100</v>
          </cell>
          <cell r="G209">
            <v>198</v>
          </cell>
          <cell r="H209">
            <v>89</v>
          </cell>
          <cell r="J209">
            <v>35</v>
          </cell>
          <cell r="K209">
            <v>0</v>
          </cell>
          <cell r="L209">
            <v>35</v>
          </cell>
          <cell r="M209">
            <v>0</v>
          </cell>
          <cell r="N209">
            <v>0.5</v>
          </cell>
          <cell r="O209">
            <v>0.5</v>
          </cell>
          <cell r="R209">
            <v>14285.714285714286</v>
          </cell>
          <cell r="T209">
            <v>70</v>
          </cell>
          <cell r="V209" t="str">
            <v>Sample condensate from Lab FPSO (SG 0.78 API 49)</v>
          </cell>
          <cell r="W209">
            <v>500</v>
          </cell>
          <cell r="X209">
            <v>0</v>
          </cell>
          <cell r="Y209">
            <v>0</v>
          </cell>
          <cell r="Z209">
            <v>70</v>
          </cell>
        </row>
        <row r="210">
          <cell r="B210">
            <v>43409</v>
          </cell>
          <cell r="C210" t="str">
            <v>B-14 (Production/Injection)</v>
          </cell>
          <cell r="D210" t="str">
            <v>B-14 (Production/Injection):Zone3</v>
          </cell>
          <cell r="E210">
            <v>10.5</v>
          </cell>
          <cell r="F210">
            <v>100</v>
          </cell>
          <cell r="G210">
            <v>203</v>
          </cell>
          <cell r="H210">
            <v>86</v>
          </cell>
          <cell r="I210">
            <v>51</v>
          </cell>
          <cell r="J210">
            <v>19.3</v>
          </cell>
          <cell r="K210">
            <v>0</v>
          </cell>
          <cell r="L210">
            <v>19.3</v>
          </cell>
          <cell r="M210">
            <v>0</v>
          </cell>
          <cell r="N210">
            <v>0.01</v>
          </cell>
          <cell r="O210">
            <v>0.01</v>
          </cell>
          <cell r="P210">
            <v>0</v>
          </cell>
          <cell r="Q210">
            <v>0</v>
          </cell>
          <cell r="R210">
            <v>518.13471502590676</v>
          </cell>
          <cell r="T210">
            <v>1930</v>
          </cell>
          <cell r="V210" t="str">
            <v>Gas rate zero..?</v>
          </cell>
          <cell r="W210">
            <v>10</v>
          </cell>
          <cell r="X210">
            <v>0</v>
          </cell>
          <cell r="Y210">
            <v>0</v>
          </cell>
          <cell r="Z210">
            <v>1930</v>
          </cell>
        </row>
        <row r="211">
          <cell r="B211">
            <v>43447</v>
          </cell>
          <cell r="C211" t="str">
            <v>B-14 (Production/Injection)</v>
          </cell>
          <cell r="D211" t="str">
            <v>B-14 (Production/Injection):Zone3</v>
          </cell>
          <cell r="E211">
            <v>26</v>
          </cell>
          <cell r="F211">
            <v>100</v>
          </cell>
          <cell r="G211">
            <v>205</v>
          </cell>
          <cell r="H211">
            <v>89</v>
          </cell>
          <cell r="I211">
            <v>49</v>
          </cell>
          <cell r="J211">
            <v>21.9</v>
          </cell>
          <cell r="K211">
            <v>0</v>
          </cell>
          <cell r="L211">
            <v>21.9</v>
          </cell>
          <cell r="M211">
            <v>0</v>
          </cell>
          <cell r="N211">
            <v>0.49</v>
          </cell>
          <cell r="O211">
            <v>0.49</v>
          </cell>
          <cell r="P211">
            <v>0</v>
          </cell>
          <cell r="Q211">
            <v>0</v>
          </cell>
          <cell r="R211">
            <v>22374.429223744293</v>
          </cell>
          <cell r="T211">
            <v>44.693877551020407</v>
          </cell>
          <cell r="V211" t="str">
            <v>BSW Nov 0% full condensate</v>
          </cell>
          <cell r="W211">
            <v>490</v>
          </cell>
          <cell r="X211">
            <v>0</v>
          </cell>
          <cell r="Y211">
            <v>0</v>
          </cell>
          <cell r="Z211">
            <v>44.693877551020407</v>
          </cell>
        </row>
        <row r="212">
          <cell r="B212">
            <v>43473</v>
          </cell>
          <cell r="C212" t="str">
            <v>B-14 (Production/Injection)</v>
          </cell>
          <cell r="D212" t="str">
            <v>B-14 (Production/Injection):Zone3</v>
          </cell>
          <cell r="E212">
            <v>35</v>
          </cell>
          <cell r="F212">
            <v>101</v>
          </cell>
          <cell r="G212">
            <v>187</v>
          </cell>
          <cell r="H212">
            <v>89</v>
          </cell>
          <cell r="I212">
            <v>48</v>
          </cell>
          <cell r="J212">
            <v>0.03</v>
          </cell>
          <cell r="K212">
            <v>0</v>
          </cell>
          <cell r="L212">
            <v>0.03</v>
          </cell>
          <cell r="M212">
            <v>0</v>
          </cell>
          <cell r="N212">
            <v>0.41</v>
          </cell>
          <cell r="O212">
            <v>0.41</v>
          </cell>
          <cell r="P212">
            <v>0</v>
          </cell>
          <cell r="R212">
            <v>13666666.666666666</v>
          </cell>
          <cell r="T212">
            <v>7.3170731707317069E-2</v>
          </cell>
          <cell r="V212" t="str">
            <v>NF</v>
          </cell>
          <cell r="W212">
            <v>410</v>
          </cell>
          <cell r="X212">
            <v>0</v>
          </cell>
          <cell r="Y212">
            <v>0</v>
          </cell>
          <cell r="Z212">
            <v>7.3170731707317069E-2</v>
          </cell>
        </row>
        <row r="213">
          <cell r="B213">
            <v>43503</v>
          </cell>
          <cell r="C213" t="str">
            <v>B-14 (Production/Injection)</v>
          </cell>
          <cell r="D213" t="str">
            <v>B-14 (Production/Injection):Zone3</v>
          </cell>
          <cell r="E213">
            <v>23</v>
          </cell>
          <cell r="F213">
            <v>100</v>
          </cell>
          <cell r="G213">
            <v>197</v>
          </cell>
          <cell r="H213">
            <v>89</v>
          </cell>
          <cell r="I213">
            <v>48</v>
          </cell>
          <cell r="J213">
            <v>20.6</v>
          </cell>
          <cell r="K213">
            <v>1.3</v>
          </cell>
          <cell r="L213">
            <v>21.9</v>
          </cell>
          <cell r="M213">
            <v>5.9360730593607309</v>
          </cell>
          <cell r="N213">
            <v>0.36</v>
          </cell>
          <cell r="O213">
            <v>0.36</v>
          </cell>
          <cell r="P213">
            <v>0</v>
          </cell>
          <cell r="R213">
            <v>17475.728155339806</v>
          </cell>
          <cell r="T213">
            <v>60.833333333333336</v>
          </cell>
          <cell r="V213" t="str">
            <v>Last WC sampling on Jan 22nd 2019</v>
          </cell>
          <cell r="W213">
            <v>360</v>
          </cell>
          <cell r="X213">
            <v>0</v>
          </cell>
          <cell r="Y213">
            <v>3.6111111111111112</v>
          </cell>
          <cell r="Z213">
            <v>57.222222222222229</v>
          </cell>
        </row>
        <row r="214">
          <cell r="B214">
            <v>43589</v>
          </cell>
          <cell r="C214" t="str">
            <v>B-14 (Production/Injection)</v>
          </cell>
          <cell r="D214" t="str">
            <v>B-14 (Production/Injection):Zone3</v>
          </cell>
          <cell r="E214">
            <v>17</v>
          </cell>
          <cell r="F214">
            <v>100</v>
          </cell>
          <cell r="G214">
            <v>203</v>
          </cell>
          <cell r="H214">
            <v>90</v>
          </cell>
          <cell r="I214">
            <v>45</v>
          </cell>
          <cell r="J214">
            <v>43.1</v>
          </cell>
          <cell r="K214">
            <v>2.8</v>
          </cell>
          <cell r="L214">
            <v>45.9</v>
          </cell>
          <cell r="M214">
            <v>6.1002178649237475</v>
          </cell>
          <cell r="N214">
            <v>1.1000000000000001</v>
          </cell>
          <cell r="O214">
            <v>1.1000000000000001</v>
          </cell>
          <cell r="P214">
            <v>0</v>
          </cell>
          <cell r="Q214">
            <v>0</v>
          </cell>
          <cell r="R214">
            <v>25522.041763341069</v>
          </cell>
          <cell r="T214">
            <v>41.663636363636364</v>
          </cell>
          <cell r="V214" t="str">
            <v>NF, WC update 10% but sill use 6% until next month confirm</v>
          </cell>
          <cell r="W214">
            <v>1100</v>
          </cell>
          <cell r="X214">
            <v>0</v>
          </cell>
          <cell r="Y214">
            <v>2.545454545454545</v>
          </cell>
          <cell r="Z214">
            <v>39.18181818181818</v>
          </cell>
        </row>
        <row r="215">
          <cell r="B215">
            <v>43607</v>
          </cell>
          <cell r="C215" t="str">
            <v>B-14 (Production/Injection)</v>
          </cell>
          <cell r="D215" t="str">
            <v>B-14 (Production/Injection):Zone3</v>
          </cell>
          <cell r="E215">
            <v>26</v>
          </cell>
          <cell r="F215">
            <v>100</v>
          </cell>
          <cell r="G215">
            <v>190</v>
          </cell>
          <cell r="H215">
            <v>89</v>
          </cell>
          <cell r="J215">
            <v>37.67</v>
          </cell>
          <cell r="K215">
            <v>0</v>
          </cell>
          <cell r="L215">
            <v>37.67</v>
          </cell>
          <cell r="M215">
            <v>0</v>
          </cell>
          <cell r="N215">
            <v>1.39</v>
          </cell>
          <cell r="O215">
            <v>1.39</v>
          </cell>
          <cell r="R215">
            <v>36899.389434563316</v>
          </cell>
          <cell r="T215">
            <v>27.100719424460433</v>
          </cell>
          <cell r="V215" t="str">
            <v>NF</v>
          </cell>
          <cell r="W215">
            <v>1390</v>
          </cell>
          <cell r="X215">
            <v>0</v>
          </cell>
          <cell r="Y215">
            <v>0</v>
          </cell>
          <cell r="Z215">
            <v>27.100719424460436</v>
          </cell>
        </row>
        <row r="216">
          <cell r="B216">
            <v>43634</v>
          </cell>
          <cell r="C216" t="str">
            <v>B-14 (Production/Injection)</v>
          </cell>
          <cell r="D216" t="str">
            <v>B-14 (Production/Injection):Zone3</v>
          </cell>
          <cell r="E216">
            <v>23</v>
          </cell>
          <cell r="F216">
            <v>100</v>
          </cell>
          <cell r="G216">
            <v>196</v>
          </cell>
          <cell r="H216">
            <v>87</v>
          </cell>
          <cell r="I216">
            <v>44</v>
          </cell>
          <cell r="J216">
            <v>26.66</v>
          </cell>
          <cell r="K216">
            <v>2.31</v>
          </cell>
          <cell r="L216">
            <v>28.97</v>
          </cell>
          <cell r="M216">
            <v>7.9737659647911636</v>
          </cell>
          <cell r="N216">
            <v>1.55</v>
          </cell>
          <cell r="O216">
            <v>1.55</v>
          </cell>
          <cell r="P216">
            <v>0</v>
          </cell>
          <cell r="R216">
            <v>58139.534883720931</v>
          </cell>
          <cell r="T216">
            <v>18.696774193548386</v>
          </cell>
          <cell r="V216" t="str">
            <v>Last Sample WC 6 June 2019</v>
          </cell>
          <cell r="W216">
            <v>1550</v>
          </cell>
          <cell r="X216">
            <v>0</v>
          </cell>
          <cell r="Y216">
            <v>1.4903225806451612</v>
          </cell>
          <cell r="Z216">
            <v>17.2</v>
          </cell>
        </row>
        <row r="217">
          <cell r="B217">
            <v>43651</v>
          </cell>
          <cell r="C217" t="str">
            <v>B-14 (Production/Injection)</v>
          </cell>
          <cell r="D217" t="str">
            <v>B-14 (Production/Injection):Zone3</v>
          </cell>
          <cell r="E217">
            <v>24</v>
          </cell>
          <cell r="F217">
            <v>100</v>
          </cell>
          <cell r="G217">
            <v>203</v>
          </cell>
          <cell r="H217">
            <v>90</v>
          </cell>
          <cell r="I217">
            <v>43</v>
          </cell>
          <cell r="J217">
            <v>32.200000000000003</v>
          </cell>
          <cell r="K217">
            <v>2.8</v>
          </cell>
          <cell r="L217">
            <v>35</v>
          </cell>
          <cell r="M217">
            <v>8</v>
          </cell>
          <cell r="N217">
            <v>1.19</v>
          </cell>
          <cell r="O217">
            <v>1.19</v>
          </cell>
          <cell r="P217">
            <v>0</v>
          </cell>
          <cell r="Q217">
            <v>0</v>
          </cell>
          <cell r="R217">
            <v>36956.521739130432</v>
          </cell>
          <cell r="T217">
            <v>29.411764705882351</v>
          </cell>
          <cell r="V217" t="str">
            <v>NF</v>
          </cell>
          <cell r="W217">
            <v>1190</v>
          </cell>
          <cell r="X217">
            <v>0</v>
          </cell>
          <cell r="Y217">
            <v>2.3529411764705883</v>
          </cell>
          <cell r="Z217">
            <v>27.058823529411768</v>
          </cell>
        </row>
        <row r="218">
          <cell r="B218">
            <v>43660</v>
          </cell>
          <cell r="C218" t="str">
            <v>B-14 (Production/Injection)</v>
          </cell>
          <cell r="D218" t="str">
            <v>B-14 (Production/Injection):Zone3</v>
          </cell>
          <cell r="E218">
            <v>25</v>
          </cell>
          <cell r="F218">
            <v>100</v>
          </cell>
          <cell r="G218">
            <v>199</v>
          </cell>
          <cell r="H218">
            <v>86</v>
          </cell>
          <cell r="I218">
            <v>44</v>
          </cell>
          <cell r="J218">
            <v>35.4</v>
          </cell>
          <cell r="K218">
            <v>3.1</v>
          </cell>
          <cell r="L218">
            <v>38.5</v>
          </cell>
          <cell r="M218">
            <v>8.0519480519480524</v>
          </cell>
          <cell r="N218">
            <v>1.56</v>
          </cell>
          <cell r="O218">
            <v>1.56</v>
          </cell>
          <cell r="P218">
            <v>0</v>
          </cell>
          <cell r="Q218">
            <v>0</v>
          </cell>
          <cell r="R218">
            <v>44067.796610169491</v>
          </cell>
          <cell r="T218">
            <v>24.685897435897434</v>
          </cell>
          <cell r="V218" t="str">
            <v>NF</v>
          </cell>
          <cell r="W218">
            <v>1560</v>
          </cell>
          <cell r="X218">
            <v>0</v>
          </cell>
          <cell r="Y218">
            <v>1.9871794871794872</v>
          </cell>
          <cell r="Z218">
            <v>22.69230769230769</v>
          </cell>
        </row>
        <row r="219">
          <cell r="B219">
            <v>43684</v>
          </cell>
          <cell r="C219" t="str">
            <v>B-14 (Production/Injection)</v>
          </cell>
          <cell r="D219" t="str">
            <v>B-14 (Production/Injection):Zone3</v>
          </cell>
          <cell r="E219">
            <v>14</v>
          </cell>
          <cell r="F219">
            <v>100</v>
          </cell>
          <cell r="G219">
            <v>193</v>
          </cell>
          <cell r="H219">
            <v>86</v>
          </cell>
          <cell r="I219">
            <v>44</v>
          </cell>
          <cell r="J219">
            <v>20.9</v>
          </cell>
          <cell r="K219">
            <v>5.2</v>
          </cell>
          <cell r="L219">
            <v>26.1</v>
          </cell>
          <cell r="M219">
            <v>19.92337164750958</v>
          </cell>
          <cell r="N219">
            <v>0.1</v>
          </cell>
          <cell r="O219">
            <v>0.1</v>
          </cell>
          <cell r="P219">
            <v>0</v>
          </cell>
          <cell r="Q219">
            <v>0</v>
          </cell>
          <cell r="R219">
            <v>4784.6889952153106</v>
          </cell>
          <cell r="T219">
            <v>261</v>
          </cell>
          <cell r="V219" t="str">
            <v>NF, Qg T/S zero at 1.3 MM (DP-2), total gas 1.4 MM, gas asso 0.1 MM</v>
          </cell>
          <cell r="W219">
            <v>100</v>
          </cell>
          <cell r="X219">
            <v>0</v>
          </cell>
          <cell r="Y219">
            <v>52</v>
          </cell>
          <cell r="Z219">
            <v>208.99999999999997</v>
          </cell>
        </row>
        <row r="220">
          <cell r="B220">
            <v>43694</v>
          </cell>
          <cell r="C220" t="str">
            <v>B-14 (Production/Injection)</v>
          </cell>
          <cell r="D220" t="str">
            <v>B-14 (Production/Injection):Zone3</v>
          </cell>
          <cell r="E220">
            <v>24</v>
          </cell>
          <cell r="F220">
            <v>100</v>
          </cell>
          <cell r="G220">
            <v>207</v>
          </cell>
          <cell r="H220">
            <v>88</v>
          </cell>
          <cell r="J220">
            <v>34.4</v>
          </cell>
          <cell r="K220">
            <v>0.7</v>
          </cell>
          <cell r="L220">
            <v>35.1</v>
          </cell>
          <cell r="M220">
            <v>1.9943019943019944</v>
          </cell>
          <cell r="N220">
            <v>0.01</v>
          </cell>
          <cell r="O220">
            <v>0.01</v>
          </cell>
          <cell r="P220">
            <v>0</v>
          </cell>
          <cell r="R220">
            <v>290.69767441860466</v>
          </cell>
          <cell r="T220">
            <v>3510</v>
          </cell>
          <cell r="V220" t="str">
            <v>NF</v>
          </cell>
          <cell r="W220">
            <v>10</v>
          </cell>
          <cell r="X220">
            <v>0</v>
          </cell>
          <cell r="Y220">
            <v>70</v>
          </cell>
          <cell r="Z220">
            <v>3440</v>
          </cell>
        </row>
        <row r="221">
          <cell r="B221">
            <v>43765</v>
          </cell>
          <cell r="C221" t="str">
            <v>B-14 (Production/Injection)</v>
          </cell>
          <cell r="D221" t="str">
            <v>B-14 (Production/Injection):Zone3</v>
          </cell>
          <cell r="E221">
            <v>12</v>
          </cell>
          <cell r="F221">
            <v>100</v>
          </cell>
          <cell r="G221">
            <v>189</v>
          </cell>
          <cell r="H221">
            <v>83</v>
          </cell>
          <cell r="I221">
            <v>0</v>
          </cell>
          <cell r="J221">
            <v>0.1</v>
          </cell>
          <cell r="K221">
            <v>0</v>
          </cell>
          <cell r="L221">
            <v>0.1</v>
          </cell>
          <cell r="M221">
            <v>0</v>
          </cell>
          <cell r="N221">
            <v>0.2</v>
          </cell>
          <cell r="O221">
            <v>0.2</v>
          </cell>
          <cell r="P221">
            <v>0</v>
          </cell>
          <cell r="Q221">
            <v>0</v>
          </cell>
          <cell r="R221">
            <v>2000000</v>
          </cell>
          <cell r="S221">
            <v>0</v>
          </cell>
          <cell r="T221">
            <v>0.5</v>
          </cell>
          <cell r="V221" t="str">
            <v>NF, after perfo GS-2. No continuous flow</v>
          </cell>
          <cell r="W221">
            <v>200</v>
          </cell>
          <cell r="X221">
            <v>0</v>
          </cell>
          <cell r="Y221">
            <v>0</v>
          </cell>
          <cell r="Z221">
            <v>0.5</v>
          </cell>
        </row>
        <row r="222">
          <cell r="B222">
            <v>43767</v>
          </cell>
          <cell r="C222" t="str">
            <v>B-14 (Production/Injection)</v>
          </cell>
          <cell r="D222" t="str">
            <v>B-14 (Production/Injection):Zone3</v>
          </cell>
          <cell r="E222">
            <v>4</v>
          </cell>
          <cell r="F222">
            <v>30</v>
          </cell>
          <cell r="G222">
            <v>695</v>
          </cell>
          <cell r="H222">
            <v>202</v>
          </cell>
          <cell r="I222">
            <v>3.7</v>
          </cell>
          <cell r="J222">
            <v>656</v>
          </cell>
          <cell r="K222">
            <v>60</v>
          </cell>
          <cell r="L222">
            <v>716</v>
          </cell>
          <cell r="M222">
            <v>8.3798882681564244</v>
          </cell>
          <cell r="N222">
            <v>15.8</v>
          </cell>
          <cell r="O222">
            <v>15.8</v>
          </cell>
          <cell r="P222">
            <v>0</v>
          </cell>
          <cell r="Q222">
            <v>0</v>
          </cell>
          <cell r="R222">
            <v>24085.365853658535</v>
          </cell>
          <cell r="S222">
            <v>3.7974683544303796</v>
          </cell>
          <cell r="T222">
            <v>45.316455696202532</v>
          </cell>
          <cell r="V222" t="str">
            <v>NF, after perfo GS-5, Choke 30%</v>
          </cell>
          <cell r="W222">
            <v>15800</v>
          </cell>
          <cell r="X222">
            <v>0</v>
          </cell>
          <cell r="Y222">
            <v>3.7974683544303796</v>
          </cell>
          <cell r="Z222">
            <v>41.518987341772153</v>
          </cell>
        </row>
        <row r="223">
          <cell r="B223">
            <v>43768</v>
          </cell>
          <cell r="C223" t="str">
            <v>B-14 (Production/Injection)</v>
          </cell>
          <cell r="D223" t="str">
            <v>B-14 (Production/Injection):Zone3</v>
          </cell>
          <cell r="E223">
            <v>14</v>
          </cell>
          <cell r="F223">
            <v>30</v>
          </cell>
          <cell r="G223">
            <v>648</v>
          </cell>
          <cell r="H223">
            <v>202</v>
          </cell>
          <cell r="I223">
            <v>4</v>
          </cell>
          <cell r="J223">
            <v>623</v>
          </cell>
          <cell r="K223">
            <v>33</v>
          </cell>
          <cell r="L223">
            <v>656</v>
          </cell>
          <cell r="M223">
            <v>5.0304878048780486</v>
          </cell>
          <cell r="N223">
            <v>14.6</v>
          </cell>
          <cell r="O223">
            <v>14.6</v>
          </cell>
          <cell r="P223">
            <v>0</v>
          </cell>
          <cell r="Q223">
            <v>0</v>
          </cell>
          <cell r="R223">
            <v>23434.991974317818</v>
          </cell>
          <cell r="S223">
            <v>2.2602739726027399</v>
          </cell>
          <cell r="T223">
            <v>44.93150684931507</v>
          </cell>
          <cell r="V223" t="str">
            <v>NF, continue test post perf GS-5 + GS-2 @30% Choke</v>
          </cell>
          <cell r="W223">
            <v>14600</v>
          </cell>
          <cell r="X223">
            <v>0</v>
          </cell>
          <cell r="Y223">
            <v>2.2602739726027399</v>
          </cell>
          <cell r="Z223">
            <v>42.671232876712331</v>
          </cell>
        </row>
        <row r="224">
          <cell r="B224">
            <v>43769</v>
          </cell>
          <cell r="C224" t="str">
            <v>B-14 (Production/Injection)</v>
          </cell>
          <cell r="D224" t="str">
            <v>B-14 (Production/Injection):Zone3</v>
          </cell>
          <cell r="E224">
            <v>24</v>
          </cell>
          <cell r="F224">
            <v>30</v>
          </cell>
          <cell r="G224">
            <v>603</v>
          </cell>
          <cell r="H224">
            <v>195</v>
          </cell>
          <cell r="I224">
            <v>4</v>
          </cell>
          <cell r="J224">
            <v>592</v>
          </cell>
          <cell r="K224">
            <v>18</v>
          </cell>
          <cell r="L224">
            <v>610</v>
          </cell>
          <cell r="M224">
            <v>2.9508196721311477</v>
          </cell>
          <cell r="N224">
            <v>13.5</v>
          </cell>
          <cell r="O224">
            <v>13.5</v>
          </cell>
          <cell r="P224">
            <v>0</v>
          </cell>
          <cell r="Q224">
            <v>0</v>
          </cell>
          <cell r="R224">
            <v>22804.054054054053</v>
          </cell>
          <cell r="S224">
            <v>1.3333333333333333</v>
          </cell>
          <cell r="T224">
            <v>45.185185185185183</v>
          </cell>
          <cell r="V224" t="str">
            <v>NF, keep Choke 30%</v>
          </cell>
          <cell r="W224">
            <v>13500</v>
          </cell>
          <cell r="X224">
            <v>0</v>
          </cell>
          <cell r="Y224">
            <v>1.3333333333333333</v>
          </cell>
          <cell r="Z224">
            <v>43.851851851851855</v>
          </cell>
        </row>
        <row r="225">
          <cell r="B225">
            <v>43770</v>
          </cell>
          <cell r="C225" t="str">
            <v>B-14 (Production/Injection)</v>
          </cell>
          <cell r="D225" t="str">
            <v>B-14 (Production/Injection):Zone3</v>
          </cell>
          <cell r="E225">
            <v>24</v>
          </cell>
          <cell r="F225">
            <v>30</v>
          </cell>
          <cell r="G225">
            <v>572</v>
          </cell>
          <cell r="H225">
            <v>196</v>
          </cell>
          <cell r="I225">
            <v>4</v>
          </cell>
          <cell r="J225">
            <v>563</v>
          </cell>
          <cell r="K225">
            <v>17</v>
          </cell>
          <cell r="L225">
            <v>580</v>
          </cell>
          <cell r="M225">
            <v>2.9310344827586206</v>
          </cell>
          <cell r="N225">
            <v>12.8</v>
          </cell>
          <cell r="O225">
            <v>12.8</v>
          </cell>
          <cell r="P225">
            <v>0</v>
          </cell>
          <cell r="Q225">
            <v>0</v>
          </cell>
          <cell r="R225">
            <v>22735.346358792183</v>
          </cell>
          <cell r="T225">
            <v>45.3125</v>
          </cell>
          <cell r="V225" t="str">
            <v>NF, choke 30%</v>
          </cell>
          <cell r="W225">
            <v>12800</v>
          </cell>
          <cell r="X225">
            <v>0</v>
          </cell>
          <cell r="Y225">
            <v>1.328125</v>
          </cell>
          <cell r="Z225">
            <v>43.984375</v>
          </cell>
        </row>
        <row r="226">
          <cell r="B226">
            <v>43771</v>
          </cell>
          <cell r="C226" t="str">
            <v>B-14 (Production/Injection)</v>
          </cell>
          <cell r="D226" t="str">
            <v>B-14 (Production/Injection):Zone3</v>
          </cell>
          <cell r="E226">
            <v>8.5</v>
          </cell>
          <cell r="F226">
            <v>30</v>
          </cell>
          <cell r="G226">
            <v>541</v>
          </cell>
          <cell r="H226">
            <v>190</v>
          </cell>
          <cell r="I226">
            <v>4.5999999999999996</v>
          </cell>
          <cell r="J226">
            <v>523</v>
          </cell>
          <cell r="K226">
            <v>16</v>
          </cell>
          <cell r="L226">
            <v>539</v>
          </cell>
          <cell r="M226">
            <v>2.968460111317254</v>
          </cell>
          <cell r="N226">
            <v>12.3</v>
          </cell>
          <cell r="O226">
            <v>12.3</v>
          </cell>
          <cell r="P226">
            <v>0</v>
          </cell>
          <cell r="Q226">
            <v>0</v>
          </cell>
          <cell r="R226">
            <v>23518.164435946463</v>
          </cell>
          <cell r="T226">
            <v>43.821138211382113</v>
          </cell>
          <cell r="V226" t="str">
            <v>NF, Choke 30%, WC decrease to 1% rest is condensate</v>
          </cell>
          <cell r="W226">
            <v>12300</v>
          </cell>
          <cell r="X226">
            <v>0</v>
          </cell>
          <cell r="Y226">
            <v>1.3008130081300813</v>
          </cell>
          <cell r="Z226">
            <v>42.520325203252028</v>
          </cell>
        </row>
        <row r="227">
          <cell r="B227">
            <v>43772</v>
          </cell>
          <cell r="C227" t="str">
            <v>B-14 (Production/Injection)</v>
          </cell>
          <cell r="D227" t="str">
            <v>B-14 (Production/Injection):Zone3</v>
          </cell>
          <cell r="E227">
            <v>24</v>
          </cell>
          <cell r="F227">
            <v>30</v>
          </cell>
          <cell r="G227">
            <v>529</v>
          </cell>
          <cell r="H227">
            <v>199</v>
          </cell>
          <cell r="I227">
            <v>3.9</v>
          </cell>
          <cell r="J227">
            <v>503</v>
          </cell>
          <cell r="K227">
            <v>5</v>
          </cell>
          <cell r="L227">
            <v>508</v>
          </cell>
          <cell r="M227">
            <v>0.98425196850393704</v>
          </cell>
          <cell r="N227">
            <v>12.2</v>
          </cell>
          <cell r="O227">
            <v>12.2</v>
          </cell>
          <cell r="P227">
            <v>0</v>
          </cell>
          <cell r="Q227">
            <v>0</v>
          </cell>
          <cell r="R227">
            <v>24254.473161033799</v>
          </cell>
          <cell r="T227">
            <v>41.639344262295083</v>
          </cell>
          <cell r="V227" t="str">
            <v>NF, Choke 30%, WC 1%</v>
          </cell>
          <cell r="W227">
            <v>12200</v>
          </cell>
          <cell r="X227">
            <v>0</v>
          </cell>
          <cell r="Y227">
            <v>0.4098360655737705</v>
          </cell>
          <cell r="Z227">
            <v>41.229508196721312</v>
          </cell>
        </row>
        <row r="228">
          <cell r="B228">
            <v>43773</v>
          </cell>
          <cell r="C228" t="str">
            <v>B-14 (Production/Injection)</v>
          </cell>
          <cell r="D228" t="str">
            <v>B-14 (Production/Injection):Zone3</v>
          </cell>
          <cell r="E228">
            <v>24</v>
          </cell>
          <cell r="F228">
            <v>30</v>
          </cell>
          <cell r="G228">
            <v>513</v>
          </cell>
          <cell r="H228">
            <v>195</v>
          </cell>
          <cell r="I228">
            <v>4.3</v>
          </cell>
          <cell r="J228">
            <v>488</v>
          </cell>
          <cell r="K228">
            <v>5</v>
          </cell>
          <cell r="L228">
            <v>493</v>
          </cell>
          <cell r="M228">
            <v>1.0141987829614605</v>
          </cell>
          <cell r="N228">
            <v>11.8</v>
          </cell>
          <cell r="O228">
            <v>11.8</v>
          </cell>
          <cell r="P228">
            <v>0</v>
          </cell>
          <cell r="Q228">
            <v>0</v>
          </cell>
          <cell r="R228">
            <v>24180.327868852459</v>
          </cell>
          <cell r="T228">
            <v>41.779661016949156</v>
          </cell>
          <cell r="V228" t="str">
            <v>NF, Choke 30%</v>
          </cell>
          <cell r="W228">
            <v>11800</v>
          </cell>
          <cell r="X228">
            <v>0</v>
          </cell>
          <cell r="Y228">
            <v>0.42372881355932202</v>
          </cell>
          <cell r="Z228">
            <v>41.355932203389827</v>
          </cell>
        </row>
        <row r="229">
          <cell r="B229">
            <v>43774</v>
          </cell>
          <cell r="C229" t="str">
            <v>B-14 (Production/Injection)</v>
          </cell>
          <cell r="D229" t="str">
            <v>B-14 (Production/Injection):Zone3</v>
          </cell>
          <cell r="E229">
            <v>12</v>
          </cell>
          <cell r="F229">
            <v>30</v>
          </cell>
          <cell r="G229">
            <v>502</v>
          </cell>
          <cell r="H229">
            <v>191</v>
          </cell>
          <cell r="I229">
            <v>4.2</v>
          </cell>
          <cell r="J229">
            <v>480</v>
          </cell>
          <cell r="K229">
            <v>0</v>
          </cell>
          <cell r="L229">
            <v>480</v>
          </cell>
          <cell r="M229">
            <v>0</v>
          </cell>
          <cell r="N229">
            <v>11.6</v>
          </cell>
          <cell r="O229">
            <v>11.6</v>
          </cell>
          <cell r="P229">
            <v>0</v>
          </cell>
          <cell r="Q229">
            <v>0</v>
          </cell>
          <cell r="R229">
            <v>24166.666666666668</v>
          </cell>
          <cell r="T229">
            <v>41.379310344827587</v>
          </cell>
          <cell r="V229" t="str">
            <v>NF, Choke 30%</v>
          </cell>
          <cell r="W229">
            <v>11600</v>
          </cell>
          <cell r="X229">
            <v>0</v>
          </cell>
          <cell r="Y229">
            <v>0</v>
          </cell>
          <cell r="Z229">
            <v>41.379310344827587</v>
          </cell>
        </row>
        <row r="230">
          <cell r="B230">
            <v>43775</v>
          </cell>
          <cell r="C230" t="str">
            <v>B-14 (Production/Injection)</v>
          </cell>
          <cell r="D230" t="str">
            <v>B-14 (Production/Injection):Zone3</v>
          </cell>
          <cell r="E230">
            <v>6.5</v>
          </cell>
          <cell r="F230">
            <v>30</v>
          </cell>
          <cell r="G230">
            <v>475</v>
          </cell>
          <cell r="H230">
            <v>188</v>
          </cell>
          <cell r="I230">
            <v>3.9</v>
          </cell>
          <cell r="J230">
            <v>421</v>
          </cell>
          <cell r="K230">
            <v>4</v>
          </cell>
          <cell r="L230">
            <v>425</v>
          </cell>
          <cell r="M230">
            <v>0.94117647058823528</v>
          </cell>
          <cell r="N230">
            <v>11.1</v>
          </cell>
          <cell r="O230">
            <v>11.1</v>
          </cell>
          <cell r="P230">
            <v>0</v>
          </cell>
          <cell r="Q230">
            <v>0</v>
          </cell>
          <cell r="R230">
            <v>26365.795724465559</v>
          </cell>
          <cell r="T230">
            <v>38.288288288288285</v>
          </cell>
          <cell r="V230" t="str">
            <v>NF, choke 30%, gas decline significantly</v>
          </cell>
          <cell r="W230">
            <v>11100</v>
          </cell>
          <cell r="X230">
            <v>0</v>
          </cell>
          <cell r="Y230">
            <v>0.3603603603603604</v>
          </cell>
          <cell r="Z230">
            <v>37.927927927927932</v>
          </cell>
        </row>
        <row r="231">
          <cell r="B231">
            <v>43776</v>
          </cell>
          <cell r="C231" t="str">
            <v>B-14 (Production/Injection)</v>
          </cell>
          <cell r="D231" t="str">
            <v>B-14 (Production/Injection):Zone3</v>
          </cell>
          <cell r="E231">
            <v>16</v>
          </cell>
          <cell r="F231">
            <v>30</v>
          </cell>
          <cell r="G231">
            <v>456</v>
          </cell>
          <cell r="H231">
            <v>194</v>
          </cell>
          <cell r="I231">
            <v>3.8</v>
          </cell>
          <cell r="J231">
            <v>396</v>
          </cell>
          <cell r="K231">
            <v>4</v>
          </cell>
          <cell r="L231">
            <v>400</v>
          </cell>
          <cell r="M231">
            <v>1</v>
          </cell>
          <cell r="N231">
            <v>9.8000000000000007</v>
          </cell>
          <cell r="O231">
            <v>9.8000000000000007</v>
          </cell>
          <cell r="P231">
            <v>0</v>
          </cell>
          <cell r="Q231">
            <v>0</v>
          </cell>
          <cell r="R231">
            <v>24747.474747474749</v>
          </cell>
          <cell r="T231">
            <v>40.816326530612244</v>
          </cell>
          <cell r="V231" t="str">
            <v>NF, Choke 30%</v>
          </cell>
          <cell r="W231">
            <v>9800</v>
          </cell>
          <cell r="X231">
            <v>0</v>
          </cell>
          <cell r="Y231">
            <v>0.4081632653061224</v>
          </cell>
          <cell r="Z231">
            <v>40.408163265306122</v>
          </cell>
        </row>
        <row r="232">
          <cell r="B232">
            <v>43777</v>
          </cell>
          <cell r="C232" t="str">
            <v>B-14 (Production/Injection)</v>
          </cell>
          <cell r="D232" t="str">
            <v>B-14 (Production/Injection):Zone3</v>
          </cell>
          <cell r="E232">
            <v>12</v>
          </cell>
          <cell r="F232">
            <v>30</v>
          </cell>
          <cell r="G232">
            <v>451</v>
          </cell>
          <cell r="H232">
            <v>194</v>
          </cell>
          <cell r="I232">
            <v>3.7</v>
          </cell>
          <cell r="J232">
            <v>383</v>
          </cell>
          <cell r="K232">
            <v>4</v>
          </cell>
          <cell r="L232">
            <v>387</v>
          </cell>
          <cell r="M232">
            <v>1.0335917312661498</v>
          </cell>
          <cell r="N232">
            <v>9.6999999999999993</v>
          </cell>
          <cell r="O232">
            <v>9.6999999999999993</v>
          </cell>
          <cell r="P232">
            <v>0</v>
          </cell>
          <cell r="Q232">
            <v>0</v>
          </cell>
          <cell r="R232">
            <v>25326.370757180157</v>
          </cell>
          <cell r="T232">
            <v>39.896907216494846</v>
          </cell>
          <cell r="V232" t="str">
            <v>NF, choke 30%, condensate</v>
          </cell>
          <cell r="W232">
            <v>9700</v>
          </cell>
          <cell r="X232">
            <v>0</v>
          </cell>
          <cell r="Y232">
            <v>0.41237113402061859</v>
          </cell>
          <cell r="Z232">
            <v>39.484536082474229</v>
          </cell>
        </row>
        <row r="233">
          <cell r="B233">
            <v>43778</v>
          </cell>
          <cell r="C233" t="str">
            <v>B-14 (Production/Injection)</v>
          </cell>
          <cell r="D233" t="str">
            <v>B-14 (Production/Injection):Zone3</v>
          </cell>
          <cell r="E233">
            <v>6</v>
          </cell>
          <cell r="F233">
            <v>30</v>
          </cell>
          <cell r="G233">
            <v>432</v>
          </cell>
          <cell r="H233">
            <v>174</v>
          </cell>
          <cell r="I233">
            <v>4</v>
          </cell>
          <cell r="J233">
            <v>388</v>
          </cell>
          <cell r="K233">
            <v>4</v>
          </cell>
          <cell r="L233">
            <v>392</v>
          </cell>
          <cell r="M233">
            <v>1.0204081632653061</v>
          </cell>
          <cell r="N233">
            <v>9.1999999999999993</v>
          </cell>
          <cell r="O233">
            <v>9.1999999999999993</v>
          </cell>
          <cell r="P233">
            <v>0</v>
          </cell>
          <cell r="Q233">
            <v>0</v>
          </cell>
          <cell r="R233">
            <v>23711.340206185567</v>
          </cell>
          <cell r="T233">
            <v>42.608695652173914</v>
          </cell>
          <cell r="V233" t="str">
            <v>NF, choke 30%, condensate</v>
          </cell>
          <cell r="W233">
            <v>9200</v>
          </cell>
          <cell r="X233">
            <v>0</v>
          </cell>
          <cell r="Y233">
            <v>0.43478260869565222</v>
          </cell>
          <cell r="Z233">
            <v>42.173913043478265</v>
          </cell>
        </row>
        <row r="234">
          <cell r="B234">
            <v>43779</v>
          </cell>
          <cell r="C234" t="str">
            <v>B-14 (Production/Injection)</v>
          </cell>
          <cell r="D234" t="str">
            <v>B-14 (Production/Injection):Zone3</v>
          </cell>
          <cell r="E234">
            <v>6</v>
          </cell>
          <cell r="F234">
            <v>30</v>
          </cell>
          <cell r="G234">
            <v>419</v>
          </cell>
          <cell r="H234">
            <v>181</v>
          </cell>
          <cell r="I234">
            <v>4</v>
          </cell>
          <cell r="J234">
            <v>349</v>
          </cell>
          <cell r="K234">
            <v>4</v>
          </cell>
          <cell r="L234">
            <v>353</v>
          </cell>
          <cell r="M234">
            <v>1.1331444759206799</v>
          </cell>
          <cell r="N234">
            <v>9</v>
          </cell>
          <cell r="O234">
            <v>9</v>
          </cell>
          <cell r="P234">
            <v>0</v>
          </cell>
          <cell r="Q234">
            <v>0</v>
          </cell>
          <cell r="R234">
            <v>25787.965616045843</v>
          </cell>
          <cell r="T234">
            <v>39.222222222222221</v>
          </cell>
          <cell r="V234" t="str">
            <v>NF, choke 30%, condensate, WC 1% update 11 Nov</v>
          </cell>
          <cell r="W234">
            <v>9000</v>
          </cell>
          <cell r="X234">
            <v>0</v>
          </cell>
          <cell r="Y234">
            <v>0.44444444444444442</v>
          </cell>
          <cell r="Z234">
            <v>38.777777777777779</v>
          </cell>
        </row>
        <row r="235">
          <cell r="B235">
            <v>43780</v>
          </cell>
          <cell r="C235" t="str">
            <v>B-14 (Production/Injection)</v>
          </cell>
          <cell r="D235" t="str">
            <v>B-14 (Production/Injection):Zone3</v>
          </cell>
          <cell r="E235">
            <v>12</v>
          </cell>
          <cell r="F235">
            <v>30</v>
          </cell>
          <cell r="G235">
            <v>403</v>
          </cell>
          <cell r="H235">
            <v>188</v>
          </cell>
          <cell r="I235">
            <v>3</v>
          </cell>
          <cell r="J235">
            <v>325</v>
          </cell>
          <cell r="K235">
            <v>3</v>
          </cell>
          <cell r="L235">
            <v>328</v>
          </cell>
          <cell r="M235">
            <v>0.91463414634146345</v>
          </cell>
          <cell r="N235">
            <v>8.6999999999999993</v>
          </cell>
          <cell r="O235">
            <v>8.6999999999999993</v>
          </cell>
          <cell r="P235">
            <v>0</v>
          </cell>
          <cell r="Q235">
            <v>0</v>
          </cell>
          <cell r="R235">
            <v>26769.23076923077</v>
          </cell>
          <cell r="T235">
            <v>37.701149425287355</v>
          </cell>
          <cell r="V235" t="str">
            <v>NF, choke 30%, condensate, WC 1% update 11 Nov</v>
          </cell>
          <cell r="W235">
            <v>8700</v>
          </cell>
          <cell r="X235">
            <v>0</v>
          </cell>
          <cell r="Y235">
            <v>0.34482758620689657</v>
          </cell>
          <cell r="Z235">
            <v>37.356321839080465</v>
          </cell>
        </row>
        <row r="236">
          <cell r="B236">
            <v>43781</v>
          </cell>
          <cell r="C236" t="str">
            <v>B-14 (Production/Injection)</v>
          </cell>
          <cell r="D236" t="str">
            <v>B-14 (Production/Injection):Zone3</v>
          </cell>
          <cell r="E236">
            <v>14</v>
          </cell>
          <cell r="F236">
            <v>30</v>
          </cell>
          <cell r="G236">
            <v>401</v>
          </cell>
          <cell r="H236">
            <v>189</v>
          </cell>
          <cell r="I236">
            <v>4</v>
          </cell>
          <cell r="J236">
            <v>322</v>
          </cell>
          <cell r="K236">
            <v>3</v>
          </cell>
          <cell r="L236">
            <v>325</v>
          </cell>
          <cell r="M236">
            <v>0.92307692307692313</v>
          </cell>
          <cell r="N236">
            <v>8.6</v>
          </cell>
          <cell r="O236">
            <v>8.6</v>
          </cell>
          <cell r="P236">
            <v>0</v>
          </cell>
          <cell r="Q236">
            <v>0</v>
          </cell>
          <cell r="R236">
            <v>26708.074534161489</v>
          </cell>
          <cell r="T236">
            <v>37.790697674418603</v>
          </cell>
          <cell r="V236" t="str">
            <v>NF, choke 30%, condensate</v>
          </cell>
          <cell r="W236">
            <v>8600</v>
          </cell>
          <cell r="X236">
            <v>0</v>
          </cell>
          <cell r="Y236">
            <v>0.34883720930232559</v>
          </cell>
          <cell r="Z236">
            <v>37.441860465116278</v>
          </cell>
        </row>
        <row r="237">
          <cell r="B237">
            <v>43782</v>
          </cell>
          <cell r="C237" t="str">
            <v>B-14 (Production/Injection)</v>
          </cell>
          <cell r="D237" t="str">
            <v>B-14 (Production/Injection):Zone3</v>
          </cell>
          <cell r="E237">
            <v>12</v>
          </cell>
          <cell r="F237">
            <v>30</v>
          </cell>
          <cell r="G237">
            <v>390</v>
          </cell>
          <cell r="H237">
            <v>184</v>
          </cell>
          <cell r="I237">
            <v>4</v>
          </cell>
          <cell r="J237">
            <v>317</v>
          </cell>
          <cell r="K237">
            <v>3</v>
          </cell>
          <cell r="L237">
            <v>320</v>
          </cell>
          <cell r="M237">
            <v>0.9375</v>
          </cell>
          <cell r="N237">
            <v>8.3000000000000007</v>
          </cell>
          <cell r="O237">
            <v>8.3000000000000007</v>
          </cell>
          <cell r="P237">
            <v>0</v>
          </cell>
          <cell r="Q237">
            <v>0</v>
          </cell>
          <cell r="R237">
            <v>26182.965299684543</v>
          </cell>
          <cell r="T237">
            <v>38.554216867469883</v>
          </cell>
          <cell r="V237" t="str">
            <v>NF, choke 30%, condensate</v>
          </cell>
          <cell r="W237">
            <v>8300</v>
          </cell>
          <cell r="X237">
            <v>0</v>
          </cell>
          <cell r="Y237">
            <v>0.36144578313253006</v>
          </cell>
          <cell r="Z237">
            <v>38.192771084337345</v>
          </cell>
        </row>
        <row r="238">
          <cell r="B238">
            <v>43783</v>
          </cell>
          <cell r="C238" t="str">
            <v>B-14 (Production/Injection)</v>
          </cell>
          <cell r="D238" t="str">
            <v>B-14 (Production/Injection):Zone3</v>
          </cell>
          <cell r="E238">
            <v>9</v>
          </cell>
          <cell r="F238">
            <v>30</v>
          </cell>
          <cell r="G238">
            <v>371</v>
          </cell>
          <cell r="H238">
            <v>188</v>
          </cell>
          <cell r="I238">
            <v>4</v>
          </cell>
          <cell r="J238">
            <v>295</v>
          </cell>
          <cell r="K238">
            <v>3</v>
          </cell>
          <cell r="L238">
            <v>298</v>
          </cell>
          <cell r="M238">
            <v>1.0067114093959733</v>
          </cell>
          <cell r="N238">
            <v>8.3000000000000007</v>
          </cell>
          <cell r="O238">
            <v>8.3000000000000007</v>
          </cell>
          <cell r="P238">
            <v>0</v>
          </cell>
          <cell r="Q238">
            <v>0</v>
          </cell>
          <cell r="R238">
            <v>28135.593220338982</v>
          </cell>
          <cell r="T238">
            <v>35.903614457831324</v>
          </cell>
          <cell r="V238" t="str">
            <v>NF, choke 30%, condensate</v>
          </cell>
          <cell r="W238">
            <v>8300</v>
          </cell>
          <cell r="X238">
            <v>0</v>
          </cell>
          <cell r="Y238">
            <v>0.36144578313253006</v>
          </cell>
          <cell r="Z238">
            <v>35.542168674698793</v>
          </cell>
        </row>
        <row r="239">
          <cell r="B239">
            <v>43784</v>
          </cell>
          <cell r="C239" t="str">
            <v>B-14 (Production/Injection)</v>
          </cell>
          <cell r="D239" t="str">
            <v>B-14 (Production/Injection):Zone3</v>
          </cell>
          <cell r="E239">
            <v>9</v>
          </cell>
          <cell r="F239">
            <v>30</v>
          </cell>
          <cell r="G239">
            <v>362</v>
          </cell>
          <cell r="H239">
            <v>184</v>
          </cell>
          <cell r="I239">
            <v>4</v>
          </cell>
          <cell r="J239">
            <v>291</v>
          </cell>
          <cell r="K239">
            <v>3</v>
          </cell>
          <cell r="L239">
            <v>294</v>
          </cell>
          <cell r="M239">
            <v>1.0204081632653061</v>
          </cell>
          <cell r="N239">
            <v>8.1</v>
          </cell>
          <cell r="O239">
            <v>8.1</v>
          </cell>
          <cell r="P239">
            <v>0</v>
          </cell>
          <cell r="Q239">
            <v>0</v>
          </cell>
          <cell r="R239">
            <v>27835.051546391751</v>
          </cell>
          <cell r="T239">
            <v>36.296296296296298</v>
          </cell>
          <cell r="V239" t="str">
            <v>NF, choke 30%</v>
          </cell>
          <cell r="W239">
            <v>8100</v>
          </cell>
          <cell r="X239">
            <v>0</v>
          </cell>
          <cell r="Y239">
            <v>0.37037037037037041</v>
          </cell>
          <cell r="Z239">
            <v>35.925925925925931</v>
          </cell>
        </row>
        <row r="240">
          <cell r="B240">
            <v>43785</v>
          </cell>
          <cell r="C240" t="str">
            <v>B-14 (Production/Injection)</v>
          </cell>
          <cell r="D240" t="str">
            <v>B-14 (Production/Injection):Zone3</v>
          </cell>
          <cell r="E240">
            <v>10</v>
          </cell>
          <cell r="F240">
            <v>30</v>
          </cell>
          <cell r="G240">
            <v>346</v>
          </cell>
          <cell r="H240">
            <v>184</v>
          </cell>
          <cell r="I240">
            <v>4</v>
          </cell>
          <cell r="J240">
            <v>280</v>
          </cell>
          <cell r="K240">
            <v>3</v>
          </cell>
          <cell r="L240">
            <v>283</v>
          </cell>
          <cell r="M240">
            <v>1.0600706713780919</v>
          </cell>
          <cell r="N240">
            <v>7.77</v>
          </cell>
          <cell r="O240">
            <v>7.77</v>
          </cell>
          <cell r="P240">
            <v>0</v>
          </cell>
          <cell r="Q240">
            <v>0</v>
          </cell>
          <cell r="R240">
            <v>27750</v>
          </cell>
          <cell r="T240">
            <v>36.422136422136425</v>
          </cell>
          <cell r="V240" t="str">
            <v>NF, choke 30%</v>
          </cell>
          <cell r="W240">
            <v>7770</v>
          </cell>
          <cell r="X240">
            <v>0</v>
          </cell>
          <cell r="Y240">
            <v>0.38610038610038611</v>
          </cell>
          <cell r="Z240">
            <v>36.036036036036037</v>
          </cell>
        </row>
        <row r="241">
          <cell r="B241">
            <v>43786</v>
          </cell>
          <cell r="C241" t="str">
            <v>B-14 (Production/Injection)</v>
          </cell>
          <cell r="D241" t="str">
            <v>B-14 (Production/Injection):Zone3</v>
          </cell>
          <cell r="E241">
            <v>9</v>
          </cell>
          <cell r="F241">
            <v>30</v>
          </cell>
          <cell r="G241">
            <v>337</v>
          </cell>
          <cell r="H241">
            <v>189</v>
          </cell>
          <cell r="I241">
            <v>3</v>
          </cell>
          <cell r="J241">
            <v>263</v>
          </cell>
          <cell r="K241">
            <v>3</v>
          </cell>
          <cell r="L241">
            <v>266</v>
          </cell>
          <cell r="M241">
            <v>1.1278195488721805</v>
          </cell>
          <cell r="N241">
            <v>7.65</v>
          </cell>
          <cell r="O241">
            <v>7.65</v>
          </cell>
          <cell r="P241">
            <v>0</v>
          </cell>
          <cell r="Q241">
            <v>0</v>
          </cell>
          <cell r="R241">
            <v>29087.452471482891</v>
          </cell>
          <cell r="T241">
            <v>34.771241830065357</v>
          </cell>
          <cell r="V241" t="str">
            <v>NF, choke 30%</v>
          </cell>
          <cell r="W241">
            <v>7650</v>
          </cell>
          <cell r="X241">
            <v>0</v>
          </cell>
          <cell r="Y241">
            <v>0.39215686274509803</v>
          </cell>
          <cell r="Z241">
            <v>34.37908496732026</v>
          </cell>
        </row>
        <row r="242">
          <cell r="B242">
            <v>43787</v>
          </cell>
          <cell r="C242" t="str">
            <v>B-14 (Production/Injection)</v>
          </cell>
          <cell r="D242" t="str">
            <v>B-14 (Production/Injection):Zone3</v>
          </cell>
          <cell r="E242">
            <v>16</v>
          </cell>
          <cell r="F242">
            <v>30</v>
          </cell>
          <cell r="G242">
            <v>241</v>
          </cell>
          <cell r="H242">
            <v>239</v>
          </cell>
          <cell r="I242">
            <v>3</v>
          </cell>
          <cell r="J242">
            <v>239</v>
          </cell>
          <cell r="K242">
            <v>2</v>
          </cell>
          <cell r="L242">
            <v>241</v>
          </cell>
          <cell r="M242">
            <v>0.82987551867219922</v>
          </cell>
          <cell r="N242">
            <v>7.6</v>
          </cell>
          <cell r="O242">
            <v>7.6</v>
          </cell>
          <cell r="P242">
            <v>0</v>
          </cell>
          <cell r="Q242">
            <v>0</v>
          </cell>
          <cell r="R242">
            <v>31799.163179916319</v>
          </cell>
          <cell r="T242">
            <v>31.710526315789473</v>
          </cell>
          <cell r="V242" t="str">
            <v>NF, choke 30%</v>
          </cell>
          <cell r="W242">
            <v>7600</v>
          </cell>
          <cell r="X242">
            <v>0</v>
          </cell>
          <cell r="Y242">
            <v>0.26315789473684209</v>
          </cell>
          <cell r="Z242">
            <v>31.447368421052634</v>
          </cell>
        </row>
        <row r="243">
          <cell r="B243">
            <v>43788</v>
          </cell>
          <cell r="C243" t="str">
            <v>B-14 (Production/Injection)</v>
          </cell>
          <cell r="D243" t="str">
            <v>B-14 (Production/Injection):Zone3</v>
          </cell>
          <cell r="E243">
            <v>13</v>
          </cell>
          <cell r="F243">
            <v>30</v>
          </cell>
          <cell r="G243">
            <v>328</v>
          </cell>
          <cell r="H243">
            <v>183</v>
          </cell>
          <cell r="I243">
            <v>4</v>
          </cell>
          <cell r="J243">
            <v>248</v>
          </cell>
          <cell r="K243">
            <v>3</v>
          </cell>
          <cell r="L243">
            <v>251</v>
          </cell>
          <cell r="M243">
            <v>1.1952191235059761</v>
          </cell>
          <cell r="N243">
            <v>6.4</v>
          </cell>
          <cell r="O243">
            <v>6.4</v>
          </cell>
          <cell r="P243">
            <v>0</v>
          </cell>
          <cell r="Q243">
            <v>0</v>
          </cell>
          <cell r="R243">
            <v>25806.451612903227</v>
          </cell>
          <cell r="T243">
            <v>39.0625</v>
          </cell>
          <cell r="V243" t="str">
            <v>NF, Choke 30%</v>
          </cell>
          <cell r="W243">
            <v>6400</v>
          </cell>
          <cell r="X243">
            <v>0</v>
          </cell>
          <cell r="Y243">
            <v>0.46875</v>
          </cell>
          <cell r="Z243">
            <v>38.75</v>
          </cell>
        </row>
        <row r="244">
          <cell r="B244">
            <v>43789</v>
          </cell>
          <cell r="C244" t="str">
            <v>B-14 (Production/Injection)</v>
          </cell>
          <cell r="D244" t="str">
            <v>B-14 (Production/Injection):Zone3</v>
          </cell>
          <cell r="E244">
            <v>9</v>
          </cell>
          <cell r="F244">
            <v>30</v>
          </cell>
          <cell r="G244">
            <v>324</v>
          </cell>
          <cell r="H244">
            <v>180</v>
          </cell>
          <cell r="I244">
            <v>4</v>
          </cell>
          <cell r="J244">
            <v>255</v>
          </cell>
          <cell r="K244">
            <v>3</v>
          </cell>
          <cell r="L244">
            <v>258</v>
          </cell>
          <cell r="M244">
            <v>1.1627906976744187</v>
          </cell>
          <cell r="N244">
            <v>6.2</v>
          </cell>
          <cell r="O244">
            <v>6.2</v>
          </cell>
          <cell r="P244">
            <v>0</v>
          </cell>
          <cell r="Q244">
            <v>0</v>
          </cell>
          <cell r="R244">
            <v>24313.725490196077</v>
          </cell>
          <cell r="T244">
            <v>41.612903225806448</v>
          </cell>
          <cell r="V244" t="str">
            <v>NF, choke 30%</v>
          </cell>
          <cell r="W244">
            <v>6200</v>
          </cell>
          <cell r="X244">
            <v>0</v>
          </cell>
          <cell r="Y244">
            <v>0.48387096774193544</v>
          </cell>
          <cell r="Z244">
            <v>41.129032258064512</v>
          </cell>
        </row>
        <row r="245">
          <cell r="B245">
            <v>43790</v>
          </cell>
          <cell r="C245" t="str">
            <v>B-14 (Production/Injection)</v>
          </cell>
          <cell r="D245" t="str">
            <v>B-14 (Production/Injection):Zone3</v>
          </cell>
          <cell r="E245">
            <v>9</v>
          </cell>
          <cell r="F245">
            <v>30</v>
          </cell>
          <cell r="G245">
            <v>320</v>
          </cell>
          <cell r="H245">
            <v>186</v>
          </cell>
          <cell r="I245">
            <v>4</v>
          </cell>
          <cell r="J245">
            <v>242</v>
          </cell>
          <cell r="K245">
            <v>2</v>
          </cell>
          <cell r="L245">
            <v>244</v>
          </cell>
          <cell r="M245">
            <v>0.81967213114754101</v>
          </cell>
          <cell r="N245">
            <v>6.5</v>
          </cell>
          <cell r="O245">
            <v>6.5</v>
          </cell>
          <cell r="P245">
            <v>0</v>
          </cell>
          <cell r="Q245">
            <v>0</v>
          </cell>
          <cell r="R245">
            <v>26859.504132231406</v>
          </cell>
          <cell r="T245">
            <v>37.53846153846154</v>
          </cell>
          <cell r="V245" t="str">
            <v>NF, choke 30%</v>
          </cell>
          <cell r="W245">
            <v>6500</v>
          </cell>
          <cell r="X245">
            <v>0</v>
          </cell>
          <cell r="Y245">
            <v>0.30769230769230771</v>
          </cell>
          <cell r="Z245">
            <v>37.230769230769234</v>
          </cell>
        </row>
        <row r="246">
          <cell r="B246">
            <v>43791</v>
          </cell>
          <cell r="C246" t="str">
            <v>B-14 (Production/Injection)</v>
          </cell>
          <cell r="D246" t="str">
            <v>B-14 (Production/Injection):Zone3</v>
          </cell>
          <cell r="E246">
            <v>7</v>
          </cell>
          <cell r="F246">
            <v>30</v>
          </cell>
          <cell r="G246">
            <v>317</v>
          </cell>
          <cell r="H246">
            <v>182</v>
          </cell>
          <cell r="I246">
            <v>4</v>
          </cell>
          <cell r="J246">
            <v>214</v>
          </cell>
          <cell r="K246">
            <v>2</v>
          </cell>
          <cell r="L246">
            <v>216</v>
          </cell>
          <cell r="M246">
            <v>0.92592592592592593</v>
          </cell>
          <cell r="N246">
            <v>6.44</v>
          </cell>
          <cell r="O246">
            <v>6.44</v>
          </cell>
          <cell r="P246">
            <v>0</v>
          </cell>
          <cell r="Q246">
            <v>0</v>
          </cell>
          <cell r="R246">
            <v>30093.457943925234</v>
          </cell>
          <cell r="T246">
            <v>33.54037267080745</v>
          </cell>
          <cell r="V246" t="str">
            <v>NF, Choke 30%</v>
          </cell>
          <cell r="W246">
            <v>6440</v>
          </cell>
          <cell r="X246">
            <v>0</v>
          </cell>
          <cell r="Y246">
            <v>0.3105590062111801</v>
          </cell>
          <cell r="Z246">
            <v>33.229813664596271</v>
          </cell>
        </row>
        <row r="247">
          <cell r="B247">
            <v>43792</v>
          </cell>
          <cell r="C247" t="str">
            <v>B-14 (Production/Injection)</v>
          </cell>
          <cell r="D247" t="str">
            <v>B-14 (Production/Injection):Zone3</v>
          </cell>
          <cell r="E247">
            <v>5</v>
          </cell>
          <cell r="F247">
            <v>30</v>
          </cell>
          <cell r="G247">
            <v>316</v>
          </cell>
          <cell r="H247">
            <v>180</v>
          </cell>
          <cell r="I247">
            <v>4</v>
          </cell>
          <cell r="J247">
            <v>225</v>
          </cell>
          <cell r="K247">
            <v>2</v>
          </cell>
          <cell r="L247">
            <v>227</v>
          </cell>
          <cell r="M247">
            <v>0.88105726872246692</v>
          </cell>
          <cell r="N247">
            <v>6.5</v>
          </cell>
          <cell r="O247">
            <v>6.5</v>
          </cell>
          <cell r="P247">
            <v>0</v>
          </cell>
          <cell r="Q247">
            <v>0</v>
          </cell>
          <cell r="R247">
            <v>28888.888888888891</v>
          </cell>
          <cell r="T247">
            <v>34.92307692307692</v>
          </cell>
          <cell r="V247" t="str">
            <v>NF, gas slightly increase</v>
          </cell>
          <cell r="W247">
            <v>6500</v>
          </cell>
          <cell r="X247">
            <v>0</v>
          </cell>
          <cell r="Y247">
            <v>0.30769230769230771</v>
          </cell>
          <cell r="Z247">
            <v>34.615384615384613</v>
          </cell>
        </row>
        <row r="248">
          <cell r="B248">
            <v>43793</v>
          </cell>
          <cell r="C248" t="str">
            <v>B-14 (Production/Injection)</v>
          </cell>
          <cell r="D248" t="str">
            <v>B-14 (Production/Injection):Zone3</v>
          </cell>
          <cell r="E248">
            <v>8</v>
          </cell>
          <cell r="F248">
            <v>30</v>
          </cell>
          <cell r="G248">
            <v>314</v>
          </cell>
          <cell r="H248">
            <v>182</v>
          </cell>
          <cell r="I248">
            <v>4</v>
          </cell>
          <cell r="J248">
            <v>195</v>
          </cell>
          <cell r="K248">
            <v>2</v>
          </cell>
          <cell r="L248">
            <v>197</v>
          </cell>
          <cell r="M248">
            <v>1.015228426395939</v>
          </cell>
          <cell r="N248">
            <v>6.3</v>
          </cell>
          <cell r="O248">
            <v>6.3</v>
          </cell>
          <cell r="P248">
            <v>0</v>
          </cell>
          <cell r="Q248">
            <v>0</v>
          </cell>
          <cell r="R248">
            <v>32307.692307692309</v>
          </cell>
          <cell r="T248">
            <v>31.269841269841269</v>
          </cell>
          <cell r="V248" t="str">
            <v>NF</v>
          </cell>
          <cell r="W248">
            <v>6300</v>
          </cell>
          <cell r="X248">
            <v>0</v>
          </cell>
          <cell r="Y248">
            <v>0.31746031746031744</v>
          </cell>
          <cell r="Z248">
            <v>30.952380952380953</v>
          </cell>
        </row>
        <row r="249">
          <cell r="B249">
            <v>43794</v>
          </cell>
          <cell r="C249" t="str">
            <v>B-14 (Production/Injection)</v>
          </cell>
          <cell r="D249" t="str">
            <v>B-14 (Production/Injection):Zone3</v>
          </cell>
          <cell r="E249">
            <v>8</v>
          </cell>
          <cell r="F249">
            <v>30</v>
          </cell>
          <cell r="G249">
            <v>312</v>
          </cell>
          <cell r="H249">
            <v>189</v>
          </cell>
          <cell r="I249">
            <v>3</v>
          </cell>
          <cell r="J249">
            <v>185</v>
          </cell>
          <cell r="K249">
            <v>2</v>
          </cell>
          <cell r="L249">
            <v>187</v>
          </cell>
          <cell r="M249">
            <v>1.0695187165775402</v>
          </cell>
          <cell r="N249">
            <v>6.4</v>
          </cell>
          <cell r="O249">
            <v>6.4</v>
          </cell>
          <cell r="P249">
            <v>0</v>
          </cell>
          <cell r="Q249">
            <v>0</v>
          </cell>
          <cell r="R249">
            <v>34594.594594594593</v>
          </cell>
          <cell r="T249">
            <v>29.21875</v>
          </cell>
          <cell r="V249" t="str">
            <v>NF</v>
          </cell>
          <cell r="W249">
            <v>6400</v>
          </cell>
          <cell r="X249">
            <v>0</v>
          </cell>
          <cell r="Y249">
            <v>0.3125</v>
          </cell>
          <cell r="Z249">
            <v>28.90625</v>
          </cell>
        </row>
        <row r="250">
          <cell r="B250">
            <v>43795</v>
          </cell>
          <cell r="C250" t="str">
            <v>B-14 (Production/Injection)</v>
          </cell>
          <cell r="D250" t="str">
            <v>B-14 (Production/Injection):Zone3</v>
          </cell>
          <cell r="E250">
            <v>4</v>
          </cell>
          <cell r="F250">
            <v>30</v>
          </cell>
          <cell r="G250">
            <v>311</v>
          </cell>
          <cell r="H250">
            <v>188</v>
          </cell>
          <cell r="I250">
            <v>4</v>
          </cell>
          <cell r="J250">
            <v>188</v>
          </cell>
          <cell r="K250">
            <v>2</v>
          </cell>
          <cell r="L250">
            <v>190</v>
          </cell>
          <cell r="M250">
            <v>1.0526315789473684</v>
          </cell>
          <cell r="N250">
            <v>6.3</v>
          </cell>
          <cell r="O250">
            <v>6.3</v>
          </cell>
          <cell r="P250">
            <v>0</v>
          </cell>
          <cell r="Q250">
            <v>0</v>
          </cell>
          <cell r="R250">
            <v>33510.638297872341</v>
          </cell>
          <cell r="T250">
            <v>30.158730158730158</v>
          </cell>
          <cell r="V250" t="str">
            <v>NF, Choke 30%</v>
          </cell>
          <cell r="W250">
            <v>6300</v>
          </cell>
          <cell r="X250">
            <v>0</v>
          </cell>
          <cell r="Y250">
            <v>0.31746031746031744</v>
          </cell>
          <cell r="Z250">
            <v>29.841269841269842</v>
          </cell>
        </row>
        <row r="251">
          <cell r="B251">
            <v>43798</v>
          </cell>
          <cell r="C251" t="str">
            <v>B-14 (Production/Injection)</v>
          </cell>
          <cell r="D251" t="str">
            <v>B-14 (Production/Injection):Zone3</v>
          </cell>
          <cell r="E251">
            <v>10</v>
          </cell>
          <cell r="F251">
            <v>30</v>
          </cell>
          <cell r="G251">
            <v>289</v>
          </cell>
          <cell r="H251">
            <v>181</v>
          </cell>
          <cell r="I251">
            <v>4</v>
          </cell>
          <cell r="J251">
            <v>166</v>
          </cell>
          <cell r="K251">
            <v>2</v>
          </cell>
          <cell r="L251">
            <v>168</v>
          </cell>
          <cell r="M251">
            <v>1.1904761904761905</v>
          </cell>
          <cell r="N251">
            <v>5.8</v>
          </cell>
          <cell r="O251">
            <v>5.8</v>
          </cell>
          <cell r="P251">
            <v>0</v>
          </cell>
          <cell r="Q251">
            <v>0</v>
          </cell>
          <cell r="R251">
            <v>34939.759036144576</v>
          </cell>
          <cell r="T251">
            <v>28.96551724137931</v>
          </cell>
          <cell r="V251" t="str">
            <v>NF, Choke 30%</v>
          </cell>
          <cell r="W251">
            <v>5800</v>
          </cell>
          <cell r="X251">
            <v>0</v>
          </cell>
          <cell r="Y251">
            <v>0.34482758620689657</v>
          </cell>
          <cell r="Z251">
            <v>28.620689655172416</v>
          </cell>
        </row>
        <row r="252">
          <cell r="B252">
            <v>43799</v>
          </cell>
          <cell r="C252" t="str">
            <v>B-14 (Production/Injection)</v>
          </cell>
          <cell r="D252" t="str">
            <v>B-14 (Production/Injection):Zone3</v>
          </cell>
          <cell r="E252">
            <v>12</v>
          </cell>
          <cell r="F252">
            <v>100</v>
          </cell>
          <cell r="G252">
            <v>189</v>
          </cell>
          <cell r="H252">
            <v>173</v>
          </cell>
          <cell r="I252">
            <v>4</v>
          </cell>
          <cell r="J252">
            <v>157</v>
          </cell>
          <cell r="K252">
            <v>3</v>
          </cell>
          <cell r="L252">
            <v>160</v>
          </cell>
          <cell r="M252">
            <v>1.875</v>
          </cell>
          <cell r="N252">
            <v>5.7</v>
          </cell>
          <cell r="O252">
            <v>5.7</v>
          </cell>
          <cell r="P252">
            <v>0</v>
          </cell>
          <cell r="Q252">
            <v>0</v>
          </cell>
          <cell r="R252">
            <v>36305.732484076434</v>
          </cell>
          <cell r="T252">
            <v>28.07017543859649</v>
          </cell>
          <cell r="V252" t="str">
            <v>NF, increase Choke to 100%, WC increase to 2%</v>
          </cell>
          <cell r="W252">
            <v>5700</v>
          </cell>
          <cell r="X252">
            <v>0</v>
          </cell>
          <cell r="Y252">
            <v>0.52631578947368418</v>
          </cell>
          <cell r="Z252">
            <v>27.543859649122805</v>
          </cell>
        </row>
        <row r="253">
          <cell r="B253">
            <v>43800</v>
          </cell>
          <cell r="C253" t="str">
            <v>B-14 (Production/Injection)</v>
          </cell>
          <cell r="D253" t="str">
            <v>B-14 (Production/Injection):Zone3</v>
          </cell>
          <cell r="E253">
            <v>6</v>
          </cell>
          <cell r="F253">
            <v>100</v>
          </cell>
          <cell r="G253">
            <v>194</v>
          </cell>
          <cell r="H253">
            <v>176</v>
          </cell>
          <cell r="I253">
            <v>4</v>
          </cell>
          <cell r="J253">
            <v>160</v>
          </cell>
          <cell r="K253">
            <v>3</v>
          </cell>
          <cell r="L253">
            <v>163</v>
          </cell>
          <cell r="M253">
            <v>1.8404907975460123</v>
          </cell>
          <cell r="N253">
            <v>6</v>
          </cell>
          <cell r="O253">
            <v>6</v>
          </cell>
          <cell r="P253">
            <v>0</v>
          </cell>
          <cell r="Q253">
            <v>0</v>
          </cell>
          <cell r="R253">
            <v>37500</v>
          </cell>
          <cell r="T253">
            <v>27.166666666666668</v>
          </cell>
          <cell r="V253" t="str">
            <v>NF, choke 100%</v>
          </cell>
          <cell r="W253">
            <v>6000</v>
          </cell>
          <cell r="X253">
            <v>0</v>
          </cell>
          <cell r="Y253">
            <v>0.5</v>
          </cell>
          <cell r="Z253">
            <v>26.666666666666668</v>
          </cell>
        </row>
        <row r="254">
          <cell r="B254">
            <v>43801</v>
          </cell>
          <cell r="C254" t="str">
            <v>B-14 (Production/Injection)</v>
          </cell>
          <cell r="D254" t="str">
            <v>B-14 (Production/Injection):Zone3</v>
          </cell>
          <cell r="E254">
            <v>9</v>
          </cell>
          <cell r="F254">
            <v>100</v>
          </cell>
          <cell r="G254">
            <v>194</v>
          </cell>
          <cell r="H254">
            <v>170</v>
          </cell>
          <cell r="I254">
            <v>4</v>
          </cell>
          <cell r="J254">
            <v>160</v>
          </cell>
          <cell r="K254">
            <v>3</v>
          </cell>
          <cell r="L254">
            <v>163</v>
          </cell>
          <cell r="M254">
            <v>1.8404907975460123</v>
          </cell>
          <cell r="N254">
            <v>5.6</v>
          </cell>
          <cell r="O254">
            <v>5.6</v>
          </cell>
          <cell r="P254">
            <v>0</v>
          </cell>
          <cell r="Q254">
            <v>0</v>
          </cell>
          <cell r="R254">
            <v>35000</v>
          </cell>
          <cell r="T254">
            <v>29.107142857142858</v>
          </cell>
          <cell r="V254" t="str">
            <v>NF, choke 100%</v>
          </cell>
          <cell r="W254">
            <v>5600</v>
          </cell>
          <cell r="X254">
            <v>0</v>
          </cell>
          <cell r="Y254">
            <v>0.5357142857142857</v>
          </cell>
          <cell r="Z254">
            <v>28.571428571428573</v>
          </cell>
        </row>
        <row r="255">
          <cell r="B255">
            <v>43802</v>
          </cell>
          <cell r="C255" t="str">
            <v>B-14 (Production/Injection)</v>
          </cell>
          <cell r="D255" t="str">
            <v>B-14 (Production/Injection):Zone3</v>
          </cell>
          <cell r="E255">
            <v>22</v>
          </cell>
          <cell r="F255">
            <v>100</v>
          </cell>
          <cell r="G255">
            <v>193</v>
          </cell>
          <cell r="H255">
            <v>169</v>
          </cell>
          <cell r="I255">
            <v>4</v>
          </cell>
          <cell r="J255">
            <v>162</v>
          </cell>
          <cell r="K255">
            <v>3</v>
          </cell>
          <cell r="L255">
            <v>165</v>
          </cell>
          <cell r="M255">
            <v>1.8181818181818181</v>
          </cell>
          <cell r="N255">
            <v>5.5</v>
          </cell>
          <cell r="O255">
            <v>5.5</v>
          </cell>
          <cell r="P255">
            <v>0</v>
          </cell>
          <cell r="Q255">
            <v>0</v>
          </cell>
          <cell r="R255">
            <v>33950.617283950618</v>
          </cell>
          <cell r="T255">
            <v>30</v>
          </cell>
          <cell r="V255" t="str">
            <v>NF, Choke 100%</v>
          </cell>
          <cell r="W255">
            <v>5500</v>
          </cell>
          <cell r="X255">
            <v>0</v>
          </cell>
          <cell r="Y255">
            <v>0.54545454545454541</v>
          </cell>
          <cell r="Z255">
            <v>29.454545454545453</v>
          </cell>
        </row>
        <row r="256">
          <cell r="B256">
            <v>43818</v>
          </cell>
          <cell r="C256" t="str">
            <v>B-14 (Production/Injection)</v>
          </cell>
          <cell r="D256" t="str">
            <v>B-14 (Production/Injection):Zone3</v>
          </cell>
          <cell r="E256">
            <v>5</v>
          </cell>
          <cell r="F256">
            <v>100</v>
          </cell>
          <cell r="G256">
            <v>187</v>
          </cell>
          <cell r="H256">
            <v>170</v>
          </cell>
          <cell r="I256">
            <v>3.45</v>
          </cell>
          <cell r="J256">
            <v>48</v>
          </cell>
          <cell r="K256">
            <v>97</v>
          </cell>
          <cell r="L256">
            <v>145</v>
          </cell>
          <cell r="M256">
            <v>66.896551724137936</v>
          </cell>
          <cell r="N256">
            <v>3.93</v>
          </cell>
          <cell r="O256">
            <v>3.93</v>
          </cell>
          <cell r="P256">
            <v>0</v>
          </cell>
          <cell r="Q256">
            <v>0</v>
          </cell>
          <cell r="R256">
            <v>81875</v>
          </cell>
          <cell r="T256">
            <v>36.895674300254456</v>
          </cell>
          <cell r="V256" t="str">
            <v>NF, Choke 100%, WC manual 67% (Dec 18%)</v>
          </cell>
          <cell r="W256">
            <v>3930</v>
          </cell>
          <cell r="X256">
            <v>0</v>
          </cell>
          <cell r="Y256">
            <v>24.681933842239186</v>
          </cell>
          <cell r="Z256">
            <v>12.213740458015266</v>
          </cell>
        </row>
        <row r="257">
          <cell r="B257">
            <v>43821</v>
          </cell>
          <cell r="C257" t="str">
            <v>B-14 (Production/Injection)</v>
          </cell>
          <cell r="D257" t="str">
            <v>B-14 (Production/Injection):Zone3</v>
          </cell>
          <cell r="E257">
            <v>11</v>
          </cell>
          <cell r="F257">
            <v>100</v>
          </cell>
          <cell r="G257">
            <v>196</v>
          </cell>
          <cell r="H257">
            <v>167</v>
          </cell>
          <cell r="I257">
            <v>4</v>
          </cell>
          <cell r="J257">
            <v>72</v>
          </cell>
          <cell r="K257">
            <v>118</v>
          </cell>
          <cell r="L257">
            <v>190</v>
          </cell>
          <cell r="M257">
            <v>62.10526315789474</v>
          </cell>
          <cell r="N257">
            <v>3.6</v>
          </cell>
          <cell r="O257">
            <v>3.6</v>
          </cell>
          <cell r="P257">
            <v>0</v>
          </cell>
          <cell r="Q257">
            <v>0</v>
          </cell>
          <cell r="R257">
            <v>50000</v>
          </cell>
          <cell r="T257">
            <v>52.777777777777779</v>
          </cell>
          <cell r="V257" t="str">
            <v>NF, choke 100%, WC manual 62% (Dec 20)</v>
          </cell>
          <cell r="W257">
            <v>3600</v>
          </cell>
          <cell r="X257">
            <v>0</v>
          </cell>
          <cell r="Y257">
            <v>32.777777777777779</v>
          </cell>
          <cell r="Z257">
            <v>20</v>
          </cell>
        </row>
        <row r="258">
          <cell r="B258">
            <v>43827</v>
          </cell>
          <cell r="C258" t="str">
            <v>B-14 (Production/Injection)</v>
          </cell>
          <cell r="D258" t="str">
            <v>B-14 (Production/Injection):Zone3</v>
          </cell>
          <cell r="E258">
            <v>20</v>
          </cell>
          <cell r="F258">
            <v>100</v>
          </cell>
          <cell r="G258">
            <v>187</v>
          </cell>
          <cell r="H258">
            <v>166</v>
          </cell>
          <cell r="I258">
            <v>4</v>
          </cell>
          <cell r="J258">
            <v>47</v>
          </cell>
          <cell r="K258">
            <v>76</v>
          </cell>
          <cell r="L258">
            <v>123</v>
          </cell>
          <cell r="M258">
            <v>61.788617886178862</v>
          </cell>
          <cell r="N258">
            <v>2.9</v>
          </cell>
          <cell r="O258">
            <v>2.9</v>
          </cell>
          <cell r="P258">
            <v>0</v>
          </cell>
          <cell r="Q258">
            <v>0</v>
          </cell>
          <cell r="R258">
            <v>61702.127659574471</v>
          </cell>
          <cell r="T258">
            <v>42.413793103448278</v>
          </cell>
          <cell r="V258" t="str">
            <v>NF, choke 100%</v>
          </cell>
          <cell r="W258">
            <v>2900</v>
          </cell>
          <cell r="X258">
            <v>0</v>
          </cell>
          <cell r="Y258">
            <v>26.206896551724139</v>
          </cell>
          <cell r="Z258">
            <v>16.206896551724139</v>
          </cell>
        </row>
        <row r="259">
          <cell r="B259">
            <v>43832</v>
          </cell>
          <cell r="C259" t="str">
            <v>B-14 (Production/Injection)</v>
          </cell>
          <cell r="D259" t="str">
            <v>B-14 (Production/Injection):Zone3</v>
          </cell>
          <cell r="E259">
            <v>16</v>
          </cell>
          <cell r="F259">
            <v>100</v>
          </cell>
          <cell r="G259">
            <v>193</v>
          </cell>
          <cell r="H259">
            <v>166</v>
          </cell>
          <cell r="I259">
            <v>4</v>
          </cell>
          <cell r="J259">
            <v>50</v>
          </cell>
          <cell r="K259">
            <v>81</v>
          </cell>
          <cell r="L259">
            <v>131</v>
          </cell>
          <cell r="M259">
            <v>61.832061068702288</v>
          </cell>
          <cell r="N259">
            <v>2.4</v>
          </cell>
          <cell r="O259">
            <v>2.4</v>
          </cell>
          <cell r="P259">
            <v>0</v>
          </cell>
          <cell r="Q259">
            <v>0</v>
          </cell>
          <cell r="R259">
            <v>48000</v>
          </cell>
          <cell r="T259">
            <v>54.583333333333336</v>
          </cell>
          <cell r="V259" t="str">
            <v>NF, continue test</v>
          </cell>
          <cell r="W259">
            <v>2400</v>
          </cell>
          <cell r="X259">
            <v>0</v>
          </cell>
          <cell r="Y259">
            <v>33.75</v>
          </cell>
          <cell r="Z259">
            <v>20.833333333333336</v>
          </cell>
        </row>
        <row r="260">
          <cell r="B260">
            <v>43837</v>
          </cell>
          <cell r="C260" t="str">
            <v>B-14 (Production/Injection)</v>
          </cell>
          <cell r="D260" t="str">
            <v>B-14 (Production/Injection):Zone3</v>
          </cell>
          <cell r="E260">
            <v>8</v>
          </cell>
          <cell r="F260">
            <v>100</v>
          </cell>
          <cell r="G260">
            <v>195</v>
          </cell>
          <cell r="H260">
            <v>161</v>
          </cell>
          <cell r="I260">
            <v>4</v>
          </cell>
          <cell r="J260">
            <v>1</v>
          </cell>
          <cell r="K260">
            <v>78</v>
          </cell>
          <cell r="L260">
            <v>79</v>
          </cell>
          <cell r="M260">
            <v>98.734177215189874</v>
          </cell>
          <cell r="N260">
            <v>1.98</v>
          </cell>
          <cell r="O260">
            <v>1.98</v>
          </cell>
          <cell r="P260">
            <v>0</v>
          </cell>
          <cell r="Q260">
            <v>0</v>
          </cell>
          <cell r="R260">
            <v>1980000</v>
          </cell>
          <cell r="T260">
            <v>39.898989898989896</v>
          </cell>
          <cell r="V260" t="str">
            <v>NF, WC increased to 99%</v>
          </cell>
          <cell r="W260">
            <v>1980</v>
          </cell>
          <cell r="X260">
            <v>0</v>
          </cell>
          <cell r="Y260">
            <v>39.393939393939391</v>
          </cell>
          <cell r="Z260">
            <v>0.50505050505050508</v>
          </cell>
        </row>
        <row r="261">
          <cell r="B261">
            <v>43844</v>
          </cell>
          <cell r="C261" t="str">
            <v>B-14 (Production/Injection)</v>
          </cell>
          <cell r="D261" t="str">
            <v>B-14 (Production/Injection):Zone3</v>
          </cell>
          <cell r="E261">
            <v>23</v>
          </cell>
          <cell r="F261">
            <v>100</v>
          </cell>
          <cell r="G261">
            <v>194</v>
          </cell>
          <cell r="H261">
            <v>143</v>
          </cell>
          <cell r="I261">
            <v>4</v>
          </cell>
          <cell r="J261">
            <v>1</v>
          </cell>
          <cell r="K261">
            <v>90</v>
          </cell>
          <cell r="L261">
            <v>91</v>
          </cell>
          <cell r="M261">
            <v>98.901098901098905</v>
          </cell>
          <cell r="N261">
            <v>1.41</v>
          </cell>
          <cell r="O261">
            <v>1.41</v>
          </cell>
          <cell r="P261">
            <v>0</v>
          </cell>
          <cell r="Q261">
            <v>0</v>
          </cell>
          <cell r="R261">
            <v>1410000</v>
          </cell>
          <cell r="T261">
            <v>64.539007092198588</v>
          </cell>
          <cell r="V261" t="str">
            <v>NF</v>
          </cell>
          <cell r="W261">
            <v>1410</v>
          </cell>
          <cell r="X261">
            <v>0</v>
          </cell>
          <cell r="Y261">
            <v>63.829787234042556</v>
          </cell>
          <cell r="Z261">
            <v>0.70921985815602839</v>
          </cell>
        </row>
        <row r="262">
          <cell r="B262">
            <v>43851</v>
          </cell>
          <cell r="C262" t="str">
            <v>B-14 (Production/Injection)</v>
          </cell>
          <cell r="D262" t="str">
            <v>B-14 (Production/Injection):Zone3</v>
          </cell>
          <cell r="E262">
            <v>7</v>
          </cell>
          <cell r="F262">
            <v>100</v>
          </cell>
          <cell r="G262">
            <v>192</v>
          </cell>
          <cell r="H262">
            <v>134</v>
          </cell>
          <cell r="J262">
            <v>1</v>
          </cell>
          <cell r="K262">
            <v>40</v>
          </cell>
          <cell r="L262">
            <v>41</v>
          </cell>
          <cell r="M262">
            <v>97.560975609756099</v>
          </cell>
          <cell r="N262">
            <v>1.18</v>
          </cell>
          <cell r="O262">
            <v>1.18</v>
          </cell>
          <cell r="P262">
            <v>0</v>
          </cell>
          <cell r="Q262">
            <v>0</v>
          </cell>
          <cell r="R262">
            <v>1180000</v>
          </cell>
          <cell r="T262">
            <v>34.745762711864408</v>
          </cell>
          <cell r="V262" t="str">
            <v>NF</v>
          </cell>
          <cell r="W262">
            <v>1180</v>
          </cell>
          <cell r="X262">
            <v>0</v>
          </cell>
          <cell r="Y262">
            <v>33.898305084745765</v>
          </cell>
          <cell r="Z262">
            <v>0.84745762711864414</v>
          </cell>
        </row>
        <row r="263">
          <cell r="B263">
            <v>43855</v>
          </cell>
          <cell r="C263" t="str">
            <v>B-14 (Production/Injection)</v>
          </cell>
          <cell r="D263" t="str">
            <v>B-14 (Production/Injection):Zone3</v>
          </cell>
          <cell r="E263">
            <v>10</v>
          </cell>
          <cell r="F263">
            <v>100</v>
          </cell>
          <cell r="G263">
            <v>193</v>
          </cell>
          <cell r="H263">
            <v>133</v>
          </cell>
          <cell r="I263">
            <v>2</v>
          </cell>
          <cell r="J263">
            <v>0.4</v>
          </cell>
          <cell r="K263">
            <v>43</v>
          </cell>
          <cell r="L263">
            <v>43.4</v>
          </cell>
          <cell r="M263">
            <v>99.078341013824883</v>
          </cell>
          <cell r="N263">
            <v>0.96</v>
          </cell>
          <cell r="O263">
            <v>0.96</v>
          </cell>
          <cell r="P263">
            <v>0</v>
          </cell>
          <cell r="Q263">
            <v>0</v>
          </cell>
          <cell r="R263">
            <v>2400000</v>
          </cell>
          <cell r="T263">
            <v>45.833333333333336</v>
          </cell>
          <cell r="V263" t="str">
            <v>NF</v>
          </cell>
          <cell r="W263">
            <v>960</v>
          </cell>
          <cell r="X263">
            <v>0</v>
          </cell>
          <cell r="Y263">
            <v>44.791666666666671</v>
          </cell>
          <cell r="Z263">
            <v>0.41666666666666669</v>
          </cell>
        </row>
        <row r="264">
          <cell r="B264">
            <v>43857</v>
          </cell>
          <cell r="C264" t="str">
            <v>B-14 (Production/Injection)</v>
          </cell>
          <cell r="D264" t="str">
            <v>B-14 (Production/Injection):Zone3</v>
          </cell>
          <cell r="E264">
            <v>12</v>
          </cell>
          <cell r="F264">
            <v>100</v>
          </cell>
          <cell r="G264">
            <v>194</v>
          </cell>
          <cell r="H264">
            <v>123</v>
          </cell>
          <cell r="I264">
            <v>3</v>
          </cell>
          <cell r="J264">
            <v>1</v>
          </cell>
          <cell r="K264">
            <v>67</v>
          </cell>
          <cell r="L264">
            <v>68</v>
          </cell>
          <cell r="M264">
            <v>98.529411764705884</v>
          </cell>
          <cell r="N264">
            <v>0.83</v>
          </cell>
          <cell r="O264">
            <v>0.83</v>
          </cell>
          <cell r="P264">
            <v>0</v>
          </cell>
          <cell r="Q264">
            <v>0</v>
          </cell>
          <cell r="R264">
            <v>830000</v>
          </cell>
          <cell r="T264">
            <v>81.92771084337349</v>
          </cell>
          <cell r="V264" t="str">
            <v>NF</v>
          </cell>
          <cell r="W264">
            <v>830</v>
          </cell>
          <cell r="X264">
            <v>0</v>
          </cell>
          <cell r="Y264">
            <v>80.722891566265062</v>
          </cell>
          <cell r="Z264">
            <v>1.2048192771084338</v>
          </cell>
        </row>
        <row r="265">
          <cell r="B265">
            <v>43861</v>
          </cell>
          <cell r="C265" t="str">
            <v>B-14 (Production/Injection)</v>
          </cell>
          <cell r="D265" t="str">
            <v>B-14 (Production/Injection):Zone3</v>
          </cell>
          <cell r="E265">
            <v>11</v>
          </cell>
          <cell r="F265">
            <v>100</v>
          </cell>
          <cell r="G265">
            <v>186</v>
          </cell>
          <cell r="H265">
            <v>82</v>
          </cell>
          <cell r="I265">
            <v>1</v>
          </cell>
          <cell r="J265">
            <v>0</v>
          </cell>
          <cell r="K265">
            <v>1</v>
          </cell>
          <cell r="L265">
            <v>1</v>
          </cell>
          <cell r="M265">
            <v>100</v>
          </cell>
          <cell r="N265">
            <v>0.2</v>
          </cell>
          <cell r="O265">
            <v>0.2</v>
          </cell>
          <cell r="P265">
            <v>0</v>
          </cell>
          <cell r="Q265">
            <v>0</v>
          </cell>
          <cell r="R265">
            <v>0</v>
          </cell>
          <cell r="T265">
            <v>5</v>
          </cell>
          <cell r="V265" t="str">
            <v>NF, loaded up</v>
          </cell>
          <cell r="W265">
            <v>200</v>
          </cell>
          <cell r="X265">
            <v>0</v>
          </cell>
          <cell r="Y265">
            <v>5</v>
          </cell>
          <cell r="Z265">
            <v>0</v>
          </cell>
        </row>
        <row r="266">
          <cell r="B266">
            <v>43864</v>
          </cell>
          <cell r="C266" t="str">
            <v>B-14 (Production/Injection)</v>
          </cell>
          <cell r="D266" t="str">
            <v>B-14 (Production/Injection):Zone3</v>
          </cell>
          <cell r="E266">
            <v>19</v>
          </cell>
          <cell r="F266">
            <v>100</v>
          </cell>
          <cell r="G266">
            <v>186</v>
          </cell>
          <cell r="H266">
            <v>81</v>
          </cell>
          <cell r="I266">
            <v>1</v>
          </cell>
          <cell r="J266">
            <v>0</v>
          </cell>
          <cell r="K266">
            <v>0</v>
          </cell>
          <cell r="L266">
            <v>0</v>
          </cell>
          <cell r="M266">
            <v>0</v>
          </cell>
          <cell r="N266">
            <v>0.04</v>
          </cell>
          <cell r="O266">
            <v>0.04</v>
          </cell>
          <cell r="P266">
            <v>0</v>
          </cell>
          <cell r="Q266">
            <v>0</v>
          </cell>
          <cell r="R266">
            <v>0</v>
          </cell>
          <cell r="T266">
            <v>0</v>
          </cell>
          <cell r="V266" t="str">
            <v>NF, SITP 801 psig, post PBU 2 days, still load up.</v>
          </cell>
          <cell r="W266">
            <v>40</v>
          </cell>
          <cell r="X266">
            <v>0</v>
          </cell>
          <cell r="Y266">
            <v>0</v>
          </cell>
          <cell r="Z266">
            <v>0</v>
          </cell>
        </row>
        <row r="267">
          <cell r="B267">
            <v>43869</v>
          </cell>
          <cell r="C267" t="str">
            <v>B-14 (Production/Injection)</v>
          </cell>
          <cell r="D267" t="str">
            <v>B-14 (Production/Injection):Zone3</v>
          </cell>
          <cell r="E267">
            <v>18</v>
          </cell>
          <cell r="F267">
            <v>100</v>
          </cell>
          <cell r="G267">
            <v>185</v>
          </cell>
          <cell r="H267">
            <v>81</v>
          </cell>
          <cell r="I267">
            <v>2</v>
          </cell>
          <cell r="J267">
            <v>0</v>
          </cell>
          <cell r="K267">
            <v>2</v>
          </cell>
          <cell r="L267">
            <v>2</v>
          </cell>
          <cell r="M267">
            <v>100</v>
          </cell>
          <cell r="N267">
            <v>0.32</v>
          </cell>
          <cell r="O267">
            <v>0.32</v>
          </cell>
          <cell r="P267">
            <v>0</v>
          </cell>
          <cell r="Q267">
            <v>0</v>
          </cell>
          <cell r="R267">
            <v>0</v>
          </cell>
          <cell r="T267">
            <v>6.25</v>
          </cell>
          <cell r="V267" t="str">
            <v>NF, SITP 1196 pisg, post PBU 4 days, still load up</v>
          </cell>
          <cell r="W267">
            <v>320</v>
          </cell>
          <cell r="X267">
            <v>0</v>
          </cell>
          <cell r="Y267">
            <v>6.25</v>
          </cell>
          <cell r="Z267">
            <v>0</v>
          </cell>
        </row>
        <row r="268">
          <cell r="B268">
            <v>43876</v>
          </cell>
          <cell r="C268" t="str">
            <v>B-14 (Production/Injection)</v>
          </cell>
          <cell r="D268" t="str">
            <v>B-14 (Production/Injection):Zone3</v>
          </cell>
          <cell r="E268">
            <v>12</v>
          </cell>
          <cell r="F268">
            <v>100</v>
          </cell>
          <cell r="G268">
            <v>189</v>
          </cell>
          <cell r="H268">
            <v>85</v>
          </cell>
          <cell r="I268">
            <v>2</v>
          </cell>
          <cell r="J268">
            <v>0</v>
          </cell>
          <cell r="K268">
            <v>2</v>
          </cell>
          <cell r="L268">
            <v>2</v>
          </cell>
          <cell r="M268">
            <v>100</v>
          </cell>
          <cell r="N268">
            <v>0.31</v>
          </cell>
          <cell r="O268">
            <v>0.31</v>
          </cell>
          <cell r="P268">
            <v>0</v>
          </cell>
          <cell r="Q268">
            <v>0</v>
          </cell>
          <cell r="R268">
            <v>0</v>
          </cell>
          <cell r="T268">
            <v>6.4516129032258061</v>
          </cell>
          <cell r="V268" t="str">
            <v>NF, SITP 1370 psig, post PBU 5 days, still load up</v>
          </cell>
          <cell r="W268">
            <v>310</v>
          </cell>
          <cell r="X268">
            <v>0</v>
          </cell>
          <cell r="Y268">
            <v>6.4516129032258069</v>
          </cell>
          <cell r="Z268">
            <v>0</v>
          </cell>
        </row>
        <row r="269">
          <cell r="B269">
            <v>43881</v>
          </cell>
          <cell r="C269" t="str">
            <v>B-14 (Production/Injection)</v>
          </cell>
          <cell r="D269" t="str">
            <v>B-14 (Production/Injection):Zone3</v>
          </cell>
          <cell r="E269">
            <v>3</v>
          </cell>
          <cell r="F269">
            <v>100</v>
          </cell>
          <cell r="G269">
            <v>192</v>
          </cell>
          <cell r="H269">
            <v>81</v>
          </cell>
          <cell r="I269">
            <v>2.5</v>
          </cell>
          <cell r="J269">
            <v>0</v>
          </cell>
          <cell r="K269">
            <v>0</v>
          </cell>
          <cell r="L269">
            <v>0</v>
          </cell>
          <cell r="M269">
            <v>0</v>
          </cell>
          <cell r="N269">
            <v>0.01</v>
          </cell>
          <cell r="O269">
            <v>0.01</v>
          </cell>
          <cell r="P269">
            <v>0</v>
          </cell>
          <cell r="Q269">
            <v>0</v>
          </cell>
          <cell r="R269">
            <v>0</v>
          </cell>
          <cell r="T269">
            <v>0</v>
          </cell>
          <cell r="V269" t="str">
            <v>NF post bullhead 5 days, loaded up</v>
          </cell>
          <cell r="W269">
            <v>10</v>
          </cell>
          <cell r="X269">
            <v>0</v>
          </cell>
          <cell r="Y269">
            <v>0</v>
          </cell>
          <cell r="Z269">
            <v>0</v>
          </cell>
        </row>
        <row r="270">
          <cell r="B270">
            <v>43889</v>
          </cell>
          <cell r="C270" t="str">
            <v>B-14 (Production/Injection)</v>
          </cell>
          <cell r="D270" t="str">
            <v>B-14 (Production/Injection):Zone3</v>
          </cell>
          <cell r="E270">
            <v>22</v>
          </cell>
          <cell r="F270">
            <v>100</v>
          </cell>
          <cell r="G270">
            <v>195</v>
          </cell>
          <cell r="H270">
            <v>83</v>
          </cell>
          <cell r="I270">
            <v>3</v>
          </cell>
          <cell r="J270">
            <v>0</v>
          </cell>
          <cell r="K270">
            <v>2</v>
          </cell>
          <cell r="L270">
            <v>2</v>
          </cell>
          <cell r="M270">
            <v>100</v>
          </cell>
          <cell r="N270">
            <v>0.05</v>
          </cell>
          <cell r="O270">
            <v>0.05</v>
          </cell>
          <cell r="P270">
            <v>0</v>
          </cell>
          <cell r="Q270">
            <v>0</v>
          </cell>
          <cell r="R270">
            <v>0</v>
          </cell>
          <cell r="T270">
            <v>40</v>
          </cell>
          <cell r="V270" t="str">
            <v>NF, after bullhead 6 dyas, SITP 1340#, still loaded up</v>
          </cell>
          <cell r="W270">
            <v>50</v>
          </cell>
          <cell r="X270">
            <v>0</v>
          </cell>
          <cell r="Y270">
            <v>40</v>
          </cell>
          <cell r="Z270">
            <v>0</v>
          </cell>
        </row>
        <row r="271">
          <cell r="B271">
            <v>43898</v>
          </cell>
          <cell r="C271" t="str">
            <v>B-14 (Production/Injection)</v>
          </cell>
          <cell r="D271" t="str">
            <v>B-14 (Production/Injection):Zone3</v>
          </cell>
          <cell r="E271">
            <v>5</v>
          </cell>
          <cell r="F271">
            <v>100</v>
          </cell>
          <cell r="G271">
            <v>184</v>
          </cell>
          <cell r="H271">
            <v>86</v>
          </cell>
          <cell r="I271">
            <v>4</v>
          </cell>
          <cell r="J271">
            <v>0</v>
          </cell>
          <cell r="K271">
            <v>6</v>
          </cell>
          <cell r="L271">
            <v>6</v>
          </cell>
          <cell r="M271">
            <v>100</v>
          </cell>
          <cell r="N271">
            <v>0.08</v>
          </cell>
          <cell r="O271">
            <v>0.08</v>
          </cell>
          <cell r="P271">
            <v>0</v>
          </cell>
          <cell r="Q271">
            <v>0</v>
          </cell>
          <cell r="R271">
            <v>0</v>
          </cell>
          <cell r="T271">
            <v>75</v>
          </cell>
          <cell r="V271" t="str">
            <v>NF, psot PBU 9 days use HP Hose, SITP 1213#, still loaded up</v>
          </cell>
          <cell r="W271">
            <v>80</v>
          </cell>
          <cell r="X271">
            <v>0</v>
          </cell>
          <cell r="Y271">
            <v>75</v>
          </cell>
          <cell r="Z271">
            <v>0</v>
          </cell>
        </row>
        <row r="272">
          <cell r="B272">
            <v>43906</v>
          </cell>
          <cell r="C272" t="str">
            <v>B-14 (Production/Injection)</v>
          </cell>
          <cell r="D272" t="str">
            <v>B-14 (Production/Injection):Zone3</v>
          </cell>
          <cell r="E272">
            <v>6</v>
          </cell>
          <cell r="F272">
            <v>100</v>
          </cell>
          <cell r="G272">
            <v>183</v>
          </cell>
          <cell r="H272">
            <v>90</v>
          </cell>
          <cell r="I272">
            <v>4</v>
          </cell>
          <cell r="J272">
            <v>0</v>
          </cell>
          <cell r="K272">
            <v>5</v>
          </cell>
          <cell r="L272">
            <v>5</v>
          </cell>
          <cell r="M272">
            <v>100</v>
          </cell>
          <cell r="N272">
            <v>0.05</v>
          </cell>
          <cell r="O272">
            <v>0.05</v>
          </cell>
          <cell r="P272">
            <v>0</v>
          </cell>
          <cell r="Q272">
            <v>0</v>
          </cell>
          <cell r="R272">
            <v>0</v>
          </cell>
          <cell r="T272">
            <v>100</v>
          </cell>
          <cell r="V272" t="str">
            <v>NF, post PBU 9 days, SITP 1390#, still load up</v>
          </cell>
          <cell r="W272">
            <v>50</v>
          </cell>
          <cell r="X272">
            <v>0</v>
          </cell>
          <cell r="Y272">
            <v>100</v>
          </cell>
          <cell r="Z272">
            <v>0</v>
          </cell>
        </row>
        <row r="273">
          <cell r="B273">
            <v>43918</v>
          </cell>
          <cell r="C273" t="str">
            <v>B-14 (Production/Injection)</v>
          </cell>
          <cell r="D273" t="str">
            <v>B-14 (Production/Injection):Zone3</v>
          </cell>
          <cell r="E273">
            <v>7</v>
          </cell>
          <cell r="F273">
            <v>100</v>
          </cell>
          <cell r="G273">
            <v>185</v>
          </cell>
          <cell r="H273">
            <v>91</v>
          </cell>
          <cell r="I273">
            <v>5</v>
          </cell>
          <cell r="J273">
            <v>0</v>
          </cell>
          <cell r="K273">
            <v>5</v>
          </cell>
          <cell r="L273">
            <v>5</v>
          </cell>
          <cell r="M273">
            <v>100</v>
          </cell>
          <cell r="N273">
            <v>0.06</v>
          </cell>
          <cell r="O273">
            <v>0.06</v>
          </cell>
          <cell r="P273">
            <v>0</v>
          </cell>
          <cell r="Q273">
            <v>0</v>
          </cell>
          <cell r="R273">
            <v>0</v>
          </cell>
          <cell r="T273">
            <v>83.333333333333329</v>
          </cell>
          <cell r="V273" t="str">
            <v>NF, post PBU 11 days, SITP 1413 psi, low performance.</v>
          </cell>
          <cell r="W273">
            <v>60</v>
          </cell>
          <cell r="X273">
            <v>0</v>
          </cell>
          <cell r="Y273">
            <v>83.333333333333343</v>
          </cell>
          <cell r="Z273">
            <v>0</v>
          </cell>
        </row>
        <row r="274">
          <cell r="B274">
            <v>43959</v>
          </cell>
          <cell r="C274" t="str">
            <v>B-14 (Production/Injection)</v>
          </cell>
          <cell r="D274" t="str">
            <v>B-14 (Production/Injection):Zone3</v>
          </cell>
          <cell r="E274">
            <v>11</v>
          </cell>
          <cell r="F274">
            <v>100</v>
          </cell>
          <cell r="G274">
            <v>179</v>
          </cell>
          <cell r="H274">
            <v>92</v>
          </cell>
          <cell r="I274">
            <v>110</v>
          </cell>
          <cell r="J274">
            <v>0</v>
          </cell>
          <cell r="K274">
            <v>3</v>
          </cell>
          <cell r="L274">
            <v>3</v>
          </cell>
          <cell r="M274">
            <v>100</v>
          </cell>
          <cell r="N274">
            <v>0.05</v>
          </cell>
          <cell r="O274">
            <v>0.05</v>
          </cell>
          <cell r="P274">
            <v>0</v>
          </cell>
          <cell r="R274">
            <v>0</v>
          </cell>
          <cell r="T274">
            <v>60</v>
          </cell>
          <cell r="V274" t="str">
            <v>NF, post PBU a month</v>
          </cell>
          <cell r="W274">
            <v>50</v>
          </cell>
          <cell r="X274">
            <v>0</v>
          </cell>
          <cell r="Y274">
            <v>60</v>
          </cell>
          <cell r="Z274">
            <v>0</v>
          </cell>
        </row>
        <row r="275">
          <cell r="B275">
            <v>43974</v>
          </cell>
          <cell r="C275" t="str">
            <v>B-14 (Production/Injection)</v>
          </cell>
          <cell r="D275" t="str">
            <v>B-14 (Production/Injection):Zone3</v>
          </cell>
          <cell r="E275">
            <v>17</v>
          </cell>
          <cell r="F275">
            <v>100</v>
          </cell>
          <cell r="G275">
            <v>176</v>
          </cell>
          <cell r="H275">
            <v>87</v>
          </cell>
          <cell r="I275">
            <v>108</v>
          </cell>
          <cell r="J275">
            <v>0</v>
          </cell>
          <cell r="K275">
            <v>1</v>
          </cell>
          <cell r="L275">
            <v>1</v>
          </cell>
          <cell r="M275">
            <v>100</v>
          </cell>
          <cell r="N275">
            <v>0.04</v>
          </cell>
          <cell r="O275">
            <v>0.04</v>
          </cell>
          <cell r="P275">
            <v>0</v>
          </cell>
          <cell r="R275">
            <v>0</v>
          </cell>
          <cell r="T275">
            <v>25</v>
          </cell>
          <cell r="V275" t="str">
            <v>NF, post bullhead 11 days since May 12, SITP 1542 psi, low performance.</v>
          </cell>
          <cell r="W275">
            <v>40</v>
          </cell>
          <cell r="X275">
            <v>0</v>
          </cell>
          <cell r="Y275">
            <v>25</v>
          </cell>
          <cell r="Z275">
            <v>0</v>
          </cell>
        </row>
        <row r="276">
          <cell r="B276">
            <v>43981</v>
          </cell>
          <cell r="C276" t="str">
            <v>B-14 (Production/Injection)</v>
          </cell>
          <cell r="D276" t="str">
            <v>B-14 (Production/Injection):Zone3</v>
          </cell>
          <cell r="E276">
            <v>18</v>
          </cell>
          <cell r="F276">
            <v>100</v>
          </cell>
          <cell r="G276">
            <v>183</v>
          </cell>
          <cell r="H276">
            <v>88</v>
          </cell>
          <cell r="I276">
            <v>120</v>
          </cell>
          <cell r="J276">
            <v>0</v>
          </cell>
          <cell r="K276">
            <v>0.81</v>
          </cell>
          <cell r="L276">
            <v>0.81</v>
          </cell>
          <cell r="M276">
            <v>100</v>
          </cell>
          <cell r="N276">
            <v>7.0000000000000007E-2</v>
          </cell>
          <cell r="O276">
            <v>7.0000000000000007E-2</v>
          </cell>
          <cell r="P276">
            <v>0</v>
          </cell>
          <cell r="R276">
            <v>0</v>
          </cell>
          <cell r="T276">
            <v>11.571428571428571</v>
          </cell>
          <cell r="V276" t="str">
            <v>BOL after 5 days PBU, SITP 1400 psi - NO FLOW</v>
          </cell>
          <cell r="W276">
            <v>70</v>
          </cell>
          <cell r="X276">
            <v>0</v>
          </cell>
          <cell r="Y276">
            <v>11.571428571428571</v>
          </cell>
          <cell r="Z276">
            <v>0</v>
          </cell>
        </row>
        <row r="277">
          <cell r="B277">
            <v>43997</v>
          </cell>
          <cell r="C277" t="str">
            <v>B-14 (Production/Injection)</v>
          </cell>
          <cell r="D277" t="str">
            <v>B-14 (Production/Injection):Zone3</v>
          </cell>
          <cell r="E277">
            <v>4</v>
          </cell>
          <cell r="F277">
            <v>100</v>
          </cell>
          <cell r="G277">
            <v>16</v>
          </cell>
          <cell r="H277">
            <v>95</v>
          </cell>
          <cell r="I277">
            <v>13</v>
          </cell>
          <cell r="J277">
            <v>14</v>
          </cell>
          <cell r="K277">
            <v>14</v>
          </cell>
          <cell r="L277">
            <v>28</v>
          </cell>
          <cell r="M277">
            <v>50</v>
          </cell>
          <cell r="N277">
            <v>0.26</v>
          </cell>
          <cell r="O277">
            <v>0.26</v>
          </cell>
          <cell r="P277">
            <v>0</v>
          </cell>
          <cell r="R277">
            <v>18571.428571428572</v>
          </cell>
          <cell r="T277">
            <v>107.69230769230769</v>
          </cell>
          <cell r="V277" t="str">
            <v>SITP 1600 psig, unload to VS, manual WC 50%, pump VS not running, Gas vent metering bef 6.9 MM, after 5.29 MM (-1.6 MM)</v>
          </cell>
          <cell r="W277">
            <v>260</v>
          </cell>
          <cell r="X277">
            <v>0</v>
          </cell>
          <cell r="Y277">
            <v>53.846153846153847</v>
          </cell>
          <cell r="Z277">
            <v>53.846153846153847</v>
          </cell>
        </row>
        <row r="278">
          <cell r="B278">
            <v>43997</v>
          </cell>
          <cell r="C278" t="str">
            <v>B-14 (Production/Injection)</v>
          </cell>
          <cell r="D278" t="str">
            <v>B-14 (Production/Injection):Zone3</v>
          </cell>
          <cell r="E278">
            <v>13</v>
          </cell>
          <cell r="F278">
            <v>100</v>
          </cell>
          <cell r="G278">
            <v>187</v>
          </cell>
          <cell r="H278">
            <v>88</v>
          </cell>
          <cell r="I278">
            <v>14</v>
          </cell>
          <cell r="J278">
            <v>0.36499999999999999</v>
          </cell>
          <cell r="K278">
            <v>0.36499999999999999</v>
          </cell>
          <cell r="L278">
            <v>0.73</v>
          </cell>
          <cell r="M278">
            <v>50</v>
          </cell>
          <cell r="N278">
            <v>0.23</v>
          </cell>
          <cell r="O278">
            <v>0.23</v>
          </cell>
          <cell r="P278">
            <v>0</v>
          </cell>
          <cell r="R278">
            <v>630136.98630136985</v>
          </cell>
          <cell r="T278">
            <v>3.1739130434782608</v>
          </cell>
          <cell r="V278" t="str">
            <v>well test post unload to VS (Venting campaign)</v>
          </cell>
          <cell r="W278">
            <v>230</v>
          </cell>
          <cell r="X278">
            <v>0</v>
          </cell>
          <cell r="Y278">
            <v>1.5869565217391304</v>
          </cell>
          <cell r="Z278">
            <v>1.5869565217391304</v>
          </cell>
        </row>
        <row r="279">
          <cell r="B279">
            <v>43998</v>
          </cell>
          <cell r="C279" t="str">
            <v>B-14 (Production/Injection)</v>
          </cell>
          <cell r="D279" t="str">
            <v>B-14 (Production/Injection):Zone3</v>
          </cell>
          <cell r="E279">
            <v>8.5</v>
          </cell>
          <cell r="F279">
            <v>100</v>
          </cell>
          <cell r="G279">
            <v>16</v>
          </cell>
          <cell r="H279">
            <v>95</v>
          </cell>
          <cell r="I279">
            <v>13</v>
          </cell>
          <cell r="J279">
            <v>16</v>
          </cell>
          <cell r="K279">
            <v>12</v>
          </cell>
          <cell r="L279">
            <v>28</v>
          </cell>
          <cell r="M279">
            <v>42.857142857142854</v>
          </cell>
          <cell r="N279">
            <v>0.26</v>
          </cell>
          <cell r="O279">
            <v>0.26</v>
          </cell>
          <cell r="P279">
            <v>0</v>
          </cell>
          <cell r="R279">
            <v>16250</v>
          </cell>
          <cell r="T279">
            <v>107.69230769230769</v>
          </cell>
          <cell r="V279" t="str">
            <v>SITP 1600 psig, unload to VS, manual WC 50%, pump VS not running</v>
          </cell>
          <cell r="W279">
            <v>260</v>
          </cell>
          <cell r="X279">
            <v>0</v>
          </cell>
          <cell r="Y279">
            <v>46.153846153846153</v>
          </cell>
          <cell r="Z279">
            <v>61.538461538461533</v>
          </cell>
        </row>
        <row r="280">
          <cell r="B280">
            <v>44024</v>
          </cell>
          <cell r="C280" t="str">
            <v>B-14 (Production/Injection)</v>
          </cell>
          <cell r="D280" t="str">
            <v>B-14 (Production/Injection):Zone3</v>
          </cell>
          <cell r="E280">
            <v>42</v>
          </cell>
          <cell r="F280">
            <v>100</v>
          </cell>
          <cell r="G280">
            <v>181</v>
          </cell>
          <cell r="H280">
            <v>82</v>
          </cell>
          <cell r="I280">
            <v>67</v>
          </cell>
          <cell r="J280">
            <v>1.81</v>
          </cell>
          <cell r="K280">
            <v>1.81</v>
          </cell>
          <cell r="L280">
            <v>3.62</v>
          </cell>
          <cell r="M280">
            <v>50</v>
          </cell>
          <cell r="N280">
            <v>0.06</v>
          </cell>
          <cell r="O280">
            <v>0.06</v>
          </cell>
          <cell r="P280">
            <v>0</v>
          </cell>
          <cell r="R280">
            <v>33149.171270718231</v>
          </cell>
          <cell r="T280">
            <v>61</v>
          </cell>
          <cell r="V280" t="str">
            <v>NF, WC 50%</v>
          </cell>
          <cell r="W280">
            <v>60</v>
          </cell>
          <cell r="X280">
            <v>0</v>
          </cell>
          <cell r="Y280">
            <v>30.166666666666668</v>
          </cell>
          <cell r="Z280">
            <v>30.166666666666668</v>
          </cell>
        </row>
        <row r="281">
          <cell r="B281">
            <v>44072</v>
          </cell>
          <cell r="C281" t="str">
            <v>B-14 (Production/Injection)</v>
          </cell>
          <cell r="D281" t="str">
            <v>B-14 (Production/Injection):Zone3</v>
          </cell>
          <cell r="E281">
            <v>40</v>
          </cell>
          <cell r="F281">
            <v>100</v>
          </cell>
          <cell r="G281">
            <v>193</v>
          </cell>
          <cell r="H281">
            <v>87</v>
          </cell>
          <cell r="I281">
            <v>91</v>
          </cell>
          <cell r="J281">
            <v>1.2</v>
          </cell>
          <cell r="K281">
            <v>1.2</v>
          </cell>
          <cell r="L281">
            <v>2.4</v>
          </cell>
          <cell r="M281">
            <v>50</v>
          </cell>
          <cell r="N281">
            <v>0.06</v>
          </cell>
          <cell r="O281">
            <v>0.06</v>
          </cell>
          <cell r="R281">
            <v>50000</v>
          </cell>
          <cell r="T281">
            <v>40</v>
          </cell>
          <cell r="V281" t="str">
            <v>NF, use WC 50%</v>
          </cell>
          <cell r="W281">
            <v>60</v>
          </cell>
          <cell r="X281">
            <v>0</v>
          </cell>
          <cell r="Y281">
            <v>20</v>
          </cell>
          <cell r="Z281">
            <v>20</v>
          </cell>
        </row>
        <row r="282">
          <cell r="B282">
            <v>44138</v>
          </cell>
          <cell r="C282" t="str">
            <v>B-14 (Production/Injection)</v>
          </cell>
          <cell r="D282" t="str">
            <v>B-14 (Production/Injection):Zone3</v>
          </cell>
          <cell r="E282">
            <v>18</v>
          </cell>
          <cell r="F282">
            <v>100</v>
          </cell>
          <cell r="G282">
            <v>209</v>
          </cell>
          <cell r="H282">
            <v>82</v>
          </cell>
          <cell r="I282">
            <v>156</v>
          </cell>
          <cell r="J282">
            <v>1.82</v>
          </cell>
          <cell r="K282">
            <v>0</v>
          </cell>
          <cell r="L282">
            <v>1.82</v>
          </cell>
          <cell r="M282">
            <v>0</v>
          </cell>
          <cell r="N282">
            <v>0.08</v>
          </cell>
          <cell r="O282">
            <v>0.08</v>
          </cell>
          <cell r="P282">
            <v>0</v>
          </cell>
          <cell r="R282">
            <v>43956.043956043955</v>
          </cell>
          <cell r="T282">
            <v>22.75</v>
          </cell>
          <cell r="V282" t="str">
            <v>NF, WC 100% CONDENSATE (04 NOV 20)</v>
          </cell>
          <cell r="W282">
            <v>80</v>
          </cell>
          <cell r="X282">
            <v>0</v>
          </cell>
          <cell r="Y282">
            <v>0</v>
          </cell>
          <cell r="Z282">
            <v>22.75</v>
          </cell>
        </row>
        <row r="283">
          <cell r="B283">
            <v>44194</v>
          </cell>
          <cell r="C283" t="str">
            <v>B-14 (Production/Injection)</v>
          </cell>
          <cell r="D283" t="str">
            <v>B-14 (Production/Injection):Zone3</v>
          </cell>
          <cell r="E283">
            <v>12</v>
          </cell>
          <cell r="F283">
            <v>100</v>
          </cell>
          <cell r="G283">
            <v>199</v>
          </cell>
          <cell r="H283">
            <v>79</v>
          </cell>
          <cell r="I283">
            <v>240</v>
          </cell>
          <cell r="J283">
            <v>1</v>
          </cell>
          <cell r="K283">
            <v>0</v>
          </cell>
          <cell r="L283">
            <v>1</v>
          </cell>
          <cell r="M283">
            <v>0</v>
          </cell>
          <cell r="N283">
            <v>0</v>
          </cell>
          <cell r="O283">
            <v>0</v>
          </cell>
          <cell r="P283">
            <v>0</v>
          </cell>
          <cell r="Q283">
            <v>0</v>
          </cell>
          <cell r="R283">
            <v>0</v>
          </cell>
          <cell r="T283">
            <v>0</v>
          </cell>
          <cell r="V283" t="str">
            <v>Load up</v>
          </cell>
          <cell r="W283">
            <v>0</v>
          </cell>
          <cell r="X283">
            <v>0</v>
          </cell>
          <cell r="Y283" t="e">
            <v>#DIV/0!</v>
          </cell>
          <cell r="Z283" t="e">
            <v>#DIV/0!</v>
          </cell>
        </row>
        <row r="284">
          <cell r="B284">
            <v>44382</v>
          </cell>
          <cell r="C284" t="str">
            <v>B-14 (Production/Injection)</v>
          </cell>
          <cell r="D284" t="str">
            <v>B-14 (Production/Injection):Zone3</v>
          </cell>
          <cell r="E284">
            <v>21</v>
          </cell>
          <cell r="F284">
            <v>100</v>
          </cell>
          <cell r="G284">
            <v>210</v>
          </cell>
          <cell r="H284">
            <v>88</v>
          </cell>
          <cell r="I284">
            <v>127</v>
          </cell>
          <cell r="J284">
            <v>0</v>
          </cell>
          <cell r="K284">
            <v>0</v>
          </cell>
          <cell r="L284">
            <v>0</v>
          </cell>
          <cell r="M284">
            <v>0</v>
          </cell>
          <cell r="N284">
            <v>0</v>
          </cell>
          <cell r="O284">
            <v>0</v>
          </cell>
          <cell r="R284">
            <v>0</v>
          </cell>
          <cell r="T284">
            <v>0</v>
          </cell>
          <cell r="V284" t="str">
            <v>NF, post PBU, no flow indication</v>
          </cell>
          <cell r="W284">
            <v>0</v>
          </cell>
          <cell r="X284">
            <v>0</v>
          </cell>
        </row>
        <row r="285">
          <cell r="B285">
            <v>44488</v>
          </cell>
          <cell r="C285" t="str">
            <v>B-14 (Production/Injection)</v>
          </cell>
          <cell r="D285" t="str">
            <v>B-14 (Production/Injection):Zone3</v>
          </cell>
          <cell r="E285">
            <v>4.5</v>
          </cell>
          <cell r="F285">
            <v>100</v>
          </cell>
          <cell r="G285">
            <v>195</v>
          </cell>
          <cell r="H285">
            <v>104</v>
          </cell>
          <cell r="I285">
            <v>137</v>
          </cell>
          <cell r="J285">
            <v>13</v>
          </cell>
          <cell r="K285">
            <v>0</v>
          </cell>
          <cell r="L285">
            <v>13</v>
          </cell>
          <cell r="M285">
            <v>0</v>
          </cell>
          <cell r="N285">
            <v>0.02</v>
          </cell>
          <cell r="O285">
            <v>0.02</v>
          </cell>
          <cell r="P285">
            <v>0</v>
          </cell>
          <cell r="R285">
            <v>1538.4615384615386</v>
          </cell>
          <cell r="T285">
            <v>650</v>
          </cell>
          <cell r="V285" t="str">
            <v>NF, SITP 1620#, Flow test prior to GLVCO and add perf. IBS,</v>
          </cell>
          <cell r="W285">
            <v>20</v>
          </cell>
          <cell r="X285">
            <v>0</v>
          </cell>
        </row>
        <row r="286">
          <cell r="B286">
            <v>44501</v>
          </cell>
          <cell r="C286" t="str">
            <v>B-14 (Production/Injection)</v>
          </cell>
          <cell r="D286" t="str">
            <v>B-14 (Production/Injection):Zone3</v>
          </cell>
          <cell r="E286">
            <v>9</v>
          </cell>
          <cell r="F286">
            <v>100</v>
          </cell>
          <cell r="G286">
            <v>189</v>
          </cell>
          <cell r="H286">
            <v>83</v>
          </cell>
          <cell r="I286">
            <v>205</v>
          </cell>
          <cell r="J286">
            <v>3</v>
          </cell>
          <cell r="K286">
            <v>0</v>
          </cell>
          <cell r="L286">
            <v>3</v>
          </cell>
          <cell r="M286">
            <v>0</v>
          </cell>
          <cell r="N286">
            <v>0</v>
          </cell>
          <cell r="O286">
            <v>0</v>
          </cell>
          <cell r="R286">
            <v>0</v>
          </cell>
          <cell r="T286">
            <v>0</v>
          </cell>
          <cell r="V286" t="str">
            <v>NF, Flow test post add perf. IBS, SITP~384 psig, no liquid sampling</v>
          </cell>
          <cell r="W286">
            <v>0</v>
          </cell>
          <cell r="X286">
            <v>0</v>
          </cell>
        </row>
        <row r="287">
          <cell r="B287">
            <v>44502</v>
          </cell>
          <cell r="C287" t="str">
            <v>B-14 (Production/Injection)</v>
          </cell>
          <cell r="D287" t="str">
            <v>B-14 (Production/Injection):Zone3</v>
          </cell>
          <cell r="E287">
            <v>9</v>
          </cell>
          <cell r="F287">
            <v>100</v>
          </cell>
          <cell r="G287">
            <v>189</v>
          </cell>
          <cell r="H287">
            <v>75</v>
          </cell>
          <cell r="I287">
            <v>710</v>
          </cell>
          <cell r="J287">
            <v>0</v>
          </cell>
          <cell r="K287">
            <v>0</v>
          </cell>
          <cell r="L287">
            <v>0</v>
          </cell>
          <cell r="M287">
            <v>0</v>
          </cell>
          <cell r="N287">
            <v>0</v>
          </cell>
          <cell r="O287">
            <v>0</v>
          </cell>
          <cell r="P287">
            <v>0</v>
          </cell>
          <cell r="R287">
            <v>0</v>
          </cell>
          <cell r="T287">
            <v>0</v>
          </cell>
          <cell r="V287" t="str">
            <v>GL meter 1.8 MM, flow test post add perf. IBS, SITP~384 psig, no liquid coming out during sampling, suspect Gas Cycling</v>
          </cell>
          <cell r="W287">
            <v>0</v>
          </cell>
          <cell r="X287">
            <v>0</v>
          </cell>
        </row>
        <row r="288">
          <cell r="B288">
            <v>44503</v>
          </cell>
          <cell r="C288" t="str">
            <v>B-14 (Production/Injection)</v>
          </cell>
          <cell r="D288" t="str">
            <v>B-14 (Production/Injection):Zone3</v>
          </cell>
          <cell r="E288">
            <v>3</v>
          </cell>
          <cell r="F288">
            <v>100</v>
          </cell>
          <cell r="G288">
            <v>194</v>
          </cell>
          <cell r="H288">
            <v>76</v>
          </cell>
          <cell r="I288">
            <v>1141</v>
          </cell>
          <cell r="J288">
            <v>0</v>
          </cell>
          <cell r="K288">
            <v>0</v>
          </cell>
          <cell r="L288">
            <v>0</v>
          </cell>
          <cell r="M288">
            <v>0</v>
          </cell>
          <cell r="N288">
            <v>0</v>
          </cell>
          <cell r="O288">
            <v>1.41</v>
          </cell>
          <cell r="P288">
            <v>1.41</v>
          </cell>
          <cell r="R288">
            <v>0</v>
          </cell>
          <cell r="T288">
            <v>0</v>
          </cell>
          <cell r="V288" t="str">
            <v xml:space="preserve">GL meter 3.2 MM (GL meter&gt;Qg T/S), flow test post add perf. IBS, Gas Cycling_x000D_
</v>
          </cell>
          <cell r="W288">
            <v>0</v>
          </cell>
          <cell r="X288">
            <v>1410</v>
          </cell>
        </row>
        <row r="289">
          <cell r="B289">
            <v>44517</v>
          </cell>
          <cell r="C289" t="str">
            <v>B-14 (Production/Injection)</v>
          </cell>
          <cell r="D289" t="str">
            <v>B-14 (Production/Injection):Zone3</v>
          </cell>
          <cell r="E289">
            <v>8</v>
          </cell>
          <cell r="F289">
            <v>100</v>
          </cell>
          <cell r="G289">
            <v>192</v>
          </cell>
          <cell r="H289">
            <v>93</v>
          </cell>
          <cell r="I289">
            <v>220</v>
          </cell>
          <cell r="J289">
            <v>5</v>
          </cell>
          <cell r="K289">
            <v>0</v>
          </cell>
          <cell r="L289">
            <v>5</v>
          </cell>
          <cell r="M289">
            <v>0</v>
          </cell>
          <cell r="N289">
            <v>0</v>
          </cell>
          <cell r="O289">
            <v>0</v>
          </cell>
          <cell r="P289">
            <v>0</v>
          </cell>
          <cell r="R289">
            <v>0</v>
          </cell>
          <cell r="T289">
            <v>0</v>
          </cell>
          <cell r="V289" t="str">
            <v>NF, flowtest post PBU 12 days, SITP ~1666 psi, WC manual 0%</v>
          </cell>
          <cell r="W289">
            <v>0</v>
          </cell>
          <cell r="X289">
            <v>0</v>
          </cell>
        </row>
        <row r="290">
          <cell r="B290">
            <v>44518</v>
          </cell>
          <cell r="C290" t="str">
            <v>B-14 (Production/Injection)</v>
          </cell>
          <cell r="D290" t="str">
            <v>B-14 (Production/Injection):Zone3</v>
          </cell>
          <cell r="E290">
            <v>8.5</v>
          </cell>
          <cell r="G290">
            <v>202</v>
          </cell>
          <cell r="H290">
            <v>80</v>
          </cell>
          <cell r="I290">
            <v>1204</v>
          </cell>
          <cell r="J290">
            <v>0</v>
          </cell>
          <cell r="K290">
            <v>24</v>
          </cell>
          <cell r="L290">
            <v>24</v>
          </cell>
          <cell r="M290">
            <v>100</v>
          </cell>
          <cell r="N290">
            <v>0</v>
          </cell>
          <cell r="O290">
            <v>1.58</v>
          </cell>
          <cell r="P290">
            <v>1.58</v>
          </cell>
          <cell r="R290">
            <v>0</v>
          </cell>
          <cell r="T290">
            <v>0</v>
          </cell>
          <cell r="V290" t="str">
            <v>GL,GL~3.26MMSCFD, GLV fully opened, GL meter &gt;&gt; Qg TS (discrepancy)</v>
          </cell>
          <cell r="W290">
            <v>0</v>
          </cell>
          <cell r="X290">
            <v>1580</v>
          </cell>
        </row>
        <row r="291">
          <cell r="B291">
            <v>44631</v>
          </cell>
          <cell r="C291" t="str">
            <v>B-14 (Production/Injection)</v>
          </cell>
          <cell r="D291" t="str">
            <v>B-14 (Production/Injection):Zone3</v>
          </cell>
          <cell r="E291">
            <v>6</v>
          </cell>
          <cell r="F291">
            <v>91</v>
          </cell>
          <cell r="G291">
            <v>243</v>
          </cell>
          <cell r="H291">
            <v>72</v>
          </cell>
          <cell r="I291">
            <v>681</v>
          </cell>
          <cell r="J291">
            <v>10</v>
          </cell>
          <cell r="K291">
            <v>0</v>
          </cell>
          <cell r="L291">
            <v>10</v>
          </cell>
          <cell r="M291">
            <v>0</v>
          </cell>
          <cell r="N291">
            <v>4.0000000000000001E-3</v>
          </cell>
          <cell r="O291">
            <v>0.05</v>
          </cell>
          <cell r="P291">
            <v>0.05</v>
          </cell>
          <cell r="R291">
            <v>400</v>
          </cell>
          <cell r="T291">
            <v>2500</v>
          </cell>
          <cell r="V291" t="str">
            <v>GL meter 2.1 MM (GL meter&gt;Qg T/S), no kick off yet</v>
          </cell>
          <cell r="W291">
            <v>4</v>
          </cell>
          <cell r="X291">
            <v>50</v>
          </cell>
        </row>
        <row r="292">
          <cell r="B292">
            <v>44632</v>
          </cell>
          <cell r="C292" t="str">
            <v>B-14 (Production/Injection)</v>
          </cell>
          <cell r="D292" t="str">
            <v>B-14 (Production/Injection):Zone3</v>
          </cell>
          <cell r="E292">
            <v>21</v>
          </cell>
          <cell r="F292">
            <v>91</v>
          </cell>
          <cell r="G292">
            <v>245</v>
          </cell>
          <cell r="H292">
            <v>74</v>
          </cell>
          <cell r="I292">
            <v>956</v>
          </cell>
          <cell r="J292">
            <v>20.93</v>
          </cell>
          <cell r="K292">
            <v>0</v>
          </cell>
          <cell r="L292">
            <v>20.93</v>
          </cell>
          <cell r="M292">
            <v>0</v>
          </cell>
          <cell r="N292">
            <v>8.3999999999999995E-3</v>
          </cell>
          <cell r="O292">
            <v>1.69</v>
          </cell>
          <cell r="P292">
            <v>1.6819999999999999</v>
          </cell>
          <cell r="R292">
            <v>401.33779264214047</v>
          </cell>
          <cell r="T292">
            <v>2491.6666666666665</v>
          </cell>
          <cell r="V292" t="str">
            <v>GL meter 3.23 MM (GL meter&gt; QG TS), water cut 0%</v>
          </cell>
          <cell r="W292">
            <v>8.4</v>
          </cell>
          <cell r="X292">
            <v>1682</v>
          </cell>
        </row>
        <row r="293">
          <cell r="B293">
            <v>44633</v>
          </cell>
          <cell r="C293" t="str">
            <v>B-14 (Production/Injection)</v>
          </cell>
          <cell r="D293" t="str">
            <v>B-14 (Production/Injection):Zone3</v>
          </cell>
          <cell r="E293">
            <v>9</v>
          </cell>
          <cell r="F293">
            <v>91</v>
          </cell>
          <cell r="G293">
            <v>245</v>
          </cell>
          <cell r="H293">
            <v>73</v>
          </cell>
          <cell r="I293">
            <v>840</v>
          </cell>
          <cell r="J293">
            <v>17.3</v>
          </cell>
          <cell r="K293">
            <v>0</v>
          </cell>
          <cell r="L293">
            <v>17.3</v>
          </cell>
          <cell r="M293">
            <v>0</v>
          </cell>
          <cell r="N293">
            <v>6.8999999999999999E-3</v>
          </cell>
          <cell r="O293">
            <v>1.22</v>
          </cell>
          <cell r="P293">
            <v>1.2131000000000001</v>
          </cell>
          <cell r="R293">
            <v>398.84393063583815</v>
          </cell>
          <cell r="T293">
            <v>2507.246376811594</v>
          </cell>
          <cell r="V293" t="str">
            <v>GL meter 2.78 MM (GL meter&gt;QG T/S)</v>
          </cell>
          <cell r="W293">
            <v>6.8999999999999995</v>
          </cell>
          <cell r="X293">
            <v>1213.1000000000001</v>
          </cell>
        </row>
        <row r="294">
          <cell r="B294">
            <v>44636</v>
          </cell>
          <cell r="C294" t="str">
            <v>B-14 (Production/Injection)</v>
          </cell>
          <cell r="D294" t="str">
            <v>B-14 (Production/Injection):Zone3</v>
          </cell>
          <cell r="E294">
            <v>24</v>
          </cell>
          <cell r="F294">
            <v>88</v>
          </cell>
          <cell r="G294">
            <v>240</v>
          </cell>
          <cell r="H294">
            <v>74</v>
          </cell>
          <cell r="I294">
            <v>1154</v>
          </cell>
          <cell r="J294">
            <v>0.2</v>
          </cell>
          <cell r="K294">
            <v>16.8</v>
          </cell>
          <cell r="L294">
            <v>17</v>
          </cell>
          <cell r="M294">
            <v>98.82352941176471</v>
          </cell>
          <cell r="N294">
            <v>1E-4</v>
          </cell>
          <cell r="O294">
            <v>2.6</v>
          </cell>
          <cell r="P294">
            <v>2.6</v>
          </cell>
          <cell r="R294">
            <v>500</v>
          </cell>
          <cell r="T294">
            <v>170000</v>
          </cell>
          <cell r="V294" t="str">
            <v>GL meter 4.2 MM (GL&gt;&gt;QgT/S), WC confirm 99-100%</v>
          </cell>
          <cell r="W294">
            <v>0.1</v>
          </cell>
          <cell r="X294">
            <v>2600</v>
          </cell>
        </row>
        <row r="295">
          <cell r="B295">
            <v>44639</v>
          </cell>
          <cell r="C295" t="str">
            <v>B-14 (Production/Injection)</v>
          </cell>
          <cell r="D295" t="str">
            <v>B-14 (Production/Injection):Zone3</v>
          </cell>
          <cell r="E295">
            <v>12</v>
          </cell>
          <cell r="F295">
            <v>84</v>
          </cell>
          <cell r="G295">
            <v>240</v>
          </cell>
          <cell r="H295">
            <v>73</v>
          </cell>
          <cell r="I295">
            <v>1175</v>
          </cell>
          <cell r="J295">
            <v>0.14000000000000001</v>
          </cell>
          <cell r="K295">
            <v>13.86</v>
          </cell>
          <cell r="L295">
            <v>14</v>
          </cell>
          <cell r="M295">
            <v>99</v>
          </cell>
          <cell r="N295">
            <v>1E-4</v>
          </cell>
          <cell r="O295">
            <v>2.79</v>
          </cell>
          <cell r="P295">
            <v>2.7898999999999998</v>
          </cell>
          <cell r="R295">
            <v>714.28571428571433</v>
          </cell>
          <cell r="T295">
            <v>135500</v>
          </cell>
          <cell r="V295" t="str">
            <v>GL meter 4.36 MM (GL&gt;&gt;Qg TS) WC 99%, send sample to FPSO for salinity analysis</v>
          </cell>
          <cell r="W295">
            <v>0.1</v>
          </cell>
          <cell r="X295">
            <v>2789.8999999999996</v>
          </cell>
        </row>
        <row r="296">
          <cell r="B296">
            <v>44702</v>
          </cell>
          <cell r="C296" t="str">
            <v>B-14 (Production/Injection)</v>
          </cell>
          <cell r="D296" t="str">
            <v>B-14 (Production/Injection):Zone3</v>
          </cell>
          <cell r="E296">
            <v>18</v>
          </cell>
          <cell r="F296">
            <v>72</v>
          </cell>
          <cell r="G296">
            <v>219</v>
          </cell>
          <cell r="H296">
            <v>87</v>
          </cell>
          <cell r="I296">
            <v>516</v>
          </cell>
          <cell r="J296">
            <v>0</v>
          </cell>
          <cell r="K296">
            <v>0.12</v>
          </cell>
          <cell r="L296">
            <v>0.12</v>
          </cell>
          <cell r="M296">
            <v>100</v>
          </cell>
          <cell r="N296">
            <v>0</v>
          </cell>
          <cell r="O296">
            <v>0</v>
          </cell>
          <cell r="P296">
            <v>0</v>
          </cell>
          <cell r="R296">
            <v>0</v>
          </cell>
          <cell r="T296">
            <v>0</v>
          </cell>
          <cell r="V296" t="str">
            <v>NF, well no flow</v>
          </cell>
          <cell r="W296">
            <v>0</v>
          </cell>
          <cell r="X296">
            <v>0</v>
          </cell>
        </row>
        <row r="297">
          <cell r="B297">
            <v>44703</v>
          </cell>
          <cell r="C297" t="str">
            <v>B-14 (Production/Injection)</v>
          </cell>
          <cell r="D297" t="str">
            <v>B-14 (Production/Injection):Zone3</v>
          </cell>
          <cell r="E297">
            <v>13</v>
          </cell>
          <cell r="F297">
            <v>73</v>
          </cell>
          <cell r="G297">
            <v>218</v>
          </cell>
          <cell r="H297">
            <v>76</v>
          </cell>
          <cell r="I297">
            <v>942</v>
          </cell>
          <cell r="J297">
            <v>17.765000000000001</v>
          </cell>
          <cell r="K297">
            <v>3.1349999999999998</v>
          </cell>
          <cell r="L297">
            <v>20.9</v>
          </cell>
          <cell r="M297">
            <v>15</v>
          </cell>
          <cell r="N297">
            <v>8.8999999999999999E-3</v>
          </cell>
          <cell r="O297">
            <v>1.63</v>
          </cell>
          <cell r="P297">
            <v>1.621</v>
          </cell>
          <cell r="R297">
            <v>500.98508302842669</v>
          </cell>
          <cell r="T297">
            <v>2348.3146067415732</v>
          </cell>
          <cell r="V297" t="str">
            <v>GL meter 3.41 MMSCFD (GL&gt;&gt; Qg TS), water cut 22 May 15%</v>
          </cell>
          <cell r="W297">
            <v>8.9</v>
          </cell>
          <cell r="X297">
            <v>1621</v>
          </cell>
        </row>
        <row r="298">
          <cell r="B298">
            <v>44739</v>
          </cell>
          <cell r="C298" t="str">
            <v>B-14 (Production/Injection)</v>
          </cell>
          <cell r="D298" t="str">
            <v>B-14 (Production/Injection):Zone3</v>
          </cell>
          <cell r="E298">
            <v>18</v>
          </cell>
          <cell r="F298">
            <v>100</v>
          </cell>
          <cell r="G298">
            <v>203</v>
          </cell>
          <cell r="H298">
            <v>88</v>
          </cell>
          <cell r="I298">
            <v>808</v>
          </cell>
          <cell r="J298">
            <v>0</v>
          </cell>
          <cell r="K298">
            <v>0</v>
          </cell>
          <cell r="L298">
            <v>0</v>
          </cell>
          <cell r="M298">
            <v>0</v>
          </cell>
          <cell r="N298">
            <v>0</v>
          </cell>
          <cell r="O298">
            <v>0</v>
          </cell>
          <cell r="P298">
            <v>0</v>
          </cell>
          <cell r="R298">
            <v>0</v>
          </cell>
          <cell r="T298">
            <v>0</v>
          </cell>
          <cell r="V298" t="str">
            <v>NF, no flow indication</v>
          </cell>
          <cell r="W298">
            <v>0</v>
          </cell>
          <cell r="X298">
            <v>0</v>
          </cell>
        </row>
        <row r="299">
          <cell r="B299">
            <v>44740</v>
          </cell>
          <cell r="C299" t="str">
            <v>B-14 (Production/Injection)</v>
          </cell>
          <cell r="D299" t="str">
            <v>B-14 (Production/Injection):Zone3</v>
          </cell>
          <cell r="E299">
            <v>18</v>
          </cell>
          <cell r="F299">
            <v>100</v>
          </cell>
          <cell r="G299">
            <v>199</v>
          </cell>
          <cell r="H299">
            <v>78</v>
          </cell>
          <cell r="I299">
            <v>988</v>
          </cell>
          <cell r="J299">
            <v>3</v>
          </cell>
          <cell r="K299">
            <v>0</v>
          </cell>
          <cell r="L299">
            <v>3</v>
          </cell>
          <cell r="M299">
            <v>0</v>
          </cell>
          <cell r="N299">
            <v>3.0000000000000001E-3</v>
          </cell>
          <cell r="O299">
            <v>1.75</v>
          </cell>
          <cell r="P299">
            <v>1.7470000000000001</v>
          </cell>
          <cell r="Q299">
            <v>50</v>
          </cell>
          <cell r="R299">
            <v>1000</v>
          </cell>
          <cell r="T299">
            <v>1000</v>
          </cell>
          <cell r="V299" t="str">
            <v xml:space="preserve">GL meter 3.48 MMSCFD &gt; Qg TS, </v>
          </cell>
          <cell r="W299">
            <v>3</v>
          </cell>
          <cell r="X299">
            <v>1747</v>
          </cell>
        </row>
        <row r="301">
          <cell r="B301">
            <v>44800</v>
          </cell>
          <cell r="C301">
            <v>60</v>
          </cell>
        </row>
        <row r="302">
          <cell r="B302">
            <v>44860</v>
          </cell>
        </row>
        <row r="303">
          <cell r="B303">
            <v>44920</v>
          </cell>
        </row>
        <row r="304">
          <cell r="B304">
            <v>44980</v>
          </cell>
        </row>
        <row r="305">
          <cell r="B305">
            <v>45040</v>
          </cell>
        </row>
        <row r="306">
          <cell r="B306">
            <v>45100</v>
          </cell>
        </row>
        <row r="307">
          <cell r="B307">
            <v>45160</v>
          </cell>
        </row>
        <row r="308">
          <cell r="L308" t="str">
            <v>Tot liq</v>
          </cell>
          <cell r="M308">
            <v>14</v>
          </cell>
          <cell r="N308">
            <v>99</v>
          </cell>
          <cell r="O308" t="str">
            <v>WC</v>
          </cell>
          <cell r="P308" t="str">
            <v>Gas T/S-GL</v>
          </cell>
        </row>
        <row r="309">
          <cell r="L309" t="str">
            <v>oil</v>
          </cell>
          <cell r="M309">
            <v>0.14000000000000057</v>
          </cell>
          <cell r="N309">
            <v>2.79</v>
          </cell>
          <cell r="O309" t="str">
            <v>Tot Qg</v>
          </cell>
          <cell r="P309">
            <v>-1.5700000000000003</v>
          </cell>
        </row>
        <row r="310">
          <cell r="L310" t="str">
            <v>water</v>
          </cell>
          <cell r="M310">
            <v>13.86</v>
          </cell>
          <cell r="N310">
            <v>5.600000000000023E-5</v>
          </cell>
          <cell r="O310" t="str">
            <v>Asso</v>
          </cell>
          <cell r="P310">
            <v>400</v>
          </cell>
        </row>
        <row r="311">
          <cell r="N311">
            <v>2.7899440000000002</v>
          </cell>
          <cell r="O311" t="str">
            <v>GL</v>
          </cell>
        </row>
        <row r="312">
          <cell r="N312">
            <v>4.3600000000000003</v>
          </cell>
          <cell r="O312" t="str">
            <v>GL meter</v>
          </cell>
        </row>
      </sheetData>
      <sheetData sheetId="51">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38769</v>
          </cell>
          <cell r="C26" t="str">
            <v>B-15</v>
          </cell>
          <cell r="D26" t="str">
            <v>B-15:Zone3</v>
          </cell>
          <cell r="E26">
            <v>14</v>
          </cell>
          <cell r="F26">
            <v>100</v>
          </cell>
          <cell r="G26">
            <v>503</v>
          </cell>
          <cell r="H26">
            <v>109</v>
          </cell>
          <cell r="I26">
            <v>1669</v>
          </cell>
          <cell r="J26">
            <v>3</v>
          </cell>
          <cell r="K26">
            <v>3529</v>
          </cell>
          <cell r="L26">
            <v>3532</v>
          </cell>
          <cell r="M26">
            <v>99.915062287655715</v>
          </cell>
          <cell r="N26">
            <v>0</v>
          </cell>
          <cell r="O26">
            <v>3.88</v>
          </cell>
          <cell r="P26">
            <v>3.88</v>
          </cell>
          <cell r="R26">
            <v>0</v>
          </cell>
          <cell r="T26">
            <v>0</v>
          </cell>
          <cell r="V26" t="str">
            <v>This is first to the well on gas lift injection</v>
          </cell>
          <cell r="W26">
            <v>0</v>
          </cell>
          <cell r="X26">
            <v>3880</v>
          </cell>
        </row>
        <row r="27">
          <cell r="B27">
            <v>38771</v>
          </cell>
          <cell r="C27" t="str">
            <v>B-15</v>
          </cell>
          <cell r="D27" t="str">
            <v>B-15:Zone3</v>
          </cell>
          <cell r="E27">
            <v>3.5</v>
          </cell>
          <cell r="F27">
            <v>100</v>
          </cell>
          <cell r="G27">
            <v>503</v>
          </cell>
          <cell r="H27">
            <v>102</v>
          </cell>
          <cell r="I27">
            <v>1423</v>
          </cell>
          <cell r="J27">
            <v>3</v>
          </cell>
          <cell r="K27">
            <v>3155</v>
          </cell>
          <cell r="L27">
            <v>3158</v>
          </cell>
          <cell r="M27">
            <v>99.905003166561116</v>
          </cell>
          <cell r="N27">
            <v>0</v>
          </cell>
          <cell r="O27">
            <v>4.22</v>
          </cell>
          <cell r="P27">
            <v>4.22</v>
          </cell>
          <cell r="R27">
            <v>0</v>
          </cell>
          <cell r="T27">
            <v>0</v>
          </cell>
          <cell r="V27" t="str">
            <v>Watch for GI (4.22) and GF (1.33)</v>
          </cell>
          <cell r="W27">
            <v>0</v>
          </cell>
          <cell r="X27">
            <v>4220</v>
          </cell>
        </row>
        <row r="28">
          <cell r="B28">
            <v>38776</v>
          </cell>
          <cell r="C28" t="str">
            <v>B-15</v>
          </cell>
          <cell r="D28" t="str">
            <v>B-15:Zone3</v>
          </cell>
          <cell r="E28">
            <v>6</v>
          </cell>
          <cell r="F28">
            <v>100</v>
          </cell>
          <cell r="G28">
            <v>503</v>
          </cell>
          <cell r="H28">
            <v>95</v>
          </cell>
          <cell r="I28">
            <v>1356</v>
          </cell>
          <cell r="J28">
            <v>779.62</v>
          </cell>
          <cell r="K28">
            <v>103.75</v>
          </cell>
          <cell r="L28">
            <v>883.37</v>
          </cell>
          <cell r="M28">
            <v>11.744795499054757</v>
          </cell>
          <cell r="N28">
            <v>0</v>
          </cell>
          <cell r="O28">
            <v>4.1100000000000003</v>
          </cell>
          <cell r="P28">
            <v>4.1100000000000003</v>
          </cell>
          <cell r="R28">
            <v>0</v>
          </cell>
          <cell r="T28">
            <v>0</v>
          </cell>
          <cell r="V28" t="str">
            <v>First oil to the well of 79 bopd</v>
          </cell>
          <cell r="W28">
            <v>0</v>
          </cell>
          <cell r="X28">
            <v>4110</v>
          </cell>
        </row>
        <row r="29">
          <cell r="B29">
            <v>38777</v>
          </cell>
          <cell r="C29" t="str">
            <v>B-15</v>
          </cell>
          <cell r="D29" t="str">
            <v>B-15:Zone3</v>
          </cell>
          <cell r="E29">
            <v>9</v>
          </cell>
          <cell r="F29">
            <v>100</v>
          </cell>
          <cell r="G29">
            <v>492</v>
          </cell>
          <cell r="H29">
            <v>93</v>
          </cell>
          <cell r="I29">
            <v>1400</v>
          </cell>
          <cell r="J29">
            <v>136</v>
          </cell>
          <cell r="K29">
            <v>1812</v>
          </cell>
          <cell r="L29">
            <v>1948</v>
          </cell>
          <cell r="M29">
            <v>93.01848049281314</v>
          </cell>
          <cell r="N29">
            <v>0</v>
          </cell>
          <cell r="O29">
            <v>4.22</v>
          </cell>
          <cell r="P29">
            <v>4.22</v>
          </cell>
          <cell r="R29">
            <v>0</v>
          </cell>
          <cell r="T29">
            <v>0</v>
          </cell>
          <cell r="V29" t="str">
            <v>Increasing water cut.</v>
          </cell>
          <cell r="W29">
            <v>0</v>
          </cell>
          <cell r="X29">
            <v>4220</v>
          </cell>
        </row>
        <row r="30">
          <cell r="B30">
            <v>38778</v>
          </cell>
          <cell r="C30" t="str">
            <v>B-15</v>
          </cell>
          <cell r="D30" t="str">
            <v>B-15:Zone3</v>
          </cell>
          <cell r="E30">
            <v>14</v>
          </cell>
          <cell r="F30">
            <v>100</v>
          </cell>
          <cell r="G30">
            <v>493</v>
          </cell>
          <cell r="H30">
            <v>93</v>
          </cell>
          <cell r="I30">
            <v>1381</v>
          </cell>
          <cell r="J30">
            <v>111</v>
          </cell>
          <cell r="K30">
            <v>1927</v>
          </cell>
          <cell r="L30">
            <v>2038</v>
          </cell>
          <cell r="M30">
            <v>94.553483807654558</v>
          </cell>
          <cell r="N30">
            <v>0</v>
          </cell>
          <cell r="O30">
            <v>4.2</v>
          </cell>
          <cell r="P30">
            <v>4.2</v>
          </cell>
          <cell r="R30">
            <v>0</v>
          </cell>
          <cell r="T30">
            <v>0</v>
          </cell>
          <cell r="V30" t="str">
            <v>Need gas prod meter calibration</v>
          </cell>
          <cell r="W30">
            <v>0</v>
          </cell>
          <cell r="X30">
            <v>4200</v>
          </cell>
        </row>
        <row r="31">
          <cell r="B31">
            <v>38780</v>
          </cell>
          <cell r="C31" t="str">
            <v>B-15</v>
          </cell>
          <cell r="D31" t="str">
            <v>B-15:Zone3</v>
          </cell>
          <cell r="E31">
            <v>11</v>
          </cell>
          <cell r="F31">
            <v>100</v>
          </cell>
          <cell r="G31">
            <v>503</v>
          </cell>
          <cell r="H31">
            <v>93</v>
          </cell>
          <cell r="I31">
            <v>1162</v>
          </cell>
          <cell r="J31">
            <v>565</v>
          </cell>
          <cell r="K31">
            <v>86</v>
          </cell>
          <cell r="L31">
            <v>651</v>
          </cell>
          <cell r="M31">
            <v>13.210445468509985</v>
          </cell>
          <cell r="N31">
            <v>0</v>
          </cell>
          <cell r="O31">
            <v>3.77</v>
          </cell>
          <cell r="P31">
            <v>3.77</v>
          </cell>
          <cell r="R31">
            <v>0</v>
          </cell>
          <cell r="T31">
            <v>0</v>
          </cell>
          <cell r="W31">
            <v>0</v>
          </cell>
          <cell r="X31">
            <v>3770</v>
          </cell>
        </row>
        <row r="32">
          <cell r="B32">
            <v>38782</v>
          </cell>
          <cell r="C32" t="str">
            <v>B-15</v>
          </cell>
          <cell r="D32" t="str">
            <v>B-15:Zone3</v>
          </cell>
          <cell r="E32">
            <v>5</v>
          </cell>
          <cell r="F32">
            <v>100</v>
          </cell>
          <cell r="G32">
            <v>503</v>
          </cell>
          <cell r="H32">
            <v>90</v>
          </cell>
          <cell r="I32">
            <v>1347</v>
          </cell>
          <cell r="J32">
            <v>492</v>
          </cell>
          <cell r="K32">
            <v>0</v>
          </cell>
          <cell r="L32">
            <v>492</v>
          </cell>
          <cell r="M32">
            <v>0</v>
          </cell>
          <cell r="N32">
            <v>0</v>
          </cell>
          <cell r="O32">
            <v>4.12</v>
          </cell>
          <cell r="P32">
            <v>4.12</v>
          </cell>
          <cell r="R32">
            <v>0</v>
          </cell>
          <cell r="T32">
            <v>0</v>
          </cell>
          <cell r="V32" t="str">
            <v>Need to retest to confirm the data</v>
          </cell>
          <cell r="W32">
            <v>0</v>
          </cell>
          <cell r="X32">
            <v>4120</v>
          </cell>
        </row>
        <row r="33">
          <cell r="B33">
            <v>38785</v>
          </cell>
          <cell r="C33" t="str">
            <v>B-15</v>
          </cell>
          <cell r="D33" t="str">
            <v>B-15:Zone3</v>
          </cell>
          <cell r="E33">
            <v>9</v>
          </cell>
          <cell r="F33">
            <v>100</v>
          </cell>
          <cell r="G33">
            <v>503</v>
          </cell>
          <cell r="H33">
            <v>89</v>
          </cell>
          <cell r="I33">
            <v>1441</v>
          </cell>
          <cell r="J33">
            <v>469</v>
          </cell>
          <cell r="K33">
            <v>0</v>
          </cell>
          <cell r="L33">
            <v>469</v>
          </cell>
          <cell r="M33">
            <v>0</v>
          </cell>
          <cell r="N33">
            <v>0</v>
          </cell>
          <cell r="O33">
            <v>4.33</v>
          </cell>
          <cell r="P33">
            <v>4.33</v>
          </cell>
          <cell r="R33">
            <v>0</v>
          </cell>
          <cell r="T33">
            <v>0</v>
          </cell>
          <cell r="W33">
            <v>0</v>
          </cell>
          <cell r="X33">
            <v>4330</v>
          </cell>
        </row>
        <row r="34">
          <cell r="B34">
            <v>38788</v>
          </cell>
          <cell r="C34" t="str">
            <v>B-15</v>
          </cell>
          <cell r="D34" t="str">
            <v>B-15:Zone3</v>
          </cell>
          <cell r="E34">
            <v>9</v>
          </cell>
          <cell r="F34">
            <v>100</v>
          </cell>
          <cell r="G34">
            <v>503</v>
          </cell>
          <cell r="H34">
            <v>85</v>
          </cell>
          <cell r="I34">
            <v>1405</v>
          </cell>
          <cell r="J34">
            <v>537</v>
          </cell>
          <cell r="K34">
            <v>210</v>
          </cell>
          <cell r="L34">
            <v>747</v>
          </cell>
          <cell r="M34">
            <v>28.112449799196789</v>
          </cell>
          <cell r="N34">
            <v>0</v>
          </cell>
          <cell r="O34">
            <v>4.3499999999999996</v>
          </cell>
          <cell r="P34">
            <v>4.3499999999999996</v>
          </cell>
          <cell r="R34">
            <v>0</v>
          </cell>
          <cell r="T34">
            <v>0</v>
          </cell>
          <cell r="W34">
            <v>0</v>
          </cell>
          <cell r="X34">
            <v>4350</v>
          </cell>
        </row>
        <row r="35">
          <cell r="B35">
            <v>38829</v>
          </cell>
          <cell r="C35" t="str">
            <v>B-15</v>
          </cell>
          <cell r="D35" t="str">
            <v>B-15:Zone3</v>
          </cell>
          <cell r="E35">
            <v>10</v>
          </cell>
          <cell r="F35">
            <v>100</v>
          </cell>
          <cell r="G35">
            <v>500</v>
          </cell>
          <cell r="H35">
            <v>68</v>
          </cell>
          <cell r="I35">
            <v>1281</v>
          </cell>
          <cell r="J35">
            <v>82</v>
          </cell>
          <cell r="K35">
            <v>53</v>
          </cell>
          <cell r="L35">
            <v>135</v>
          </cell>
          <cell r="M35">
            <v>39.25925925925926</v>
          </cell>
          <cell r="N35">
            <v>0</v>
          </cell>
          <cell r="O35">
            <v>3.3</v>
          </cell>
          <cell r="P35">
            <v>3.3</v>
          </cell>
          <cell r="R35">
            <v>0</v>
          </cell>
          <cell r="T35">
            <v>0</v>
          </cell>
          <cell r="V35" t="str">
            <v>Low Influx (confirm)</v>
          </cell>
          <cell r="W35">
            <v>0</v>
          </cell>
          <cell r="X35">
            <v>3300</v>
          </cell>
        </row>
        <row r="36">
          <cell r="B36">
            <v>38935</v>
          </cell>
          <cell r="C36" t="str">
            <v>B-15</v>
          </cell>
          <cell r="D36" t="str">
            <v>B-15:Zone3</v>
          </cell>
          <cell r="E36">
            <v>7</v>
          </cell>
          <cell r="F36">
            <v>100</v>
          </cell>
          <cell r="G36">
            <v>505</v>
          </cell>
          <cell r="H36">
            <v>91</v>
          </cell>
          <cell r="I36">
            <v>311</v>
          </cell>
          <cell r="J36">
            <v>3</v>
          </cell>
          <cell r="K36">
            <v>955</v>
          </cell>
          <cell r="L36">
            <v>958</v>
          </cell>
          <cell r="M36">
            <v>99.686847599164921</v>
          </cell>
          <cell r="N36">
            <v>0</v>
          </cell>
          <cell r="R36">
            <v>0</v>
          </cell>
          <cell r="T36">
            <v>0</v>
          </cell>
          <cell r="W36">
            <v>0</v>
          </cell>
          <cell r="X36">
            <v>0</v>
          </cell>
        </row>
        <row r="37">
          <cell r="B37">
            <v>38942</v>
          </cell>
          <cell r="C37" t="str">
            <v>B-15</v>
          </cell>
          <cell r="D37" t="str">
            <v>B-15:Zone3</v>
          </cell>
          <cell r="E37">
            <v>8</v>
          </cell>
          <cell r="F37">
            <v>100</v>
          </cell>
          <cell r="G37">
            <v>506</v>
          </cell>
          <cell r="H37">
            <v>91</v>
          </cell>
          <cell r="I37">
            <v>998</v>
          </cell>
          <cell r="J37">
            <v>296</v>
          </cell>
          <cell r="K37">
            <v>0</v>
          </cell>
          <cell r="L37">
            <v>296</v>
          </cell>
          <cell r="M37">
            <v>0</v>
          </cell>
          <cell r="N37">
            <v>0</v>
          </cell>
          <cell r="R37">
            <v>0</v>
          </cell>
          <cell r="T37">
            <v>0</v>
          </cell>
          <cell r="V37" t="str">
            <v>same result w/ previously</v>
          </cell>
          <cell r="W37">
            <v>0</v>
          </cell>
          <cell r="X37">
            <v>0</v>
          </cell>
        </row>
        <row r="38">
          <cell r="B38">
            <v>38970</v>
          </cell>
          <cell r="C38" t="str">
            <v>B-15</v>
          </cell>
          <cell r="D38" t="str">
            <v>B-15:Zone3</v>
          </cell>
          <cell r="E38">
            <v>24</v>
          </cell>
          <cell r="F38">
            <v>100</v>
          </cell>
          <cell r="G38">
            <v>452</v>
          </cell>
          <cell r="H38">
            <v>96</v>
          </cell>
          <cell r="I38">
            <v>1425</v>
          </cell>
          <cell r="J38">
            <v>82</v>
          </cell>
          <cell r="K38">
            <v>2074</v>
          </cell>
          <cell r="L38">
            <v>2156</v>
          </cell>
          <cell r="M38">
            <v>96.196660482374767</v>
          </cell>
          <cell r="N38">
            <v>0</v>
          </cell>
          <cell r="O38">
            <v>2.0699999999999998</v>
          </cell>
          <cell r="P38">
            <v>2.0699999999999998</v>
          </cell>
          <cell r="R38">
            <v>0</v>
          </cell>
          <cell r="T38">
            <v>0</v>
          </cell>
          <cell r="V38" t="str">
            <v xml:space="preserve">GF (1.89), unloading since 9 Sept- need to Re-test </v>
          </cell>
          <cell r="W38">
            <v>0</v>
          </cell>
          <cell r="X38">
            <v>2070</v>
          </cell>
        </row>
        <row r="39">
          <cell r="B39">
            <v>38972</v>
          </cell>
          <cell r="C39" t="str">
            <v>B-15</v>
          </cell>
          <cell r="D39" t="str">
            <v>B-15:Zone3</v>
          </cell>
          <cell r="E39">
            <v>7</v>
          </cell>
          <cell r="F39">
            <v>100</v>
          </cell>
          <cell r="G39">
            <v>452</v>
          </cell>
          <cell r="H39">
            <v>91</v>
          </cell>
          <cell r="I39">
            <v>1609</v>
          </cell>
          <cell r="J39">
            <v>27</v>
          </cell>
          <cell r="K39">
            <v>2030</v>
          </cell>
          <cell r="L39">
            <v>2057</v>
          </cell>
          <cell r="M39">
            <v>98.68740884783665</v>
          </cell>
          <cell r="N39">
            <v>0</v>
          </cell>
          <cell r="O39">
            <v>2.38</v>
          </cell>
          <cell r="P39">
            <v>2.38</v>
          </cell>
          <cell r="R39">
            <v>0</v>
          </cell>
          <cell r="T39">
            <v>0</v>
          </cell>
          <cell r="V39" t="str">
            <v>GF(2.0), DHG 875 Psi. Need to confirm WC</v>
          </cell>
          <cell r="W39">
            <v>0</v>
          </cell>
          <cell r="X39">
            <v>2380</v>
          </cell>
        </row>
        <row r="40">
          <cell r="B40">
            <v>38986</v>
          </cell>
          <cell r="C40" t="str">
            <v>B-15</v>
          </cell>
          <cell r="D40" t="str">
            <v>B-15:Zone3</v>
          </cell>
          <cell r="E40">
            <v>11</v>
          </cell>
          <cell r="F40">
            <v>100</v>
          </cell>
          <cell r="G40">
            <v>442</v>
          </cell>
          <cell r="H40">
            <v>86</v>
          </cell>
          <cell r="I40">
            <v>1685</v>
          </cell>
          <cell r="J40">
            <v>60</v>
          </cell>
          <cell r="K40">
            <v>0</v>
          </cell>
          <cell r="L40">
            <v>60</v>
          </cell>
          <cell r="M40">
            <v>0</v>
          </cell>
          <cell r="N40">
            <v>1.1499999999999999</v>
          </cell>
          <cell r="O40">
            <v>4.13</v>
          </cell>
          <cell r="P40">
            <v>2.98</v>
          </cell>
          <cell r="R40">
            <v>19166.666666666668</v>
          </cell>
          <cell r="S40">
            <v>0</v>
          </cell>
          <cell r="T40">
            <v>52.173913043478258</v>
          </cell>
          <cell r="W40">
            <v>1150</v>
          </cell>
          <cell r="X40">
            <v>2980</v>
          </cell>
        </row>
        <row r="41">
          <cell r="B41">
            <v>39000</v>
          </cell>
          <cell r="C41" t="str">
            <v>B-15</v>
          </cell>
          <cell r="D41" t="str">
            <v>B-15:Zone3</v>
          </cell>
          <cell r="E41">
            <v>12</v>
          </cell>
          <cell r="F41">
            <v>100</v>
          </cell>
          <cell r="G41">
            <v>441</v>
          </cell>
          <cell r="H41">
            <v>82</v>
          </cell>
          <cell r="I41">
            <v>1672</v>
          </cell>
          <cell r="J41">
            <v>133</v>
          </cell>
          <cell r="K41">
            <v>5</v>
          </cell>
          <cell r="L41">
            <v>138</v>
          </cell>
          <cell r="M41">
            <v>3.6231884057971016</v>
          </cell>
          <cell r="N41">
            <v>0</v>
          </cell>
          <cell r="O41">
            <v>3.14</v>
          </cell>
          <cell r="P41">
            <v>3.14</v>
          </cell>
          <cell r="R41">
            <v>0</v>
          </cell>
          <cell r="T41">
            <v>0</v>
          </cell>
          <cell r="V41" t="str">
            <v>GF (2.58)</v>
          </cell>
          <cell r="W41">
            <v>0</v>
          </cell>
          <cell r="X41">
            <v>3140</v>
          </cell>
        </row>
        <row r="42">
          <cell r="B42">
            <v>39010</v>
          </cell>
          <cell r="C42" t="str">
            <v>B-15</v>
          </cell>
          <cell r="D42" t="str">
            <v>B-15:Zone3</v>
          </cell>
          <cell r="E42">
            <v>5</v>
          </cell>
          <cell r="F42">
            <v>100</v>
          </cell>
          <cell r="G42">
            <v>437</v>
          </cell>
          <cell r="H42">
            <v>75</v>
          </cell>
          <cell r="I42">
            <v>1494</v>
          </cell>
          <cell r="J42">
            <v>28</v>
          </cell>
          <cell r="K42">
            <v>0</v>
          </cell>
          <cell r="L42">
            <v>28</v>
          </cell>
          <cell r="M42">
            <v>0</v>
          </cell>
          <cell r="N42">
            <v>6.9999999999999798E-2</v>
          </cell>
          <cell r="O42">
            <v>2.98</v>
          </cell>
          <cell r="P42">
            <v>2.91</v>
          </cell>
          <cell r="R42">
            <v>2499.9999999999927</v>
          </cell>
          <cell r="S42">
            <v>0</v>
          </cell>
          <cell r="T42">
            <v>400.00000000000114</v>
          </cell>
          <cell r="W42">
            <v>69.999999999999801</v>
          </cell>
          <cell r="X42">
            <v>2910</v>
          </cell>
        </row>
        <row r="43">
          <cell r="B43">
            <v>39445</v>
          </cell>
          <cell r="C43" t="str">
            <v>B-15</v>
          </cell>
          <cell r="D43" t="str">
            <v>B-15:Zone3</v>
          </cell>
          <cell r="E43">
            <v>7</v>
          </cell>
          <cell r="F43">
            <v>100</v>
          </cell>
          <cell r="G43">
            <v>483</v>
          </cell>
          <cell r="H43">
            <v>91</v>
          </cell>
          <cell r="I43">
            <v>1761</v>
          </cell>
          <cell r="J43">
            <v>333</v>
          </cell>
          <cell r="K43">
            <v>0</v>
          </cell>
          <cell r="L43">
            <v>333</v>
          </cell>
          <cell r="M43">
            <v>0</v>
          </cell>
          <cell r="N43">
            <v>0</v>
          </cell>
          <cell r="O43">
            <v>2.4900000000000002</v>
          </cell>
          <cell r="P43">
            <v>3.38</v>
          </cell>
          <cell r="R43">
            <v>0</v>
          </cell>
          <cell r="T43">
            <v>0</v>
          </cell>
          <cell r="V43" t="str">
            <v>getting better and stable</v>
          </cell>
          <cell r="W43">
            <v>0</v>
          </cell>
          <cell r="X43">
            <v>3380</v>
          </cell>
        </row>
        <row r="44">
          <cell r="B44">
            <v>39564</v>
          </cell>
          <cell r="C44" t="str">
            <v>B-15</v>
          </cell>
          <cell r="D44" t="str">
            <v>B-15:Zone3</v>
          </cell>
          <cell r="E44">
            <v>14</v>
          </cell>
          <cell r="F44">
            <v>100</v>
          </cell>
          <cell r="G44">
            <v>473</v>
          </cell>
          <cell r="H44">
            <v>85</v>
          </cell>
          <cell r="I44">
            <v>1435</v>
          </cell>
          <cell r="J44">
            <v>3</v>
          </cell>
          <cell r="K44">
            <v>2060</v>
          </cell>
          <cell r="L44">
            <v>2063</v>
          </cell>
          <cell r="M44">
            <v>99.854580707707228</v>
          </cell>
          <cell r="N44">
            <v>0</v>
          </cell>
          <cell r="O44">
            <v>2.5499999999999998</v>
          </cell>
          <cell r="P44">
            <v>2.84</v>
          </cell>
          <cell r="R44">
            <v>0</v>
          </cell>
          <cell r="T44">
            <v>0</v>
          </cell>
          <cell r="V44" t="str">
            <v>GI 3 M, wlt aligned w/ LV</v>
          </cell>
          <cell r="W44">
            <v>0</v>
          </cell>
          <cell r="X44">
            <v>2840</v>
          </cell>
        </row>
        <row r="45">
          <cell r="B45">
            <v>39565</v>
          </cell>
          <cell r="C45" t="str">
            <v>B-15</v>
          </cell>
          <cell r="D45" t="str">
            <v>B-15:Zone3</v>
          </cell>
          <cell r="E45">
            <v>7</v>
          </cell>
          <cell r="F45">
            <v>100</v>
          </cell>
          <cell r="G45">
            <v>473</v>
          </cell>
          <cell r="H45">
            <v>84</v>
          </cell>
          <cell r="I45">
            <v>1516</v>
          </cell>
          <cell r="J45">
            <v>3</v>
          </cell>
          <cell r="K45">
            <v>1874</v>
          </cell>
          <cell r="L45">
            <v>1877</v>
          </cell>
          <cell r="M45">
            <v>99.840170484816198</v>
          </cell>
          <cell r="N45">
            <v>0</v>
          </cell>
          <cell r="O45">
            <v>2.72</v>
          </cell>
          <cell r="P45">
            <v>2.95</v>
          </cell>
          <cell r="R45">
            <v>0</v>
          </cell>
          <cell r="T45">
            <v>0</v>
          </cell>
          <cell r="W45">
            <v>0</v>
          </cell>
          <cell r="X45">
            <v>2950</v>
          </cell>
        </row>
        <row r="46">
          <cell r="B46">
            <v>39580</v>
          </cell>
          <cell r="C46" t="str">
            <v>B-15</v>
          </cell>
          <cell r="D46" t="str">
            <v>B-15:Zone3</v>
          </cell>
          <cell r="E46">
            <v>10</v>
          </cell>
          <cell r="F46">
            <v>100</v>
          </cell>
          <cell r="G46">
            <v>463</v>
          </cell>
          <cell r="H46">
            <v>91</v>
          </cell>
          <cell r="I46">
            <v>1232</v>
          </cell>
          <cell r="J46">
            <v>48</v>
          </cell>
          <cell r="K46">
            <v>0</v>
          </cell>
          <cell r="L46">
            <v>48</v>
          </cell>
          <cell r="M46">
            <v>0</v>
          </cell>
          <cell r="N46">
            <v>0</v>
          </cell>
          <cell r="O46">
            <v>2.11</v>
          </cell>
          <cell r="P46">
            <v>2.77</v>
          </cell>
          <cell r="R46">
            <v>0</v>
          </cell>
          <cell r="T46">
            <v>0</v>
          </cell>
          <cell r="V46" t="str">
            <v>getting better by increase GLI</v>
          </cell>
          <cell r="W46">
            <v>0</v>
          </cell>
          <cell r="X46">
            <v>2770</v>
          </cell>
        </row>
        <row r="47">
          <cell r="B47">
            <v>39621</v>
          </cell>
          <cell r="C47" t="str">
            <v>B-15</v>
          </cell>
          <cell r="D47" t="str">
            <v>B-15:Zone3</v>
          </cell>
          <cell r="E47">
            <v>11</v>
          </cell>
          <cell r="F47">
            <v>100</v>
          </cell>
          <cell r="G47">
            <v>533</v>
          </cell>
          <cell r="H47">
            <v>81</v>
          </cell>
          <cell r="I47">
            <v>1513</v>
          </cell>
          <cell r="J47">
            <v>2</v>
          </cell>
          <cell r="K47">
            <v>574</v>
          </cell>
          <cell r="L47">
            <v>576</v>
          </cell>
          <cell r="M47">
            <v>99.652777777777771</v>
          </cell>
          <cell r="N47">
            <v>0</v>
          </cell>
          <cell r="P47">
            <v>2.67</v>
          </cell>
          <cell r="R47">
            <v>0</v>
          </cell>
          <cell r="T47">
            <v>0</v>
          </cell>
          <cell r="W47">
            <v>0</v>
          </cell>
          <cell r="X47">
            <v>2670</v>
          </cell>
        </row>
        <row r="48">
          <cell r="B48">
            <v>39622</v>
          </cell>
          <cell r="C48" t="str">
            <v>B-15</v>
          </cell>
          <cell r="D48" t="str">
            <v>B-15:Zone3</v>
          </cell>
          <cell r="E48">
            <v>13</v>
          </cell>
          <cell r="F48">
            <v>100</v>
          </cell>
          <cell r="G48">
            <v>533</v>
          </cell>
          <cell r="H48">
            <v>82</v>
          </cell>
          <cell r="I48">
            <v>1514</v>
          </cell>
          <cell r="J48">
            <v>2</v>
          </cell>
          <cell r="K48">
            <v>433</v>
          </cell>
          <cell r="L48">
            <v>435</v>
          </cell>
          <cell r="M48">
            <v>99.540229885057471</v>
          </cell>
          <cell r="N48">
            <v>0</v>
          </cell>
          <cell r="O48">
            <v>2.74</v>
          </cell>
          <cell r="P48">
            <v>3.33</v>
          </cell>
          <cell r="R48">
            <v>0</v>
          </cell>
          <cell r="T48">
            <v>0</v>
          </cell>
          <cell r="V48" t="str">
            <v>cannot find the best to test</v>
          </cell>
          <cell r="W48">
            <v>0</v>
          </cell>
          <cell r="X48">
            <v>3330</v>
          </cell>
        </row>
        <row r="49">
          <cell r="B49">
            <v>39645</v>
          </cell>
          <cell r="C49" t="str">
            <v>B-15</v>
          </cell>
          <cell r="D49" t="str">
            <v>B-15:Zone3</v>
          </cell>
          <cell r="E49">
            <v>8</v>
          </cell>
          <cell r="F49">
            <v>100</v>
          </cell>
          <cell r="G49">
            <v>533</v>
          </cell>
          <cell r="H49">
            <v>89</v>
          </cell>
          <cell r="I49">
            <v>1782</v>
          </cell>
          <cell r="J49">
            <v>37</v>
          </cell>
          <cell r="K49">
            <v>0</v>
          </cell>
          <cell r="L49">
            <v>37</v>
          </cell>
          <cell r="M49">
            <v>0</v>
          </cell>
          <cell r="N49">
            <v>0</v>
          </cell>
          <cell r="O49">
            <v>3.63</v>
          </cell>
          <cell r="P49">
            <v>4.07</v>
          </cell>
          <cell r="R49">
            <v>0</v>
          </cell>
          <cell r="T49">
            <v>0</v>
          </cell>
          <cell r="W49">
            <v>0</v>
          </cell>
          <cell r="X49">
            <v>4070.0000000000005</v>
          </cell>
        </row>
        <row r="50">
          <cell r="B50">
            <v>39652</v>
          </cell>
          <cell r="C50" t="str">
            <v>B-15</v>
          </cell>
          <cell r="D50" t="str">
            <v>B-15:Zone3</v>
          </cell>
          <cell r="E50">
            <v>12</v>
          </cell>
          <cell r="F50">
            <v>100</v>
          </cell>
          <cell r="G50">
            <v>533</v>
          </cell>
          <cell r="H50">
            <v>88</v>
          </cell>
          <cell r="I50">
            <v>1570</v>
          </cell>
          <cell r="J50">
            <v>3</v>
          </cell>
          <cell r="K50">
            <v>320</v>
          </cell>
          <cell r="L50">
            <v>323</v>
          </cell>
          <cell r="M50">
            <v>99.071207430340564</v>
          </cell>
          <cell r="N50">
            <v>0</v>
          </cell>
          <cell r="O50">
            <v>3.25</v>
          </cell>
          <cell r="P50">
            <v>3.73</v>
          </cell>
          <cell r="R50">
            <v>0</v>
          </cell>
          <cell r="T50">
            <v>0</v>
          </cell>
          <cell r="V50" t="str">
            <v>low</v>
          </cell>
          <cell r="W50">
            <v>0</v>
          </cell>
          <cell r="X50">
            <v>3730</v>
          </cell>
        </row>
        <row r="51">
          <cell r="B51">
            <v>39657</v>
          </cell>
          <cell r="C51" t="str">
            <v>B-15</v>
          </cell>
          <cell r="D51" t="str">
            <v>B-15:Zone3</v>
          </cell>
          <cell r="E51">
            <v>9</v>
          </cell>
          <cell r="F51">
            <v>100</v>
          </cell>
          <cell r="G51">
            <v>533</v>
          </cell>
          <cell r="H51">
            <v>87</v>
          </cell>
          <cell r="I51">
            <v>1798</v>
          </cell>
          <cell r="J51">
            <v>37</v>
          </cell>
          <cell r="K51">
            <v>23</v>
          </cell>
          <cell r="L51">
            <v>60</v>
          </cell>
          <cell r="M51">
            <v>38.333333333333336</v>
          </cell>
          <cell r="N51">
            <v>0</v>
          </cell>
          <cell r="O51">
            <v>3.57</v>
          </cell>
          <cell r="P51">
            <v>4.3499999999999996</v>
          </cell>
          <cell r="R51">
            <v>0</v>
          </cell>
          <cell r="T51">
            <v>0</v>
          </cell>
          <cell r="V51" t="str">
            <v>low</v>
          </cell>
          <cell r="W51">
            <v>0</v>
          </cell>
          <cell r="X51">
            <v>4350</v>
          </cell>
        </row>
        <row r="52">
          <cell r="B52">
            <v>39897</v>
          </cell>
          <cell r="C52" t="str">
            <v>B-15</v>
          </cell>
          <cell r="D52" t="str">
            <v>B-15:Zone3</v>
          </cell>
          <cell r="E52">
            <v>20</v>
          </cell>
          <cell r="F52">
            <v>100</v>
          </cell>
          <cell r="G52">
            <v>461</v>
          </cell>
          <cell r="H52">
            <v>90</v>
          </cell>
          <cell r="I52">
            <v>932</v>
          </cell>
          <cell r="J52">
            <v>66</v>
          </cell>
          <cell r="K52">
            <v>0</v>
          </cell>
          <cell r="L52">
            <v>66</v>
          </cell>
          <cell r="M52">
            <v>0</v>
          </cell>
          <cell r="N52">
            <v>0</v>
          </cell>
          <cell r="R52">
            <v>0</v>
          </cell>
          <cell r="T52">
            <v>0</v>
          </cell>
          <cell r="V52" t="str">
            <v>flush production when THT cycle</v>
          </cell>
          <cell r="W52">
            <v>0</v>
          </cell>
          <cell r="X52">
            <v>0</v>
          </cell>
        </row>
        <row r="53">
          <cell r="B53">
            <v>39936</v>
          </cell>
          <cell r="C53" t="str">
            <v>B-15</v>
          </cell>
          <cell r="D53" t="str">
            <v>B-15:Zone3</v>
          </cell>
          <cell r="E53">
            <v>11</v>
          </cell>
          <cell r="F53">
            <v>100</v>
          </cell>
          <cell r="G53">
            <v>412</v>
          </cell>
          <cell r="H53">
            <v>87</v>
          </cell>
          <cell r="I53">
            <v>1046</v>
          </cell>
          <cell r="J53">
            <v>3</v>
          </cell>
          <cell r="K53">
            <v>0</v>
          </cell>
          <cell r="L53">
            <v>3</v>
          </cell>
          <cell r="M53">
            <v>0</v>
          </cell>
          <cell r="N53">
            <v>0</v>
          </cell>
          <cell r="R53">
            <v>0</v>
          </cell>
          <cell r="T53">
            <v>0</v>
          </cell>
          <cell r="V53" t="str">
            <v>FLUSH</v>
          </cell>
          <cell r="W53">
            <v>0</v>
          </cell>
          <cell r="X53">
            <v>0</v>
          </cell>
        </row>
        <row r="54">
          <cell r="B54">
            <v>40049</v>
          </cell>
          <cell r="C54" t="str">
            <v>B-15</v>
          </cell>
          <cell r="D54" t="str">
            <v>B-15:Zone3</v>
          </cell>
          <cell r="E54">
            <v>39</v>
          </cell>
          <cell r="F54">
            <v>39</v>
          </cell>
          <cell r="G54">
            <v>448</v>
          </cell>
          <cell r="H54">
            <v>89</v>
          </cell>
          <cell r="I54">
            <v>1369</v>
          </cell>
          <cell r="J54">
            <v>220</v>
          </cell>
          <cell r="K54">
            <v>270</v>
          </cell>
          <cell r="L54">
            <v>490</v>
          </cell>
          <cell r="M54">
            <v>55.102040816326529</v>
          </cell>
          <cell r="N54">
            <v>0.1</v>
          </cell>
          <cell r="O54">
            <v>1.49</v>
          </cell>
          <cell r="P54">
            <v>1.39</v>
          </cell>
          <cell r="R54">
            <v>454.54545454545456</v>
          </cell>
          <cell r="S54">
            <v>2700</v>
          </cell>
          <cell r="T54">
            <v>4900</v>
          </cell>
          <cell r="V54" t="str">
            <v xml:space="preserve">GLPO. Normal Mode (cycle every 8 hrs) </v>
          </cell>
          <cell r="W54">
            <v>100</v>
          </cell>
          <cell r="X54">
            <v>1390</v>
          </cell>
        </row>
        <row r="55">
          <cell r="B55">
            <v>40050</v>
          </cell>
          <cell r="C55" t="str">
            <v>B-15</v>
          </cell>
          <cell r="D55" t="str">
            <v>B-15:Zone3</v>
          </cell>
          <cell r="E55">
            <v>14</v>
          </cell>
          <cell r="F55">
            <v>31</v>
          </cell>
          <cell r="G55">
            <v>411</v>
          </cell>
          <cell r="H55">
            <v>87</v>
          </cell>
          <cell r="I55">
            <v>799</v>
          </cell>
          <cell r="J55">
            <v>287</v>
          </cell>
          <cell r="K55">
            <v>447</v>
          </cell>
          <cell r="L55">
            <v>734</v>
          </cell>
          <cell r="M55">
            <v>60.899182561307903</v>
          </cell>
          <cell r="N55">
            <v>0</v>
          </cell>
          <cell r="O55">
            <v>1.7</v>
          </cell>
          <cell r="P55">
            <v>2.58</v>
          </cell>
          <cell r="R55">
            <v>0</v>
          </cell>
          <cell r="T55">
            <v>0</v>
          </cell>
          <cell r="V55" t="str">
            <v>GLPO. Normal Model (cycle every 4 -5 hrs)</v>
          </cell>
          <cell r="W55">
            <v>0</v>
          </cell>
          <cell r="X55">
            <v>2580</v>
          </cell>
        </row>
        <row r="56">
          <cell r="B56">
            <v>40054</v>
          </cell>
          <cell r="C56" t="str">
            <v>B-15</v>
          </cell>
          <cell r="D56" t="str">
            <v>B-15:Zone3</v>
          </cell>
          <cell r="E56">
            <v>13</v>
          </cell>
          <cell r="F56">
            <v>100</v>
          </cell>
          <cell r="G56">
            <v>391</v>
          </cell>
          <cell r="H56">
            <v>85</v>
          </cell>
          <cell r="I56">
            <v>767</v>
          </cell>
          <cell r="J56">
            <v>233</v>
          </cell>
          <cell r="K56">
            <v>290</v>
          </cell>
          <cell r="L56">
            <v>523</v>
          </cell>
          <cell r="M56">
            <v>55.449330783938812</v>
          </cell>
          <cell r="N56">
            <v>0</v>
          </cell>
          <cell r="O56">
            <v>1.75</v>
          </cell>
          <cell r="P56">
            <v>2.65</v>
          </cell>
          <cell r="R56">
            <v>0</v>
          </cell>
          <cell r="T56">
            <v>0</v>
          </cell>
          <cell r="V56" t="str">
            <v>GLPO. (cycle every 4 -5 hrs) need to take shake out sample</v>
          </cell>
          <cell r="W56">
            <v>0</v>
          </cell>
          <cell r="X56">
            <v>2650</v>
          </cell>
        </row>
        <row r="57">
          <cell r="B57">
            <v>40055</v>
          </cell>
          <cell r="C57" t="str">
            <v>B-15</v>
          </cell>
          <cell r="D57" t="str">
            <v>B-15:Zone3</v>
          </cell>
          <cell r="E57">
            <v>15</v>
          </cell>
          <cell r="F57">
            <v>100</v>
          </cell>
          <cell r="G57">
            <v>399</v>
          </cell>
          <cell r="H57">
            <v>89</v>
          </cell>
          <cell r="I57">
            <v>810</v>
          </cell>
          <cell r="J57">
            <v>268</v>
          </cell>
          <cell r="K57">
            <v>170</v>
          </cell>
          <cell r="L57">
            <v>438</v>
          </cell>
          <cell r="M57">
            <v>38.812785388127857</v>
          </cell>
          <cell r="N57">
            <v>0</v>
          </cell>
          <cell r="O57">
            <v>1.62</v>
          </cell>
          <cell r="P57">
            <v>1.94</v>
          </cell>
          <cell r="R57">
            <v>0</v>
          </cell>
          <cell r="T57">
            <v>0</v>
          </cell>
          <cell r="V57" t="str">
            <v>GLPO cycle 4 -5 hrs, BSW ~ 1% at oil compart</v>
          </cell>
          <cell r="W57">
            <v>0</v>
          </cell>
          <cell r="X57">
            <v>1940</v>
          </cell>
        </row>
        <row r="58">
          <cell r="B58">
            <v>40056</v>
          </cell>
          <cell r="C58" t="str">
            <v>B-15</v>
          </cell>
          <cell r="D58" t="str">
            <v>B-15:Zone3</v>
          </cell>
          <cell r="E58">
            <v>12</v>
          </cell>
          <cell r="F58">
            <v>100</v>
          </cell>
          <cell r="G58">
            <v>399</v>
          </cell>
          <cell r="H58">
            <v>86</v>
          </cell>
          <cell r="I58">
            <v>831</v>
          </cell>
          <cell r="J58">
            <v>250</v>
          </cell>
          <cell r="K58">
            <v>98</v>
          </cell>
          <cell r="L58">
            <v>348</v>
          </cell>
          <cell r="M58">
            <v>28.160919540229884</v>
          </cell>
          <cell r="N58">
            <v>0</v>
          </cell>
          <cell r="O58">
            <v>1.79</v>
          </cell>
          <cell r="P58">
            <v>2.27</v>
          </cell>
          <cell r="R58">
            <v>0</v>
          </cell>
          <cell r="T58">
            <v>0</v>
          </cell>
          <cell r="V58" t="str">
            <v>cycle 4 -5 hrs. BSW ~ 1.6% at  oil compart</v>
          </cell>
          <cell r="W58">
            <v>0</v>
          </cell>
          <cell r="X58">
            <v>2270</v>
          </cell>
        </row>
        <row r="59">
          <cell r="B59">
            <v>40066</v>
          </cell>
          <cell r="C59" t="str">
            <v>B-15</v>
          </cell>
          <cell r="D59" t="str">
            <v>B-15:Zone3</v>
          </cell>
          <cell r="E59">
            <v>18</v>
          </cell>
          <cell r="F59">
            <v>100</v>
          </cell>
          <cell r="G59">
            <v>372</v>
          </cell>
          <cell r="H59">
            <v>96</v>
          </cell>
          <cell r="I59">
            <v>699</v>
          </cell>
          <cell r="J59">
            <v>587</v>
          </cell>
          <cell r="K59">
            <v>150</v>
          </cell>
          <cell r="L59">
            <v>737</v>
          </cell>
          <cell r="M59">
            <v>20.352781546811396</v>
          </cell>
          <cell r="N59">
            <v>0</v>
          </cell>
          <cell r="O59">
            <v>2.08</v>
          </cell>
          <cell r="P59">
            <v>3.91</v>
          </cell>
          <cell r="R59">
            <v>0</v>
          </cell>
          <cell r="T59">
            <v>0</v>
          </cell>
          <cell r="V59" t="str">
            <v xml:space="preserve">cycle 2 hrs. </v>
          </cell>
          <cell r="W59">
            <v>0</v>
          </cell>
          <cell r="X59">
            <v>3910</v>
          </cell>
        </row>
        <row r="60">
          <cell r="B60">
            <v>40068</v>
          </cell>
          <cell r="C60" t="str">
            <v>B-15</v>
          </cell>
          <cell r="D60" t="str">
            <v>B-15:Zone3</v>
          </cell>
          <cell r="E60">
            <v>24</v>
          </cell>
          <cell r="F60">
            <v>100</v>
          </cell>
          <cell r="G60">
            <v>373</v>
          </cell>
          <cell r="H60">
            <v>96</v>
          </cell>
          <cell r="I60">
            <v>683</v>
          </cell>
          <cell r="J60">
            <v>458</v>
          </cell>
          <cell r="K60">
            <v>310</v>
          </cell>
          <cell r="L60">
            <v>768</v>
          </cell>
          <cell r="M60">
            <v>40.364583333333336</v>
          </cell>
          <cell r="N60">
            <v>0</v>
          </cell>
          <cell r="O60">
            <v>2.54</v>
          </cell>
          <cell r="P60">
            <v>4.4000000000000004</v>
          </cell>
          <cell r="R60">
            <v>0</v>
          </cell>
          <cell r="T60">
            <v>0</v>
          </cell>
          <cell r="V60" t="str">
            <v>cycle 1 hr</v>
          </cell>
          <cell r="W60">
            <v>0</v>
          </cell>
          <cell r="X60">
            <v>4400</v>
          </cell>
        </row>
        <row r="61">
          <cell r="B61">
            <v>40069</v>
          </cell>
          <cell r="C61" t="str">
            <v>B-15</v>
          </cell>
          <cell r="D61" t="str">
            <v>B-15:Zone3</v>
          </cell>
          <cell r="E61">
            <v>15</v>
          </cell>
          <cell r="F61">
            <v>100</v>
          </cell>
          <cell r="G61">
            <v>373</v>
          </cell>
          <cell r="H61">
            <v>97</v>
          </cell>
          <cell r="I61">
            <v>622</v>
          </cell>
          <cell r="J61">
            <v>358</v>
          </cell>
          <cell r="K61">
            <v>379</v>
          </cell>
          <cell r="L61">
            <v>737</v>
          </cell>
          <cell r="M61">
            <v>51.424694708276796</v>
          </cell>
          <cell r="N61">
            <v>0</v>
          </cell>
          <cell r="O61">
            <v>2.8</v>
          </cell>
          <cell r="P61">
            <v>5.61</v>
          </cell>
          <cell r="R61">
            <v>0</v>
          </cell>
          <cell r="T61">
            <v>0</v>
          </cell>
          <cell r="V61" t="str">
            <v>cycle 1 hr</v>
          </cell>
          <cell r="W61">
            <v>0</v>
          </cell>
          <cell r="X61">
            <v>5610</v>
          </cell>
        </row>
        <row r="62">
          <cell r="B62">
            <v>40076</v>
          </cell>
          <cell r="C62" t="str">
            <v>B-15</v>
          </cell>
          <cell r="D62" t="str">
            <v>B-15:Zone3</v>
          </cell>
          <cell r="E62">
            <v>9</v>
          </cell>
          <cell r="F62">
            <v>100</v>
          </cell>
          <cell r="G62">
            <v>367</v>
          </cell>
          <cell r="H62">
            <v>83</v>
          </cell>
          <cell r="I62">
            <v>1005</v>
          </cell>
          <cell r="J62">
            <v>4</v>
          </cell>
          <cell r="K62">
            <v>0</v>
          </cell>
          <cell r="L62">
            <v>4</v>
          </cell>
          <cell r="M62">
            <v>0</v>
          </cell>
          <cell r="N62">
            <v>0</v>
          </cell>
          <cell r="O62">
            <v>0</v>
          </cell>
          <cell r="P62">
            <v>0</v>
          </cell>
          <cell r="R62">
            <v>0</v>
          </cell>
          <cell r="T62">
            <v>0</v>
          </cell>
          <cell r="V62" t="str">
            <v>no gas lift due to leakage at chicksan</v>
          </cell>
          <cell r="W62">
            <v>0</v>
          </cell>
          <cell r="X62">
            <v>0</v>
          </cell>
        </row>
        <row r="63">
          <cell r="B63">
            <v>40293</v>
          </cell>
          <cell r="C63" t="str">
            <v>B-15</v>
          </cell>
          <cell r="D63" t="str">
            <v>B-15:Zone3</v>
          </cell>
          <cell r="E63">
            <v>5</v>
          </cell>
          <cell r="F63">
            <v>50</v>
          </cell>
          <cell r="G63">
            <v>391</v>
          </cell>
          <cell r="H63">
            <v>84</v>
          </cell>
          <cell r="I63">
            <v>680</v>
          </cell>
          <cell r="J63">
            <v>491.1</v>
          </cell>
          <cell r="K63">
            <v>702.9</v>
          </cell>
          <cell r="L63">
            <v>1194</v>
          </cell>
          <cell r="M63">
            <v>58.869346733668344</v>
          </cell>
          <cell r="N63">
            <v>0</v>
          </cell>
          <cell r="O63">
            <v>2.16</v>
          </cell>
          <cell r="P63">
            <v>3.4</v>
          </cell>
          <cell r="R63">
            <v>0</v>
          </cell>
          <cell r="T63">
            <v>0</v>
          </cell>
          <cell r="V63" t="str">
            <v>GLPO</v>
          </cell>
          <cell r="W63">
            <v>0</v>
          </cell>
          <cell r="X63">
            <v>3400</v>
          </cell>
        </row>
        <row r="64">
          <cell r="B64">
            <v>40294</v>
          </cell>
          <cell r="C64" t="str">
            <v>B-15</v>
          </cell>
          <cell r="D64" t="str">
            <v>B-15:Zone3</v>
          </cell>
          <cell r="E64">
            <v>20</v>
          </cell>
          <cell r="F64">
            <v>100</v>
          </cell>
          <cell r="G64">
            <v>387</v>
          </cell>
          <cell r="H64">
            <v>78</v>
          </cell>
          <cell r="I64">
            <v>673</v>
          </cell>
          <cell r="J64">
            <v>437.4</v>
          </cell>
          <cell r="K64">
            <v>765.4</v>
          </cell>
          <cell r="L64">
            <v>1202.8</v>
          </cell>
          <cell r="M64">
            <v>63.634852011972065</v>
          </cell>
          <cell r="N64">
            <v>0</v>
          </cell>
          <cell r="O64">
            <v>2.02</v>
          </cell>
          <cell r="P64">
            <v>3.42</v>
          </cell>
          <cell r="R64">
            <v>0</v>
          </cell>
          <cell r="T64">
            <v>0</v>
          </cell>
          <cell r="V64" t="str">
            <v>GLPO</v>
          </cell>
          <cell r="W64">
            <v>0</v>
          </cell>
          <cell r="X64">
            <v>3420</v>
          </cell>
        </row>
        <row r="65">
          <cell r="B65">
            <v>40295</v>
          </cell>
          <cell r="C65" t="str">
            <v>B-15</v>
          </cell>
          <cell r="D65" t="str">
            <v>B-15:Zone3</v>
          </cell>
          <cell r="E65">
            <v>5</v>
          </cell>
          <cell r="F65">
            <v>30</v>
          </cell>
          <cell r="G65">
            <v>403</v>
          </cell>
          <cell r="H65">
            <v>86</v>
          </cell>
          <cell r="I65">
            <v>664</v>
          </cell>
          <cell r="J65">
            <v>258</v>
          </cell>
          <cell r="K65">
            <v>859.3</v>
          </cell>
          <cell r="L65">
            <v>1117.3</v>
          </cell>
          <cell r="M65">
            <v>76.908618992213377</v>
          </cell>
          <cell r="N65">
            <v>0</v>
          </cell>
          <cell r="O65">
            <v>2.29</v>
          </cell>
          <cell r="P65">
            <v>4</v>
          </cell>
          <cell r="R65">
            <v>0</v>
          </cell>
          <cell r="T65">
            <v>0</v>
          </cell>
          <cell r="V65" t="str">
            <v>GLPO</v>
          </cell>
          <cell r="W65">
            <v>0</v>
          </cell>
          <cell r="X65">
            <v>4000</v>
          </cell>
        </row>
        <row r="66">
          <cell r="B66">
            <v>40303</v>
          </cell>
          <cell r="C66" t="str">
            <v>B-15</v>
          </cell>
          <cell r="D66" t="str">
            <v>B-15:Zone3</v>
          </cell>
          <cell r="E66">
            <v>7</v>
          </cell>
          <cell r="F66">
            <v>78</v>
          </cell>
          <cell r="G66">
            <v>633</v>
          </cell>
          <cell r="H66">
            <v>75</v>
          </cell>
          <cell r="I66">
            <v>865</v>
          </cell>
          <cell r="J66">
            <v>109.4</v>
          </cell>
          <cell r="K66">
            <v>554.79999999999995</v>
          </cell>
          <cell r="L66">
            <v>664.2</v>
          </cell>
          <cell r="M66">
            <v>83.529057512797351</v>
          </cell>
          <cell r="N66">
            <v>0.68</v>
          </cell>
          <cell r="O66">
            <v>4.8899999999999997</v>
          </cell>
          <cell r="P66">
            <v>4.21</v>
          </cell>
          <cell r="R66">
            <v>6215.7221206581353</v>
          </cell>
          <cell r="S66">
            <v>815.88235294117646</v>
          </cell>
          <cell r="T66">
            <v>976.76470588235293</v>
          </cell>
          <cell r="W66">
            <v>680</v>
          </cell>
          <cell r="X66">
            <v>4210</v>
          </cell>
        </row>
        <row r="67">
          <cell r="B67">
            <v>40397</v>
          </cell>
          <cell r="C67" t="str">
            <v>B-15</v>
          </cell>
          <cell r="D67" t="str">
            <v>B-15:Zone3</v>
          </cell>
          <cell r="E67">
            <v>16</v>
          </cell>
          <cell r="F67">
            <v>97</v>
          </cell>
          <cell r="G67">
            <v>389</v>
          </cell>
          <cell r="H67">
            <v>77</v>
          </cell>
          <cell r="I67">
            <v>631</v>
          </cell>
          <cell r="J67">
            <v>50</v>
          </cell>
          <cell r="K67">
            <v>122</v>
          </cell>
          <cell r="L67">
            <v>172</v>
          </cell>
          <cell r="M67">
            <v>70.930232558139537</v>
          </cell>
          <cell r="N67">
            <v>0.04</v>
          </cell>
          <cell r="O67">
            <v>2.4</v>
          </cell>
          <cell r="P67">
            <v>2.36</v>
          </cell>
          <cell r="R67">
            <v>800</v>
          </cell>
          <cell r="S67">
            <v>3050</v>
          </cell>
          <cell r="T67">
            <v>4300</v>
          </cell>
          <cell r="V67" t="str">
            <v>LDM</v>
          </cell>
          <cell r="W67">
            <v>40</v>
          </cell>
          <cell r="X67">
            <v>2360</v>
          </cell>
        </row>
        <row r="68">
          <cell r="B68">
            <v>40575</v>
          </cell>
          <cell r="C68" t="str">
            <v>B-15</v>
          </cell>
          <cell r="D68" t="str">
            <v>B-15:Zone3</v>
          </cell>
          <cell r="E68">
            <v>16</v>
          </cell>
          <cell r="F68">
            <v>97</v>
          </cell>
          <cell r="G68">
            <v>389</v>
          </cell>
          <cell r="H68">
            <v>77</v>
          </cell>
          <cell r="I68">
            <v>631</v>
          </cell>
          <cell r="J68">
            <v>50</v>
          </cell>
          <cell r="K68">
            <v>22</v>
          </cell>
          <cell r="L68">
            <v>72</v>
          </cell>
          <cell r="M68">
            <v>30.555555555555557</v>
          </cell>
          <cell r="N68">
            <v>0.04</v>
          </cell>
          <cell r="O68">
            <v>2.4</v>
          </cell>
          <cell r="P68">
            <v>2.36</v>
          </cell>
          <cell r="R68">
            <v>800</v>
          </cell>
          <cell r="S68">
            <v>550</v>
          </cell>
          <cell r="T68">
            <v>1800</v>
          </cell>
          <cell r="V68" t="str">
            <v>ALOC - 100 BW</v>
          </cell>
          <cell r="W68">
            <v>40</v>
          </cell>
          <cell r="X68">
            <v>2360</v>
          </cell>
        </row>
        <row r="69">
          <cell r="B69">
            <v>40643</v>
          </cell>
          <cell r="C69" t="str">
            <v>B-15</v>
          </cell>
          <cell r="D69" t="str">
            <v>B-15:Zone3</v>
          </cell>
          <cell r="E69">
            <v>7</v>
          </cell>
          <cell r="F69">
            <v>99</v>
          </cell>
          <cell r="G69">
            <v>366</v>
          </cell>
          <cell r="H69">
            <v>70</v>
          </cell>
          <cell r="I69">
            <v>741</v>
          </cell>
          <cell r="J69">
            <v>97.9</v>
          </cell>
          <cell r="K69">
            <v>70</v>
          </cell>
          <cell r="L69">
            <v>167.9</v>
          </cell>
          <cell r="M69">
            <v>41.691483025610481</v>
          </cell>
          <cell r="N69">
            <v>0</v>
          </cell>
          <cell r="O69">
            <v>1.75</v>
          </cell>
          <cell r="P69">
            <v>2.5</v>
          </cell>
          <cell r="R69">
            <v>0</v>
          </cell>
          <cell r="T69">
            <v>0</v>
          </cell>
          <cell r="W69">
            <v>0</v>
          </cell>
          <cell r="X69">
            <v>2500</v>
          </cell>
        </row>
        <row r="70">
          <cell r="B70">
            <v>40645</v>
          </cell>
          <cell r="C70" t="str">
            <v>B-15</v>
          </cell>
          <cell r="D70" t="str">
            <v>B-15:Zone3</v>
          </cell>
          <cell r="E70">
            <v>9</v>
          </cell>
          <cell r="F70">
            <v>99</v>
          </cell>
          <cell r="G70">
            <v>364</v>
          </cell>
          <cell r="H70">
            <v>73</v>
          </cell>
          <cell r="I70">
            <v>742</v>
          </cell>
          <cell r="J70">
            <v>93.9</v>
          </cell>
          <cell r="K70">
            <v>75</v>
          </cell>
          <cell r="L70">
            <v>168.9</v>
          </cell>
          <cell r="M70">
            <v>44.404973357015983</v>
          </cell>
          <cell r="N70">
            <v>0</v>
          </cell>
          <cell r="O70">
            <v>1.37</v>
          </cell>
          <cell r="P70">
            <v>2</v>
          </cell>
          <cell r="R70">
            <v>0</v>
          </cell>
          <cell r="T70">
            <v>0</v>
          </cell>
          <cell r="W70">
            <v>0</v>
          </cell>
          <cell r="X70">
            <v>2000</v>
          </cell>
        </row>
        <row r="71">
          <cell r="B71">
            <v>41043</v>
          </cell>
          <cell r="C71" t="str">
            <v>B-15</v>
          </cell>
          <cell r="D71" t="str">
            <v>B-15:Zone3</v>
          </cell>
          <cell r="E71">
            <v>20</v>
          </cell>
          <cell r="F71">
            <v>99</v>
          </cell>
          <cell r="G71">
            <v>327</v>
          </cell>
          <cell r="H71">
            <v>82</v>
          </cell>
          <cell r="I71">
            <v>977</v>
          </cell>
          <cell r="J71">
            <v>83.7</v>
          </cell>
          <cell r="K71">
            <v>74.400000000000006</v>
          </cell>
          <cell r="L71">
            <v>158.1</v>
          </cell>
          <cell r="M71">
            <v>47.058823529411768</v>
          </cell>
          <cell r="N71">
            <v>0</v>
          </cell>
          <cell r="O71">
            <v>1.6</v>
          </cell>
          <cell r="P71">
            <v>1.6</v>
          </cell>
          <cell r="R71">
            <v>0</v>
          </cell>
          <cell r="T71">
            <v>0</v>
          </cell>
          <cell r="W71">
            <v>0</v>
          </cell>
          <cell r="X71">
            <v>1600</v>
          </cell>
        </row>
        <row r="72">
          <cell r="B72">
            <v>41060</v>
          </cell>
          <cell r="C72" t="str">
            <v>B-15</v>
          </cell>
          <cell r="D72" t="str">
            <v>B-15:Zone3</v>
          </cell>
          <cell r="E72">
            <v>8</v>
          </cell>
          <cell r="F72">
            <v>99</v>
          </cell>
          <cell r="G72">
            <v>322</v>
          </cell>
          <cell r="H72">
            <v>82</v>
          </cell>
          <cell r="I72">
            <v>977</v>
          </cell>
          <cell r="J72">
            <v>67</v>
          </cell>
          <cell r="K72">
            <v>49</v>
          </cell>
          <cell r="L72">
            <v>116</v>
          </cell>
          <cell r="M72">
            <v>42.241379310344826</v>
          </cell>
          <cell r="N72">
            <v>0</v>
          </cell>
          <cell r="O72">
            <v>1.4</v>
          </cell>
          <cell r="P72">
            <v>1.4</v>
          </cell>
          <cell r="R72">
            <v>0</v>
          </cell>
          <cell r="T72">
            <v>0</v>
          </cell>
          <cell r="W72">
            <v>0</v>
          </cell>
          <cell r="X72">
            <v>1400</v>
          </cell>
        </row>
        <row r="73">
          <cell r="B73">
            <v>41388</v>
          </cell>
          <cell r="C73" t="str">
            <v>B-15</v>
          </cell>
          <cell r="D73" t="str">
            <v>B-15:Zone3</v>
          </cell>
          <cell r="E73">
            <v>25</v>
          </cell>
          <cell r="F73">
            <v>100</v>
          </cell>
          <cell r="G73">
            <v>208</v>
          </cell>
          <cell r="H73">
            <v>76</v>
          </cell>
          <cell r="I73">
            <v>715</v>
          </cell>
          <cell r="J73">
            <v>1</v>
          </cell>
          <cell r="K73">
            <v>0</v>
          </cell>
          <cell r="L73">
            <v>1</v>
          </cell>
          <cell r="M73">
            <v>0</v>
          </cell>
          <cell r="N73">
            <v>0</v>
          </cell>
          <cell r="O73">
            <v>1.37</v>
          </cell>
          <cell r="P73">
            <v>4.2</v>
          </cell>
          <cell r="R73">
            <v>0</v>
          </cell>
          <cell r="T73">
            <v>0</v>
          </cell>
          <cell r="W73">
            <v>0</v>
          </cell>
          <cell r="X73">
            <v>4200</v>
          </cell>
        </row>
        <row r="74">
          <cell r="B74">
            <v>41505</v>
          </cell>
          <cell r="C74" t="str">
            <v>B-15</v>
          </cell>
          <cell r="D74" t="str">
            <v>B-15:Zone3</v>
          </cell>
          <cell r="E74">
            <v>12</v>
          </cell>
          <cell r="F74">
            <v>100</v>
          </cell>
          <cell r="G74">
            <v>169</v>
          </cell>
          <cell r="H74">
            <v>88</v>
          </cell>
          <cell r="I74">
            <v>506</v>
          </cell>
          <cell r="J74">
            <v>15</v>
          </cell>
          <cell r="K74">
            <v>0</v>
          </cell>
          <cell r="L74">
            <v>15</v>
          </cell>
          <cell r="M74">
            <v>0</v>
          </cell>
          <cell r="N74">
            <v>8.9999999999999004E-3</v>
          </cell>
          <cell r="O74">
            <v>2.9079999999999999</v>
          </cell>
          <cell r="P74">
            <v>2.899</v>
          </cell>
          <cell r="R74">
            <v>599.99999999999329</v>
          </cell>
          <cell r="S74">
            <v>0</v>
          </cell>
          <cell r="T74">
            <v>1666.6666666666852</v>
          </cell>
          <cell r="V74" t="str">
            <v xml:space="preserve">Manual WC 0%. </v>
          </cell>
          <cell r="W74">
            <v>8.9999999999999005</v>
          </cell>
          <cell r="X74">
            <v>2899</v>
          </cell>
        </row>
        <row r="75">
          <cell r="B75">
            <v>41528</v>
          </cell>
          <cell r="C75" t="str">
            <v>B-15</v>
          </cell>
          <cell r="D75" t="str">
            <v>B-15:Zone3</v>
          </cell>
          <cell r="E75">
            <v>12</v>
          </cell>
          <cell r="F75">
            <v>100</v>
          </cell>
          <cell r="G75">
            <v>179</v>
          </cell>
          <cell r="H75">
            <v>83</v>
          </cell>
          <cell r="I75">
            <v>406</v>
          </cell>
          <cell r="J75">
            <v>23.2</v>
          </cell>
          <cell r="K75">
            <v>0</v>
          </cell>
          <cell r="L75">
            <v>23.2</v>
          </cell>
          <cell r="M75">
            <v>0</v>
          </cell>
          <cell r="N75">
            <v>1.40000000000002E-2</v>
          </cell>
          <cell r="O75">
            <v>4.1669999999999998</v>
          </cell>
          <cell r="P75">
            <v>4.1529999999999996</v>
          </cell>
          <cell r="R75">
            <v>603.44827586207759</v>
          </cell>
          <cell r="S75">
            <v>0</v>
          </cell>
          <cell r="T75">
            <v>1657.1428571428335</v>
          </cell>
          <cell r="V75" t="str">
            <v xml:space="preserve">Post bullhead. </v>
          </cell>
          <cell r="W75">
            <v>14.000000000000199</v>
          </cell>
          <cell r="X75">
            <v>4153</v>
          </cell>
        </row>
        <row r="76">
          <cell r="B76">
            <v>41539</v>
          </cell>
          <cell r="C76" t="str">
            <v>B-15</v>
          </cell>
          <cell r="D76" t="str">
            <v>B-15:Zone3</v>
          </cell>
          <cell r="E76">
            <v>24</v>
          </cell>
          <cell r="F76">
            <v>100</v>
          </cell>
          <cell r="G76">
            <v>174</v>
          </cell>
          <cell r="H76">
            <v>79</v>
          </cell>
          <cell r="I76">
            <v>437</v>
          </cell>
          <cell r="J76">
            <v>11.8</v>
          </cell>
          <cell r="K76">
            <v>0</v>
          </cell>
          <cell r="L76">
            <v>11.8</v>
          </cell>
          <cell r="M76">
            <v>0</v>
          </cell>
          <cell r="N76">
            <v>0.02</v>
          </cell>
          <cell r="O76">
            <v>3.49</v>
          </cell>
          <cell r="P76">
            <v>3.47</v>
          </cell>
          <cell r="R76">
            <v>1694.9152542372881</v>
          </cell>
          <cell r="S76">
            <v>0</v>
          </cell>
          <cell r="T76">
            <v>590</v>
          </cell>
          <cell r="V76" t="str">
            <v>Manual WC 0%.</v>
          </cell>
          <cell r="W76">
            <v>20</v>
          </cell>
          <cell r="X76">
            <v>3470</v>
          </cell>
        </row>
        <row r="77">
          <cell r="B77">
            <v>41569</v>
          </cell>
          <cell r="C77" t="str">
            <v>B-15</v>
          </cell>
          <cell r="D77" t="str">
            <v>B-15:Zone3</v>
          </cell>
          <cell r="E77">
            <v>24</v>
          </cell>
          <cell r="F77">
            <v>100</v>
          </cell>
          <cell r="G77">
            <v>166</v>
          </cell>
          <cell r="H77">
            <v>83</v>
          </cell>
          <cell r="I77">
            <v>473</v>
          </cell>
          <cell r="J77">
            <v>6.2</v>
          </cell>
          <cell r="K77">
            <v>0</v>
          </cell>
          <cell r="L77">
            <v>6.2</v>
          </cell>
          <cell r="M77">
            <v>0</v>
          </cell>
          <cell r="N77">
            <v>0</v>
          </cell>
          <cell r="O77">
            <v>0</v>
          </cell>
          <cell r="P77">
            <v>0</v>
          </cell>
          <cell r="R77">
            <v>0</v>
          </cell>
          <cell r="T77">
            <v>0</v>
          </cell>
          <cell r="V77" t="str">
            <v>Assume WC 0%</v>
          </cell>
          <cell r="W77">
            <v>0</v>
          </cell>
          <cell r="X77">
            <v>0</v>
          </cell>
        </row>
        <row r="78">
          <cell r="B78">
            <v>41585</v>
          </cell>
          <cell r="C78" t="str">
            <v>B-15</v>
          </cell>
          <cell r="D78" t="str">
            <v>B-15:Zone3</v>
          </cell>
          <cell r="E78">
            <v>14</v>
          </cell>
          <cell r="F78">
            <v>100</v>
          </cell>
          <cell r="G78">
            <v>172</v>
          </cell>
          <cell r="H78">
            <v>83</v>
          </cell>
          <cell r="I78">
            <v>587</v>
          </cell>
          <cell r="J78">
            <v>31</v>
          </cell>
          <cell r="K78">
            <v>0</v>
          </cell>
          <cell r="L78">
            <v>31</v>
          </cell>
          <cell r="M78">
            <v>0</v>
          </cell>
          <cell r="N78">
            <v>0</v>
          </cell>
          <cell r="O78">
            <v>0</v>
          </cell>
          <cell r="P78">
            <v>0</v>
          </cell>
          <cell r="R78">
            <v>0</v>
          </cell>
          <cell r="T78">
            <v>0</v>
          </cell>
          <cell r="V78" t="str">
            <v xml:space="preserve">Manual WC 0%. Sample volume too low. </v>
          </cell>
          <cell r="W78">
            <v>0</v>
          </cell>
          <cell r="X78">
            <v>0</v>
          </cell>
        </row>
        <row r="79">
          <cell r="B79">
            <v>41622</v>
          </cell>
          <cell r="C79" t="str">
            <v>B-15</v>
          </cell>
          <cell r="D79" t="str">
            <v>B-15:Zone3</v>
          </cell>
          <cell r="E79">
            <v>11</v>
          </cell>
          <cell r="F79">
            <v>100</v>
          </cell>
          <cell r="G79">
            <v>198</v>
          </cell>
          <cell r="H79">
            <v>78</v>
          </cell>
          <cell r="I79">
            <v>467</v>
          </cell>
          <cell r="J79">
            <v>1</v>
          </cell>
          <cell r="K79">
            <v>0</v>
          </cell>
          <cell r="L79">
            <v>1</v>
          </cell>
          <cell r="M79">
            <v>0</v>
          </cell>
          <cell r="N79">
            <v>0</v>
          </cell>
          <cell r="O79">
            <v>2.8</v>
          </cell>
          <cell r="P79">
            <v>2.8</v>
          </cell>
          <cell r="R79">
            <v>0</v>
          </cell>
          <cell r="T79">
            <v>0</v>
          </cell>
          <cell r="W79">
            <v>0</v>
          </cell>
          <cell r="X79">
            <v>2800</v>
          </cell>
        </row>
        <row r="80">
          <cell r="B80">
            <v>41662</v>
          </cell>
          <cell r="C80" t="str">
            <v>B-15</v>
          </cell>
          <cell r="D80" t="str">
            <v>B-15:Zone3</v>
          </cell>
          <cell r="E80">
            <v>5</v>
          </cell>
          <cell r="F80">
            <v>100</v>
          </cell>
          <cell r="G80">
            <v>199</v>
          </cell>
          <cell r="H80">
            <v>79</v>
          </cell>
          <cell r="I80">
            <v>575</v>
          </cell>
          <cell r="J80">
            <v>30</v>
          </cell>
          <cell r="K80">
            <v>0</v>
          </cell>
          <cell r="L80">
            <v>30</v>
          </cell>
          <cell r="M80">
            <v>0</v>
          </cell>
          <cell r="N80">
            <v>0</v>
          </cell>
          <cell r="O80">
            <v>3.22</v>
          </cell>
          <cell r="P80">
            <v>3.22</v>
          </cell>
          <cell r="R80">
            <v>0</v>
          </cell>
          <cell r="T80">
            <v>0</v>
          </cell>
          <cell r="V80" t="str">
            <v>WC 0%</v>
          </cell>
          <cell r="W80">
            <v>0</v>
          </cell>
          <cell r="X80">
            <v>3220</v>
          </cell>
        </row>
        <row r="81">
          <cell r="B81">
            <v>41667</v>
          </cell>
          <cell r="C81" t="str">
            <v>B-15</v>
          </cell>
          <cell r="D81" t="str">
            <v>B-15:Zone3</v>
          </cell>
          <cell r="E81">
            <v>14</v>
          </cell>
          <cell r="F81">
            <v>100</v>
          </cell>
          <cell r="G81">
            <v>199</v>
          </cell>
          <cell r="H81">
            <v>78</v>
          </cell>
          <cell r="I81">
            <v>558</v>
          </cell>
          <cell r="J81">
            <v>4.5</v>
          </cell>
          <cell r="K81">
            <v>0</v>
          </cell>
          <cell r="L81">
            <v>4.5</v>
          </cell>
          <cell r="M81">
            <v>0</v>
          </cell>
          <cell r="N81">
            <v>0</v>
          </cell>
          <cell r="O81">
            <v>2.93</v>
          </cell>
          <cell r="P81">
            <v>2.93</v>
          </cell>
          <cell r="R81">
            <v>0</v>
          </cell>
          <cell r="T81">
            <v>0</v>
          </cell>
          <cell r="V81" t="str">
            <v xml:space="preserve">WIth GL, unstable. </v>
          </cell>
          <cell r="W81">
            <v>0</v>
          </cell>
          <cell r="X81">
            <v>2930</v>
          </cell>
        </row>
        <row r="82">
          <cell r="B82">
            <v>41912</v>
          </cell>
          <cell r="C82" t="str">
            <v>B-15</v>
          </cell>
          <cell r="D82" t="str">
            <v>B-15:Zone3</v>
          </cell>
          <cell r="E82">
            <v>17</v>
          </cell>
          <cell r="F82">
            <v>100</v>
          </cell>
          <cell r="G82">
            <v>203</v>
          </cell>
          <cell r="H82">
            <v>93</v>
          </cell>
          <cell r="I82">
            <v>-1</v>
          </cell>
          <cell r="J82">
            <v>51</v>
          </cell>
          <cell r="K82">
            <v>0</v>
          </cell>
          <cell r="L82">
            <v>51</v>
          </cell>
          <cell r="M82">
            <v>0</v>
          </cell>
          <cell r="N82">
            <v>5.0999999999999997E-2</v>
          </cell>
          <cell r="O82">
            <v>5.0999999999999997E-2</v>
          </cell>
          <cell r="P82">
            <v>0</v>
          </cell>
          <cell r="R82">
            <v>1000</v>
          </cell>
          <cell r="S82">
            <v>0</v>
          </cell>
          <cell r="T82">
            <v>1000</v>
          </cell>
          <cell r="V82" t="str">
            <v xml:space="preserve">On-off mode. </v>
          </cell>
          <cell r="W82">
            <v>51</v>
          </cell>
          <cell r="X82">
            <v>0</v>
          </cell>
        </row>
        <row r="83">
          <cell r="B83">
            <v>44010</v>
          </cell>
          <cell r="C83" t="str">
            <v>B-15</v>
          </cell>
          <cell r="D83" t="str">
            <v>B-15:Zone3</v>
          </cell>
          <cell r="E83">
            <v>6</v>
          </cell>
          <cell r="F83">
            <v>100</v>
          </cell>
          <cell r="G83">
            <v>8</v>
          </cell>
          <cell r="H83">
            <v>93</v>
          </cell>
          <cell r="I83">
            <v>874</v>
          </cell>
          <cell r="J83">
            <v>49</v>
          </cell>
          <cell r="K83">
            <v>0</v>
          </cell>
          <cell r="L83">
            <v>49</v>
          </cell>
          <cell r="M83">
            <v>0</v>
          </cell>
          <cell r="N83">
            <v>0.54</v>
          </cell>
          <cell r="O83">
            <v>0.54</v>
          </cell>
          <cell r="P83">
            <v>0</v>
          </cell>
          <cell r="Q83">
            <v>0</v>
          </cell>
          <cell r="R83">
            <v>11020.408163265307</v>
          </cell>
          <cell r="T83">
            <v>90.740740740740748</v>
          </cell>
          <cell r="V83" t="str">
            <v xml:space="preserve">NF, SITP 350 psig, Unload to VS, WC~0%
</v>
          </cell>
          <cell r="W83">
            <v>540</v>
          </cell>
          <cell r="X83">
            <v>0</v>
          </cell>
        </row>
        <row r="84">
          <cell r="B84">
            <v>44011</v>
          </cell>
          <cell r="C84" t="str">
            <v>B-15</v>
          </cell>
          <cell r="D84" t="str">
            <v>B-15:Zone3</v>
          </cell>
          <cell r="E84">
            <v>12</v>
          </cell>
          <cell r="F84">
            <v>100</v>
          </cell>
          <cell r="G84">
            <v>152</v>
          </cell>
          <cell r="H84">
            <v>86</v>
          </cell>
          <cell r="I84">
            <v>874</v>
          </cell>
          <cell r="J84">
            <v>6</v>
          </cell>
          <cell r="K84">
            <v>0</v>
          </cell>
          <cell r="L84">
            <v>6</v>
          </cell>
          <cell r="M84">
            <v>0</v>
          </cell>
          <cell r="N84">
            <v>1.56</v>
          </cell>
          <cell r="O84">
            <v>1.56</v>
          </cell>
          <cell r="P84">
            <v>0</v>
          </cell>
          <cell r="Q84">
            <v>0</v>
          </cell>
          <cell r="R84">
            <v>260000</v>
          </cell>
          <cell r="T84">
            <v>3.8461538461538463</v>
          </cell>
          <cell r="V84" t="str">
            <v>NF, well test post unloading to VS, when put on normal mode well test, the gas rate is higher than unload thru VS</v>
          </cell>
          <cell r="W84">
            <v>1560</v>
          </cell>
          <cell r="X84">
            <v>0</v>
          </cell>
        </row>
        <row r="85">
          <cell r="B85">
            <v>44012</v>
          </cell>
          <cell r="C85" t="str">
            <v>B-15</v>
          </cell>
          <cell r="D85" t="str">
            <v>B-15:Zone3</v>
          </cell>
          <cell r="E85">
            <v>20</v>
          </cell>
          <cell r="F85">
            <v>100</v>
          </cell>
          <cell r="G85">
            <v>179</v>
          </cell>
          <cell r="H85">
            <v>85</v>
          </cell>
          <cell r="I85">
            <v>874</v>
          </cell>
          <cell r="J85">
            <v>0.02</v>
          </cell>
          <cell r="K85">
            <v>0</v>
          </cell>
          <cell r="L85">
            <v>0.02</v>
          </cell>
          <cell r="M85">
            <v>0</v>
          </cell>
          <cell r="N85">
            <v>0.11</v>
          </cell>
          <cell r="O85">
            <v>0.11</v>
          </cell>
          <cell r="P85">
            <v>0</v>
          </cell>
          <cell r="Q85">
            <v>0</v>
          </cell>
          <cell r="R85">
            <v>5500000</v>
          </cell>
          <cell r="T85">
            <v>0.18181818181818182</v>
          </cell>
          <cell r="V85" t="str">
            <v xml:space="preserve">NF, re-well test </v>
          </cell>
          <cell r="W85">
            <v>110</v>
          </cell>
          <cell r="X85">
            <v>0</v>
          </cell>
        </row>
        <row r="86">
          <cell r="B86">
            <v>44021</v>
          </cell>
          <cell r="C86" t="str">
            <v>B-15</v>
          </cell>
          <cell r="D86" t="str">
            <v>B-15:Zone3</v>
          </cell>
          <cell r="E86">
            <v>3</v>
          </cell>
          <cell r="F86">
            <v>100</v>
          </cell>
          <cell r="G86">
            <v>16</v>
          </cell>
          <cell r="H86">
            <v>83</v>
          </cell>
          <cell r="J86">
            <v>43</v>
          </cell>
          <cell r="K86">
            <v>0</v>
          </cell>
          <cell r="L86">
            <v>43</v>
          </cell>
          <cell r="M86">
            <v>0</v>
          </cell>
          <cell r="N86">
            <v>0.09</v>
          </cell>
          <cell r="O86">
            <v>0.09</v>
          </cell>
          <cell r="P86">
            <v>0</v>
          </cell>
          <cell r="R86">
            <v>2093.0232558139537</v>
          </cell>
          <cell r="T86">
            <v>477.77777777777777</v>
          </cell>
          <cell r="V86" t="str">
            <v>Re-Venting</v>
          </cell>
          <cell r="W86">
            <v>90</v>
          </cell>
          <cell r="X86">
            <v>0</v>
          </cell>
          <cell r="Y86" t="str">
            <v>BPV set</v>
          </cell>
        </row>
        <row r="88">
          <cell r="B88">
            <v>44081</v>
          </cell>
          <cell r="C88">
            <v>60</v>
          </cell>
        </row>
        <row r="89">
          <cell r="B89">
            <v>44141</v>
          </cell>
        </row>
        <row r="90">
          <cell r="B90">
            <v>44201</v>
          </cell>
        </row>
        <row r="91">
          <cell r="B91">
            <v>44261</v>
          </cell>
        </row>
        <row r="92">
          <cell r="B92">
            <v>44321</v>
          </cell>
        </row>
        <row r="93">
          <cell r="B93">
            <v>44381</v>
          </cell>
        </row>
        <row r="94">
          <cell r="B94">
            <v>44441</v>
          </cell>
        </row>
      </sheetData>
      <sheetData sheetId="52">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38583</v>
          </cell>
          <cell r="C26" t="str">
            <v>B-17ST1</v>
          </cell>
          <cell r="D26" t="str">
            <v>B-17ST1</v>
          </cell>
          <cell r="E26">
            <v>12</v>
          </cell>
          <cell r="F26">
            <v>25</v>
          </cell>
          <cell r="G26">
            <v>2268</v>
          </cell>
          <cell r="H26">
            <v>187</v>
          </cell>
          <cell r="I26">
            <v>205.86</v>
          </cell>
          <cell r="J26">
            <v>3899</v>
          </cell>
          <cell r="K26">
            <v>1123</v>
          </cell>
          <cell r="L26">
            <v>5022</v>
          </cell>
          <cell r="M26">
            <v>22.361608920748704</v>
          </cell>
          <cell r="N26">
            <v>7.44</v>
          </cell>
          <cell r="R26">
            <v>1908.1815850218004</v>
          </cell>
          <cell r="S26">
            <v>150.94086021505376</v>
          </cell>
          <cell r="T26">
            <v>675</v>
          </cell>
          <cell r="V26" t="str">
            <v>Start up at 08:50 to SRS</v>
          </cell>
          <cell r="W26">
            <v>7440</v>
          </cell>
          <cell r="X26">
            <v>0</v>
          </cell>
        </row>
        <row r="27">
          <cell r="B27">
            <v>38584</v>
          </cell>
          <cell r="C27" t="str">
            <v>B-17ST1</v>
          </cell>
          <cell r="D27" t="str">
            <v>B-17ST1:LG</v>
          </cell>
          <cell r="E27">
            <v>6</v>
          </cell>
          <cell r="F27">
            <v>30</v>
          </cell>
          <cell r="G27">
            <v>2029</v>
          </cell>
          <cell r="H27">
            <v>227</v>
          </cell>
          <cell r="I27">
            <v>558.78</v>
          </cell>
          <cell r="J27">
            <v>6471</v>
          </cell>
          <cell r="K27">
            <v>1613</v>
          </cell>
          <cell r="L27">
            <v>8084</v>
          </cell>
          <cell r="M27">
            <v>19.952993567540823</v>
          </cell>
          <cell r="N27">
            <v>14.77</v>
          </cell>
          <cell r="R27">
            <v>2282.4911142018236</v>
          </cell>
          <cell r="S27">
            <v>109.20785375761679</v>
          </cell>
          <cell r="T27">
            <v>547.32566012186862</v>
          </cell>
          <cell r="W27">
            <v>14770</v>
          </cell>
          <cell r="X27">
            <v>0</v>
          </cell>
        </row>
        <row r="28">
          <cell r="B28">
            <v>38586</v>
          </cell>
          <cell r="C28" t="str">
            <v>B-17ST1</v>
          </cell>
          <cell r="D28" t="str">
            <v>B-17ST1:LG</v>
          </cell>
          <cell r="E28">
            <v>6.5</v>
          </cell>
          <cell r="F28">
            <v>25</v>
          </cell>
          <cell r="G28">
            <v>2165</v>
          </cell>
          <cell r="H28">
            <v>221</v>
          </cell>
          <cell r="I28">
            <v>6.67</v>
          </cell>
          <cell r="J28">
            <v>5600</v>
          </cell>
          <cell r="K28">
            <v>1523</v>
          </cell>
          <cell r="L28">
            <v>7123</v>
          </cell>
          <cell r="M28">
            <v>21.381440404324021</v>
          </cell>
          <cell r="N28">
            <v>12.4</v>
          </cell>
          <cell r="R28">
            <v>2214.2857142857142</v>
          </cell>
          <cell r="S28">
            <v>122.8225806451613</v>
          </cell>
          <cell r="T28">
            <v>574.43548387096769</v>
          </cell>
          <cell r="W28">
            <v>12400</v>
          </cell>
          <cell r="X28">
            <v>0</v>
          </cell>
        </row>
        <row r="29">
          <cell r="B29">
            <v>38590</v>
          </cell>
          <cell r="C29" t="str">
            <v>B-17ST1</v>
          </cell>
          <cell r="D29" t="str">
            <v>B-17ST1:LG</v>
          </cell>
          <cell r="E29">
            <v>7</v>
          </cell>
          <cell r="F29">
            <v>35</v>
          </cell>
          <cell r="G29">
            <v>1670</v>
          </cell>
          <cell r="H29">
            <v>246</v>
          </cell>
          <cell r="I29">
            <v>227.92</v>
          </cell>
          <cell r="J29">
            <v>8064</v>
          </cell>
          <cell r="K29">
            <v>1672</v>
          </cell>
          <cell r="L29">
            <v>9736</v>
          </cell>
          <cell r="M29">
            <v>17.173377156943303</v>
          </cell>
          <cell r="N29">
            <v>23.3</v>
          </cell>
          <cell r="R29">
            <v>2889.3849206349205</v>
          </cell>
          <cell r="S29">
            <v>71.759656652360519</v>
          </cell>
          <cell r="T29">
            <v>417.85407725321886</v>
          </cell>
          <cell r="W29">
            <v>23300</v>
          </cell>
          <cell r="X29">
            <v>0</v>
          </cell>
        </row>
        <row r="30">
          <cell r="B30">
            <v>38598</v>
          </cell>
          <cell r="C30" t="str">
            <v>B-17ST1</v>
          </cell>
          <cell r="D30" t="str">
            <v>B-17ST1:LG</v>
          </cell>
          <cell r="E30">
            <v>4</v>
          </cell>
          <cell r="F30">
            <v>35</v>
          </cell>
          <cell r="G30">
            <v>1746</v>
          </cell>
          <cell r="H30">
            <v>241</v>
          </cell>
          <cell r="I30">
            <v>210.47</v>
          </cell>
          <cell r="J30">
            <v>6155</v>
          </cell>
          <cell r="K30">
            <v>412</v>
          </cell>
          <cell r="L30">
            <v>6567</v>
          </cell>
          <cell r="M30">
            <v>6.2737932084665751</v>
          </cell>
          <cell r="N30">
            <v>22.27</v>
          </cell>
          <cell r="R30">
            <v>3618.1965881397236</v>
          </cell>
          <cell r="S30">
            <v>18.50022451728783</v>
          </cell>
          <cell r="T30">
            <v>294.88100583744949</v>
          </cell>
          <cell r="W30">
            <v>22270</v>
          </cell>
          <cell r="X30">
            <v>0</v>
          </cell>
        </row>
        <row r="31">
          <cell r="B31">
            <v>38607</v>
          </cell>
          <cell r="C31" t="str">
            <v>B-17ST1</v>
          </cell>
          <cell r="D31" t="str">
            <v>B-17ST1:LG</v>
          </cell>
          <cell r="E31">
            <v>9</v>
          </cell>
          <cell r="F31">
            <v>35</v>
          </cell>
          <cell r="G31">
            <v>1497</v>
          </cell>
          <cell r="H31">
            <v>244</v>
          </cell>
          <cell r="I31">
            <v>94.98</v>
          </cell>
          <cell r="J31">
            <v>5029</v>
          </cell>
          <cell r="K31">
            <v>1062</v>
          </cell>
          <cell r="L31">
            <v>6091</v>
          </cell>
          <cell r="M31">
            <v>17.435560663273684</v>
          </cell>
          <cell r="N31">
            <v>22.97</v>
          </cell>
          <cell r="R31">
            <v>4567.5084509842909</v>
          </cell>
          <cell r="S31">
            <v>46.234218545929473</v>
          </cell>
          <cell r="T31">
            <v>265.17196343056162</v>
          </cell>
          <cell r="W31">
            <v>22970</v>
          </cell>
          <cell r="X31">
            <v>0</v>
          </cell>
        </row>
        <row r="32">
          <cell r="B32">
            <v>38610</v>
          </cell>
          <cell r="C32" t="str">
            <v>B-17ST1</v>
          </cell>
          <cell r="D32" t="str">
            <v>B-17ST1:LG</v>
          </cell>
          <cell r="E32">
            <v>7</v>
          </cell>
          <cell r="F32">
            <v>35</v>
          </cell>
          <cell r="G32">
            <v>1439</v>
          </cell>
          <cell r="H32">
            <v>250</v>
          </cell>
          <cell r="I32">
            <v>82.42</v>
          </cell>
          <cell r="J32">
            <v>4587</v>
          </cell>
          <cell r="K32">
            <v>457</v>
          </cell>
          <cell r="L32">
            <v>5044</v>
          </cell>
          <cell r="M32">
            <v>9.0602696272799363</v>
          </cell>
          <cell r="N32">
            <v>22.48</v>
          </cell>
          <cell r="R32">
            <v>4900.8066274253324</v>
          </cell>
          <cell r="S32">
            <v>20.32918149466192</v>
          </cell>
          <cell r="T32">
            <v>224.37722419928826</v>
          </cell>
          <cell r="W32">
            <v>22480</v>
          </cell>
          <cell r="X32">
            <v>0</v>
          </cell>
        </row>
        <row r="33">
          <cell r="B33">
            <v>38613</v>
          </cell>
          <cell r="C33" t="str">
            <v>B-17ST1</v>
          </cell>
          <cell r="D33" t="str">
            <v>B-17ST1:LG</v>
          </cell>
          <cell r="E33">
            <v>18</v>
          </cell>
          <cell r="F33">
            <v>40</v>
          </cell>
          <cell r="G33">
            <v>1322</v>
          </cell>
          <cell r="H33">
            <v>236</v>
          </cell>
          <cell r="I33">
            <v>69.150000000000006</v>
          </cell>
          <cell r="J33">
            <v>4586</v>
          </cell>
          <cell r="K33">
            <v>768</v>
          </cell>
          <cell r="L33">
            <v>5354</v>
          </cell>
          <cell r="M33">
            <v>14.344415390362347</v>
          </cell>
          <cell r="N33">
            <v>23.48</v>
          </cell>
          <cell r="R33">
            <v>5119.9302224160492</v>
          </cell>
          <cell r="S33">
            <v>32.708688245315159</v>
          </cell>
          <cell r="T33">
            <v>228.02385008517888</v>
          </cell>
          <cell r="W33">
            <v>23480</v>
          </cell>
          <cell r="X33">
            <v>0</v>
          </cell>
        </row>
        <row r="34">
          <cell r="B34">
            <v>38617</v>
          </cell>
          <cell r="C34" t="str">
            <v>B-17ST1</v>
          </cell>
          <cell r="D34" t="str">
            <v>B-17ST1:LG</v>
          </cell>
          <cell r="E34">
            <v>6</v>
          </cell>
          <cell r="F34">
            <v>40</v>
          </cell>
          <cell r="G34">
            <v>1264</v>
          </cell>
          <cell r="H34">
            <v>246</v>
          </cell>
          <cell r="I34">
            <v>73</v>
          </cell>
          <cell r="J34">
            <v>4007</v>
          </cell>
          <cell r="K34">
            <v>1020</v>
          </cell>
          <cell r="L34">
            <v>5027</v>
          </cell>
          <cell r="M34">
            <v>20.290431668987466</v>
          </cell>
          <cell r="N34">
            <v>22.97</v>
          </cell>
          <cell r="R34">
            <v>5732.4681806838034</v>
          </cell>
          <cell r="S34">
            <v>44.40574662603396</v>
          </cell>
          <cell r="T34">
            <v>218.85067479320853</v>
          </cell>
          <cell r="W34">
            <v>22970</v>
          </cell>
          <cell r="X34">
            <v>0</v>
          </cell>
        </row>
        <row r="35">
          <cell r="B35">
            <v>38622</v>
          </cell>
          <cell r="C35" t="str">
            <v>B-17ST1</v>
          </cell>
          <cell r="D35" t="str">
            <v>B-17ST1:LG</v>
          </cell>
          <cell r="E35">
            <v>6</v>
          </cell>
          <cell r="F35">
            <v>40</v>
          </cell>
          <cell r="G35">
            <v>1206</v>
          </cell>
          <cell r="H35">
            <v>241</v>
          </cell>
          <cell r="I35">
            <v>74</v>
          </cell>
          <cell r="J35">
            <v>3554</v>
          </cell>
          <cell r="K35">
            <v>570</v>
          </cell>
          <cell r="L35">
            <v>4124</v>
          </cell>
          <cell r="M35">
            <v>13.82153249272551</v>
          </cell>
          <cell r="N35">
            <v>22.62</v>
          </cell>
          <cell r="R35">
            <v>6364.6595385481151</v>
          </cell>
          <cell r="S35">
            <v>25.198938992042439</v>
          </cell>
          <cell r="T35">
            <v>182.31653404067197</v>
          </cell>
          <cell r="W35">
            <v>22620</v>
          </cell>
          <cell r="X35">
            <v>0</v>
          </cell>
        </row>
        <row r="36">
          <cell r="B36">
            <v>38632</v>
          </cell>
          <cell r="C36" t="str">
            <v>B-17ST1</v>
          </cell>
          <cell r="D36" t="str">
            <v>B-17ST1:LG</v>
          </cell>
          <cell r="E36">
            <v>8</v>
          </cell>
          <cell r="F36">
            <v>40</v>
          </cell>
          <cell r="G36">
            <v>1123</v>
          </cell>
          <cell r="H36">
            <v>238</v>
          </cell>
          <cell r="I36">
            <v>80</v>
          </cell>
          <cell r="J36">
            <v>3350</v>
          </cell>
          <cell r="K36">
            <v>556</v>
          </cell>
          <cell r="L36">
            <v>3906</v>
          </cell>
          <cell r="M36">
            <v>14.234511008704557</v>
          </cell>
          <cell r="N36">
            <v>20.22</v>
          </cell>
          <cell r="R36">
            <v>6035.8208955223881</v>
          </cell>
          <cell r="S36">
            <v>27.497527200791296</v>
          </cell>
          <cell r="T36">
            <v>193.17507418397625</v>
          </cell>
          <cell r="W36">
            <v>20220</v>
          </cell>
          <cell r="X36">
            <v>0</v>
          </cell>
        </row>
        <row r="37">
          <cell r="B37">
            <v>38634</v>
          </cell>
          <cell r="C37" t="str">
            <v>B-17ST1</v>
          </cell>
          <cell r="D37" t="str">
            <v>B-17ST1:LG</v>
          </cell>
          <cell r="E37">
            <v>5</v>
          </cell>
          <cell r="F37">
            <v>45</v>
          </cell>
          <cell r="G37">
            <v>1051</v>
          </cell>
          <cell r="H37">
            <v>245</v>
          </cell>
          <cell r="I37">
            <v>79</v>
          </cell>
          <cell r="J37">
            <v>3166</v>
          </cell>
          <cell r="K37">
            <v>928</v>
          </cell>
          <cell r="L37">
            <v>4094</v>
          </cell>
          <cell r="M37">
            <v>22.66731802638007</v>
          </cell>
          <cell r="N37">
            <v>20.75</v>
          </cell>
          <cell r="R37">
            <v>6554.0113708149083</v>
          </cell>
          <cell r="S37">
            <v>44.722891566265062</v>
          </cell>
          <cell r="T37">
            <v>197.3012048192771</v>
          </cell>
          <cell r="W37">
            <v>20750</v>
          </cell>
          <cell r="X37">
            <v>0</v>
          </cell>
        </row>
        <row r="38">
          <cell r="B38">
            <v>38642</v>
          </cell>
          <cell r="C38" t="str">
            <v>B-17ST1</v>
          </cell>
          <cell r="D38" t="str">
            <v>B-17ST1:LG</v>
          </cell>
          <cell r="E38">
            <v>6</v>
          </cell>
          <cell r="F38">
            <v>40</v>
          </cell>
          <cell r="G38">
            <v>1019</v>
          </cell>
          <cell r="H38">
            <v>234</v>
          </cell>
          <cell r="I38">
            <v>84</v>
          </cell>
          <cell r="J38">
            <v>2644</v>
          </cell>
          <cell r="K38">
            <v>1320</v>
          </cell>
          <cell r="L38">
            <v>3964</v>
          </cell>
          <cell r="M38">
            <v>33.299697275479311</v>
          </cell>
          <cell r="N38">
            <v>18.829999999999998</v>
          </cell>
          <cell r="R38">
            <v>7121.7851739788202</v>
          </cell>
          <cell r="S38">
            <v>70.100902814657459</v>
          </cell>
          <cell r="T38">
            <v>210.51513542219863</v>
          </cell>
          <cell r="W38">
            <v>18830</v>
          </cell>
          <cell r="X38">
            <v>0</v>
          </cell>
        </row>
        <row r="39">
          <cell r="B39">
            <v>38643</v>
          </cell>
          <cell r="C39" t="str">
            <v>B-17ST1</v>
          </cell>
          <cell r="D39" t="str">
            <v>B-17ST1:LG</v>
          </cell>
          <cell r="E39">
            <v>6</v>
          </cell>
          <cell r="F39">
            <v>40</v>
          </cell>
          <cell r="G39">
            <v>1023</v>
          </cell>
          <cell r="H39">
            <v>238</v>
          </cell>
          <cell r="I39">
            <v>83</v>
          </cell>
          <cell r="J39">
            <v>2564</v>
          </cell>
          <cell r="K39">
            <v>1400</v>
          </cell>
          <cell r="L39">
            <v>3964</v>
          </cell>
          <cell r="M39">
            <v>35.317860746720484</v>
          </cell>
          <cell r="N39">
            <v>18.53</v>
          </cell>
          <cell r="R39">
            <v>7226.9890795631827</v>
          </cell>
          <cell r="S39">
            <v>75.553157042633572</v>
          </cell>
          <cell r="T39">
            <v>213.92336751214248</v>
          </cell>
          <cell r="W39">
            <v>18530</v>
          </cell>
          <cell r="X39">
            <v>0</v>
          </cell>
        </row>
        <row r="40">
          <cell r="B40">
            <v>38652</v>
          </cell>
          <cell r="C40" t="str">
            <v>B-17ST1</v>
          </cell>
          <cell r="D40" t="str">
            <v>B-17ST1:LG</v>
          </cell>
          <cell r="E40">
            <v>6</v>
          </cell>
          <cell r="F40">
            <v>40</v>
          </cell>
          <cell r="G40">
            <v>893</v>
          </cell>
          <cell r="H40">
            <v>240</v>
          </cell>
          <cell r="I40">
            <v>71</v>
          </cell>
          <cell r="J40">
            <v>2099</v>
          </cell>
          <cell r="K40">
            <v>2210</v>
          </cell>
          <cell r="L40">
            <v>4309</v>
          </cell>
          <cell r="M40">
            <v>51.28800185657925</v>
          </cell>
          <cell r="N40">
            <v>7.85</v>
          </cell>
          <cell r="R40">
            <v>3739.8761314911862</v>
          </cell>
          <cell r="S40">
            <v>281.52866242038215</v>
          </cell>
          <cell r="T40">
            <v>548.91719745222929</v>
          </cell>
          <cell r="W40">
            <v>7850</v>
          </cell>
          <cell r="X40">
            <v>0</v>
          </cell>
        </row>
        <row r="41">
          <cell r="B41">
            <v>38655</v>
          </cell>
          <cell r="C41" t="str">
            <v>B-17ST1</v>
          </cell>
          <cell r="D41" t="str">
            <v>B-17ST1:LG</v>
          </cell>
          <cell r="E41">
            <v>5.5</v>
          </cell>
          <cell r="F41">
            <v>40</v>
          </cell>
          <cell r="G41">
            <v>865</v>
          </cell>
          <cell r="H41">
            <v>240</v>
          </cell>
          <cell r="I41">
            <v>74</v>
          </cell>
          <cell r="J41">
            <v>1956</v>
          </cell>
          <cell r="K41">
            <v>2278</v>
          </cell>
          <cell r="L41">
            <v>4234</v>
          </cell>
          <cell r="M41">
            <v>53.802550779404818</v>
          </cell>
          <cell r="N41">
            <v>7.57</v>
          </cell>
          <cell r="R41">
            <v>3870.1431492842535</v>
          </cell>
          <cell r="S41">
            <v>300.92470277410831</v>
          </cell>
          <cell r="T41">
            <v>559.31307793923384</v>
          </cell>
          <cell r="W41">
            <v>7570</v>
          </cell>
          <cell r="X41">
            <v>0</v>
          </cell>
        </row>
        <row r="42">
          <cell r="B42">
            <v>38660</v>
          </cell>
          <cell r="C42" t="str">
            <v>B-17ST1</v>
          </cell>
          <cell r="D42" t="str">
            <v>B-17ST1:LG</v>
          </cell>
          <cell r="E42">
            <v>6</v>
          </cell>
          <cell r="F42">
            <v>40</v>
          </cell>
          <cell r="G42">
            <v>805</v>
          </cell>
          <cell r="H42">
            <v>239</v>
          </cell>
          <cell r="I42">
            <v>76</v>
          </cell>
          <cell r="J42">
            <v>1741</v>
          </cell>
          <cell r="K42">
            <v>2588</v>
          </cell>
          <cell r="L42">
            <v>4329</v>
          </cell>
          <cell r="M42">
            <v>59.782859782859781</v>
          </cell>
          <cell r="N42">
            <v>6.97</v>
          </cell>
          <cell r="R42">
            <v>4003.4462952326248</v>
          </cell>
          <cell r="S42">
            <v>371.30559540889527</v>
          </cell>
          <cell r="T42">
            <v>621.09038737446201</v>
          </cell>
          <cell r="W42">
            <v>6970</v>
          </cell>
          <cell r="X42">
            <v>0</v>
          </cell>
        </row>
        <row r="43">
          <cell r="B43">
            <v>38682</v>
          </cell>
          <cell r="C43" t="str">
            <v>B-17ST1</v>
          </cell>
          <cell r="D43" t="str">
            <v>B-17ST1:LG</v>
          </cell>
          <cell r="E43">
            <v>6</v>
          </cell>
          <cell r="F43">
            <v>37</v>
          </cell>
          <cell r="G43">
            <v>768</v>
          </cell>
          <cell r="H43">
            <v>234</v>
          </cell>
          <cell r="I43">
            <v>83</v>
          </cell>
          <cell r="J43">
            <v>1364</v>
          </cell>
          <cell r="K43">
            <v>2513</v>
          </cell>
          <cell r="L43">
            <v>3877</v>
          </cell>
          <cell r="M43">
            <v>64.818158369873615</v>
          </cell>
          <cell r="N43">
            <v>7.16</v>
          </cell>
          <cell r="R43">
            <v>5249.2668621700877</v>
          </cell>
          <cell r="S43">
            <v>350.97765363128491</v>
          </cell>
          <cell r="T43">
            <v>541.48044692737426</v>
          </cell>
          <cell r="W43">
            <v>7160</v>
          </cell>
          <cell r="X43">
            <v>0</v>
          </cell>
        </row>
        <row r="44">
          <cell r="B44">
            <v>38692</v>
          </cell>
          <cell r="C44" t="str">
            <v>B-17ST1</v>
          </cell>
          <cell r="D44" t="str">
            <v>B-17ST1:LG</v>
          </cell>
          <cell r="E44">
            <v>7</v>
          </cell>
          <cell r="F44">
            <v>40</v>
          </cell>
          <cell r="G44">
            <v>693</v>
          </cell>
          <cell r="H44">
            <v>230</v>
          </cell>
          <cell r="I44">
            <v>89</v>
          </cell>
          <cell r="J44">
            <v>1340</v>
          </cell>
          <cell r="K44">
            <v>2788</v>
          </cell>
          <cell r="L44">
            <v>4128</v>
          </cell>
          <cell r="M44">
            <v>67.538759689922486</v>
          </cell>
          <cell r="N44">
            <v>8.32</v>
          </cell>
          <cell r="R44">
            <v>6208.9552238805973</v>
          </cell>
          <cell r="S44">
            <v>335.09615384615387</v>
          </cell>
          <cell r="T44">
            <v>496.15384615384613</v>
          </cell>
          <cell r="W44">
            <v>8320</v>
          </cell>
          <cell r="X44">
            <v>0</v>
          </cell>
        </row>
        <row r="45">
          <cell r="B45">
            <v>38695</v>
          </cell>
          <cell r="C45" t="str">
            <v>B-17ST1</v>
          </cell>
          <cell r="D45" t="str">
            <v>B-17ST1:LG</v>
          </cell>
          <cell r="E45">
            <v>11</v>
          </cell>
          <cell r="F45">
            <v>45</v>
          </cell>
          <cell r="G45">
            <v>671</v>
          </cell>
          <cell r="H45">
            <v>238</v>
          </cell>
          <cell r="I45">
            <v>89</v>
          </cell>
          <cell r="J45">
            <v>1171</v>
          </cell>
          <cell r="K45">
            <v>2898</v>
          </cell>
          <cell r="L45">
            <v>4069</v>
          </cell>
          <cell r="M45">
            <v>71.221430326861636</v>
          </cell>
          <cell r="N45">
            <v>7</v>
          </cell>
          <cell r="R45">
            <v>5977.7967549103332</v>
          </cell>
          <cell r="S45">
            <v>414</v>
          </cell>
          <cell r="T45">
            <v>581.28571428571433</v>
          </cell>
          <cell r="W45">
            <v>7000</v>
          </cell>
          <cell r="X45">
            <v>0</v>
          </cell>
        </row>
        <row r="46">
          <cell r="B46">
            <v>38729</v>
          </cell>
          <cell r="C46" t="str">
            <v>B-17ST1</v>
          </cell>
          <cell r="D46" t="str">
            <v>B-17ST1:LG</v>
          </cell>
          <cell r="E46">
            <v>8</v>
          </cell>
          <cell r="F46">
            <v>45</v>
          </cell>
          <cell r="G46">
            <v>636</v>
          </cell>
          <cell r="H46">
            <v>227</v>
          </cell>
          <cell r="I46">
            <v>82</v>
          </cell>
          <cell r="J46">
            <v>934</v>
          </cell>
          <cell r="K46">
            <v>2788</v>
          </cell>
          <cell r="L46">
            <v>3722</v>
          </cell>
          <cell r="M46">
            <v>74.905964535196134</v>
          </cell>
          <cell r="N46">
            <v>2.9</v>
          </cell>
          <cell r="R46">
            <v>3104.9250535331907</v>
          </cell>
          <cell r="S46">
            <v>961.37931034482756</v>
          </cell>
          <cell r="T46">
            <v>1283.4482758620691</v>
          </cell>
          <cell r="W46">
            <v>2900</v>
          </cell>
          <cell r="X46">
            <v>0</v>
          </cell>
        </row>
        <row r="47">
          <cell r="B47">
            <v>38755</v>
          </cell>
          <cell r="C47" t="str">
            <v>B-17ST1</v>
          </cell>
          <cell r="D47" t="str">
            <v>B-17ST1:LG</v>
          </cell>
          <cell r="E47">
            <v>14</v>
          </cell>
          <cell r="F47">
            <v>45</v>
          </cell>
          <cell r="G47">
            <v>675</v>
          </cell>
          <cell r="H47">
            <v>228</v>
          </cell>
          <cell r="I47">
            <v>81</v>
          </cell>
          <cell r="J47">
            <v>1523</v>
          </cell>
          <cell r="K47">
            <v>3067</v>
          </cell>
          <cell r="L47">
            <v>4590</v>
          </cell>
          <cell r="M47">
            <v>66.819172113289767</v>
          </cell>
          <cell r="N47">
            <v>6.9</v>
          </cell>
          <cell r="R47">
            <v>4530.5318450426785</v>
          </cell>
          <cell r="S47">
            <v>444.49275362318838</v>
          </cell>
          <cell r="T47">
            <v>665.21739130434787</v>
          </cell>
          <cell r="V47" t="str">
            <v>Well test after shut down for 8 days</v>
          </cell>
          <cell r="W47">
            <v>6900</v>
          </cell>
          <cell r="X47">
            <v>0</v>
          </cell>
        </row>
        <row r="48">
          <cell r="B48">
            <v>38763</v>
          </cell>
          <cell r="C48" t="str">
            <v>B-17ST1</v>
          </cell>
          <cell r="D48" t="str">
            <v>B-17ST1:LG</v>
          </cell>
          <cell r="E48">
            <v>7</v>
          </cell>
          <cell r="F48">
            <v>45</v>
          </cell>
          <cell r="G48">
            <v>612</v>
          </cell>
          <cell r="H48">
            <v>235</v>
          </cell>
          <cell r="I48">
            <v>88</v>
          </cell>
          <cell r="J48">
            <v>961</v>
          </cell>
          <cell r="K48">
            <v>3153</v>
          </cell>
          <cell r="L48">
            <v>4114</v>
          </cell>
          <cell r="M48">
            <v>76.640738940204187</v>
          </cell>
          <cell r="N48">
            <v>6.9</v>
          </cell>
          <cell r="R48">
            <v>7180.0208116545264</v>
          </cell>
          <cell r="S48">
            <v>456.95652173913044</v>
          </cell>
          <cell r="T48">
            <v>596.231884057971</v>
          </cell>
          <cell r="V48" t="str">
            <v>WC increase 10%, and need to restest to confirm</v>
          </cell>
          <cell r="W48">
            <v>6900</v>
          </cell>
          <cell r="X48">
            <v>0</v>
          </cell>
        </row>
        <row r="49">
          <cell r="B49">
            <v>38779</v>
          </cell>
          <cell r="C49" t="str">
            <v>B-17ST1</v>
          </cell>
          <cell r="D49" t="str">
            <v>B-17ST1:LG</v>
          </cell>
          <cell r="E49">
            <v>8</v>
          </cell>
          <cell r="F49">
            <v>35</v>
          </cell>
          <cell r="G49">
            <v>515</v>
          </cell>
          <cell r="H49">
            <v>163</v>
          </cell>
          <cell r="I49">
            <v>29</v>
          </cell>
          <cell r="J49">
            <v>539</v>
          </cell>
          <cell r="K49">
            <v>729</v>
          </cell>
          <cell r="L49">
            <v>1268</v>
          </cell>
          <cell r="M49">
            <v>57.49211356466877</v>
          </cell>
          <cell r="N49">
            <v>0</v>
          </cell>
          <cell r="R49">
            <v>0</v>
          </cell>
          <cell r="T49">
            <v>0</v>
          </cell>
          <cell r="V49" t="str">
            <v>gas prod missing. need to test</v>
          </cell>
          <cell r="W49">
            <v>0</v>
          </cell>
          <cell r="X49">
            <v>0</v>
          </cell>
        </row>
        <row r="50">
          <cell r="B50">
            <v>38786</v>
          </cell>
          <cell r="C50" t="str">
            <v>B-17ST1</v>
          </cell>
          <cell r="D50" t="str">
            <v>B-17ST1:LG</v>
          </cell>
          <cell r="E50">
            <v>6</v>
          </cell>
          <cell r="F50">
            <v>35</v>
          </cell>
          <cell r="G50">
            <v>510</v>
          </cell>
          <cell r="H50">
            <v>162</v>
          </cell>
          <cell r="I50">
            <v>30</v>
          </cell>
          <cell r="J50">
            <v>202</v>
          </cell>
          <cell r="K50">
            <v>823</v>
          </cell>
          <cell r="L50">
            <v>1025</v>
          </cell>
          <cell r="M50">
            <v>80.292682926829272</v>
          </cell>
          <cell r="N50">
            <v>0</v>
          </cell>
          <cell r="R50">
            <v>0</v>
          </cell>
          <cell r="T50">
            <v>0</v>
          </cell>
          <cell r="W50">
            <v>0</v>
          </cell>
          <cell r="X50">
            <v>0</v>
          </cell>
        </row>
        <row r="51">
          <cell r="B51">
            <v>38793</v>
          </cell>
          <cell r="C51" t="str">
            <v>B-17ST1</v>
          </cell>
          <cell r="D51" t="str">
            <v>B-17ST1:LG</v>
          </cell>
          <cell r="E51">
            <v>11</v>
          </cell>
          <cell r="F51">
            <v>25</v>
          </cell>
          <cell r="G51">
            <v>549</v>
          </cell>
          <cell r="H51">
            <v>165</v>
          </cell>
          <cell r="I51">
            <v>30</v>
          </cell>
          <cell r="J51">
            <v>170</v>
          </cell>
          <cell r="K51">
            <v>812</v>
          </cell>
          <cell r="L51">
            <v>982</v>
          </cell>
          <cell r="M51">
            <v>82.688391038696537</v>
          </cell>
          <cell r="N51">
            <v>0</v>
          </cell>
          <cell r="R51">
            <v>0</v>
          </cell>
          <cell r="T51">
            <v>0</v>
          </cell>
          <cell r="V51" t="str">
            <v>After the well shut in for 20 hrs, and reduce draw down.</v>
          </cell>
          <cell r="W51">
            <v>0</v>
          </cell>
          <cell r="X51">
            <v>0</v>
          </cell>
        </row>
        <row r="52">
          <cell r="B52">
            <v>38818</v>
          </cell>
          <cell r="C52" t="str">
            <v>B-17ST1</v>
          </cell>
          <cell r="D52" t="str">
            <v>B-17ST1:LG</v>
          </cell>
          <cell r="E52">
            <v>17</v>
          </cell>
          <cell r="F52">
            <v>25</v>
          </cell>
          <cell r="G52">
            <v>540</v>
          </cell>
          <cell r="H52">
            <v>158</v>
          </cell>
          <cell r="I52">
            <v>28</v>
          </cell>
          <cell r="J52">
            <v>104</v>
          </cell>
          <cell r="K52">
            <v>1464</v>
          </cell>
          <cell r="L52">
            <v>1568</v>
          </cell>
          <cell r="M52">
            <v>93.367346938775512</v>
          </cell>
          <cell r="N52">
            <v>0</v>
          </cell>
          <cell r="R52">
            <v>0</v>
          </cell>
          <cell r="T52">
            <v>0</v>
          </cell>
          <cell r="V52" t="str">
            <v>Water increased</v>
          </cell>
          <cell r="W52">
            <v>0</v>
          </cell>
          <cell r="X52">
            <v>0</v>
          </cell>
        </row>
        <row r="53">
          <cell r="B53">
            <v>38854</v>
          </cell>
          <cell r="C53" t="str">
            <v>B-17ST1</v>
          </cell>
          <cell r="D53" t="str">
            <v>B-17ST1:LG</v>
          </cell>
          <cell r="E53">
            <v>13</v>
          </cell>
          <cell r="F53">
            <v>20</v>
          </cell>
          <cell r="G53">
            <v>586</v>
          </cell>
          <cell r="H53">
            <v>134</v>
          </cell>
          <cell r="I53">
            <v>22</v>
          </cell>
          <cell r="J53">
            <v>16</v>
          </cell>
          <cell r="K53">
            <v>227</v>
          </cell>
          <cell r="L53">
            <v>243</v>
          </cell>
          <cell r="M53">
            <v>93.415637860082299</v>
          </cell>
          <cell r="N53">
            <v>0</v>
          </cell>
          <cell r="R53">
            <v>0</v>
          </cell>
          <cell r="T53">
            <v>0</v>
          </cell>
          <cell r="V53" t="str">
            <v>confirmed low influx</v>
          </cell>
          <cell r="W53">
            <v>0</v>
          </cell>
          <cell r="X53">
            <v>0</v>
          </cell>
        </row>
        <row r="54">
          <cell r="B54">
            <v>38855</v>
          </cell>
          <cell r="C54" t="str">
            <v>B-17ST1</v>
          </cell>
          <cell r="D54" t="str">
            <v>B-17ST1:LG</v>
          </cell>
          <cell r="E54">
            <v>12</v>
          </cell>
          <cell r="F54">
            <v>20</v>
          </cell>
          <cell r="G54">
            <v>590</v>
          </cell>
          <cell r="H54">
            <v>133</v>
          </cell>
          <cell r="I54">
            <v>22</v>
          </cell>
          <cell r="J54">
            <v>12</v>
          </cell>
          <cell r="K54">
            <v>300</v>
          </cell>
          <cell r="L54">
            <v>312</v>
          </cell>
          <cell r="M54">
            <v>96.15384615384616</v>
          </cell>
          <cell r="N54">
            <v>0</v>
          </cell>
          <cell r="R54">
            <v>0</v>
          </cell>
          <cell r="T54">
            <v>0</v>
          </cell>
          <cell r="W54">
            <v>0</v>
          </cell>
          <cell r="X54">
            <v>0</v>
          </cell>
        </row>
        <row r="55">
          <cell r="B55">
            <v>38872</v>
          </cell>
          <cell r="C55" t="str">
            <v>B-17ST1</v>
          </cell>
          <cell r="D55" t="str">
            <v>B-17ST1:LG</v>
          </cell>
          <cell r="E55">
            <v>16</v>
          </cell>
          <cell r="F55">
            <v>20</v>
          </cell>
          <cell r="G55">
            <v>586</v>
          </cell>
          <cell r="H55">
            <v>130</v>
          </cell>
          <cell r="I55">
            <v>24</v>
          </cell>
          <cell r="J55">
            <v>120</v>
          </cell>
          <cell r="K55">
            <v>144</v>
          </cell>
          <cell r="L55">
            <v>264</v>
          </cell>
          <cell r="M55">
            <v>54.545454545454547</v>
          </cell>
          <cell r="N55">
            <v>0</v>
          </cell>
          <cell r="R55">
            <v>0</v>
          </cell>
          <cell r="T55">
            <v>0</v>
          </cell>
          <cell r="W55">
            <v>0</v>
          </cell>
          <cell r="X55">
            <v>0</v>
          </cell>
        </row>
        <row r="56">
          <cell r="B56">
            <v>38890</v>
          </cell>
          <cell r="C56" t="str">
            <v>B-17ST1</v>
          </cell>
          <cell r="D56" t="str">
            <v>B-17ST1:LG</v>
          </cell>
          <cell r="E56">
            <v>6</v>
          </cell>
          <cell r="F56">
            <v>20</v>
          </cell>
          <cell r="G56">
            <v>551</v>
          </cell>
          <cell r="H56">
            <v>130</v>
          </cell>
          <cell r="I56">
            <v>22</v>
          </cell>
          <cell r="J56">
            <v>39</v>
          </cell>
          <cell r="K56">
            <v>160</v>
          </cell>
          <cell r="L56">
            <v>199</v>
          </cell>
          <cell r="M56">
            <v>80.402010050251263</v>
          </cell>
          <cell r="N56">
            <v>0</v>
          </cell>
          <cell r="R56">
            <v>0</v>
          </cell>
          <cell r="T56">
            <v>0</v>
          </cell>
          <cell r="W56">
            <v>0</v>
          </cell>
          <cell r="X56">
            <v>0</v>
          </cell>
        </row>
        <row r="57">
          <cell r="B57">
            <v>38928</v>
          </cell>
          <cell r="C57" t="str">
            <v>B-17ST1</v>
          </cell>
          <cell r="D57" t="str">
            <v>B-17ST1:LG</v>
          </cell>
          <cell r="E57">
            <v>11</v>
          </cell>
          <cell r="F57">
            <v>20</v>
          </cell>
          <cell r="G57">
            <v>799</v>
          </cell>
          <cell r="H57">
            <v>119</v>
          </cell>
          <cell r="I57">
            <v>20</v>
          </cell>
          <cell r="J57">
            <v>3</v>
          </cell>
          <cell r="K57">
            <v>971</v>
          </cell>
          <cell r="L57">
            <v>974</v>
          </cell>
          <cell r="M57">
            <v>99.691991786447645</v>
          </cell>
          <cell r="N57">
            <v>0</v>
          </cell>
          <cell r="R57">
            <v>0</v>
          </cell>
          <cell r="T57">
            <v>0</v>
          </cell>
          <cell r="W57">
            <v>0</v>
          </cell>
          <cell r="X57">
            <v>0</v>
          </cell>
        </row>
        <row r="58">
          <cell r="B58">
            <v>38950</v>
          </cell>
          <cell r="C58" t="str">
            <v>B-17ST1</v>
          </cell>
          <cell r="D58" t="str">
            <v>B-17ST1:LG</v>
          </cell>
          <cell r="E58">
            <v>8</v>
          </cell>
          <cell r="F58">
            <v>20</v>
          </cell>
          <cell r="G58">
            <v>783</v>
          </cell>
          <cell r="H58">
            <v>117</v>
          </cell>
          <cell r="I58">
            <v>18</v>
          </cell>
          <cell r="J58">
            <v>4</v>
          </cell>
          <cell r="K58">
            <v>0</v>
          </cell>
          <cell r="L58">
            <v>4</v>
          </cell>
          <cell r="M58">
            <v>0</v>
          </cell>
          <cell r="N58">
            <v>0</v>
          </cell>
          <cell r="R58">
            <v>0</v>
          </cell>
          <cell r="T58">
            <v>0</v>
          </cell>
          <cell r="V58" t="str">
            <v>Well show intermittent flow. Need to monitor for steady rate</v>
          </cell>
          <cell r="W58">
            <v>0</v>
          </cell>
          <cell r="X58">
            <v>0</v>
          </cell>
        </row>
        <row r="59">
          <cell r="B59">
            <v>38996</v>
          </cell>
          <cell r="C59" t="str">
            <v>B-17ST1</v>
          </cell>
          <cell r="D59" t="str">
            <v>B-17ST1:LG</v>
          </cell>
          <cell r="E59">
            <v>14</v>
          </cell>
          <cell r="F59">
            <v>100</v>
          </cell>
          <cell r="G59">
            <v>445</v>
          </cell>
          <cell r="H59">
            <v>127</v>
          </cell>
          <cell r="I59">
            <v>20</v>
          </cell>
          <cell r="J59">
            <v>301</v>
          </cell>
          <cell r="K59">
            <v>612</v>
          </cell>
          <cell r="L59">
            <v>913</v>
          </cell>
          <cell r="M59">
            <v>67.031763417305584</v>
          </cell>
          <cell r="N59">
            <v>0.8</v>
          </cell>
          <cell r="R59">
            <v>2657.8073089700997</v>
          </cell>
          <cell r="S59">
            <v>765</v>
          </cell>
          <cell r="T59">
            <v>1141.25</v>
          </cell>
          <cell r="V59" t="str">
            <v>Flow at 100%, reduce bP, need to retest to ensure steady rate</v>
          </cell>
          <cell r="W59">
            <v>800</v>
          </cell>
          <cell r="X59">
            <v>0</v>
          </cell>
        </row>
        <row r="60">
          <cell r="B60">
            <v>39002</v>
          </cell>
          <cell r="C60" t="str">
            <v>B-17ST1</v>
          </cell>
          <cell r="D60" t="str">
            <v>B-17ST1:LG</v>
          </cell>
          <cell r="E60">
            <v>10</v>
          </cell>
          <cell r="F60">
            <v>100</v>
          </cell>
          <cell r="G60">
            <v>434</v>
          </cell>
          <cell r="H60">
            <v>137</v>
          </cell>
          <cell r="I60">
            <v>20</v>
          </cell>
          <cell r="J60">
            <v>276</v>
          </cell>
          <cell r="K60">
            <v>450</v>
          </cell>
          <cell r="L60">
            <v>726</v>
          </cell>
          <cell r="M60">
            <v>61.983471074380162</v>
          </cell>
          <cell r="N60">
            <v>1.1000000000000001</v>
          </cell>
          <cell r="R60">
            <v>3985.5072463768115</v>
          </cell>
          <cell r="S60">
            <v>409.09090909090907</v>
          </cell>
          <cell r="T60">
            <v>660</v>
          </cell>
          <cell r="V60" t="str">
            <v>Flow Oil/wtr not agree with Lev Opening</v>
          </cell>
          <cell r="W60">
            <v>1100</v>
          </cell>
          <cell r="X60">
            <v>0</v>
          </cell>
        </row>
        <row r="61">
          <cell r="B61">
            <v>39008</v>
          </cell>
          <cell r="C61" t="str">
            <v>B-17ST1</v>
          </cell>
          <cell r="D61" t="str">
            <v>B-17ST1:LG</v>
          </cell>
          <cell r="E61">
            <v>12</v>
          </cell>
          <cell r="F61">
            <v>100</v>
          </cell>
          <cell r="G61">
            <v>434</v>
          </cell>
          <cell r="H61">
            <v>136</v>
          </cell>
          <cell r="I61">
            <v>23</v>
          </cell>
          <cell r="J61">
            <v>343</v>
          </cell>
          <cell r="K61">
            <v>131</v>
          </cell>
          <cell r="L61">
            <v>474</v>
          </cell>
          <cell r="M61">
            <v>27.637130801687764</v>
          </cell>
          <cell r="N61">
            <v>0.67</v>
          </cell>
          <cell r="R61">
            <v>1953.3527696793003</v>
          </cell>
          <cell r="S61">
            <v>195.52238805970148</v>
          </cell>
          <cell r="T61">
            <v>707.46268656716416</v>
          </cell>
          <cell r="V61" t="str">
            <v xml:space="preserve"> Flow wtr not agrre w/ Lev Opening and not consistant</v>
          </cell>
          <cell r="W61">
            <v>670</v>
          </cell>
          <cell r="X61">
            <v>0</v>
          </cell>
        </row>
        <row r="62">
          <cell r="B62">
            <v>39026</v>
          </cell>
          <cell r="C62" t="str">
            <v>B-17ST1</v>
          </cell>
          <cell r="D62" t="str">
            <v>B-17ST1:LG</v>
          </cell>
          <cell r="E62">
            <v>10</v>
          </cell>
          <cell r="F62">
            <v>100</v>
          </cell>
          <cell r="G62">
            <v>440</v>
          </cell>
          <cell r="H62">
            <v>127</v>
          </cell>
          <cell r="I62">
            <v>20</v>
          </cell>
          <cell r="J62">
            <v>327</v>
          </cell>
          <cell r="K62">
            <v>225</v>
          </cell>
          <cell r="L62">
            <v>552</v>
          </cell>
          <cell r="M62">
            <v>40.760869565217391</v>
          </cell>
          <cell r="N62">
            <v>0.05</v>
          </cell>
          <cell r="R62">
            <v>152.9051987767584</v>
          </cell>
          <cell r="S62">
            <v>4500</v>
          </cell>
          <cell r="T62">
            <v>11040</v>
          </cell>
          <cell r="V62" t="str">
            <v>Wtr rate/level is not agree</v>
          </cell>
          <cell r="W62">
            <v>50</v>
          </cell>
          <cell r="X62">
            <v>0</v>
          </cell>
        </row>
        <row r="63">
          <cell r="B63">
            <v>39062</v>
          </cell>
          <cell r="C63" t="str">
            <v>B-17ST1</v>
          </cell>
          <cell r="D63" t="str">
            <v>B-17ST1:LG</v>
          </cell>
          <cell r="E63">
            <v>12</v>
          </cell>
          <cell r="F63">
            <v>100</v>
          </cell>
          <cell r="G63">
            <v>463</v>
          </cell>
          <cell r="H63">
            <v>132</v>
          </cell>
          <cell r="I63">
            <v>16</v>
          </cell>
          <cell r="J63">
            <v>300</v>
          </cell>
          <cell r="K63">
            <v>163</v>
          </cell>
          <cell r="L63">
            <v>463</v>
          </cell>
          <cell r="M63">
            <v>35.205183585313172</v>
          </cell>
          <cell r="N63">
            <v>0.08</v>
          </cell>
          <cell r="R63">
            <v>266.66666666666669</v>
          </cell>
          <cell r="S63">
            <v>2037.5</v>
          </cell>
          <cell r="T63">
            <v>5787.5</v>
          </cell>
          <cell r="V63" t="str">
            <v>water On and OFF</v>
          </cell>
          <cell r="W63">
            <v>80</v>
          </cell>
          <cell r="X63">
            <v>0</v>
          </cell>
        </row>
        <row r="64">
          <cell r="B64">
            <v>39140</v>
          </cell>
          <cell r="C64" t="str">
            <v>B-17ST1</v>
          </cell>
          <cell r="D64" t="str">
            <v>B-17ST1:LG</v>
          </cell>
          <cell r="E64">
            <v>9</v>
          </cell>
          <cell r="F64">
            <v>100</v>
          </cell>
          <cell r="G64">
            <v>469</v>
          </cell>
          <cell r="H64">
            <v>235</v>
          </cell>
          <cell r="I64">
            <v>52</v>
          </cell>
          <cell r="J64">
            <v>313</v>
          </cell>
          <cell r="K64">
            <v>4605</v>
          </cell>
          <cell r="L64">
            <v>4918</v>
          </cell>
          <cell r="M64">
            <v>93.635624237494923</v>
          </cell>
          <cell r="N64">
            <v>4.51</v>
          </cell>
          <cell r="R64">
            <v>14408.945686900959</v>
          </cell>
          <cell r="S64">
            <v>1021.0643015521065</v>
          </cell>
          <cell r="T64">
            <v>1090.4656319290466</v>
          </cell>
          <cell r="V64" t="str">
            <v>after calibration 22- 23 Feb 07</v>
          </cell>
          <cell r="W64">
            <v>4510</v>
          </cell>
          <cell r="X64">
            <v>0</v>
          </cell>
        </row>
        <row r="65">
          <cell r="B65">
            <v>39160</v>
          </cell>
          <cell r="C65" t="str">
            <v>B-17ST1</v>
          </cell>
          <cell r="D65" t="str">
            <v>B-17ST1:LG</v>
          </cell>
          <cell r="E65">
            <v>18</v>
          </cell>
          <cell r="F65">
            <v>100</v>
          </cell>
          <cell r="G65">
            <v>479</v>
          </cell>
          <cell r="H65">
            <v>232</v>
          </cell>
          <cell r="I65">
            <v>72</v>
          </cell>
          <cell r="J65">
            <v>495</v>
          </cell>
          <cell r="K65">
            <v>4089</v>
          </cell>
          <cell r="L65">
            <v>4584</v>
          </cell>
          <cell r="M65">
            <v>89.201570680628279</v>
          </cell>
          <cell r="N65">
            <v>4.8</v>
          </cell>
          <cell r="R65">
            <v>9696.9696969696961</v>
          </cell>
          <cell r="S65">
            <v>851.875</v>
          </cell>
          <cell r="T65">
            <v>955</v>
          </cell>
          <cell r="W65">
            <v>4800</v>
          </cell>
          <cell r="X65">
            <v>0</v>
          </cell>
        </row>
        <row r="66">
          <cell r="B66">
            <v>39168</v>
          </cell>
          <cell r="C66" t="str">
            <v>B-17ST1</v>
          </cell>
          <cell r="D66" t="str">
            <v>B-17ST1:LG</v>
          </cell>
          <cell r="E66">
            <v>12</v>
          </cell>
          <cell r="F66">
            <v>100</v>
          </cell>
          <cell r="G66">
            <v>477</v>
          </cell>
          <cell r="H66">
            <v>229</v>
          </cell>
          <cell r="I66">
            <v>76</v>
          </cell>
          <cell r="J66">
            <v>165</v>
          </cell>
          <cell r="K66">
            <v>4134</v>
          </cell>
          <cell r="L66">
            <v>4299</v>
          </cell>
          <cell r="M66">
            <v>96.161898115840899</v>
          </cell>
          <cell r="N66">
            <v>3.04</v>
          </cell>
          <cell r="R66">
            <v>18424.242424242424</v>
          </cell>
          <cell r="S66">
            <v>1359.8684210526317</v>
          </cell>
          <cell r="T66">
            <v>1414.1447368421052</v>
          </cell>
          <cell r="V66" t="str">
            <v>Water flow consistent high, need to compare w/other tool or WC from sampling.</v>
          </cell>
          <cell r="W66">
            <v>3040</v>
          </cell>
          <cell r="X66">
            <v>0</v>
          </cell>
        </row>
        <row r="67">
          <cell r="B67">
            <v>39178</v>
          </cell>
          <cell r="C67" t="str">
            <v>B-17ST1</v>
          </cell>
          <cell r="D67" t="str">
            <v>B-17ST1:LG</v>
          </cell>
          <cell r="E67">
            <v>5</v>
          </cell>
          <cell r="F67">
            <v>100</v>
          </cell>
          <cell r="G67">
            <v>467</v>
          </cell>
          <cell r="H67">
            <v>229</v>
          </cell>
          <cell r="I67">
            <v>79</v>
          </cell>
          <cell r="J67">
            <v>216.9</v>
          </cell>
          <cell r="K67">
            <v>4171.1000000000004</v>
          </cell>
          <cell r="L67">
            <v>4388</v>
          </cell>
          <cell r="M67">
            <v>95.056973564266187</v>
          </cell>
          <cell r="N67">
            <v>2.75</v>
          </cell>
          <cell r="O67">
            <v>2.75</v>
          </cell>
          <cell r="P67">
            <v>0</v>
          </cell>
          <cell r="R67">
            <v>12678.653757491931</v>
          </cell>
          <cell r="S67">
            <v>1516.7636363636364</v>
          </cell>
          <cell r="T67">
            <v>1595.6363636363637</v>
          </cell>
          <cell r="V67" t="str">
            <v>better for the last  3 hrs</v>
          </cell>
          <cell r="W67">
            <v>2750</v>
          </cell>
          <cell r="X67">
            <v>0</v>
          </cell>
        </row>
        <row r="68">
          <cell r="B68">
            <v>39180</v>
          </cell>
          <cell r="C68" t="str">
            <v>B-17ST1</v>
          </cell>
          <cell r="D68" t="str">
            <v>B-17ST1:LG</v>
          </cell>
          <cell r="E68">
            <v>3</v>
          </cell>
          <cell r="F68">
            <v>100</v>
          </cell>
          <cell r="G68">
            <v>469</v>
          </cell>
          <cell r="H68">
            <v>230</v>
          </cell>
          <cell r="I68">
            <v>80</v>
          </cell>
          <cell r="J68">
            <v>279</v>
          </cell>
          <cell r="K68">
            <v>4367</v>
          </cell>
          <cell r="L68">
            <v>4646</v>
          </cell>
          <cell r="M68">
            <v>93.994834266035298</v>
          </cell>
          <cell r="N68">
            <v>2.7</v>
          </cell>
          <cell r="O68">
            <v>2.7</v>
          </cell>
          <cell r="P68">
            <v>0</v>
          </cell>
          <cell r="R68">
            <v>9677.4193548387102</v>
          </cell>
          <cell r="S68">
            <v>1617.4074074074074</v>
          </cell>
          <cell r="T68">
            <v>1720.7407407407406</v>
          </cell>
          <cell r="V68" t="str">
            <v>last 3 hrs test getting better</v>
          </cell>
          <cell r="W68">
            <v>2700</v>
          </cell>
          <cell r="X68">
            <v>0</v>
          </cell>
        </row>
        <row r="69">
          <cell r="B69">
            <v>39185</v>
          </cell>
          <cell r="C69" t="str">
            <v>B-17ST1</v>
          </cell>
          <cell r="D69" t="str">
            <v>B-17ST1:LG</v>
          </cell>
          <cell r="E69">
            <v>12</v>
          </cell>
          <cell r="F69">
            <v>100</v>
          </cell>
          <cell r="G69">
            <v>486</v>
          </cell>
          <cell r="H69">
            <v>224</v>
          </cell>
          <cell r="I69">
            <v>78</v>
          </cell>
          <cell r="J69">
            <v>235</v>
          </cell>
          <cell r="K69">
            <v>3801</v>
          </cell>
          <cell r="L69">
            <v>4036</v>
          </cell>
          <cell r="M69">
            <v>94.177403369672945</v>
          </cell>
          <cell r="N69">
            <v>2.2400000000000002</v>
          </cell>
          <cell r="O69">
            <v>2.2400000000000002</v>
          </cell>
          <cell r="P69">
            <v>0</v>
          </cell>
          <cell r="R69">
            <v>9531.9148936170204</v>
          </cell>
          <cell r="S69">
            <v>1696.875</v>
          </cell>
          <cell r="T69">
            <v>1801.7857142857142</v>
          </cell>
          <cell r="V69" t="str">
            <v>better, but somehow oil transmitter didn't agree</v>
          </cell>
          <cell r="W69">
            <v>2240</v>
          </cell>
          <cell r="X69">
            <v>0</v>
          </cell>
        </row>
        <row r="70">
          <cell r="B70">
            <v>39196</v>
          </cell>
          <cell r="C70" t="str">
            <v>B-17ST1</v>
          </cell>
          <cell r="D70" t="str">
            <v>B-17ST1:LG</v>
          </cell>
          <cell r="E70">
            <v>10</v>
          </cell>
          <cell r="F70">
            <v>100</v>
          </cell>
          <cell r="G70">
            <v>487</v>
          </cell>
          <cell r="H70">
            <v>220</v>
          </cell>
          <cell r="I70">
            <v>80</v>
          </cell>
          <cell r="J70">
            <v>215</v>
          </cell>
          <cell r="K70">
            <v>3657</v>
          </cell>
          <cell r="L70">
            <v>3872</v>
          </cell>
          <cell r="M70">
            <v>94.44731404958678</v>
          </cell>
          <cell r="N70">
            <v>2.06</v>
          </cell>
          <cell r="R70">
            <v>9581.3953488372099</v>
          </cell>
          <cell r="S70">
            <v>1775.2427184466019</v>
          </cell>
          <cell r="T70">
            <v>1879.6116504854369</v>
          </cell>
          <cell r="W70">
            <v>2060</v>
          </cell>
          <cell r="X70">
            <v>0</v>
          </cell>
        </row>
        <row r="71">
          <cell r="B71">
            <v>39207</v>
          </cell>
          <cell r="C71" t="str">
            <v>B-17ST1</v>
          </cell>
          <cell r="D71" t="str">
            <v>B-17ST1:LG</v>
          </cell>
          <cell r="E71">
            <v>21</v>
          </cell>
          <cell r="F71">
            <v>100</v>
          </cell>
          <cell r="G71">
            <v>468</v>
          </cell>
          <cell r="H71">
            <v>214</v>
          </cell>
          <cell r="I71">
            <v>86</v>
          </cell>
          <cell r="J71">
            <v>516</v>
          </cell>
          <cell r="K71">
            <v>3618.9</v>
          </cell>
          <cell r="L71">
            <v>4134.8999999999996</v>
          </cell>
          <cell r="M71">
            <v>87.52085902923892</v>
          </cell>
          <cell r="N71">
            <v>3.53</v>
          </cell>
          <cell r="O71">
            <v>3.53</v>
          </cell>
          <cell r="P71">
            <v>0</v>
          </cell>
          <cell r="R71">
            <v>6841.0852713178292</v>
          </cell>
          <cell r="S71">
            <v>1025.1841359773371</v>
          </cell>
          <cell r="T71">
            <v>1171.3597733711049</v>
          </cell>
          <cell r="W71">
            <v>3530</v>
          </cell>
          <cell r="X71">
            <v>0</v>
          </cell>
        </row>
        <row r="72">
          <cell r="B72">
            <v>39208</v>
          </cell>
          <cell r="C72" t="str">
            <v>B-17ST1</v>
          </cell>
          <cell r="D72" t="str">
            <v>B-17ST1:LG</v>
          </cell>
          <cell r="E72">
            <v>12</v>
          </cell>
          <cell r="F72">
            <v>100</v>
          </cell>
          <cell r="G72">
            <v>468</v>
          </cell>
          <cell r="H72">
            <v>214</v>
          </cell>
          <cell r="I72">
            <v>91</v>
          </cell>
          <cell r="J72">
            <v>313.8</v>
          </cell>
          <cell r="K72">
            <v>3924.2</v>
          </cell>
          <cell r="L72">
            <v>4238</v>
          </cell>
          <cell r="M72">
            <v>92.595563945257197</v>
          </cell>
          <cell r="N72">
            <v>3.09</v>
          </cell>
          <cell r="O72">
            <v>3.09</v>
          </cell>
          <cell r="P72">
            <v>0</v>
          </cell>
          <cell r="R72">
            <v>9847.0363288718927</v>
          </cell>
          <cell r="S72">
            <v>1269.9676375404531</v>
          </cell>
          <cell r="T72">
            <v>1371.5210355987056</v>
          </cell>
          <cell r="W72">
            <v>3090</v>
          </cell>
          <cell r="X72">
            <v>0</v>
          </cell>
        </row>
        <row r="73">
          <cell r="B73">
            <v>39209</v>
          </cell>
          <cell r="C73" t="str">
            <v>B-17ST1</v>
          </cell>
          <cell r="D73" t="str">
            <v>B-17ST1:LG</v>
          </cell>
          <cell r="E73">
            <v>18</v>
          </cell>
          <cell r="F73">
            <v>100</v>
          </cell>
          <cell r="G73">
            <v>468</v>
          </cell>
          <cell r="H73">
            <v>218</v>
          </cell>
          <cell r="I73">
            <v>94</v>
          </cell>
          <cell r="J73">
            <v>186.4</v>
          </cell>
          <cell r="K73">
            <v>3954.3</v>
          </cell>
          <cell r="L73">
            <v>4140.7</v>
          </cell>
          <cell r="M73">
            <v>95.498345690342219</v>
          </cell>
          <cell r="N73">
            <v>3.13</v>
          </cell>
          <cell r="O73">
            <v>3.13</v>
          </cell>
          <cell r="P73">
            <v>0</v>
          </cell>
          <cell r="R73">
            <v>16791.845493562232</v>
          </cell>
          <cell r="S73">
            <v>1263.3546325878594</v>
          </cell>
          <cell r="T73">
            <v>1322.9073482428114</v>
          </cell>
          <cell r="V73" t="str">
            <v>Oil tends to decline</v>
          </cell>
          <cell r="W73">
            <v>3130</v>
          </cell>
          <cell r="X73">
            <v>0</v>
          </cell>
        </row>
        <row r="74">
          <cell r="B74">
            <v>39289</v>
          </cell>
          <cell r="C74" t="str">
            <v>B-17ST1</v>
          </cell>
          <cell r="D74" t="str">
            <v>B-17ST1:LG</v>
          </cell>
          <cell r="E74">
            <v>12</v>
          </cell>
          <cell r="F74">
            <v>100</v>
          </cell>
          <cell r="G74">
            <v>499</v>
          </cell>
          <cell r="H74">
            <v>224</v>
          </cell>
          <cell r="I74">
            <v>152</v>
          </cell>
          <cell r="J74">
            <v>535.20000000000005</v>
          </cell>
          <cell r="K74">
            <v>4917.7</v>
          </cell>
          <cell r="L74">
            <v>5452.9</v>
          </cell>
          <cell r="M74">
            <v>90.185039153477959</v>
          </cell>
          <cell r="N74">
            <v>4.76</v>
          </cell>
          <cell r="O74">
            <v>4.76</v>
          </cell>
          <cell r="P74">
            <v>0</v>
          </cell>
          <cell r="R74">
            <v>8893.8714499252619</v>
          </cell>
          <cell r="S74">
            <v>1033.1302521008404</v>
          </cell>
          <cell r="T74">
            <v>1145.5672268907563</v>
          </cell>
          <cell r="V74" t="str">
            <v>retest with consistent result after S/D</v>
          </cell>
          <cell r="W74">
            <v>4760</v>
          </cell>
          <cell r="X74">
            <v>0</v>
          </cell>
        </row>
        <row r="75">
          <cell r="B75">
            <v>39317</v>
          </cell>
          <cell r="C75" t="str">
            <v>B-17ST1</v>
          </cell>
          <cell r="D75" t="str">
            <v>B-17ST1:LG</v>
          </cell>
          <cell r="E75">
            <v>13</v>
          </cell>
          <cell r="F75">
            <v>100</v>
          </cell>
          <cell r="G75">
            <v>476</v>
          </cell>
          <cell r="H75">
            <v>203</v>
          </cell>
          <cell r="I75">
            <v>146</v>
          </cell>
          <cell r="J75">
            <v>310</v>
          </cell>
          <cell r="K75">
            <v>4600</v>
          </cell>
          <cell r="L75">
            <v>4910</v>
          </cell>
          <cell r="M75">
            <v>93.686354378818734</v>
          </cell>
          <cell r="N75">
            <v>2.46</v>
          </cell>
          <cell r="R75">
            <v>7935.4838709677415</v>
          </cell>
          <cell r="S75">
            <v>1869.9186991869919</v>
          </cell>
          <cell r="T75">
            <v>1995.9349593495936</v>
          </cell>
          <cell r="V75" t="str">
            <v>after unloadint to VS (Getting better)</v>
          </cell>
          <cell r="W75">
            <v>2460</v>
          </cell>
          <cell r="X75">
            <v>0</v>
          </cell>
        </row>
        <row r="76">
          <cell r="B76">
            <v>39318</v>
          </cell>
          <cell r="C76" t="str">
            <v>B-17ST1</v>
          </cell>
          <cell r="D76" t="str">
            <v>B-17ST1:LG</v>
          </cell>
          <cell r="E76">
            <v>10</v>
          </cell>
          <cell r="F76">
            <v>100</v>
          </cell>
          <cell r="G76">
            <v>477</v>
          </cell>
          <cell r="H76">
            <v>208</v>
          </cell>
          <cell r="I76">
            <v>154</v>
          </cell>
          <cell r="J76">
            <v>482</v>
          </cell>
          <cell r="K76">
            <v>5336</v>
          </cell>
          <cell r="L76">
            <v>5818</v>
          </cell>
          <cell r="M76">
            <v>91.715366105190782</v>
          </cell>
          <cell r="N76">
            <v>3.05</v>
          </cell>
          <cell r="R76">
            <v>6327.8008298755185</v>
          </cell>
          <cell r="S76">
            <v>1749.5081967213114</v>
          </cell>
          <cell r="T76">
            <v>1907.5409836065573</v>
          </cell>
          <cell r="V76" t="str">
            <v>manual input</v>
          </cell>
          <cell r="W76">
            <v>3050</v>
          </cell>
          <cell r="X76">
            <v>0</v>
          </cell>
        </row>
        <row r="77">
          <cell r="B77">
            <v>39326</v>
          </cell>
          <cell r="C77" t="str">
            <v>B-17ST1</v>
          </cell>
          <cell r="D77" t="str">
            <v>B-17ST1:LG</v>
          </cell>
          <cell r="E77">
            <v>15</v>
          </cell>
          <cell r="F77">
            <v>100</v>
          </cell>
          <cell r="G77">
            <v>477</v>
          </cell>
          <cell r="H77">
            <v>225</v>
          </cell>
          <cell r="I77">
            <v>168</v>
          </cell>
          <cell r="J77">
            <v>308</v>
          </cell>
          <cell r="K77">
            <v>4959</v>
          </cell>
          <cell r="L77">
            <v>5267</v>
          </cell>
          <cell r="M77">
            <v>94.152268843744068</v>
          </cell>
          <cell r="N77">
            <v>2.95</v>
          </cell>
          <cell r="R77">
            <v>9577.9220779220777</v>
          </cell>
          <cell r="S77">
            <v>1681.0169491525423</v>
          </cell>
          <cell r="T77">
            <v>1785.4237288135594</v>
          </cell>
          <cell r="W77">
            <v>2950</v>
          </cell>
          <cell r="X77">
            <v>0</v>
          </cell>
        </row>
        <row r="78">
          <cell r="B78">
            <v>39337</v>
          </cell>
          <cell r="C78" t="str">
            <v>B-17ST1</v>
          </cell>
          <cell r="D78" t="str">
            <v>B-17ST1:LG</v>
          </cell>
          <cell r="E78">
            <v>8</v>
          </cell>
          <cell r="F78">
            <v>100</v>
          </cell>
          <cell r="G78">
            <v>473</v>
          </cell>
          <cell r="H78">
            <v>130</v>
          </cell>
          <cell r="I78">
            <v>99</v>
          </cell>
          <cell r="J78">
            <v>226</v>
          </cell>
          <cell r="K78">
            <v>0</v>
          </cell>
          <cell r="L78">
            <v>226</v>
          </cell>
          <cell r="M78">
            <v>0</v>
          </cell>
          <cell r="N78">
            <v>0.46</v>
          </cell>
          <cell r="R78">
            <v>2035.3982300884957</v>
          </cell>
          <cell r="S78">
            <v>0</v>
          </cell>
          <cell r="T78">
            <v>491.30434782608694</v>
          </cell>
          <cell r="V78" t="str">
            <v>Temp drop</v>
          </cell>
          <cell r="W78">
            <v>460</v>
          </cell>
          <cell r="X78">
            <v>0</v>
          </cell>
        </row>
        <row r="79">
          <cell r="B79">
            <v>39345</v>
          </cell>
          <cell r="C79" t="str">
            <v>B-17ST1</v>
          </cell>
          <cell r="D79" t="str">
            <v>B-17ST1:LG</v>
          </cell>
          <cell r="E79">
            <v>10</v>
          </cell>
          <cell r="F79">
            <v>100</v>
          </cell>
          <cell r="G79">
            <v>486</v>
          </cell>
          <cell r="H79">
            <v>203</v>
          </cell>
          <cell r="I79">
            <v>167</v>
          </cell>
          <cell r="J79">
            <v>344.5</v>
          </cell>
          <cell r="K79">
            <v>4451</v>
          </cell>
          <cell r="L79">
            <v>4795.5</v>
          </cell>
          <cell r="M79">
            <v>92.816181837138984</v>
          </cell>
          <cell r="N79">
            <v>2.31</v>
          </cell>
          <cell r="O79">
            <v>2.31</v>
          </cell>
          <cell r="P79">
            <v>0</v>
          </cell>
          <cell r="R79">
            <v>6705.3701015965171</v>
          </cell>
          <cell r="S79">
            <v>1926.8398268398269</v>
          </cell>
          <cell r="T79">
            <v>2075.9740259740261</v>
          </cell>
          <cell r="W79">
            <v>2310</v>
          </cell>
          <cell r="X79">
            <v>0</v>
          </cell>
        </row>
        <row r="80">
          <cell r="B80">
            <v>39349</v>
          </cell>
          <cell r="C80" t="str">
            <v>B-17ST1</v>
          </cell>
          <cell r="D80" t="str">
            <v>B-17ST1:LG</v>
          </cell>
          <cell r="E80">
            <v>14</v>
          </cell>
          <cell r="F80">
            <v>100</v>
          </cell>
          <cell r="G80">
            <v>487</v>
          </cell>
          <cell r="H80">
            <v>208</v>
          </cell>
          <cell r="I80">
            <v>208</v>
          </cell>
          <cell r="J80">
            <v>383</v>
          </cell>
          <cell r="K80">
            <v>4975</v>
          </cell>
          <cell r="L80">
            <v>5358</v>
          </cell>
          <cell r="M80">
            <v>92.851810377006345</v>
          </cell>
          <cell r="N80">
            <v>2.77</v>
          </cell>
          <cell r="R80">
            <v>7232.3759791122711</v>
          </cell>
          <cell r="S80">
            <v>1796.0288808664259</v>
          </cell>
          <cell r="T80">
            <v>1934.2960288808665</v>
          </cell>
          <cell r="V80" t="str">
            <v>Test after unload to VS</v>
          </cell>
          <cell r="W80">
            <v>2770</v>
          </cell>
          <cell r="X80">
            <v>0</v>
          </cell>
        </row>
        <row r="81">
          <cell r="B81">
            <v>39359</v>
          </cell>
          <cell r="C81" t="str">
            <v>B-17ST1</v>
          </cell>
          <cell r="D81" t="str">
            <v>B-17ST1:LG</v>
          </cell>
          <cell r="E81">
            <v>14</v>
          </cell>
          <cell r="F81">
            <v>100</v>
          </cell>
          <cell r="G81">
            <v>458</v>
          </cell>
          <cell r="H81">
            <v>131</v>
          </cell>
          <cell r="I81">
            <v>101</v>
          </cell>
          <cell r="J81">
            <v>202.7</v>
          </cell>
          <cell r="K81">
            <v>0</v>
          </cell>
          <cell r="L81">
            <v>202.7</v>
          </cell>
          <cell r="M81">
            <v>0</v>
          </cell>
          <cell r="N81">
            <v>0.75</v>
          </cell>
          <cell r="O81">
            <v>0.75</v>
          </cell>
          <cell r="P81">
            <v>0</v>
          </cell>
          <cell r="R81">
            <v>3700.04933399112</v>
          </cell>
          <cell r="S81">
            <v>0</v>
          </cell>
          <cell r="T81">
            <v>270.26666666666665</v>
          </cell>
          <cell r="W81">
            <v>750</v>
          </cell>
          <cell r="X81">
            <v>0</v>
          </cell>
        </row>
        <row r="82">
          <cell r="B82">
            <v>39375</v>
          </cell>
          <cell r="C82" t="str">
            <v>B-17ST1</v>
          </cell>
          <cell r="D82" t="str">
            <v>B-17ST1:LG</v>
          </cell>
          <cell r="E82">
            <v>9</v>
          </cell>
          <cell r="F82">
            <v>100</v>
          </cell>
          <cell r="G82">
            <v>481</v>
          </cell>
          <cell r="H82">
            <v>160</v>
          </cell>
          <cell r="I82">
            <v>131</v>
          </cell>
          <cell r="J82">
            <v>271</v>
          </cell>
          <cell r="K82">
            <v>1047</v>
          </cell>
          <cell r="L82">
            <v>1318</v>
          </cell>
          <cell r="M82">
            <v>79.438543247344455</v>
          </cell>
          <cell r="N82">
            <v>1.35</v>
          </cell>
          <cell r="R82">
            <v>4981.5498154981551</v>
          </cell>
          <cell r="S82">
            <v>775.55555555555554</v>
          </cell>
          <cell r="T82">
            <v>976.2962962962963</v>
          </cell>
          <cell r="V82" t="str">
            <v>Test after 1 day S/I</v>
          </cell>
          <cell r="W82">
            <v>1350</v>
          </cell>
          <cell r="X82">
            <v>0</v>
          </cell>
        </row>
        <row r="83">
          <cell r="B83">
            <v>39380</v>
          </cell>
          <cell r="C83" t="str">
            <v>B-17ST1</v>
          </cell>
          <cell r="D83" t="str">
            <v>B-17ST1:LG</v>
          </cell>
          <cell r="E83">
            <v>3</v>
          </cell>
          <cell r="F83">
            <v>100</v>
          </cell>
          <cell r="G83">
            <v>479</v>
          </cell>
          <cell r="H83">
            <v>127</v>
          </cell>
          <cell r="I83">
            <v>109</v>
          </cell>
          <cell r="J83">
            <v>162</v>
          </cell>
          <cell r="K83">
            <v>0</v>
          </cell>
          <cell r="L83">
            <v>162</v>
          </cell>
          <cell r="M83">
            <v>0</v>
          </cell>
          <cell r="N83">
            <v>0.65</v>
          </cell>
          <cell r="R83">
            <v>4012.3456790123455</v>
          </cell>
          <cell r="S83">
            <v>0</v>
          </cell>
          <cell r="T83">
            <v>249.23076923076923</v>
          </cell>
          <cell r="V83" t="str">
            <v>short test</v>
          </cell>
          <cell r="W83">
            <v>650</v>
          </cell>
          <cell r="X83">
            <v>0</v>
          </cell>
        </row>
        <row r="84">
          <cell r="B84">
            <v>39394</v>
          </cell>
          <cell r="C84" t="str">
            <v>B-17ST1</v>
          </cell>
          <cell r="D84" t="str">
            <v>B-17ST1:LG</v>
          </cell>
          <cell r="E84">
            <v>14</v>
          </cell>
          <cell r="F84">
            <v>100</v>
          </cell>
          <cell r="G84">
            <v>474</v>
          </cell>
          <cell r="H84">
            <v>146</v>
          </cell>
          <cell r="I84">
            <v>127</v>
          </cell>
          <cell r="J84">
            <v>230.6</v>
          </cell>
          <cell r="K84">
            <v>24.6</v>
          </cell>
          <cell r="L84">
            <v>255.2</v>
          </cell>
          <cell r="M84">
            <v>9.6394984326018811</v>
          </cell>
          <cell r="N84">
            <v>1.5</v>
          </cell>
          <cell r="O84">
            <v>1.5</v>
          </cell>
          <cell r="P84">
            <v>0</v>
          </cell>
          <cell r="R84">
            <v>6504.770164787511</v>
          </cell>
          <cell r="S84">
            <v>16.399999999999999</v>
          </cell>
          <cell r="T84">
            <v>170.13333333333333</v>
          </cell>
          <cell r="W84">
            <v>1500</v>
          </cell>
          <cell r="X84">
            <v>0</v>
          </cell>
        </row>
        <row r="85">
          <cell r="B85">
            <v>39436</v>
          </cell>
          <cell r="C85" t="str">
            <v>B-17ST1</v>
          </cell>
          <cell r="D85" t="str">
            <v>B-17ST1:LG</v>
          </cell>
          <cell r="E85">
            <v>13</v>
          </cell>
          <cell r="F85">
            <v>100</v>
          </cell>
          <cell r="G85">
            <v>454</v>
          </cell>
          <cell r="H85">
            <v>120</v>
          </cell>
          <cell r="I85">
            <v>112</v>
          </cell>
          <cell r="J85">
            <v>296</v>
          </cell>
          <cell r="K85">
            <v>0</v>
          </cell>
          <cell r="L85">
            <v>296</v>
          </cell>
          <cell r="M85">
            <v>0</v>
          </cell>
          <cell r="N85">
            <v>0.74</v>
          </cell>
          <cell r="R85">
            <v>2500</v>
          </cell>
          <cell r="S85">
            <v>0</v>
          </cell>
          <cell r="T85">
            <v>400</v>
          </cell>
          <cell r="W85">
            <v>740</v>
          </cell>
          <cell r="X85">
            <v>0</v>
          </cell>
        </row>
        <row r="86">
          <cell r="B86">
            <v>39450</v>
          </cell>
          <cell r="C86" t="str">
            <v>B-17ST1</v>
          </cell>
          <cell r="D86" t="str">
            <v>B-17ST1:LG</v>
          </cell>
          <cell r="E86">
            <v>13</v>
          </cell>
          <cell r="F86">
            <v>100</v>
          </cell>
          <cell r="G86">
            <v>484</v>
          </cell>
          <cell r="H86">
            <v>102</v>
          </cell>
          <cell r="I86">
            <v>110</v>
          </cell>
          <cell r="J86">
            <v>134</v>
          </cell>
          <cell r="K86">
            <v>0</v>
          </cell>
          <cell r="L86">
            <v>134</v>
          </cell>
          <cell r="M86">
            <v>0</v>
          </cell>
          <cell r="N86">
            <v>0.94</v>
          </cell>
          <cell r="R86">
            <v>7014.9253731343288</v>
          </cell>
          <cell r="S86">
            <v>0</v>
          </cell>
          <cell r="T86">
            <v>142.55319148936169</v>
          </cell>
          <cell r="V86" t="str">
            <v>temp drop</v>
          </cell>
          <cell r="W86">
            <v>940</v>
          </cell>
          <cell r="X86">
            <v>0</v>
          </cell>
        </row>
        <row r="87">
          <cell r="B87">
            <v>39483</v>
          </cell>
          <cell r="C87" t="str">
            <v>B-17ST1</v>
          </cell>
          <cell r="D87" t="str">
            <v>B-17ST1:LG</v>
          </cell>
          <cell r="E87">
            <v>11</v>
          </cell>
          <cell r="F87">
            <v>100</v>
          </cell>
          <cell r="G87">
            <v>453</v>
          </cell>
          <cell r="H87">
            <v>107</v>
          </cell>
          <cell r="I87">
            <v>119</v>
          </cell>
          <cell r="J87">
            <v>209</v>
          </cell>
          <cell r="K87">
            <v>45</v>
          </cell>
          <cell r="L87">
            <v>254</v>
          </cell>
          <cell r="M87">
            <v>17.716535433070867</v>
          </cell>
          <cell r="N87">
            <v>0</v>
          </cell>
          <cell r="R87">
            <v>0</v>
          </cell>
          <cell r="T87">
            <v>0</v>
          </cell>
          <cell r="V87" t="str">
            <v>gettng better after flushing</v>
          </cell>
          <cell r="W87">
            <v>0</v>
          </cell>
          <cell r="X87">
            <v>0</v>
          </cell>
        </row>
        <row r="88">
          <cell r="B88">
            <v>39486</v>
          </cell>
          <cell r="C88" t="str">
            <v>B-17ST1</v>
          </cell>
          <cell r="D88" t="str">
            <v>B-17ST1:LG</v>
          </cell>
          <cell r="E88">
            <v>8</v>
          </cell>
          <cell r="F88">
            <v>100</v>
          </cell>
          <cell r="G88">
            <v>452</v>
          </cell>
          <cell r="H88">
            <v>106</v>
          </cell>
          <cell r="I88">
            <v>120</v>
          </cell>
          <cell r="J88">
            <v>113</v>
          </cell>
          <cell r="K88">
            <v>0</v>
          </cell>
          <cell r="L88">
            <v>113</v>
          </cell>
          <cell r="M88">
            <v>0</v>
          </cell>
          <cell r="N88">
            <v>0</v>
          </cell>
          <cell r="R88">
            <v>0</v>
          </cell>
          <cell r="T88">
            <v>0</v>
          </cell>
          <cell r="W88">
            <v>0</v>
          </cell>
          <cell r="X88">
            <v>0</v>
          </cell>
        </row>
        <row r="89">
          <cell r="B89">
            <v>39496</v>
          </cell>
          <cell r="C89" t="str">
            <v>B-17ST1</v>
          </cell>
          <cell r="D89" t="str">
            <v>B-17ST1:LG</v>
          </cell>
          <cell r="E89">
            <v>9</v>
          </cell>
          <cell r="F89">
            <v>100</v>
          </cell>
          <cell r="G89">
            <v>458</v>
          </cell>
          <cell r="H89">
            <v>103</v>
          </cell>
          <cell r="I89">
            <v>119</v>
          </cell>
          <cell r="J89">
            <v>109</v>
          </cell>
          <cell r="K89">
            <v>0</v>
          </cell>
          <cell r="L89">
            <v>109</v>
          </cell>
          <cell r="M89">
            <v>0</v>
          </cell>
          <cell r="N89">
            <v>1.0900000000000001</v>
          </cell>
          <cell r="R89">
            <v>10000</v>
          </cell>
          <cell r="S89">
            <v>0</v>
          </cell>
          <cell r="T89">
            <v>100</v>
          </cell>
          <cell r="W89">
            <v>1090</v>
          </cell>
          <cell r="X89">
            <v>0</v>
          </cell>
        </row>
        <row r="90">
          <cell r="B90">
            <v>39516</v>
          </cell>
          <cell r="C90" t="str">
            <v>B-17ST1</v>
          </cell>
          <cell r="D90" t="str">
            <v>B-17ST1:LG</v>
          </cell>
          <cell r="E90">
            <v>15</v>
          </cell>
          <cell r="F90">
            <v>100</v>
          </cell>
          <cell r="G90">
            <v>483</v>
          </cell>
          <cell r="H90">
            <v>102</v>
          </cell>
          <cell r="I90">
            <v>120</v>
          </cell>
          <cell r="J90">
            <v>105</v>
          </cell>
          <cell r="K90">
            <v>5</v>
          </cell>
          <cell r="L90">
            <v>110</v>
          </cell>
          <cell r="M90">
            <v>4.5454545454545459</v>
          </cell>
          <cell r="N90">
            <v>1.46</v>
          </cell>
          <cell r="R90">
            <v>13904.761904761905</v>
          </cell>
          <cell r="S90">
            <v>3.4246575342465753</v>
          </cell>
          <cell r="T90">
            <v>75.342465753424662</v>
          </cell>
          <cell r="W90">
            <v>1460</v>
          </cell>
          <cell r="X90">
            <v>0</v>
          </cell>
        </row>
        <row r="91">
          <cell r="B91">
            <v>39534</v>
          </cell>
          <cell r="C91" t="str">
            <v>B-17ST1</v>
          </cell>
          <cell r="D91" t="str">
            <v>B-17ST1:LG</v>
          </cell>
          <cell r="E91">
            <v>11</v>
          </cell>
          <cell r="F91">
            <v>100</v>
          </cell>
          <cell r="G91">
            <v>474</v>
          </cell>
          <cell r="H91">
            <v>108</v>
          </cell>
          <cell r="I91">
            <v>127</v>
          </cell>
          <cell r="J91">
            <v>103</v>
          </cell>
          <cell r="K91">
            <v>22</v>
          </cell>
          <cell r="L91">
            <v>125</v>
          </cell>
          <cell r="M91">
            <v>17.600000000000001</v>
          </cell>
          <cell r="N91">
            <v>1.56</v>
          </cell>
          <cell r="R91">
            <v>15145.631067961165</v>
          </cell>
          <cell r="S91">
            <v>14.102564102564102</v>
          </cell>
          <cell r="T91">
            <v>80.128205128205124</v>
          </cell>
          <cell r="W91">
            <v>1560</v>
          </cell>
          <cell r="X91">
            <v>0</v>
          </cell>
        </row>
        <row r="92">
          <cell r="B92">
            <v>39545</v>
          </cell>
          <cell r="C92" t="str">
            <v>B-17ST1</v>
          </cell>
          <cell r="D92" t="str">
            <v>B-17ST1:LG</v>
          </cell>
          <cell r="E92">
            <v>12</v>
          </cell>
          <cell r="F92">
            <v>100</v>
          </cell>
          <cell r="G92">
            <v>473</v>
          </cell>
          <cell r="H92">
            <v>109</v>
          </cell>
          <cell r="I92">
            <v>128</v>
          </cell>
          <cell r="J92">
            <v>81</v>
          </cell>
          <cell r="K92">
            <v>0</v>
          </cell>
          <cell r="L92">
            <v>81</v>
          </cell>
          <cell r="M92">
            <v>0</v>
          </cell>
          <cell r="N92">
            <v>1.57</v>
          </cell>
          <cell r="R92">
            <v>19382.716049382718</v>
          </cell>
          <cell r="S92">
            <v>0</v>
          </cell>
          <cell r="T92">
            <v>51.592356687898089</v>
          </cell>
          <cell r="W92">
            <v>1570</v>
          </cell>
          <cell r="X92">
            <v>0</v>
          </cell>
        </row>
        <row r="93">
          <cell r="B93">
            <v>39557</v>
          </cell>
          <cell r="C93" t="str">
            <v>B-17ST1</v>
          </cell>
          <cell r="D93" t="str">
            <v>B-17ST1:LG</v>
          </cell>
          <cell r="E93">
            <v>11</v>
          </cell>
          <cell r="F93">
            <v>100</v>
          </cell>
          <cell r="G93">
            <v>474</v>
          </cell>
          <cell r="H93">
            <v>105</v>
          </cell>
          <cell r="I93">
            <v>127</v>
          </cell>
          <cell r="J93">
            <v>94</v>
          </cell>
          <cell r="K93">
            <v>0</v>
          </cell>
          <cell r="L93">
            <v>94</v>
          </cell>
          <cell r="M93">
            <v>0</v>
          </cell>
          <cell r="N93">
            <v>1.57</v>
          </cell>
          <cell r="R93">
            <v>16702.127659574468</v>
          </cell>
          <cell r="S93">
            <v>0</v>
          </cell>
          <cell r="T93">
            <v>59.872611464968152</v>
          </cell>
          <cell r="W93">
            <v>1570</v>
          </cell>
          <cell r="X93">
            <v>0</v>
          </cell>
        </row>
        <row r="94">
          <cell r="B94">
            <v>39566</v>
          </cell>
          <cell r="C94" t="str">
            <v>B-17ST1</v>
          </cell>
          <cell r="D94" t="str">
            <v>B-17ST1:LG</v>
          </cell>
          <cell r="E94">
            <v>19</v>
          </cell>
          <cell r="F94">
            <v>100</v>
          </cell>
          <cell r="G94">
            <v>474</v>
          </cell>
          <cell r="H94">
            <v>106</v>
          </cell>
          <cell r="I94">
            <v>128</v>
          </cell>
          <cell r="J94">
            <v>98</v>
          </cell>
          <cell r="K94">
            <v>0</v>
          </cell>
          <cell r="L94">
            <v>98</v>
          </cell>
          <cell r="M94">
            <v>0</v>
          </cell>
          <cell r="N94">
            <v>1.85</v>
          </cell>
          <cell r="R94">
            <v>18877.551020408162</v>
          </cell>
          <cell r="S94">
            <v>0</v>
          </cell>
          <cell r="T94">
            <v>52.972972972972975</v>
          </cell>
          <cell r="W94">
            <v>1850</v>
          </cell>
          <cell r="X94">
            <v>0</v>
          </cell>
        </row>
        <row r="95">
          <cell r="B95">
            <v>39580</v>
          </cell>
          <cell r="C95" t="str">
            <v>B-17ST1</v>
          </cell>
          <cell r="D95" t="str">
            <v>B-17ST1:LG</v>
          </cell>
          <cell r="E95">
            <v>10</v>
          </cell>
          <cell r="F95">
            <v>100</v>
          </cell>
          <cell r="G95">
            <v>473</v>
          </cell>
          <cell r="H95">
            <v>99</v>
          </cell>
          <cell r="I95">
            <v>127</v>
          </cell>
          <cell r="J95">
            <v>60</v>
          </cell>
          <cell r="K95">
            <v>0</v>
          </cell>
          <cell r="L95">
            <v>60</v>
          </cell>
          <cell r="M95">
            <v>0</v>
          </cell>
          <cell r="N95">
            <v>1.77</v>
          </cell>
          <cell r="R95">
            <v>29500</v>
          </cell>
          <cell r="S95">
            <v>0</v>
          </cell>
          <cell r="T95">
            <v>33.898305084745765</v>
          </cell>
          <cell r="V95" t="str">
            <v>need to unload to VS</v>
          </cell>
          <cell r="W95">
            <v>1770</v>
          </cell>
          <cell r="X95">
            <v>0</v>
          </cell>
        </row>
        <row r="96">
          <cell r="B96">
            <v>39594</v>
          </cell>
          <cell r="C96" t="str">
            <v>B-17ST1</v>
          </cell>
          <cell r="D96" t="str">
            <v>B-17ST1:LG</v>
          </cell>
          <cell r="E96">
            <v>10</v>
          </cell>
          <cell r="F96">
            <v>100</v>
          </cell>
          <cell r="G96">
            <v>534</v>
          </cell>
          <cell r="H96">
            <v>102</v>
          </cell>
          <cell r="I96">
            <v>160</v>
          </cell>
          <cell r="J96">
            <v>123</v>
          </cell>
          <cell r="K96">
            <v>0</v>
          </cell>
          <cell r="L96">
            <v>123</v>
          </cell>
          <cell r="M96">
            <v>0</v>
          </cell>
          <cell r="N96">
            <v>2.5099999999999998</v>
          </cell>
          <cell r="R96">
            <v>20406.504065040652</v>
          </cell>
          <cell r="S96">
            <v>0</v>
          </cell>
          <cell r="T96">
            <v>49.003984063745023</v>
          </cell>
          <cell r="V96" t="str">
            <v>Prior FGS</v>
          </cell>
          <cell r="W96">
            <v>2510</v>
          </cell>
          <cell r="X96">
            <v>0</v>
          </cell>
        </row>
        <row r="97">
          <cell r="B97">
            <v>39625</v>
          </cell>
          <cell r="C97" t="str">
            <v>B-17ST1</v>
          </cell>
          <cell r="D97" t="str">
            <v>B-17ST1:LG</v>
          </cell>
          <cell r="E97">
            <v>10</v>
          </cell>
          <cell r="F97">
            <v>100</v>
          </cell>
          <cell r="G97">
            <v>534</v>
          </cell>
          <cell r="H97">
            <v>102</v>
          </cell>
          <cell r="I97">
            <v>160</v>
          </cell>
          <cell r="J97">
            <v>112</v>
          </cell>
          <cell r="K97">
            <v>0</v>
          </cell>
          <cell r="L97">
            <v>112</v>
          </cell>
          <cell r="M97">
            <v>0</v>
          </cell>
          <cell r="N97">
            <v>2.5099999999999998</v>
          </cell>
          <cell r="R97">
            <v>22410.714285714286</v>
          </cell>
          <cell r="S97">
            <v>0</v>
          </cell>
          <cell r="T97">
            <v>44.621513944223111</v>
          </cell>
          <cell r="W97">
            <v>2510</v>
          </cell>
          <cell r="X97">
            <v>0</v>
          </cell>
        </row>
        <row r="98">
          <cell r="B98">
            <v>39656</v>
          </cell>
          <cell r="C98" t="str">
            <v>B-17ST1</v>
          </cell>
          <cell r="D98" t="str">
            <v>B-17ST1:LG</v>
          </cell>
          <cell r="E98">
            <v>7</v>
          </cell>
          <cell r="F98">
            <v>100</v>
          </cell>
          <cell r="G98">
            <v>533</v>
          </cell>
          <cell r="H98">
            <v>101</v>
          </cell>
          <cell r="I98">
            <v>163</v>
          </cell>
          <cell r="J98">
            <v>116</v>
          </cell>
          <cell r="K98">
            <v>25</v>
          </cell>
          <cell r="L98">
            <v>141</v>
          </cell>
          <cell r="M98">
            <v>17.730496453900709</v>
          </cell>
          <cell r="N98">
            <v>2.2799999999999998</v>
          </cell>
          <cell r="R98">
            <v>19655.172413793105</v>
          </cell>
          <cell r="S98">
            <v>10.964912280701755</v>
          </cell>
          <cell r="T98">
            <v>61.842105263157897</v>
          </cell>
          <cell r="W98">
            <v>2280</v>
          </cell>
          <cell r="X98">
            <v>0</v>
          </cell>
        </row>
        <row r="99">
          <cell r="B99">
            <v>39689</v>
          </cell>
          <cell r="C99" t="str">
            <v>B-17ST1</v>
          </cell>
          <cell r="D99" t="str">
            <v>B-17ST1:LG</v>
          </cell>
          <cell r="E99">
            <v>9</v>
          </cell>
          <cell r="F99">
            <v>100</v>
          </cell>
          <cell r="G99">
            <v>532</v>
          </cell>
          <cell r="H99">
            <v>116</v>
          </cell>
          <cell r="I99">
            <v>218</v>
          </cell>
          <cell r="J99">
            <v>2</v>
          </cell>
          <cell r="K99">
            <v>0</v>
          </cell>
          <cell r="L99">
            <v>2</v>
          </cell>
          <cell r="M99">
            <v>0</v>
          </cell>
          <cell r="N99">
            <v>1.1000000000000001</v>
          </cell>
          <cell r="R99">
            <v>550000</v>
          </cell>
          <cell r="S99">
            <v>0</v>
          </cell>
          <cell r="T99">
            <v>1.8181818181818181</v>
          </cell>
          <cell r="V99" t="str">
            <v>load up, after VS (THT max 215 F)</v>
          </cell>
          <cell r="W99">
            <v>1100</v>
          </cell>
          <cell r="X99">
            <v>0</v>
          </cell>
        </row>
        <row r="100">
          <cell r="B100">
            <v>39692</v>
          </cell>
          <cell r="C100" t="str">
            <v>B-17ST1</v>
          </cell>
          <cell r="D100" t="str">
            <v>B-17ST1:LG</v>
          </cell>
          <cell r="E100">
            <v>10</v>
          </cell>
          <cell r="F100">
            <v>100</v>
          </cell>
          <cell r="G100">
            <v>534</v>
          </cell>
          <cell r="H100">
            <v>100</v>
          </cell>
          <cell r="I100">
            <v>168</v>
          </cell>
          <cell r="J100">
            <v>95</v>
          </cell>
          <cell r="K100">
            <v>0</v>
          </cell>
          <cell r="L100">
            <v>95</v>
          </cell>
          <cell r="M100">
            <v>0</v>
          </cell>
          <cell r="N100">
            <v>1.55</v>
          </cell>
          <cell r="R100">
            <v>16315.78947368421</v>
          </cell>
          <cell r="S100">
            <v>0</v>
          </cell>
          <cell r="T100">
            <v>61.29032258064516</v>
          </cell>
          <cell r="V100" t="str">
            <v>took sample</v>
          </cell>
          <cell r="W100">
            <v>1550</v>
          </cell>
          <cell r="X100">
            <v>0</v>
          </cell>
        </row>
        <row r="101">
          <cell r="B101">
            <v>39703</v>
          </cell>
          <cell r="C101" t="str">
            <v>B-17ST1</v>
          </cell>
          <cell r="D101" t="str">
            <v>B-17ST1:LG</v>
          </cell>
          <cell r="E101">
            <v>13</v>
          </cell>
          <cell r="F101">
            <v>100</v>
          </cell>
          <cell r="G101">
            <v>534</v>
          </cell>
          <cell r="H101">
            <v>96</v>
          </cell>
          <cell r="I101">
            <v>165</v>
          </cell>
          <cell r="J101">
            <v>58</v>
          </cell>
          <cell r="K101">
            <v>0</v>
          </cell>
          <cell r="L101">
            <v>58</v>
          </cell>
          <cell r="M101">
            <v>0</v>
          </cell>
          <cell r="N101">
            <v>1.75</v>
          </cell>
          <cell r="R101">
            <v>30172.413793103449</v>
          </cell>
          <cell r="S101">
            <v>0</v>
          </cell>
          <cell r="T101">
            <v>33.142857142857146</v>
          </cell>
          <cell r="V101" t="str">
            <v>confirmed no wter</v>
          </cell>
          <cell r="W101">
            <v>1750</v>
          </cell>
          <cell r="X101">
            <v>0</v>
          </cell>
        </row>
        <row r="102">
          <cell r="B102">
            <v>39705</v>
          </cell>
          <cell r="C102" t="str">
            <v>B-17ST1</v>
          </cell>
          <cell r="D102" t="str">
            <v>B-17ST1:LG</v>
          </cell>
          <cell r="E102">
            <v>20</v>
          </cell>
          <cell r="F102">
            <v>100</v>
          </cell>
          <cell r="G102">
            <v>534</v>
          </cell>
          <cell r="H102">
            <v>98</v>
          </cell>
          <cell r="I102">
            <v>165</v>
          </cell>
          <cell r="J102">
            <v>83</v>
          </cell>
          <cell r="K102">
            <v>0</v>
          </cell>
          <cell r="L102">
            <v>83</v>
          </cell>
          <cell r="M102">
            <v>0</v>
          </cell>
          <cell r="N102">
            <v>1.29</v>
          </cell>
          <cell r="R102">
            <v>15542.168674698794</v>
          </cell>
          <cell r="S102">
            <v>0</v>
          </cell>
          <cell r="T102">
            <v>64.341085271317823</v>
          </cell>
          <cell r="W102">
            <v>1290</v>
          </cell>
          <cell r="X102">
            <v>0</v>
          </cell>
        </row>
        <row r="103">
          <cell r="B103">
            <v>39712</v>
          </cell>
          <cell r="C103" t="str">
            <v>B-17ST1</v>
          </cell>
          <cell r="D103" t="str">
            <v>B-17ST1:LG</v>
          </cell>
          <cell r="E103">
            <v>9</v>
          </cell>
          <cell r="F103">
            <v>100</v>
          </cell>
          <cell r="G103">
            <v>535</v>
          </cell>
          <cell r="H103">
            <v>98</v>
          </cell>
          <cell r="I103">
            <v>164</v>
          </cell>
          <cell r="J103">
            <v>94</v>
          </cell>
          <cell r="K103">
            <v>0</v>
          </cell>
          <cell r="L103">
            <v>94</v>
          </cell>
          <cell r="M103">
            <v>0</v>
          </cell>
          <cell r="N103">
            <v>1.1599999999999999</v>
          </cell>
          <cell r="O103">
            <v>1.1599999999999999</v>
          </cell>
          <cell r="R103">
            <v>12340.425531914894</v>
          </cell>
          <cell r="S103">
            <v>0</v>
          </cell>
          <cell r="T103">
            <v>81.034482758620683</v>
          </cell>
          <cell r="W103">
            <v>1160</v>
          </cell>
          <cell r="X103">
            <v>0</v>
          </cell>
        </row>
        <row r="104">
          <cell r="B104">
            <v>39785</v>
          </cell>
          <cell r="C104" t="str">
            <v>B-17ST1</v>
          </cell>
          <cell r="D104" t="str">
            <v>B-17ST1:LG</v>
          </cell>
          <cell r="E104">
            <v>9</v>
          </cell>
          <cell r="F104">
            <v>100</v>
          </cell>
          <cell r="G104">
            <v>444</v>
          </cell>
          <cell r="H104">
            <v>93</v>
          </cell>
          <cell r="I104">
            <v>203</v>
          </cell>
          <cell r="J104">
            <v>36</v>
          </cell>
          <cell r="K104">
            <v>472</v>
          </cell>
          <cell r="L104">
            <v>508</v>
          </cell>
          <cell r="M104">
            <v>92.913385826771659</v>
          </cell>
          <cell r="N104">
            <v>0.7</v>
          </cell>
          <cell r="R104">
            <v>19444.444444444445</v>
          </cell>
          <cell r="S104">
            <v>674.28571428571433</v>
          </cell>
          <cell r="T104">
            <v>725.71428571428567</v>
          </cell>
          <cell r="V104" t="str">
            <v>choke test 100%</v>
          </cell>
          <cell r="W104">
            <v>700</v>
          </cell>
          <cell r="X104">
            <v>0</v>
          </cell>
        </row>
        <row r="105">
          <cell r="B105">
            <v>39789</v>
          </cell>
          <cell r="C105" t="str">
            <v>B-17ST1</v>
          </cell>
          <cell r="D105" t="str">
            <v>B-17ST1:LG</v>
          </cell>
          <cell r="E105">
            <v>17</v>
          </cell>
          <cell r="F105">
            <v>100</v>
          </cell>
          <cell r="G105">
            <v>444</v>
          </cell>
          <cell r="H105">
            <v>92</v>
          </cell>
          <cell r="I105">
            <v>203</v>
          </cell>
          <cell r="J105">
            <v>81</v>
          </cell>
          <cell r="K105">
            <v>0</v>
          </cell>
          <cell r="L105">
            <v>81</v>
          </cell>
          <cell r="M105">
            <v>0</v>
          </cell>
          <cell r="N105">
            <v>0.1</v>
          </cell>
          <cell r="R105">
            <v>1234.5679012345679</v>
          </cell>
          <cell r="S105">
            <v>0</v>
          </cell>
          <cell r="T105">
            <v>810</v>
          </cell>
          <cell r="W105">
            <v>100</v>
          </cell>
          <cell r="X105">
            <v>0</v>
          </cell>
        </row>
        <row r="106">
          <cell r="B106">
            <v>39797</v>
          </cell>
          <cell r="C106" t="str">
            <v>B-17ST1</v>
          </cell>
          <cell r="D106" t="str">
            <v>B-17ST1:LG</v>
          </cell>
          <cell r="E106">
            <v>9</v>
          </cell>
          <cell r="F106">
            <v>100</v>
          </cell>
          <cell r="G106">
            <v>423</v>
          </cell>
          <cell r="H106">
            <v>89</v>
          </cell>
          <cell r="I106">
            <v>204</v>
          </cell>
          <cell r="J106">
            <v>110</v>
          </cell>
          <cell r="K106">
            <v>113</v>
          </cell>
          <cell r="L106">
            <v>223</v>
          </cell>
          <cell r="M106">
            <v>50.672645739910315</v>
          </cell>
          <cell r="N106">
            <v>0.1</v>
          </cell>
          <cell r="R106">
            <v>909.09090909090912</v>
          </cell>
          <cell r="S106">
            <v>1130</v>
          </cell>
          <cell r="T106">
            <v>2230</v>
          </cell>
          <cell r="V106" t="str">
            <v>oil slightly increase</v>
          </cell>
          <cell r="W106">
            <v>100</v>
          </cell>
          <cell r="X106">
            <v>0</v>
          </cell>
        </row>
        <row r="107">
          <cell r="B107">
            <v>39822</v>
          </cell>
          <cell r="C107" t="str">
            <v>B-17ST1</v>
          </cell>
          <cell r="D107" t="str">
            <v>B-17ST1:LG</v>
          </cell>
          <cell r="E107">
            <v>8</v>
          </cell>
          <cell r="F107">
            <v>99</v>
          </cell>
          <cell r="G107">
            <v>483</v>
          </cell>
          <cell r="H107">
            <v>84</v>
          </cell>
          <cell r="I107">
            <v>225</v>
          </cell>
          <cell r="J107">
            <v>70</v>
          </cell>
          <cell r="K107">
            <v>0</v>
          </cell>
          <cell r="L107">
            <v>70</v>
          </cell>
          <cell r="M107">
            <v>0</v>
          </cell>
          <cell r="N107">
            <v>0.8</v>
          </cell>
          <cell r="R107">
            <v>11428.571428571429</v>
          </cell>
          <cell r="S107">
            <v>0</v>
          </cell>
          <cell r="T107">
            <v>87.5</v>
          </cell>
          <cell r="W107">
            <v>800</v>
          </cell>
          <cell r="X107">
            <v>0</v>
          </cell>
        </row>
        <row r="108">
          <cell r="B108">
            <v>39866</v>
          </cell>
          <cell r="C108" t="str">
            <v>B-17ST1</v>
          </cell>
          <cell r="D108" t="str">
            <v>B-17ST1:LG</v>
          </cell>
          <cell r="E108">
            <v>12</v>
          </cell>
          <cell r="F108">
            <v>100</v>
          </cell>
          <cell r="G108">
            <v>496</v>
          </cell>
          <cell r="H108">
            <v>240</v>
          </cell>
          <cell r="I108">
            <v>609</v>
          </cell>
          <cell r="J108">
            <v>636</v>
          </cell>
          <cell r="K108">
            <v>7362</v>
          </cell>
          <cell r="L108">
            <v>7998</v>
          </cell>
          <cell r="M108">
            <v>92.04801200300075</v>
          </cell>
          <cell r="N108">
            <v>6.51</v>
          </cell>
          <cell r="R108">
            <v>10235.849056603774</v>
          </cell>
          <cell r="S108">
            <v>1130.8755760368663</v>
          </cell>
          <cell r="T108">
            <v>1228.5714285714287</v>
          </cell>
          <cell r="V108" t="str">
            <v>AFTER LONG S/I (all data increase) =&gt; RETEST</v>
          </cell>
          <cell r="W108">
            <v>6510</v>
          </cell>
          <cell r="X108">
            <v>0</v>
          </cell>
        </row>
        <row r="109">
          <cell r="B109">
            <v>39869</v>
          </cell>
          <cell r="C109" t="str">
            <v>B-17ST1</v>
          </cell>
          <cell r="D109" t="str">
            <v>B-17ST1:LG</v>
          </cell>
          <cell r="E109">
            <v>15</v>
          </cell>
          <cell r="F109">
            <v>99</v>
          </cell>
          <cell r="G109">
            <v>497</v>
          </cell>
          <cell r="H109">
            <v>240</v>
          </cell>
          <cell r="I109">
            <v>609</v>
          </cell>
          <cell r="J109">
            <v>603</v>
          </cell>
          <cell r="K109">
            <v>6984</v>
          </cell>
          <cell r="L109">
            <v>7587</v>
          </cell>
          <cell r="M109">
            <v>92.052194543297745</v>
          </cell>
          <cell r="N109">
            <v>7.05</v>
          </cell>
          <cell r="R109">
            <v>11691.542288557213</v>
          </cell>
          <cell r="S109">
            <v>990.63829787234044</v>
          </cell>
          <cell r="T109">
            <v>1076.1702127659576</v>
          </cell>
          <cell r="V109" t="str">
            <v>CONFIRMED CONSISTENT RESULT</v>
          </cell>
          <cell r="W109">
            <v>7050</v>
          </cell>
          <cell r="X109">
            <v>0</v>
          </cell>
        </row>
        <row r="110">
          <cell r="B110">
            <v>39872</v>
          </cell>
          <cell r="C110" t="str">
            <v>B-17ST1</v>
          </cell>
          <cell r="D110" t="str">
            <v>B-17ST1:LG</v>
          </cell>
          <cell r="E110">
            <v>8</v>
          </cell>
          <cell r="F110">
            <v>99</v>
          </cell>
          <cell r="G110">
            <v>497</v>
          </cell>
          <cell r="H110">
            <v>241</v>
          </cell>
          <cell r="I110">
            <v>615</v>
          </cell>
          <cell r="J110">
            <v>511</v>
          </cell>
          <cell r="K110">
            <v>6628</v>
          </cell>
          <cell r="L110">
            <v>7139</v>
          </cell>
          <cell r="M110">
            <v>92.842134752766498</v>
          </cell>
          <cell r="N110">
            <v>4.8</v>
          </cell>
          <cell r="R110">
            <v>9393.3463796477499</v>
          </cell>
          <cell r="S110">
            <v>1380.8333333333333</v>
          </cell>
          <cell r="T110">
            <v>1487.2916666666667</v>
          </cell>
          <cell r="V110" t="str">
            <v>gas and oil decreased but still OK</v>
          </cell>
          <cell r="W110">
            <v>4800</v>
          </cell>
          <cell r="X110">
            <v>0</v>
          </cell>
        </row>
        <row r="111">
          <cell r="B111">
            <v>39878</v>
          </cell>
          <cell r="C111" t="str">
            <v>B-17ST1</v>
          </cell>
          <cell r="D111" t="str">
            <v>B-17ST1:LG</v>
          </cell>
          <cell r="E111">
            <v>8</v>
          </cell>
          <cell r="F111">
            <v>100</v>
          </cell>
          <cell r="G111">
            <v>491</v>
          </cell>
          <cell r="H111">
            <v>236</v>
          </cell>
          <cell r="I111">
            <v>610</v>
          </cell>
          <cell r="J111">
            <v>402</v>
          </cell>
          <cell r="K111">
            <v>6291</v>
          </cell>
          <cell r="L111">
            <v>6693</v>
          </cell>
          <cell r="M111">
            <v>93.993724787090997</v>
          </cell>
          <cell r="N111">
            <v>4.0999999999999996</v>
          </cell>
          <cell r="O111">
            <v>4.0999999999999996</v>
          </cell>
          <cell r="R111">
            <v>10199.004975124379</v>
          </cell>
          <cell r="S111">
            <v>1534.3902439024391</v>
          </cell>
          <cell r="T111">
            <v>1632.439024390244</v>
          </cell>
          <cell r="V111" t="str">
            <v>slightly decreased</v>
          </cell>
          <cell r="W111">
            <v>4100</v>
          </cell>
          <cell r="X111">
            <v>0</v>
          </cell>
        </row>
        <row r="112">
          <cell r="B112">
            <v>39885</v>
          </cell>
          <cell r="C112" t="str">
            <v>B-17ST1</v>
          </cell>
          <cell r="D112" t="str">
            <v>B-17ST1:LG</v>
          </cell>
          <cell r="E112">
            <v>12</v>
          </cell>
          <cell r="F112">
            <v>100</v>
          </cell>
          <cell r="G112">
            <v>489</v>
          </cell>
          <cell r="H112">
            <v>232</v>
          </cell>
          <cell r="I112">
            <v>603</v>
          </cell>
          <cell r="J112">
            <v>382</v>
          </cell>
          <cell r="K112">
            <v>5889</v>
          </cell>
          <cell r="L112">
            <v>6271</v>
          </cell>
          <cell r="M112">
            <v>93.908467549035237</v>
          </cell>
          <cell r="N112">
            <v>3.44</v>
          </cell>
          <cell r="R112">
            <v>9005.2356020942407</v>
          </cell>
          <cell r="S112">
            <v>1711.9186046511627</v>
          </cell>
          <cell r="T112">
            <v>1822.9651162790697</v>
          </cell>
          <cell r="V112" t="str">
            <v>little bit decrease</v>
          </cell>
          <cell r="W112">
            <v>3440</v>
          </cell>
          <cell r="X112">
            <v>0</v>
          </cell>
        </row>
        <row r="113">
          <cell r="B113">
            <v>39890</v>
          </cell>
          <cell r="C113" t="str">
            <v>B-17ST1</v>
          </cell>
          <cell r="D113" t="str">
            <v>B-17ST1:LG</v>
          </cell>
          <cell r="E113">
            <v>10</v>
          </cell>
          <cell r="F113">
            <v>100</v>
          </cell>
          <cell r="G113">
            <v>488</v>
          </cell>
          <cell r="H113">
            <v>233</v>
          </cell>
          <cell r="I113">
            <v>598</v>
          </cell>
          <cell r="J113">
            <v>332</v>
          </cell>
          <cell r="K113">
            <v>5576</v>
          </cell>
          <cell r="L113">
            <v>5908</v>
          </cell>
          <cell r="M113">
            <v>94.380501015572108</v>
          </cell>
          <cell r="N113">
            <v>2.75</v>
          </cell>
          <cell r="R113">
            <v>8283.1325301204815</v>
          </cell>
          <cell r="S113">
            <v>2027.6363636363637</v>
          </cell>
          <cell r="T113">
            <v>2148.3636363636365</v>
          </cell>
          <cell r="V113" t="str">
            <v>cont' tp decrease</v>
          </cell>
          <cell r="W113">
            <v>2750</v>
          </cell>
          <cell r="X113">
            <v>0</v>
          </cell>
        </row>
        <row r="114">
          <cell r="B114">
            <v>39904</v>
          </cell>
          <cell r="C114" t="str">
            <v>B-17ST1</v>
          </cell>
          <cell r="D114" t="str">
            <v>B-17ST1:LG</v>
          </cell>
          <cell r="E114">
            <v>11</v>
          </cell>
          <cell r="F114">
            <v>99</v>
          </cell>
          <cell r="G114">
            <v>490</v>
          </cell>
          <cell r="H114">
            <v>224</v>
          </cell>
          <cell r="I114">
            <v>595</v>
          </cell>
          <cell r="J114">
            <v>628</v>
          </cell>
          <cell r="K114">
            <v>5938</v>
          </cell>
          <cell r="L114">
            <v>6566</v>
          </cell>
          <cell r="M114">
            <v>90.435577215961018</v>
          </cell>
          <cell r="N114">
            <v>4.5</v>
          </cell>
          <cell r="R114">
            <v>7165.6050955414012</v>
          </cell>
          <cell r="S114">
            <v>1319.5555555555557</v>
          </cell>
          <cell r="T114">
            <v>1459.1111111111111</v>
          </cell>
          <cell r="V114" t="str">
            <v>after Add perf and SI ~ 7 days</v>
          </cell>
          <cell r="W114">
            <v>4500</v>
          </cell>
          <cell r="X114">
            <v>0</v>
          </cell>
        </row>
        <row r="115">
          <cell r="B115">
            <v>39905</v>
          </cell>
          <cell r="C115" t="str">
            <v>B-17ST1</v>
          </cell>
          <cell r="D115" t="str">
            <v>B-17ST1:LG</v>
          </cell>
          <cell r="E115">
            <v>23</v>
          </cell>
          <cell r="F115">
            <v>99</v>
          </cell>
          <cell r="G115">
            <v>490</v>
          </cell>
          <cell r="H115">
            <v>226</v>
          </cell>
          <cell r="I115">
            <v>600</v>
          </cell>
          <cell r="J115">
            <v>599</v>
          </cell>
          <cell r="K115">
            <v>5938</v>
          </cell>
          <cell r="L115">
            <v>6537</v>
          </cell>
          <cell r="M115">
            <v>90.836775279180046</v>
          </cell>
          <cell r="N115">
            <v>4.57</v>
          </cell>
          <cell r="R115">
            <v>7629.3823038397331</v>
          </cell>
          <cell r="S115">
            <v>1299.3435448577682</v>
          </cell>
          <cell r="T115">
            <v>1430.4157549234135</v>
          </cell>
          <cell r="V115" t="str">
            <v>this 1 April test with total 23 hrs time</v>
          </cell>
          <cell r="W115">
            <v>4570</v>
          </cell>
          <cell r="X115">
            <v>0</v>
          </cell>
        </row>
        <row r="116">
          <cell r="B116">
            <v>39907</v>
          </cell>
          <cell r="C116" t="str">
            <v>B-17ST1</v>
          </cell>
          <cell r="D116" t="str">
            <v>B-17ST1:LG</v>
          </cell>
          <cell r="E116">
            <v>12</v>
          </cell>
          <cell r="F116">
            <v>99</v>
          </cell>
          <cell r="G116">
            <v>490</v>
          </cell>
          <cell r="H116">
            <v>229</v>
          </cell>
          <cell r="I116">
            <v>627</v>
          </cell>
          <cell r="J116">
            <v>459</v>
          </cell>
          <cell r="K116">
            <v>5882</v>
          </cell>
          <cell r="L116">
            <v>6341</v>
          </cell>
          <cell r="M116">
            <v>92.761394101876675</v>
          </cell>
          <cell r="N116">
            <v>4.3</v>
          </cell>
          <cell r="R116">
            <v>9368.1917211328982</v>
          </cell>
          <cell r="S116">
            <v>1367.9069767441861</v>
          </cell>
          <cell r="T116">
            <v>1474.6511627906978</v>
          </cell>
          <cell r="W116">
            <v>4300</v>
          </cell>
          <cell r="X116">
            <v>0</v>
          </cell>
        </row>
        <row r="117">
          <cell r="B117">
            <v>39909</v>
          </cell>
          <cell r="C117" t="str">
            <v>B-17ST1</v>
          </cell>
          <cell r="D117" t="str">
            <v>B-17ST1:LG</v>
          </cell>
          <cell r="E117">
            <v>10</v>
          </cell>
          <cell r="F117">
            <v>99</v>
          </cell>
          <cell r="G117">
            <v>489</v>
          </cell>
          <cell r="H117">
            <v>234</v>
          </cell>
          <cell r="I117">
            <v>630</v>
          </cell>
          <cell r="J117">
            <v>428</v>
          </cell>
          <cell r="K117">
            <v>5807</v>
          </cell>
          <cell r="L117">
            <v>6235</v>
          </cell>
          <cell r="M117">
            <v>93.135525260625499</v>
          </cell>
          <cell r="N117">
            <v>3.9</v>
          </cell>
          <cell r="R117">
            <v>9112.1495327102803</v>
          </cell>
          <cell r="S117">
            <v>1488.9743589743589</v>
          </cell>
          <cell r="T117">
            <v>1598.7179487179487</v>
          </cell>
          <cell r="W117">
            <v>3900</v>
          </cell>
          <cell r="X117">
            <v>0</v>
          </cell>
        </row>
        <row r="118">
          <cell r="B118">
            <v>39917</v>
          </cell>
          <cell r="C118" t="str">
            <v>B-17ST1</v>
          </cell>
          <cell r="D118" t="str">
            <v>B-17ST1:LG</v>
          </cell>
          <cell r="E118">
            <v>9</v>
          </cell>
          <cell r="F118">
            <v>100</v>
          </cell>
          <cell r="G118">
            <v>481</v>
          </cell>
          <cell r="H118">
            <v>93</v>
          </cell>
          <cell r="I118">
            <v>359</v>
          </cell>
          <cell r="J118">
            <v>3</v>
          </cell>
          <cell r="K118">
            <v>0</v>
          </cell>
          <cell r="L118">
            <v>3</v>
          </cell>
          <cell r="M118">
            <v>0</v>
          </cell>
          <cell r="N118">
            <v>0</v>
          </cell>
          <cell r="O118">
            <v>0</v>
          </cell>
          <cell r="R118">
            <v>0</v>
          </cell>
          <cell r="T118">
            <v>0</v>
          </cell>
          <cell r="V118" t="str">
            <v>load up</v>
          </cell>
          <cell r="W118">
            <v>0</v>
          </cell>
          <cell r="X118">
            <v>0</v>
          </cell>
        </row>
        <row r="119">
          <cell r="B119">
            <v>39933</v>
          </cell>
          <cell r="C119" t="str">
            <v>B-17ST1</v>
          </cell>
          <cell r="D119" t="str">
            <v>B-17ST1:LG</v>
          </cell>
          <cell r="E119">
            <v>16</v>
          </cell>
          <cell r="F119">
            <v>99</v>
          </cell>
          <cell r="G119">
            <v>430</v>
          </cell>
          <cell r="H119">
            <v>217</v>
          </cell>
          <cell r="I119">
            <v>617</v>
          </cell>
          <cell r="J119">
            <v>570.5</v>
          </cell>
          <cell r="K119">
            <v>5940.7</v>
          </cell>
          <cell r="L119">
            <v>6511.2</v>
          </cell>
          <cell r="M119">
            <v>91.238174222877504</v>
          </cell>
          <cell r="N119">
            <v>3.9</v>
          </cell>
          <cell r="O119">
            <v>3.9</v>
          </cell>
          <cell r="P119">
            <v>0</v>
          </cell>
          <cell r="R119">
            <v>6836.1086765994742</v>
          </cell>
          <cell r="S119">
            <v>1523.2564102564102</v>
          </cell>
          <cell r="T119">
            <v>1669.5384615384614</v>
          </cell>
          <cell r="V119" t="str">
            <v>after 1 week shut-in</v>
          </cell>
          <cell r="W119">
            <v>3900</v>
          </cell>
          <cell r="X119">
            <v>0</v>
          </cell>
        </row>
        <row r="120">
          <cell r="B120">
            <v>39937</v>
          </cell>
          <cell r="C120" t="str">
            <v>B-17ST1</v>
          </cell>
          <cell r="D120" t="str">
            <v>B-17ST1:LG</v>
          </cell>
          <cell r="E120">
            <v>12</v>
          </cell>
          <cell r="F120">
            <v>99</v>
          </cell>
          <cell r="G120">
            <v>431</v>
          </cell>
          <cell r="H120">
            <v>220</v>
          </cell>
          <cell r="I120">
            <v>650</v>
          </cell>
          <cell r="J120">
            <v>455</v>
          </cell>
          <cell r="K120">
            <v>6119</v>
          </cell>
          <cell r="L120">
            <v>6574</v>
          </cell>
          <cell r="M120">
            <v>93.078795254031036</v>
          </cell>
          <cell r="N120">
            <v>4.8</v>
          </cell>
          <cell r="R120">
            <v>10549.45054945055</v>
          </cell>
          <cell r="S120">
            <v>1274.7916666666667</v>
          </cell>
          <cell r="T120">
            <v>1369.5833333333333</v>
          </cell>
          <cell r="W120">
            <v>4800</v>
          </cell>
          <cell r="X120">
            <v>0</v>
          </cell>
        </row>
        <row r="121">
          <cell r="B121">
            <v>39943</v>
          </cell>
          <cell r="C121" t="str">
            <v>B-17ST1</v>
          </cell>
          <cell r="D121" t="str">
            <v>B-17ST1:LG</v>
          </cell>
          <cell r="E121">
            <v>21</v>
          </cell>
          <cell r="F121">
            <v>99</v>
          </cell>
          <cell r="G121">
            <v>407</v>
          </cell>
          <cell r="H121">
            <v>223</v>
          </cell>
          <cell r="I121">
            <v>647</v>
          </cell>
          <cell r="J121">
            <v>367</v>
          </cell>
          <cell r="K121">
            <v>5569</v>
          </cell>
          <cell r="L121">
            <v>5936</v>
          </cell>
          <cell r="M121">
            <v>93.817385444743934</v>
          </cell>
          <cell r="N121">
            <v>2.84</v>
          </cell>
          <cell r="R121">
            <v>7738.41961852861</v>
          </cell>
          <cell r="S121">
            <v>1960.9154929577464</v>
          </cell>
          <cell r="T121">
            <v>2090.1408450704225</v>
          </cell>
          <cell r="W121">
            <v>2840</v>
          </cell>
          <cell r="X121">
            <v>0</v>
          </cell>
        </row>
        <row r="122">
          <cell r="B122">
            <v>39953</v>
          </cell>
          <cell r="C122" t="str">
            <v>B-17ST1</v>
          </cell>
          <cell r="D122" t="str">
            <v>B-17ST1:LG</v>
          </cell>
          <cell r="E122">
            <v>16</v>
          </cell>
          <cell r="F122">
            <v>98</v>
          </cell>
          <cell r="G122">
            <v>419</v>
          </cell>
          <cell r="H122">
            <v>219</v>
          </cell>
          <cell r="I122">
            <v>621</v>
          </cell>
          <cell r="J122">
            <v>423</v>
          </cell>
          <cell r="K122">
            <v>5786</v>
          </cell>
          <cell r="L122">
            <v>6209</v>
          </cell>
          <cell r="M122">
            <v>93.18730874536962</v>
          </cell>
          <cell r="N122">
            <v>3.37</v>
          </cell>
          <cell r="O122">
            <v>3.37</v>
          </cell>
          <cell r="P122">
            <v>0</v>
          </cell>
          <cell r="R122">
            <v>7966.9030732860519</v>
          </cell>
          <cell r="S122">
            <v>1716.9139465875371</v>
          </cell>
          <cell r="T122">
            <v>1842.4332344213649</v>
          </cell>
          <cell r="V122" t="str">
            <v>after unload</v>
          </cell>
          <cell r="W122">
            <v>3370</v>
          </cell>
          <cell r="X122">
            <v>0</v>
          </cell>
        </row>
        <row r="123">
          <cell r="B123">
            <v>40022</v>
          </cell>
          <cell r="C123" t="str">
            <v>B-17ST1</v>
          </cell>
          <cell r="D123" t="str">
            <v>B-17ST1:LG</v>
          </cell>
          <cell r="E123">
            <v>10</v>
          </cell>
          <cell r="F123">
            <v>100</v>
          </cell>
          <cell r="G123">
            <v>384</v>
          </cell>
          <cell r="H123">
            <v>100</v>
          </cell>
          <cell r="I123">
            <v>374</v>
          </cell>
          <cell r="J123">
            <v>58</v>
          </cell>
          <cell r="K123">
            <v>191</v>
          </cell>
          <cell r="L123">
            <v>249</v>
          </cell>
          <cell r="M123">
            <v>76.706827309236942</v>
          </cell>
          <cell r="N123">
            <v>0.4</v>
          </cell>
          <cell r="R123">
            <v>6896.5517241379312</v>
          </cell>
          <cell r="S123">
            <v>477.5</v>
          </cell>
          <cell r="T123">
            <v>622.5</v>
          </cell>
          <cell r="V123" t="str">
            <v>Normal mode (3 phase) load up</v>
          </cell>
          <cell r="W123">
            <v>400</v>
          </cell>
          <cell r="X123">
            <v>0</v>
          </cell>
        </row>
        <row r="124">
          <cell r="B124">
            <v>40043</v>
          </cell>
          <cell r="C124" t="str">
            <v>B-17ST1</v>
          </cell>
          <cell r="D124" t="str">
            <v>B-17ST1:LG</v>
          </cell>
          <cell r="E124">
            <v>8</v>
          </cell>
          <cell r="F124">
            <v>100</v>
          </cell>
          <cell r="G124">
            <v>393</v>
          </cell>
          <cell r="H124">
            <v>115</v>
          </cell>
          <cell r="I124">
            <v>82</v>
          </cell>
          <cell r="J124">
            <v>3</v>
          </cell>
          <cell r="K124">
            <v>0</v>
          </cell>
          <cell r="L124">
            <v>3</v>
          </cell>
          <cell r="M124">
            <v>0</v>
          </cell>
          <cell r="N124">
            <v>0.74</v>
          </cell>
          <cell r="R124">
            <v>246666.66666666666</v>
          </cell>
          <cell r="S124">
            <v>0</v>
          </cell>
          <cell r="T124">
            <v>4.0540540540540544</v>
          </cell>
          <cell r="V124" t="str">
            <v>Normal mode. load up</v>
          </cell>
          <cell r="W124">
            <v>740</v>
          </cell>
          <cell r="X124">
            <v>0</v>
          </cell>
        </row>
        <row r="125">
          <cell r="B125">
            <v>40062</v>
          </cell>
          <cell r="C125" t="str">
            <v>B-17ST1</v>
          </cell>
          <cell r="D125" t="str">
            <v>B-17ST1:LG</v>
          </cell>
          <cell r="E125">
            <v>11</v>
          </cell>
          <cell r="F125">
            <v>99</v>
          </cell>
          <cell r="G125">
            <v>370</v>
          </cell>
          <cell r="H125">
            <v>99</v>
          </cell>
          <cell r="I125">
            <v>82</v>
          </cell>
          <cell r="J125">
            <v>100</v>
          </cell>
          <cell r="K125">
            <v>3</v>
          </cell>
          <cell r="L125">
            <v>103</v>
          </cell>
          <cell r="M125">
            <v>2.912621359223301</v>
          </cell>
          <cell r="N125">
            <v>0.94</v>
          </cell>
          <cell r="R125">
            <v>9400</v>
          </cell>
          <cell r="S125">
            <v>3.1914893617021276</v>
          </cell>
          <cell r="T125">
            <v>109.57446808510639</v>
          </cell>
          <cell r="W125">
            <v>940</v>
          </cell>
          <cell r="X125">
            <v>0</v>
          </cell>
        </row>
        <row r="126">
          <cell r="B126">
            <v>40074</v>
          </cell>
          <cell r="C126" t="str">
            <v>B-17ST1</v>
          </cell>
          <cell r="D126" t="str">
            <v>B-17ST1:LG</v>
          </cell>
          <cell r="E126">
            <v>10</v>
          </cell>
          <cell r="F126">
            <v>100</v>
          </cell>
          <cell r="G126">
            <v>377</v>
          </cell>
          <cell r="H126">
            <v>109</v>
          </cell>
          <cell r="I126">
            <v>86</v>
          </cell>
          <cell r="J126">
            <v>64</v>
          </cell>
          <cell r="K126">
            <v>0</v>
          </cell>
          <cell r="L126">
            <v>64</v>
          </cell>
          <cell r="M126">
            <v>0</v>
          </cell>
          <cell r="N126">
            <v>0.5</v>
          </cell>
          <cell r="R126">
            <v>7812.5</v>
          </cell>
          <cell r="S126">
            <v>0</v>
          </cell>
          <cell r="T126">
            <v>128</v>
          </cell>
          <cell r="W126">
            <v>500</v>
          </cell>
          <cell r="X126">
            <v>0</v>
          </cell>
        </row>
        <row r="127">
          <cell r="B127">
            <v>40110</v>
          </cell>
          <cell r="C127" t="str">
            <v>B-17ST1</v>
          </cell>
          <cell r="D127" t="str">
            <v>B-17ST1:LG</v>
          </cell>
          <cell r="E127">
            <v>10</v>
          </cell>
          <cell r="F127">
            <v>100</v>
          </cell>
          <cell r="G127">
            <v>385</v>
          </cell>
          <cell r="H127">
            <v>106</v>
          </cell>
          <cell r="I127">
            <v>97</v>
          </cell>
          <cell r="J127">
            <v>22</v>
          </cell>
          <cell r="K127">
            <v>0</v>
          </cell>
          <cell r="L127">
            <v>22</v>
          </cell>
          <cell r="M127">
            <v>0</v>
          </cell>
          <cell r="N127">
            <v>0.8</v>
          </cell>
          <cell r="R127">
            <v>36363.63636363636</v>
          </cell>
          <cell r="S127">
            <v>0</v>
          </cell>
          <cell r="T127">
            <v>27.5</v>
          </cell>
          <cell r="V127" t="str">
            <v>Normal mode after Mutliple</v>
          </cell>
          <cell r="W127">
            <v>800</v>
          </cell>
          <cell r="X127">
            <v>0</v>
          </cell>
        </row>
        <row r="128">
          <cell r="B128">
            <v>40242</v>
          </cell>
          <cell r="C128" t="str">
            <v>B-17ST1</v>
          </cell>
          <cell r="D128" t="str">
            <v>B-17ST1:LG</v>
          </cell>
          <cell r="E128">
            <v>11</v>
          </cell>
          <cell r="F128">
            <v>100</v>
          </cell>
          <cell r="G128">
            <v>387</v>
          </cell>
          <cell r="H128">
            <v>98</v>
          </cell>
          <cell r="I128">
            <v>153</v>
          </cell>
          <cell r="J128">
            <v>120</v>
          </cell>
          <cell r="K128">
            <v>911</v>
          </cell>
          <cell r="L128">
            <v>1031</v>
          </cell>
          <cell r="M128">
            <v>88.360814742967989</v>
          </cell>
          <cell r="N128">
            <v>0.24</v>
          </cell>
          <cell r="R128">
            <v>2000</v>
          </cell>
          <cell r="S128">
            <v>3795.8333333333335</v>
          </cell>
          <cell r="T128">
            <v>4295.833333333333</v>
          </cell>
          <cell r="V128" t="str">
            <v>new o w meter (wtr too high)</v>
          </cell>
          <cell r="W128">
            <v>240</v>
          </cell>
          <cell r="X128">
            <v>0</v>
          </cell>
        </row>
        <row r="129">
          <cell r="B129">
            <v>40249</v>
          </cell>
          <cell r="C129" t="str">
            <v>B-17ST1</v>
          </cell>
          <cell r="D129" t="str">
            <v>B-17ST1:LG</v>
          </cell>
          <cell r="E129">
            <v>9</v>
          </cell>
          <cell r="F129">
            <v>100</v>
          </cell>
          <cell r="G129">
            <v>387</v>
          </cell>
          <cell r="H129">
            <v>96</v>
          </cell>
          <cell r="I129">
            <v>153</v>
          </cell>
          <cell r="J129">
            <v>137</v>
          </cell>
          <cell r="K129">
            <v>909</v>
          </cell>
          <cell r="L129">
            <v>1046</v>
          </cell>
          <cell r="M129">
            <v>86.902485659655838</v>
          </cell>
          <cell r="N129">
            <v>0.6</v>
          </cell>
          <cell r="R129">
            <v>4379.5620437956204</v>
          </cell>
          <cell r="S129">
            <v>1515</v>
          </cell>
          <cell r="T129">
            <v>1743.3333333333333</v>
          </cell>
          <cell r="V129" t="str">
            <v>new o w meter (wtr too high)</v>
          </cell>
          <cell r="W129">
            <v>600</v>
          </cell>
          <cell r="X129">
            <v>0</v>
          </cell>
        </row>
        <row r="130">
          <cell r="B130">
            <v>40272</v>
          </cell>
          <cell r="C130" t="str">
            <v>B-17ST1</v>
          </cell>
          <cell r="D130" t="str">
            <v>B-17ST1:LG</v>
          </cell>
          <cell r="E130">
            <v>10</v>
          </cell>
          <cell r="F130">
            <v>100</v>
          </cell>
          <cell r="G130">
            <v>388</v>
          </cell>
          <cell r="H130">
            <v>96</v>
          </cell>
          <cell r="I130">
            <v>158</v>
          </cell>
          <cell r="J130">
            <v>136.69999999999999</v>
          </cell>
          <cell r="K130">
            <v>892.1</v>
          </cell>
          <cell r="L130">
            <v>1028.8</v>
          </cell>
          <cell r="M130">
            <v>86.712674961119745</v>
          </cell>
          <cell r="N130">
            <v>0.12</v>
          </cell>
          <cell r="O130">
            <v>0.12</v>
          </cell>
          <cell r="P130">
            <v>0</v>
          </cell>
          <cell r="R130">
            <v>877.83467446964153</v>
          </cell>
          <cell r="S130">
            <v>7434.166666666667</v>
          </cell>
          <cell r="T130">
            <v>8573.3333333333339</v>
          </cell>
          <cell r="V130" t="str">
            <v>new meter, wtr too high</v>
          </cell>
          <cell r="W130">
            <v>120</v>
          </cell>
          <cell r="X130">
            <v>0</v>
          </cell>
        </row>
        <row r="131">
          <cell r="B131">
            <v>40280</v>
          </cell>
          <cell r="C131" t="str">
            <v>B-17ST1</v>
          </cell>
          <cell r="D131" t="str">
            <v>B-17ST1:LG</v>
          </cell>
          <cell r="E131">
            <v>19</v>
          </cell>
          <cell r="F131">
            <v>100</v>
          </cell>
          <cell r="G131">
            <v>388</v>
          </cell>
          <cell r="H131">
            <v>96</v>
          </cell>
          <cell r="I131">
            <v>516</v>
          </cell>
          <cell r="J131">
            <v>159</v>
          </cell>
          <cell r="K131">
            <v>884</v>
          </cell>
          <cell r="L131">
            <v>1043</v>
          </cell>
          <cell r="M131">
            <v>84.755512943432407</v>
          </cell>
          <cell r="N131">
            <v>0.02</v>
          </cell>
          <cell r="R131">
            <v>125.78616352201257</v>
          </cell>
          <cell r="S131">
            <v>44200</v>
          </cell>
          <cell r="T131">
            <v>52150</v>
          </cell>
          <cell r="V131" t="str">
            <v>wtr too high, gas too low</v>
          </cell>
          <cell r="W131">
            <v>20</v>
          </cell>
          <cell r="X131">
            <v>0</v>
          </cell>
        </row>
        <row r="132">
          <cell r="B132">
            <v>40291</v>
          </cell>
          <cell r="C132" t="str">
            <v>B-17ST1</v>
          </cell>
          <cell r="D132" t="str">
            <v>B-17ST1:LG</v>
          </cell>
          <cell r="E132">
            <v>24</v>
          </cell>
          <cell r="F132">
            <v>98</v>
          </cell>
          <cell r="G132">
            <v>393</v>
          </cell>
          <cell r="H132">
            <v>147</v>
          </cell>
          <cell r="I132">
            <v>1820</v>
          </cell>
          <cell r="J132">
            <v>114</v>
          </cell>
          <cell r="K132">
            <v>2607.8000000000002</v>
          </cell>
          <cell r="L132">
            <v>2721.8</v>
          </cell>
          <cell r="M132">
            <v>95.811595267837461</v>
          </cell>
          <cell r="N132">
            <v>0</v>
          </cell>
          <cell r="O132">
            <v>1.26</v>
          </cell>
          <cell r="P132">
            <v>1.66</v>
          </cell>
          <cell r="R132">
            <v>0</v>
          </cell>
          <cell r="T132">
            <v>0</v>
          </cell>
          <cell r="V132" t="str">
            <v>GL  W/ high CP</v>
          </cell>
          <cell r="W132">
            <v>0</v>
          </cell>
          <cell r="X132">
            <v>1660</v>
          </cell>
        </row>
        <row r="133">
          <cell r="B133">
            <v>40293</v>
          </cell>
          <cell r="C133" t="str">
            <v>B-17ST1</v>
          </cell>
          <cell r="D133" t="str">
            <v>B-17ST1:LG</v>
          </cell>
          <cell r="E133">
            <v>13</v>
          </cell>
          <cell r="F133">
            <v>99</v>
          </cell>
          <cell r="G133">
            <v>389</v>
          </cell>
          <cell r="H133">
            <v>85</v>
          </cell>
          <cell r="I133">
            <v>1360</v>
          </cell>
          <cell r="J133">
            <v>131.69999999999999</v>
          </cell>
          <cell r="K133">
            <v>921.3</v>
          </cell>
          <cell r="L133">
            <v>1053</v>
          </cell>
          <cell r="M133">
            <v>87.492877492877497</v>
          </cell>
          <cell r="N133">
            <v>0</v>
          </cell>
          <cell r="O133">
            <v>0.62</v>
          </cell>
          <cell r="P133">
            <v>1.1200000000000001</v>
          </cell>
          <cell r="R133">
            <v>0</v>
          </cell>
          <cell r="T133">
            <v>0</v>
          </cell>
          <cell r="V133" t="str">
            <v>GL w/ moderate CP</v>
          </cell>
          <cell r="W133">
            <v>0</v>
          </cell>
          <cell r="X133">
            <v>1120</v>
          </cell>
        </row>
        <row r="134">
          <cell r="B134">
            <v>40296</v>
          </cell>
          <cell r="C134" t="str">
            <v>B-17ST1</v>
          </cell>
          <cell r="D134" t="str">
            <v>B-17ST1:LG</v>
          </cell>
          <cell r="E134">
            <v>5</v>
          </cell>
          <cell r="F134">
            <v>55</v>
          </cell>
          <cell r="G134">
            <v>426</v>
          </cell>
          <cell r="H134">
            <v>216</v>
          </cell>
          <cell r="I134">
            <v>2452</v>
          </cell>
          <cell r="J134">
            <v>243</v>
          </cell>
          <cell r="K134">
            <v>2500</v>
          </cell>
          <cell r="L134">
            <v>2743</v>
          </cell>
          <cell r="M134">
            <v>91.141086401749902</v>
          </cell>
          <cell r="N134">
            <v>1</v>
          </cell>
          <cell r="O134">
            <v>2.5</v>
          </cell>
          <cell r="P134">
            <v>1.5</v>
          </cell>
          <cell r="R134">
            <v>4115.2263374485601</v>
          </cell>
          <cell r="S134">
            <v>2500</v>
          </cell>
          <cell r="T134">
            <v>2743</v>
          </cell>
          <cell r="V134" t="str">
            <v>GL after corrected with Local Display Meter</v>
          </cell>
          <cell r="W134">
            <v>1000</v>
          </cell>
          <cell r="X134">
            <v>1500</v>
          </cell>
        </row>
        <row r="135">
          <cell r="B135">
            <v>40300</v>
          </cell>
          <cell r="C135" t="str">
            <v>B-17ST1</v>
          </cell>
          <cell r="D135" t="str">
            <v>B-17ST1:LG</v>
          </cell>
          <cell r="E135">
            <v>21</v>
          </cell>
          <cell r="F135">
            <v>98</v>
          </cell>
          <cell r="G135">
            <v>525</v>
          </cell>
          <cell r="H135">
            <v>239</v>
          </cell>
          <cell r="I135">
            <v>2631</v>
          </cell>
          <cell r="J135">
            <v>434</v>
          </cell>
          <cell r="K135">
            <v>5205.1000000000004</v>
          </cell>
          <cell r="L135">
            <v>5639.1</v>
          </cell>
          <cell r="M135">
            <v>92.30373641183877</v>
          </cell>
          <cell r="N135">
            <v>5.47</v>
          </cell>
          <cell r="O135">
            <v>6.52</v>
          </cell>
          <cell r="P135">
            <v>1.05</v>
          </cell>
          <cell r="R135">
            <v>12603.686635944701</v>
          </cell>
          <cell r="S135">
            <v>951.57221206581357</v>
          </cell>
          <cell r="T135">
            <v>1030.9140767824497</v>
          </cell>
          <cell r="V135" t="str">
            <v>no LDM data</v>
          </cell>
          <cell r="W135">
            <v>5470</v>
          </cell>
          <cell r="X135">
            <v>1050</v>
          </cell>
        </row>
        <row r="136">
          <cell r="B136">
            <v>40302</v>
          </cell>
          <cell r="C136" t="str">
            <v>B-17ST1</v>
          </cell>
          <cell r="D136" t="str">
            <v>B-17ST1:LG</v>
          </cell>
          <cell r="E136">
            <v>6</v>
          </cell>
          <cell r="F136">
            <v>55</v>
          </cell>
          <cell r="G136">
            <v>478</v>
          </cell>
          <cell r="H136">
            <v>237</v>
          </cell>
          <cell r="I136">
            <v>2711</v>
          </cell>
          <cell r="J136">
            <v>448.5</v>
          </cell>
          <cell r="K136">
            <v>4897.2</v>
          </cell>
          <cell r="L136">
            <v>5345.7</v>
          </cell>
          <cell r="M136">
            <v>91.610079129019582</v>
          </cell>
          <cell r="N136">
            <v>4.21</v>
          </cell>
          <cell r="O136">
            <v>5.26</v>
          </cell>
          <cell r="P136">
            <v>1.05</v>
          </cell>
          <cell r="R136">
            <v>9386.8450390189519</v>
          </cell>
          <cell r="S136">
            <v>1163.230403800475</v>
          </cell>
          <cell r="T136">
            <v>1269.7624703087886</v>
          </cell>
          <cell r="W136">
            <v>4210</v>
          </cell>
          <cell r="X136">
            <v>1050</v>
          </cell>
        </row>
        <row r="137">
          <cell r="B137">
            <v>40311</v>
          </cell>
          <cell r="C137" t="str">
            <v>B-17ST1</v>
          </cell>
          <cell r="D137" t="str">
            <v>B-17ST1:LG</v>
          </cell>
          <cell r="E137">
            <v>7</v>
          </cell>
          <cell r="F137">
            <v>100</v>
          </cell>
          <cell r="G137">
            <v>393</v>
          </cell>
          <cell r="H137">
            <v>228</v>
          </cell>
          <cell r="I137">
            <v>1875</v>
          </cell>
          <cell r="J137">
            <v>537.9</v>
          </cell>
          <cell r="K137">
            <v>4921.3999999999996</v>
          </cell>
          <cell r="L137">
            <v>5459.3</v>
          </cell>
          <cell r="M137">
            <v>90.147088454563772</v>
          </cell>
          <cell r="N137">
            <v>3.59</v>
          </cell>
          <cell r="O137">
            <v>5.14</v>
          </cell>
          <cell r="P137">
            <v>1.55</v>
          </cell>
          <cell r="R137">
            <v>6674.102993121398</v>
          </cell>
          <cell r="S137">
            <v>1370.8635097493036</v>
          </cell>
          <cell r="T137">
            <v>1520.6963788300836</v>
          </cell>
          <cell r="W137">
            <v>3590</v>
          </cell>
          <cell r="X137">
            <v>1550</v>
          </cell>
        </row>
        <row r="138">
          <cell r="B138">
            <v>40312</v>
          </cell>
          <cell r="C138" t="str">
            <v>B-17ST1</v>
          </cell>
          <cell r="D138" t="str">
            <v>B-17ST1:LG</v>
          </cell>
          <cell r="E138">
            <v>2</v>
          </cell>
          <cell r="F138">
            <v>100</v>
          </cell>
          <cell r="G138">
            <v>390</v>
          </cell>
          <cell r="H138">
            <v>237</v>
          </cell>
          <cell r="I138">
            <v>2711</v>
          </cell>
          <cell r="J138">
            <v>640</v>
          </cell>
          <cell r="K138">
            <v>2850</v>
          </cell>
          <cell r="L138">
            <v>3490</v>
          </cell>
          <cell r="M138">
            <v>81.661891117478504</v>
          </cell>
          <cell r="N138">
            <v>3.53</v>
          </cell>
          <cell r="O138">
            <v>3.53</v>
          </cell>
          <cell r="P138">
            <v>0</v>
          </cell>
          <cell r="R138">
            <v>5515.625</v>
          </cell>
          <cell r="S138">
            <v>807.36543909348438</v>
          </cell>
          <cell r="T138">
            <v>988.66855524079324</v>
          </cell>
          <cell r="V138" t="str">
            <v>LDM W/O GL</v>
          </cell>
          <cell r="W138">
            <v>3530</v>
          </cell>
          <cell r="X138">
            <v>0</v>
          </cell>
        </row>
        <row r="139">
          <cell r="B139">
            <v>40319</v>
          </cell>
          <cell r="C139" t="str">
            <v>B-17ST1</v>
          </cell>
          <cell r="D139" t="str">
            <v>B-17ST1:LG</v>
          </cell>
          <cell r="E139">
            <v>16</v>
          </cell>
          <cell r="F139">
            <v>99</v>
          </cell>
          <cell r="G139">
            <v>402</v>
          </cell>
          <cell r="H139">
            <v>213</v>
          </cell>
          <cell r="I139">
            <v>1734</v>
          </cell>
          <cell r="J139">
            <v>499</v>
          </cell>
          <cell r="K139">
            <v>2140</v>
          </cell>
          <cell r="L139">
            <v>2639</v>
          </cell>
          <cell r="M139">
            <v>81.091322470632818</v>
          </cell>
          <cell r="N139">
            <v>3.2</v>
          </cell>
          <cell r="O139">
            <v>5</v>
          </cell>
          <cell r="P139">
            <v>1.8</v>
          </cell>
          <cell r="R139">
            <v>6412.8256513026054</v>
          </cell>
          <cell r="S139">
            <v>668.75</v>
          </cell>
          <cell r="T139">
            <v>824.6875</v>
          </cell>
          <cell r="V139" t="str">
            <v>LDM after load up with GL</v>
          </cell>
          <cell r="W139">
            <v>3200</v>
          </cell>
          <cell r="X139">
            <v>1800</v>
          </cell>
        </row>
        <row r="140">
          <cell r="B140">
            <v>40350</v>
          </cell>
          <cell r="C140" t="str">
            <v>B-17ST1</v>
          </cell>
          <cell r="D140" t="str">
            <v>B-17ST1:LG</v>
          </cell>
          <cell r="E140">
            <v>8</v>
          </cell>
          <cell r="F140">
            <v>99</v>
          </cell>
          <cell r="G140">
            <v>399</v>
          </cell>
          <cell r="H140">
            <v>201</v>
          </cell>
          <cell r="I140">
            <v>1680</v>
          </cell>
          <cell r="J140">
            <v>413</v>
          </cell>
          <cell r="K140">
            <v>1605</v>
          </cell>
          <cell r="L140">
            <v>2018</v>
          </cell>
          <cell r="M140">
            <v>79.534192269573836</v>
          </cell>
          <cell r="N140">
            <v>1.76</v>
          </cell>
          <cell r="O140">
            <v>4.3600000000000003</v>
          </cell>
          <cell r="P140">
            <v>2.6</v>
          </cell>
          <cell r="R140">
            <v>4261.5012106537533</v>
          </cell>
          <cell r="S140">
            <v>911.93181818181813</v>
          </cell>
          <cell r="T140">
            <v>1146.590909090909</v>
          </cell>
          <cell r="V140" t="str">
            <v>LDM</v>
          </cell>
          <cell r="W140">
            <v>1760</v>
          </cell>
          <cell r="X140">
            <v>2600</v>
          </cell>
        </row>
        <row r="141">
          <cell r="B141">
            <v>40374</v>
          </cell>
          <cell r="C141" t="str">
            <v>B-17ST1</v>
          </cell>
          <cell r="D141" t="str">
            <v>B-17ST1:LG</v>
          </cell>
          <cell r="E141">
            <v>12</v>
          </cell>
          <cell r="F141">
            <v>98</v>
          </cell>
          <cell r="G141">
            <v>397</v>
          </cell>
          <cell r="H141">
            <v>211</v>
          </cell>
          <cell r="I141">
            <v>1337</v>
          </cell>
          <cell r="J141">
            <v>330</v>
          </cell>
          <cell r="K141">
            <v>1481</v>
          </cell>
          <cell r="L141">
            <v>1811</v>
          </cell>
          <cell r="M141">
            <v>81.778023191606849</v>
          </cell>
          <cell r="N141">
            <v>2.04</v>
          </cell>
          <cell r="O141">
            <v>4.38</v>
          </cell>
          <cell r="P141">
            <v>2.34</v>
          </cell>
          <cell r="R141">
            <v>6181.818181818182</v>
          </cell>
          <cell r="S141">
            <v>725.98039215686276</v>
          </cell>
          <cell r="T141">
            <v>887.74509803921569</v>
          </cell>
          <cell r="V141" t="str">
            <v>LDM</v>
          </cell>
          <cell r="W141">
            <v>2040</v>
          </cell>
          <cell r="X141">
            <v>2340</v>
          </cell>
        </row>
        <row r="142">
          <cell r="B142">
            <v>40398</v>
          </cell>
          <cell r="C142" t="str">
            <v>B-17ST1</v>
          </cell>
          <cell r="D142" t="str">
            <v>B-17ST1:LG</v>
          </cell>
          <cell r="E142">
            <v>12</v>
          </cell>
          <cell r="F142">
            <v>98</v>
          </cell>
          <cell r="G142">
            <v>392</v>
          </cell>
          <cell r="H142">
            <v>193</v>
          </cell>
          <cell r="I142">
            <v>1499</v>
          </cell>
          <cell r="J142">
            <v>347</v>
          </cell>
          <cell r="K142">
            <v>1222</v>
          </cell>
          <cell r="L142">
            <v>1569</v>
          </cell>
          <cell r="M142">
            <v>77.884002549394523</v>
          </cell>
          <cell r="N142">
            <v>1.78</v>
          </cell>
          <cell r="O142">
            <v>4</v>
          </cell>
          <cell r="P142">
            <v>2.2200000000000002</v>
          </cell>
          <cell r="R142">
            <v>5129.682997118156</v>
          </cell>
          <cell r="S142">
            <v>686.51685393258424</v>
          </cell>
          <cell r="T142">
            <v>881.4606741573034</v>
          </cell>
          <cell r="V142" t="str">
            <v>LDM</v>
          </cell>
          <cell r="W142">
            <v>1780</v>
          </cell>
          <cell r="X142">
            <v>2220</v>
          </cell>
        </row>
        <row r="143">
          <cell r="B143">
            <v>40405</v>
          </cell>
          <cell r="C143" t="str">
            <v>B-17ST1</v>
          </cell>
          <cell r="D143" t="str">
            <v>B-17ST1:LG</v>
          </cell>
          <cell r="E143">
            <v>9</v>
          </cell>
          <cell r="F143">
            <v>98</v>
          </cell>
          <cell r="G143">
            <v>392</v>
          </cell>
          <cell r="H143">
            <v>202</v>
          </cell>
          <cell r="I143">
            <v>1454</v>
          </cell>
          <cell r="J143">
            <v>313.8</v>
          </cell>
          <cell r="K143">
            <v>1198</v>
          </cell>
          <cell r="L143">
            <v>1511.8</v>
          </cell>
          <cell r="M143">
            <v>79.243286148961502</v>
          </cell>
          <cell r="N143">
            <v>1.57</v>
          </cell>
          <cell r="O143">
            <v>3.8</v>
          </cell>
          <cell r="P143">
            <v>2.23</v>
          </cell>
          <cell r="R143">
            <v>5003.1867431485025</v>
          </cell>
          <cell r="S143">
            <v>763.0573248407643</v>
          </cell>
          <cell r="T143">
            <v>962.92993630573244</v>
          </cell>
          <cell r="V143" t="str">
            <v>LDM</v>
          </cell>
          <cell r="W143">
            <v>1570</v>
          </cell>
          <cell r="X143">
            <v>2230</v>
          </cell>
        </row>
        <row r="144">
          <cell r="B144">
            <v>40444</v>
          </cell>
          <cell r="C144" t="str">
            <v>B-17ST1</v>
          </cell>
          <cell r="D144" t="str">
            <v>B-17ST1:LG</v>
          </cell>
          <cell r="E144">
            <v>8</v>
          </cell>
          <cell r="F144">
            <v>98</v>
          </cell>
          <cell r="G144">
            <v>396</v>
          </cell>
          <cell r="H144">
            <v>204</v>
          </cell>
          <cell r="I144">
            <v>1338</v>
          </cell>
          <cell r="J144">
            <v>295</v>
          </cell>
          <cell r="K144">
            <v>1137</v>
          </cell>
          <cell r="L144">
            <v>1432</v>
          </cell>
          <cell r="M144">
            <v>79.399441340782118</v>
          </cell>
          <cell r="N144">
            <v>1.38</v>
          </cell>
          <cell r="O144">
            <v>3.46</v>
          </cell>
          <cell r="P144">
            <v>2.08</v>
          </cell>
          <cell r="R144">
            <v>4677.9661016949149</v>
          </cell>
          <cell r="S144">
            <v>823.91304347826087</v>
          </cell>
          <cell r="T144">
            <v>1037.6811594202898</v>
          </cell>
          <cell r="W144">
            <v>1380</v>
          </cell>
          <cell r="X144">
            <v>2080</v>
          </cell>
        </row>
        <row r="145">
          <cell r="B145">
            <v>40450</v>
          </cell>
          <cell r="C145" t="str">
            <v>B-17ST1</v>
          </cell>
          <cell r="D145" t="str">
            <v>B-17ST1:LG</v>
          </cell>
          <cell r="E145">
            <v>20</v>
          </cell>
          <cell r="F145">
            <v>100</v>
          </cell>
          <cell r="G145">
            <v>397</v>
          </cell>
          <cell r="H145">
            <v>191</v>
          </cell>
          <cell r="I145">
            <v>1467</v>
          </cell>
          <cell r="J145">
            <v>312</v>
          </cell>
          <cell r="K145">
            <v>1037</v>
          </cell>
          <cell r="L145">
            <v>1349</v>
          </cell>
          <cell r="M145">
            <v>76.871756856931057</v>
          </cell>
          <cell r="N145">
            <v>1.68</v>
          </cell>
          <cell r="O145">
            <v>3.78</v>
          </cell>
          <cell r="P145">
            <v>2.1</v>
          </cell>
          <cell r="R145">
            <v>5384.6153846153848</v>
          </cell>
          <cell r="S145">
            <v>617.26190476190482</v>
          </cell>
          <cell r="T145">
            <v>802.97619047619048</v>
          </cell>
          <cell r="V145" t="str">
            <v>LDM</v>
          </cell>
          <cell r="W145">
            <v>1680</v>
          </cell>
          <cell r="X145">
            <v>2100</v>
          </cell>
        </row>
        <row r="146">
          <cell r="B146">
            <v>40468</v>
          </cell>
          <cell r="C146" t="str">
            <v>B-17ST1</v>
          </cell>
          <cell r="D146" t="str">
            <v>B-17ST1:LG</v>
          </cell>
          <cell r="E146">
            <v>18</v>
          </cell>
          <cell r="F146">
            <v>100</v>
          </cell>
          <cell r="G146">
            <v>391</v>
          </cell>
          <cell r="H146">
            <v>191</v>
          </cell>
          <cell r="I146">
            <v>1462</v>
          </cell>
          <cell r="J146">
            <v>280</v>
          </cell>
          <cell r="K146">
            <v>966</v>
          </cell>
          <cell r="L146">
            <v>1246</v>
          </cell>
          <cell r="M146">
            <v>77.528089887640448</v>
          </cell>
          <cell r="N146">
            <v>1.88</v>
          </cell>
          <cell r="O146">
            <v>3.88</v>
          </cell>
          <cell r="P146">
            <v>2</v>
          </cell>
          <cell r="R146">
            <v>6714.2857142857147</v>
          </cell>
          <cell r="S146">
            <v>513.82978723404256</v>
          </cell>
          <cell r="T146">
            <v>662.76595744680856</v>
          </cell>
          <cell r="W146">
            <v>1880</v>
          </cell>
          <cell r="X146">
            <v>2000</v>
          </cell>
        </row>
        <row r="147">
          <cell r="B147">
            <v>40474</v>
          </cell>
          <cell r="C147" t="str">
            <v>B-17ST1</v>
          </cell>
          <cell r="D147" t="str">
            <v>B-17ST1:LG</v>
          </cell>
          <cell r="E147">
            <v>11</v>
          </cell>
          <cell r="F147">
            <v>100</v>
          </cell>
          <cell r="G147">
            <v>391</v>
          </cell>
          <cell r="H147">
            <v>192</v>
          </cell>
          <cell r="I147">
            <v>1592</v>
          </cell>
          <cell r="J147">
            <v>276</v>
          </cell>
          <cell r="K147">
            <v>982</v>
          </cell>
          <cell r="L147">
            <v>1258</v>
          </cell>
          <cell r="M147">
            <v>78.060413354531008</v>
          </cell>
          <cell r="N147">
            <v>1.51</v>
          </cell>
          <cell r="O147">
            <v>3.66</v>
          </cell>
          <cell r="P147">
            <v>2.15</v>
          </cell>
          <cell r="R147">
            <v>5471.014492753623</v>
          </cell>
          <cell r="S147">
            <v>650.33112582781462</v>
          </cell>
          <cell r="T147">
            <v>833.11258278145692</v>
          </cell>
          <cell r="V147" t="str">
            <v>LDM</v>
          </cell>
          <cell r="W147">
            <v>1510</v>
          </cell>
          <cell r="X147">
            <v>2150</v>
          </cell>
        </row>
        <row r="148">
          <cell r="B148">
            <v>40488</v>
          </cell>
          <cell r="C148" t="str">
            <v>B-17ST1</v>
          </cell>
          <cell r="D148" t="str">
            <v>B-17ST1:LG</v>
          </cell>
          <cell r="E148">
            <v>16</v>
          </cell>
          <cell r="F148">
            <v>99</v>
          </cell>
          <cell r="G148">
            <v>387</v>
          </cell>
          <cell r="H148">
            <v>106</v>
          </cell>
          <cell r="I148">
            <v>603</v>
          </cell>
          <cell r="J148">
            <v>187</v>
          </cell>
          <cell r="K148">
            <v>115</v>
          </cell>
          <cell r="L148">
            <v>302</v>
          </cell>
          <cell r="M148">
            <v>38.079470198675494</v>
          </cell>
          <cell r="N148">
            <v>1.6</v>
          </cell>
          <cell r="O148">
            <v>1.6</v>
          </cell>
          <cell r="P148">
            <v>0</v>
          </cell>
          <cell r="R148">
            <v>8556.1497326203207</v>
          </cell>
          <cell r="S148">
            <v>71.875</v>
          </cell>
          <cell r="T148">
            <v>188.75</v>
          </cell>
          <cell r="W148">
            <v>1600</v>
          </cell>
          <cell r="X148">
            <v>0</v>
          </cell>
        </row>
        <row r="149">
          <cell r="B149">
            <v>40497</v>
          </cell>
          <cell r="C149" t="str">
            <v>B-17ST1</v>
          </cell>
          <cell r="D149" t="str">
            <v>B-17ST1:LG</v>
          </cell>
          <cell r="E149">
            <v>9</v>
          </cell>
          <cell r="F149">
            <v>100</v>
          </cell>
          <cell r="G149">
            <v>387</v>
          </cell>
          <cell r="H149">
            <v>112</v>
          </cell>
          <cell r="I149">
            <v>646</v>
          </cell>
          <cell r="J149">
            <v>223</v>
          </cell>
          <cell r="K149">
            <v>184</v>
          </cell>
          <cell r="L149">
            <v>407</v>
          </cell>
          <cell r="M149">
            <v>45.208845208845212</v>
          </cell>
          <cell r="N149">
            <v>1.67</v>
          </cell>
          <cell r="O149">
            <v>1.67</v>
          </cell>
          <cell r="P149">
            <v>0</v>
          </cell>
          <cell r="R149">
            <v>7488.7892376681611</v>
          </cell>
          <cell r="S149">
            <v>110.17964071856288</v>
          </cell>
          <cell r="T149">
            <v>243.7125748502994</v>
          </cell>
          <cell r="W149">
            <v>1670</v>
          </cell>
          <cell r="X149">
            <v>0</v>
          </cell>
        </row>
        <row r="150">
          <cell r="B150">
            <v>40533</v>
          </cell>
          <cell r="C150" t="str">
            <v>B-17ST1</v>
          </cell>
          <cell r="D150" t="str">
            <v>B-17ST1:LG</v>
          </cell>
          <cell r="E150">
            <v>17</v>
          </cell>
          <cell r="F150">
            <v>98</v>
          </cell>
          <cell r="G150">
            <v>387</v>
          </cell>
          <cell r="H150">
            <v>97</v>
          </cell>
          <cell r="I150">
            <v>689</v>
          </cell>
          <cell r="J150">
            <v>187.6</v>
          </cell>
          <cell r="K150">
            <v>82</v>
          </cell>
          <cell r="L150">
            <v>269.60000000000002</v>
          </cell>
          <cell r="M150">
            <v>30.415430267062316</v>
          </cell>
          <cell r="N150">
            <v>1.79</v>
          </cell>
          <cell r="O150">
            <v>1.79</v>
          </cell>
          <cell r="P150">
            <v>0</v>
          </cell>
          <cell r="R150">
            <v>9541.5778251599149</v>
          </cell>
          <cell r="S150">
            <v>45.81005586592179</v>
          </cell>
          <cell r="T150">
            <v>150.61452513966481</v>
          </cell>
          <cell r="W150">
            <v>1790</v>
          </cell>
          <cell r="X150">
            <v>0</v>
          </cell>
        </row>
        <row r="151">
          <cell r="B151">
            <v>40575</v>
          </cell>
          <cell r="C151" t="str">
            <v>B-17ST1</v>
          </cell>
          <cell r="D151" t="str">
            <v>B-17ST1:LG</v>
          </cell>
          <cell r="E151">
            <v>17</v>
          </cell>
          <cell r="F151">
            <v>98</v>
          </cell>
          <cell r="G151">
            <v>387</v>
          </cell>
          <cell r="H151">
            <v>97</v>
          </cell>
          <cell r="I151">
            <v>689</v>
          </cell>
          <cell r="J151">
            <v>187.6</v>
          </cell>
          <cell r="K151">
            <v>0</v>
          </cell>
          <cell r="L151">
            <v>187.6</v>
          </cell>
          <cell r="M151">
            <v>0</v>
          </cell>
          <cell r="N151">
            <v>1.79</v>
          </cell>
          <cell r="O151">
            <v>1.79</v>
          </cell>
          <cell r="P151">
            <v>0</v>
          </cell>
          <cell r="R151">
            <v>9541.5778251599149</v>
          </cell>
          <cell r="S151">
            <v>0</v>
          </cell>
          <cell r="T151">
            <v>104.80446927374301</v>
          </cell>
          <cell r="V151" t="str">
            <v>ALOC - 100 BW</v>
          </cell>
          <cell r="W151">
            <v>1790</v>
          </cell>
          <cell r="X151">
            <v>0</v>
          </cell>
        </row>
        <row r="152">
          <cell r="B152">
            <v>40634</v>
          </cell>
          <cell r="C152" t="str">
            <v>B-17ST1</v>
          </cell>
          <cell r="D152" t="str">
            <v>B-17ST1:LG</v>
          </cell>
          <cell r="E152">
            <v>19</v>
          </cell>
          <cell r="F152">
            <v>99</v>
          </cell>
          <cell r="G152">
            <v>363</v>
          </cell>
          <cell r="H152">
            <v>211</v>
          </cell>
          <cell r="I152">
            <v>1816</v>
          </cell>
          <cell r="J152">
            <v>285.10000000000002</v>
          </cell>
          <cell r="K152">
            <v>950</v>
          </cell>
          <cell r="L152">
            <v>1235.0999999999999</v>
          </cell>
          <cell r="M152">
            <v>76.916848838150756</v>
          </cell>
          <cell r="N152">
            <v>3.22</v>
          </cell>
          <cell r="O152">
            <v>3.22</v>
          </cell>
          <cell r="P152">
            <v>0</v>
          </cell>
          <cell r="R152">
            <v>11294.282707821816</v>
          </cell>
          <cell r="S152">
            <v>295.03105590062114</v>
          </cell>
          <cell r="T152">
            <v>383.57142857142856</v>
          </cell>
          <cell r="V152" t="str">
            <v xml:space="preserve"> (better result due to high THT) alloc for 4 apr</v>
          </cell>
          <cell r="W152">
            <v>3220</v>
          </cell>
          <cell r="X152">
            <v>0</v>
          </cell>
        </row>
        <row r="153">
          <cell r="B153">
            <v>40638</v>
          </cell>
          <cell r="C153" t="str">
            <v>B-17ST1</v>
          </cell>
          <cell r="D153" t="str">
            <v>B-17ST1:LG</v>
          </cell>
          <cell r="E153">
            <v>15</v>
          </cell>
          <cell r="F153">
            <v>99</v>
          </cell>
          <cell r="G153">
            <v>364</v>
          </cell>
          <cell r="H153">
            <v>217</v>
          </cell>
          <cell r="I153">
            <v>1885</v>
          </cell>
          <cell r="J153">
            <v>461.3</v>
          </cell>
          <cell r="K153">
            <v>1007</v>
          </cell>
          <cell r="L153">
            <v>1468.3</v>
          </cell>
          <cell r="M153">
            <v>68.58271470407955</v>
          </cell>
          <cell r="N153">
            <v>3.38</v>
          </cell>
          <cell r="O153">
            <v>3.38</v>
          </cell>
          <cell r="P153">
            <v>0</v>
          </cell>
          <cell r="R153">
            <v>7327.1190114892697</v>
          </cell>
          <cell r="S153">
            <v>297.92899408284023</v>
          </cell>
          <cell r="T153">
            <v>434.40828402366861</v>
          </cell>
          <cell r="V153" t="str">
            <v>adjusted</v>
          </cell>
          <cell r="W153">
            <v>3380</v>
          </cell>
          <cell r="X153">
            <v>0</v>
          </cell>
        </row>
        <row r="154">
          <cell r="B154">
            <v>40640</v>
          </cell>
          <cell r="C154" t="str">
            <v>B-17ST1</v>
          </cell>
          <cell r="D154" t="str">
            <v>B-17ST1:LG</v>
          </cell>
          <cell r="E154">
            <v>7</v>
          </cell>
          <cell r="F154">
            <v>99</v>
          </cell>
          <cell r="G154">
            <v>381</v>
          </cell>
          <cell r="H154">
            <v>223</v>
          </cell>
          <cell r="I154">
            <v>1754</v>
          </cell>
          <cell r="J154">
            <v>505.2</v>
          </cell>
          <cell r="K154">
            <v>990</v>
          </cell>
          <cell r="L154">
            <v>1495.2</v>
          </cell>
          <cell r="M154">
            <v>66.211878009630823</v>
          </cell>
          <cell r="N154">
            <v>4.84</v>
          </cell>
          <cell r="O154">
            <v>4.84</v>
          </cell>
          <cell r="P154">
            <v>0</v>
          </cell>
          <cell r="R154">
            <v>9580.3642121931916</v>
          </cell>
          <cell r="S154">
            <v>204.54545454545453</v>
          </cell>
          <cell r="T154">
            <v>308.92561983471074</v>
          </cell>
          <cell r="V154" t="str">
            <v>adjusted</v>
          </cell>
          <cell r="W154">
            <v>4840</v>
          </cell>
          <cell r="X154">
            <v>0</v>
          </cell>
        </row>
        <row r="155">
          <cell r="B155">
            <v>40644</v>
          </cell>
          <cell r="C155" t="str">
            <v>B-17ST1</v>
          </cell>
          <cell r="D155" t="str">
            <v>B-17ST1:LG</v>
          </cell>
          <cell r="E155">
            <v>7</v>
          </cell>
          <cell r="F155">
            <v>99</v>
          </cell>
          <cell r="G155">
            <v>366</v>
          </cell>
          <cell r="H155">
            <v>218</v>
          </cell>
          <cell r="I155">
            <v>1818</v>
          </cell>
          <cell r="J155">
            <v>513.5</v>
          </cell>
          <cell r="K155">
            <v>880</v>
          </cell>
          <cell r="L155">
            <v>1393.5</v>
          </cell>
          <cell r="M155">
            <v>63.150340868317187</v>
          </cell>
          <cell r="N155">
            <v>5.56</v>
          </cell>
          <cell r="O155">
            <v>5.56</v>
          </cell>
          <cell r="P155">
            <v>0</v>
          </cell>
          <cell r="R155">
            <v>10827.653359298929</v>
          </cell>
          <cell r="S155">
            <v>158.27338129496403</v>
          </cell>
          <cell r="T155">
            <v>250.62949640287769</v>
          </cell>
          <cell r="V155" t="str">
            <v>adjusted</v>
          </cell>
          <cell r="W155">
            <v>5560</v>
          </cell>
          <cell r="X155">
            <v>0</v>
          </cell>
        </row>
        <row r="156">
          <cell r="B156">
            <v>40652</v>
          </cell>
          <cell r="C156" t="str">
            <v>B-17ST1</v>
          </cell>
          <cell r="D156" t="str">
            <v>B-17ST1:LG</v>
          </cell>
          <cell r="E156">
            <v>8</v>
          </cell>
          <cell r="F156">
            <v>100</v>
          </cell>
          <cell r="G156">
            <v>388</v>
          </cell>
          <cell r="H156">
            <v>112</v>
          </cell>
          <cell r="I156">
            <v>665</v>
          </cell>
          <cell r="J156">
            <v>168</v>
          </cell>
          <cell r="K156">
            <v>100</v>
          </cell>
          <cell r="L156">
            <v>268</v>
          </cell>
          <cell r="M156">
            <v>37.313432835820898</v>
          </cell>
          <cell r="N156">
            <v>1.2</v>
          </cell>
          <cell r="R156">
            <v>7142.8571428571431</v>
          </cell>
          <cell r="S156">
            <v>83.333333333333329</v>
          </cell>
          <cell r="T156">
            <v>223.33333333333334</v>
          </cell>
          <cell r="V156" t="str">
            <v>liquid return back to low</v>
          </cell>
          <cell r="W156">
            <v>1200</v>
          </cell>
          <cell r="X156">
            <v>0</v>
          </cell>
        </row>
        <row r="157">
          <cell r="B157">
            <v>40659</v>
          </cell>
          <cell r="C157" t="str">
            <v>B-17ST1</v>
          </cell>
          <cell r="D157" t="str">
            <v>B-17ST1:LG</v>
          </cell>
          <cell r="E157">
            <v>8</v>
          </cell>
          <cell r="F157">
            <v>100</v>
          </cell>
          <cell r="G157">
            <v>388</v>
          </cell>
          <cell r="H157">
            <v>112</v>
          </cell>
          <cell r="I157">
            <v>665</v>
          </cell>
          <cell r="J157">
            <v>168</v>
          </cell>
          <cell r="K157">
            <v>77</v>
          </cell>
          <cell r="L157">
            <v>245</v>
          </cell>
          <cell r="M157">
            <v>31.428571428571427</v>
          </cell>
          <cell r="N157">
            <v>1.2</v>
          </cell>
          <cell r="R157">
            <v>7142.8571428571431</v>
          </cell>
          <cell r="S157">
            <v>64.166666666666671</v>
          </cell>
          <cell r="T157">
            <v>204.16666666666666</v>
          </cell>
          <cell r="V157" t="str">
            <v>liquid return back to low</v>
          </cell>
          <cell r="W157">
            <v>1200</v>
          </cell>
          <cell r="X157">
            <v>0</v>
          </cell>
        </row>
        <row r="158">
          <cell r="B158">
            <v>40711</v>
          </cell>
          <cell r="C158" t="str">
            <v>B-17ST1</v>
          </cell>
          <cell r="D158" t="str">
            <v>B-17ST1:LG</v>
          </cell>
          <cell r="E158">
            <v>10</v>
          </cell>
          <cell r="F158">
            <v>100</v>
          </cell>
          <cell r="G158">
            <v>345</v>
          </cell>
          <cell r="H158">
            <v>97</v>
          </cell>
          <cell r="I158">
            <v>563</v>
          </cell>
          <cell r="J158">
            <v>243.3</v>
          </cell>
          <cell r="K158">
            <v>68</v>
          </cell>
          <cell r="L158">
            <v>311.3</v>
          </cell>
          <cell r="M158">
            <v>21.843880501124318</v>
          </cell>
          <cell r="N158">
            <v>1.1599999999999999</v>
          </cell>
          <cell r="O158">
            <v>1.1599999999999999</v>
          </cell>
          <cell r="P158">
            <v>0</v>
          </cell>
          <cell r="R158">
            <v>4767.7764077270858</v>
          </cell>
          <cell r="S158">
            <v>58.620689655172413</v>
          </cell>
          <cell r="T158">
            <v>268.36206896551727</v>
          </cell>
          <cell r="W158">
            <v>1160</v>
          </cell>
          <cell r="X158">
            <v>0</v>
          </cell>
        </row>
        <row r="159">
          <cell r="B159">
            <v>40875</v>
          </cell>
          <cell r="C159" t="str">
            <v>B-17ST1</v>
          </cell>
          <cell r="D159" t="str">
            <v>B-17ST1:LG</v>
          </cell>
          <cell r="E159">
            <v>24</v>
          </cell>
          <cell r="F159">
            <v>100</v>
          </cell>
          <cell r="G159">
            <v>338</v>
          </cell>
          <cell r="H159">
            <v>186</v>
          </cell>
          <cell r="I159">
            <v>1951</v>
          </cell>
          <cell r="J159">
            <v>350</v>
          </cell>
          <cell r="K159">
            <v>890</v>
          </cell>
          <cell r="L159">
            <v>1240</v>
          </cell>
          <cell r="M159">
            <v>71.774193548387103</v>
          </cell>
          <cell r="N159">
            <v>0.5</v>
          </cell>
          <cell r="O159">
            <v>3</v>
          </cell>
          <cell r="P159">
            <v>2.5</v>
          </cell>
          <cell r="R159">
            <v>1428.5714285714287</v>
          </cell>
          <cell r="S159">
            <v>1780</v>
          </cell>
          <cell r="T159">
            <v>2480</v>
          </cell>
          <cell r="V159" t="str">
            <v>wtr transmitter adjusted</v>
          </cell>
          <cell r="W159">
            <v>500</v>
          </cell>
          <cell r="X159">
            <v>2500</v>
          </cell>
        </row>
        <row r="160">
          <cell r="B160">
            <v>40910</v>
          </cell>
          <cell r="C160" t="str">
            <v>B-17ST1</v>
          </cell>
          <cell r="D160" t="str">
            <v>B-17ST1:LG</v>
          </cell>
          <cell r="E160">
            <v>17</v>
          </cell>
          <cell r="F160">
            <v>100</v>
          </cell>
          <cell r="G160">
            <v>390</v>
          </cell>
          <cell r="H160">
            <v>186</v>
          </cell>
          <cell r="I160">
            <v>2154</v>
          </cell>
          <cell r="J160">
            <v>431</v>
          </cell>
          <cell r="K160">
            <v>1170</v>
          </cell>
          <cell r="L160">
            <v>1601</v>
          </cell>
          <cell r="M160">
            <v>73.079325421611486</v>
          </cell>
          <cell r="N160">
            <v>2.7</v>
          </cell>
          <cell r="O160">
            <v>4.9000000000000004</v>
          </cell>
          <cell r="P160">
            <v>2.2000000000000002</v>
          </cell>
          <cell r="R160">
            <v>6264.5011600928074</v>
          </cell>
          <cell r="S160">
            <v>433.33333333333331</v>
          </cell>
          <cell r="T160">
            <v>592.96296296296293</v>
          </cell>
          <cell r="V160" t="str">
            <v>after bullhead</v>
          </cell>
          <cell r="W160">
            <v>2700</v>
          </cell>
          <cell r="X160">
            <v>2200</v>
          </cell>
        </row>
        <row r="161">
          <cell r="B161">
            <v>40925</v>
          </cell>
          <cell r="C161" t="str">
            <v>B-17ST1</v>
          </cell>
          <cell r="D161" t="str">
            <v>B-17ST1:LG</v>
          </cell>
          <cell r="E161">
            <v>19</v>
          </cell>
          <cell r="F161">
            <v>100</v>
          </cell>
          <cell r="G161">
            <v>372</v>
          </cell>
          <cell r="H161">
            <v>188</v>
          </cell>
          <cell r="I161">
            <v>2019</v>
          </cell>
          <cell r="J161">
            <v>351</v>
          </cell>
          <cell r="K161">
            <v>1018.5</v>
          </cell>
          <cell r="L161">
            <v>1369.5</v>
          </cell>
          <cell r="M161">
            <v>74.370208105147867</v>
          </cell>
          <cell r="N161">
            <v>2.02</v>
          </cell>
          <cell r="O161">
            <v>4.04</v>
          </cell>
          <cell r="P161">
            <v>2.02</v>
          </cell>
          <cell r="R161">
            <v>5754.9857549857552</v>
          </cell>
          <cell r="S161">
            <v>504.20792079207922</v>
          </cell>
          <cell r="T161">
            <v>677.97029702970292</v>
          </cell>
          <cell r="V161" t="str">
            <v>waiting for LDM</v>
          </cell>
          <cell r="W161">
            <v>2020</v>
          </cell>
          <cell r="X161">
            <v>2020</v>
          </cell>
        </row>
        <row r="162">
          <cell r="B162">
            <v>40972</v>
          </cell>
          <cell r="C162" t="str">
            <v>B-17ST1</v>
          </cell>
          <cell r="D162" t="str">
            <v>B-17ST1:LG</v>
          </cell>
          <cell r="E162">
            <v>9</v>
          </cell>
          <cell r="F162">
            <v>100</v>
          </cell>
          <cell r="G162">
            <v>355</v>
          </cell>
          <cell r="H162">
            <v>192</v>
          </cell>
          <cell r="I162">
            <v>2057</v>
          </cell>
          <cell r="J162">
            <v>340</v>
          </cell>
          <cell r="K162">
            <v>1101</v>
          </cell>
          <cell r="L162">
            <v>1441</v>
          </cell>
          <cell r="M162">
            <v>76.405274115197784</v>
          </cell>
          <cell r="N162">
            <v>1.77</v>
          </cell>
          <cell r="O162">
            <v>3.87</v>
          </cell>
          <cell r="P162">
            <v>2.1</v>
          </cell>
          <cell r="R162">
            <v>5205.8823529411766</v>
          </cell>
          <cell r="S162">
            <v>622.03389830508479</v>
          </cell>
          <cell r="T162">
            <v>814.12429378531078</v>
          </cell>
          <cell r="V162" t="str">
            <v>after bullhead</v>
          </cell>
          <cell r="W162">
            <v>1770</v>
          </cell>
          <cell r="X162">
            <v>2100</v>
          </cell>
        </row>
        <row r="163">
          <cell r="B163">
            <v>40999</v>
          </cell>
          <cell r="C163" t="str">
            <v>B-17ST1</v>
          </cell>
          <cell r="D163" t="str">
            <v>B-17ST1:LG</v>
          </cell>
          <cell r="E163">
            <v>11</v>
          </cell>
          <cell r="F163">
            <v>100</v>
          </cell>
          <cell r="G163">
            <v>283</v>
          </cell>
          <cell r="H163">
            <v>190</v>
          </cell>
          <cell r="I163">
            <v>2380</v>
          </cell>
          <cell r="J163">
            <v>299.60000000000002</v>
          </cell>
          <cell r="K163">
            <v>1079.9000000000001</v>
          </cell>
          <cell r="L163">
            <v>1379.5</v>
          </cell>
          <cell r="M163">
            <v>78.281986226893807</v>
          </cell>
          <cell r="N163">
            <v>1.18</v>
          </cell>
          <cell r="O163">
            <v>3.22</v>
          </cell>
          <cell r="P163">
            <v>2.04</v>
          </cell>
          <cell r="R163">
            <v>3938.5847797062752</v>
          </cell>
          <cell r="S163">
            <v>915.16949152542372</v>
          </cell>
          <cell r="T163">
            <v>1169.0677966101696</v>
          </cell>
          <cell r="W163">
            <v>1180</v>
          </cell>
          <cell r="X163">
            <v>2040</v>
          </cell>
        </row>
        <row r="164">
          <cell r="B164">
            <v>41027</v>
          </cell>
          <cell r="C164" t="str">
            <v>B-17ST1</v>
          </cell>
          <cell r="D164" t="str">
            <v>B-17ST1:LG</v>
          </cell>
          <cell r="E164">
            <v>14</v>
          </cell>
          <cell r="F164">
            <v>100</v>
          </cell>
          <cell r="G164">
            <v>238</v>
          </cell>
          <cell r="H164">
            <v>196</v>
          </cell>
          <cell r="I164">
            <v>2512</v>
          </cell>
          <cell r="J164">
            <v>289</v>
          </cell>
          <cell r="K164">
            <v>1315.7</v>
          </cell>
          <cell r="L164">
            <v>1604.7</v>
          </cell>
          <cell r="M164">
            <v>81.990403190627532</v>
          </cell>
          <cell r="N164">
            <v>1.46</v>
          </cell>
          <cell r="O164">
            <v>3.46</v>
          </cell>
          <cell r="P164">
            <v>2</v>
          </cell>
          <cell r="R164">
            <v>5051.9031141868509</v>
          </cell>
          <cell r="S164">
            <v>901.16438356164383</v>
          </cell>
          <cell r="T164">
            <v>1099.1095890410959</v>
          </cell>
          <cell r="V164" t="str">
            <v xml:space="preserve"> Waiting for LDM</v>
          </cell>
          <cell r="W164">
            <v>1460</v>
          </cell>
          <cell r="X164">
            <v>2000</v>
          </cell>
        </row>
        <row r="165">
          <cell r="B165">
            <v>41031</v>
          </cell>
          <cell r="C165" t="str">
            <v>B-17ST1</v>
          </cell>
          <cell r="D165" t="str">
            <v>B-17ST1:LG</v>
          </cell>
          <cell r="E165">
            <v>15</v>
          </cell>
          <cell r="F165">
            <v>100</v>
          </cell>
          <cell r="G165">
            <v>270</v>
          </cell>
          <cell r="H165">
            <v>196</v>
          </cell>
          <cell r="I165">
            <v>2175</v>
          </cell>
          <cell r="J165">
            <v>306</v>
          </cell>
          <cell r="K165">
            <v>1211</v>
          </cell>
          <cell r="L165">
            <v>1517</v>
          </cell>
          <cell r="M165">
            <v>79.828609096901786</v>
          </cell>
          <cell r="N165">
            <v>1.42</v>
          </cell>
          <cell r="O165">
            <v>2.96</v>
          </cell>
          <cell r="P165">
            <v>1.54</v>
          </cell>
          <cell r="R165">
            <v>4640.5228758169933</v>
          </cell>
          <cell r="S165">
            <v>852.81690140845069</v>
          </cell>
          <cell r="T165">
            <v>1068.3098591549297</v>
          </cell>
          <cell r="W165">
            <v>1420</v>
          </cell>
          <cell r="X165">
            <v>1540</v>
          </cell>
        </row>
        <row r="166">
          <cell r="B166">
            <v>41086</v>
          </cell>
          <cell r="C166" t="str">
            <v>B-17ST1</v>
          </cell>
          <cell r="D166" t="str">
            <v>B-17ST1:LG</v>
          </cell>
          <cell r="E166">
            <v>13</v>
          </cell>
          <cell r="F166">
            <v>100</v>
          </cell>
          <cell r="G166">
            <v>248</v>
          </cell>
          <cell r="H166">
            <v>211</v>
          </cell>
          <cell r="I166">
            <v>1571</v>
          </cell>
          <cell r="J166">
            <v>292</v>
          </cell>
          <cell r="K166">
            <v>1359</v>
          </cell>
          <cell r="L166">
            <v>1651</v>
          </cell>
          <cell r="M166">
            <v>82.313749242883105</v>
          </cell>
          <cell r="N166">
            <v>2.5099999999999998</v>
          </cell>
          <cell r="O166">
            <v>3.38</v>
          </cell>
          <cell r="P166">
            <v>0.87</v>
          </cell>
          <cell r="R166">
            <v>8595.8904109589039</v>
          </cell>
          <cell r="S166">
            <v>541.43426294820722</v>
          </cell>
          <cell r="T166">
            <v>657.76892430278883</v>
          </cell>
          <cell r="W166">
            <v>2510</v>
          </cell>
          <cell r="X166">
            <v>870</v>
          </cell>
        </row>
        <row r="167">
          <cell r="B167">
            <v>41104</v>
          </cell>
          <cell r="C167" t="str">
            <v>B-17ST1</v>
          </cell>
          <cell r="D167" t="str">
            <v>B-17ST1:LG</v>
          </cell>
          <cell r="E167">
            <v>23</v>
          </cell>
          <cell r="F167">
            <v>100</v>
          </cell>
          <cell r="G167">
            <v>243</v>
          </cell>
          <cell r="H167">
            <v>211</v>
          </cell>
          <cell r="I167">
            <v>1607</v>
          </cell>
          <cell r="J167">
            <v>232</v>
          </cell>
          <cell r="K167">
            <v>1366</v>
          </cell>
          <cell r="L167">
            <v>1598</v>
          </cell>
          <cell r="M167">
            <v>85.481852315394249</v>
          </cell>
          <cell r="N167">
            <v>2.7</v>
          </cell>
          <cell r="O167">
            <v>3.63</v>
          </cell>
          <cell r="P167">
            <v>0.93</v>
          </cell>
          <cell r="R167">
            <v>11637.931034482759</v>
          </cell>
          <cell r="S167">
            <v>505.92592592592592</v>
          </cell>
          <cell r="T167">
            <v>591.85185185185185</v>
          </cell>
          <cell r="W167">
            <v>2700</v>
          </cell>
          <cell r="X167">
            <v>930</v>
          </cell>
        </row>
        <row r="168">
          <cell r="B168">
            <v>41115</v>
          </cell>
          <cell r="C168" t="str">
            <v>B-17ST1</v>
          </cell>
          <cell r="D168" t="str">
            <v>B-17ST1:LG</v>
          </cell>
          <cell r="E168">
            <v>24</v>
          </cell>
          <cell r="F168">
            <v>100</v>
          </cell>
          <cell r="G168">
            <v>262</v>
          </cell>
          <cell r="H168">
            <v>201</v>
          </cell>
          <cell r="I168">
            <v>1599</v>
          </cell>
          <cell r="J168">
            <v>215</v>
          </cell>
          <cell r="K168">
            <v>1333</v>
          </cell>
          <cell r="L168">
            <v>1548</v>
          </cell>
          <cell r="M168">
            <v>86.111111111111114</v>
          </cell>
          <cell r="N168">
            <v>2.75</v>
          </cell>
          <cell r="O168">
            <v>3.66</v>
          </cell>
          <cell r="P168">
            <v>0.91</v>
          </cell>
          <cell r="R168">
            <v>12790.697674418605</v>
          </cell>
          <cell r="S168">
            <v>484.72727272727275</v>
          </cell>
          <cell r="T168">
            <v>562.90909090909088</v>
          </cell>
          <cell r="W168">
            <v>2750</v>
          </cell>
          <cell r="X168">
            <v>910</v>
          </cell>
        </row>
        <row r="169">
          <cell r="B169">
            <v>41189</v>
          </cell>
          <cell r="C169" t="str">
            <v>B-17ST1</v>
          </cell>
          <cell r="D169" t="str">
            <v>B-17ST1:LG</v>
          </cell>
          <cell r="E169">
            <v>22</v>
          </cell>
          <cell r="F169">
            <v>100</v>
          </cell>
          <cell r="G169">
            <v>243</v>
          </cell>
          <cell r="H169">
            <v>198</v>
          </cell>
          <cell r="I169">
            <v>1426</v>
          </cell>
          <cell r="J169">
            <v>207</v>
          </cell>
          <cell r="K169">
            <v>1333</v>
          </cell>
          <cell r="L169">
            <v>1540</v>
          </cell>
          <cell r="M169">
            <v>86.558441558441558</v>
          </cell>
          <cell r="N169">
            <v>2.1</v>
          </cell>
          <cell r="O169">
            <v>3.3</v>
          </cell>
          <cell r="P169">
            <v>1.2</v>
          </cell>
          <cell r="R169">
            <v>10144.927536231884</v>
          </cell>
          <cell r="S169">
            <v>634.76190476190482</v>
          </cell>
          <cell r="T169">
            <v>733.33333333333337</v>
          </cell>
          <cell r="V169" t="str">
            <v>Qw at TS &amp; LDM questionable, use Qw of Jul 2012</v>
          </cell>
          <cell r="W169">
            <v>2100</v>
          </cell>
          <cell r="X169">
            <v>1200</v>
          </cell>
        </row>
        <row r="170">
          <cell r="B170">
            <v>41400</v>
          </cell>
          <cell r="C170" t="str">
            <v>B-17ST1</v>
          </cell>
          <cell r="D170" t="str">
            <v>B-17ST1:LG</v>
          </cell>
          <cell r="E170">
            <v>15</v>
          </cell>
          <cell r="F170">
            <v>100</v>
          </cell>
          <cell r="G170">
            <v>213</v>
          </cell>
          <cell r="H170">
            <v>107</v>
          </cell>
          <cell r="I170">
            <v>1053</v>
          </cell>
          <cell r="J170">
            <v>121</v>
          </cell>
          <cell r="K170">
            <v>29</v>
          </cell>
          <cell r="L170">
            <v>150</v>
          </cell>
          <cell r="M170">
            <v>19.333333333333332</v>
          </cell>
          <cell r="N170">
            <v>0.05</v>
          </cell>
          <cell r="O170">
            <v>1.45</v>
          </cell>
          <cell r="P170">
            <v>1.4</v>
          </cell>
          <cell r="R170">
            <v>413.22314049586777</v>
          </cell>
          <cell r="S170">
            <v>580</v>
          </cell>
          <cell r="T170">
            <v>3000</v>
          </cell>
          <cell r="V170" t="str">
            <v>BSW = 19.5%. GL 1.4 MM. post FGS</v>
          </cell>
          <cell r="W170">
            <v>50</v>
          </cell>
          <cell r="X170">
            <v>1400</v>
          </cell>
        </row>
        <row r="171">
          <cell r="B171">
            <v>41410</v>
          </cell>
          <cell r="C171" t="str">
            <v>B-17ST1</v>
          </cell>
          <cell r="D171" t="str">
            <v>B-17ST1:LG</v>
          </cell>
          <cell r="E171">
            <v>12</v>
          </cell>
          <cell r="F171">
            <v>100</v>
          </cell>
          <cell r="G171">
            <v>216</v>
          </cell>
          <cell r="H171">
            <v>180</v>
          </cell>
          <cell r="I171">
            <v>1948</v>
          </cell>
          <cell r="J171">
            <v>728</v>
          </cell>
          <cell r="K171">
            <v>582</v>
          </cell>
          <cell r="L171">
            <v>1310</v>
          </cell>
          <cell r="M171">
            <v>44.427480916030532</v>
          </cell>
          <cell r="N171">
            <v>2.77</v>
          </cell>
          <cell r="O171">
            <v>4.37</v>
          </cell>
          <cell r="P171">
            <v>1.6</v>
          </cell>
          <cell r="R171">
            <v>3804.9450549450548</v>
          </cell>
          <cell r="S171">
            <v>210.10830324909747</v>
          </cell>
          <cell r="T171">
            <v>472.92418772563178</v>
          </cell>
          <cell r="V171" t="str">
            <v xml:space="preserve">Post bullhead. BSW manual 44%. </v>
          </cell>
          <cell r="W171">
            <v>2770</v>
          </cell>
          <cell r="X171">
            <v>1600</v>
          </cell>
        </row>
        <row r="172">
          <cell r="B172">
            <v>41414</v>
          </cell>
          <cell r="C172" t="str">
            <v>B-17ST1</v>
          </cell>
          <cell r="D172" t="str">
            <v>B-17ST1:LG</v>
          </cell>
          <cell r="E172">
            <v>8</v>
          </cell>
          <cell r="F172">
            <v>100</v>
          </cell>
          <cell r="G172">
            <v>214</v>
          </cell>
          <cell r="H172">
            <v>193</v>
          </cell>
          <cell r="I172">
            <v>1208</v>
          </cell>
          <cell r="J172">
            <v>311</v>
          </cell>
          <cell r="K172">
            <v>933</v>
          </cell>
          <cell r="L172">
            <v>1244</v>
          </cell>
          <cell r="M172">
            <v>75</v>
          </cell>
          <cell r="N172">
            <v>1.2</v>
          </cell>
          <cell r="O172">
            <v>2.6</v>
          </cell>
          <cell r="P172">
            <v>1.4</v>
          </cell>
          <cell r="R172">
            <v>3858.5209003215432</v>
          </cell>
          <cell r="S172">
            <v>777.5</v>
          </cell>
          <cell r="T172">
            <v>1036.6666666666667</v>
          </cell>
          <cell r="V172" t="str">
            <v>3 liquid samples show 75% BSW</v>
          </cell>
          <cell r="W172">
            <v>1200</v>
          </cell>
          <cell r="X172">
            <v>1400</v>
          </cell>
        </row>
        <row r="173">
          <cell r="B173">
            <v>41440</v>
          </cell>
          <cell r="C173" t="str">
            <v>B-17ST1</v>
          </cell>
          <cell r="D173" t="str">
            <v>B-17ST1:LG</v>
          </cell>
          <cell r="E173">
            <v>24</v>
          </cell>
          <cell r="F173">
            <v>100</v>
          </cell>
          <cell r="G173">
            <v>214</v>
          </cell>
          <cell r="H173">
            <v>175</v>
          </cell>
          <cell r="I173">
            <v>1763</v>
          </cell>
          <cell r="J173">
            <v>25</v>
          </cell>
          <cell r="K173">
            <v>821</v>
          </cell>
          <cell r="L173">
            <v>846</v>
          </cell>
          <cell r="M173">
            <v>97.04491725768321</v>
          </cell>
          <cell r="N173">
            <v>0.57999999999999996</v>
          </cell>
          <cell r="O173">
            <v>1.98</v>
          </cell>
          <cell r="P173">
            <v>1.4</v>
          </cell>
          <cell r="R173">
            <v>23200</v>
          </cell>
          <cell r="S173">
            <v>1415.5172413793102</v>
          </cell>
          <cell r="T173">
            <v>1458.6206896551723</v>
          </cell>
          <cell r="V173" t="str">
            <v xml:space="preserve">GL = 1.4 MM. Visual WC 97%. </v>
          </cell>
          <cell r="W173">
            <v>580</v>
          </cell>
          <cell r="X173">
            <v>1400</v>
          </cell>
        </row>
        <row r="174">
          <cell r="B174">
            <v>41506</v>
          </cell>
          <cell r="C174" t="str">
            <v>B-17ST1</v>
          </cell>
          <cell r="D174" t="str">
            <v>B-17ST1:LG</v>
          </cell>
          <cell r="E174">
            <v>11</v>
          </cell>
          <cell r="F174">
            <v>100</v>
          </cell>
          <cell r="G174">
            <v>172</v>
          </cell>
          <cell r="H174">
            <v>111</v>
          </cell>
          <cell r="I174">
            <v>1607</v>
          </cell>
          <cell r="J174">
            <v>149</v>
          </cell>
          <cell r="K174">
            <v>0</v>
          </cell>
          <cell r="L174">
            <v>149</v>
          </cell>
          <cell r="M174">
            <v>0</v>
          </cell>
          <cell r="N174">
            <v>9.0000000000000094E-2</v>
          </cell>
          <cell r="O174">
            <v>1.466</v>
          </cell>
          <cell r="P174">
            <v>1.3759999999999999</v>
          </cell>
          <cell r="R174">
            <v>604.02684563758453</v>
          </cell>
          <cell r="S174">
            <v>0</v>
          </cell>
          <cell r="T174">
            <v>1655.5555555555536</v>
          </cell>
          <cell r="V174" t="str">
            <v xml:space="preserve">Manual BSW 0%. </v>
          </cell>
          <cell r="W174">
            <v>90.000000000000099</v>
          </cell>
          <cell r="X174">
            <v>1376</v>
          </cell>
        </row>
        <row r="175">
          <cell r="B175">
            <v>41514</v>
          </cell>
          <cell r="C175" t="str">
            <v>B-17ST1</v>
          </cell>
          <cell r="D175" t="str">
            <v>B-17ST1:LG</v>
          </cell>
          <cell r="E175">
            <v>8</v>
          </cell>
          <cell r="F175">
            <v>100</v>
          </cell>
          <cell r="G175">
            <v>200</v>
          </cell>
          <cell r="H175">
            <v>169</v>
          </cell>
          <cell r="I175">
            <v>1700</v>
          </cell>
          <cell r="J175">
            <v>411</v>
          </cell>
          <cell r="K175">
            <v>959.3</v>
          </cell>
          <cell r="L175">
            <v>1370.3</v>
          </cell>
          <cell r="M175">
            <v>70.006567904838363</v>
          </cell>
          <cell r="N175">
            <v>3.3879999999999999</v>
          </cell>
          <cell r="O175">
            <v>4.8339999999999996</v>
          </cell>
          <cell r="P175">
            <v>1.446</v>
          </cell>
          <cell r="R175">
            <v>8243.3090024330904</v>
          </cell>
          <cell r="S175">
            <v>283.14639905548995</v>
          </cell>
          <cell r="T175">
            <v>404.456906729634</v>
          </cell>
          <cell r="V175" t="str">
            <v xml:space="preserve">Flow post bullhead. WC 70% </v>
          </cell>
          <cell r="W175">
            <v>3388</v>
          </cell>
          <cell r="X175">
            <v>1446</v>
          </cell>
        </row>
        <row r="176">
          <cell r="B176">
            <v>41532</v>
          </cell>
          <cell r="C176" t="str">
            <v>B-17ST1</v>
          </cell>
          <cell r="D176" t="str">
            <v>B-17ST1:LG</v>
          </cell>
          <cell r="E176">
            <v>15</v>
          </cell>
          <cell r="F176">
            <v>100</v>
          </cell>
          <cell r="G176">
            <v>187</v>
          </cell>
          <cell r="H176">
            <v>176</v>
          </cell>
          <cell r="I176">
            <v>1527</v>
          </cell>
          <cell r="J176">
            <v>207</v>
          </cell>
          <cell r="K176">
            <v>676.2</v>
          </cell>
          <cell r="L176">
            <v>883.2</v>
          </cell>
          <cell r="M176">
            <v>76.5625</v>
          </cell>
          <cell r="N176">
            <v>0.82</v>
          </cell>
          <cell r="O176">
            <v>2.2400000000000002</v>
          </cell>
          <cell r="P176">
            <v>1.42</v>
          </cell>
          <cell r="R176">
            <v>3961.3526570048311</v>
          </cell>
          <cell r="S176">
            <v>824.63414634146341</v>
          </cell>
          <cell r="T176">
            <v>1077.0731707317073</v>
          </cell>
          <cell r="V176" t="str">
            <v>Manual WC 76.5 %</v>
          </cell>
          <cell r="W176">
            <v>820</v>
          </cell>
          <cell r="X176">
            <v>1420</v>
          </cell>
        </row>
        <row r="177">
          <cell r="B177">
            <v>41540</v>
          </cell>
          <cell r="C177" t="str">
            <v>B-17ST1</v>
          </cell>
          <cell r="D177" t="str">
            <v>B-17ST1:LG</v>
          </cell>
          <cell r="E177">
            <v>0</v>
          </cell>
          <cell r="F177">
            <v>100</v>
          </cell>
          <cell r="G177">
            <v>184</v>
          </cell>
          <cell r="H177">
            <v>160</v>
          </cell>
          <cell r="I177">
            <v>2255</v>
          </cell>
          <cell r="J177">
            <v>178</v>
          </cell>
          <cell r="K177">
            <v>594.97</v>
          </cell>
          <cell r="L177">
            <v>772.97</v>
          </cell>
          <cell r="M177">
            <v>76.971939402564132</v>
          </cell>
          <cell r="N177">
            <v>0.54</v>
          </cell>
          <cell r="O177">
            <v>2.48</v>
          </cell>
          <cell r="P177">
            <v>1.94</v>
          </cell>
          <cell r="R177">
            <v>3033.7078651685392</v>
          </cell>
          <cell r="S177">
            <v>1101.7962962962963</v>
          </cell>
          <cell r="T177">
            <v>1431.4259259259259</v>
          </cell>
          <cell r="V177" t="str">
            <v>Manual WC 76.9%</v>
          </cell>
          <cell r="W177">
            <v>540</v>
          </cell>
          <cell r="X177">
            <v>1940</v>
          </cell>
        </row>
        <row r="178">
          <cell r="B178">
            <v>41547</v>
          </cell>
          <cell r="C178" t="str">
            <v>B-17ST1</v>
          </cell>
          <cell r="D178" t="str">
            <v>B-17ST1:LG</v>
          </cell>
          <cell r="E178">
            <v>9.5</v>
          </cell>
          <cell r="F178">
            <v>100</v>
          </cell>
          <cell r="G178">
            <v>184</v>
          </cell>
          <cell r="H178">
            <v>159</v>
          </cell>
          <cell r="I178">
            <v>2480</v>
          </cell>
          <cell r="J178">
            <v>179</v>
          </cell>
          <cell r="K178">
            <v>598</v>
          </cell>
          <cell r="L178">
            <v>777</v>
          </cell>
          <cell r="M178">
            <v>76.962676962676966</v>
          </cell>
          <cell r="N178">
            <v>0.9</v>
          </cell>
          <cell r="O178">
            <v>2.78</v>
          </cell>
          <cell r="P178">
            <v>1.88</v>
          </cell>
          <cell r="R178">
            <v>5027.9329608938551</v>
          </cell>
          <cell r="S178">
            <v>664.44444444444446</v>
          </cell>
          <cell r="T178">
            <v>863.33333333333337</v>
          </cell>
          <cell r="V178" t="str">
            <v xml:space="preserve">Assume WC = 77% as previous. </v>
          </cell>
          <cell r="W178">
            <v>900</v>
          </cell>
          <cell r="X178">
            <v>1880</v>
          </cell>
        </row>
        <row r="179">
          <cell r="B179">
            <v>41568</v>
          </cell>
          <cell r="C179" t="str">
            <v>B-17ST1</v>
          </cell>
          <cell r="D179" t="str">
            <v>B-17ST1:LG</v>
          </cell>
          <cell r="E179">
            <v>24</v>
          </cell>
          <cell r="F179">
            <v>90</v>
          </cell>
          <cell r="G179">
            <v>173</v>
          </cell>
          <cell r="H179">
            <v>113</v>
          </cell>
          <cell r="I179">
            <v>1852</v>
          </cell>
          <cell r="J179">
            <v>111</v>
          </cell>
          <cell r="K179">
            <v>0</v>
          </cell>
          <cell r="L179">
            <v>111</v>
          </cell>
          <cell r="M179">
            <v>0</v>
          </cell>
          <cell r="N179">
            <v>0.11</v>
          </cell>
          <cell r="O179">
            <v>1.37</v>
          </cell>
          <cell r="P179">
            <v>1.26</v>
          </cell>
          <cell r="R179">
            <v>990.99099099099101</v>
          </cell>
          <cell r="S179">
            <v>0</v>
          </cell>
          <cell r="T179">
            <v>1009.0909090909091</v>
          </cell>
          <cell r="V179" t="str">
            <v xml:space="preserve">WC is 0% (22 Oct 2013). </v>
          </cell>
          <cell r="W179">
            <v>110</v>
          </cell>
          <cell r="X179">
            <v>1260</v>
          </cell>
        </row>
        <row r="180">
          <cell r="B180">
            <v>41586</v>
          </cell>
          <cell r="C180" t="str">
            <v>B-17ST1</v>
          </cell>
          <cell r="D180" t="str">
            <v>B-17ST1:LG</v>
          </cell>
          <cell r="E180">
            <v>11</v>
          </cell>
          <cell r="F180">
            <v>100</v>
          </cell>
          <cell r="G180">
            <v>194</v>
          </cell>
          <cell r="H180">
            <v>166</v>
          </cell>
          <cell r="I180">
            <v>1468</v>
          </cell>
          <cell r="J180">
            <v>330</v>
          </cell>
          <cell r="K180">
            <v>427</v>
          </cell>
          <cell r="L180">
            <v>757</v>
          </cell>
          <cell r="M180">
            <v>56.406869220607661</v>
          </cell>
          <cell r="N180">
            <v>0.33</v>
          </cell>
          <cell r="O180">
            <v>1.77</v>
          </cell>
          <cell r="P180">
            <v>1.44</v>
          </cell>
          <cell r="R180">
            <v>1000</v>
          </cell>
          <cell r="S180">
            <v>1293.939393939394</v>
          </cell>
          <cell r="T180">
            <v>2293.939393939394</v>
          </cell>
          <cell r="V180" t="str">
            <v xml:space="preserve">Post bullhead on 25-26 Oct 2013. </v>
          </cell>
          <cell r="W180">
            <v>330</v>
          </cell>
          <cell r="X180">
            <v>1440</v>
          </cell>
        </row>
        <row r="181">
          <cell r="B181">
            <v>41624</v>
          </cell>
          <cell r="C181" t="str">
            <v>B-17ST1</v>
          </cell>
          <cell r="D181" t="str">
            <v>B-17ST1:LG</v>
          </cell>
          <cell r="E181">
            <v>8.5</v>
          </cell>
          <cell r="F181">
            <v>100</v>
          </cell>
          <cell r="G181">
            <v>192</v>
          </cell>
          <cell r="H181">
            <v>183</v>
          </cell>
          <cell r="I181">
            <v>1426</v>
          </cell>
          <cell r="J181">
            <v>241</v>
          </cell>
          <cell r="K181">
            <v>563</v>
          </cell>
          <cell r="L181">
            <v>804</v>
          </cell>
          <cell r="M181">
            <v>70.024875621890544</v>
          </cell>
          <cell r="N181">
            <v>1.2689999999999999</v>
          </cell>
          <cell r="O181">
            <v>2.7890000000000001</v>
          </cell>
          <cell r="P181">
            <v>1.52</v>
          </cell>
          <cell r="R181">
            <v>5265.5601659751037</v>
          </cell>
          <cell r="S181">
            <v>443.65642237982661</v>
          </cell>
          <cell r="T181">
            <v>633.56973995271869</v>
          </cell>
          <cell r="V181" t="str">
            <v xml:space="preserve">Manual WC 70%. </v>
          </cell>
          <cell r="W181">
            <v>1269</v>
          </cell>
          <cell r="X181">
            <v>1520</v>
          </cell>
        </row>
        <row r="182">
          <cell r="B182">
            <v>41654</v>
          </cell>
          <cell r="C182" t="str">
            <v>B-17ST1</v>
          </cell>
          <cell r="D182" t="str">
            <v>B-17ST1:LG</v>
          </cell>
          <cell r="E182">
            <v>26</v>
          </cell>
          <cell r="F182">
            <v>100</v>
          </cell>
          <cell r="G182">
            <v>217</v>
          </cell>
          <cell r="H182">
            <v>96</v>
          </cell>
          <cell r="I182">
            <v>1598</v>
          </cell>
          <cell r="J182">
            <v>84.2</v>
          </cell>
          <cell r="K182">
            <v>7.3</v>
          </cell>
          <cell r="L182">
            <v>91.5</v>
          </cell>
          <cell r="M182">
            <v>7.9781420765027322</v>
          </cell>
          <cell r="N182">
            <v>9.0999999999999998E-2</v>
          </cell>
          <cell r="O182">
            <v>0.98699999999999999</v>
          </cell>
          <cell r="P182">
            <v>0.89600000000000002</v>
          </cell>
          <cell r="R182">
            <v>1080.7600950118765</v>
          </cell>
          <cell r="S182">
            <v>80.219780219780219</v>
          </cell>
          <cell r="T182">
            <v>1005.4945054945055</v>
          </cell>
          <cell r="V182" t="str">
            <v xml:space="preserve">Lab WC 8%. lower FLT. </v>
          </cell>
          <cell r="W182">
            <v>91</v>
          </cell>
          <cell r="X182">
            <v>896</v>
          </cell>
        </row>
        <row r="183">
          <cell r="B183">
            <v>41669</v>
          </cell>
          <cell r="C183" t="str">
            <v>B-17ST1</v>
          </cell>
          <cell r="D183" t="str">
            <v>B-17ST1:LG</v>
          </cell>
          <cell r="E183">
            <v>24</v>
          </cell>
          <cell r="F183">
            <v>100</v>
          </cell>
          <cell r="G183">
            <v>212</v>
          </cell>
          <cell r="H183">
            <v>90</v>
          </cell>
          <cell r="I183">
            <v>1982</v>
          </cell>
          <cell r="J183">
            <v>102.03</v>
          </cell>
          <cell r="K183">
            <v>8.8699999999999992</v>
          </cell>
          <cell r="L183">
            <v>110.9</v>
          </cell>
          <cell r="M183">
            <v>7.9981965734896301</v>
          </cell>
          <cell r="N183">
            <v>0.1</v>
          </cell>
          <cell r="O183">
            <v>2.08</v>
          </cell>
          <cell r="P183">
            <v>1.98</v>
          </cell>
          <cell r="R183">
            <v>980.10389101244732</v>
          </cell>
          <cell r="S183">
            <v>88.7</v>
          </cell>
          <cell r="T183">
            <v>1109</v>
          </cell>
          <cell r="V183" t="str">
            <v>Assume WC similar to previous 8%</v>
          </cell>
          <cell r="W183">
            <v>100</v>
          </cell>
          <cell r="X183">
            <v>1980</v>
          </cell>
        </row>
        <row r="184">
          <cell r="B184">
            <v>41693</v>
          </cell>
          <cell r="C184" t="str">
            <v>B-17ST1</v>
          </cell>
          <cell r="D184" t="str">
            <v>B-17ST1:LG</v>
          </cell>
          <cell r="E184">
            <v>22</v>
          </cell>
          <cell r="F184">
            <v>100</v>
          </cell>
          <cell r="G184">
            <v>215</v>
          </cell>
          <cell r="H184">
            <v>91</v>
          </cell>
          <cell r="I184">
            <v>1917</v>
          </cell>
          <cell r="J184">
            <v>97.38</v>
          </cell>
          <cell r="K184">
            <v>8.5</v>
          </cell>
          <cell r="L184">
            <v>105.88</v>
          </cell>
          <cell r="M184">
            <v>8.0279561768039294</v>
          </cell>
          <cell r="N184">
            <v>0.1</v>
          </cell>
          <cell r="O184">
            <v>2.15</v>
          </cell>
          <cell r="P184">
            <v>2.0499999999999998</v>
          </cell>
          <cell r="R184">
            <v>1026.9049086054631</v>
          </cell>
          <cell r="S184">
            <v>85</v>
          </cell>
          <cell r="T184">
            <v>1058.8</v>
          </cell>
          <cell r="V184" t="str">
            <v>Assume WC similar to previous 8 %</v>
          </cell>
          <cell r="W184">
            <v>100</v>
          </cell>
          <cell r="X184">
            <v>2050</v>
          </cell>
        </row>
        <row r="185">
          <cell r="B185">
            <v>41702</v>
          </cell>
          <cell r="C185" t="str">
            <v>B-17ST1</v>
          </cell>
          <cell r="D185" t="str">
            <v>B-17ST1:LG</v>
          </cell>
          <cell r="E185">
            <v>16</v>
          </cell>
          <cell r="F185">
            <v>100</v>
          </cell>
          <cell r="G185">
            <v>222</v>
          </cell>
          <cell r="H185">
            <v>94</v>
          </cell>
          <cell r="I185">
            <v>1893</v>
          </cell>
          <cell r="J185">
            <v>120</v>
          </cell>
          <cell r="K185">
            <v>0</v>
          </cell>
          <cell r="L185">
            <v>120</v>
          </cell>
          <cell r="M185">
            <v>0</v>
          </cell>
          <cell r="N185">
            <v>0.12</v>
          </cell>
          <cell r="O185">
            <v>2.2000000000000002</v>
          </cell>
          <cell r="P185">
            <v>2.08</v>
          </cell>
          <cell r="R185">
            <v>1000</v>
          </cell>
          <cell r="S185">
            <v>0</v>
          </cell>
          <cell r="T185">
            <v>1000</v>
          </cell>
          <cell r="V185" t="str">
            <v xml:space="preserve">Manual WC 0%. </v>
          </cell>
          <cell r="W185">
            <v>120</v>
          </cell>
          <cell r="X185">
            <v>2080</v>
          </cell>
        </row>
        <row r="186">
          <cell r="B186">
            <v>41710</v>
          </cell>
          <cell r="C186" t="str">
            <v>B-17ST1</v>
          </cell>
          <cell r="D186" t="str">
            <v>B-17ST1:LG</v>
          </cell>
          <cell r="E186">
            <v>25</v>
          </cell>
          <cell r="F186">
            <v>100</v>
          </cell>
          <cell r="G186">
            <v>219</v>
          </cell>
          <cell r="H186">
            <v>98</v>
          </cell>
          <cell r="I186">
            <v>1731</v>
          </cell>
          <cell r="J186">
            <v>97</v>
          </cell>
          <cell r="K186">
            <v>0</v>
          </cell>
          <cell r="L186">
            <v>97</v>
          </cell>
          <cell r="M186">
            <v>0</v>
          </cell>
          <cell r="N186">
            <v>9.0000000000000094E-2</v>
          </cell>
          <cell r="O186">
            <v>2.08</v>
          </cell>
          <cell r="P186">
            <v>1.99</v>
          </cell>
          <cell r="R186">
            <v>927.83505154639283</v>
          </cell>
          <cell r="S186">
            <v>0</v>
          </cell>
          <cell r="T186">
            <v>1077.7777777777767</v>
          </cell>
          <cell r="V186" t="str">
            <v>Assume WC 0%</v>
          </cell>
          <cell r="W186">
            <v>90.000000000000099</v>
          </cell>
          <cell r="X186">
            <v>1990</v>
          </cell>
        </row>
        <row r="187">
          <cell r="B187">
            <v>41716</v>
          </cell>
          <cell r="C187" t="str">
            <v>B-17ST1</v>
          </cell>
          <cell r="D187" t="str">
            <v>B-17ST1:LG</v>
          </cell>
          <cell r="E187">
            <v>9</v>
          </cell>
          <cell r="F187">
            <v>100</v>
          </cell>
          <cell r="G187">
            <v>227</v>
          </cell>
          <cell r="H187">
            <v>97</v>
          </cell>
          <cell r="I187">
            <v>1849</v>
          </cell>
          <cell r="J187">
            <v>82</v>
          </cell>
          <cell r="K187">
            <v>0</v>
          </cell>
          <cell r="L187">
            <v>82</v>
          </cell>
          <cell r="M187">
            <v>0</v>
          </cell>
          <cell r="N187">
            <v>8.99999999999999E-2</v>
          </cell>
          <cell r="O187">
            <v>2.21</v>
          </cell>
          <cell r="P187">
            <v>2.12</v>
          </cell>
          <cell r="R187">
            <v>1097.5609756097549</v>
          </cell>
          <cell r="S187">
            <v>0</v>
          </cell>
          <cell r="T187">
            <v>911.11111111111211</v>
          </cell>
          <cell r="V187" t="str">
            <v>Assume WC 0%</v>
          </cell>
          <cell r="W187">
            <v>89.999999999999901</v>
          </cell>
          <cell r="X187">
            <v>2120</v>
          </cell>
        </row>
        <row r="188">
          <cell r="B188">
            <v>41729</v>
          </cell>
          <cell r="C188" t="str">
            <v>B-17ST1</v>
          </cell>
          <cell r="D188" t="str">
            <v>B-17ST1:LG</v>
          </cell>
          <cell r="E188">
            <v>23</v>
          </cell>
          <cell r="F188">
            <v>100</v>
          </cell>
          <cell r="G188">
            <v>223</v>
          </cell>
          <cell r="H188">
            <v>99</v>
          </cell>
          <cell r="I188">
            <v>1786</v>
          </cell>
          <cell r="J188">
            <v>75</v>
          </cell>
          <cell r="K188">
            <v>10.199999999999999</v>
          </cell>
          <cell r="L188">
            <v>85.2</v>
          </cell>
          <cell r="M188">
            <v>11.971830985915492</v>
          </cell>
          <cell r="N188">
            <v>7.0000000000000298E-2</v>
          </cell>
          <cell r="O188">
            <v>2.08</v>
          </cell>
          <cell r="P188">
            <v>2.0099999999999998</v>
          </cell>
          <cell r="R188">
            <v>933.33333333333735</v>
          </cell>
          <cell r="S188">
            <v>145.7142857142851</v>
          </cell>
          <cell r="T188">
            <v>1217.1428571428519</v>
          </cell>
          <cell r="V188" t="str">
            <v>Lab WC 12%, Sediment &lt;0.05%</v>
          </cell>
          <cell r="W188">
            <v>70.000000000000298</v>
          </cell>
          <cell r="X188">
            <v>2009.9999999999998</v>
          </cell>
        </row>
        <row r="189">
          <cell r="B189">
            <v>41737</v>
          </cell>
          <cell r="C189" t="str">
            <v>B-17ST1</v>
          </cell>
          <cell r="D189" t="str">
            <v>B-17ST1:LG</v>
          </cell>
          <cell r="E189">
            <v>0</v>
          </cell>
          <cell r="F189">
            <v>100</v>
          </cell>
          <cell r="G189">
            <v>213</v>
          </cell>
          <cell r="H189">
            <v>176</v>
          </cell>
          <cell r="I189">
            <v>1680</v>
          </cell>
          <cell r="J189">
            <v>396</v>
          </cell>
          <cell r="K189">
            <v>1079.5999999999999</v>
          </cell>
          <cell r="L189">
            <v>1475.6</v>
          </cell>
          <cell r="M189">
            <v>73.16345893195988</v>
          </cell>
          <cell r="N189">
            <v>3.63</v>
          </cell>
          <cell r="O189">
            <v>5.33</v>
          </cell>
          <cell r="P189">
            <v>1.7</v>
          </cell>
          <cell r="R189">
            <v>9166.6666666666661</v>
          </cell>
          <cell r="S189">
            <v>297.41046831955924</v>
          </cell>
          <cell r="T189">
            <v>406.50137741046831</v>
          </cell>
          <cell r="V189" t="str">
            <v xml:space="preserve">Visual WC 73%. </v>
          </cell>
          <cell r="W189">
            <v>3630</v>
          </cell>
          <cell r="X189">
            <v>1700</v>
          </cell>
        </row>
        <row r="190">
          <cell r="B190">
            <v>41778</v>
          </cell>
          <cell r="C190" t="str">
            <v>B-17ST1</v>
          </cell>
          <cell r="D190" t="str">
            <v>B-17ST1:LG</v>
          </cell>
          <cell r="E190">
            <v>22</v>
          </cell>
          <cell r="F190">
            <v>100</v>
          </cell>
          <cell r="G190">
            <v>183</v>
          </cell>
          <cell r="H190">
            <v>100</v>
          </cell>
          <cell r="I190">
            <v>1566</v>
          </cell>
          <cell r="J190">
            <v>99.4</v>
          </cell>
          <cell r="K190">
            <v>13.6</v>
          </cell>
          <cell r="L190">
            <v>113</v>
          </cell>
          <cell r="M190">
            <v>12.035398230088495</v>
          </cell>
          <cell r="N190">
            <v>0.10100000000000001</v>
          </cell>
          <cell r="O190">
            <v>2.06</v>
          </cell>
          <cell r="P190">
            <v>1.9590000000000001</v>
          </cell>
          <cell r="R190">
            <v>1016.0965794768612</v>
          </cell>
          <cell r="S190">
            <v>134.65346534653466</v>
          </cell>
          <cell r="T190">
            <v>1118.8118811881188</v>
          </cell>
          <cell r="V190" t="str">
            <v>no sample. Assume WC 12%</v>
          </cell>
          <cell r="W190">
            <v>101</v>
          </cell>
          <cell r="X190">
            <v>1959</v>
          </cell>
        </row>
        <row r="191">
          <cell r="B191">
            <v>41794</v>
          </cell>
          <cell r="C191" t="str">
            <v>B-17ST1</v>
          </cell>
          <cell r="D191" t="str">
            <v>B-17ST1:LG</v>
          </cell>
          <cell r="E191">
            <v>24</v>
          </cell>
          <cell r="F191">
            <v>100</v>
          </cell>
          <cell r="G191">
            <v>223</v>
          </cell>
          <cell r="H191">
            <v>95</v>
          </cell>
          <cell r="I191">
            <v>1488</v>
          </cell>
          <cell r="J191">
            <v>88.12</v>
          </cell>
          <cell r="K191">
            <v>12</v>
          </cell>
          <cell r="L191">
            <v>100.12</v>
          </cell>
          <cell r="M191">
            <v>11.985617259288853</v>
          </cell>
          <cell r="N191">
            <v>9.3999999999999903E-2</v>
          </cell>
          <cell r="O191">
            <v>1.9239999999999999</v>
          </cell>
          <cell r="P191">
            <v>1.83</v>
          </cell>
          <cell r="R191">
            <v>1066.7271901951872</v>
          </cell>
          <cell r="S191">
            <v>127.65957446808524</v>
          </cell>
          <cell r="T191">
            <v>1065.1063829787245</v>
          </cell>
          <cell r="V191" t="str">
            <v>Sampled, no Lab Result. Assume WC 12%</v>
          </cell>
          <cell r="W191">
            <v>93.999999999999901</v>
          </cell>
          <cell r="X191">
            <v>1830</v>
          </cell>
        </row>
        <row r="192">
          <cell r="B192">
            <v>41838</v>
          </cell>
          <cell r="C192" t="str">
            <v>B-17ST1</v>
          </cell>
          <cell r="D192" t="str">
            <v>B-17ST1:LG</v>
          </cell>
          <cell r="E192">
            <v>6</v>
          </cell>
          <cell r="F192">
            <v>100</v>
          </cell>
          <cell r="G192">
            <v>200</v>
          </cell>
          <cell r="H192">
            <v>89</v>
          </cell>
          <cell r="I192">
            <v>1567</v>
          </cell>
          <cell r="J192">
            <v>100.07</v>
          </cell>
          <cell r="K192">
            <v>4.2</v>
          </cell>
          <cell r="L192">
            <v>104.27</v>
          </cell>
          <cell r="M192">
            <v>4.028004219813945</v>
          </cell>
          <cell r="N192">
            <v>0.1</v>
          </cell>
          <cell r="O192">
            <v>2.0230000000000001</v>
          </cell>
          <cell r="P192">
            <v>1.923</v>
          </cell>
          <cell r="R192">
            <v>999.30048965723995</v>
          </cell>
          <cell r="S192">
            <v>42</v>
          </cell>
          <cell r="T192">
            <v>1042.7</v>
          </cell>
          <cell r="V192" t="str">
            <v>Bleed off CHP</v>
          </cell>
          <cell r="W192">
            <v>100</v>
          </cell>
          <cell r="X192">
            <v>1923</v>
          </cell>
        </row>
        <row r="193">
          <cell r="B193">
            <v>41855</v>
          </cell>
          <cell r="C193" t="str">
            <v>B-17ST1</v>
          </cell>
          <cell r="D193" t="str">
            <v>B-17ST1:LG</v>
          </cell>
          <cell r="E193">
            <v>29</v>
          </cell>
          <cell r="F193">
            <v>100</v>
          </cell>
          <cell r="G193">
            <v>214</v>
          </cell>
          <cell r="H193">
            <v>89</v>
          </cell>
          <cell r="I193">
            <v>1515</v>
          </cell>
          <cell r="J193">
            <v>85.11</v>
          </cell>
          <cell r="K193">
            <v>3.55</v>
          </cell>
          <cell r="L193">
            <v>88.66</v>
          </cell>
          <cell r="M193">
            <v>4.0040604556733586</v>
          </cell>
          <cell r="N193">
            <v>8.5000000000000006E-2</v>
          </cell>
          <cell r="O193">
            <v>1.9390000000000001</v>
          </cell>
          <cell r="P193">
            <v>1.8540000000000001</v>
          </cell>
          <cell r="R193">
            <v>998.70755492891556</v>
          </cell>
          <cell r="S193">
            <v>41.764705882352942</v>
          </cell>
          <cell r="T193">
            <v>1043.0588235294117</v>
          </cell>
          <cell r="V193" t="str">
            <v>Assume WC 4% (as per previous lab WC)</v>
          </cell>
          <cell r="W193">
            <v>85</v>
          </cell>
          <cell r="X193">
            <v>1854</v>
          </cell>
        </row>
        <row r="194">
          <cell r="B194">
            <v>41875</v>
          </cell>
          <cell r="C194" t="str">
            <v>B-17ST1</v>
          </cell>
          <cell r="D194" t="str">
            <v>B-17ST1:LG</v>
          </cell>
          <cell r="E194">
            <v>21</v>
          </cell>
          <cell r="F194">
            <v>99</v>
          </cell>
          <cell r="G194">
            <v>212</v>
          </cell>
          <cell r="H194">
            <v>97</v>
          </cell>
          <cell r="I194">
            <v>1522</v>
          </cell>
          <cell r="J194">
            <v>87.13</v>
          </cell>
          <cell r="K194">
            <v>3.6</v>
          </cell>
          <cell r="L194">
            <v>90.73</v>
          </cell>
          <cell r="M194">
            <v>3.967816598699438</v>
          </cell>
          <cell r="N194">
            <v>8.8000000000000106E-2</v>
          </cell>
          <cell r="O194">
            <v>1.754</v>
          </cell>
          <cell r="P194">
            <v>1.6659999999999999</v>
          </cell>
          <cell r="R194">
            <v>1009.9850797658682</v>
          </cell>
          <cell r="S194">
            <v>40.909090909090864</v>
          </cell>
          <cell r="T194">
            <v>1031.0227272727261</v>
          </cell>
          <cell r="V194" t="str">
            <v>Assume WC 4%</v>
          </cell>
          <cell r="W194">
            <v>88.000000000000099</v>
          </cell>
          <cell r="X194">
            <v>1666</v>
          </cell>
        </row>
        <row r="195">
          <cell r="B195">
            <v>41891</v>
          </cell>
          <cell r="C195" t="str">
            <v>B-17ST1</v>
          </cell>
          <cell r="D195" t="str">
            <v>B-17ST1:LG</v>
          </cell>
          <cell r="E195">
            <v>24</v>
          </cell>
          <cell r="F195">
            <v>100</v>
          </cell>
          <cell r="G195">
            <v>195</v>
          </cell>
          <cell r="H195">
            <v>93</v>
          </cell>
          <cell r="I195">
            <v>1567</v>
          </cell>
          <cell r="J195">
            <v>71.180000000000007</v>
          </cell>
          <cell r="K195">
            <v>1.45</v>
          </cell>
          <cell r="L195">
            <v>72.63</v>
          </cell>
          <cell r="M195">
            <v>1.996420212033595</v>
          </cell>
          <cell r="N195">
            <v>7.0999999999999994E-2</v>
          </cell>
          <cell r="O195">
            <v>1.702</v>
          </cell>
          <cell r="P195">
            <v>1.631</v>
          </cell>
          <cell r="R195">
            <v>997.47119977521777</v>
          </cell>
          <cell r="S195">
            <v>20.422535211267604</v>
          </cell>
          <cell r="T195">
            <v>1022.9577464788732</v>
          </cell>
          <cell r="V195" t="str">
            <v>Assume WC 2%. (As per 10Aug14 lab WC)</v>
          </cell>
          <cell r="W195">
            <v>71</v>
          </cell>
          <cell r="X195">
            <v>1631</v>
          </cell>
        </row>
        <row r="196">
          <cell r="B196">
            <v>41903</v>
          </cell>
          <cell r="C196" t="str">
            <v>B-17ST1</v>
          </cell>
          <cell r="D196" t="str">
            <v>B-17ST1:LG</v>
          </cell>
          <cell r="E196">
            <v>19</v>
          </cell>
          <cell r="F196">
            <v>100</v>
          </cell>
          <cell r="G196">
            <v>184</v>
          </cell>
          <cell r="H196">
            <v>178</v>
          </cell>
          <cell r="I196">
            <v>1584</v>
          </cell>
          <cell r="J196">
            <v>102.47</v>
          </cell>
          <cell r="K196">
            <v>2.09</v>
          </cell>
          <cell r="L196">
            <v>104.56</v>
          </cell>
          <cell r="M196">
            <v>1.9988523335883703</v>
          </cell>
          <cell r="N196">
            <v>0.10199999999999999</v>
          </cell>
          <cell r="O196">
            <v>1.8260000000000001</v>
          </cell>
          <cell r="P196">
            <v>1.724</v>
          </cell>
          <cell r="R196">
            <v>995.41329169513028</v>
          </cell>
          <cell r="S196">
            <v>20.490196078431371</v>
          </cell>
          <cell r="T196">
            <v>1025.0980392156862</v>
          </cell>
          <cell r="V196" t="str">
            <v>Assume WC 2%</v>
          </cell>
          <cell r="W196">
            <v>102</v>
          </cell>
          <cell r="X196">
            <v>1724</v>
          </cell>
        </row>
        <row r="197">
          <cell r="B197">
            <v>41908</v>
          </cell>
          <cell r="C197" t="str">
            <v>B-17ST1</v>
          </cell>
          <cell r="D197" t="str">
            <v>B-17ST1:LG</v>
          </cell>
          <cell r="E197">
            <v>14</v>
          </cell>
          <cell r="F197">
            <v>100</v>
          </cell>
          <cell r="G197">
            <v>98</v>
          </cell>
          <cell r="H197">
            <v>174</v>
          </cell>
          <cell r="I197">
            <v>1584</v>
          </cell>
          <cell r="J197">
            <v>95</v>
          </cell>
          <cell r="K197">
            <v>1.95</v>
          </cell>
          <cell r="L197">
            <v>96.95</v>
          </cell>
          <cell r="M197">
            <v>2.0113460546673543</v>
          </cell>
          <cell r="N197">
            <v>9.5000000000000001E-2</v>
          </cell>
          <cell r="O197">
            <v>1.927</v>
          </cell>
          <cell r="P197">
            <v>1.8320000000000001</v>
          </cell>
          <cell r="R197">
            <v>1000</v>
          </cell>
          <cell r="S197">
            <v>20.526315789473685</v>
          </cell>
          <cell r="T197">
            <v>1020.5263157894736</v>
          </cell>
          <cell r="V197" t="str">
            <v>Assume WC 2%</v>
          </cell>
          <cell r="W197">
            <v>95</v>
          </cell>
          <cell r="X197">
            <v>1832</v>
          </cell>
        </row>
        <row r="198">
          <cell r="B198">
            <v>41917</v>
          </cell>
          <cell r="C198" t="str">
            <v>B-17ST1</v>
          </cell>
          <cell r="D198" t="str">
            <v>B-17ST1:LG</v>
          </cell>
          <cell r="E198">
            <v>18</v>
          </cell>
          <cell r="F198">
            <v>100</v>
          </cell>
          <cell r="G198">
            <v>184</v>
          </cell>
          <cell r="H198">
            <v>91</v>
          </cell>
          <cell r="I198">
            <v>1582</v>
          </cell>
          <cell r="J198">
            <v>82.8</v>
          </cell>
          <cell r="K198">
            <v>1.69</v>
          </cell>
          <cell r="L198">
            <v>84.49</v>
          </cell>
          <cell r="M198">
            <v>2.0002367144040716</v>
          </cell>
          <cell r="N198">
            <v>8.1999999999999906E-2</v>
          </cell>
          <cell r="O198">
            <v>1.89</v>
          </cell>
          <cell r="P198">
            <v>1.8080000000000001</v>
          </cell>
          <cell r="R198">
            <v>990.33816425120654</v>
          </cell>
          <cell r="S198">
            <v>20.609756097561</v>
          </cell>
          <cell r="T198">
            <v>1030.3658536585378</v>
          </cell>
          <cell r="V198" t="str">
            <v>Lab WC 1%</v>
          </cell>
          <cell r="W198">
            <v>81.999999999999901</v>
          </cell>
          <cell r="X198">
            <v>1808</v>
          </cell>
        </row>
        <row r="199">
          <cell r="B199">
            <v>41927</v>
          </cell>
          <cell r="C199" t="str">
            <v>B-17ST1</v>
          </cell>
          <cell r="D199" t="str">
            <v>B-17ST1:LG</v>
          </cell>
          <cell r="E199">
            <v>24</v>
          </cell>
          <cell r="F199">
            <v>100</v>
          </cell>
          <cell r="G199">
            <v>255</v>
          </cell>
          <cell r="H199">
            <v>92</v>
          </cell>
          <cell r="I199">
            <v>1583</v>
          </cell>
          <cell r="J199">
            <v>89.9</v>
          </cell>
          <cell r="K199">
            <v>1.83</v>
          </cell>
          <cell r="L199">
            <v>91.73</v>
          </cell>
          <cell r="M199">
            <v>1.994985282895454</v>
          </cell>
          <cell r="N199">
            <v>9.0000000000000094E-2</v>
          </cell>
          <cell r="O199">
            <v>1.31</v>
          </cell>
          <cell r="P199">
            <v>1.22</v>
          </cell>
          <cell r="R199">
            <v>1001.1123470522814</v>
          </cell>
          <cell r="S199">
            <v>20.333333333333311</v>
          </cell>
          <cell r="T199">
            <v>1019.222222222221</v>
          </cell>
          <cell r="V199" t="str">
            <v>Lab WC 1.6%</v>
          </cell>
          <cell r="W199">
            <v>90.000000000000099</v>
          </cell>
          <cell r="X199">
            <v>1220</v>
          </cell>
        </row>
        <row r="200">
          <cell r="B200">
            <v>41941</v>
          </cell>
          <cell r="C200" t="str">
            <v>B-17ST1</v>
          </cell>
          <cell r="D200" t="str">
            <v>B-17ST1:LG</v>
          </cell>
          <cell r="E200">
            <v>12</v>
          </cell>
          <cell r="F200">
            <v>100</v>
          </cell>
          <cell r="G200">
            <v>188</v>
          </cell>
          <cell r="H200">
            <v>87</v>
          </cell>
          <cell r="I200">
            <v>1584</v>
          </cell>
          <cell r="J200">
            <v>115.68</v>
          </cell>
          <cell r="K200">
            <v>2.36</v>
          </cell>
          <cell r="L200">
            <v>118.04</v>
          </cell>
          <cell r="M200">
            <v>1.9993222636394443</v>
          </cell>
          <cell r="N200">
            <v>0.115</v>
          </cell>
          <cell r="O200">
            <v>1.855</v>
          </cell>
          <cell r="P200">
            <v>1.74</v>
          </cell>
          <cell r="R200">
            <v>994.12171507607195</v>
          </cell>
          <cell r="S200">
            <v>20.521739130434781</v>
          </cell>
          <cell r="T200">
            <v>1026.4347826086957</v>
          </cell>
          <cell r="V200" t="str">
            <v>Assume WC 2%</v>
          </cell>
          <cell r="W200">
            <v>115</v>
          </cell>
          <cell r="X200">
            <v>1740</v>
          </cell>
        </row>
        <row r="201">
          <cell r="B201">
            <v>41955</v>
          </cell>
          <cell r="C201" t="str">
            <v>B-17ST1</v>
          </cell>
          <cell r="D201" t="str">
            <v>B-17ST1:LG</v>
          </cell>
          <cell r="E201">
            <v>25</v>
          </cell>
          <cell r="F201">
            <v>100</v>
          </cell>
          <cell r="G201">
            <v>171</v>
          </cell>
          <cell r="H201">
            <v>100</v>
          </cell>
          <cell r="I201">
            <v>1570</v>
          </cell>
          <cell r="J201">
            <v>97.83</v>
          </cell>
          <cell r="K201">
            <v>13.34</v>
          </cell>
          <cell r="L201">
            <v>111.17</v>
          </cell>
          <cell r="M201">
            <v>11.99964019069893</v>
          </cell>
          <cell r="N201">
            <v>9.8000000000000101E-2</v>
          </cell>
          <cell r="O201">
            <v>1.9410000000000001</v>
          </cell>
          <cell r="P201">
            <v>1.843</v>
          </cell>
          <cell r="R201">
            <v>1001.737708269448</v>
          </cell>
          <cell r="S201">
            <v>136.1224489795917</v>
          </cell>
          <cell r="T201">
            <v>1134.3877551020396</v>
          </cell>
          <cell r="V201" t="str">
            <v>Lab WC 12% (13 Nov 2014)</v>
          </cell>
          <cell r="W201">
            <v>98.000000000000099</v>
          </cell>
          <cell r="X201">
            <v>1843</v>
          </cell>
        </row>
        <row r="202">
          <cell r="B202">
            <v>41983</v>
          </cell>
          <cell r="C202" t="str">
            <v>B-17ST1</v>
          </cell>
          <cell r="D202" t="str">
            <v>B-17ST1:LG</v>
          </cell>
          <cell r="E202">
            <v>24</v>
          </cell>
          <cell r="F202">
            <v>100</v>
          </cell>
          <cell r="G202">
            <v>171</v>
          </cell>
          <cell r="H202">
            <v>92</v>
          </cell>
          <cell r="I202">
            <v>1560</v>
          </cell>
          <cell r="J202">
            <v>67.680000000000007</v>
          </cell>
          <cell r="K202">
            <v>5.89</v>
          </cell>
          <cell r="L202">
            <v>73.569999999999993</v>
          </cell>
          <cell r="M202">
            <v>8.0059806986543425</v>
          </cell>
          <cell r="N202">
            <v>6.8000000000000102E-2</v>
          </cell>
          <cell r="O202">
            <v>1.911</v>
          </cell>
          <cell r="P202">
            <v>1.843</v>
          </cell>
          <cell r="R202">
            <v>1004.7281323877083</v>
          </cell>
          <cell r="S202">
            <v>86.617647058823408</v>
          </cell>
          <cell r="T202">
            <v>1081.9117647058808</v>
          </cell>
          <cell r="V202" t="str">
            <v>Lab WC 8% (11 Dec 2014)</v>
          </cell>
          <cell r="W202">
            <v>68.000000000000099</v>
          </cell>
          <cell r="X202">
            <v>1843</v>
          </cell>
        </row>
        <row r="203">
          <cell r="B203">
            <v>42004</v>
          </cell>
          <cell r="C203" t="str">
            <v>B-17ST1</v>
          </cell>
          <cell r="D203" t="str">
            <v>B-17ST1:LG</v>
          </cell>
          <cell r="E203">
            <v>23</v>
          </cell>
          <cell r="F203">
            <v>100</v>
          </cell>
          <cell r="G203">
            <v>194</v>
          </cell>
          <cell r="H203">
            <v>93</v>
          </cell>
          <cell r="I203">
            <v>1547</v>
          </cell>
          <cell r="J203">
            <v>62.16</v>
          </cell>
          <cell r="K203">
            <v>5.41</v>
          </cell>
          <cell r="L203">
            <v>67.569999999999993</v>
          </cell>
          <cell r="M203">
            <v>8.0065117655764393</v>
          </cell>
          <cell r="N203">
            <v>6.1999999999999798E-2</v>
          </cell>
          <cell r="O203">
            <v>1.8839999999999999</v>
          </cell>
          <cell r="P203">
            <v>1.8220000000000001</v>
          </cell>
          <cell r="R203">
            <v>997.42599742599418</v>
          </cell>
          <cell r="S203">
            <v>87.258064516129309</v>
          </cell>
          <cell r="T203">
            <v>1089.8387096774229</v>
          </cell>
          <cell r="V203" t="str">
            <v>Lab WC 8% (11 Dec 2014)</v>
          </cell>
          <cell r="W203">
            <v>61.999999999999801</v>
          </cell>
          <cell r="X203">
            <v>1822</v>
          </cell>
        </row>
        <row r="204">
          <cell r="B204">
            <v>42031</v>
          </cell>
          <cell r="C204" t="str">
            <v>B-17ST1</v>
          </cell>
          <cell r="D204" t="str">
            <v>B-17ST1:LG</v>
          </cell>
          <cell r="E204">
            <v>24</v>
          </cell>
          <cell r="F204">
            <v>100</v>
          </cell>
          <cell r="G204">
            <v>189</v>
          </cell>
          <cell r="H204">
            <v>83</v>
          </cell>
          <cell r="I204">
            <v>1644</v>
          </cell>
          <cell r="J204">
            <v>79.430000000000007</v>
          </cell>
          <cell r="K204">
            <v>6.91</v>
          </cell>
          <cell r="L204">
            <v>86.34</v>
          </cell>
          <cell r="M204">
            <v>8.0032429928190876</v>
          </cell>
          <cell r="N204">
            <v>7.9000000000000001E-2</v>
          </cell>
          <cell r="O204">
            <v>1.9510000000000001</v>
          </cell>
          <cell r="P204">
            <v>1.8720000000000001</v>
          </cell>
          <cell r="R204">
            <v>994.58642830164922</v>
          </cell>
          <cell r="S204">
            <v>87.468354430379748</v>
          </cell>
          <cell r="T204">
            <v>1092.9113924050632</v>
          </cell>
          <cell r="V204" t="str">
            <v>Lab WC 8% (11 Dec 2014)</v>
          </cell>
          <cell r="W204">
            <v>79</v>
          </cell>
          <cell r="X204">
            <v>1872</v>
          </cell>
        </row>
        <row r="205">
          <cell r="B205">
            <v>42056</v>
          </cell>
          <cell r="C205" t="str">
            <v>B-17ST1</v>
          </cell>
          <cell r="D205" t="str">
            <v>B-17ST1:LG</v>
          </cell>
          <cell r="E205">
            <v>24</v>
          </cell>
          <cell r="F205">
            <v>100</v>
          </cell>
          <cell r="G205">
            <v>186</v>
          </cell>
          <cell r="H205">
            <v>87</v>
          </cell>
          <cell r="I205">
            <v>1556</v>
          </cell>
          <cell r="J205">
            <v>74.06</v>
          </cell>
          <cell r="K205">
            <v>6.44</v>
          </cell>
          <cell r="L205">
            <v>80.5</v>
          </cell>
          <cell r="M205">
            <v>8</v>
          </cell>
          <cell r="N205">
            <v>7.4000000000000093E-2</v>
          </cell>
          <cell r="O205">
            <v>1.9630000000000001</v>
          </cell>
          <cell r="P205">
            <v>1.889</v>
          </cell>
          <cell r="R205">
            <v>999.18984607075481</v>
          </cell>
          <cell r="S205">
            <v>87.027027027026904</v>
          </cell>
          <cell r="T205">
            <v>1087.8378378378363</v>
          </cell>
          <cell r="V205" t="str">
            <v>Assume lab WC 8% (11 Dec 2014)</v>
          </cell>
          <cell r="W205">
            <v>74.000000000000099</v>
          </cell>
          <cell r="X205">
            <v>1889</v>
          </cell>
        </row>
        <row r="206">
          <cell r="B206">
            <v>42067</v>
          </cell>
          <cell r="C206" t="str">
            <v>B-17ST1</v>
          </cell>
          <cell r="D206" t="str">
            <v>B-17ST1:LG</v>
          </cell>
          <cell r="E206">
            <v>23</v>
          </cell>
          <cell r="F206">
            <v>100</v>
          </cell>
          <cell r="G206">
            <v>187</v>
          </cell>
          <cell r="H206">
            <v>86</v>
          </cell>
          <cell r="I206">
            <v>1555</v>
          </cell>
          <cell r="J206">
            <v>71.569999999999993</v>
          </cell>
          <cell r="K206">
            <v>6.22</v>
          </cell>
          <cell r="L206">
            <v>77.790000000000006</v>
          </cell>
          <cell r="M206">
            <v>7.9958863607147448</v>
          </cell>
          <cell r="N206">
            <v>7.19999999999998E-2</v>
          </cell>
          <cell r="O206">
            <v>2.0049999999999999</v>
          </cell>
          <cell r="P206">
            <v>1.9330000000000001</v>
          </cell>
          <cell r="R206">
            <v>1006.008103954168</v>
          </cell>
          <cell r="S206">
            <v>86.388888888889127</v>
          </cell>
          <cell r="T206">
            <v>1080.4166666666697</v>
          </cell>
          <cell r="V206" t="str">
            <v>Assume WC 8% (11 Dec 2014)</v>
          </cell>
          <cell r="W206">
            <v>71.999999999999801</v>
          </cell>
          <cell r="X206">
            <v>1933</v>
          </cell>
        </row>
        <row r="207">
          <cell r="B207">
            <v>42115</v>
          </cell>
          <cell r="C207" t="str">
            <v>B-17ST1</v>
          </cell>
          <cell r="D207" t="str">
            <v>B-17ST1:LG</v>
          </cell>
          <cell r="E207">
            <v>22</v>
          </cell>
          <cell r="F207">
            <v>100</v>
          </cell>
          <cell r="G207">
            <v>211</v>
          </cell>
          <cell r="H207">
            <v>95</v>
          </cell>
          <cell r="I207">
            <v>1501</v>
          </cell>
          <cell r="J207">
            <v>74.14</v>
          </cell>
          <cell r="K207">
            <v>3.74</v>
          </cell>
          <cell r="L207">
            <v>77.88</v>
          </cell>
          <cell r="M207">
            <v>4.8022598870056497</v>
          </cell>
          <cell r="N207">
            <v>7.4000000000000093E-2</v>
          </cell>
          <cell r="O207">
            <v>1.879</v>
          </cell>
          <cell r="P207">
            <v>1.8049999999999999</v>
          </cell>
          <cell r="R207">
            <v>998.1116806042636</v>
          </cell>
          <cell r="S207">
            <v>50.540540540540469</v>
          </cell>
          <cell r="T207">
            <v>1052.4324324324309</v>
          </cell>
          <cell r="V207" t="str">
            <v>Lab WC 4.8%</v>
          </cell>
          <cell r="W207">
            <v>74.000000000000099</v>
          </cell>
          <cell r="X207">
            <v>1805</v>
          </cell>
        </row>
        <row r="208">
          <cell r="B208">
            <v>42177</v>
          </cell>
          <cell r="C208" t="str">
            <v>B-17ST1</v>
          </cell>
          <cell r="D208" t="str">
            <v>B-17ST1:LG</v>
          </cell>
          <cell r="E208">
            <v>23</v>
          </cell>
          <cell r="F208">
            <v>100</v>
          </cell>
          <cell r="G208">
            <v>202</v>
          </cell>
          <cell r="H208">
            <v>89</v>
          </cell>
          <cell r="I208">
            <v>1545</v>
          </cell>
          <cell r="J208">
            <v>46.8</v>
          </cell>
          <cell r="K208">
            <v>31.2</v>
          </cell>
          <cell r="L208">
            <v>78</v>
          </cell>
          <cell r="M208">
            <v>40</v>
          </cell>
          <cell r="N208">
            <v>4.6999999999999903E-2</v>
          </cell>
          <cell r="O208">
            <v>1.819</v>
          </cell>
          <cell r="P208">
            <v>1.772</v>
          </cell>
          <cell r="R208">
            <v>1004.2735042735021</v>
          </cell>
          <cell r="S208">
            <v>663.82978723404392</v>
          </cell>
          <cell r="T208">
            <v>1659.5744680851099</v>
          </cell>
          <cell r="V208" t="str">
            <v>Assume WC 40%</v>
          </cell>
          <cell r="W208">
            <v>46.999999999999901</v>
          </cell>
          <cell r="X208">
            <v>1772</v>
          </cell>
        </row>
        <row r="209">
          <cell r="B209">
            <v>42185</v>
          </cell>
          <cell r="C209" t="str">
            <v>B-17ST1</v>
          </cell>
          <cell r="D209" t="str">
            <v>B-17ST1:LG</v>
          </cell>
          <cell r="E209">
            <v>20</v>
          </cell>
          <cell r="F209">
            <v>100</v>
          </cell>
          <cell r="G209">
            <v>207</v>
          </cell>
          <cell r="H209">
            <v>117</v>
          </cell>
          <cell r="I209">
            <v>841</v>
          </cell>
          <cell r="J209">
            <v>217.92</v>
          </cell>
          <cell r="K209">
            <v>313.58999999999997</v>
          </cell>
          <cell r="L209">
            <v>531.51</v>
          </cell>
          <cell r="M209">
            <v>58.999830671106849</v>
          </cell>
          <cell r="N209">
            <v>0.218</v>
          </cell>
          <cell r="O209">
            <v>1.379</v>
          </cell>
          <cell r="P209">
            <v>1.161</v>
          </cell>
          <cell r="R209">
            <v>1000.3671071953011</v>
          </cell>
          <cell r="S209">
            <v>1438.4862385321101</v>
          </cell>
          <cell r="T209">
            <v>2438.119266055046</v>
          </cell>
          <cell r="V209" t="str">
            <v>WC 59.2%</v>
          </cell>
          <cell r="W209">
            <v>218</v>
          </cell>
          <cell r="X209">
            <v>1161</v>
          </cell>
        </row>
        <row r="210">
          <cell r="B210">
            <v>42186</v>
          </cell>
          <cell r="C210" t="str">
            <v>B-17ST1</v>
          </cell>
          <cell r="D210" t="str">
            <v>B-17ST1:LG</v>
          </cell>
          <cell r="E210">
            <v>24</v>
          </cell>
          <cell r="F210">
            <v>100</v>
          </cell>
          <cell r="G210">
            <v>205</v>
          </cell>
          <cell r="H210">
            <v>100</v>
          </cell>
          <cell r="I210">
            <v>1374</v>
          </cell>
          <cell r="J210">
            <v>202.62</v>
          </cell>
          <cell r="K210">
            <v>10.66</v>
          </cell>
          <cell r="L210">
            <v>213.28</v>
          </cell>
          <cell r="M210">
            <v>4.9981245311327829</v>
          </cell>
          <cell r="N210">
            <v>0.20300000000000001</v>
          </cell>
          <cell r="O210">
            <v>1.946</v>
          </cell>
          <cell r="P210">
            <v>1.7430000000000001</v>
          </cell>
          <cell r="R210">
            <v>1001.8754318428586</v>
          </cell>
          <cell r="S210">
            <v>52.512315270935957</v>
          </cell>
          <cell r="T210">
            <v>1050.6403940886701</v>
          </cell>
          <cell r="V210" t="str">
            <v xml:space="preserve">Visual sample all oil. Assume WC 5%. </v>
          </cell>
          <cell r="W210">
            <v>203</v>
          </cell>
          <cell r="X210">
            <v>1743</v>
          </cell>
        </row>
        <row r="211">
          <cell r="B211">
            <v>42200</v>
          </cell>
          <cell r="C211" t="str">
            <v>B-17ST1</v>
          </cell>
          <cell r="D211" t="str">
            <v>B-17ST1:LG</v>
          </cell>
          <cell r="E211">
            <v>29</v>
          </cell>
          <cell r="F211">
            <v>100</v>
          </cell>
          <cell r="G211">
            <v>203</v>
          </cell>
          <cell r="H211">
            <v>94</v>
          </cell>
          <cell r="I211">
            <v>1334</v>
          </cell>
          <cell r="J211">
            <v>154.86000000000001</v>
          </cell>
          <cell r="K211">
            <v>8.15</v>
          </cell>
          <cell r="L211">
            <v>163.01</v>
          </cell>
          <cell r="M211">
            <v>4.9996932703515125</v>
          </cell>
          <cell r="N211">
            <v>0.153</v>
          </cell>
          <cell r="O211">
            <v>1.9</v>
          </cell>
          <cell r="P211">
            <v>1.7470000000000001</v>
          </cell>
          <cell r="R211">
            <v>987.98915149166987</v>
          </cell>
          <cell r="S211">
            <v>53.267973856209153</v>
          </cell>
          <cell r="T211">
            <v>1065.4248366013071</v>
          </cell>
          <cell r="V211" t="str">
            <v>Assume WC 5%</v>
          </cell>
          <cell r="W211">
            <v>153</v>
          </cell>
          <cell r="X211">
            <v>1747</v>
          </cell>
        </row>
        <row r="212">
          <cell r="B212">
            <v>42316</v>
          </cell>
          <cell r="C212" t="str">
            <v>B-17ST1</v>
          </cell>
          <cell r="D212" t="str">
            <v>B-17ST1:LG</v>
          </cell>
          <cell r="E212">
            <v>23</v>
          </cell>
          <cell r="F212">
            <v>100</v>
          </cell>
          <cell r="G212">
            <v>199</v>
          </cell>
          <cell r="H212">
            <v>93</v>
          </cell>
          <cell r="I212">
            <v>1039</v>
          </cell>
          <cell r="J212">
            <v>55.66</v>
          </cell>
          <cell r="K212">
            <v>75.61</v>
          </cell>
          <cell r="L212">
            <v>131.27000000000001</v>
          </cell>
          <cell r="M212">
            <v>57.598842081206676</v>
          </cell>
          <cell r="N212">
            <v>5.6000000000000001E-2</v>
          </cell>
          <cell r="O212">
            <v>1.7749999999999999</v>
          </cell>
          <cell r="P212">
            <v>1.7190000000000001</v>
          </cell>
          <cell r="R212">
            <v>1006.108515989939</v>
          </cell>
          <cell r="S212">
            <v>1350.1785714285713</v>
          </cell>
          <cell r="T212">
            <v>2339.2857142857142</v>
          </cell>
          <cell r="V212" t="str">
            <v>Lab WC 57.6% (29 Oct 2015)</v>
          </cell>
          <cell r="W212">
            <v>56</v>
          </cell>
          <cell r="X212">
            <v>1719</v>
          </cell>
        </row>
        <row r="213">
          <cell r="B213">
            <v>42368</v>
          </cell>
          <cell r="C213" t="str">
            <v>B-17ST1</v>
          </cell>
          <cell r="D213" t="str">
            <v>B-17ST1:LG</v>
          </cell>
          <cell r="E213">
            <v>40</v>
          </cell>
          <cell r="F213">
            <v>100</v>
          </cell>
          <cell r="G213">
            <v>190</v>
          </cell>
          <cell r="H213">
            <v>96</v>
          </cell>
          <cell r="I213">
            <v>842</v>
          </cell>
          <cell r="J213">
            <v>36.1</v>
          </cell>
          <cell r="K213">
            <v>49.04</v>
          </cell>
          <cell r="L213">
            <v>85.14</v>
          </cell>
          <cell r="M213">
            <v>57.599248296922717</v>
          </cell>
          <cell r="N213">
            <v>2.9000000000000001E-2</v>
          </cell>
          <cell r="O213">
            <v>2.02</v>
          </cell>
          <cell r="P213">
            <v>0.99099999999999999</v>
          </cell>
          <cell r="R213">
            <v>803.32409972299172</v>
          </cell>
          <cell r="T213">
            <v>2934.4827586206898</v>
          </cell>
          <cell r="V213" t="str">
            <v>Assume Lab WC 57.6% (29 Oct 2015)</v>
          </cell>
          <cell r="W213">
            <v>29</v>
          </cell>
          <cell r="X213">
            <v>991</v>
          </cell>
        </row>
        <row r="214">
          <cell r="B214">
            <v>42381</v>
          </cell>
          <cell r="C214" t="str">
            <v>B-17ST1</v>
          </cell>
          <cell r="D214" t="str">
            <v>B-17ST1:LG</v>
          </cell>
          <cell r="E214">
            <v>19</v>
          </cell>
          <cell r="F214">
            <v>100</v>
          </cell>
          <cell r="G214">
            <v>195</v>
          </cell>
          <cell r="H214">
            <v>92</v>
          </cell>
          <cell r="I214">
            <v>1168</v>
          </cell>
          <cell r="J214">
            <v>57.76</v>
          </cell>
          <cell r="K214">
            <v>40.33</v>
          </cell>
          <cell r="L214">
            <v>98.09</v>
          </cell>
          <cell r="M214">
            <v>41.115302273422365</v>
          </cell>
          <cell r="N214">
            <v>4.5999999999999999E-2</v>
          </cell>
          <cell r="O214">
            <v>2.1640000000000001</v>
          </cell>
          <cell r="P214">
            <v>2.1179999999999999</v>
          </cell>
          <cell r="R214">
            <v>796.39889196675904</v>
          </cell>
          <cell r="S214">
            <v>876.73913043478262</v>
          </cell>
          <cell r="T214">
            <v>2130.4347826086955</v>
          </cell>
          <cell r="V214" t="str">
            <v>Lab WC 43.4% (13 Jan 2016)</v>
          </cell>
          <cell r="W214">
            <v>46</v>
          </cell>
          <cell r="X214">
            <v>2118</v>
          </cell>
        </row>
        <row r="215">
          <cell r="B215">
            <v>42410</v>
          </cell>
          <cell r="C215" t="str">
            <v>B-17ST1</v>
          </cell>
          <cell r="D215" t="str">
            <v>B-17ST1:LG</v>
          </cell>
          <cell r="E215">
            <v>23</v>
          </cell>
          <cell r="F215">
            <v>100</v>
          </cell>
          <cell r="G215">
            <v>191</v>
          </cell>
          <cell r="H215">
            <v>86</v>
          </cell>
          <cell r="I215">
            <v>1151</v>
          </cell>
          <cell r="J215">
            <v>43.4</v>
          </cell>
          <cell r="K215">
            <v>36.869999999999997</v>
          </cell>
          <cell r="L215">
            <v>80.27</v>
          </cell>
          <cell r="M215">
            <v>45.932477887130936</v>
          </cell>
          <cell r="N215">
            <v>3.7999999999999999E-2</v>
          </cell>
          <cell r="O215">
            <v>2.1459999999999999</v>
          </cell>
          <cell r="P215">
            <v>2.1080000000000001</v>
          </cell>
          <cell r="Q215">
            <v>44.6</v>
          </cell>
          <cell r="R215">
            <v>875.57603686635946</v>
          </cell>
          <cell r="S215">
            <v>970.26315789473688</v>
          </cell>
          <cell r="T215">
            <v>2112.3684210526317</v>
          </cell>
          <cell r="V215" t="str">
            <v>Assume Lab WC 43.4% (13 Jan 2016).</v>
          </cell>
          <cell r="W215">
            <v>38</v>
          </cell>
          <cell r="X215">
            <v>2108</v>
          </cell>
        </row>
        <row r="216">
          <cell r="B216">
            <v>42430</v>
          </cell>
          <cell r="C216" t="str">
            <v>B-17ST1</v>
          </cell>
          <cell r="D216" t="str">
            <v>B-17ST1:LG</v>
          </cell>
          <cell r="E216">
            <v>23.5</v>
          </cell>
          <cell r="F216">
            <v>100</v>
          </cell>
          <cell r="G216">
            <v>192</v>
          </cell>
          <cell r="H216">
            <v>94</v>
          </cell>
          <cell r="I216">
            <v>893</v>
          </cell>
          <cell r="J216">
            <v>47.5</v>
          </cell>
          <cell r="K216">
            <v>36.43</v>
          </cell>
          <cell r="L216">
            <v>83.93</v>
          </cell>
          <cell r="M216">
            <v>43.405218634576435</v>
          </cell>
          <cell r="N216">
            <v>3.7999999999999999E-2</v>
          </cell>
          <cell r="O216">
            <v>1.345</v>
          </cell>
          <cell r="P216">
            <v>1.3069999999999999</v>
          </cell>
          <cell r="Q216">
            <v>41</v>
          </cell>
          <cell r="R216">
            <v>800</v>
          </cell>
          <cell r="S216">
            <v>958.68421052631584</v>
          </cell>
          <cell r="T216">
            <v>2208.6842105263158</v>
          </cell>
          <cell r="V216" t="str">
            <v>Assume Lab WC 43.4% (13 Jan 2016).</v>
          </cell>
          <cell r="W216">
            <v>38</v>
          </cell>
          <cell r="X216">
            <v>1307</v>
          </cell>
        </row>
        <row r="217">
          <cell r="B217">
            <v>42441</v>
          </cell>
          <cell r="C217" t="str">
            <v>B-17ST1</v>
          </cell>
          <cell r="D217" t="str">
            <v>B-17ST1:LG</v>
          </cell>
          <cell r="E217">
            <v>24</v>
          </cell>
          <cell r="F217">
            <v>100</v>
          </cell>
          <cell r="G217">
            <v>149</v>
          </cell>
          <cell r="H217">
            <v>93</v>
          </cell>
          <cell r="I217">
            <v>580</v>
          </cell>
          <cell r="J217">
            <v>71.08</v>
          </cell>
          <cell r="K217">
            <v>9.69</v>
          </cell>
          <cell r="L217">
            <v>80.77</v>
          </cell>
          <cell r="M217">
            <v>11.997028599727622</v>
          </cell>
          <cell r="N217">
            <v>5.7000000000000002E-2</v>
          </cell>
          <cell r="O217">
            <v>1.7969999999999999</v>
          </cell>
          <cell r="P217">
            <v>1.74</v>
          </cell>
          <cell r="Q217">
            <v>34.950000000000003</v>
          </cell>
          <cell r="R217">
            <v>801.91333708497473</v>
          </cell>
          <cell r="S217">
            <v>170</v>
          </cell>
          <cell r="T217">
            <v>1417.1929824561403</v>
          </cell>
          <cell r="V217" t="str">
            <v>Lab WC 12% (2 Mar 2016)</v>
          </cell>
          <cell r="W217">
            <v>57</v>
          </cell>
          <cell r="X217">
            <v>1740</v>
          </cell>
        </row>
        <row r="218">
          <cell r="B218">
            <v>42448</v>
          </cell>
          <cell r="C218" t="str">
            <v>B-17ST1</v>
          </cell>
          <cell r="D218" t="str">
            <v>B-17ST1:LG</v>
          </cell>
          <cell r="E218">
            <v>21</v>
          </cell>
          <cell r="F218">
            <v>100</v>
          </cell>
          <cell r="G218">
            <v>151</v>
          </cell>
          <cell r="H218">
            <v>97</v>
          </cell>
          <cell r="I218">
            <v>594</v>
          </cell>
          <cell r="J218">
            <v>125.9</v>
          </cell>
          <cell r="K218">
            <v>17.170000000000002</v>
          </cell>
          <cell r="L218">
            <v>143.07</v>
          </cell>
          <cell r="M218">
            <v>12.001118333682813</v>
          </cell>
          <cell r="N218">
            <v>0.10100000000000001</v>
          </cell>
          <cell r="O218">
            <v>1.8</v>
          </cell>
          <cell r="P218">
            <v>1.6990000000000001</v>
          </cell>
          <cell r="Q218">
            <v>35.299999999999997</v>
          </cell>
          <cell r="R218">
            <v>802.2239872915012</v>
          </cell>
          <cell r="S218">
            <v>170</v>
          </cell>
          <cell r="T218">
            <v>1416.5346534653465</v>
          </cell>
          <cell r="V218" t="str">
            <v>Assume WC 12%.</v>
          </cell>
          <cell r="W218">
            <v>101</v>
          </cell>
          <cell r="X218">
            <v>1699</v>
          </cell>
        </row>
        <row r="219">
          <cell r="B219">
            <v>42481</v>
          </cell>
          <cell r="C219" t="str">
            <v>B-17ST1</v>
          </cell>
          <cell r="D219" t="str">
            <v>B-17ST1:LG</v>
          </cell>
          <cell r="E219">
            <v>22.5</v>
          </cell>
          <cell r="F219">
            <v>100</v>
          </cell>
          <cell r="G219">
            <v>164</v>
          </cell>
          <cell r="H219">
            <v>97</v>
          </cell>
          <cell r="I219">
            <v>672</v>
          </cell>
          <cell r="J219">
            <v>65.92</v>
          </cell>
          <cell r="K219">
            <v>3.47</v>
          </cell>
          <cell r="L219">
            <v>69.39</v>
          </cell>
          <cell r="M219">
            <v>5.0007205649228998</v>
          </cell>
          <cell r="N219">
            <v>5.2999999999999999E-2</v>
          </cell>
          <cell r="O219">
            <v>1.974</v>
          </cell>
          <cell r="P219">
            <v>1.9219999999999999</v>
          </cell>
          <cell r="R219">
            <v>804.004854368932</v>
          </cell>
          <cell r="T219">
            <v>1309.2452830188679</v>
          </cell>
          <cell r="V219" t="str">
            <v xml:space="preserve">Lab WC 7% (22 Apr 2016). GL meter = 2.15 MM. </v>
          </cell>
          <cell r="W219">
            <v>53</v>
          </cell>
          <cell r="X219">
            <v>1922</v>
          </cell>
        </row>
        <row r="220">
          <cell r="B220">
            <v>42519</v>
          </cell>
          <cell r="C220" t="str">
            <v>B-17ST1</v>
          </cell>
          <cell r="D220" t="str">
            <v>B-17ST1:LG</v>
          </cell>
          <cell r="E220">
            <v>24</v>
          </cell>
          <cell r="F220">
            <v>100</v>
          </cell>
          <cell r="G220">
            <v>168</v>
          </cell>
          <cell r="H220">
            <v>89</v>
          </cell>
          <cell r="I220">
            <v>706</v>
          </cell>
          <cell r="J220">
            <v>77.319999999999993</v>
          </cell>
          <cell r="K220">
            <v>17.55</v>
          </cell>
          <cell r="L220">
            <v>94.87</v>
          </cell>
          <cell r="M220">
            <v>18.498998629703806</v>
          </cell>
          <cell r="N220">
            <v>6.2E-2</v>
          </cell>
          <cell r="O220">
            <v>2.0550000000000002</v>
          </cell>
          <cell r="P220">
            <v>1.9930000000000001</v>
          </cell>
          <cell r="Q220">
            <v>37</v>
          </cell>
          <cell r="R220">
            <v>801.86239006725293</v>
          </cell>
          <cell r="S220">
            <v>283.06451612903226</v>
          </cell>
          <cell r="T220">
            <v>1530.1612903225807</v>
          </cell>
          <cell r="V220" t="str">
            <v xml:space="preserve">Lab WC 18.5% (23 May 2016). GL meter = 1.9 MM. </v>
          </cell>
          <cell r="W220">
            <v>62</v>
          </cell>
          <cell r="X220">
            <v>1993</v>
          </cell>
        </row>
        <row r="221">
          <cell r="B221">
            <v>42531</v>
          </cell>
          <cell r="C221" t="str">
            <v>B-17ST1</v>
          </cell>
          <cell r="D221" t="str">
            <v>B-17ST1:LG</v>
          </cell>
          <cell r="E221">
            <v>22</v>
          </cell>
          <cell r="F221">
            <v>100</v>
          </cell>
          <cell r="G221">
            <v>166</v>
          </cell>
          <cell r="H221">
            <v>95</v>
          </cell>
          <cell r="I221">
            <v>779</v>
          </cell>
          <cell r="J221">
            <v>59.5</v>
          </cell>
          <cell r="K221">
            <v>13.51</v>
          </cell>
          <cell r="L221">
            <v>73.010000000000005</v>
          </cell>
          <cell r="M221">
            <v>18.504314477468839</v>
          </cell>
          <cell r="N221">
            <v>4.8000000000000001E-2</v>
          </cell>
          <cell r="O221">
            <v>1.1459999999999999</v>
          </cell>
          <cell r="P221">
            <v>1.099</v>
          </cell>
          <cell r="R221">
            <v>806.72268907563023</v>
          </cell>
          <cell r="S221">
            <v>281.45833333333331</v>
          </cell>
          <cell r="T221">
            <v>1521.0416666666667</v>
          </cell>
          <cell r="V221" t="str">
            <v>Assume WC 18.5%</v>
          </cell>
          <cell r="W221">
            <v>48</v>
          </cell>
          <cell r="X221">
            <v>1099</v>
          </cell>
        </row>
        <row r="222">
          <cell r="B222">
            <v>42546</v>
          </cell>
          <cell r="C222" t="str">
            <v>B-17ST1</v>
          </cell>
          <cell r="D222" t="str">
            <v>B-17ST1:LG</v>
          </cell>
          <cell r="E222">
            <v>24</v>
          </cell>
          <cell r="F222">
            <v>100</v>
          </cell>
          <cell r="G222">
            <v>162</v>
          </cell>
          <cell r="H222">
            <v>95</v>
          </cell>
          <cell r="I222">
            <v>898</v>
          </cell>
          <cell r="J222">
            <v>60.92</v>
          </cell>
          <cell r="K222">
            <v>13.83</v>
          </cell>
          <cell r="L222">
            <v>74.75</v>
          </cell>
          <cell r="M222">
            <v>18.501672240802677</v>
          </cell>
          <cell r="N222">
            <v>4.9000000000000002E-2</v>
          </cell>
          <cell r="O222">
            <v>2.806</v>
          </cell>
          <cell r="P222">
            <v>2.7570000000000001</v>
          </cell>
          <cell r="Q222">
            <v>40</v>
          </cell>
          <cell r="R222">
            <v>804.33355219960606</v>
          </cell>
          <cell r="S222">
            <v>282.24489795918367</v>
          </cell>
          <cell r="T222">
            <v>1525.5102040816328</v>
          </cell>
          <cell r="V222" t="str">
            <v>Assume WC 18.5%. GL meter = 2.8 MM.</v>
          </cell>
          <cell r="W222">
            <v>49</v>
          </cell>
          <cell r="X222">
            <v>2757</v>
          </cell>
        </row>
        <row r="223">
          <cell r="B223">
            <v>42564</v>
          </cell>
          <cell r="C223" t="str">
            <v>B-17ST1</v>
          </cell>
          <cell r="D223" t="str">
            <v>B-17ST1:LG</v>
          </cell>
          <cell r="E223">
            <v>30</v>
          </cell>
          <cell r="F223">
            <v>100</v>
          </cell>
          <cell r="G223">
            <v>184</v>
          </cell>
          <cell r="H223">
            <v>87</v>
          </cell>
          <cell r="I223">
            <v>851</v>
          </cell>
          <cell r="J223">
            <v>53.88</v>
          </cell>
          <cell r="K223">
            <v>3.44</v>
          </cell>
          <cell r="L223">
            <v>57.32</v>
          </cell>
          <cell r="M223">
            <v>6.0013956734124214</v>
          </cell>
          <cell r="N223">
            <v>4.2999999999999997E-2</v>
          </cell>
          <cell r="O223">
            <v>2.782</v>
          </cell>
          <cell r="P223">
            <v>2.7389999999999999</v>
          </cell>
          <cell r="Q223">
            <v>40</v>
          </cell>
          <cell r="R223">
            <v>798.06978470675574</v>
          </cell>
          <cell r="S223">
            <v>80</v>
          </cell>
          <cell r="T223">
            <v>1333.0232558139535</v>
          </cell>
          <cell r="V223" t="str">
            <v>Lab WC 6% (13 June 2016)</v>
          </cell>
          <cell r="W223">
            <v>43</v>
          </cell>
          <cell r="X223">
            <v>2739</v>
          </cell>
        </row>
        <row r="224">
          <cell r="B224">
            <v>42580</v>
          </cell>
          <cell r="C224" t="str">
            <v>B-17ST1</v>
          </cell>
          <cell r="D224" t="str">
            <v>B-17ST1:LG</v>
          </cell>
          <cell r="E224">
            <v>16</v>
          </cell>
          <cell r="F224">
            <v>100</v>
          </cell>
          <cell r="G224">
            <v>177</v>
          </cell>
          <cell r="H224">
            <v>92</v>
          </cell>
          <cell r="I224">
            <v>1048</v>
          </cell>
          <cell r="J224">
            <v>56.1</v>
          </cell>
          <cell r="K224">
            <v>3.58</v>
          </cell>
          <cell r="L224">
            <v>59.68</v>
          </cell>
          <cell r="M224">
            <v>5.9986595174262733</v>
          </cell>
          <cell r="N224">
            <v>4.4999999999999998E-2</v>
          </cell>
          <cell r="O224">
            <v>3.105</v>
          </cell>
          <cell r="P224">
            <v>3.06</v>
          </cell>
          <cell r="Q224">
            <v>40</v>
          </cell>
          <cell r="R224">
            <v>802.13903743315507</v>
          </cell>
          <cell r="S224">
            <v>79.555555555555557</v>
          </cell>
          <cell r="T224">
            <v>1326.4444444444443</v>
          </cell>
          <cell r="V224" t="str">
            <v>Assume WC 6% (13 June 2016)</v>
          </cell>
          <cell r="W224">
            <v>45</v>
          </cell>
          <cell r="X224">
            <v>3060</v>
          </cell>
        </row>
        <row r="225">
          <cell r="B225">
            <v>42640</v>
          </cell>
          <cell r="C225" t="str">
            <v>B-17ST1</v>
          </cell>
          <cell r="D225" t="str">
            <v>B-17ST1:LG</v>
          </cell>
          <cell r="E225">
            <v>24</v>
          </cell>
          <cell r="F225">
            <v>100</v>
          </cell>
          <cell r="G225">
            <v>216</v>
          </cell>
          <cell r="H225">
            <v>209</v>
          </cell>
          <cell r="I225">
            <v>1036</v>
          </cell>
          <cell r="J225">
            <v>374.02</v>
          </cell>
          <cell r="K225">
            <v>2241.83</v>
          </cell>
          <cell r="L225">
            <v>2615.85</v>
          </cell>
          <cell r="M225">
            <v>85.701779536288399</v>
          </cell>
          <cell r="N225">
            <v>3.76</v>
          </cell>
          <cell r="O225">
            <v>3.76</v>
          </cell>
          <cell r="P225">
            <v>0</v>
          </cell>
          <cell r="Q225">
            <v>0</v>
          </cell>
          <cell r="R225">
            <v>10052.93834554302</v>
          </cell>
          <cell r="S225">
            <v>596.23138297872345</v>
          </cell>
          <cell r="T225">
            <v>695.72074468085111</v>
          </cell>
          <cell r="V225" t="str">
            <v>WC 85.7%. Initial prod post GLPO. Nat Flow mode (Flushing)</v>
          </cell>
          <cell r="W225">
            <v>3760</v>
          </cell>
          <cell r="X225">
            <v>0</v>
          </cell>
        </row>
        <row r="226">
          <cell r="B226">
            <v>42641</v>
          </cell>
          <cell r="C226" t="str">
            <v>B-17ST1</v>
          </cell>
          <cell r="D226" t="str">
            <v>B-17ST1:LG</v>
          </cell>
          <cell r="E226">
            <v>24</v>
          </cell>
          <cell r="F226">
            <v>100</v>
          </cell>
          <cell r="G226">
            <v>210</v>
          </cell>
          <cell r="H226">
            <v>213</v>
          </cell>
          <cell r="I226">
            <v>969</v>
          </cell>
          <cell r="J226">
            <v>409.05</v>
          </cell>
          <cell r="K226">
            <v>1766.74</v>
          </cell>
          <cell r="L226">
            <v>2175.79</v>
          </cell>
          <cell r="M226">
            <v>81.199931978729566</v>
          </cell>
          <cell r="N226">
            <v>2.25</v>
          </cell>
          <cell r="O226">
            <v>2.25</v>
          </cell>
          <cell r="P226">
            <v>0</v>
          </cell>
          <cell r="Q226">
            <v>0</v>
          </cell>
          <cell r="R226">
            <v>5500.5500550055003</v>
          </cell>
          <cell r="S226">
            <v>785.21777777777777</v>
          </cell>
          <cell r="T226">
            <v>967.01777777777772</v>
          </cell>
          <cell r="V226" t="str">
            <v>WC =81.2%. Nat Flow mode (Flushing)</v>
          </cell>
          <cell r="W226">
            <v>2250</v>
          </cell>
          <cell r="X226">
            <v>0</v>
          </cell>
        </row>
        <row r="227">
          <cell r="B227">
            <v>42649</v>
          </cell>
          <cell r="C227" t="str">
            <v>B-17ST1</v>
          </cell>
          <cell r="D227" t="str">
            <v>B-17ST1:LG</v>
          </cell>
          <cell r="E227">
            <v>34</v>
          </cell>
          <cell r="F227">
            <v>100</v>
          </cell>
          <cell r="G227">
            <v>201</v>
          </cell>
          <cell r="H227">
            <v>219</v>
          </cell>
          <cell r="I227">
            <v>929</v>
          </cell>
          <cell r="J227">
            <v>219.43</v>
          </cell>
          <cell r="K227">
            <v>1974.89</v>
          </cell>
          <cell r="L227">
            <v>2194.3200000000002</v>
          </cell>
          <cell r="M227">
            <v>90.000091144409197</v>
          </cell>
          <cell r="N227">
            <v>2.6259999999999999</v>
          </cell>
          <cell r="O227">
            <v>2.6259999999999999</v>
          </cell>
          <cell r="P227">
            <v>0</v>
          </cell>
          <cell r="Q227">
            <v>0</v>
          </cell>
          <cell r="R227">
            <v>11967.370004101536</v>
          </cell>
          <cell r="T227">
            <v>835.61309977151564</v>
          </cell>
          <cell r="V227" t="str">
            <v>WC =90% (WH Ops). Nat Flow.</v>
          </cell>
          <cell r="W227">
            <v>2626</v>
          </cell>
          <cell r="X227">
            <v>0</v>
          </cell>
        </row>
        <row r="228">
          <cell r="B228">
            <v>42660</v>
          </cell>
          <cell r="C228" t="str">
            <v>B-17ST1</v>
          </cell>
          <cell r="D228" t="str">
            <v>B-17ST1:LG</v>
          </cell>
          <cell r="E228">
            <v>23.5</v>
          </cell>
          <cell r="F228">
            <v>100</v>
          </cell>
          <cell r="G228">
            <v>202</v>
          </cell>
          <cell r="H228">
            <v>210</v>
          </cell>
          <cell r="I228">
            <v>940</v>
          </cell>
          <cell r="J228">
            <v>296.59199999999998</v>
          </cell>
          <cell r="K228">
            <v>1479.4079999999999</v>
          </cell>
          <cell r="L228">
            <v>1776</v>
          </cell>
          <cell r="M228">
            <v>83.3</v>
          </cell>
          <cell r="N228">
            <v>1.6</v>
          </cell>
          <cell r="O228">
            <v>0.8</v>
          </cell>
          <cell r="P228">
            <v>0.8</v>
          </cell>
          <cell r="R228">
            <v>5394.6161730592867</v>
          </cell>
          <cell r="T228">
            <v>1110</v>
          </cell>
          <cell r="V228" t="str">
            <v>WC 83.3%.</v>
          </cell>
          <cell r="W228">
            <v>1600</v>
          </cell>
          <cell r="X228">
            <v>800</v>
          </cell>
        </row>
        <row r="229">
          <cell r="B229">
            <v>42672</v>
          </cell>
          <cell r="C229" t="str">
            <v>B-17ST1</v>
          </cell>
          <cell r="D229" t="str">
            <v>B-17ST1:LG</v>
          </cell>
          <cell r="E229">
            <v>24</v>
          </cell>
          <cell r="F229">
            <v>100</v>
          </cell>
          <cell r="G229">
            <v>215</v>
          </cell>
          <cell r="H229">
            <v>201</v>
          </cell>
          <cell r="I229">
            <v>1083</v>
          </cell>
          <cell r="J229">
            <v>314.33999999999997</v>
          </cell>
          <cell r="K229">
            <v>2349.58</v>
          </cell>
          <cell r="L229">
            <v>2663.92</v>
          </cell>
          <cell r="M229">
            <v>88.200096098981945</v>
          </cell>
          <cell r="N229">
            <v>2.0099999999999998</v>
          </cell>
          <cell r="O229">
            <v>4.78</v>
          </cell>
          <cell r="P229">
            <v>2.77</v>
          </cell>
          <cell r="Q229">
            <v>41</v>
          </cell>
          <cell r="R229">
            <v>6394.3500668066426</v>
          </cell>
          <cell r="S229">
            <v>1168.9452736318408</v>
          </cell>
          <cell r="T229">
            <v>1325.3333333333333</v>
          </cell>
          <cell r="V229" t="str">
            <v>WC =88.2% (Visual sample 31 Oct 16).</v>
          </cell>
          <cell r="W229">
            <v>2009.9999999999998</v>
          </cell>
          <cell r="X229">
            <v>2770</v>
          </cell>
        </row>
        <row r="230">
          <cell r="B230">
            <v>42677</v>
          </cell>
          <cell r="C230" t="str">
            <v>B-17ST1</v>
          </cell>
          <cell r="D230" t="str">
            <v>B-17ST1:LG</v>
          </cell>
          <cell r="E230">
            <v>21</v>
          </cell>
          <cell r="F230">
            <v>100</v>
          </cell>
          <cell r="G230">
            <v>222</v>
          </cell>
          <cell r="H230">
            <v>204</v>
          </cell>
          <cell r="I230">
            <v>1002</v>
          </cell>
          <cell r="J230">
            <v>228.97</v>
          </cell>
          <cell r="K230">
            <v>2060.7600000000002</v>
          </cell>
          <cell r="L230">
            <v>2289.73</v>
          </cell>
          <cell r="M230">
            <v>90.00013101981456</v>
          </cell>
          <cell r="N230">
            <v>1.5529999999999999</v>
          </cell>
          <cell r="O230">
            <v>4.069</v>
          </cell>
          <cell r="P230">
            <v>2.516</v>
          </cell>
          <cell r="Q230">
            <v>41</v>
          </cell>
          <cell r="R230">
            <v>6782.5479320434988</v>
          </cell>
          <cell r="S230">
            <v>1326.9542820347715</v>
          </cell>
          <cell r="T230">
            <v>1474.3915003219574</v>
          </cell>
          <cell r="V230" t="str">
            <v>WC=90%. GL meter = 3.34 MM. Gas TS = 4.07 MM. GL close = 0.82 MM.</v>
          </cell>
          <cell r="W230">
            <v>1553</v>
          </cell>
          <cell r="X230">
            <v>2516</v>
          </cell>
        </row>
        <row r="231">
          <cell r="B231">
            <v>42697</v>
          </cell>
          <cell r="C231" t="str">
            <v>B-17ST1</v>
          </cell>
          <cell r="D231" t="str">
            <v>B-17ST1:LG</v>
          </cell>
          <cell r="E231">
            <v>22</v>
          </cell>
          <cell r="F231">
            <v>100</v>
          </cell>
          <cell r="G231">
            <v>192</v>
          </cell>
          <cell r="H231">
            <v>205</v>
          </cell>
          <cell r="I231">
            <v>1020</v>
          </cell>
          <cell r="J231">
            <v>188.02</v>
          </cell>
          <cell r="K231">
            <v>1901.05</v>
          </cell>
          <cell r="L231">
            <v>2089.0700000000002</v>
          </cell>
          <cell r="M231">
            <v>90.999822887696439</v>
          </cell>
          <cell r="N231">
            <v>2.504</v>
          </cell>
          <cell r="O231">
            <v>5.2039999999999997</v>
          </cell>
          <cell r="P231">
            <v>2.7</v>
          </cell>
          <cell r="Q231">
            <v>41.2</v>
          </cell>
          <cell r="R231">
            <v>13317.732156153601</v>
          </cell>
          <cell r="S231">
            <v>759.2052715654952</v>
          </cell>
          <cell r="T231">
            <v>834.29313099041531</v>
          </cell>
          <cell r="V231" t="str">
            <v>WC = 91% (WH Ops). GL meter = 3.52 MM (correction = 0.82 MM). Gas TS = 5.48 MM.</v>
          </cell>
          <cell r="W231">
            <v>2504</v>
          </cell>
          <cell r="X231">
            <v>2700</v>
          </cell>
        </row>
        <row r="232">
          <cell r="B232">
            <v>42774</v>
          </cell>
          <cell r="C232" t="str">
            <v>B-17ST1</v>
          </cell>
          <cell r="D232" t="str">
            <v>B-17ST1:LG</v>
          </cell>
          <cell r="E232">
            <v>16</v>
          </cell>
          <cell r="F232">
            <v>100</v>
          </cell>
          <cell r="G232">
            <v>184</v>
          </cell>
          <cell r="H232">
            <v>194</v>
          </cell>
          <cell r="I232">
            <v>897</v>
          </cell>
          <cell r="J232">
            <v>183.51</v>
          </cell>
          <cell r="K232">
            <v>1127.29</v>
          </cell>
          <cell r="L232">
            <v>1310.8</v>
          </cell>
          <cell r="M232">
            <v>86.000152578577968</v>
          </cell>
          <cell r="N232">
            <v>1.68</v>
          </cell>
          <cell r="O232">
            <v>3.66</v>
          </cell>
          <cell r="P232">
            <v>1.98</v>
          </cell>
          <cell r="Q232">
            <v>41</v>
          </cell>
          <cell r="R232">
            <v>9154.8144515285276</v>
          </cell>
          <cell r="T232">
            <v>780.23809523809518</v>
          </cell>
          <cell r="V232" t="str">
            <v>WC 86%. Gas TS = 3.66 MM. GL meter = 2.8 (Correction = 0.82 MM).</v>
          </cell>
          <cell r="W232">
            <v>1680</v>
          </cell>
          <cell r="X232">
            <v>1980</v>
          </cell>
          <cell r="Z232" t="str">
            <v>close stil 0.8</v>
          </cell>
        </row>
        <row r="233">
          <cell r="B233">
            <v>42797</v>
          </cell>
          <cell r="C233" t="str">
            <v>B-17ST1</v>
          </cell>
          <cell r="D233" t="str">
            <v>B-17ST1:LG</v>
          </cell>
          <cell r="E233">
            <v>11</v>
          </cell>
          <cell r="F233">
            <v>100</v>
          </cell>
          <cell r="G233">
            <v>187</v>
          </cell>
          <cell r="H233">
            <v>191</v>
          </cell>
          <cell r="I233">
            <v>922</v>
          </cell>
          <cell r="J233">
            <v>148</v>
          </cell>
          <cell r="K233">
            <v>990</v>
          </cell>
          <cell r="L233">
            <v>1138</v>
          </cell>
          <cell r="M233">
            <v>86.994727592267139</v>
          </cell>
          <cell r="N233">
            <v>0.58660000000000001</v>
          </cell>
          <cell r="O233">
            <v>3.573</v>
          </cell>
          <cell r="P233">
            <v>2.9870000000000001</v>
          </cell>
          <cell r="R233">
            <v>3963.5135135135133</v>
          </cell>
          <cell r="T233">
            <v>1939.9931810433004</v>
          </cell>
          <cell r="V233" t="str">
            <v xml:space="preserve">WC 87% updated Mar_x000D_
</v>
          </cell>
          <cell r="W233">
            <v>586.6</v>
          </cell>
          <cell r="X233">
            <v>2987</v>
          </cell>
        </row>
        <row r="234">
          <cell r="B234">
            <v>42852</v>
          </cell>
          <cell r="C234" t="str">
            <v>B-17ST1</v>
          </cell>
          <cell r="D234" t="str">
            <v>B-17ST1:LG</v>
          </cell>
          <cell r="E234">
            <v>6.5</v>
          </cell>
          <cell r="F234">
            <v>100</v>
          </cell>
          <cell r="G234">
            <v>198</v>
          </cell>
          <cell r="H234">
            <v>188</v>
          </cell>
          <cell r="I234">
            <v>805</v>
          </cell>
          <cell r="J234">
            <v>161</v>
          </cell>
          <cell r="K234">
            <v>989</v>
          </cell>
          <cell r="L234">
            <v>1150</v>
          </cell>
          <cell r="M234">
            <v>86</v>
          </cell>
          <cell r="N234">
            <v>1.38</v>
          </cell>
          <cell r="O234">
            <v>3.6</v>
          </cell>
          <cell r="P234">
            <v>2.2200000000000002</v>
          </cell>
          <cell r="Q234">
            <v>44</v>
          </cell>
          <cell r="R234">
            <v>8571.4285714285706</v>
          </cell>
          <cell r="T234">
            <v>833.33333333333337</v>
          </cell>
          <cell r="V234" t="str">
            <v>wc 86% GL meter 3 MM</v>
          </cell>
          <cell r="W234">
            <v>1380</v>
          </cell>
          <cell r="X234">
            <v>2220</v>
          </cell>
        </row>
        <row r="235">
          <cell r="B235">
            <v>42893</v>
          </cell>
          <cell r="C235" t="str">
            <v>B-17ST1</v>
          </cell>
          <cell r="D235" t="str">
            <v>B-17ST1:LG</v>
          </cell>
          <cell r="E235">
            <v>17</v>
          </cell>
          <cell r="F235">
            <v>100</v>
          </cell>
          <cell r="G235">
            <v>204</v>
          </cell>
          <cell r="H235">
            <v>178</v>
          </cell>
          <cell r="I235">
            <v>877</v>
          </cell>
          <cell r="J235">
            <v>149</v>
          </cell>
          <cell r="K235">
            <v>915</v>
          </cell>
          <cell r="L235">
            <v>1064</v>
          </cell>
          <cell r="M235">
            <v>85.996240601503757</v>
          </cell>
          <cell r="N235">
            <v>1.21</v>
          </cell>
          <cell r="O235">
            <v>4.16</v>
          </cell>
          <cell r="P235">
            <v>2.95</v>
          </cell>
          <cell r="Q235">
            <v>40.450000000000003</v>
          </cell>
          <cell r="R235">
            <v>8120.8053691275172</v>
          </cell>
          <cell r="T235">
            <v>879.3388429752066</v>
          </cell>
          <cell r="V235" t="str">
            <v>GL meter 3.77 MM, still use WC 86 (update Ops 95%)</v>
          </cell>
          <cell r="W235">
            <v>1210</v>
          </cell>
          <cell r="X235">
            <v>2950</v>
          </cell>
        </row>
        <row r="236">
          <cell r="B236">
            <v>42948</v>
          </cell>
          <cell r="C236" t="str">
            <v>B-17ST1</v>
          </cell>
          <cell r="D236" t="str">
            <v>B-17ST1:LG</v>
          </cell>
          <cell r="E236">
            <v>25</v>
          </cell>
          <cell r="F236">
            <v>100</v>
          </cell>
          <cell r="G236">
            <v>189</v>
          </cell>
          <cell r="H236">
            <v>169</v>
          </cell>
          <cell r="I236">
            <v>1044</v>
          </cell>
          <cell r="J236">
            <v>133</v>
          </cell>
          <cell r="K236">
            <v>815</v>
          </cell>
          <cell r="L236">
            <v>948</v>
          </cell>
          <cell r="M236">
            <v>85.970464135021103</v>
          </cell>
          <cell r="N236">
            <v>0.98</v>
          </cell>
          <cell r="O236">
            <v>4.24</v>
          </cell>
          <cell r="P236">
            <v>3.26</v>
          </cell>
          <cell r="Q236">
            <v>45</v>
          </cell>
          <cell r="R236">
            <v>7368.4210526315792</v>
          </cell>
          <cell r="T236">
            <v>967.34693877551024</v>
          </cell>
          <cell r="V236" t="str">
            <v xml:space="preserve">GL meter 4.08 MM, WC still 86%, before GL opt_x000D_
</v>
          </cell>
          <cell r="W236">
            <v>980</v>
          </cell>
          <cell r="X236">
            <v>3260</v>
          </cell>
        </row>
        <row r="237">
          <cell r="B237">
            <v>42950</v>
          </cell>
          <cell r="C237" t="str">
            <v>B-17ST1</v>
          </cell>
          <cell r="D237" t="str">
            <v>B-17ST1:LG</v>
          </cell>
          <cell r="E237">
            <v>15</v>
          </cell>
          <cell r="F237">
            <v>100</v>
          </cell>
          <cell r="G237">
            <v>188</v>
          </cell>
          <cell r="H237">
            <v>165</v>
          </cell>
          <cell r="I237">
            <v>1139</v>
          </cell>
          <cell r="J237">
            <v>134</v>
          </cell>
          <cell r="K237">
            <v>822</v>
          </cell>
          <cell r="L237">
            <v>956</v>
          </cell>
          <cell r="M237">
            <v>85.98326359832636</v>
          </cell>
          <cell r="N237">
            <v>0.81</v>
          </cell>
          <cell r="O237">
            <v>4.63</v>
          </cell>
          <cell r="P237">
            <v>3.82</v>
          </cell>
          <cell r="Q237">
            <v>49</v>
          </cell>
          <cell r="R237">
            <v>6044.7761194029854</v>
          </cell>
          <cell r="T237">
            <v>1180.2469135802469</v>
          </cell>
          <cell r="V237" t="str">
            <v>GL meter 4.7 MM (+0.7 MM)</v>
          </cell>
          <cell r="W237">
            <v>810</v>
          </cell>
          <cell r="X237">
            <v>3820</v>
          </cell>
        </row>
        <row r="238">
          <cell r="B238">
            <v>42979</v>
          </cell>
          <cell r="C238" t="str">
            <v>B-17ST1</v>
          </cell>
          <cell r="D238" t="str">
            <v>B-17ST1:LG</v>
          </cell>
          <cell r="E238">
            <v>40</v>
          </cell>
          <cell r="F238">
            <v>100</v>
          </cell>
          <cell r="G238">
            <v>195</v>
          </cell>
          <cell r="H238">
            <v>157</v>
          </cell>
          <cell r="I238">
            <v>1173</v>
          </cell>
          <cell r="J238">
            <v>118</v>
          </cell>
          <cell r="K238">
            <v>724</v>
          </cell>
          <cell r="L238">
            <v>842</v>
          </cell>
          <cell r="M238">
            <v>85.98574821852732</v>
          </cell>
          <cell r="N238">
            <v>1.06</v>
          </cell>
          <cell r="O238">
            <v>5.95</v>
          </cell>
          <cell r="P238">
            <v>4.88</v>
          </cell>
          <cell r="Q238">
            <v>66</v>
          </cell>
          <cell r="R238">
            <v>8983.0508474576272</v>
          </cell>
          <cell r="T238">
            <v>794.33962264150944</v>
          </cell>
          <cell r="V238" t="str">
            <v>GOR become 9000 considering data during natural flow post GLPO 2016 instead use formula GL minus 0.82 MM during GLV closed</v>
          </cell>
          <cell r="W238">
            <v>1060</v>
          </cell>
          <cell r="X238">
            <v>4880</v>
          </cell>
        </row>
        <row r="239">
          <cell r="B239">
            <v>42993</v>
          </cell>
          <cell r="C239" t="str">
            <v>B-17ST1</v>
          </cell>
          <cell r="D239" t="str">
            <v>B-17ST1:LG</v>
          </cell>
          <cell r="E239">
            <v>14</v>
          </cell>
          <cell r="F239">
            <v>100</v>
          </cell>
          <cell r="G239">
            <v>185.08</v>
          </cell>
          <cell r="H239">
            <v>169.49</v>
          </cell>
          <cell r="I239">
            <v>774</v>
          </cell>
          <cell r="J239">
            <v>108</v>
          </cell>
          <cell r="K239">
            <v>666</v>
          </cell>
          <cell r="L239">
            <v>774</v>
          </cell>
          <cell r="M239">
            <v>86.04651162790698</v>
          </cell>
          <cell r="N239">
            <v>0.98</v>
          </cell>
          <cell r="O239">
            <v>3.07</v>
          </cell>
          <cell r="P239">
            <v>2.09</v>
          </cell>
          <cell r="Q239">
            <v>17</v>
          </cell>
          <cell r="R239">
            <v>9074.0740740740748</v>
          </cell>
          <cell r="T239">
            <v>789.79591836734699</v>
          </cell>
          <cell r="V239" t="str">
            <v>use 1" flowmeter, need to increase GL and welltest. If use 3" flowmeter got ~840 bfpd</v>
          </cell>
          <cell r="W239">
            <v>980</v>
          </cell>
          <cell r="X239">
            <v>2090</v>
          </cell>
        </row>
        <row r="240">
          <cell r="B240">
            <v>43020</v>
          </cell>
          <cell r="C240" t="str">
            <v>B-17ST1</v>
          </cell>
          <cell r="D240" t="str">
            <v>B-17ST1:LG</v>
          </cell>
          <cell r="E240">
            <v>24</v>
          </cell>
          <cell r="F240">
            <v>100</v>
          </cell>
          <cell r="G240">
            <v>192.03</v>
          </cell>
          <cell r="H240">
            <v>174.51</v>
          </cell>
          <cell r="I240">
            <v>718</v>
          </cell>
          <cell r="J240">
            <v>105.5</v>
          </cell>
          <cell r="K240">
            <v>647.79999999999995</v>
          </cell>
          <cell r="L240">
            <v>753.3</v>
          </cell>
          <cell r="M240">
            <v>85.994955529005708</v>
          </cell>
          <cell r="N240">
            <v>0.95</v>
          </cell>
          <cell r="O240">
            <v>2.34</v>
          </cell>
          <cell r="P240">
            <v>1.39</v>
          </cell>
          <cell r="R240">
            <v>9004.7393364928903</v>
          </cell>
          <cell r="T240">
            <v>792.90526315789475</v>
          </cell>
          <cell r="V240" t="str">
            <v>GL 2.3 MM, need to increase GL injection</v>
          </cell>
          <cell r="W240">
            <v>950</v>
          </cell>
          <cell r="X240">
            <v>1390</v>
          </cell>
        </row>
        <row r="241">
          <cell r="B241">
            <v>43039</v>
          </cell>
          <cell r="C241" t="str">
            <v>B-17ST1</v>
          </cell>
          <cell r="D241" t="str">
            <v>B-17ST1:LG</v>
          </cell>
          <cell r="E241">
            <v>50</v>
          </cell>
          <cell r="F241">
            <v>100</v>
          </cell>
          <cell r="G241">
            <v>196</v>
          </cell>
          <cell r="H241">
            <v>167</v>
          </cell>
          <cell r="I241">
            <v>813.1</v>
          </cell>
          <cell r="J241">
            <v>129.4</v>
          </cell>
          <cell r="K241">
            <v>794.8</v>
          </cell>
          <cell r="L241">
            <v>924.2</v>
          </cell>
          <cell r="M241">
            <v>85.998701579744647</v>
          </cell>
          <cell r="N241">
            <v>1.1599999999999999</v>
          </cell>
          <cell r="O241">
            <v>4.71</v>
          </cell>
          <cell r="P241">
            <v>3.55</v>
          </cell>
          <cell r="Q241">
            <v>30</v>
          </cell>
          <cell r="R241">
            <v>8964.4513137557951</v>
          </cell>
          <cell r="T241">
            <v>796.67241379310349</v>
          </cell>
          <cell r="V241" t="str">
            <v>Prod increase after increasing GL meter to 4.5 MM or after Shut in during TSD. WC Well B-17 = 86%</v>
          </cell>
          <cell r="W241">
            <v>1160</v>
          </cell>
          <cell r="X241">
            <v>3550</v>
          </cell>
        </row>
        <row r="242">
          <cell r="B242">
            <v>43062</v>
          </cell>
          <cell r="C242" t="str">
            <v>B-17ST1</v>
          </cell>
          <cell r="D242" t="str">
            <v>B-17ST1:LG</v>
          </cell>
          <cell r="E242">
            <v>24</v>
          </cell>
          <cell r="F242">
            <v>100</v>
          </cell>
          <cell r="G242">
            <v>188</v>
          </cell>
          <cell r="H242">
            <v>171</v>
          </cell>
          <cell r="I242">
            <v>862</v>
          </cell>
          <cell r="J242">
            <v>108.1</v>
          </cell>
          <cell r="K242">
            <v>663.9</v>
          </cell>
          <cell r="L242">
            <v>772</v>
          </cell>
          <cell r="M242">
            <v>85.997409326424872</v>
          </cell>
          <cell r="N242">
            <v>0.97</v>
          </cell>
          <cell r="O242">
            <v>3.76</v>
          </cell>
          <cell r="P242">
            <v>2.79</v>
          </cell>
          <cell r="R242">
            <v>8973.1729879740979</v>
          </cell>
          <cell r="T242">
            <v>795.87628865979377</v>
          </cell>
          <cell r="V242" t="str">
            <v>GL meter 4.3 MM</v>
          </cell>
          <cell r="W242">
            <v>970</v>
          </cell>
          <cell r="X242">
            <v>2790</v>
          </cell>
        </row>
        <row r="243">
          <cell r="B243">
            <v>43075</v>
          </cell>
          <cell r="C243" t="str">
            <v>B-17ST1</v>
          </cell>
          <cell r="D243" t="str">
            <v>B-17ST1:LG</v>
          </cell>
          <cell r="E243">
            <v>12</v>
          </cell>
          <cell r="F243">
            <v>100</v>
          </cell>
          <cell r="G243">
            <v>188</v>
          </cell>
          <cell r="H243">
            <v>170</v>
          </cell>
          <cell r="I243">
            <v>837</v>
          </cell>
          <cell r="J243">
            <v>120.3</v>
          </cell>
          <cell r="K243">
            <v>738.9</v>
          </cell>
          <cell r="L243">
            <v>859.2</v>
          </cell>
          <cell r="M243">
            <v>85.99860335195531</v>
          </cell>
          <cell r="N243">
            <v>1.08</v>
          </cell>
          <cell r="O243">
            <v>3.77</v>
          </cell>
          <cell r="P243">
            <v>2.69</v>
          </cell>
          <cell r="R243">
            <v>8977.556109725685</v>
          </cell>
          <cell r="T243">
            <v>795.46296296296293</v>
          </cell>
          <cell r="V243" t="str">
            <v>After tub clean up, no wax, GL meter 4.4 MM</v>
          </cell>
          <cell r="W243">
            <v>1080</v>
          </cell>
          <cell r="X243">
            <v>2690</v>
          </cell>
        </row>
        <row r="244">
          <cell r="B244">
            <v>43103</v>
          </cell>
          <cell r="C244" t="str">
            <v>B-17ST1</v>
          </cell>
          <cell r="D244" t="str">
            <v>B-17ST1:LG</v>
          </cell>
          <cell r="E244">
            <v>59</v>
          </cell>
          <cell r="F244">
            <v>100</v>
          </cell>
          <cell r="G244">
            <v>187</v>
          </cell>
          <cell r="H244">
            <v>173</v>
          </cell>
          <cell r="I244">
            <v>826</v>
          </cell>
          <cell r="J244">
            <v>105</v>
          </cell>
          <cell r="K244">
            <v>645.1</v>
          </cell>
          <cell r="L244">
            <v>750.1</v>
          </cell>
          <cell r="M244">
            <v>86.001866417810959</v>
          </cell>
          <cell r="N244">
            <v>0.95</v>
          </cell>
          <cell r="O244">
            <v>3.5</v>
          </cell>
          <cell r="P244">
            <v>2.56</v>
          </cell>
          <cell r="R244">
            <v>9047.6190476190477</v>
          </cell>
          <cell r="T244">
            <v>789.57894736842104</v>
          </cell>
          <cell r="V244" t="str">
            <v>GL meter 3.9 MM, welltest with Oil B and Water Leg but CV Water always closed, all to Oil Leg B</v>
          </cell>
          <cell r="W244">
            <v>950</v>
          </cell>
          <cell r="X244">
            <v>2560</v>
          </cell>
        </row>
        <row r="245">
          <cell r="B245">
            <v>43105</v>
          </cell>
          <cell r="C245" t="str">
            <v>B-17ST1</v>
          </cell>
          <cell r="D245" t="str">
            <v>B-17ST1:LG</v>
          </cell>
          <cell r="E245">
            <v>47</v>
          </cell>
          <cell r="F245">
            <v>100</v>
          </cell>
          <cell r="G245">
            <v>186</v>
          </cell>
          <cell r="H245">
            <v>173</v>
          </cell>
          <cell r="I245">
            <v>829</v>
          </cell>
          <cell r="J245">
            <v>101.5</v>
          </cell>
          <cell r="K245">
            <v>623.29999999999995</v>
          </cell>
          <cell r="L245">
            <v>724.8</v>
          </cell>
          <cell r="M245">
            <v>85.996136865342166</v>
          </cell>
          <cell r="N245">
            <v>0.91</v>
          </cell>
          <cell r="O245">
            <v>3.48</v>
          </cell>
          <cell r="P245">
            <v>2.57</v>
          </cell>
          <cell r="R245">
            <v>8965.5172413793098</v>
          </cell>
          <cell r="T245">
            <v>796.4835164835165</v>
          </cell>
          <cell r="V245" t="str">
            <v>GL meter 3.9 MM, welltest with Oil A (3"), not much different with oil B</v>
          </cell>
          <cell r="W245">
            <v>910</v>
          </cell>
          <cell r="X245">
            <v>2570</v>
          </cell>
        </row>
        <row r="246">
          <cell r="B246">
            <v>43154</v>
          </cell>
          <cell r="C246" t="str">
            <v>B-17ST1</v>
          </cell>
          <cell r="D246" t="str">
            <v>B-17ST1:LG</v>
          </cell>
          <cell r="E246">
            <v>24</v>
          </cell>
          <cell r="F246">
            <v>100</v>
          </cell>
          <cell r="G246">
            <v>199</v>
          </cell>
          <cell r="H246">
            <v>169</v>
          </cell>
          <cell r="I246">
            <v>806</v>
          </cell>
          <cell r="J246">
            <v>100.8</v>
          </cell>
          <cell r="K246">
            <v>619</v>
          </cell>
          <cell r="L246">
            <v>719.8</v>
          </cell>
          <cell r="M246">
            <v>85.99611003056404</v>
          </cell>
          <cell r="N246">
            <v>0.91</v>
          </cell>
          <cell r="O246">
            <v>3.38</v>
          </cell>
          <cell r="P246">
            <v>2.48</v>
          </cell>
          <cell r="R246">
            <v>9027.7777777777774</v>
          </cell>
          <cell r="T246">
            <v>790.98901098901104</v>
          </cell>
          <cell r="V246" t="str">
            <v>GL meter 4.2 MM use 3" leg</v>
          </cell>
          <cell r="W246">
            <v>910</v>
          </cell>
          <cell r="X246">
            <v>2480</v>
          </cell>
        </row>
        <row r="247">
          <cell r="B247">
            <v>43200</v>
          </cell>
          <cell r="C247" t="str">
            <v>B-17ST1</v>
          </cell>
          <cell r="D247" t="str">
            <v>B-17ST1:LG</v>
          </cell>
          <cell r="E247">
            <v>23</v>
          </cell>
          <cell r="F247">
            <v>100</v>
          </cell>
          <cell r="G247">
            <v>202.14</v>
          </cell>
          <cell r="H247">
            <v>169.36</v>
          </cell>
          <cell r="I247">
            <v>800.76</v>
          </cell>
          <cell r="J247">
            <v>91.8</v>
          </cell>
          <cell r="K247">
            <v>563.70000000000005</v>
          </cell>
          <cell r="L247">
            <v>655.5</v>
          </cell>
          <cell r="M247">
            <v>85.995423340961096</v>
          </cell>
          <cell r="N247">
            <v>0.83</v>
          </cell>
          <cell r="O247">
            <v>2.94</v>
          </cell>
          <cell r="P247">
            <v>2.11</v>
          </cell>
          <cell r="R247">
            <v>9041.3943355119827</v>
          </cell>
          <cell r="T247">
            <v>789.75903614457832</v>
          </cell>
          <cell r="V247" t="str">
            <v>GL meter 3.4 MM, try to increase GL to increase CHP</v>
          </cell>
          <cell r="W247">
            <v>830</v>
          </cell>
          <cell r="X247">
            <v>2110</v>
          </cell>
        </row>
        <row r="248">
          <cell r="B248">
            <v>43243</v>
          </cell>
          <cell r="C248" t="str">
            <v>B-17ST1</v>
          </cell>
          <cell r="D248" t="str">
            <v>B-17ST1:LG</v>
          </cell>
          <cell r="E248">
            <v>22</v>
          </cell>
          <cell r="F248">
            <v>100</v>
          </cell>
          <cell r="G248">
            <v>187.77</v>
          </cell>
          <cell r="H248">
            <v>169.45</v>
          </cell>
          <cell r="I248">
            <v>802</v>
          </cell>
          <cell r="J248">
            <v>88.4</v>
          </cell>
          <cell r="K248">
            <v>543</v>
          </cell>
          <cell r="L248">
            <v>631.4</v>
          </cell>
          <cell r="M248">
            <v>85.999366487171372</v>
          </cell>
          <cell r="N248">
            <v>0.8</v>
          </cell>
          <cell r="O248">
            <v>3.43</v>
          </cell>
          <cell r="P248">
            <v>2.64</v>
          </cell>
          <cell r="R248">
            <v>9049.7737556561078</v>
          </cell>
          <cell r="T248">
            <v>789.25</v>
          </cell>
          <cell r="V248" t="str">
            <v>GL meter 4 MM, had been increased to 4 MM but CHP looks same with GL 3.5 MM, even THP lower, liquid tend to decrease</v>
          </cell>
          <cell r="W248">
            <v>800</v>
          </cell>
          <cell r="X248">
            <v>2640</v>
          </cell>
        </row>
        <row r="249">
          <cell r="B249">
            <v>43269</v>
          </cell>
          <cell r="C249" t="str">
            <v>B-17ST1</v>
          </cell>
          <cell r="D249" t="str">
            <v>B-17ST1:LG</v>
          </cell>
          <cell r="E249">
            <v>56</v>
          </cell>
          <cell r="F249">
            <v>100</v>
          </cell>
          <cell r="G249">
            <v>193.5</v>
          </cell>
          <cell r="H249">
            <v>156.9</v>
          </cell>
          <cell r="I249">
            <v>914</v>
          </cell>
          <cell r="J249">
            <v>95.2</v>
          </cell>
          <cell r="K249">
            <v>584.9</v>
          </cell>
          <cell r="L249">
            <v>680.1</v>
          </cell>
          <cell r="M249">
            <v>86.002058520805761</v>
          </cell>
          <cell r="N249">
            <v>0.86</v>
          </cell>
          <cell r="O249">
            <v>3.7</v>
          </cell>
          <cell r="P249">
            <v>2.85</v>
          </cell>
          <cell r="R249">
            <v>9033.6134453781506</v>
          </cell>
          <cell r="T249">
            <v>790.83720930232562</v>
          </cell>
          <cell r="V249" t="str">
            <v>GL meter 4.3 MM, liquid improve</v>
          </cell>
          <cell r="W249">
            <v>860</v>
          </cell>
          <cell r="X249">
            <v>2850</v>
          </cell>
        </row>
        <row r="250">
          <cell r="B250">
            <v>43286</v>
          </cell>
          <cell r="C250" t="str">
            <v>B-17ST1</v>
          </cell>
          <cell r="D250" t="str">
            <v>B-17ST1:LG</v>
          </cell>
          <cell r="E250">
            <v>25</v>
          </cell>
          <cell r="F250">
            <v>100</v>
          </cell>
          <cell r="G250">
            <v>202</v>
          </cell>
          <cell r="H250">
            <v>150</v>
          </cell>
          <cell r="I250">
            <v>1041</v>
          </cell>
          <cell r="J250">
            <v>95</v>
          </cell>
          <cell r="K250">
            <v>584</v>
          </cell>
          <cell r="L250">
            <v>679</v>
          </cell>
          <cell r="M250">
            <v>86.008836524300449</v>
          </cell>
          <cell r="N250">
            <v>0.85</v>
          </cell>
          <cell r="O250">
            <v>4.5599999999999996</v>
          </cell>
          <cell r="P250">
            <v>3.71</v>
          </cell>
          <cell r="Q250">
            <v>100</v>
          </cell>
          <cell r="R250">
            <v>8947.3684210526317</v>
          </cell>
          <cell r="T250">
            <v>798.82352941176475</v>
          </cell>
          <cell r="V250" t="str">
            <v>GL meter error, tried increase gas lift rate (Qg T/S 4.6 MM, choke opening 100%) but no improvement liquid</v>
          </cell>
          <cell r="W250">
            <v>850</v>
          </cell>
          <cell r="X250">
            <v>3710</v>
          </cell>
        </row>
        <row r="251">
          <cell r="B251">
            <v>43319</v>
          </cell>
          <cell r="C251" t="str">
            <v>B-17ST1</v>
          </cell>
          <cell r="D251" t="str">
            <v>B-17ST1:LG</v>
          </cell>
          <cell r="E251">
            <v>24</v>
          </cell>
          <cell r="F251">
            <v>100</v>
          </cell>
          <cell r="G251">
            <v>214</v>
          </cell>
          <cell r="H251">
            <v>148</v>
          </cell>
          <cell r="I251">
            <v>973</v>
          </cell>
          <cell r="J251">
            <v>90.6</v>
          </cell>
          <cell r="K251">
            <v>556.29999999999995</v>
          </cell>
          <cell r="L251">
            <v>646.9</v>
          </cell>
          <cell r="M251">
            <v>85.994744164476728</v>
          </cell>
          <cell r="N251">
            <v>0.81</v>
          </cell>
          <cell r="O251">
            <v>3.93</v>
          </cell>
          <cell r="P251">
            <v>3.12</v>
          </cell>
          <cell r="R251">
            <v>8940.3973509933767</v>
          </cell>
          <cell r="T251">
            <v>788.50617283950612</v>
          </cell>
          <cell r="V251" t="str">
            <v>GL meter 4.9 MM</v>
          </cell>
          <cell r="W251">
            <v>810</v>
          </cell>
          <cell r="X251">
            <v>3120</v>
          </cell>
        </row>
        <row r="252">
          <cell r="B252">
            <v>43349</v>
          </cell>
          <cell r="C252" t="str">
            <v>B-17ST1</v>
          </cell>
          <cell r="D252" t="str">
            <v>B-17ST1:LG</v>
          </cell>
          <cell r="E252">
            <v>25</v>
          </cell>
          <cell r="F252">
            <v>100</v>
          </cell>
          <cell r="G252">
            <v>213</v>
          </cell>
          <cell r="H252">
            <v>143</v>
          </cell>
          <cell r="I252">
            <v>921</v>
          </cell>
          <cell r="J252">
            <v>96</v>
          </cell>
          <cell r="K252">
            <v>591</v>
          </cell>
          <cell r="L252">
            <v>687</v>
          </cell>
          <cell r="M252">
            <v>86.026200873362441</v>
          </cell>
          <cell r="N252">
            <v>0.87</v>
          </cell>
          <cell r="O252">
            <v>4.96</v>
          </cell>
          <cell r="P252">
            <v>4.09</v>
          </cell>
          <cell r="Q252">
            <v>100</v>
          </cell>
          <cell r="R252">
            <v>9062.5</v>
          </cell>
          <cell r="T252">
            <v>789.65517241379314</v>
          </cell>
          <cell r="V252" t="str">
            <v>GL meter 5.03 MM</v>
          </cell>
          <cell r="W252">
            <v>870</v>
          </cell>
          <cell r="X252">
            <v>4090</v>
          </cell>
        </row>
        <row r="253">
          <cell r="B253">
            <v>43446</v>
          </cell>
          <cell r="C253" t="str">
            <v>B-17ST1</v>
          </cell>
          <cell r="D253" t="str">
            <v>B-17ST1:LG</v>
          </cell>
          <cell r="E253">
            <v>24</v>
          </cell>
          <cell r="F253">
            <v>100</v>
          </cell>
          <cell r="G253">
            <v>196.15</v>
          </cell>
          <cell r="H253">
            <v>137.19</v>
          </cell>
          <cell r="I253">
            <v>1145.33</v>
          </cell>
          <cell r="J253">
            <v>116.9</v>
          </cell>
          <cell r="K253">
            <v>414.6</v>
          </cell>
          <cell r="L253">
            <v>531.5</v>
          </cell>
          <cell r="M253">
            <v>78.005644402634061</v>
          </cell>
          <cell r="N253">
            <v>1.05</v>
          </cell>
          <cell r="O253">
            <v>6.94</v>
          </cell>
          <cell r="P253">
            <v>5.89</v>
          </cell>
          <cell r="R253">
            <v>8982.0359281437122</v>
          </cell>
          <cell r="T253">
            <v>506.1904761904762</v>
          </cell>
          <cell r="V253" t="str">
            <v>GL meter 5 MM</v>
          </cell>
          <cell r="W253">
            <v>1050</v>
          </cell>
          <cell r="X253">
            <v>5890</v>
          </cell>
        </row>
        <row r="254">
          <cell r="B254">
            <v>43466</v>
          </cell>
          <cell r="C254" t="str">
            <v>B-17ST1</v>
          </cell>
          <cell r="D254" t="str">
            <v>B-17ST1:LG</v>
          </cell>
          <cell r="E254">
            <v>48</v>
          </cell>
          <cell r="F254">
            <v>100</v>
          </cell>
          <cell r="G254">
            <v>199.08</v>
          </cell>
          <cell r="H254">
            <v>140.22999999999999</v>
          </cell>
          <cell r="I254">
            <v>824.72</v>
          </cell>
          <cell r="J254">
            <v>123.3</v>
          </cell>
          <cell r="K254">
            <v>437.3</v>
          </cell>
          <cell r="L254">
            <v>560.6</v>
          </cell>
          <cell r="M254">
            <v>78.00570816981805</v>
          </cell>
          <cell r="N254">
            <v>1.1100000000000001</v>
          </cell>
          <cell r="O254">
            <v>3.88</v>
          </cell>
          <cell r="P254">
            <v>2.77</v>
          </cell>
          <cell r="R254">
            <v>9002.4330900243312</v>
          </cell>
          <cell r="T254">
            <v>505.03603603603602</v>
          </cell>
          <cell r="V254" t="str">
            <v>GL meter 5 MM overange</v>
          </cell>
          <cell r="W254">
            <v>1110</v>
          </cell>
          <cell r="X254">
            <v>2770</v>
          </cell>
        </row>
        <row r="255">
          <cell r="B255">
            <v>43497</v>
          </cell>
          <cell r="C255" t="str">
            <v>B-17ST1</v>
          </cell>
          <cell r="D255" t="str">
            <v>B-17ST1:LG</v>
          </cell>
          <cell r="E255">
            <v>32</v>
          </cell>
          <cell r="F255">
            <v>100</v>
          </cell>
          <cell r="G255">
            <v>200</v>
          </cell>
          <cell r="H255">
            <v>149</v>
          </cell>
          <cell r="I255">
            <v>856</v>
          </cell>
          <cell r="J255">
            <v>126.3</v>
          </cell>
          <cell r="K255">
            <v>447.6</v>
          </cell>
          <cell r="L255">
            <v>573.9</v>
          </cell>
          <cell r="M255">
            <v>77.992681651855719</v>
          </cell>
          <cell r="N255">
            <v>1.1399999999999999</v>
          </cell>
          <cell r="O255">
            <v>4.2</v>
          </cell>
          <cell r="P255">
            <v>3.06</v>
          </cell>
          <cell r="R255">
            <v>9026.1282660332545</v>
          </cell>
          <cell r="T255">
            <v>503.41228070175441</v>
          </cell>
          <cell r="V255" t="str">
            <v>GL meter 5 MM, Qg T/S &lt;&lt; GL meter, update WC 95% but still use 78%</v>
          </cell>
          <cell r="W255">
            <v>1140</v>
          </cell>
          <cell r="X255">
            <v>3060</v>
          </cell>
        </row>
        <row r="256">
          <cell r="B256">
            <v>43572</v>
          </cell>
          <cell r="C256" t="str">
            <v>B-17ST1</v>
          </cell>
          <cell r="D256" t="str">
            <v>B-17ST1:LG</v>
          </cell>
          <cell r="E256">
            <v>24</v>
          </cell>
          <cell r="F256">
            <v>100</v>
          </cell>
          <cell r="H256">
            <v>150</v>
          </cell>
          <cell r="I256">
            <v>766</v>
          </cell>
          <cell r="J256">
            <v>108.5</v>
          </cell>
          <cell r="K256">
            <v>434</v>
          </cell>
          <cell r="L256">
            <v>542.5</v>
          </cell>
          <cell r="M256">
            <v>80</v>
          </cell>
          <cell r="N256">
            <v>0.98</v>
          </cell>
          <cell r="O256">
            <v>3.7</v>
          </cell>
          <cell r="P256">
            <v>2.72</v>
          </cell>
          <cell r="R256">
            <v>9032.2580645161288</v>
          </cell>
          <cell r="T256">
            <v>553.57142857142856</v>
          </cell>
          <cell r="V256" t="str">
            <v>GL meter 5 MM</v>
          </cell>
          <cell r="W256">
            <v>980</v>
          </cell>
          <cell r="X256">
            <v>2720</v>
          </cell>
        </row>
        <row r="257">
          <cell r="B257">
            <v>43590</v>
          </cell>
          <cell r="C257" t="str">
            <v>B-17ST1</v>
          </cell>
          <cell r="D257" t="str">
            <v>B-17ST1:LG</v>
          </cell>
          <cell r="E257">
            <v>25</v>
          </cell>
          <cell r="F257">
            <v>100</v>
          </cell>
          <cell r="G257">
            <v>207</v>
          </cell>
          <cell r="H257">
            <v>140</v>
          </cell>
          <cell r="I257">
            <v>816.85</v>
          </cell>
          <cell r="J257">
            <v>105.5</v>
          </cell>
          <cell r="K257">
            <v>421.9</v>
          </cell>
          <cell r="L257">
            <v>527.4</v>
          </cell>
          <cell r="M257">
            <v>79.996207811907468</v>
          </cell>
          <cell r="N257">
            <v>0.95</v>
          </cell>
          <cell r="O257">
            <v>4</v>
          </cell>
          <cell r="P257">
            <v>3.05</v>
          </cell>
          <cell r="R257">
            <v>9004.7393364928903</v>
          </cell>
          <cell r="T257">
            <v>555.17810526315793</v>
          </cell>
          <cell r="V257" t="str">
            <v>GL meter 5 MM (Qg &lt;&lt; GL), seems GL error, WC: 76% sample 17 April but still use 80% until confirm next month</v>
          </cell>
          <cell r="W257">
            <v>950</v>
          </cell>
          <cell r="X257">
            <v>3050</v>
          </cell>
        </row>
        <row r="258">
          <cell r="B258">
            <v>43608</v>
          </cell>
          <cell r="C258" t="str">
            <v>B-17ST1</v>
          </cell>
          <cell r="D258" t="str">
            <v>B-17ST1:LG</v>
          </cell>
          <cell r="E258">
            <v>25</v>
          </cell>
          <cell r="F258">
            <v>100</v>
          </cell>
          <cell r="G258">
            <v>195</v>
          </cell>
          <cell r="H258">
            <v>146</v>
          </cell>
          <cell r="I258">
            <v>819</v>
          </cell>
          <cell r="J258">
            <v>148.25</v>
          </cell>
          <cell r="K258">
            <v>444.75</v>
          </cell>
          <cell r="L258">
            <v>593</v>
          </cell>
          <cell r="M258">
            <v>75</v>
          </cell>
          <cell r="N258">
            <v>1.33</v>
          </cell>
          <cell r="O258">
            <v>4.05</v>
          </cell>
          <cell r="P258">
            <v>2.7157499999999999</v>
          </cell>
          <cell r="R258">
            <v>8971.33220910624</v>
          </cell>
          <cell r="T258">
            <v>445.86466165413532</v>
          </cell>
          <cell r="V258" t="str">
            <v>GL</v>
          </cell>
          <cell r="W258">
            <v>1330</v>
          </cell>
          <cell r="X258">
            <v>2715.75</v>
          </cell>
        </row>
        <row r="259">
          <cell r="B259">
            <v>43635</v>
          </cell>
          <cell r="C259" t="str">
            <v>B-17ST1</v>
          </cell>
          <cell r="D259" t="str">
            <v>B-17ST1:LG</v>
          </cell>
          <cell r="E259">
            <v>25</v>
          </cell>
          <cell r="F259">
            <v>100</v>
          </cell>
          <cell r="G259">
            <v>203.79</v>
          </cell>
          <cell r="H259">
            <v>138.47999999999999</v>
          </cell>
          <cell r="I259">
            <v>820.34</v>
          </cell>
          <cell r="J259">
            <v>128.80000000000001</v>
          </cell>
          <cell r="K259">
            <v>407.8</v>
          </cell>
          <cell r="L259">
            <v>536.6</v>
          </cell>
          <cell r="M259">
            <v>75.997018263138273</v>
          </cell>
          <cell r="N259">
            <v>1.1599999999999999</v>
          </cell>
          <cell r="O259">
            <v>4.3899999999999997</v>
          </cell>
          <cell r="P259">
            <v>3.23</v>
          </cell>
          <cell r="R259">
            <v>9006.2111801242245</v>
          </cell>
          <cell r="T259">
            <v>462.58620689655174</v>
          </cell>
          <cell r="V259" t="str">
            <v>GL meter 5 MM, (Qg T/S &lt;&lt; GL), last sample wc 6 June 2019</v>
          </cell>
          <cell r="W259">
            <v>1160</v>
          </cell>
          <cell r="X259">
            <v>3230</v>
          </cell>
        </row>
        <row r="260">
          <cell r="B260">
            <v>43672</v>
          </cell>
          <cell r="C260" t="str">
            <v>B-17ST1</v>
          </cell>
          <cell r="D260" t="str">
            <v>B-17ST1:LG</v>
          </cell>
          <cell r="E260">
            <v>21</v>
          </cell>
          <cell r="F260">
            <v>100</v>
          </cell>
          <cell r="G260">
            <v>187.11</v>
          </cell>
          <cell r="H260">
            <v>143.87</v>
          </cell>
          <cell r="I260">
            <v>690.49</v>
          </cell>
          <cell r="J260">
            <v>55.828000000000003</v>
          </cell>
          <cell r="K260">
            <v>502.45</v>
          </cell>
          <cell r="L260">
            <v>558.27800000000002</v>
          </cell>
          <cell r="M260">
            <v>89.999964175554112</v>
          </cell>
          <cell r="N260">
            <v>4.4999999999999998E-2</v>
          </cell>
          <cell r="O260">
            <v>3.3140000000000001</v>
          </cell>
          <cell r="P260">
            <v>3.27</v>
          </cell>
          <cell r="R260">
            <v>806.04714480189148</v>
          </cell>
          <cell r="T260">
            <v>12406.177777777777</v>
          </cell>
          <cell r="V260" t="str">
            <v>last wc sampling 6 June 2019</v>
          </cell>
          <cell r="W260">
            <v>45</v>
          </cell>
          <cell r="X260">
            <v>3270</v>
          </cell>
        </row>
        <row r="261">
          <cell r="B261">
            <v>43675</v>
          </cell>
          <cell r="C261" t="str">
            <v>B-17ST1</v>
          </cell>
          <cell r="D261" t="str">
            <v>B-17ST1:LG</v>
          </cell>
          <cell r="E261">
            <v>27</v>
          </cell>
          <cell r="F261">
            <v>100</v>
          </cell>
          <cell r="G261">
            <v>194.12</v>
          </cell>
          <cell r="I261">
            <v>777.3</v>
          </cell>
          <cell r="J261">
            <v>133.30000000000001</v>
          </cell>
          <cell r="K261">
            <v>422.2</v>
          </cell>
          <cell r="L261">
            <v>555.5</v>
          </cell>
          <cell r="M261">
            <v>76.003600360036003</v>
          </cell>
          <cell r="N261">
            <v>1.2</v>
          </cell>
          <cell r="O261">
            <v>4.0199999999999996</v>
          </cell>
          <cell r="P261">
            <v>2.82</v>
          </cell>
          <cell r="R261">
            <v>9002.2505626406601</v>
          </cell>
          <cell r="T261">
            <v>462.91666666666669</v>
          </cell>
          <cell r="V261" t="str">
            <v>GL meter 5 MM (Qg T/S&lt;&lt;GL)</v>
          </cell>
          <cell r="W261">
            <v>1200</v>
          </cell>
          <cell r="X261">
            <v>2820</v>
          </cell>
        </row>
        <row r="262">
          <cell r="B262">
            <v>43696</v>
          </cell>
          <cell r="C262" t="str">
            <v>B-17ST1</v>
          </cell>
          <cell r="D262" t="str">
            <v>B-17ST1:LG</v>
          </cell>
          <cell r="E262">
            <v>43</v>
          </cell>
          <cell r="F262">
            <v>100</v>
          </cell>
          <cell r="H262">
            <v>138.56</v>
          </cell>
          <cell r="I262">
            <v>675.77</v>
          </cell>
          <cell r="J262">
            <v>43.6</v>
          </cell>
          <cell r="K262">
            <v>392</v>
          </cell>
          <cell r="L262">
            <v>435.6</v>
          </cell>
          <cell r="M262">
            <v>89.990817263544542</v>
          </cell>
          <cell r="N262">
            <v>0.39</v>
          </cell>
          <cell r="O262">
            <v>2.48</v>
          </cell>
          <cell r="P262">
            <v>2.09</v>
          </cell>
          <cell r="R262">
            <v>8944.9541284403676</v>
          </cell>
          <cell r="T262">
            <v>1116.6666666666667</v>
          </cell>
          <cell r="V262" t="str">
            <v>GL meter 3.6 MM (minus 0.8 MM = 2.8 MM), still Qg T/S&lt;&lt;GL</v>
          </cell>
          <cell r="W262">
            <v>390</v>
          </cell>
          <cell r="X262">
            <v>2090</v>
          </cell>
        </row>
        <row r="263">
          <cell r="B263">
            <v>43698</v>
          </cell>
          <cell r="C263" t="str">
            <v>B-17ST1</v>
          </cell>
          <cell r="D263" t="str">
            <v>B-17ST1:LG</v>
          </cell>
          <cell r="E263">
            <v>24</v>
          </cell>
          <cell r="F263">
            <v>100</v>
          </cell>
          <cell r="H263">
            <v>93.74</v>
          </cell>
          <cell r="I263">
            <v>633</v>
          </cell>
          <cell r="J263">
            <v>0</v>
          </cell>
          <cell r="K263">
            <v>2.84</v>
          </cell>
          <cell r="L263">
            <v>2.84</v>
          </cell>
          <cell r="M263">
            <v>100</v>
          </cell>
          <cell r="N263">
            <v>0</v>
          </cell>
          <cell r="O263">
            <v>0</v>
          </cell>
          <cell r="P263">
            <v>0</v>
          </cell>
          <cell r="Q263">
            <v>0</v>
          </cell>
          <cell r="R263">
            <v>0</v>
          </cell>
          <cell r="T263">
            <v>0</v>
          </cell>
          <cell r="V263" t="str">
            <v>Trial NF, well loaded up, GL zero at 0.8 MM</v>
          </cell>
          <cell r="W263">
            <v>0</v>
          </cell>
          <cell r="X263">
            <v>0</v>
          </cell>
        </row>
        <row r="264">
          <cell r="B264">
            <v>43712</v>
          </cell>
          <cell r="C264" t="str">
            <v>B-17ST1</v>
          </cell>
          <cell r="D264" t="str">
            <v>B-17ST1:LG</v>
          </cell>
          <cell r="E264">
            <v>22</v>
          </cell>
          <cell r="F264">
            <v>100</v>
          </cell>
          <cell r="G264">
            <v>200</v>
          </cell>
          <cell r="H264">
            <v>136.13999999999999</v>
          </cell>
          <cell r="I264">
            <v>687</v>
          </cell>
          <cell r="J264">
            <v>43.8</v>
          </cell>
          <cell r="K264">
            <v>393.9</v>
          </cell>
          <cell r="L264">
            <v>437.7</v>
          </cell>
          <cell r="M264">
            <v>89.993145990404386</v>
          </cell>
          <cell r="N264">
            <v>0.39</v>
          </cell>
          <cell r="O264">
            <v>2.52</v>
          </cell>
          <cell r="P264">
            <v>2.12</v>
          </cell>
          <cell r="R264">
            <v>8904.1095890410961</v>
          </cell>
          <cell r="T264">
            <v>1122.3076923076924</v>
          </cell>
          <cell r="V264" t="str">
            <v>GL meter 3.5 MM (Qg T/S&lt;&lt;GL), WC 99% (Aug) but still use 90% (June) until confirm (WC increase from May 75% to June 90%)</v>
          </cell>
          <cell r="W264">
            <v>390</v>
          </cell>
          <cell r="X264">
            <v>2120</v>
          </cell>
        </row>
        <row r="265">
          <cell r="B265">
            <v>43727</v>
          </cell>
          <cell r="C265" t="str">
            <v>B-17ST1</v>
          </cell>
          <cell r="D265" t="str">
            <v>B-17ST1:LG</v>
          </cell>
          <cell r="E265">
            <v>24</v>
          </cell>
          <cell r="F265">
            <v>100</v>
          </cell>
          <cell r="H265">
            <v>143</v>
          </cell>
          <cell r="I265">
            <v>701.28</v>
          </cell>
          <cell r="J265">
            <v>50.2</v>
          </cell>
          <cell r="K265">
            <v>451.8</v>
          </cell>
          <cell r="L265">
            <v>502</v>
          </cell>
          <cell r="M265">
            <v>90</v>
          </cell>
          <cell r="N265">
            <v>0.45</v>
          </cell>
          <cell r="O265">
            <v>2.89</v>
          </cell>
          <cell r="P265">
            <v>2.44</v>
          </cell>
          <cell r="R265">
            <v>8964.1434262948205</v>
          </cell>
          <cell r="T265">
            <v>1115.5555555555557</v>
          </cell>
          <cell r="V265" t="str">
            <v>GL meter 4.4 MM (Qg T/S&lt;&lt;GL)</v>
          </cell>
          <cell r="W265">
            <v>450</v>
          </cell>
          <cell r="X265">
            <v>2440</v>
          </cell>
        </row>
        <row r="266">
          <cell r="B266">
            <v>43859</v>
          </cell>
          <cell r="C266" t="str">
            <v>B-17ST1</v>
          </cell>
          <cell r="D266" t="str">
            <v>B-17ST1:LG</v>
          </cell>
          <cell r="E266">
            <v>20</v>
          </cell>
          <cell r="F266">
            <v>100</v>
          </cell>
          <cell r="G266">
            <v>188</v>
          </cell>
          <cell r="H266">
            <v>150</v>
          </cell>
          <cell r="I266">
            <v>702</v>
          </cell>
          <cell r="J266">
            <v>78</v>
          </cell>
          <cell r="K266">
            <v>440</v>
          </cell>
          <cell r="L266">
            <v>518</v>
          </cell>
          <cell r="M266">
            <v>84.942084942084946</v>
          </cell>
          <cell r="N266">
            <v>0.7</v>
          </cell>
          <cell r="O266">
            <v>2.6160000000000001</v>
          </cell>
          <cell r="P266">
            <v>1.92</v>
          </cell>
          <cell r="R266">
            <v>8974.3589743589746</v>
          </cell>
          <cell r="T266">
            <v>740</v>
          </cell>
          <cell r="V266" t="str">
            <v>G/L = 3.912 MM (Qg TS&lt;&lt;GL), last sample WC 13-0ct-2019, zero at 0.8 MM</v>
          </cell>
          <cell r="W266">
            <v>700</v>
          </cell>
          <cell r="X266">
            <v>1920</v>
          </cell>
        </row>
        <row r="267">
          <cell r="B267">
            <v>43875</v>
          </cell>
          <cell r="C267" t="str">
            <v>B-17ST1</v>
          </cell>
          <cell r="D267" t="str">
            <v>B-17ST1:LG</v>
          </cell>
          <cell r="E267">
            <v>23</v>
          </cell>
          <cell r="F267">
            <v>100</v>
          </cell>
          <cell r="G267">
            <v>187</v>
          </cell>
          <cell r="H267">
            <v>147</v>
          </cell>
          <cell r="I267">
            <v>671</v>
          </cell>
          <cell r="J267">
            <v>108.8</v>
          </cell>
          <cell r="K267">
            <v>326.3</v>
          </cell>
          <cell r="L267">
            <v>435.1</v>
          </cell>
          <cell r="M267">
            <v>74.994254194438057</v>
          </cell>
          <cell r="N267">
            <v>0.98</v>
          </cell>
          <cell r="O267">
            <v>2.4329999999999998</v>
          </cell>
          <cell r="P267">
            <v>1.45</v>
          </cell>
          <cell r="R267">
            <v>9007.3529411764703</v>
          </cell>
          <cell r="T267">
            <v>443.9795918367347</v>
          </cell>
          <cell r="V267" t="str">
            <v>GL~3.46 MMSCFD (Qg TS&lt;&lt;GL), last sample WC 5 Jan 2020 = 75%</v>
          </cell>
          <cell r="W267">
            <v>980</v>
          </cell>
          <cell r="X267">
            <v>1450</v>
          </cell>
        </row>
        <row r="268">
          <cell r="B268">
            <v>43877</v>
          </cell>
          <cell r="C268" t="str">
            <v>B-17ST1</v>
          </cell>
          <cell r="D268" t="str">
            <v>B-17ST1:LG</v>
          </cell>
          <cell r="E268">
            <v>24</v>
          </cell>
          <cell r="F268">
            <v>100</v>
          </cell>
          <cell r="G268">
            <v>180</v>
          </cell>
          <cell r="H268">
            <v>96</v>
          </cell>
          <cell r="I268">
            <v>628</v>
          </cell>
          <cell r="J268">
            <v>0</v>
          </cell>
          <cell r="K268">
            <v>0</v>
          </cell>
          <cell r="L268">
            <v>0</v>
          </cell>
          <cell r="M268">
            <v>0</v>
          </cell>
          <cell r="N268">
            <v>0.18</v>
          </cell>
          <cell r="O268">
            <v>0.18</v>
          </cell>
          <cell r="P268">
            <v>0</v>
          </cell>
          <cell r="R268">
            <v>0</v>
          </cell>
          <cell r="T268">
            <v>0</v>
          </cell>
          <cell r="V268" t="str">
            <v>NF, GL meter able to zero</v>
          </cell>
          <cell r="W268">
            <v>180</v>
          </cell>
          <cell r="X268">
            <v>0</v>
          </cell>
        </row>
        <row r="269">
          <cell r="B269">
            <v>43885</v>
          </cell>
          <cell r="C269" t="str">
            <v>B-17ST1</v>
          </cell>
          <cell r="D269" t="str">
            <v>B-17ST1:LG</v>
          </cell>
          <cell r="E269">
            <v>22</v>
          </cell>
          <cell r="F269">
            <v>100</v>
          </cell>
          <cell r="G269">
            <v>188</v>
          </cell>
          <cell r="H269">
            <v>147.80000000000001</v>
          </cell>
          <cell r="I269">
            <v>684.34</v>
          </cell>
          <cell r="J269">
            <v>127.3</v>
          </cell>
          <cell r="K269">
            <v>381.8</v>
          </cell>
          <cell r="L269">
            <v>509.1</v>
          </cell>
          <cell r="M269">
            <v>74.995089373404042</v>
          </cell>
          <cell r="N269">
            <v>0.2</v>
          </cell>
          <cell r="O269">
            <v>2.69</v>
          </cell>
          <cell r="P269">
            <v>2.4900000000000002</v>
          </cell>
          <cell r="R269">
            <v>1571.0919088766693</v>
          </cell>
          <cell r="T269">
            <v>2545.5</v>
          </cell>
          <cell r="V269" t="str">
            <v>GL meter 3.6 MM (Qg T/S&lt;&lt;GL),, WC Feb 70% but still use 75% until confirm next month, GOR change to 1600 after NF got 0.2 MM</v>
          </cell>
          <cell r="W269">
            <v>200</v>
          </cell>
          <cell r="X269">
            <v>2490</v>
          </cell>
        </row>
        <row r="270">
          <cell r="B270">
            <v>43911</v>
          </cell>
          <cell r="C270" t="str">
            <v>B-17ST1</v>
          </cell>
          <cell r="D270" t="str">
            <v>B-17ST1:LG</v>
          </cell>
          <cell r="E270">
            <v>12</v>
          </cell>
          <cell r="F270">
            <v>100</v>
          </cell>
          <cell r="G270">
            <v>186</v>
          </cell>
          <cell r="H270">
            <v>113</v>
          </cell>
          <cell r="I270">
            <v>662</v>
          </cell>
          <cell r="J270">
            <v>102</v>
          </cell>
          <cell r="K270">
            <v>239</v>
          </cell>
          <cell r="L270">
            <v>341</v>
          </cell>
          <cell r="M270">
            <v>70.087976539589448</v>
          </cell>
          <cell r="N270">
            <v>8.2000000000000003E-2</v>
          </cell>
          <cell r="O270">
            <v>2.5470000000000002</v>
          </cell>
          <cell r="P270">
            <v>2.4649999999999999</v>
          </cell>
          <cell r="R270">
            <v>803.92156862745094</v>
          </cell>
          <cell r="T270">
            <v>4158.5365853658541</v>
          </cell>
          <cell r="V270" t="str">
            <v>GL meter 3.42 MMSCFD (Qg TS &lt;&lt; GL), WC Feb 70%. after completed slickline job (GLPO retrievable job suspended)</v>
          </cell>
          <cell r="W270">
            <v>82</v>
          </cell>
          <cell r="X270">
            <v>2465</v>
          </cell>
        </row>
        <row r="271">
          <cell r="B271">
            <v>43915</v>
          </cell>
          <cell r="C271" t="str">
            <v>B-17ST1</v>
          </cell>
          <cell r="D271" t="str">
            <v>B-17ST1:LG</v>
          </cell>
          <cell r="E271">
            <v>30</v>
          </cell>
          <cell r="F271">
            <v>100</v>
          </cell>
          <cell r="G271">
            <v>189</v>
          </cell>
          <cell r="H271">
            <v>147</v>
          </cell>
          <cell r="I271">
            <v>697</v>
          </cell>
          <cell r="J271">
            <v>38</v>
          </cell>
          <cell r="K271">
            <v>473</v>
          </cell>
          <cell r="L271">
            <v>511</v>
          </cell>
          <cell r="M271">
            <v>92.563600782778863</v>
          </cell>
          <cell r="N271">
            <v>0.03</v>
          </cell>
          <cell r="O271">
            <v>2.903</v>
          </cell>
          <cell r="P271">
            <v>2.8730000000000002</v>
          </cell>
          <cell r="R271">
            <v>789.47368421052636</v>
          </cell>
          <cell r="T271">
            <v>17033.333333333332</v>
          </cell>
          <cell r="V271" t="str">
            <v>GL meter 3.71 MMSCFD (Qg TS &lt;&lt; GL), WC march 92.6%</v>
          </cell>
          <cell r="W271">
            <v>30</v>
          </cell>
          <cell r="X271">
            <v>2873</v>
          </cell>
        </row>
        <row r="272">
          <cell r="B272">
            <v>43925</v>
          </cell>
          <cell r="C272" t="str">
            <v>B-17ST1</v>
          </cell>
          <cell r="D272" t="str">
            <v>B-17ST1:LG</v>
          </cell>
          <cell r="E272">
            <v>23</v>
          </cell>
          <cell r="F272">
            <v>100</v>
          </cell>
          <cell r="G272">
            <v>183</v>
          </cell>
          <cell r="H272">
            <v>152</v>
          </cell>
          <cell r="I272">
            <v>678</v>
          </cell>
          <cell r="J272">
            <v>142</v>
          </cell>
          <cell r="K272">
            <v>331.4</v>
          </cell>
          <cell r="L272">
            <v>473.4</v>
          </cell>
          <cell r="M272">
            <v>70.004224757076472</v>
          </cell>
          <cell r="N272">
            <v>0.23</v>
          </cell>
          <cell r="O272">
            <v>2.93</v>
          </cell>
          <cell r="P272">
            <v>2.7</v>
          </cell>
          <cell r="R272">
            <v>1619.7183098591549</v>
          </cell>
          <cell r="T272">
            <v>2058.2608695652175</v>
          </cell>
          <cell r="V272" t="str">
            <v>GL meter 3.7 MM (Qg T/S&lt;&lt;GL), WC use Feb 70%</v>
          </cell>
          <cell r="W272">
            <v>230</v>
          </cell>
          <cell r="X272">
            <v>2700</v>
          </cell>
        </row>
        <row r="273">
          <cell r="B273">
            <v>43934</v>
          </cell>
          <cell r="C273" t="str">
            <v>B-17ST1</v>
          </cell>
          <cell r="D273" t="str">
            <v>B-17ST1:LG</v>
          </cell>
          <cell r="E273">
            <v>20</v>
          </cell>
          <cell r="F273">
            <v>100</v>
          </cell>
          <cell r="G273">
            <v>188</v>
          </cell>
          <cell r="H273">
            <v>146</v>
          </cell>
          <cell r="I273">
            <v>675</v>
          </cell>
          <cell r="J273">
            <v>122.4</v>
          </cell>
          <cell r="K273">
            <v>285.60000000000002</v>
          </cell>
          <cell r="L273">
            <v>408</v>
          </cell>
          <cell r="M273">
            <v>70</v>
          </cell>
          <cell r="N273">
            <v>0.2</v>
          </cell>
          <cell r="O273">
            <v>2.81</v>
          </cell>
          <cell r="P273">
            <v>2.61</v>
          </cell>
          <cell r="R273">
            <v>1633.9869281045751</v>
          </cell>
          <cell r="T273">
            <v>2040</v>
          </cell>
          <cell r="V273" t="str">
            <v>GL meter 3.7 MM (Qg T/S&lt;&lt;GL)</v>
          </cell>
          <cell r="W273">
            <v>200</v>
          </cell>
          <cell r="X273">
            <v>2610</v>
          </cell>
        </row>
        <row r="274">
          <cell r="B274">
            <v>43937</v>
          </cell>
          <cell r="C274" t="str">
            <v>B-17ST1</v>
          </cell>
          <cell r="D274" t="str">
            <v>B-17ST1:LG</v>
          </cell>
          <cell r="E274">
            <v>24</v>
          </cell>
          <cell r="F274">
            <v>100</v>
          </cell>
          <cell r="G274">
            <v>189</v>
          </cell>
          <cell r="H274">
            <v>148</v>
          </cell>
          <cell r="I274">
            <v>698</v>
          </cell>
          <cell r="J274">
            <v>144.9</v>
          </cell>
          <cell r="K274">
            <v>338.1</v>
          </cell>
          <cell r="L274">
            <v>483</v>
          </cell>
          <cell r="M274">
            <v>70</v>
          </cell>
          <cell r="N274">
            <v>0.23</v>
          </cell>
          <cell r="O274">
            <v>2.62</v>
          </cell>
          <cell r="P274">
            <v>2.39</v>
          </cell>
          <cell r="R274">
            <v>1587.3015873015872</v>
          </cell>
          <cell r="T274">
            <v>2100.217391304348</v>
          </cell>
          <cell r="V274" t="str">
            <v>GL meter 3.6 MM(Qg T/S&lt;&lt;GL)</v>
          </cell>
          <cell r="W274">
            <v>230</v>
          </cell>
          <cell r="X274">
            <v>2390</v>
          </cell>
        </row>
        <row r="275">
          <cell r="B275">
            <v>43960</v>
          </cell>
          <cell r="C275" t="str">
            <v>B-17ST1</v>
          </cell>
          <cell r="D275" t="str">
            <v>B-17ST1:LG</v>
          </cell>
          <cell r="E275">
            <v>20</v>
          </cell>
          <cell r="F275">
            <v>100</v>
          </cell>
          <cell r="G275">
            <v>180</v>
          </cell>
          <cell r="H275">
            <v>141</v>
          </cell>
          <cell r="I275">
            <v>675</v>
          </cell>
          <cell r="J275">
            <v>123</v>
          </cell>
          <cell r="K275">
            <v>287</v>
          </cell>
          <cell r="L275">
            <v>410</v>
          </cell>
          <cell r="M275">
            <v>70</v>
          </cell>
          <cell r="N275">
            <v>0.185</v>
          </cell>
          <cell r="O275">
            <v>2.3479999999999999</v>
          </cell>
          <cell r="P275">
            <v>2.1629999999999998</v>
          </cell>
          <cell r="R275">
            <v>1504.0650406504064</v>
          </cell>
          <cell r="T275">
            <v>2221.6216216216217</v>
          </cell>
          <cell r="V275" t="str">
            <v>GL meter 3.82 MM(Qg T/S&lt;&lt;GL), WC use Feb 70%</v>
          </cell>
          <cell r="W275">
            <v>185</v>
          </cell>
          <cell r="X275">
            <v>2163</v>
          </cell>
        </row>
        <row r="276">
          <cell r="B276">
            <v>43972</v>
          </cell>
          <cell r="C276" t="str">
            <v>B-17ST1</v>
          </cell>
          <cell r="D276" t="str">
            <v>B-17ST1:LG</v>
          </cell>
          <cell r="E276">
            <v>16</v>
          </cell>
          <cell r="F276">
            <v>100</v>
          </cell>
          <cell r="G276">
            <v>175</v>
          </cell>
          <cell r="H276">
            <v>147</v>
          </cell>
          <cell r="I276">
            <v>656</v>
          </cell>
          <cell r="J276">
            <v>132</v>
          </cell>
          <cell r="K276">
            <v>308</v>
          </cell>
          <cell r="L276">
            <v>440</v>
          </cell>
          <cell r="M276">
            <v>70</v>
          </cell>
          <cell r="N276">
            <v>0.19800000000000001</v>
          </cell>
          <cell r="O276">
            <v>2.3940000000000001</v>
          </cell>
          <cell r="P276">
            <v>2.1960000000000002</v>
          </cell>
          <cell r="R276">
            <v>1500</v>
          </cell>
          <cell r="T276">
            <v>2222.2222222222222</v>
          </cell>
          <cell r="V276" t="str">
            <v>GL meter 3.46 MM(Qg T/S&lt;&lt;GL), WC use Feb 70%</v>
          </cell>
          <cell r="W276">
            <v>198</v>
          </cell>
          <cell r="X276">
            <v>2196</v>
          </cell>
        </row>
        <row r="277">
          <cell r="B277">
            <v>44015</v>
          </cell>
          <cell r="C277" t="str">
            <v>B-17ST1</v>
          </cell>
          <cell r="D277" t="str">
            <v>B-17ST1:LG</v>
          </cell>
          <cell r="E277">
            <v>18</v>
          </cell>
          <cell r="F277">
            <v>100</v>
          </cell>
          <cell r="G277">
            <v>175</v>
          </cell>
          <cell r="H277">
            <v>142</v>
          </cell>
          <cell r="I277">
            <v>696</v>
          </cell>
          <cell r="J277">
            <v>139</v>
          </cell>
          <cell r="K277">
            <v>340</v>
          </cell>
          <cell r="L277">
            <v>479</v>
          </cell>
          <cell r="M277">
            <v>70.981210855949897</v>
          </cell>
          <cell r="N277">
            <v>0.20799999999999999</v>
          </cell>
          <cell r="O277">
            <v>2.738</v>
          </cell>
          <cell r="P277">
            <v>2.5299999999999998</v>
          </cell>
          <cell r="Q277">
            <v>100</v>
          </cell>
          <cell r="R277">
            <v>1496.4028776978416</v>
          </cell>
          <cell r="T277">
            <v>2302.8846153846152</v>
          </cell>
          <cell r="V277" t="str">
            <v>GL 4.2 MMSCFD (Qg TS &lt;&lt; GL rate), use water cut 71% (June 4), GOR 1500 scf/bbl</v>
          </cell>
          <cell r="W277">
            <v>208</v>
          </cell>
          <cell r="X277">
            <v>2530</v>
          </cell>
        </row>
        <row r="278">
          <cell r="B278">
            <v>44042</v>
          </cell>
          <cell r="C278" t="str">
            <v>B-17ST1</v>
          </cell>
          <cell r="D278" t="str">
            <v>B-17ST1:LG</v>
          </cell>
          <cell r="E278">
            <v>20</v>
          </cell>
          <cell r="F278">
            <v>100</v>
          </cell>
          <cell r="G278">
            <v>188</v>
          </cell>
          <cell r="H278">
            <v>125</v>
          </cell>
          <cell r="I278">
            <v>683</v>
          </cell>
          <cell r="J278">
            <v>121</v>
          </cell>
          <cell r="K278">
            <v>283</v>
          </cell>
          <cell r="L278">
            <v>404</v>
          </cell>
          <cell r="M278">
            <v>70.049504950495049</v>
          </cell>
          <cell r="N278">
            <v>0.182</v>
          </cell>
          <cell r="O278">
            <v>2.5419999999999998</v>
          </cell>
          <cell r="P278">
            <v>2.36</v>
          </cell>
          <cell r="Q278">
            <v>100</v>
          </cell>
          <cell r="R278">
            <v>1504.1322314049587</v>
          </cell>
          <cell r="T278">
            <v>2225.2747252747254</v>
          </cell>
          <cell r="V278" t="str">
            <v>GL 4.12 MMSCFD (Qg TS &lt;&lt; GL rate), use water cut 70% (July 6), GOR 1500 scf/bbl</v>
          </cell>
          <cell r="W278">
            <v>182</v>
          </cell>
          <cell r="X278">
            <v>2360</v>
          </cell>
        </row>
        <row r="279">
          <cell r="B279">
            <v>44059</v>
          </cell>
          <cell r="C279" t="str">
            <v>B-17ST1</v>
          </cell>
          <cell r="D279" t="str">
            <v>B-17ST1:LG</v>
          </cell>
          <cell r="E279">
            <v>21</v>
          </cell>
          <cell r="F279">
            <v>100</v>
          </cell>
          <cell r="G279">
            <v>204</v>
          </cell>
          <cell r="H279">
            <v>124</v>
          </cell>
          <cell r="I279">
            <v>698</v>
          </cell>
          <cell r="J279">
            <v>98</v>
          </cell>
          <cell r="K279">
            <v>230</v>
          </cell>
          <cell r="L279">
            <v>328</v>
          </cell>
          <cell r="M279">
            <v>70.121951219512198</v>
          </cell>
          <cell r="N279">
            <v>0.14799999999999999</v>
          </cell>
          <cell r="O279">
            <v>2.5649999999999999</v>
          </cell>
          <cell r="P279">
            <v>2.4169999999999998</v>
          </cell>
          <cell r="Q279">
            <v>100</v>
          </cell>
          <cell r="R279">
            <v>1510.204081632653</v>
          </cell>
          <cell r="T279">
            <v>2216.2162162162163</v>
          </cell>
          <cell r="V279" t="str">
            <v>GL Meter ~4.1 MMSCFD (GL meter &gt;&gt; Qg TS), use WC 70% (July 6) since the sample WC 81% (August 4) increase</v>
          </cell>
          <cell r="W279">
            <v>148</v>
          </cell>
          <cell r="X279">
            <v>2417</v>
          </cell>
        </row>
        <row r="280">
          <cell r="B280">
            <v>44060</v>
          </cell>
          <cell r="C280" t="str">
            <v>B-17ST1</v>
          </cell>
          <cell r="D280" t="str">
            <v>B-17ST1:LG</v>
          </cell>
          <cell r="E280">
            <v>15</v>
          </cell>
          <cell r="F280">
            <v>100</v>
          </cell>
          <cell r="G280">
            <v>207</v>
          </cell>
          <cell r="H280">
            <v>124</v>
          </cell>
          <cell r="I280">
            <v>735</v>
          </cell>
          <cell r="J280">
            <v>102</v>
          </cell>
          <cell r="K280">
            <v>239</v>
          </cell>
          <cell r="L280">
            <v>341</v>
          </cell>
          <cell r="M280">
            <v>70.087976539589448</v>
          </cell>
          <cell r="N280">
            <v>0.154</v>
          </cell>
          <cell r="O280">
            <v>3.0640000000000001</v>
          </cell>
          <cell r="P280">
            <v>2.91</v>
          </cell>
          <cell r="Q280">
            <v>100</v>
          </cell>
          <cell r="R280">
            <v>1509.8039215686274</v>
          </cell>
          <cell r="T280">
            <v>2214.2857142857142</v>
          </cell>
          <cell r="V280" t="str">
            <v>GL Meter ~4.7 MMSCFD (GL meter &gt;&gt; Qg TS), use WC 70% (July 6) since the sample WC 81% (August 4) increase, use manual valve to adjust GL rate</v>
          </cell>
          <cell r="W280">
            <v>154</v>
          </cell>
          <cell r="X280">
            <v>2910</v>
          </cell>
        </row>
        <row r="281">
          <cell r="B281">
            <v>44089</v>
          </cell>
          <cell r="C281" t="str">
            <v>B-17ST1</v>
          </cell>
          <cell r="D281" t="str">
            <v>B-17ST1:LG</v>
          </cell>
          <cell r="E281">
            <v>26</v>
          </cell>
          <cell r="F281">
            <v>100</v>
          </cell>
          <cell r="G281">
            <v>212</v>
          </cell>
          <cell r="H281">
            <v>121</v>
          </cell>
          <cell r="I281">
            <v>753</v>
          </cell>
          <cell r="J281">
            <v>102</v>
          </cell>
          <cell r="K281">
            <v>262</v>
          </cell>
          <cell r="L281">
            <v>364</v>
          </cell>
          <cell r="M281">
            <v>71.978021978021971</v>
          </cell>
          <cell r="N281">
            <v>0.153</v>
          </cell>
          <cell r="O281">
            <v>3.085</v>
          </cell>
          <cell r="P281">
            <v>2.9319999999999999</v>
          </cell>
          <cell r="Q281">
            <v>100</v>
          </cell>
          <cell r="R281">
            <v>1500</v>
          </cell>
          <cell r="T281">
            <v>2379.0849673202615</v>
          </cell>
          <cell r="V281" t="str">
            <v>GLmeter  4.93 MMSCFD (GL meter &gt;&gt; Qg TS), WC~72%</v>
          </cell>
          <cell r="W281">
            <v>153</v>
          </cell>
          <cell r="X281">
            <v>2932</v>
          </cell>
        </row>
        <row r="282">
          <cell r="B282">
            <v>44114</v>
          </cell>
          <cell r="C282" t="str">
            <v>B-17ST1</v>
          </cell>
          <cell r="D282" t="str">
            <v>B-17ST1:LG</v>
          </cell>
          <cell r="E282">
            <v>23</v>
          </cell>
          <cell r="F282">
            <v>100</v>
          </cell>
          <cell r="G282">
            <v>220</v>
          </cell>
          <cell r="H282">
            <v>118</v>
          </cell>
          <cell r="I282">
            <v>759</v>
          </cell>
          <cell r="J282">
            <v>94</v>
          </cell>
          <cell r="K282">
            <v>242</v>
          </cell>
          <cell r="L282">
            <v>336</v>
          </cell>
          <cell r="M282">
            <v>72.023809523809518</v>
          </cell>
          <cell r="N282">
            <v>0.14099999999999999</v>
          </cell>
          <cell r="O282">
            <v>2.903</v>
          </cell>
          <cell r="P282">
            <v>2.762</v>
          </cell>
          <cell r="Q282">
            <v>100</v>
          </cell>
          <cell r="R282">
            <v>1500</v>
          </cell>
          <cell r="T282">
            <v>2382.9787234042551</v>
          </cell>
          <cell r="V282" t="str">
            <v>GL~4.75 MMSCFD (GL meter &gt;&gt; Qg TS), use WC~72% (Sep 08)</v>
          </cell>
          <cell r="W282">
            <v>141</v>
          </cell>
          <cell r="X282">
            <v>2762</v>
          </cell>
        </row>
        <row r="283">
          <cell r="B283">
            <v>44120</v>
          </cell>
          <cell r="C283" t="str">
            <v>B-17ST1</v>
          </cell>
          <cell r="D283" t="str">
            <v>B-17ST1:LG</v>
          </cell>
          <cell r="E283">
            <v>14</v>
          </cell>
          <cell r="F283">
            <v>100</v>
          </cell>
          <cell r="G283">
            <v>210</v>
          </cell>
          <cell r="H283">
            <v>99</v>
          </cell>
          <cell r="I283">
            <v>1247</v>
          </cell>
          <cell r="J283">
            <v>75</v>
          </cell>
          <cell r="K283">
            <v>192</v>
          </cell>
          <cell r="L283">
            <v>267</v>
          </cell>
          <cell r="M283">
            <v>71.910112359550567</v>
          </cell>
          <cell r="N283">
            <v>0.112</v>
          </cell>
          <cell r="O283">
            <v>7.5279999999999996</v>
          </cell>
          <cell r="P283">
            <v>7.4160000000000004</v>
          </cell>
          <cell r="Q283">
            <v>100</v>
          </cell>
          <cell r="R283">
            <v>1493.3333333333333</v>
          </cell>
          <cell r="T283">
            <v>2383.9285714285716</v>
          </cell>
          <cell r="V283" t="str">
            <v>GL~4.46 MMSCFD (GL meter &gt;&gt; Qg TS), WC~72% after EHO tot S/D</v>
          </cell>
          <cell r="W283">
            <v>112</v>
          </cell>
          <cell r="X283">
            <v>7416</v>
          </cell>
        </row>
        <row r="284">
          <cell r="B284">
            <v>44126</v>
          </cell>
          <cell r="C284" t="str">
            <v>B-17ST1</v>
          </cell>
          <cell r="D284" t="str">
            <v>B-17ST1:LG</v>
          </cell>
          <cell r="E284">
            <v>24</v>
          </cell>
          <cell r="F284">
            <v>100</v>
          </cell>
          <cell r="G284">
            <v>215</v>
          </cell>
          <cell r="H284">
            <v>97</v>
          </cell>
          <cell r="I284">
            <v>1232</v>
          </cell>
          <cell r="J284">
            <v>83</v>
          </cell>
          <cell r="K284">
            <v>212</v>
          </cell>
          <cell r="L284">
            <v>295</v>
          </cell>
          <cell r="M284">
            <v>71.86440677966101</v>
          </cell>
          <cell r="N284">
            <v>0.12</v>
          </cell>
          <cell r="O284">
            <v>8.75</v>
          </cell>
          <cell r="P284">
            <v>8.6</v>
          </cell>
          <cell r="R284">
            <v>1445.7831325301204</v>
          </cell>
          <cell r="T284">
            <v>2458.3333333333335</v>
          </cell>
          <cell r="V284" t="str">
            <v>GL NaN over range, GL too much</v>
          </cell>
          <cell r="W284">
            <v>120</v>
          </cell>
          <cell r="X284">
            <v>8600</v>
          </cell>
        </row>
        <row r="285">
          <cell r="B285">
            <v>44129</v>
          </cell>
          <cell r="C285" t="str">
            <v>B-17ST1</v>
          </cell>
          <cell r="D285" t="str">
            <v>B-17ST1:LG</v>
          </cell>
          <cell r="E285">
            <v>24</v>
          </cell>
          <cell r="F285">
            <v>100</v>
          </cell>
          <cell r="G285">
            <v>185</v>
          </cell>
          <cell r="H285">
            <v>82</v>
          </cell>
          <cell r="I285">
            <v>1473</v>
          </cell>
          <cell r="J285">
            <v>43</v>
          </cell>
          <cell r="K285">
            <v>110</v>
          </cell>
          <cell r="L285">
            <v>153</v>
          </cell>
          <cell r="M285">
            <v>71.895424836601308</v>
          </cell>
          <cell r="N285">
            <v>0.06</v>
          </cell>
          <cell r="O285">
            <v>0.7</v>
          </cell>
          <cell r="P285">
            <v>0.63</v>
          </cell>
          <cell r="R285">
            <v>1395.3488372093022</v>
          </cell>
          <cell r="T285">
            <v>2550</v>
          </cell>
          <cell r="V285" t="str">
            <v xml:space="preserve">GL 1.2 MM (Qg T/S&lt;&lt;GL meter), after adjust GL rate but then THT and gas at T/S decrease with CHP still high (normal ~700 psig) </v>
          </cell>
          <cell r="W285">
            <v>60</v>
          </cell>
          <cell r="X285">
            <v>630</v>
          </cell>
        </row>
        <row r="286">
          <cell r="B286">
            <v>44139</v>
          </cell>
          <cell r="C286" t="str">
            <v>B-17ST1</v>
          </cell>
          <cell r="D286" t="str">
            <v>B-17ST1:LG</v>
          </cell>
          <cell r="E286">
            <v>19</v>
          </cell>
          <cell r="F286">
            <v>100</v>
          </cell>
          <cell r="G286">
            <v>199.04</v>
          </cell>
          <cell r="H286">
            <v>90.24</v>
          </cell>
          <cell r="I286">
            <v>597.57000000000005</v>
          </cell>
          <cell r="J286">
            <v>19.897500000000001</v>
          </cell>
          <cell r="K286">
            <v>6.6325000000000003</v>
          </cell>
          <cell r="L286">
            <v>26.53</v>
          </cell>
          <cell r="M286">
            <v>25</v>
          </cell>
          <cell r="N286">
            <v>0.06</v>
          </cell>
          <cell r="O286">
            <v>0.06</v>
          </cell>
          <cell r="P286">
            <v>0</v>
          </cell>
          <cell r="R286">
            <v>3015.4542027892953</v>
          </cell>
          <cell r="T286">
            <v>442.16666666666669</v>
          </cell>
          <cell r="V286" t="str">
            <v>NF, small gas aso recorded at T/S (post venting), WC 25% (4 NOV 2020)</v>
          </cell>
          <cell r="W286">
            <v>60</v>
          </cell>
          <cell r="X286">
            <v>0</v>
          </cell>
        </row>
        <row r="287">
          <cell r="B287">
            <v>44142</v>
          </cell>
          <cell r="C287" t="str">
            <v>B-17ST1</v>
          </cell>
          <cell r="D287" t="str">
            <v>B-17ST1:LG</v>
          </cell>
          <cell r="E287">
            <v>22</v>
          </cell>
          <cell r="F287">
            <v>100</v>
          </cell>
          <cell r="G287">
            <v>180.67</v>
          </cell>
          <cell r="H287">
            <v>82.2</v>
          </cell>
          <cell r="I287">
            <v>1564</v>
          </cell>
          <cell r="J287">
            <v>46.2</v>
          </cell>
          <cell r="K287">
            <v>15.4</v>
          </cell>
          <cell r="L287">
            <v>61.6</v>
          </cell>
          <cell r="M287">
            <v>25</v>
          </cell>
          <cell r="N287">
            <v>3.5999999999999997E-2</v>
          </cell>
          <cell r="O287">
            <v>0.85</v>
          </cell>
          <cell r="P287">
            <v>0.81299999999999994</v>
          </cell>
          <cell r="R287">
            <v>779.22077922077926</v>
          </cell>
          <cell r="T287">
            <v>1711.1111111111111</v>
          </cell>
          <cell r="V287" t="str">
            <v>GL meter 1.2 MM (Qg T/S&lt;GL meter), WC 25% (04 Nov 20), after bleed off CHP and venting, suspect GLPO plugging</v>
          </cell>
          <cell r="W287">
            <v>36</v>
          </cell>
          <cell r="X287">
            <v>813</v>
          </cell>
        </row>
        <row r="288">
          <cell r="B288">
            <v>44158</v>
          </cell>
          <cell r="C288" t="str">
            <v>B-17ST1</v>
          </cell>
          <cell r="D288" t="str">
            <v>B-17ST1:LG</v>
          </cell>
          <cell r="E288">
            <v>21</v>
          </cell>
          <cell r="F288">
            <v>100</v>
          </cell>
          <cell r="G288">
            <v>203</v>
          </cell>
          <cell r="H288">
            <v>89</v>
          </cell>
          <cell r="I288">
            <v>1530</v>
          </cell>
          <cell r="J288">
            <v>92</v>
          </cell>
          <cell r="K288">
            <v>31</v>
          </cell>
          <cell r="L288">
            <v>123</v>
          </cell>
          <cell r="M288">
            <v>25.203252032520325</v>
          </cell>
          <cell r="N288">
            <v>0.13800000000000001</v>
          </cell>
          <cell r="O288">
            <v>0.63500000000000001</v>
          </cell>
          <cell r="P288">
            <v>0.497</v>
          </cell>
          <cell r="R288">
            <v>1500</v>
          </cell>
          <cell r="T288">
            <v>884.05797101449275</v>
          </cell>
          <cell r="V288" t="str">
            <v>GL meter 1.2 MM (Qg T/S&lt;GL meter), WC 25% (04 Nov 20), intermittent flow</v>
          </cell>
          <cell r="W288">
            <v>138</v>
          </cell>
          <cell r="X288">
            <v>497</v>
          </cell>
        </row>
        <row r="289">
          <cell r="B289">
            <v>44161</v>
          </cell>
          <cell r="C289" t="str">
            <v>B-17ST1</v>
          </cell>
          <cell r="D289" t="str">
            <v>B-17ST1:LG</v>
          </cell>
          <cell r="E289">
            <v>46</v>
          </cell>
          <cell r="F289">
            <v>100</v>
          </cell>
          <cell r="G289">
            <v>195</v>
          </cell>
          <cell r="H289">
            <v>91</v>
          </cell>
          <cell r="I289">
            <v>1589</v>
          </cell>
          <cell r="J289">
            <v>75</v>
          </cell>
          <cell r="K289">
            <v>25</v>
          </cell>
          <cell r="L289">
            <v>100</v>
          </cell>
          <cell r="M289">
            <v>25</v>
          </cell>
          <cell r="N289">
            <v>0.112</v>
          </cell>
          <cell r="O289">
            <v>0.95199999999999996</v>
          </cell>
          <cell r="P289">
            <v>0.84</v>
          </cell>
          <cell r="Q289">
            <v>72</v>
          </cell>
          <cell r="R289">
            <v>1493.3333333333333</v>
          </cell>
          <cell r="T289">
            <v>892.85714285714289</v>
          </cell>
          <cell r="V289" t="str">
            <v>GL 1.32 MMSCFD (GL meter &gt; Qg TS), WC~25%, Post GIC running</v>
          </cell>
          <cell r="W289">
            <v>112</v>
          </cell>
          <cell r="X289">
            <v>840</v>
          </cell>
        </row>
        <row r="290">
          <cell r="B290">
            <v>44193</v>
          </cell>
          <cell r="C290" t="str">
            <v>B-17ST1</v>
          </cell>
          <cell r="D290" t="str">
            <v>B-17ST1:LG</v>
          </cell>
          <cell r="E290">
            <v>12</v>
          </cell>
          <cell r="F290">
            <v>100</v>
          </cell>
          <cell r="G290">
            <v>197</v>
          </cell>
          <cell r="H290">
            <v>87</v>
          </cell>
          <cell r="I290">
            <v>1434</v>
          </cell>
          <cell r="J290">
            <v>102</v>
          </cell>
          <cell r="K290">
            <v>33</v>
          </cell>
          <cell r="L290">
            <v>135</v>
          </cell>
          <cell r="M290">
            <v>24.444444444444443</v>
          </cell>
          <cell r="N290">
            <v>8.1000000000000003E-2</v>
          </cell>
          <cell r="O290">
            <v>0.97</v>
          </cell>
          <cell r="P290">
            <v>0.88</v>
          </cell>
          <cell r="R290">
            <v>794.11764705882354</v>
          </cell>
          <cell r="T290">
            <v>1666.6666666666667</v>
          </cell>
          <cell r="V290" t="str">
            <v>GL meter 1.4 MM (Qg T/S&lt;&lt;GL meter), still low GL rate with high CHP</v>
          </cell>
          <cell r="W290">
            <v>81</v>
          </cell>
          <cell r="X290">
            <v>880</v>
          </cell>
        </row>
        <row r="291">
          <cell r="B291">
            <v>44214</v>
          </cell>
          <cell r="C291" t="str">
            <v>B-17ST1</v>
          </cell>
          <cell r="D291" t="str">
            <v>B-17ST1:LG</v>
          </cell>
          <cell r="E291">
            <v>13</v>
          </cell>
          <cell r="F291">
            <v>100</v>
          </cell>
          <cell r="G291">
            <v>190</v>
          </cell>
          <cell r="H291">
            <v>75</v>
          </cell>
          <cell r="I291">
            <v>1460</v>
          </cell>
          <cell r="J291">
            <v>21</v>
          </cell>
          <cell r="K291">
            <v>4</v>
          </cell>
          <cell r="L291">
            <v>25</v>
          </cell>
          <cell r="M291">
            <v>16</v>
          </cell>
          <cell r="N291">
            <v>3.2000000000000001E-2</v>
          </cell>
          <cell r="O291">
            <v>0.96899999999999997</v>
          </cell>
          <cell r="P291">
            <v>0.93700000000000006</v>
          </cell>
          <cell r="Q291">
            <v>99</v>
          </cell>
          <cell r="R291">
            <v>1523.8095238095239</v>
          </cell>
          <cell r="T291">
            <v>781.25</v>
          </cell>
          <cell r="V291" t="str">
            <v>GL meter 1.35 MM (Qg TS &lt;&lt; GL meter), WC use 15%, suspect problem with surface or downhole GLM valve</v>
          </cell>
          <cell r="W291">
            <v>32</v>
          </cell>
          <cell r="X291">
            <v>937</v>
          </cell>
        </row>
        <row r="292">
          <cell r="B292">
            <v>44215</v>
          </cell>
          <cell r="C292" t="str">
            <v>B-17ST1</v>
          </cell>
          <cell r="D292" t="str">
            <v>B-17ST1:LG</v>
          </cell>
          <cell r="E292">
            <v>13</v>
          </cell>
          <cell r="F292">
            <v>100</v>
          </cell>
          <cell r="G292">
            <v>190</v>
          </cell>
          <cell r="H292">
            <v>76</v>
          </cell>
          <cell r="I292">
            <v>1550</v>
          </cell>
          <cell r="J292">
            <v>31</v>
          </cell>
          <cell r="K292">
            <v>6</v>
          </cell>
          <cell r="L292">
            <v>37</v>
          </cell>
          <cell r="M292">
            <v>16.216216216216218</v>
          </cell>
          <cell r="N292">
            <v>4.7E-2</v>
          </cell>
          <cell r="O292">
            <v>1.0349999999999999</v>
          </cell>
          <cell r="P292">
            <v>0.98799999999999999</v>
          </cell>
          <cell r="Q292">
            <v>99</v>
          </cell>
          <cell r="R292">
            <v>1516.1290322580646</v>
          </cell>
          <cell r="T292">
            <v>787.23404255319144</v>
          </cell>
          <cell r="V292" t="str">
            <v>GL meter 1.4 MM (Qg TS &lt;&lt; GL meter), WC use 15%, suspect problem with surface or downhole GLM valve</v>
          </cell>
          <cell r="W292">
            <v>47</v>
          </cell>
          <cell r="X292">
            <v>988</v>
          </cell>
        </row>
        <row r="293">
          <cell r="B293">
            <v>44320</v>
          </cell>
          <cell r="C293" t="str">
            <v>B-17ST1</v>
          </cell>
          <cell r="D293" t="str">
            <v>B-17ST1:LG</v>
          </cell>
          <cell r="E293">
            <v>21</v>
          </cell>
          <cell r="F293">
            <v>100</v>
          </cell>
          <cell r="G293">
            <v>214</v>
          </cell>
          <cell r="H293">
            <v>76</v>
          </cell>
          <cell r="I293">
            <v>1417</v>
          </cell>
          <cell r="J293">
            <v>17</v>
          </cell>
          <cell r="K293">
            <v>9</v>
          </cell>
          <cell r="L293">
            <v>26</v>
          </cell>
          <cell r="M293">
            <v>34.615384615384613</v>
          </cell>
          <cell r="N293">
            <v>2.5000000000000001E-2</v>
          </cell>
          <cell r="O293">
            <v>1.0940000000000001</v>
          </cell>
          <cell r="P293">
            <v>1.069</v>
          </cell>
          <cell r="Q293">
            <v>99</v>
          </cell>
          <cell r="R293">
            <v>1470.5882352941176</v>
          </cell>
          <cell r="T293">
            <v>1040</v>
          </cell>
          <cell r="V293" t="str">
            <v>GL meter 1.41 MMSCFD (Qg TS &lt;&lt; GL meter), intermittent flow</v>
          </cell>
          <cell r="W293">
            <v>25</v>
          </cell>
          <cell r="X293">
            <v>1069</v>
          </cell>
        </row>
        <row r="294">
          <cell r="B294">
            <v>44347</v>
          </cell>
          <cell r="C294" t="str">
            <v>B-17ST1</v>
          </cell>
          <cell r="D294" t="str">
            <v>B-17ST1:LG</v>
          </cell>
          <cell r="E294">
            <v>20</v>
          </cell>
          <cell r="F294">
            <v>100</v>
          </cell>
          <cell r="G294">
            <v>207</v>
          </cell>
          <cell r="H294">
            <v>90</v>
          </cell>
          <cell r="I294">
            <v>1405</v>
          </cell>
          <cell r="J294">
            <v>212</v>
          </cell>
          <cell r="K294">
            <v>2</v>
          </cell>
          <cell r="L294">
            <v>214</v>
          </cell>
          <cell r="M294">
            <v>0.93457943925233644</v>
          </cell>
          <cell r="N294">
            <v>0.32</v>
          </cell>
          <cell r="O294">
            <v>1.72</v>
          </cell>
          <cell r="P294">
            <v>1.4</v>
          </cell>
          <cell r="Q294">
            <v>99</v>
          </cell>
          <cell r="R294">
            <v>1509.433962264151</v>
          </cell>
          <cell r="T294">
            <v>668.75</v>
          </cell>
          <cell r="V294" t="str">
            <v>GL meter 2.01 MMSCFD (Qg TS &lt;&lt; GL meter), WC 0-1% (June1&amp;2), use WC 1% for welltest</v>
          </cell>
          <cell r="W294">
            <v>320</v>
          </cell>
          <cell r="X294">
            <v>1400</v>
          </cell>
        </row>
        <row r="295">
          <cell r="B295">
            <v>44377</v>
          </cell>
          <cell r="C295" t="str">
            <v>B-17ST1</v>
          </cell>
          <cell r="D295" t="str">
            <v>B-17ST1:LG</v>
          </cell>
          <cell r="E295">
            <v>18</v>
          </cell>
          <cell r="F295">
            <v>100</v>
          </cell>
          <cell r="G295">
            <v>214</v>
          </cell>
          <cell r="H295">
            <v>171</v>
          </cell>
          <cell r="I295">
            <v>1496</v>
          </cell>
          <cell r="J295">
            <v>131</v>
          </cell>
          <cell r="K295">
            <v>740</v>
          </cell>
          <cell r="L295">
            <v>871</v>
          </cell>
          <cell r="M295">
            <v>84.959816303099885</v>
          </cell>
          <cell r="N295">
            <v>0.19600000000000001</v>
          </cell>
          <cell r="O295">
            <v>2.2469999999999999</v>
          </cell>
          <cell r="P295">
            <v>2.0510000000000002</v>
          </cell>
          <cell r="Q295">
            <v>99</v>
          </cell>
          <cell r="R295">
            <v>1496.1832061068703</v>
          </cell>
          <cell r="T295">
            <v>4443.8775510204077</v>
          </cell>
          <cell r="V295" t="str">
            <v xml:space="preserve">GL meter 1.57 (suspect error), WC sampling~97% (July 1), 87.5%, 83% (July 2) </v>
          </cell>
          <cell r="W295">
            <v>196</v>
          </cell>
          <cell r="X295">
            <v>2051</v>
          </cell>
        </row>
        <row r="296">
          <cell r="B296">
            <v>44416</v>
          </cell>
          <cell r="C296" t="str">
            <v>B-17ST1</v>
          </cell>
          <cell r="D296" t="str">
            <v>B-17ST1:LG</v>
          </cell>
          <cell r="E296">
            <v>18</v>
          </cell>
          <cell r="F296">
            <v>100</v>
          </cell>
          <cell r="G296">
            <v>221</v>
          </cell>
          <cell r="H296">
            <v>76</v>
          </cell>
          <cell r="I296">
            <v>1495</v>
          </cell>
          <cell r="J296">
            <v>3.15</v>
          </cell>
          <cell r="K296">
            <v>20.99</v>
          </cell>
          <cell r="L296">
            <v>24.14</v>
          </cell>
          <cell r="M296">
            <v>86.951118475559241</v>
          </cell>
          <cell r="N296">
            <v>0</v>
          </cell>
          <cell r="O296">
            <v>0</v>
          </cell>
          <cell r="P296">
            <v>0</v>
          </cell>
          <cell r="R296">
            <v>0</v>
          </cell>
          <cell r="T296">
            <v>0</v>
          </cell>
          <cell r="V296" t="str">
            <v>GL full open, seems no kick off, GL meter 1.41 MMSCFD .. gas TS ~0 MMSCFD</v>
          </cell>
          <cell r="W296">
            <v>0</v>
          </cell>
          <cell r="X296">
            <v>0</v>
          </cell>
        </row>
        <row r="297">
          <cell r="B297">
            <v>44443</v>
          </cell>
          <cell r="C297" t="str">
            <v>B-17ST1</v>
          </cell>
          <cell r="D297" t="str">
            <v>B-17ST1:LG</v>
          </cell>
          <cell r="E297">
            <v>14</v>
          </cell>
          <cell r="F297">
            <v>100</v>
          </cell>
          <cell r="G297">
            <v>228</v>
          </cell>
          <cell r="H297">
            <v>83</v>
          </cell>
          <cell r="I297">
            <v>1314</v>
          </cell>
          <cell r="J297">
            <v>10</v>
          </cell>
          <cell r="K297">
            <v>58</v>
          </cell>
          <cell r="L297">
            <v>68</v>
          </cell>
          <cell r="M297">
            <v>85.294117647058826</v>
          </cell>
          <cell r="N297">
            <v>1.4999999999999999E-2</v>
          </cell>
          <cell r="O297">
            <v>0.188</v>
          </cell>
          <cell r="P297">
            <v>0.17299999999999999</v>
          </cell>
          <cell r="R297">
            <v>1500</v>
          </cell>
          <cell r="T297">
            <v>4600</v>
          </cell>
          <cell r="V297" t="str">
            <v>GL, intermittenly, GL meter 1.61 MMSCFD, (GL meter &gt;&gt; Qg TS)</v>
          </cell>
          <cell r="W297">
            <v>15</v>
          </cell>
          <cell r="X297">
            <v>173</v>
          </cell>
        </row>
        <row r="298">
          <cell r="B298">
            <v>44456</v>
          </cell>
          <cell r="C298" t="str">
            <v>B-17ST1</v>
          </cell>
          <cell r="D298" t="str">
            <v>B-17ST1:LG</v>
          </cell>
          <cell r="E298">
            <v>23</v>
          </cell>
          <cell r="F298">
            <v>100</v>
          </cell>
          <cell r="G298">
            <v>212</v>
          </cell>
          <cell r="H298">
            <v>99</v>
          </cell>
          <cell r="I298">
            <v>1285</v>
          </cell>
          <cell r="J298">
            <v>30</v>
          </cell>
          <cell r="K298">
            <v>172</v>
          </cell>
          <cell r="L298">
            <v>202</v>
          </cell>
          <cell r="M298">
            <v>85.148514851485146</v>
          </cell>
          <cell r="N298">
            <v>4.5999999999999999E-2</v>
          </cell>
          <cell r="O298">
            <v>0.47099999999999997</v>
          </cell>
          <cell r="P298">
            <v>0.42499999999999999</v>
          </cell>
          <cell r="R298">
            <v>1533.3333333333333</v>
          </cell>
          <cell r="T298">
            <v>4391.304347826087</v>
          </cell>
          <cell r="V298" t="str">
            <v xml:space="preserve">GL, intermittently, GL meter 1.76 MMSCFD, (GL meter &gt;&gt; Qg TS),  sampling looks 0%, </v>
          </cell>
          <cell r="W298">
            <v>46</v>
          </cell>
          <cell r="X298">
            <v>425</v>
          </cell>
        </row>
        <row r="299">
          <cell r="B299">
            <v>44475</v>
          </cell>
          <cell r="C299" t="str">
            <v>B-17ST1</v>
          </cell>
          <cell r="D299" t="str">
            <v>B-17ST1:LG</v>
          </cell>
          <cell r="E299">
            <v>15</v>
          </cell>
          <cell r="F299">
            <v>100</v>
          </cell>
          <cell r="G299">
            <v>190</v>
          </cell>
          <cell r="H299">
            <v>82</v>
          </cell>
          <cell r="I299">
            <v>1258</v>
          </cell>
          <cell r="J299">
            <v>2.1</v>
          </cell>
          <cell r="K299">
            <v>11.9</v>
          </cell>
          <cell r="L299">
            <v>14</v>
          </cell>
          <cell r="M299">
            <v>85</v>
          </cell>
          <cell r="N299">
            <v>0</v>
          </cell>
          <cell r="O299">
            <v>0</v>
          </cell>
          <cell r="P299">
            <v>0</v>
          </cell>
          <cell r="R299">
            <v>0</v>
          </cell>
          <cell r="T299">
            <v>0</v>
          </cell>
          <cell r="V299" t="str">
            <v>GL full open, seems no kick off, GL meter 1.39 MMSCFD .. gas TS ~0 MMSCFD</v>
          </cell>
          <cell r="W299">
            <v>0</v>
          </cell>
          <cell r="X299">
            <v>0</v>
          </cell>
        </row>
        <row r="300">
          <cell r="B300">
            <v>44493</v>
          </cell>
          <cell r="C300" t="str">
            <v>B-17ST1</v>
          </cell>
          <cell r="D300" t="str">
            <v>B-17ST1:LG</v>
          </cell>
          <cell r="E300">
            <v>21</v>
          </cell>
          <cell r="F300">
            <v>100</v>
          </cell>
          <cell r="G300">
            <v>194</v>
          </cell>
          <cell r="H300">
            <v>81</v>
          </cell>
          <cell r="I300">
            <v>1329</v>
          </cell>
          <cell r="J300">
            <v>29</v>
          </cell>
          <cell r="K300">
            <v>29</v>
          </cell>
          <cell r="L300">
            <v>58</v>
          </cell>
          <cell r="M300">
            <v>50</v>
          </cell>
          <cell r="N300">
            <v>4.3999999999999997E-2</v>
          </cell>
          <cell r="O300">
            <v>0.32400000000000001</v>
          </cell>
          <cell r="P300">
            <v>0.28000000000000003</v>
          </cell>
          <cell r="Q300">
            <v>100</v>
          </cell>
          <cell r="R300">
            <v>1517.2413793103449</v>
          </cell>
          <cell r="T300">
            <v>1318.1818181818182</v>
          </cell>
          <cell r="V300" t="str">
            <v>GL full open, GL intermittently, GL meter 1.52 MMSCFD, (GL meter &gt;&gt; Qg TS), use WC (oct '21) 50%</v>
          </cell>
          <cell r="W300">
            <v>44</v>
          </cell>
          <cell r="X300">
            <v>280</v>
          </cell>
        </row>
        <row r="301">
          <cell r="B301">
            <v>44497</v>
          </cell>
          <cell r="C301" t="str">
            <v>B-17ST1</v>
          </cell>
          <cell r="D301" t="str">
            <v>B-17ST1:LG</v>
          </cell>
          <cell r="E301">
            <v>11</v>
          </cell>
          <cell r="F301">
            <v>100</v>
          </cell>
          <cell r="G301">
            <v>195</v>
          </cell>
          <cell r="H301">
            <v>96</v>
          </cell>
          <cell r="I301">
            <v>1321</v>
          </cell>
          <cell r="J301">
            <v>92</v>
          </cell>
          <cell r="K301">
            <v>92</v>
          </cell>
          <cell r="L301">
            <v>184</v>
          </cell>
          <cell r="M301">
            <v>50</v>
          </cell>
          <cell r="N301">
            <v>0.13800000000000001</v>
          </cell>
          <cell r="O301">
            <v>1.0369999999999999</v>
          </cell>
          <cell r="P301">
            <v>0.89900000000000002</v>
          </cell>
          <cell r="Q301">
            <v>100</v>
          </cell>
          <cell r="R301">
            <v>1500</v>
          </cell>
          <cell r="T301">
            <v>1333.3333333333333</v>
          </cell>
          <cell r="V301" t="str">
            <v>post bullhead 15 hrs, GL meter 1.73 MMSCFD (GL meter &gt;&gt; Qg TS), WC sampling 27%</v>
          </cell>
          <cell r="W301">
            <v>138</v>
          </cell>
          <cell r="X301">
            <v>899</v>
          </cell>
        </row>
        <row r="302">
          <cell r="B302">
            <v>44510</v>
          </cell>
          <cell r="C302" t="str">
            <v>B-17ST1</v>
          </cell>
          <cell r="D302" t="str">
            <v>B-17ST1:LG</v>
          </cell>
          <cell r="E302">
            <v>17.5</v>
          </cell>
          <cell r="F302">
            <v>100</v>
          </cell>
          <cell r="G302">
            <v>196</v>
          </cell>
          <cell r="H302">
            <v>172</v>
          </cell>
          <cell r="I302">
            <v>1246</v>
          </cell>
          <cell r="J302">
            <v>85</v>
          </cell>
          <cell r="K302">
            <v>766</v>
          </cell>
          <cell r="L302">
            <v>851</v>
          </cell>
          <cell r="M302">
            <v>90.011750881316104</v>
          </cell>
          <cell r="N302">
            <v>0.128</v>
          </cell>
          <cell r="O302">
            <v>1.88</v>
          </cell>
          <cell r="P302">
            <v>1.752</v>
          </cell>
          <cell r="R302">
            <v>1505.8823529411766</v>
          </cell>
          <cell r="T302">
            <v>6648.4375</v>
          </cell>
          <cell r="V302" t="str">
            <v>GL meter 1.32 MMSCFD (GL meter&lt;&lt;Q Gas Test)</v>
          </cell>
          <cell r="W302">
            <v>128</v>
          </cell>
          <cell r="X302">
            <v>1752</v>
          </cell>
          <cell r="Y302" t="str">
            <v>Gain</v>
          </cell>
        </row>
        <row r="303">
          <cell r="B303">
            <v>44622</v>
          </cell>
          <cell r="C303" t="str">
            <v>B-17ST1</v>
          </cell>
          <cell r="D303" t="str">
            <v>B-17ST1:LG</v>
          </cell>
          <cell r="E303">
            <v>24</v>
          </cell>
          <cell r="F303">
            <v>100</v>
          </cell>
          <cell r="G303">
            <v>254</v>
          </cell>
          <cell r="H303">
            <v>163</v>
          </cell>
          <cell r="I303">
            <v>1556</v>
          </cell>
          <cell r="J303">
            <v>50</v>
          </cell>
          <cell r="K303">
            <v>448</v>
          </cell>
          <cell r="L303">
            <v>498</v>
          </cell>
          <cell r="M303">
            <v>89.959839357429715</v>
          </cell>
          <cell r="N303">
            <v>7.4999999999999997E-2</v>
          </cell>
          <cell r="O303">
            <v>2.57</v>
          </cell>
          <cell r="P303">
            <v>2.4950000000000001</v>
          </cell>
          <cell r="Q303">
            <v>100</v>
          </cell>
          <cell r="R303">
            <v>1500</v>
          </cell>
          <cell r="T303">
            <v>6640</v>
          </cell>
          <cell r="V303" t="str">
            <v>GL meter 1.44 MMSCFD ( GL meter&lt;&lt; Qg TS). After Scale clean up prior to retrieve GLPO but still fail</v>
          </cell>
          <cell r="W303">
            <v>75</v>
          </cell>
          <cell r="X303">
            <v>2495</v>
          </cell>
          <cell r="Y303">
            <v>21</v>
          </cell>
          <cell r="Z303">
            <v>3.1E-2</v>
          </cell>
        </row>
        <row r="304">
          <cell r="B304">
            <v>44624</v>
          </cell>
          <cell r="C304" t="str">
            <v>B-17ST1</v>
          </cell>
          <cell r="D304" t="str">
            <v>B-17ST1:LG</v>
          </cell>
          <cell r="E304">
            <v>22</v>
          </cell>
          <cell r="F304">
            <v>100</v>
          </cell>
          <cell r="G304">
            <v>248</v>
          </cell>
          <cell r="H304">
            <v>165</v>
          </cell>
          <cell r="I304">
            <v>1567</v>
          </cell>
          <cell r="J304">
            <v>32</v>
          </cell>
          <cell r="K304">
            <v>499</v>
          </cell>
          <cell r="L304">
            <v>531</v>
          </cell>
          <cell r="M304">
            <v>93.973634651600747</v>
          </cell>
          <cell r="N304">
            <v>4.8000000000000001E-2</v>
          </cell>
          <cell r="O304">
            <v>1.339</v>
          </cell>
          <cell r="P304">
            <v>1.2909999999999999</v>
          </cell>
          <cell r="Q304">
            <v>100</v>
          </cell>
          <cell r="R304">
            <v>1500</v>
          </cell>
          <cell r="T304">
            <v>11062.5</v>
          </cell>
          <cell r="V304" t="str">
            <v xml:space="preserve">GL meter 1.43 MMSCFD (GL meter &gt;&gt; Qg TS). </v>
          </cell>
          <cell r="W304">
            <v>48</v>
          </cell>
          <cell r="X304">
            <v>1291</v>
          </cell>
          <cell r="Y304">
            <v>3</v>
          </cell>
        </row>
        <row r="305">
          <cell r="B305">
            <v>44652</v>
          </cell>
          <cell r="C305" t="str">
            <v>B-17ST1</v>
          </cell>
          <cell r="D305" t="str">
            <v>B-17ST1:LG</v>
          </cell>
          <cell r="E305">
            <v>20</v>
          </cell>
          <cell r="F305">
            <v>100</v>
          </cell>
          <cell r="G305">
            <v>250</v>
          </cell>
          <cell r="H305">
            <v>85</v>
          </cell>
          <cell r="I305">
            <v>1438</v>
          </cell>
          <cell r="J305">
            <v>11</v>
          </cell>
          <cell r="K305">
            <v>102</v>
          </cell>
          <cell r="L305">
            <v>113</v>
          </cell>
          <cell r="M305">
            <v>90.26548672566372</v>
          </cell>
          <cell r="N305">
            <v>1.7000000000000001E-2</v>
          </cell>
          <cell r="O305">
            <v>0.15</v>
          </cell>
          <cell r="P305">
            <v>0.13300000000000001</v>
          </cell>
          <cell r="R305">
            <v>1545.4545454545455</v>
          </cell>
          <cell r="T305">
            <v>6647.0588235294117</v>
          </cell>
          <cell r="V305" t="str">
            <v>GL meter 1.63 MMSCFD (GL meter&gt;&gt; Qg TS). Same GL meter as prev test but Qg much lower..?</v>
          </cell>
          <cell r="W305">
            <v>17</v>
          </cell>
          <cell r="X305">
            <v>133</v>
          </cell>
        </row>
        <row r="306">
          <cell r="B306">
            <v>44674</v>
          </cell>
          <cell r="C306" t="str">
            <v>B-17ST1</v>
          </cell>
          <cell r="D306" t="str">
            <v>B-17ST1:LG</v>
          </cell>
          <cell r="E306">
            <v>23</v>
          </cell>
          <cell r="F306">
            <v>100</v>
          </cell>
          <cell r="G306">
            <v>241</v>
          </cell>
          <cell r="H306">
            <v>93</v>
          </cell>
          <cell r="I306">
            <v>1293</v>
          </cell>
          <cell r="J306">
            <v>13</v>
          </cell>
          <cell r="K306">
            <v>116</v>
          </cell>
          <cell r="L306">
            <v>129</v>
          </cell>
          <cell r="M306">
            <v>89.922480620155042</v>
          </cell>
          <cell r="N306">
            <v>1.9E-2</v>
          </cell>
          <cell r="O306">
            <v>1.369</v>
          </cell>
          <cell r="P306">
            <v>1.349</v>
          </cell>
          <cell r="Q306">
            <v>53</v>
          </cell>
          <cell r="R306">
            <v>1461.5384615384614</v>
          </cell>
          <cell r="T306">
            <v>6789.4736842105267</v>
          </cell>
          <cell r="V306" t="str">
            <v>GL meter 2.22 MMSCFD (GL meter&gt;&gt; Qg TS). Same GL meter as prev test but Qg much lower..?</v>
          </cell>
          <cell r="W306">
            <v>19</v>
          </cell>
          <cell r="X306">
            <v>1349</v>
          </cell>
        </row>
        <row r="307">
          <cell r="B307">
            <v>44691</v>
          </cell>
          <cell r="C307" t="str">
            <v>B-17ST1</v>
          </cell>
          <cell r="D307" t="str">
            <v>B-17ST1:LG</v>
          </cell>
          <cell r="E307">
            <v>47</v>
          </cell>
          <cell r="F307">
            <v>100</v>
          </cell>
          <cell r="G307">
            <v>220</v>
          </cell>
          <cell r="H307">
            <v>88</v>
          </cell>
          <cell r="I307">
            <v>1260</v>
          </cell>
          <cell r="J307">
            <v>10.1</v>
          </cell>
          <cell r="K307">
            <v>90.9</v>
          </cell>
          <cell r="L307">
            <v>101</v>
          </cell>
          <cell r="M307">
            <v>90</v>
          </cell>
          <cell r="N307">
            <v>1.4999999999999999E-2</v>
          </cell>
          <cell r="O307">
            <v>0.54</v>
          </cell>
          <cell r="P307">
            <v>0.52500000000000002</v>
          </cell>
          <cell r="R307">
            <v>1485.1485148514851</v>
          </cell>
          <cell r="T307">
            <v>6733.333333333333</v>
          </cell>
          <cell r="V307" t="str">
            <v>GL meter 1.71 MMSCFD (GL meter &gt;&gt; gas TS)</v>
          </cell>
          <cell r="W307">
            <v>15</v>
          </cell>
          <cell r="X307">
            <v>525</v>
          </cell>
        </row>
        <row r="308">
          <cell r="B308">
            <v>44707</v>
          </cell>
          <cell r="C308" t="str">
            <v>B-17ST1</v>
          </cell>
          <cell r="D308" t="str">
            <v>B-17ST1:LG</v>
          </cell>
          <cell r="E308">
            <v>16</v>
          </cell>
          <cell r="F308">
            <v>100</v>
          </cell>
          <cell r="G308">
            <v>221</v>
          </cell>
          <cell r="H308">
            <v>104</v>
          </cell>
          <cell r="I308">
            <v>1192</v>
          </cell>
          <cell r="J308">
            <v>15.9</v>
          </cell>
          <cell r="K308">
            <v>143.1</v>
          </cell>
          <cell r="L308">
            <v>159</v>
          </cell>
          <cell r="M308">
            <v>90</v>
          </cell>
          <cell r="N308">
            <v>2.3900000000000001E-2</v>
          </cell>
          <cell r="O308">
            <v>0.31</v>
          </cell>
          <cell r="P308">
            <v>0.28599999999999998</v>
          </cell>
          <cell r="R308">
            <v>1503.1446540880504</v>
          </cell>
          <cell r="T308">
            <v>6652.7196652719667</v>
          </cell>
          <cell r="V308" t="str">
            <v>GL meter 2.26 MMSCFD (GL meter&gt;&gt; gas TS)</v>
          </cell>
          <cell r="W308">
            <v>23.900000000000002</v>
          </cell>
          <cell r="X308">
            <v>286</v>
          </cell>
        </row>
        <row r="309">
          <cell r="B309">
            <v>44731</v>
          </cell>
          <cell r="C309" t="str">
            <v>B-17ST1</v>
          </cell>
          <cell r="D309" t="str">
            <v>B-17ST1:LG</v>
          </cell>
          <cell r="E309">
            <v>24</v>
          </cell>
          <cell r="F309">
            <v>100</v>
          </cell>
          <cell r="G309">
            <v>216</v>
          </cell>
          <cell r="H309">
            <v>134</v>
          </cell>
          <cell r="I309">
            <v>1260</v>
          </cell>
          <cell r="J309">
            <v>42</v>
          </cell>
          <cell r="K309">
            <v>377</v>
          </cell>
          <cell r="L309">
            <v>419</v>
          </cell>
          <cell r="M309">
            <v>89.976133651551308</v>
          </cell>
          <cell r="N309">
            <v>6.3E-2</v>
          </cell>
          <cell r="O309">
            <v>0.66300000000000003</v>
          </cell>
          <cell r="P309">
            <v>0.6</v>
          </cell>
          <cell r="Q309">
            <v>100</v>
          </cell>
          <cell r="R309">
            <v>1500</v>
          </cell>
          <cell r="T309">
            <v>6650.7936507936511</v>
          </cell>
          <cell r="V309" t="str">
            <v>GL meter 1.43 MMSCFD &gt;&gt; Qg TS. WC~ 75% (June 2022)</v>
          </cell>
          <cell r="W309">
            <v>63</v>
          </cell>
          <cell r="X309">
            <v>600</v>
          </cell>
          <cell r="Y309">
            <v>13</v>
          </cell>
        </row>
        <row r="310">
          <cell r="B310">
            <v>44760</v>
          </cell>
          <cell r="C310" t="str">
            <v>B-17ST1</v>
          </cell>
          <cell r="D310" t="str">
            <v>B-17ST1:LG</v>
          </cell>
          <cell r="E310">
            <v>22</v>
          </cell>
          <cell r="F310">
            <v>100</v>
          </cell>
          <cell r="G310">
            <v>203</v>
          </cell>
          <cell r="H310">
            <v>123</v>
          </cell>
          <cell r="I310">
            <v>1223</v>
          </cell>
          <cell r="J310">
            <v>45</v>
          </cell>
          <cell r="K310">
            <v>401</v>
          </cell>
          <cell r="L310">
            <v>446</v>
          </cell>
          <cell r="M310">
            <v>89.91031390134529</v>
          </cell>
          <cell r="N310">
            <v>6.7500000000000004E-2</v>
          </cell>
          <cell r="O310">
            <v>0.88</v>
          </cell>
          <cell r="P310">
            <v>0.8125</v>
          </cell>
          <cell r="R310">
            <v>1500</v>
          </cell>
          <cell r="T310">
            <v>6607.4074074074078</v>
          </cell>
          <cell r="V310" t="str">
            <v>GL meter 1.56 MM&gt;&gt; gas TS, well flowing slugging</v>
          </cell>
          <cell r="W310">
            <v>67.5</v>
          </cell>
          <cell r="X310">
            <v>812.5</v>
          </cell>
        </row>
        <row r="312">
          <cell r="B312">
            <v>44790</v>
          </cell>
          <cell r="C312">
            <v>30</v>
          </cell>
        </row>
        <row r="313">
          <cell r="B313">
            <v>44820</v>
          </cell>
        </row>
        <row r="314">
          <cell r="B314">
            <v>44850</v>
          </cell>
        </row>
        <row r="315">
          <cell r="B315">
            <v>44880</v>
          </cell>
          <cell r="L315">
            <v>0.25</v>
          </cell>
        </row>
        <row r="316">
          <cell r="B316">
            <v>44910</v>
          </cell>
          <cell r="L316">
            <v>135</v>
          </cell>
        </row>
        <row r="317">
          <cell r="B317">
            <v>44940</v>
          </cell>
          <cell r="L317">
            <v>33.75</v>
          </cell>
          <cell r="M317">
            <v>0.97</v>
          </cell>
        </row>
        <row r="318">
          <cell r="B318">
            <v>44970</v>
          </cell>
          <cell r="L318">
            <v>101.25</v>
          </cell>
          <cell r="M318">
            <v>8.1000000000000003E-2</v>
          </cell>
        </row>
        <row r="319">
          <cell r="B319">
            <v>45000</v>
          </cell>
          <cell r="M319">
            <v>0.88900000000000001</v>
          </cell>
        </row>
        <row r="320">
          <cell r="B320">
            <v>45030</v>
          </cell>
        </row>
        <row r="321">
          <cell r="B321">
            <v>45060</v>
          </cell>
        </row>
        <row r="322">
          <cell r="B322">
            <v>45090</v>
          </cell>
        </row>
        <row r="323">
          <cell r="B323">
            <v>45120</v>
          </cell>
        </row>
        <row r="324">
          <cell r="B324">
            <v>45150</v>
          </cell>
        </row>
        <row r="325">
          <cell r="B325">
            <v>45180</v>
          </cell>
        </row>
        <row r="326">
          <cell r="B326">
            <v>45210</v>
          </cell>
        </row>
        <row r="327">
          <cell r="B327">
            <v>45240</v>
          </cell>
        </row>
        <row r="329">
          <cell r="K329" t="str">
            <v>Tot liq</v>
          </cell>
          <cell r="L329">
            <v>871</v>
          </cell>
          <cell r="M329">
            <v>85</v>
          </cell>
          <cell r="N329" t="str">
            <v>WC</v>
          </cell>
          <cell r="O329" t="str">
            <v>Gas T/S-GL</v>
          </cell>
        </row>
        <row r="330">
          <cell r="K330" t="str">
            <v>oil</v>
          </cell>
          <cell r="L330">
            <v>130.64999999999998</v>
          </cell>
          <cell r="M330">
            <v>5.16</v>
          </cell>
          <cell r="N330" t="str">
            <v>Tot Qg</v>
          </cell>
          <cell r="O330">
            <v>8.0000000000000071E-2</v>
          </cell>
        </row>
        <row r="331">
          <cell r="K331" t="str">
            <v>water</v>
          </cell>
          <cell r="L331">
            <v>740.35</v>
          </cell>
          <cell r="M331">
            <v>0.13064999999999996</v>
          </cell>
          <cell r="N331" t="str">
            <v>Asso</v>
          </cell>
          <cell r="O331">
            <v>1000</v>
          </cell>
        </row>
        <row r="332">
          <cell r="M332">
            <v>5.02935</v>
          </cell>
          <cell r="N332" t="str">
            <v>GL</v>
          </cell>
        </row>
        <row r="333">
          <cell r="M333">
            <v>5.08</v>
          </cell>
          <cell r="N333" t="str">
            <v>GL meter</v>
          </cell>
        </row>
      </sheetData>
      <sheetData sheetId="53">
        <row r="23">
          <cell r="T23">
            <v>0.04</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40967</v>
          </cell>
          <cell r="C26" t="str">
            <v>B-19</v>
          </cell>
          <cell r="D26" t="str">
            <v>B-19:Zone2_3</v>
          </cell>
          <cell r="E26">
            <v>11</v>
          </cell>
          <cell r="F26">
            <v>98</v>
          </cell>
          <cell r="G26">
            <v>349</v>
          </cell>
          <cell r="H26">
            <v>132</v>
          </cell>
          <cell r="I26">
            <v>388</v>
          </cell>
          <cell r="J26">
            <v>173.6</v>
          </cell>
          <cell r="K26">
            <v>82.1</v>
          </cell>
          <cell r="L26">
            <v>255.7</v>
          </cell>
          <cell r="M26">
            <v>32.107938991005085</v>
          </cell>
          <cell r="N26">
            <v>1.3</v>
          </cell>
          <cell r="O26">
            <v>1.3</v>
          </cell>
          <cell r="P26">
            <v>0</v>
          </cell>
          <cell r="R26">
            <v>7488.4792626728113</v>
          </cell>
          <cell r="S26">
            <v>63.153846153846153</v>
          </cell>
          <cell r="T26">
            <v>196.69230769230768</v>
          </cell>
          <cell r="V26" t="str">
            <v>Pack II + IV + III (15 ft f/ lowest)</v>
          </cell>
          <cell r="W26">
            <v>1300</v>
          </cell>
          <cell r="X26">
            <v>0</v>
          </cell>
        </row>
        <row r="27">
          <cell r="B27">
            <v>40982</v>
          </cell>
          <cell r="C27" t="str">
            <v>B-19</v>
          </cell>
          <cell r="D27" t="str">
            <v>B-19:Zone2_3</v>
          </cell>
          <cell r="E27">
            <v>6</v>
          </cell>
          <cell r="F27">
            <v>100</v>
          </cell>
          <cell r="G27">
            <v>235</v>
          </cell>
          <cell r="H27">
            <v>160</v>
          </cell>
          <cell r="I27">
            <v>321</v>
          </cell>
          <cell r="J27">
            <v>118.6</v>
          </cell>
          <cell r="K27">
            <v>85.1</v>
          </cell>
          <cell r="L27">
            <v>203.7</v>
          </cell>
          <cell r="M27">
            <v>41.77712322042219</v>
          </cell>
          <cell r="N27">
            <v>2.84</v>
          </cell>
          <cell r="O27">
            <v>2.84</v>
          </cell>
          <cell r="P27">
            <v>0</v>
          </cell>
          <cell r="R27">
            <v>23946.037099494097</v>
          </cell>
          <cell r="S27">
            <v>29.964788732394368</v>
          </cell>
          <cell r="T27">
            <v>71.725352112676063</v>
          </cell>
          <cell r="V27" t="str">
            <v>during re wheel THP~ 235 psi Pack II + IV + III (15 ft f/ lowest)</v>
          </cell>
          <cell r="W27">
            <v>2840</v>
          </cell>
          <cell r="X27">
            <v>0</v>
          </cell>
        </row>
        <row r="28">
          <cell r="B28">
            <v>40986</v>
          </cell>
          <cell r="C28" t="str">
            <v>B-19</v>
          </cell>
          <cell r="D28" t="str">
            <v>B-19:Zone2_3</v>
          </cell>
          <cell r="E28">
            <v>6</v>
          </cell>
          <cell r="F28">
            <v>99</v>
          </cell>
          <cell r="G28">
            <v>218</v>
          </cell>
          <cell r="H28">
            <v>164</v>
          </cell>
          <cell r="I28">
            <v>312</v>
          </cell>
          <cell r="J28">
            <v>183.4</v>
          </cell>
          <cell r="K28">
            <v>85.4</v>
          </cell>
          <cell r="L28">
            <v>268.8</v>
          </cell>
          <cell r="M28">
            <v>31.770833333333332</v>
          </cell>
          <cell r="N28">
            <v>3.09</v>
          </cell>
          <cell r="O28">
            <v>3.09</v>
          </cell>
          <cell r="P28">
            <v>0</v>
          </cell>
          <cell r="R28">
            <v>16848.418756815703</v>
          </cell>
          <cell r="S28">
            <v>27.637540453074433</v>
          </cell>
          <cell r="T28">
            <v>86.990291262135926</v>
          </cell>
          <cell r="V28" t="str">
            <v>Pack II + IV + III (15 ft f/ lowest)</v>
          </cell>
          <cell r="W28">
            <v>3090</v>
          </cell>
          <cell r="X28">
            <v>0</v>
          </cell>
        </row>
        <row r="29">
          <cell r="B29">
            <v>40988</v>
          </cell>
          <cell r="C29" t="str">
            <v>B-19</v>
          </cell>
          <cell r="D29" t="str">
            <v>B-19:Zone2_3</v>
          </cell>
          <cell r="E29">
            <v>1</v>
          </cell>
          <cell r="F29">
            <v>99</v>
          </cell>
          <cell r="G29">
            <v>219</v>
          </cell>
          <cell r="H29">
            <v>168</v>
          </cell>
          <cell r="I29">
            <v>313</v>
          </cell>
          <cell r="J29">
            <v>86.2</v>
          </cell>
          <cell r="K29">
            <v>83.3</v>
          </cell>
          <cell r="L29">
            <v>169.5</v>
          </cell>
          <cell r="M29">
            <v>49.144542772861357</v>
          </cell>
          <cell r="N29">
            <v>3.32</v>
          </cell>
          <cell r="O29">
            <v>3.32</v>
          </cell>
          <cell r="P29">
            <v>0</v>
          </cell>
          <cell r="R29">
            <v>38515.081206496521</v>
          </cell>
          <cell r="S29">
            <v>25.090361445783131</v>
          </cell>
          <cell r="T29">
            <v>51.054216867469883</v>
          </cell>
          <cell r="V29" t="str">
            <v>Pack II + IV + III (15 ft f/ lowest + 20 ft f/middle)</v>
          </cell>
          <cell r="W29">
            <v>3320</v>
          </cell>
          <cell r="X29">
            <v>0</v>
          </cell>
        </row>
        <row r="30">
          <cell r="B30">
            <v>40989</v>
          </cell>
          <cell r="C30" t="str">
            <v>B-19</v>
          </cell>
          <cell r="D30" t="str">
            <v>B-19:Zone2_3</v>
          </cell>
          <cell r="E30">
            <v>5</v>
          </cell>
          <cell r="F30">
            <v>99</v>
          </cell>
          <cell r="G30">
            <v>226</v>
          </cell>
          <cell r="H30">
            <v>168</v>
          </cell>
          <cell r="I30">
            <v>317</v>
          </cell>
          <cell r="J30">
            <v>122.4</v>
          </cell>
          <cell r="K30">
            <v>81.900000000000006</v>
          </cell>
          <cell r="L30">
            <v>204.3</v>
          </cell>
          <cell r="M30">
            <v>40.08810572687225</v>
          </cell>
          <cell r="N30">
            <v>3.47</v>
          </cell>
          <cell r="O30">
            <v>3.47</v>
          </cell>
          <cell r="P30">
            <v>0</v>
          </cell>
          <cell r="R30">
            <v>28349.67320261438</v>
          </cell>
          <cell r="S30">
            <v>23.602305475504323</v>
          </cell>
          <cell r="T30">
            <v>58.876080691642649</v>
          </cell>
          <cell r="V30" t="str">
            <v>Pack II + IV + III (15 ft f/ lowest + 20 ft f/middle+ 15 ft f/ upper)</v>
          </cell>
          <cell r="W30">
            <v>3470</v>
          </cell>
          <cell r="X30">
            <v>0</v>
          </cell>
        </row>
        <row r="31">
          <cell r="B31">
            <v>40990</v>
          </cell>
          <cell r="C31" t="str">
            <v>B-19</v>
          </cell>
          <cell r="D31" t="str">
            <v>B-19:Zone2_3</v>
          </cell>
          <cell r="E31">
            <v>6</v>
          </cell>
          <cell r="F31">
            <v>99</v>
          </cell>
          <cell r="G31">
            <v>263</v>
          </cell>
          <cell r="H31">
            <v>192</v>
          </cell>
          <cell r="I31">
            <v>329</v>
          </cell>
          <cell r="J31">
            <v>188</v>
          </cell>
          <cell r="K31">
            <v>65</v>
          </cell>
          <cell r="L31">
            <v>253</v>
          </cell>
          <cell r="M31">
            <v>25.691699604743082</v>
          </cell>
          <cell r="N31">
            <v>11.14</v>
          </cell>
          <cell r="O31">
            <v>11.14</v>
          </cell>
          <cell r="R31">
            <v>59255.319148936171</v>
          </cell>
          <cell r="S31">
            <v>5.8348294434470374</v>
          </cell>
          <cell r="T31">
            <v>22.710951526032314</v>
          </cell>
          <cell r="V31" t="str">
            <v>Pack II + IV + III (15 ft f/ lowest + 20 ft f/middle+ 15 ft f/ upper) + V</v>
          </cell>
          <cell r="W31">
            <v>11140</v>
          </cell>
          <cell r="X31">
            <v>0</v>
          </cell>
        </row>
        <row r="32">
          <cell r="B32">
            <v>40996</v>
          </cell>
          <cell r="C32" t="str">
            <v>B-19</v>
          </cell>
          <cell r="D32" t="str">
            <v>B-19:Zone2_3</v>
          </cell>
          <cell r="E32">
            <v>8</v>
          </cell>
          <cell r="F32">
            <v>100</v>
          </cell>
          <cell r="G32">
            <v>283</v>
          </cell>
          <cell r="H32">
            <v>202</v>
          </cell>
          <cell r="I32">
            <v>336</v>
          </cell>
          <cell r="J32">
            <v>140.80000000000001</v>
          </cell>
          <cell r="K32">
            <v>103.9</v>
          </cell>
          <cell r="L32">
            <v>244.7</v>
          </cell>
          <cell r="M32">
            <v>42.460155292194521</v>
          </cell>
          <cell r="N32">
            <v>10.15</v>
          </cell>
          <cell r="O32">
            <v>10.15</v>
          </cell>
          <cell r="P32">
            <v>0</v>
          </cell>
          <cell r="R32">
            <v>72088.068181818177</v>
          </cell>
          <cell r="S32">
            <v>10.236453201970443</v>
          </cell>
          <cell r="T32">
            <v>24.108374384236452</v>
          </cell>
          <cell r="V32" t="str">
            <v xml:space="preserve"> Waiting for LDM</v>
          </cell>
          <cell r="W32">
            <v>10150</v>
          </cell>
          <cell r="X32">
            <v>0</v>
          </cell>
        </row>
        <row r="33">
          <cell r="B33">
            <v>41010</v>
          </cell>
          <cell r="C33" t="str">
            <v>B-19</v>
          </cell>
          <cell r="D33" t="str">
            <v>B-19:Zone2_3</v>
          </cell>
          <cell r="E33">
            <v>22</v>
          </cell>
          <cell r="F33">
            <v>89</v>
          </cell>
          <cell r="G33">
            <v>251</v>
          </cell>
          <cell r="H33">
            <v>195</v>
          </cell>
          <cell r="I33">
            <v>340</v>
          </cell>
          <cell r="J33">
            <v>136.6</v>
          </cell>
          <cell r="K33">
            <v>88.7</v>
          </cell>
          <cell r="L33">
            <v>225.3</v>
          </cell>
          <cell r="M33">
            <v>39.369729249889033</v>
          </cell>
          <cell r="N33">
            <v>10</v>
          </cell>
          <cell r="O33">
            <v>10</v>
          </cell>
          <cell r="P33">
            <v>0</v>
          </cell>
          <cell r="R33">
            <v>73206.442166910681</v>
          </cell>
          <cell r="S33">
            <v>8.8699999999999992</v>
          </cell>
          <cell r="T33">
            <v>22.53</v>
          </cell>
          <cell r="V33" t="str">
            <v xml:space="preserve"> Waiting for LDM</v>
          </cell>
          <cell r="W33">
            <v>10000</v>
          </cell>
          <cell r="X33">
            <v>0</v>
          </cell>
        </row>
        <row r="34">
          <cell r="B34">
            <v>41011</v>
          </cell>
          <cell r="C34" t="str">
            <v>B-19</v>
          </cell>
          <cell r="D34" t="str">
            <v>B-19:Zone2_3</v>
          </cell>
          <cell r="E34">
            <v>23</v>
          </cell>
          <cell r="F34">
            <v>61</v>
          </cell>
          <cell r="G34">
            <v>247</v>
          </cell>
          <cell r="H34">
            <v>159</v>
          </cell>
          <cell r="I34">
            <v>334</v>
          </cell>
          <cell r="J34">
            <v>145</v>
          </cell>
          <cell r="K34">
            <v>93.1</v>
          </cell>
          <cell r="L34">
            <v>238.1</v>
          </cell>
          <cell r="M34">
            <v>39.101217975640488</v>
          </cell>
          <cell r="N34">
            <v>9.7899999999999991</v>
          </cell>
          <cell r="O34">
            <v>9.7899999999999991</v>
          </cell>
          <cell r="P34">
            <v>0</v>
          </cell>
          <cell r="R34">
            <v>67517.241379310348</v>
          </cell>
          <cell r="S34">
            <v>9.509703779366701</v>
          </cell>
          <cell r="T34">
            <v>24.32073544433095</v>
          </cell>
          <cell r="V34" t="str">
            <v xml:space="preserve"> Waiting for LDM</v>
          </cell>
          <cell r="W34">
            <v>9790</v>
          </cell>
          <cell r="X34">
            <v>0</v>
          </cell>
        </row>
        <row r="35">
          <cell r="B35">
            <v>41012</v>
          </cell>
          <cell r="C35" t="str">
            <v>B-19</v>
          </cell>
          <cell r="D35" t="str">
            <v>B-19:Zone2_3</v>
          </cell>
          <cell r="E35">
            <v>8</v>
          </cell>
          <cell r="F35">
            <v>99</v>
          </cell>
          <cell r="G35">
            <v>259</v>
          </cell>
          <cell r="H35">
            <v>202</v>
          </cell>
          <cell r="I35">
            <v>339</v>
          </cell>
          <cell r="J35">
            <v>154.5</v>
          </cell>
          <cell r="K35">
            <v>89.2</v>
          </cell>
          <cell r="L35">
            <v>243.7</v>
          </cell>
          <cell r="M35">
            <v>36.602379975379563</v>
          </cell>
          <cell r="N35">
            <v>9.7200000000000006</v>
          </cell>
          <cell r="O35">
            <v>9.7200000000000006</v>
          </cell>
          <cell r="P35">
            <v>0</v>
          </cell>
          <cell r="R35">
            <v>62912.621359223303</v>
          </cell>
          <cell r="S35">
            <v>9.1769547325102874</v>
          </cell>
          <cell r="T35">
            <v>25.072016460905349</v>
          </cell>
          <cell r="V35" t="str">
            <v xml:space="preserve"> Waiting for LDM</v>
          </cell>
          <cell r="W35">
            <v>9720</v>
          </cell>
          <cell r="X35">
            <v>0</v>
          </cell>
        </row>
        <row r="36">
          <cell r="B36">
            <v>41026</v>
          </cell>
          <cell r="C36" t="str">
            <v>B-19</v>
          </cell>
          <cell r="D36" t="str">
            <v>B-19:Zone2_3</v>
          </cell>
          <cell r="E36">
            <v>13</v>
          </cell>
          <cell r="F36">
            <v>100</v>
          </cell>
          <cell r="G36">
            <v>243</v>
          </cell>
          <cell r="H36">
            <v>189</v>
          </cell>
          <cell r="I36">
            <v>344</v>
          </cell>
          <cell r="J36">
            <v>140</v>
          </cell>
          <cell r="K36">
            <v>79.099999999999994</v>
          </cell>
          <cell r="L36">
            <v>219.1</v>
          </cell>
          <cell r="M36">
            <v>36.102236421725237</v>
          </cell>
          <cell r="N36">
            <v>9.39</v>
          </cell>
          <cell r="O36">
            <v>9.39</v>
          </cell>
          <cell r="P36">
            <v>0</v>
          </cell>
          <cell r="R36">
            <v>67071.428571428565</v>
          </cell>
          <cell r="S36">
            <v>8.4238551650692219</v>
          </cell>
          <cell r="T36">
            <v>23.333333333333332</v>
          </cell>
          <cell r="W36">
            <v>9390</v>
          </cell>
          <cell r="X36">
            <v>0</v>
          </cell>
        </row>
        <row r="37">
          <cell r="B37">
            <v>41035</v>
          </cell>
          <cell r="C37" t="str">
            <v>B-19</v>
          </cell>
          <cell r="D37" t="str">
            <v>B-19:Zone2_3</v>
          </cell>
          <cell r="E37">
            <v>11</v>
          </cell>
          <cell r="F37">
            <v>100</v>
          </cell>
          <cell r="G37">
            <v>264</v>
          </cell>
          <cell r="H37">
            <v>199</v>
          </cell>
          <cell r="I37">
            <v>346</v>
          </cell>
          <cell r="J37">
            <v>183</v>
          </cell>
          <cell r="K37">
            <v>68</v>
          </cell>
          <cell r="L37">
            <v>251</v>
          </cell>
          <cell r="M37">
            <v>27.091633466135459</v>
          </cell>
          <cell r="N37">
            <v>9.1</v>
          </cell>
          <cell r="O37">
            <v>9.1</v>
          </cell>
          <cell r="P37">
            <v>0</v>
          </cell>
          <cell r="R37">
            <v>49726.775956284153</v>
          </cell>
          <cell r="S37">
            <v>7.4725274725274726</v>
          </cell>
          <cell r="T37">
            <v>27.582417582417584</v>
          </cell>
          <cell r="W37">
            <v>9100</v>
          </cell>
          <cell r="X37">
            <v>0</v>
          </cell>
        </row>
        <row r="38">
          <cell r="B38">
            <v>41061</v>
          </cell>
          <cell r="C38" t="str">
            <v>B-19</v>
          </cell>
          <cell r="D38" t="str">
            <v>B-19:Zone2_3</v>
          </cell>
          <cell r="E38">
            <v>8</v>
          </cell>
          <cell r="F38">
            <v>96</v>
          </cell>
          <cell r="G38">
            <v>257</v>
          </cell>
          <cell r="H38">
            <v>197</v>
          </cell>
          <cell r="I38">
            <v>350</v>
          </cell>
          <cell r="J38">
            <v>131</v>
          </cell>
          <cell r="K38">
            <v>107</v>
          </cell>
          <cell r="L38">
            <v>238</v>
          </cell>
          <cell r="M38">
            <v>44.957983193277308</v>
          </cell>
          <cell r="N38">
            <v>8.15</v>
          </cell>
          <cell r="O38">
            <v>8.15</v>
          </cell>
          <cell r="P38">
            <v>0</v>
          </cell>
          <cell r="R38">
            <v>62213.740458015265</v>
          </cell>
          <cell r="S38">
            <v>13.128834355828221</v>
          </cell>
          <cell r="T38">
            <v>29.20245398773006</v>
          </cell>
          <cell r="W38">
            <v>8150</v>
          </cell>
          <cell r="X38">
            <v>0</v>
          </cell>
        </row>
        <row r="39">
          <cell r="B39">
            <v>41095</v>
          </cell>
          <cell r="C39" t="str">
            <v>B-19</v>
          </cell>
          <cell r="D39" t="str">
            <v>B-19:Zone2_3</v>
          </cell>
          <cell r="E39">
            <v>22</v>
          </cell>
          <cell r="F39">
            <v>100</v>
          </cell>
          <cell r="G39">
            <v>248</v>
          </cell>
          <cell r="H39">
            <v>191</v>
          </cell>
          <cell r="I39">
            <v>354</v>
          </cell>
          <cell r="J39">
            <v>53</v>
          </cell>
          <cell r="K39">
            <v>92</v>
          </cell>
          <cell r="L39">
            <v>145</v>
          </cell>
          <cell r="M39">
            <v>63.448275862068968</v>
          </cell>
          <cell r="N39">
            <v>7.39</v>
          </cell>
          <cell r="O39">
            <v>7.39</v>
          </cell>
          <cell r="P39">
            <v>0</v>
          </cell>
          <cell r="R39">
            <v>139433.96226415093</v>
          </cell>
          <cell r="S39">
            <v>12.449255751014885</v>
          </cell>
          <cell r="T39">
            <v>19.621109607577807</v>
          </cell>
          <cell r="V39" t="str">
            <v>Confirmed decline</v>
          </cell>
          <cell r="W39">
            <v>7390</v>
          </cell>
          <cell r="X39">
            <v>0</v>
          </cell>
        </row>
        <row r="40">
          <cell r="B40">
            <v>41105</v>
          </cell>
          <cell r="C40" t="str">
            <v>B-19</v>
          </cell>
          <cell r="D40" t="str">
            <v>B-19:Zone2_3</v>
          </cell>
          <cell r="E40">
            <v>25</v>
          </cell>
          <cell r="F40">
            <v>100</v>
          </cell>
          <cell r="G40">
            <v>247</v>
          </cell>
          <cell r="H40">
            <v>200</v>
          </cell>
          <cell r="I40">
            <v>355</v>
          </cell>
          <cell r="J40">
            <v>40</v>
          </cell>
          <cell r="K40">
            <v>42</v>
          </cell>
          <cell r="L40">
            <v>82</v>
          </cell>
          <cell r="M40">
            <v>51.219512195121951</v>
          </cell>
          <cell r="N40">
            <v>7.3</v>
          </cell>
          <cell r="O40">
            <v>7.3</v>
          </cell>
          <cell r="P40">
            <v>0</v>
          </cell>
          <cell r="R40">
            <v>182500</v>
          </cell>
          <cell r="S40">
            <v>5.7534246575342465</v>
          </cell>
          <cell r="T40">
            <v>11.232876712328768</v>
          </cell>
          <cell r="W40">
            <v>7300</v>
          </cell>
          <cell r="X40">
            <v>0</v>
          </cell>
        </row>
        <row r="41">
          <cell r="B41">
            <v>41116</v>
          </cell>
          <cell r="C41" t="str">
            <v>B-19</v>
          </cell>
          <cell r="D41" t="str">
            <v>B-19:Zone2_3</v>
          </cell>
          <cell r="E41">
            <v>23</v>
          </cell>
          <cell r="F41">
            <v>100</v>
          </cell>
          <cell r="G41">
            <v>244</v>
          </cell>
          <cell r="H41">
            <v>189</v>
          </cell>
          <cell r="I41">
            <v>355</v>
          </cell>
          <cell r="J41">
            <v>38</v>
          </cell>
          <cell r="K41">
            <v>44</v>
          </cell>
          <cell r="L41">
            <v>82</v>
          </cell>
          <cell r="M41">
            <v>53.658536585365852</v>
          </cell>
          <cell r="N41">
            <v>7</v>
          </cell>
          <cell r="O41">
            <v>7</v>
          </cell>
          <cell r="P41">
            <v>0</v>
          </cell>
          <cell r="R41">
            <v>184210.52631578947</v>
          </cell>
          <cell r="S41">
            <v>6.2857142857142856</v>
          </cell>
          <cell r="T41">
            <v>11.714285714285714</v>
          </cell>
          <cell r="W41">
            <v>7000</v>
          </cell>
          <cell r="X41">
            <v>0</v>
          </cell>
        </row>
        <row r="42">
          <cell r="B42">
            <v>41172</v>
          </cell>
          <cell r="C42" t="str">
            <v>B-19</v>
          </cell>
          <cell r="D42" t="str">
            <v>B-19:Zone2_3</v>
          </cell>
          <cell r="E42">
            <v>25</v>
          </cell>
          <cell r="F42">
            <v>100</v>
          </cell>
          <cell r="G42">
            <v>249</v>
          </cell>
          <cell r="H42">
            <v>200</v>
          </cell>
          <cell r="I42">
            <v>0</v>
          </cell>
          <cell r="J42">
            <v>39</v>
          </cell>
          <cell r="K42">
            <v>0</v>
          </cell>
          <cell r="L42">
            <v>39</v>
          </cell>
          <cell r="M42">
            <v>0</v>
          </cell>
          <cell r="N42">
            <v>6.22</v>
          </cell>
          <cell r="O42">
            <v>6.22</v>
          </cell>
          <cell r="P42">
            <v>0</v>
          </cell>
          <cell r="R42">
            <v>159487.1794871795</v>
          </cell>
          <cell r="S42">
            <v>0</v>
          </cell>
          <cell r="T42">
            <v>6.270096463022508</v>
          </cell>
          <cell r="W42">
            <v>6220</v>
          </cell>
          <cell r="X42">
            <v>0</v>
          </cell>
        </row>
        <row r="43">
          <cell r="B43">
            <v>41190</v>
          </cell>
          <cell r="C43" t="str">
            <v>B-19</v>
          </cell>
          <cell r="D43" t="str">
            <v>B-19:Zone2_3</v>
          </cell>
          <cell r="E43">
            <v>23</v>
          </cell>
          <cell r="F43">
            <v>100</v>
          </cell>
          <cell r="G43">
            <v>241</v>
          </cell>
          <cell r="H43">
            <v>203</v>
          </cell>
          <cell r="I43">
            <v>0</v>
          </cell>
          <cell r="J43">
            <v>36</v>
          </cell>
          <cell r="K43">
            <v>0</v>
          </cell>
          <cell r="L43">
            <v>36</v>
          </cell>
          <cell r="M43">
            <v>0</v>
          </cell>
          <cell r="N43">
            <v>6</v>
          </cell>
          <cell r="O43">
            <v>6</v>
          </cell>
          <cell r="P43">
            <v>0</v>
          </cell>
          <cell r="R43">
            <v>166666.66666666666</v>
          </cell>
          <cell r="S43">
            <v>0</v>
          </cell>
          <cell r="T43">
            <v>6</v>
          </cell>
          <cell r="V43" t="str">
            <v>H2S 20 ppm</v>
          </cell>
          <cell r="W43">
            <v>6000</v>
          </cell>
          <cell r="X43">
            <v>0</v>
          </cell>
        </row>
        <row r="44">
          <cell r="B44">
            <v>41227</v>
          </cell>
          <cell r="C44" t="str">
            <v>B-19</v>
          </cell>
          <cell r="D44" t="str">
            <v>B-19:Zone2_3</v>
          </cell>
          <cell r="E44">
            <v>0</v>
          </cell>
          <cell r="F44">
            <v>100</v>
          </cell>
          <cell r="G44">
            <v>234</v>
          </cell>
          <cell r="H44">
            <v>201</v>
          </cell>
          <cell r="I44">
            <v>0</v>
          </cell>
          <cell r="J44">
            <v>34</v>
          </cell>
          <cell r="K44">
            <v>0</v>
          </cell>
          <cell r="L44">
            <v>34</v>
          </cell>
          <cell r="M44">
            <v>0</v>
          </cell>
          <cell r="N44">
            <v>5.53</v>
          </cell>
          <cell r="O44">
            <v>5.53</v>
          </cell>
          <cell r="P44">
            <v>0</v>
          </cell>
          <cell r="R44">
            <v>162647.0588235294</v>
          </cell>
          <cell r="S44">
            <v>0</v>
          </cell>
          <cell r="T44">
            <v>6.1482820976491865</v>
          </cell>
          <cell r="W44">
            <v>5530</v>
          </cell>
          <cell r="X44">
            <v>0</v>
          </cell>
        </row>
        <row r="45">
          <cell r="B45">
            <v>41312</v>
          </cell>
          <cell r="C45" t="str">
            <v>B-19</v>
          </cell>
          <cell r="D45" t="str">
            <v>B-19:Zone2_3</v>
          </cell>
          <cell r="E45">
            <v>8</v>
          </cell>
          <cell r="F45">
            <v>100</v>
          </cell>
          <cell r="G45">
            <v>230</v>
          </cell>
          <cell r="H45">
            <v>193</v>
          </cell>
          <cell r="I45">
            <v>0</v>
          </cell>
          <cell r="J45">
            <v>53</v>
          </cell>
          <cell r="K45">
            <v>0</v>
          </cell>
          <cell r="L45">
            <v>53</v>
          </cell>
          <cell r="M45">
            <v>0</v>
          </cell>
          <cell r="N45">
            <v>5</v>
          </cell>
          <cell r="O45">
            <v>5</v>
          </cell>
          <cell r="P45">
            <v>0</v>
          </cell>
          <cell r="R45">
            <v>94339.622641509428</v>
          </cell>
          <cell r="S45">
            <v>0</v>
          </cell>
          <cell r="T45">
            <v>10.6</v>
          </cell>
          <cell r="V45" t="str">
            <v>LDM Qo = 51 BPD, Qw = 0 BPD</v>
          </cell>
          <cell r="W45">
            <v>5000</v>
          </cell>
          <cell r="X45">
            <v>0</v>
          </cell>
        </row>
        <row r="46">
          <cell r="B46">
            <v>41414</v>
          </cell>
          <cell r="C46" t="str">
            <v>B-19</v>
          </cell>
          <cell r="D46" t="str">
            <v>B-19:Zone2_3</v>
          </cell>
          <cell r="E46">
            <v>8</v>
          </cell>
          <cell r="F46">
            <v>100</v>
          </cell>
          <cell r="G46">
            <v>204</v>
          </cell>
          <cell r="H46">
            <v>141</v>
          </cell>
          <cell r="I46">
            <v>750</v>
          </cell>
          <cell r="J46">
            <v>105</v>
          </cell>
          <cell r="K46">
            <v>0</v>
          </cell>
          <cell r="L46">
            <v>105</v>
          </cell>
          <cell r="M46">
            <v>0</v>
          </cell>
          <cell r="N46">
            <v>0.5</v>
          </cell>
          <cell r="O46">
            <v>3.5</v>
          </cell>
          <cell r="P46">
            <v>3</v>
          </cell>
          <cell r="R46">
            <v>4761.9047619047615</v>
          </cell>
          <cell r="S46">
            <v>0</v>
          </cell>
          <cell r="T46">
            <v>210</v>
          </cell>
          <cell r="V46" t="str">
            <v>Post sand clean out, on GL, sampling 100% condensate</v>
          </cell>
          <cell r="W46">
            <v>500</v>
          </cell>
          <cell r="X46">
            <v>3000</v>
          </cell>
        </row>
        <row r="47">
          <cell r="B47">
            <v>41416</v>
          </cell>
          <cell r="C47" t="str">
            <v>B-19</v>
          </cell>
          <cell r="D47" t="str">
            <v>B-19:Zone2_3</v>
          </cell>
          <cell r="E47">
            <v>12</v>
          </cell>
          <cell r="F47">
            <v>100</v>
          </cell>
          <cell r="G47">
            <v>205</v>
          </cell>
          <cell r="H47">
            <v>152</v>
          </cell>
          <cell r="I47">
            <v>750</v>
          </cell>
          <cell r="J47">
            <v>84</v>
          </cell>
          <cell r="K47">
            <v>0</v>
          </cell>
          <cell r="L47">
            <v>84</v>
          </cell>
          <cell r="M47">
            <v>0</v>
          </cell>
          <cell r="N47">
            <v>0.23</v>
          </cell>
          <cell r="O47">
            <v>3.53</v>
          </cell>
          <cell r="P47">
            <v>3.3</v>
          </cell>
          <cell r="R47">
            <v>2738.0952380952381</v>
          </cell>
          <cell r="S47">
            <v>0</v>
          </cell>
          <cell r="T47">
            <v>365.21739130434781</v>
          </cell>
          <cell r="V47" t="str">
            <v xml:space="preserve">Post CTU sand clean out, N2 lifting. Liquid sampling 0,2% water, remaining condy. </v>
          </cell>
          <cell r="W47">
            <v>230</v>
          </cell>
          <cell r="X47">
            <v>3300</v>
          </cell>
        </row>
        <row r="48">
          <cell r="B48">
            <v>41422</v>
          </cell>
          <cell r="C48" t="str">
            <v>B-19</v>
          </cell>
          <cell r="D48" t="str">
            <v>B-19:Zone2_3</v>
          </cell>
          <cell r="E48">
            <v>17</v>
          </cell>
          <cell r="F48">
            <v>43</v>
          </cell>
          <cell r="G48">
            <v>205</v>
          </cell>
          <cell r="H48">
            <v>142</v>
          </cell>
          <cell r="I48">
            <v>750</v>
          </cell>
          <cell r="J48">
            <v>23.16</v>
          </cell>
          <cell r="K48">
            <v>23.16</v>
          </cell>
          <cell r="L48">
            <v>46.32</v>
          </cell>
          <cell r="M48">
            <v>50</v>
          </cell>
          <cell r="N48">
            <v>0.1</v>
          </cell>
          <cell r="O48">
            <v>3.9</v>
          </cell>
          <cell r="P48">
            <v>3.8</v>
          </cell>
          <cell r="R48">
            <v>4317.7892918825564</v>
          </cell>
          <cell r="S48">
            <v>231.6</v>
          </cell>
          <cell r="T48">
            <v>463.2</v>
          </cell>
          <cell r="V48" t="str">
            <v>Prior SGS/FGS.</v>
          </cell>
          <cell r="W48">
            <v>100</v>
          </cell>
          <cell r="X48">
            <v>3800</v>
          </cell>
        </row>
        <row r="49">
          <cell r="B49">
            <v>41426</v>
          </cell>
          <cell r="C49" t="str">
            <v>B-19</v>
          </cell>
          <cell r="D49" t="str">
            <v>B-19:Zone2_3</v>
          </cell>
          <cell r="E49">
            <v>13</v>
          </cell>
          <cell r="F49">
            <v>72</v>
          </cell>
          <cell r="G49">
            <v>205</v>
          </cell>
          <cell r="H49">
            <v>171</v>
          </cell>
          <cell r="I49">
            <v>-3</v>
          </cell>
          <cell r="J49">
            <v>24.11</v>
          </cell>
          <cell r="K49">
            <v>67.569999999999993</v>
          </cell>
          <cell r="L49">
            <v>91.68</v>
          </cell>
          <cell r="M49">
            <v>73.702006980802793</v>
          </cell>
          <cell r="N49">
            <v>3.5</v>
          </cell>
          <cell r="O49">
            <v>3.5</v>
          </cell>
          <cell r="P49">
            <v>0</v>
          </cell>
          <cell r="R49">
            <v>145167.98009124844</v>
          </cell>
          <cell r="S49">
            <v>19.305714285714284</v>
          </cell>
          <cell r="T49">
            <v>26.194285714285716</v>
          </cell>
          <cell r="V49" t="str">
            <v xml:space="preserve">Post shut-in for SGS. Manual BSW 73.7%. </v>
          </cell>
          <cell r="W49">
            <v>3500</v>
          </cell>
          <cell r="X49">
            <v>0</v>
          </cell>
        </row>
        <row r="50">
          <cell r="B50">
            <v>41461</v>
          </cell>
          <cell r="C50" t="str">
            <v>B-19</v>
          </cell>
          <cell r="D50" t="str">
            <v>B-19:Zone2_3</v>
          </cell>
          <cell r="E50">
            <v>8</v>
          </cell>
          <cell r="F50">
            <v>100</v>
          </cell>
          <cell r="G50">
            <v>199</v>
          </cell>
          <cell r="H50">
            <v>173</v>
          </cell>
          <cell r="I50">
            <v>338</v>
          </cell>
          <cell r="J50">
            <v>57.96</v>
          </cell>
          <cell r="K50">
            <v>32.04</v>
          </cell>
          <cell r="L50">
            <v>90</v>
          </cell>
          <cell r="M50">
            <v>35.6</v>
          </cell>
          <cell r="N50">
            <v>2.68</v>
          </cell>
          <cell r="O50">
            <v>2.68</v>
          </cell>
          <cell r="P50">
            <v>0</v>
          </cell>
          <cell r="R50">
            <v>46238.785369220153</v>
          </cell>
          <cell r="S50">
            <v>11.955223880597014</v>
          </cell>
          <cell r="T50">
            <v>33.582089552238806</v>
          </cell>
          <cell r="V50" t="str">
            <v>BSW 35.6%</v>
          </cell>
          <cell r="W50">
            <v>2680</v>
          </cell>
          <cell r="X50">
            <v>0</v>
          </cell>
        </row>
        <row r="51">
          <cell r="B51">
            <v>41462</v>
          </cell>
          <cell r="C51" t="str">
            <v>B-19</v>
          </cell>
          <cell r="D51" t="str">
            <v>B-19:Zone2_3</v>
          </cell>
          <cell r="E51">
            <v>8</v>
          </cell>
          <cell r="F51">
            <v>100</v>
          </cell>
          <cell r="G51">
            <v>198</v>
          </cell>
          <cell r="H51">
            <v>170</v>
          </cell>
          <cell r="I51">
            <v>338</v>
          </cell>
          <cell r="J51">
            <v>55.98</v>
          </cell>
          <cell r="K51">
            <v>34.020000000000003</v>
          </cell>
          <cell r="L51">
            <v>90</v>
          </cell>
          <cell r="M51">
            <v>37.799999999999997</v>
          </cell>
          <cell r="N51">
            <v>2.6</v>
          </cell>
          <cell r="O51">
            <v>2.6</v>
          </cell>
          <cell r="P51">
            <v>0</v>
          </cell>
          <cell r="R51">
            <v>46445.158985351911</v>
          </cell>
          <cell r="S51">
            <v>13.084615384615384</v>
          </cell>
          <cell r="T51">
            <v>34.615384615384613</v>
          </cell>
          <cell r="V51" t="str">
            <v>BSW 37.8%</v>
          </cell>
          <cell r="W51">
            <v>2600</v>
          </cell>
          <cell r="X51">
            <v>0</v>
          </cell>
        </row>
        <row r="52">
          <cell r="B52">
            <v>41463</v>
          </cell>
          <cell r="C52" t="str">
            <v>B-19</v>
          </cell>
          <cell r="D52" t="str">
            <v>B-19:Zone2_3</v>
          </cell>
          <cell r="E52">
            <v>8</v>
          </cell>
          <cell r="F52">
            <v>100</v>
          </cell>
          <cell r="G52">
            <v>200.7</v>
          </cell>
          <cell r="H52">
            <v>174</v>
          </cell>
          <cell r="I52">
            <v>338</v>
          </cell>
          <cell r="J52">
            <v>37.5</v>
          </cell>
          <cell r="K52">
            <v>37.5</v>
          </cell>
          <cell r="L52">
            <v>75</v>
          </cell>
          <cell r="M52">
            <v>50</v>
          </cell>
          <cell r="N52">
            <v>2.7</v>
          </cell>
          <cell r="O52">
            <v>2.7</v>
          </cell>
          <cell r="P52">
            <v>0</v>
          </cell>
          <cell r="R52">
            <v>72000</v>
          </cell>
          <cell r="S52">
            <v>13.888888888888889</v>
          </cell>
          <cell r="T52">
            <v>27.777777777777779</v>
          </cell>
          <cell r="V52" t="str">
            <v>BSW 50%</v>
          </cell>
          <cell r="W52">
            <v>2700</v>
          </cell>
          <cell r="X52">
            <v>0</v>
          </cell>
        </row>
        <row r="53">
          <cell r="B53">
            <v>41464</v>
          </cell>
          <cell r="C53" t="str">
            <v>B-19</v>
          </cell>
          <cell r="D53" t="str">
            <v>B-19:Zone2_3</v>
          </cell>
          <cell r="E53">
            <v>8</v>
          </cell>
          <cell r="F53">
            <v>100</v>
          </cell>
          <cell r="G53">
            <v>200.3</v>
          </cell>
          <cell r="H53">
            <v>177.58</v>
          </cell>
          <cell r="I53">
            <v>338</v>
          </cell>
          <cell r="J53">
            <v>48.36</v>
          </cell>
          <cell r="K53">
            <v>29.64</v>
          </cell>
          <cell r="L53">
            <v>78</v>
          </cell>
          <cell r="M53">
            <v>38</v>
          </cell>
          <cell r="N53">
            <v>2.8</v>
          </cell>
          <cell r="O53">
            <v>2.8</v>
          </cell>
          <cell r="P53">
            <v>0</v>
          </cell>
          <cell r="R53">
            <v>57899.090157154671</v>
          </cell>
          <cell r="S53">
            <v>10.585714285714285</v>
          </cell>
          <cell r="T53">
            <v>27.857142857142858</v>
          </cell>
          <cell r="V53" t="str">
            <v>BSW 38%</v>
          </cell>
          <cell r="W53">
            <v>2800</v>
          </cell>
          <cell r="X53">
            <v>0</v>
          </cell>
        </row>
        <row r="54">
          <cell r="B54">
            <v>41467</v>
          </cell>
          <cell r="C54" t="str">
            <v>B-19</v>
          </cell>
          <cell r="D54" t="str">
            <v>B-19:Zone2_3</v>
          </cell>
          <cell r="E54">
            <v>8</v>
          </cell>
          <cell r="F54">
            <v>100</v>
          </cell>
          <cell r="G54">
            <v>197</v>
          </cell>
          <cell r="H54">
            <v>180</v>
          </cell>
          <cell r="I54">
            <v>340</v>
          </cell>
          <cell r="J54">
            <v>56.42</v>
          </cell>
          <cell r="K54">
            <v>34.58</v>
          </cell>
          <cell r="L54">
            <v>91</v>
          </cell>
          <cell r="M54">
            <v>38</v>
          </cell>
          <cell r="N54">
            <v>3.3</v>
          </cell>
          <cell r="O54">
            <v>3.3</v>
          </cell>
          <cell r="P54">
            <v>0</v>
          </cell>
          <cell r="R54">
            <v>58489.897199574618</v>
          </cell>
          <cell r="S54">
            <v>10.478787878787879</v>
          </cell>
          <cell r="T54">
            <v>27.575757575757574</v>
          </cell>
          <cell r="V54" t="str">
            <v>Post re-perf run gun#8. WC 38%</v>
          </cell>
          <cell r="W54">
            <v>3300</v>
          </cell>
          <cell r="X54">
            <v>0</v>
          </cell>
        </row>
        <row r="55">
          <cell r="B55">
            <v>41468</v>
          </cell>
          <cell r="C55" t="str">
            <v>B-19</v>
          </cell>
          <cell r="D55" t="str">
            <v>B-19:Zone2_3</v>
          </cell>
          <cell r="E55">
            <v>8</v>
          </cell>
          <cell r="F55">
            <v>100</v>
          </cell>
          <cell r="G55">
            <v>201</v>
          </cell>
          <cell r="H55">
            <v>186</v>
          </cell>
          <cell r="I55">
            <v>340</v>
          </cell>
          <cell r="J55">
            <v>43.2</v>
          </cell>
          <cell r="K55">
            <v>64.8</v>
          </cell>
          <cell r="L55">
            <v>108</v>
          </cell>
          <cell r="M55">
            <v>60</v>
          </cell>
          <cell r="N55">
            <v>4.8</v>
          </cell>
          <cell r="O55">
            <v>4.8</v>
          </cell>
          <cell r="P55">
            <v>0</v>
          </cell>
          <cell r="R55">
            <v>111111.11111111111</v>
          </cell>
          <cell r="S55">
            <v>13.5</v>
          </cell>
          <cell r="T55">
            <v>22.5</v>
          </cell>
          <cell r="V55" t="str">
            <v>Post Re-Perf run gun#10. WC = 60%</v>
          </cell>
          <cell r="W55">
            <v>4800</v>
          </cell>
          <cell r="X55">
            <v>0</v>
          </cell>
        </row>
        <row r="56">
          <cell r="B56">
            <v>41469</v>
          </cell>
          <cell r="C56" t="str">
            <v>B-19</v>
          </cell>
          <cell r="D56" t="str">
            <v>B-19:Zone2_3</v>
          </cell>
          <cell r="E56">
            <v>8</v>
          </cell>
          <cell r="F56">
            <v>100</v>
          </cell>
          <cell r="G56">
            <v>194</v>
          </cell>
          <cell r="H56">
            <v>176</v>
          </cell>
          <cell r="I56">
            <v>340</v>
          </cell>
          <cell r="J56">
            <v>41.6</v>
          </cell>
          <cell r="K56">
            <v>62.4</v>
          </cell>
          <cell r="L56">
            <v>104</v>
          </cell>
          <cell r="M56">
            <v>60</v>
          </cell>
          <cell r="N56">
            <v>5</v>
          </cell>
          <cell r="O56">
            <v>5</v>
          </cell>
          <cell r="P56">
            <v>0</v>
          </cell>
          <cell r="R56">
            <v>120192.30769230769</v>
          </cell>
          <cell r="S56">
            <v>12.48</v>
          </cell>
          <cell r="T56">
            <v>20.8</v>
          </cell>
          <cell r="V56" t="str">
            <v>Post Re-Perf run Gun#9. WC 60%</v>
          </cell>
          <cell r="W56">
            <v>5000</v>
          </cell>
          <cell r="X56">
            <v>0</v>
          </cell>
        </row>
        <row r="57">
          <cell r="B57">
            <v>41470</v>
          </cell>
          <cell r="C57" t="str">
            <v>B-19</v>
          </cell>
          <cell r="D57" t="str">
            <v>B-19:Zone2_3</v>
          </cell>
          <cell r="E57">
            <v>8</v>
          </cell>
          <cell r="F57">
            <v>100</v>
          </cell>
          <cell r="G57">
            <v>188</v>
          </cell>
          <cell r="H57">
            <v>177</v>
          </cell>
          <cell r="I57">
            <v>340</v>
          </cell>
          <cell r="J57">
            <v>44.8</v>
          </cell>
          <cell r="K57">
            <v>67.2</v>
          </cell>
          <cell r="L57">
            <v>112</v>
          </cell>
          <cell r="M57">
            <v>60</v>
          </cell>
          <cell r="N57">
            <v>5.2</v>
          </cell>
          <cell r="O57">
            <v>5.2</v>
          </cell>
          <cell r="P57">
            <v>0</v>
          </cell>
          <cell r="R57">
            <v>116071.42857142857</v>
          </cell>
          <cell r="S57">
            <v>12.923076923076923</v>
          </cell>
          <cell r="T57">
            <v>21.53846153846154</v>
          </cell>
          <cell r="V57" t="str">
            <v xml:space="preserve">Post Re-Perf run Gun#7. WC assumpt 60%. </v>
          </cell>
          <cell r="W57">
            <v>5200</v>
          </cell>
          <cell r="X57">
            <v>0</v>
          </cell>
        </row>
        <row r="58">
          <cell r="B58">
            <v>41476</v>
          </cell>
          <cell r="C58" t="str">
            <v>B-19</v>
          </cell>
          <cell r="D58" t="str">
            <v>B-19:Zone2_3</v>
          </cell>
          <cell r="E58">
            <v>11.5</v>
          </cell>
          <cell r="F58">
            <v>100</v>
          </cell>
          <cell r="G58">
            <v>179</v>
          </cell>
          <cell r="H58">
            <v>193</v>
          </cell>
          <cell r="I58">
            <v>340</v>
          </cell>
          <cell r="J58">
            <v>30</v>
          </cell>
          <cell r="K58">
            <v>45.58</v>
          </cell>
          <cell r="L58">
            <v>75.58</v>
          </cell>
          <cell r="M58">
            <v>60.306959513098704</v>
          </cell>
          <cell r="N58">
            <v>4.93</v>
          </cell>
          <cell r="O58">
            <v>4.93</v>
          </cell>
          <cell r="P58">
            <v>0</v>
          </cell>
          <cell r="R58">
            <v>164333.33333333334</v>
          </cell>
          <cell r="S58">
            <v>9.2454361054766743</v>
          </cell>
          <cell r="T58">
            <v>15.330628803245435</v>
          </cell>
          <cell r="V58" t="str">
            <v>BSW 60%. Post Re-Perf job.</v>
          </cell>
          <cell r="W58">
            <v>4930</v>
          </cell>
          <cell r="X58">
            <v>0</v>
          </cell>
        </row>
        <row r="59">
          <cell r="B59">
            <v>41531</v>
          </cell>
          <cell r="C59" t="str">
            <v>B-19</v>
          </cell>
          <cell r="D59" t="str">
            <v>B-19:Zone2_3</v>
          </cell>
          <cell r="E59">
            <v>21</v>
          </cell>
          <cell r="F59">
            <v>55</v>
          </cell>
          <cell r="G59">
            <v>181</v>
          </cell>
          <cell r="H59">
            <v>189</v>
          </cell>
          <cell r="I59">
            <v>260</v>
          </cell>
          <cell r="J59">
            <v>21.8</v>
          </cell>
          <cell r="K59">
            <v>46.4</v>
          </cell>
          <cell r="L59">
            <v>68.2</v>
          </cell>
          <cell r="M59">
            <v>68.035190615835774</v>
          </cell>
          <cell r="N59">
            <v>4.5999999999999996</v>
          </cell>
          <cell r="O59">
            <v>4.5999999999999996</v>
          </cell>
          <cell r="P59">
            <v>0</v>
          </cell>
          <cell r="R59">
            <v>211009.17431192662</v>
          </cell>
          <cell r="S59">
            <v>10.086956521739131</v>
          </cell>
          <cell r="T59">
            <v>14.826086956521738</v>
          </cell>
          <cell r="V59" t="str">
            <v xml:space="preserve">Manual WC = 66%. Chk OP = 100%. </v>
          </cell>
          <cell r="W59">
            <v>4600</v>
          </cell>
          <cell r="X59">
            <v>0</v>
          </cell>
        </row>
        <row r="60">
          <cell r="B60">
            <v>41548</v>
          </cell>
          <cell r="C60" t="str">
            <v>B-19</v>
          </cell>
          <cell r="D60" t="str">
            <v>B-19:Zone2_3</v>
          </cell>
          <cell r="E60">
            <v>9</v>
          </cell>
          <cell r="F60">
            <v>99</v>
          </cell>
          <cell r="G60">
            <v>180</v>
          </cell>
          <cell r="H60">
            <v>181</v>
          </cell>
          <cell r="I60">
            <v>242</v>
          </cell>
          <cell r="J60">
            <v>21.9</v>
          </cell>
          <cell r="K60">
            <v>47.2</v>
          </cell>
          <cell r="L60">
            <v>69.099999999999994</v>
          </cell>
          <cell r="M60">
            <v>68.306801736613608</v>
          </cell>
          <cell r="N60">
            <v>4.4400000000000004</v>
          </cell>
          <cell r="O60">
            <v>4.4400000000000004</v>
          </cell>
          <cell r="P60">
            <v>0</v>
          </cell>
          <cell r="R60">
            <v>202739.72602739726</v>
          </cell>
          <cell r="S60">
            <v>10.63063063063063</v>
          </cell>
          <cell r="T60">
            <v>15.563063063063064</v>
          </cell>
          <cell r="V60" t="str">
            <v xml:space="preserve">Manual WC 68.3% (25Sep13). </v>
          </cell>
          <cell r="W60">
            <v>4440</v>
          </cell>
          <cell r="X60">
            <v>0</v>
          </cell>
        </row>
        <row r="61">
          <cell r="B61">
            <v>41567</v>
          </cell>
          <cell r="C61" t="str">
            <v>B-19</v>
          </cell>
          <cell r="D61" t="str">
            <v>B-19:Zone2_3</v>
          </cell>
          <cell r="E61">
            <v>24</v>
          </cell>
          <cell r="F61">
            <v>99</v>
          </cell>
          <cell r="G61">
            <v>174</v>
          </cell>
          <cell r="H61">
            <v>196</v>
          </cell>
          <cell r="I61">
            <v>233</v>
          </cell>
          <cell r="J61">
            <v>22</v>
          </cell>
          <cell r="K61">
            <v>43.5</v>
          </cell>
          <cell r="L61">
            <v>65.5</v>
          </cell>
          <cell r="M61">
            <v>66.412213740458014</v>
          </cell>
          <cell r="N61">
            <v>4.78</v>
          </cell>
          <cell r="O61">
            <v>4.78</v>
          </cell>
          <cell r="P61">
            <v>0</v>
          </cell>
          <cell r="R61">
            <v>217272.72727272726</v>
          </cell>
          <cell r="S61">
            <v>9.1004184100418417</v>
          </cell>
          <cell r="T61">
            <v>13.702928870292887</v>
          </cell>
          <cell r="V61" t="str">
            <v>Manual WC 66.7% (21 Oct 2013)</v>
          </cell>
          <cell r="W61">
            <v>4780</v>
          </cell>
          <cell r="X61">
            <v>0</v>
          </cell>
        </row>
        <row r="62">
          <cell r="B62">
            <v>41656</v>
          </cell>
          <cell r="C62" t="str">
            <v>B-19</v>
          </cell>
          <cell r="D62" t="str">
            <v>B-19:Zone2_3</v>
          </cell>
          <cell r="E62">
            <v>24</v>
          </cell>
          <cell r="F62">
            <v>100</v>
          </cell>
          <cell r="G62">
            <v>208</v>
          </cell>
          <cell r="H62">
            <v>193</v>
          </cell>
          <cell r="I62">
            <v>273</v>
          </cell>
          <cell r="J62">
            <v>29</v>
          </cell>
          <cell r="K62">
            <v>39.700000000000003</v>
          </cell>
          <cell r="L62">
            <v>68.7</v>
          </cell>
          <cell r="M62">
            <v>57.787481804949053</v>
          </cell>
          <cell r="N62">
            <v>4.09</v>
          </cell>
          <cell r="O62">
            <v>4.09</v>
          </cell>
          <cell r="P62">
            <v>0</v>
          </cell>
          <cell r="R62">
            <v>141034.4827586207</v>
          </cell>
          <cell r="S62">
            <v>9.7066014669926659</v>
          </cell>
          <cell r="T62">
            <v>16.797066014669927</v>
          </cell>
          <cell r="V62" t="str">
            <v>Lab WC 57.7%</v>
          </cell>
          <cell r="W62">
            <v>4090</v>
          </cell>
          <cell r="X62">
            <v>0</v>
          </cell>
        </row>
        <row r="63">
          <cell r="B63">
            <v>41670</v>
          </cell>
          <cell r="C63" t="str">
            <v>B-19</v>
          </cell>
          <cell r="D63" t="str">
            <v>B-19:Zone2_3</v>
          </cell>
          <cell r="E63">
            <v>23</v>
          </cell>
          <cell r="F63">
            <v>77</v>
          </cell>
          <cell r="G63">
            <v>214</v>
          </cell>
          <cell r="H63">
            <v>194</v>
          </cell>
          <cell r="I63">
            <v>276</v>
          </cell>
          <cell r="J63">
            <v>26</v>
          </cell>
          <cell r="K63">
            <v>36.799999999999997</v>
          </cell>
          <cell r="L63">
            <v>62.8</v>
          </cell>
          <cell r="M63">
            <v>58.598726114649679</v>
          </cell>
          <cell r="N63">
            <v>3.97</v>
          </cell>
          <cell r="O63">
            <v>3.97</v>
          </cell>
          <cell r="P63">
            <v>0</v>
          </cell>
          <cell r="R63">
            <v>152692.30769230769</v>
          </cell>
          <cell r="S63">
            <v>9.2695214105793458</v>
          </cell>
          <cell r="T63">
            <v>15.818639798488665</v>
          </cell>
          <cell r="V63" t="str">
            <v>Assume WC 58%</v>
          </cell>
          <cell r="W63">
            <v>3970</v>
          </cell>
          <cell r="X63">
            <v>0</v>
          </cell>
        </row>
        <row r="64">
          <cell r="B64">
            <v>41686</v>
          </cell>
          <cell r="C64" t="str">
            <v>B-19</v>
          </cell>
          <cell r="D64" t="str">
            <v>B-19:Zone2_3</v>
          </cell>
          <cell r="E64">
            <v>11</v>
          </cell>
          <cell r="F64">
            <v>77</v>
          </cell>
          <cell r="G64">
            <v>222</v>
          </cell>
          <cell r="H64">
            <v>187</v>
          </cell>
          <cell r="I64">
            <v>276</v>
          </cell>
          <cell r="J64">
            <v>76</v>
          </cell>
          <cell r="K64">
            <v>0</v>
          </cell>
          <cell r="L64">
            <v>76</v>
          </cell>
          <cell r="M64">
            <v>0</v>
          </cell>
          <cell r="N64">
            <v>4.63</v>
          </cell>
          <cell r="O64">
            <v>4.63</v>
          </cell>
          <cell r="P64">
            <v>0</v>
          </cell>
          <cell r="R64">
            <v>60921.052631578947</v>
          </cell>
          <cell r="S64">
            <v>0</v>
          </cell>
          <cell r="T64">
            <v>16.414686825053995</v>
          </cell>
          <cell r="V64" t="str">
            <v>WC 0%. After sand bailing run#4</v>
          </cell>
          <cell r="W64">
            <v>4630</v>
          </cell>
          <cell r="X64">
            <v>0</v>
          </cell>
        </row>
        <row r="65">
          <cell r="B65">
            <v>41687</v>
          </cell>
          <cell r="C65" t="str">
            <v>B-19</v>
          </cell>
          <cell r="D65" t="str">
            <v>B-19:Zone2_3</v>
          </cell>
          <cell r="E65">
            <v>11</v>
          </cell>
          <cell r="F65">
            <v>77</v>
          </cell>
          <cell r="G65">
            <v>227</v>
          </cell>
          <cell r="H65">
            <v>184</v>
          </cell>
          <cell r="I65">
            <v>276</v>
          </cell>
          <cell r="J65">
            <v>77</v>
          </cell>
          <cell r="K65">
            <v>0</v>
          </cell>
          <cell r="L65">
            <v>77</v>
          </cell>
          <cell r="M65">
            <v>0</v>
          </cell>
          <cell r="N65">
            <v>4.5</v>
          </cell>
          <cell r="O65">
            <v>4.5</v>
          </cell>
          <cell r="P65">
            <v>0</v>
          </cell>
          <cell r="R65">
            <v>58441.558441558438</v>
          </cell>
          <cell r="S65">
            <v>0</v>
          </cell>
          <cell r="T65">
            <v>17.111111111111111</v>
          </cell>
          <cell r="V65" t="str">
            <v xml:space="preserve">Visual WC 0%. </v>
          </cell>
          <cell r="W65">
            <v>4500</v>
          </cell>
          <cell r="X65">
            <v>0</v>
          </cell>
        </row>
        <row r="66">
          <cell r="B66">
            <v>41706</v>
          </cell>
          <cell r="C66" t="str">
            <v>B-19</v>
          </cell>
          <cell r="D66" t="str">
            <v>B-19:Zone2_3</v>
          </cell>
          <cell r="E66">
            <v>24</v>
          </cell>
          <cell r="F66">
            <v>77</v>
          </cell>
          <cell r="G66">
            <v>217</v>
          </cell>
          <cell r="H66">
            <v>200</v>
          </cell>
          <cell r="I66">
            <v>283</v>
          </cell>
          <cell r="J66">
            <v>55.6</v>
          </cell>
          <cell r="K66">
            <v>0</v>
          </cell>
          <cell r="L66">
            <v>55.6</v>
          </cell>
          <cell r="M66">
            <v>0</v>
          </cell>
          <cell r="N66">
            <v>4.07</v>
          </cell>
          <cell r="O66">
            <v>4.07</v>
          </cell>
          <cell r="P66">
            <v>0</v>
          </cell>
          <cell r="R66">
            <v>73201.438848920865</v>
          </cell>
          <cell r="S66">
            <v>0</v>
          </cell>
          <cell r="T66">
            <v>13.660933660933662</v>
          </cell>
          <cell r="V66" t="str">
            <v>Visual WC 0%</v>
          </cell>
          <cell r="W66">
            <v>4070.0000000000005</v>
          </cell>
          <cell r="X66">
            <v>0</v>
          </cell>
        </row>
        <row r="67">
          <cell r="B67">
            <v>41726</v>
          </cell>
          <cell r="C67" t="str">
            <v>B-19</v>
          </cell>
          <cell r="D67" t="str">
            <v>B-19:Zone2_3</v>
          </cell>
          <cell r="E67">
            <v>23</v>
          </cell>
          <cell r="F67">
            <v>100</v>
          </cell>
          <cell r="G67">
            <v>221</v>
          </cell>
          <cell r="H67">
            <v>187</v>
          </cell>
          <cell r="I67">
            <v>283</v>
          </cell>
          <cell r="J67">
            <v>30.03</v>
          </cell>
          <cell r="K67">
            <v>30.03</v>
          </cell>
          <cell r="L67">
            <v>60.06</v>
          </cell>
          <cell r="M67">
            <v>50</v>
          </cell>
          <cell r="N67">
            <v>3.81</v>
          </cell>
          <cell r="O67">
            <v>3.81</v>
          </cell>
          <cell r="P67">
            <v>0</v>
          </cell>
          <cell r="R67">
            <v>126873.12687312688</v>
          </cell>
          <cell r="S67">
            <v>7.8818897637795278</v>
          </cell>
          <cell r="T67">
            <v>15.763779527559056</v>
          </cell>
          <cell r="V67" t="str">
            <v>Lab WC 50%</v>
          </cell>
          <cell r="W67">
            <v>3810</v>
          </cell>
          <cell r="X67">
            <v>0</v>
          </cell>
        </row>
        <row r="68">
          <cell r="B68">
            <v>41739</v>
          </cell>
          <cell r="C68" t="str">
            <v>B-19</v>
          </cell>
          <cell r="D68" t="str">
            <v>B-19:Zone2_3</v>
          </cell>
          <cell r="E68">
            <v>23.5</v>
          </cell>
          <cell r="F68">
            <v>100</v>
          </cell>
          <cell r="G68">
            <v>212</v>
          </cell>
          <cell r="H68">
            <v>201</v>
          </cell>
          <cell r="I68">
            <v>282</v>
          </cell>
          <cell r="J68">
            <v>34.770000000000003</v>
          </cell>
          <cell r="K68">
            <v>11.2</v>
          </cell>
          <cell r="L68">
            <v>45.97</v>
          </cell>
          <cell r="M68">
            <v>24.363715466608657</v>
          </cell>
          <cell r="N68">
            <v>3.9</v>
          </cell>
          <cell r="O68">
            <v>3.9</v>
          </cell>
          <cell r="P68">
            <v>0</v>
          </cell>
          <cell r="R68">
            <v>112165.66005176876</v>
          </cell>
          <cell r="S68">
            <v>2.8717948717948718</v>
          </cell>
          <cell r="T68">
            <v>11.787179487179488</v>
          </cell>
          <cell r="V68" t="str">
            <v>Lab WC 24.4%</v>
          </cell>
          <cell r="W68">
            <v>3900</v>
          </cell>
          <cell r="X68">
            <v>0</v>
          </cell>
        </row>
        <row r="69">
          <cell r="B69">
            <v>41800</v>
          </cell>
          <cell r="C69" t="str">
            <v>B-19</v>
          </cell>
          <cell r="D69" t="str">
            <v>B-19:Zone2_3</v>
          </cell>
          <cell r="E69">
            <v>12</v>
          </cell>
          <cell r="F69">
            <v>100</v>
          </cell>
          <cell r="G69">
            <v>225</v>
          </cell>
          <cell r="H69">
            <v>158</v>
          </cell>
          <cell r="I69">
            <v>666</v>
          </cell>
          <cell r="J69">
            <v>1026.4000000000001</v>
          </cell>
          <cell r="K69">
            <v>54</v>
          </cell>
          <cell r="L69">
            <v>1080.4000000000001</v>
          </cell>
          <cell r="M69">
            <v>4.9981488337652724</v>
          </cell>
          <cell r="N69">
            <v>1.03</v>
          </cell>
          <cell r="O69">
            <v>1.03</v>
          </cell>
          <cell r="P69">
            <v>0</v>
          </cell>
          <cell r="R69">
            <v>1003.5074045206547</v>
          </cell>
          <cell r="S69">
            <v>52.427184466019419</v>
          </cell>
          <cell r="T69">
            <v>1048.9320388349515</v>
          </cell>
          <cell r="V69" t="str">
            <v xml:space="preserve">Lab WC 5%. Post Add Perf. </v>
          </cell>
          <cell r="W69">
            <v>1030</v>
          </cell>
          <cell r="X69">
            <v>0</v>
          </cell>
        </row>
        <row r="70">
          <cell r="B70">
            <v>41802</v>
          </cell>
          <cell r="C70" t="str">
            <v>B-19</v>
          </cell>
          <cell r="D70" t="str">
            <v>B-19:Zone2_3</v>
          </cell>
          <cell r="E70">
            <v>44</v>
          </cell>
          <cell r="F70">
            <v>100</v>
          </cell>
          <cell r="G70">
            <v>224</v>
          </cell>
          <cell r="H70">
            <v>146</v>
          </cell>
          <cell r="I70">
            <v>616</v>
          </cell>
          <cell r="J70">
            <v>737</v>
          </cell>
          <cell r="K70">
            <v>39</v>
          </cell>
          <cell r="L70">
            <v>776</v>
          </cell>
          <cell r="M70">
            <v>5.0257731958762886</v>
          </cell>
          <cell r="N70">
            <v>0.73</v>
          </cell>
          <cell r="O70">
            <v>2.25</v>
          </cell>
          <cell r="P70">
            <v>1.52</v>
          </cell>
          <cell r="R70">
            <v>990.50203527815472</v>
          </cell>
          <cell r="S70">
            <v>53.424657534246577</v>
          </cell>
          <cell r="T70">
            <v>1063.013698630137</v>
          </cell>
          <cell r="V70" t="str">
            <v>choke 100%. Lab WC 5%</v>
          </cell>
          <cell r="W70">
            <v>730</v>
          </cell>
          <cell r="X70">
            <v>1520</v>
          </cell>
        </row>
        <row r="71">
          <cell r="B71">
            <v>41806</v>
          </cell>
          <cell r="C71" t="str">
            <v>B-19</v>
          </cell>
          <cell r="D71" t="str">
            <v>B-19:Zone2_3</v>
          </cell>
          <cell r="E71">
            <v>9</v>
          </cell>
          <cell r="F71">
            <v>100</v>
          </cell>
          <cell r="G71">
            <v>221</v>
          </cell>
          <cell r="H71">
            <v>138</v>
          </cell>
          <cell r="I71">
            <v>616</v>
          </cell>
          <cell r="J71">
            <v>427</v>
          </cell>
          <cell r="K71">
            <v>107</v>
          </cell>
          <cell r="L71">
            <v>534</v>
          </cell>
          <cell r="M71">
            <v>20.037453183520601</v>
          </cell>
          <cell r="N71">
            <v>0.42</v>
          </cell>
          <cell r="O71">
            <v>1.99</v>
          </cell>
          <cell r="P71">
            <v>1.57</v>
          </cell>
          <cell r="R71">
            <v>983.60655737704917</v>
          </cell>
          <cell r="S71">
            <v>254.76190476190476</v>
          </cell>
          <cell r="T71">
            <v>1271.4285714285713</v>
          </cell>
          <cell r="V71" t="str">
            <v>choke 100%</v>
          </cell>
          <cell r="W71">
            <v>420</v>
          </cell>
          <cell r="X71">
            <v>1570</v>
          </cell>
        </row>
        <row r="72">
          <cell r="B72">
            <v>41838</v>
          </cell>
          <cell r="C72" t="str">
            <v>B-19</v>
          </cell>
          <cell r="D72" t="str">
            <v>B-19:Zone2_3</v>
          </cell>
          <cell r="E72">
            <v>13</v>
          </cell>
          <cell r="F72">
            <v>100</v>
          </cell>
          <cell r="G72">
            <v>186</v>
          </cell>
          <cell r="H72">
            <v>110</v>
          </cell>
          <cell r="I72">
            <v>647</v>
          </cell>
          <cell r="J72">
            <v>336</v>
          </cell>
          <cell r="K72">
            <v>10</v>
          </cell>
          <cell r="L72">
            <v>346</v>
          </cell>
          <cell r="M72">
            <v>2.8901734104046244</v>
          </cell>
          <cell r="N72">
            <v>0.34</v>
          </cell>
          <cell r="O72">
            <v>2.89</v>
          </cell>
          <cell r="P72">
            <v>2.5499999999999998</v>
          </cell>
          <cell r="R72">
            <v>1011.9047619047619</v>
          </cell>
          <cell r="S72">
            <v>29.411764705882351</v>
          </cell>
          <cell r="T72">
            <v>1017.6470588235294</v>
          </cell>
          <cell r="V72" t="str">
            <v>Lab WC 1%</v>
          </cell>
          <cell r="W72">
            <v>340</v>
          </cell>
          <cell r="X72">
            <v>2550</v>
          </cell>
        </row>
        <row r="73">
          <cell r="B73">
            <v>41856</v>
          </cell>
          <cell r="C73" t="str">
            <v>B-19</v>
          </cell>
          <cell r="D73" t="str">
            <v>B-19:Zone2_3</v>
          </cell>
          <cell r="E73">
            <v>39</v>
          </cell>
          <cell r="F73">
            <v>100</v>
          </cell>
          <cell r="G73">
            <v>206</v>
          </cell>
          <cell r="H73">
            <v>107</v>
          </cell>
          <cell r="I73">
            <v>861</v>
          </cell>
          <cell r="J73">
            <v>140</v>
          </cell>
          <cell r="K73">
            <v>4</v>
          </cell>
          <cell r="L73">
            <v>144</v>
          </cell>
          <cell r="M73">
            <v>2.7777777777777777</v>
          </cell>
          <cell r="N73">
            <v>0.14000000000000001</v>
          </cell>
          <cell r="O73">
            <v>1.33</v>
          </cell>
          <cell r="P73">
            <v>1.19</v>
          </cell>
          <cell r="R73">
            <v>1000</v>
          </cell>
          <cell r="S73">
            <v>28.571428571428573</v>
          </cell>
          <cell r="T73">
            <v>1028.5714285714287</v>
          </cell>
          <cell r="V73" t="str">
            <v>Assume WC 3% (as previous lab data)</v>
          </cell>
          <cell r="W73">
            <v>140</v>
          </cell>
          <cell r="X73">
            <v>1190</v>
          </cell>
        </row>
        <row r="74">
          <cell r="B74">
            <v>41892</v>
          </cell>
          <cell r="C74" t="str">
            <v>B-19</v>
          </cell>
          <cell r="D74" t="str">
            <v>B-19:Zone2_3</v>
          </cell>
          <cell r="E74">
            <v>23</v>
          </cell>
          <cell r="F74">
            <v>100</v>
          </cell>
          <cell r="G74">
            <v>192</v>
          </cell>
          <cell r="H74">
            <v>108</v>
          </cell>
          <cell r="I74">
            <v>750</v>
          </cell>
          <cell r="J74">
            <v>132.6</v>
          </cell>
          <cell r="K74">
            <v>71.400000000000006</v>
          </cell>
          <cell r="L74">
            <v>204</v>
          </cell>
          <cell r="M74">
            <v>35</v>
          </cell>
          <cell r="N74">
            <v>0.13</v>
          </cell>
          <cell r="O74">
            <v>2.76</v>
          </cell>
          <cell r="P74">
            <v>2.63</v>
          </cell>
          <cell r="R74">
            <v>980.39215686274508</v>
          </cell>
          <cell r="S74">
            <v>549.23076923076928</v>
          </cell>
          <cell r="T74">
            <v>1569.2307692307693</v>
          </cell>
          <cell r="V74" t="str">
            <v xml:space="preserve">Lab WC 35%. GL rate increased while testing. </v>
          </cell>
          <cell r="W74">
            <v>130</v>
          </cell>
          <cell r="X74">
            <v>2630</v>
          </cell>
        </row>
        <row r="75">
          <cell r="B75">
            <v>41904</v>
          </cell>
          <cell r="C75" t="str">
            <v>B-19</v>
          </cell>
          <cell r="D75" t="str">
            <v>B-19:Zone2_3</v>
          </cell>
          <cell r="E75">
            <v>21</v>
          </cell>
          <cell r="F75">
            <v>100</v>
          </cell>
          <cell r="G75">
            <v>202</v>
          </cell>
          <cell r="H75">
            <v>113</v>
          </cell>
          <cell r="I75">
            <v>695</v>
          </cell>
          <cell r="J75">
            <v>135.5</v>
          </cell>
          <cell r="K75">
            <v>1.4</v>
          </cell>
          <cell r="L75">
            <v>136.9</v>
          </cell>
          <cell r="M75">
            <v>1.0226442658875092</v>
          </cell>
          <cell r="N75">
            <v>0.14000000000000001</v>
          </cell>
          <cell r="O75">
            <v>2.82</v>
          </cell>
          <cell r="P75">
            <v>2.68</v>
          </cell>
          <cell r="R75">
            <v>1033.210332103321</v>
          </cell>
          <cell r="S75">
            <v>10</v>
          </cell>
          <cell r="T75">
            <v>977.85714285714289</v>
          </cell>
          <cell r="V75" t="str">
            <v>Lab WC 24Sep2014 = trace</v>
          </cell>
          <cell r="W75">
            <v>140</v>
          </cell>
          <cell r="X75">
            <v>2680</v>
          </cell>
        </row>
        <row r="76">
          <cell r="B76">
            <v>41909</v>
          </cell>
          <cell r="C76" t="str">
            <v>B-19</v>
          </cell>
          <cell r="D76" t="str">
            <v>B-19:Zone2_3</v>
          </cell>
          <cell r="E76">
            <v>23</v>
          </cell>
          <cell r="F76">
            <v>100</v>
          </cell>
          <cell r="G76">
            <v>191</v>
          </cell>
          <cell r="H76">
            <v>121</v>
          </cell>
          <cell r="I76">
            <v>688</v>
          </cell>
          <cell r="J76">
            <v>124.6</v>
          </cell>
          <cell r="K76">
            <v>23.7</v>
          </cell>
          <cell r="L76">
            <v>148.30000000000001</v>
          </cell>
          <cell r="M76">
            <v>15.981119352663519</v>
          </cell>
          <cell r="N76">
            <v>0.13</v>
          </cell>
          <cell r="O76">
            <v>3.29</v>
          </cell>
          <cell r="P76">
            <v>3.16</v>
          </cell>
          <cell r="R76">
            <v>1043.3386837881219</v>
          </cell>
          <cell r="S76">
            <v>182.30769230769232</v>
          </cell>
          <cell r="T76">
            <v>1140.7692307692307</v>
          </cell>
          <cell r="V76" t="str">
            <v>Lab WC 16%</v>
          </cell>
          <cell r="W76">
            <v>130</v>
          </cell>
          <cell r="X76">
            <v>3160</v>
          </cell>
        </row>
        <row r="77">
          <cell r="B77">
            <v>41918</v>
          </cell>
          <cell r="C77" t="str">
            <v>B-19</v>
          </cell>
          <cell r="D77" t="str">
            <v>B-19:Zone2_3</v>
          </cell>
          <cell r="E77">
            <v>23.5</v>
          </cell>
          <cell r="F77">
            <v>100</v>
          </cell>
          <cell r="G77">
            <v>191</v>
          </cell>
          <cell r="H77">
            <v>120</v>
          </cell>
          <cell r="I77">
            <v>706</v>
          </cell>
          <cell r="J77">
            <v>133.19999999999999</v>
          </cell>
          <cell r="K77">
            <v>2.7</v>
          </cell>
          <cell r="L77">
            <v>135.9</v>
          </cell>
          <cell r="M77">
            <v>1.9867549668874172</v>
          </cell>
          <cell r="N77">
            <v>0.13</v>
          </cell>
          <cell r="O77">
            <v>3.04</v>
          </cell>
          <cell r="P77">
            <v>2.91</v>
          </cell>
          <cell r="R77">
            <v>975.97597597597598</v>
          </cell>
          <cell r="S77">
            <v>20.76923076923077</v>
          </cell>
          <cell r="T77">
            <v>1045.3846153846155</v>
          </cell>
          <cell r="V77" t="str">
            <v>Lab WC 2%</v>
          </cell>
          <cell r="W77">
            <v>130</v>
          </cell>
          <cell r="X77">
            <v>2910</v>
          </cell>
        </row>
        <row r="78">
          <cell r="B78">
            <v>41928</v>
          </cell>
          <cell r="C78" t="str">
            <v>B-19</v>
          </cell>
          <cell r="D78" t="str">
            <v>B-19:Zone2_3</v>
          </cell>
          <cell r="E78">
            <v>22</v>
          </cell>
          <cell r="F78">
            <v>100</v>
          </cell>
          <cell r="G78">
            <v>251</v>
          </cell>
          <cell r="H78">
            <v>113</v>
          </cell>
          <cell r="I78">
            <v>696</v>
          </cell>
          <cell r="J78">
            <v>138.30000000000001</v>
          </cell>
          <cell r="K78">
            <v>32.4</v>
          </cell>
          <cell r="L78">
            <v>170.7</v>
          </cell>
          <cell r="M78">
            <v>18.980667838312829</v>
          </cell>
          <cell r="N78">
            <v>0.14000000000000001</v>
          </cell>
          <cell r="O78">
            <v>3.01</v>
          </cell>
          <cell r="P78">
            <v>2.87</v>
          </cell>
          <cell r="R78">
            <v>1012.2921185827911</v>
          </cell>
          <cell r="S78">
            <v>231.42857142857142</v>
          </cell>
          <cell r="T78">
            <v>1219.2857142857142</v>
          </cell>
          <cell r="V78" t="str">
            <v>Lab WC 19%</v>
          </cell>
          <cell r="W78">
            <v>140</v>
          </cell>
          <cell r="X78">
            <v>2870</v>
          </cell>
        </row>
        <row r="79">
          <cell r="B79">
            <v>41942</v>
          </cell>
          <cell r="C79" t="str">
            <v>B-19</v>
          </cell>
          <cell r="D79" t="str">
            <v>B-19:Zone2_3</v>
          </cell>
          <cell r="E79">
            <v>23</v>
          </cell>
          <cell r="F79">
            <v>100</v>
          </cell>
          <cell r="G79">
            <v>180</v>
          </cell>
          <cell r="H79">
            <v>128</v>
          </cell>
          <cell r="I79">
            <v>604</v>
          </cell>
          <cell r="J79">
            <v>127.7</v>
          </cell>
          <cell r="K79">
            <v>24.3</v>
          </cell>
          <cell r="L79">
            <v>152</v>
          </cell>
          <cell r="M79">
            <v>15.986842105263158</v>
          </cell>
          <cell r="N79">
            <v>0.13</v>
          </cell>
          <cell r="O79">
            <v>2.84</v>
          </cell>
          <cell r="P79">
            <v>2.71</v>
          </cell>
          <cell r="R79">
            <v>1018.0109631949882</v>
          </cell>
          <cell r="S79">
            <v>186.92307692307693</v>
          </cell>
          <cell r="T79">
            <v>1169.2307692307693</v>
          </cell>
          <cell r="V79" t="str">
            <v>Lab WC 16%</v>
          </cell>
          <cell r="W79">
            <v>130</v>
          </cell>
          <cell r="X79">
            <v>2710</v>
          </cell>
        </row>
        <row r="80">
          <cell r="B80">
            <v>41956</v>
          </cell>
          <cell r="C80" t="str">
            <v>B-19</v>
          </cell>
          <cell r="D80" t="str">
            <v>B-19:Zone2_3</v>
          </cell>
          <cell r="E80">
            <v>22</v>
          </cell>
          <cell r="F80">
            <v>100</v>
          </cell>
          <cell r="G80">
            <v>174</v>
          </cell>
          <cell r="H80">
            <v>119</v>
          </cell>
          <cell r="I80">
            <v>593</v>
          </cell>
          <cell r="J80">
            <v>115.1</v>
          </cell>
          <cell r="K80">
            <v>21.9</v>
          </cell>
          <cell r="L80">
            <v>137</v>
          </cell>
          <cell r="M80">
            <v>15.985401459854014</v>
          </cell>
          <cell r="N80">
            <v>0.12</v>
          </cell>
          <cell r="O80">
            <v>3.02</v>
          </cell>
          <cell r="P80">
            <v>2.9</v>
          </cell>
          <cell r="R80">
            <v>1042.5716768027803</v>
          </cell>
          <cell r="S80">
            <v>182.5</v>
          </cell>
          <cell r="T80">
            <v>1141.6666666666667</v>
          </cell>
          <cell r="V80" t="str">
            <v>Lab WC 16% (14 Nov 2014)</v>
          </cell>
          <cell r="W80">
            <v>120</v>
          </cell>
          <cell r="X80">
            <v>2900</v>
          </cell>
        </row>
        <row r="81">
          <cell r="B81">
            <v>41969</v>
          </cell>
          <cell r="C81" t="str">
            <v>B-19</v>
          </cell>
          <cell r="D81" t="str">
            <v>B-19:Zone2_3</v>
          </cell>
          <cell r="E81">
            <v>24.5</v>
          </cell>
          <cell r="F81">
            <v>100</v>
          </cell>
          <cell r="G81">
            <v>196</v>
          </cell>
          <cell r="H81">
            <v>122</v>
          </cell>
          <cell r="I81">
            <v>597</v>
          </cell>
          <cell r="J81">
            <v>104.3</v>
          </cell>
          <cell r="K81">
            <v>19.899999999999999</v>
          </cell>
          <cell r="L81">
            <v>124.2</v>
          </cell>
          <cell r="M81">
            <v>16.022544283413847</v>
          </cell>
          <cell r="N81">
            <v>0.11</v>
          </cell>
          <cell r="O81">
            <v>2.81</v>
          </cell>
          <cell r="P81">
            <v>2.7</v>
          </cell>
          <cell r="R81">
            <v>1054.6500479386386</v>
          </cell>
          <cell r="S81">
            <v>180.90909090909091</v>
          </cell>
          <cell r="T81">
            <v>1129.090909090909</v>
          </cell>
          <cell r="V81" t="str">
            <v>Lab WC 16% (14 Nov 2014)</v>
          </cell>
          <cell r="W81">
            <v>110</v>
          </cell>
          <cell r="X81">
            <v>2700</v>
          </cell>
        </row>
        <row r="82">
          <cell r="B82">
            <v>41984</v>
          </cell>
          <cell r="C82" t="str">
            <v>B-19</v>
          </cell>
          <cell r="D82" t="str">
            <v>B-19:Zone2_3</v>
          </cell>
          <cell r="E82">
            <v>46</v>
          </cell>
          <cell r="F82">
            <v>100</v>
          </cell>
          <cell r="G82">
            <v>183</v>
          </cell>
          <cell r="H82">
            <v>118</v>
          </cell>
          <cell r="I82">
            <v>627</v>
          </cell>
          <cell r="J82">
            <v>105.5</v>
          </cell>
          <cell r="K82">
            <v>20.100000000000001</v>
          </cell>
          <cell r="L82">
            <v>125.6</v>
          </cell>
          <cell r="M82">
            <v>16.003184713375795</v>
          </cell>
          <cell r="N82">
            <v>0.1</v>
          </cell>
          <cell r="O82">
            <v>2.74</v>
          </cell>
          <cell r="P82">
            <v>2.64</v>
          </cell>
          <cell r="R82">
            <v>947.8672985781991</v>
          </cell>
          <cell r="S82">
            <v>201</v>
          </cell>
          <cell r="T82">
            <v>1256</v>
          </cell>
          <cell r="V82" t="str">
            <v>Lab WC 16 % (14 Nov 2014). Need to ccheck latest WC</v>
          </cell>
          <cell r="W82">
            <v>100</v>
          </cell>
          <cell r="X82">
            <v>2640</v>
          </cell>
        </row>
        <row r="83">
          <cell r="B83">
            <v>41992</v>
          </cell>
          <cell r="C83" t="str">
            <v>B-19</v>
          </cell>
          <cell r="D83" t="str">
            <v>B-19:Zone2_3</v>
          </cell>
          <cell r="E83">
            <v>19.5</v>
          </cell>
          <cell r="F83">
            <v>100</v>
          </cell>
          <cell r="G83">
            <v>184</v>
          </cell>
          <cell r="H83">
            <v>115</v>
          </cell>
          <cell r="I83">
            <v>571</v>
          </cell>
          <cell r="J83">
            <v>95.4</v>
          </cell>
          <cell r="K83">
            <v>18.2</v>
          </cell>
          <cell r="L83">
            <v>113.6</v>
          </cell>
          <cell r="M83">
            <v>16.02112676056338</v>
          </cell>
          <cell r="N83">
            <v>8.99999999999999E-2</v>
          </cell>
          <cell r="O83">
            <v>2.79</v>
          </cell>
          <cell r="P83">
            <v>2.7</v>
          </cell>
          <cell r="R83">
            <v>943.39622641509334</v>
          </cell>
          <cell r="S83">
            <v>202.22222222222246</v>
          </cell>
          <cell r="T83">
            <v>1262.2222222222235</v>
          </cell>
          <cell r="V83" t="str">
            <v>Lab WC 16 % (14 Nov 2014). Need to ccheck latest WC</v>
          </cell>
          <cell r="W83">
            <v>89.999999999999901</v>
          </cell>
          <cell r="X83">
            <v>2700</v>
          </cell>
        </row>
        <row r="84">
          <cell r="B84">
            <v>42005</v>
          </cell>
          <cell r="C84" t="str">
            <v>B-19</v>
          </cell>
          <cell r="D84" t="str">
            <v>B-19:Zone2_3</v>
          </cell>
          <cell r="E84">
            <v>23</v>
          </cell>
          <cell r="F84">
            <v>100</v>
          </cell>
          <cell r="G84">
            <v>200</v>
          </cell>
          <cell r="H84">
            <v>104</v>
          </cell>
          <cell r="I84">
            <v>638</v>
          </cell>
          <cell r="J84">
            <v>96.9</v>
          </cell>
          <cell r="K84">
            <v>18.5</v>
          </cell>
          <cell r="L84">
            <v>115.4</v>
          </cell>
          <cell r="M84">
            <v>16.031195840554592</v>
          </cell>
          <cell r="N84">
            <v>9.9999999999999603E-2</v>
          </cell>
          <cell r="O84">
            <v>2.76</v>
          </cell>
          <cell r="P84">
            <v>2.66</v>
          </cell>
          <cell r="R84">
            <v>1031.9917440660433</v>
          </cell>
          <cell r="S84">
            <v>185.00000000000074</v>
          </cell>
          <cell r="T84">
            <v>1154.0000000000045</v>
          </cell>
          <cell r="V84" t="str">
            <v>Lab WC 16 % (14 Nov 2014). Need to ccheck latest WC</v>
          </cell>
          <cell r="W84">
            <v>99.999999999999602</v>
          </cell>
          <cell r="X84">
            <v>2660</v>
          </cell>
        </row>
        <row r="85">
          <cell r="B85">
            <v>42032</v>
          </cell>
          <cell r="C85" t="str">
            <v>B-19</v>
          </cell>
          <cell r="D85" t="str">
            <v>B-19:Zone2_3</v>
          </cell>
          <cell r="E85">
            <v>24</v>
          </cell>
          <cell r="F85">
            <v>91</v>
          </cell>
          <cell r="G85">
            <v>181</v>
          </cell>
          <cell r="H85">
            <v>105</v>
          </cell>
          <cell r="I85">
            <v>690</v>
          </cell>
          <cell r="J85">
            <v>99.2</v>
          </cell>
          <cell r="K85">
            <v>18.899999999999999</v>
          </cell>
          <cell r="L85">
            <v>118.1</v>
          </cell>
          <cell r="M85">
            <v>16.003386960203219</v>
          </cell>
          <cell r="N85">
            <v>0.1</v>
          </cell>
          <cell r="O85">
            <v>3.27</v>
          </cell>
          <cell r="P85">
            <v>3.17</v>
          </cell>
          <cell r="R85">
            <v>1008.0645161290323</v>
          </cell>
          <cell r="S85">
            <v>189</v>
          </cell>
          <cell r="T85">
            <v>1181</v>
          </cell>
          <cell r="V85" t="str">
            <v>Lab WC 16% (14 Nov 2014)</v>
          </cell>
          <cell r="W85">
            <v>100</v>
          </cell>
          <cell r="X85">
            <v>3170</v>
          </cell>
        </row>
        <row r="86">
          <cell r="B86">
            <v>42048</v>
          </cell>
          <cell r="C86" t="str">
            <v>B-19</v>
          </cell>
          <cell r="D86" t="str">
            <v>B-19:Zone2_3</v>
          </cell>
          <cell r="E86">
            <v>20</v>
          </cell>
          <cell r="F86">
            <v>91</v>
          </cell>
          <cell r="G86">
            <v>180</v>
          </cell>
          <cell r="H86">
            <v>113</v>
          </cell>
          <cell r="I86">
            <v>686</v>
          </cell>
          <cell r="J86">
            <v>97.3</v>
          </cell>
          <cell r="K86">
            <v>18.5</v>
          </cell>
          <cell r="L86">
            <v>115.8</v>
          </cell>
          <cell r="M86">
            <v>15.975820379965457</v>
          </cell>
          <cell r="N86">
            <v>9.0000000000000302E-2</v>
          </cell>
          <cell r="O86">
            <v>2.2400000000000002</v>
          </cell>
          <cell r="P86">
            <v>2.15</v>
          </cell>
          <cell r="R86">
            <v>924.97430626927337</v>
          </cell>
          <cell r="S86">
            <v>205.55555555555486</v>
          </cell>
          <cell r="T86">
            <v>1286.6666666666624</v>
          </cell>
          <cell r="V86" t="str">
            <v>Assume lab WC 16% (14 Nov 2014)</v>
          </cell>
          <cell r="W86">
            <v>90.000000000000298</v>
          </cell>
          <cell r="X86">
            <v>2150</v>
          </cell>
        </row>
        <row r="87">
          <cell r="B87">
            <v>42068</v>
          </cell>
          <cell r="C87" t="str">
            <v>B-19</v>
          </cell>
          <cell r="D87" t="str">
            <v>B-19:Zone2_3</v>
          </cell>
          <cell r="E87">
            <v>17</v>
          </cell>
          <cell r="F87">
            <v>91</v>
          </cell>
          <cell r="G87">
            <v>187</v>
          </cell>
          <cell r="H87">
            <v>114</v>
          </cell>
          <cell r="I87">
            <v>714</v>
          </cell>
          <cell r="J87">
            <v>61.2</v>
          </cell>
          <cell r="K87">
            <v>11.7</v>
          </cell>
          <cell r="L87">
            <v>72.900000000000006</v>
          </cell>
          <cell r="M87">
            <v>16.049382716049383</v>
          </cell>
          <cell r="N87">
            <v>6.9999999999999798E-2</v>
          </cell>
          <cell r="O87">
            <v>2.11</v>
          </cell>
          <cell r="P87">
            <v>2.04</v>
          </cell>
          <cell r="R87">
            <v>1143.7908496731993</v>
          </cell>
          <cell r="S87">
            <v>167.14285714285762</v>
          </cell>
          <cell r="T87">
            <v>1041.4285714285745</v>
          </cell>
          <cell r="V87" t="str">
            <v>Assume WC 16% (14 Nov 2015)</v>
          </cell>
          <cell r="W87">
            <v>69.999999999999801</v>
          </cell>
          <cell r="X87">
            <v>2040</v>
          </cell>
        </row>
        <row r="88">
          <cell r="B88">
            <v>42116</v>
          </cell>
          <cell r="C88" t="str">
            <v>B-19</v>
          </cell>
          <cell r="D88" t="str">
            <v>B-19:Zone2_3</v>
          </cell>
          <cell r="E88">
            <v>27</v>
          </cell>
          <cell r="F88">
            <v>100</v>
          </cell>
          <cell r="G88">
            <v>212</v>
          </cell>
          <cell r="H88">
            <v>112</v>
          </cell>
          <cell r="I88">
            <v>654</v>
          </cell>
          <cell r="J88">
            <v>98.5</v>
          </cell>
          <cell r="K88">
            <v>16</v>
          </cell>
          <cell r="L88">
            <v>114.5</v>
          </cell>
          <cell r="M88">
            <v>13.973799126637555</v>
          </cell>
          <cell r="N88">
            <v>9.7999999999999907E-2</v>
          </cell>
          <cell r="O88">
            <v>1.2669999999999999</v>
          </cell>
          <cell r="P88">
            <v>1.169</v>
          </cell>
          <cell r="R88">
            <v>994.92385786801924</v>
          </cell>
          <cell r="S88">
            <v>163.26530612244915</v>
          </cell>
          <cell r="T88">
            <v>1168.3673469387768</v>
          </cell>
          <cell r="V88" t="str">
            <v>Assume WC 14% (17 Mar 2015)</v>
          </cell>
          <cell r="W88">
            <v>97.999999999999901</v>
          </cell>
          <cell r="X88">
            <v>1169</v>
          </cell>
        </row>
        <row r="89">
          <cell r="B89">
            <v>42144</v>
          </cell>
          <cell r="C89" t="str">
            <v>B-19</v>
          </cell>
          <cell r="D89" t="str">
            <v>B-19:Zone2_3</v>
          </cell>
          <cell r="E89">
            <v>22.5</v>
          </cell>
          <cell r="F89">
            <v>100</v>
          </cell>
          <cell r="G89">
            <v>192</v>
          </cell>
          <cell r="H89">
            <v>107</v>
          </cell>
          <cell r="I89">
            <v>640</v>
          </cell>
          <cell r="J89">
            <v>76.5</v>
          </cell>
          <cell r="K89">
            <v>12.4</v>
          </cell>
          <cell r="L89">
            <v>88.9</v>
          </cell>
          <cell r="M89">
            <v>13.948256467941507</v>
          </cell>
          <cell r="N89">
            <v>7.5999999999999998E-2</v>
          </cell>
          <cell r="O89">
            <v>0.81599999999999995</v>
          </cell>
          <cell r="P89">
            <v>0.74</v>
          </cell>
          <cell r="R89">
            <v>993.46405228758169</v>
          </cell>
          <cell r="S89">
            <v>163.15789473684211</v>
          </cell>
          <cell r="T89">
            <v>1169.7368421052631</v>
          </cell>
          <cell r="V89" t="str">
            <v>Assume WC 14%</v>
          </cell>
          <cell r="W89">
            <v>76</v>
          </cell>
          <cell r="X89">
            <v>740</v>
          </cell>
        </row>
        <row r="90">
          <cell r="B90">
            <v>42147</v>
          </cell>
          <cell r="C90" t="str">
            <v>B-19</v>
          </cell>
          <cell r="D90" t="str">
            <v>B-19:Zone2_3</v>
          </cell>
          <cell r="E90">
            <v>30</v>
          </cell>
          <cell r="F90">
            <v>100</v>
          </cell>
          <cell r="G90">
            <v>190</v>
          </cell>
          <cell r="H90">
            <v>104</v>
          </cell>
          <cell r="I90">
            <v>771</v>
          </cell>
          <cell r="J90">
            <v>89.4</v>
          </cell>
          <cell r="K90">
            <v>14.6</v>
          </cell>
          <cell r="L90">
            <v>104</v>
          </cell>
          <cell r="M90">
            <v>14.038461538461538</v>
          </cell>
          <cell r="N90">
            <v>9.0000000000000302E-2</v>
          </cell>
          <cell r="O90">
            <v>2.3420000000000001</v>
          </cell>
          <cell r="P90">
            <v>2.2519999999999998</v>
          </cell>
          <cell r="R90">
            <v>1006.7114093959765</v>
          </cell>
          <cell r="S90">
            <v>162.22222222222169</v>
          </cell>
          <cell r="T90">
            <v>1155.5555555555518</v>
          </cell>
          <cell r="V90" t="str">
            <v>Assume WC 14%</v>
          </cell>
          <cell r="W90">
            <v>90.000000000000298</v>
          </cell>
          <cell r="X90">
            <v>2252</v>
          </cell>
        </row>
        <row r="91">
          <cell r="B91">
            <v>42160</v>
          </cell>
          <cell r="C91" t="str">
            <v>B-19</v>
          </cell>
          <cell r="D91" t="str">
            <v>B-19:Zone2_3</v>
          </cell>
          <cell r="E91">
            <v>23.5</v>
          </cell>
          <cell r="F91">
            <v>100</v>
          </cell>
          <cell r="G91">
            <v>199</v>
          </cell>
          <cell r="H91">
            <v>116</v>
          </cell>
          <cell r="I91">
            <v>672</v>
          </cell>
          <cell r="J91">
            <v>78.260000000000005</v>
          </cell>
          <cell r="K91">
            <v>12.74</v>
          </cell>
          <cell r="L91">
            <v>91</v>
          </cell>
          <cell r="M91">
            <v>14</v>
          </cell>
          <cell r="N91">
            <v>3.6999999999999901E-2</v>
          </cell>
          <cell r="O91">
            <v>1.462</v>
          </cell>
          <cell r="P91">
            <v>1.425</v>
          </cell>
          <cell r="R91">
            <v>472.78303092256454</v>
          </cell>
          <cell r="S91">
            <v>344.32432432432523</v>
          </cell>
          <cell r="T91">
            <v>2459.459459459466</v>
          </cell>
          <cell r="V91" t="str">
            <v>Assume WC 14%</v>
          </cell>
          <cell r="W91">
            <v>36.999999999999901</v>
          </cell>
          <cell r="X91">
            <v>1425</v>
          </cell>
        </row>
        <row r="92">
          <cell r="B92">
            <v>42180</v>
          </cell>
          <cell r="C92" t="str">
            <v>B-19</v>
          </cell>
          <cell r="D92" t="str">
            <v>B-19:Zone2_3</v>
          </cell>
          <cell r="E92">
            <v>6</v>
          </cell>
          <cell r="F92">
            <v>98</v>
          </cell>
          <cell r="G92">
            <v>207</v>
          </cell>
          <cell r="H92">
            <v>103</v>
          </cell>
          <cell r="I92">
            <v>812</v>
          </cell>
          <cell r="J92">
            <v>284.7</v>
          </cell>
          <cell r="K92">
            <v>71.2</v>
          </cell>
          <cell r="L92">
            <v>355.9</v>
          </cell>
          <cell r="M92">
            <v>20.005619556055073</v>
          </cell>
          <cell r="N92">
            <v>0.307</v>
          </cell>
          <cell r="O92">
            <v>1.782</v>
          </cell>
          <cell r="P92">
            <v>1.4750000000000001</v>
          </cell>
          <cell r="R92">
            <v>1078.3280646294345</v>
          </cell>
          <cell r="S92">
            <v>231.92182410423453</v>
          </cell>
          <cell r="T92">
            <v>1159.2833876221498</v>
          </cell>
          <cell r="V92" t="str">
            <v>Assume WC 20% (8 June 2015).ost tubing clean out.</v>
          </cell>
          <cell r="W92">
            <v>307</v>
          </cell>
          <cell r="X92">
            <v>1475</v>
          </cell>
        </row>
        <row r="93">
          <cell r="B93">
            <v>42205</v>
          </cell>
          <cell r="C93" t="str">
            <v>B-19</v>
          </cell>
          <cell r="D93" t="str">
            <v>B-19:Zone2_3</v>
          </cell>
          <cell r="E93">
            <v>18</v>
          </cell>
          <cell r="F93">
            <v>100</v>
          </cell>
          <cell r="G93">
            <v>205</v>
          </cell>
          <cell r="H93">
            <v>99</v>
          </cell>
          <cell r="I93">
            <v>680</v>
          </cell>
          <cell r="J93">
            <v>89.5</v>
          </cell>
          <cell r="K93">
            <v>119.3</v>
          </cell>
          <cell r="L93">
            <v>208.8</v>
          </cell>
          <cell r="M93">
            <v>57.136015325670499</v>
          </cell>
          <cell r="N93">
            <v>0</v>
          </cell>
          <cell r="O93">
            <v>8.8999999999999996E-2</v>
          </cell>
          <cell r="P93">
            <v>0.73499999999999999</v>
          </cell>
          <cell r="R93">
            <v>0</v>
          </cell>
          <cell r="T93">
            <v>0</v>
          </cell>
          <cell r="V93" t="str">
            <v>Visual WC 57%. Post Reperf. GL rate = 2.16 MM</v>
          </cell>
          <cell r="W93">
            <v>0</v>
          </cell>
          <cell r="X93">
            <v>735</v>
          </cell>
        </row>
        <row r="94">
          <cell r="B94">
            <v>42206</v>
          </cell>
          <cell r="C94" t="str">
            <v>B-19</v>
          </cell>
          <cell r="D94" t="str">
            <v>B-19:Zone2_3</v>
          </cell>
          <cell r="E94">
            <v>24</v>
          </cell>
          <cell r="F94">
            <v>100</v>
          </cell>
          <cell r="G94">
            <v>205</v>
          </cell>
          <cell r="H94">
            <v>100</v>
          </cell>
          <cell r="I94">
            <v>664</v>
          </cell>
          <cell r="J94">
            <v>135.19999999999999</v>
          </cell>
          <cell r="K94">
            <v>0</v>
          </cell>
          <cell r="L94">
            <v>135.19999999999999</v>
          </cell>
          <cell r="M94">
            <v>0</v>
          </cell>
          <cell r="N94">
            <v>0.13500000000000001</v>
          </cell>
          <cell r="O94">
            <v>0.96699999999999997</v>
          </cell>
          <cell r="P94">
            <v>0.83199999999999996</v>
          </cell>
          <cell r="R94">
            <v>998.52071005917162</v>
          </cell>
          <cell r="S94">
            <v>0</v>
          </cell>
          <cell r="T94">
            <v>1001.4814814814815</v>
          </cell>
          <cell r="V94" t="str">
            <v>Visual WC 0%. Post Reperf. GL rate = 2.5 MM</v>
          </cell>
          <cell r="W94">
            <v>135</v>
          </cell>
          <cell r="X94">
            <v>832</v>
          </cell>
        </row>
        <row r="95">
          <cell r="B95">
            <v>42207</v>
          </cell>
          <cell r="C95" t="str">
            <v>B-19</v>
          </cell>
          <cell r="D95" t="str">
            <v>B-19:Zone2_3</v>
          </cell>
          <cell r="E95">
            <v>15</v>
          </cell>
          <cell r="F95">
            <v>100</v>
          </cell>
          <cell r="G95">
            <v>204</v>
          </cell>
          <cell r="H95">
            <v>99</v>
          </cell>
          <cell r="I95">
            <v>632</v>
          </cell>
          <cell r="J95">
            <v>65</v>
          </cell>
          <cell r="K95">
            <v>14.3</v>
          </cell>
          <cell r="L95">
            <v>79.3</v>
          </cell>
          <cell r="M95">
            <v>18.032786885245901</v>
          </cell>
          <cell r="N95">
            <v>6.5000000000000002E-2</v>
          </cell>
          <cell r="O95">
            <v>6.5000000000000002E-2</v>
          </cell>
          <cell r="P95">
            <v>0</v>
          </cell>
          <cell r="R95">
            <v>1000</v>
          </cell>
          <cell r="S95">
            <v>220</v>
          </cell>
          <cell r="T95">
            <v>1220</v>
          </cell>
          <cell r="V95" t="str">
            <v>Lower GL rate. GL rate = 1.46 MM. WC 18%</v>
          </cell>
          <cell r="W95">
            <v>65</v>
          </cell>
          <cell r="X95">
            <v>0</v>
          </cell>
        </row>
        <row r="96">
          <cell r="B96">
            <v>42208</v>
          </cell>
          <cell r="C96" t="str">
            <v>B-19</v>
          </cell>
          <cell r="D96" t="str">
            <v>B-19:Zone2_3</v>
          </cell>
          <cell r="E96">
            <v>24</v>
          </cell>
          <cell r="F96">
            <v>100</v>
          </cell>
          <cell r="G96">
            <v>206</v>
          </cell>
          <cell r="H96">
            <v>104</v>
          </cell>
          <cell r="I96">
            <v>665</v>
          </cell>
          <cell r="J96">
            <v>109.1</v>
          </cell>
          <cell r="K96">
            <v>23.9</v>
          </cell>
          <cell r="L96">
            <v>133</v>
          </cell>
          <cell r="M96">
            <v>17.969924812030076</v>
          </cell>
          <cell r="N96">
            <v>0.109</v>
          </cell>
          <cell r="O96">
            <v>0.90800000000000003</v>
          </cell>
          <cell r="P96">
            <v>0.79900000000000004</v>
          </cell>
          <cell r="R96">
            <v>999.08340971585699</v>
          </cell>
          <cell r="S96">
            <v>219.26605504587155</v>
          </cell>
          <cell r="T96">
            <v>1220.1834862385322</v>
          </cell>
          <cell r="V96" t="str">
            <v>LAB WC 18%. GL rate = 2.36 MM.</v>
          </cell>
          <cell r="W96">
            <v>109</v>
          </cell>
          <cell r="X96">
            <v>799</v>
          </cell>
        </row>
        <row r="97">
          <cell r="B97">
            <v>42217</v>
          </cell>
          <cell r="C97" t="str">
            <v>B-19</v>
          </cell>
          <cell r="D97" t="str">
            <v>B-19:Zone2_3</v>
          </cell>
          <cell r="E97">
            <v>23</v>
          </cell>
          <cell r="F97">
            <v>100</v>
          </cell>
          <cell r="G97">
            <v>204</v>
          </cell>
          <cell r="H97">
            <v>105</v>
          </cell>
          <cell r="I97">
            <v>602</v>
          </cell>
          <cell r="J97">
            <v>80.5</v>
          </cell>
          <cell r="K97">
            <v>17.7</v>
          </cell>
          <cell r="L97">
            <v>98.2</v>
          </cell>
          <cell r="M97">
            <v>18.024439918533606</v>
          </cell>
          <cell r="N97">
            <v>8.0000000000000099E-2</v>
          </cell>
          <cell r="O97">
            <v>2.298</v>
          </cell>
          <cell r="P97">
            <v>2.218</v>
          </cell>
          <cell r="R97">
            <v>993.78881987577768</v>
          </cell>
          <cell r="S97">
            <v>221.24999999999972</v>
          </cell>
          <cell r="T97">
            <v>1227.4999999999984</v>
          </cell>
          <cell r="V97" t="str">
            <v>Assume lab WC 18%. GL rate = 2.218 MM (lower)</v>
          </cell>
          <cell r="W97">
            <v>80.000000000000099</v>
          </cell>
          <cell r="X97">
            <v>2218</v>
          </cell>
        </row>
        <row r="98">
          <cell r="B98">
            <v>42263</v>
          </cell>
          <cell r="C98" t="str">
            <v>B-19</v>
          </cell>
          <cell r="D98" t="str">
            <v>B-19:Zone2_3</v>
          </cell>
          <cell r="E98">
            <v>8</v>
          </cell>
          <cell r="F98">
            <v>100</v>
          </cell>
          <cell r="G98">
            <v>198</v>
          </cell>
          <cell r="H98">
            <v>104</v>
          </cell>
          <cell r="I98">
            <v>765</v>
          </cell>
          <cell r="J98">
            <v>156.1</v>
          </cell>
          <cell r="K98">
            <v>34.299999999999997</v>
          </cell>
          <cell r="L98">
            <v>190.4</v>
          </cell>
          <cell r="M98">
            <v>18.014705882352942</v>
          </cell>
          <cell r="N98">
            <v>0.156</v>
          </cell>
          <cell r="O98">
            <v>2.8719999999999999</v>
          </cell>
          <cell r="P98">
            <v>2.7160000000000002</v>
          </cell>
          <cell r="R98">
            <v>999.35938500960924</v>
          </cell>
          <cell r="S98">
            <v>219.87179487179486</v>
          </cell>
          <cell r="T98">
            <v>1220.5128205128206</v>
          </cell>
          <cell r="V98" t="str">
            <v>MLPT flowing#2</v>
          </cell>
          <cell r="W98">
            <v>156</v>
          </cell>
          <cell r="X98">
            <v>2716</v>
          </cell>
        </row>
        <row r="99">
          <cell r="B99">
            <v>42317</v>
          </cell>
          <cell r="C99" t="str">
            <v>B-19</v>
          </cell>
          <cell r="D99" t="str">
            <v>B-19:Zone2_3</v>
          </cell>
          <cell r="E99">
            <v>24</v>
          </cell>
          <cell r="F99">
            <v>100</v>
          </cell>
          <cell r="G99">
            <v>199</v>
          </cell>
          <cell r="H99">
            <v>103</v>
          </cell>
          <cell r="I99">
            <v>671</v>
          </cell>
          <cell r="J99">
            <v>74.099999999999994</v>
          </cell>
          <cell r="K99">
            <v>8.5</v>
          </cell>
          <cell r="L99">
            <v>82.6</v>
          </cell>
          <cell r="M99">
            <v>10.290556900726392</v>
          </cell>
          <cell r="N99">
            <v>7.3999999999999996E-2</v>
          </cell>
          <cell r="O99">
            <v>2.9590000000000001</v>
          </cell>
          <cell r="P99">
            <v>2.8849999999999998</v>
          </cell>
          <cell r="R99">
            <v>998.65047233468283</v>
          </cell>
          <cell r="S99">
            <v>114.86486486486487</v>
          </cell>
          <cell r="T99">
            <v>1117.5675675675675</v>
          </cell>
          <cell r="V99" t="str">
            <v>Lab WC 10.34% (29 Oct). GL rate = 2.9 MMscfd</v>
          </cell>
          <cell r="W99">
            <v>74</v>
          </cell>
          <cell r="X99">
            <v>2885</v>
          </cell>
        </row>
        <row r="100">
          <cell r="B100">
            <v>42352</v>
          </cell>
          <cell r="C100" t="str">
            <v>B-19</v>
          </cell>
          <cell r="D100" t="str">
            <v>B-19:Zone2_3</v>
          </cell>
          <cell r="E100">
            <v>58</v>
          </cell>
          <cell r="F100">
            <v>100</v>
          </cell>
          <cell r="G100">
            <v>197</v>
          </cell>
          <cell r="H100">
            <v>105</v>
          </cell>
          <cell r="I100">
            <v>845</v>
          </cell>
          <cell r="J100">
            <v>147.4</v>
          </cell>
          <cell r="K100">
            <v>17</v>
          </cell>
          <cell r="L100">
            <v>164.4</v>
          </cell>
          <cell r="M100">
            <v>10.340632603406325</v>
          </cell>
          <cell r="N100">
            <v>0.14699999999999999</v>
          </cell>
          <cell r="O100">
            <v>3.9390000000000001</v>
          </cell>
          <cell r="P100">
            <v>3.7909999999999999</v>
          </cell>
          <cell r="R100">
            <v>997.28629579375843</v>
          </cell>
          <cell r="T100">
            <v>1118.3673469387754</v>
          </cell>
          <cell r="V100" t="str">
            <v>Assume WC 10.34 %</v>
          </cell>
          <cell r="W100">
            <v>147</v>
          </cell>
          <cell r="X100">
            <v>3791</v>
          </cell>
        </row>
        <row r="101">
          <cell r="B101">
            <v>42371</v>
          </cell>
          <cell r="C101" t="str">
            <v>B-19</v>
          </cell>
          <cell r="D101" t="str">
            <v>B-19:Zone2_3</v>
          </cell>
          <cell r="E101">
            <v>23.5</v>
          </cell>
          <cell r="F101">
            <v>100</v>
          </cell>
          <cell r="G101">
            <v>195</v>
          </cell>
          <cell r="H101">
            <v>98</v>
          </cell>
          <cell r="I101">
            <v>663</v>
          </cell>
          <cell r="J101">
            <v>77.7</v>
          </cell>
          <cell r="K101">
            <v>0</v>
          </cell>
          <cell r="L101">
            <v>77.7</v>
          </cell>
          <cell r="M101">
            <v>0</v>
          </cell>
          <cell r="N101">
            <v>7.8E-2</v>
          </cell>
          <cell r="O101">
            <v>3.1779999999999999</v>
          </cell>
          <cell r="P101">
            <v>3.101</v>
          </cell>
          <cell r="R101">
            <v>1003.8610038610038</v>
          </cell>
          <cell r="T101">
            <v>996.15384615384619</v>
          </cell>
          <cell r="V101" t="str">
            <v>WC 0 % (4 Jan 2015)</v>
          </cell>
          <cell r="W101">
            <v>78</v>
          </cell>
          <cell r="X101">
            <v>3101</v>
          </cell>
        </row>
        <row r="102">
          <cell r="B102">
            <v>42388</v>
          </cell>
          <cell r="C102" t="str">
            <v>B-19</v>
          </cell>
          <cell r="D102" t="str">
            <v>B-19:Zone2_3</v>
          </cell>
          <cell r="E102">
            <v>23</v>
          </cell>
          <cell r="F102">
            <v>100</v>
          </cell>
          <cell r="G102">
            <v>197</v>
          </cell>
          <cell r="H102">
            <v>82</v>
          </cell>
          <cell r="I102">
            <v>639</v>
          </cell>
          <cell r="J102">
            <v>63.4</v>
          </cell>
          <cell r="K102">
            <v>14.9</v>
          </cell>
          <cell r="L102">
            <v>78.3</v>
          </cell>
          <cell r="M102">
            <v>19.029374201787995</v>
          </cell>
          <cell r="N102">
            <v>6.3E-2</v>
          </cell>
          <cell r="O102">
            <v>3.1720000000000002</v>
          </cell>
          <cell r="P102">
            <v>3.1</v>
          </cell>
          <cell r="Q102">
            <v>40</v>
          </cell>
          <cell r="R102">
            <v>993.69085173501583</v>
          </cell>
          <cell r="T102">
            <v>1238.0952380952381</v>
          </cell>
          <cell r="V102" t="str">
            <v>Lab WC 19% (15 Jan 2016)</v>
          </cell>
          <cell r="W102">
            <v>63</v>
          </cell>
          <cell r="X102">
            <v>3100</v>
          </cell>
        </row>
        <row r="103">
          <cell r="B103">
            <v>42397</v>
          </cell>
          <cell r="C103" t="str">
            <v>B-19</v>
          </cell>
          <cell r="D103" t="str">
            <v>B-19:Zone2_3</v>
          </cell>
          <cell r="E103">
            <v>24</v>
          </cell>
          <cell r="F103">
            <v>100</v>
          </cell>
          <cell r="G103">
            <v>200</v>
          </cell>
          <cell r="H103">
            <v>102</v>
          </cell>
          <cell r="I103">
            <v>638</v>
          </cell>
          <cell r="J103">
            <v>59.4</v>
          </cell>
          <cell r="K103">
            <v>18.8</v>
          </cell>
          <cell r="L103">
            <v>78.2</v>
          </cell>
          <cell r="M103">
            <v>24.040920716112531</v>
          </cell>
          <cell r="N103">
            <v>5.8999999999999997E-2</v>
          </cell>
          <cell r="O103">
            <v>2.9769999999999999</v>
          </cell>
          <cell r="P103">
            <v>2.9169999999999998</v>
          </cell>
          <cell r="Q103">
            <v>42</v>
          </cell>
          <cell r="R103">
            <v>993.2659932659933</v>
          </cell>
          <cell r="T103">
            <v>1322.0338983050847</v>
          </cell>
          <cell r="V103" t="str">
            <v>Lb WC 24% (29 Jan 2016)</v>
          </cell>
          <cell r="W103">
            <v>59</v>
          </cell>
          <cell r="X103">
            <v>2917</v>
          </cell>
        </row>
        <row r="104">
          <cell r="B104">
            <v>42411</v>
          </cell>
          <cell r="C104" t="str">
            <v>B-19</v>
          </cell>
          <cell r="D104" t="str">
            <v>B-19:Zone2_3</v>
          </cell>
          <cell r="E104">
            <v>22</v>
          </cell>
          <cell r="F104">
            <v>100</v>
          </cell>
          <cell r="G104">
            <v>197</v>
          </cell>
          <cell r="H104">
            <v>96</v>
          </cell>
          <cell r="I104">
            <v>664</v>
          </cell>
          <cell r="J104">
            <v>68.099999999999994</v>
          </cell>
          <cell r="K104">
            <v>21.5</v>
          </cell>
          <cell r="L104">
            <v>89.6</v>
          </cell>
          <cell r="M104">
            <v>23.995535714285715</v>
          </cell>
          <cell r="N104">
            <v>6.8000000000000005E-2</v>
          </cell>
          <cell r="O104">
            <v>3.1989999999999998</v>
          </cell>
          <cell r="P104">
            <v>3.1309999999999998</v>
          </cell>
          <cell r="Q104">
            <v>42</v>
          </cell>
          <cell r="R104">
            <v>998.53157121879588</v>
          </cell>
          <cell r="S104">
            <v>316.1764705882353</v>
          </cell>
          <cell r="T104">
            <v>1316.1764705882354</v>
          </cell>
          <cell r="V104" t="str">
            <v>Assume WC 24% (29 Jan 2016)</v>
          </cell>
          <cell r="W104">
            <v>68</v>
          </cell>
          <cell r="X104">
            <v>3131</v>
          </cell>
        </row>
        <row r="105">
          <cell r="B105">
            <v>42431</v>
          </cell>
          <cell r="C105" t="str">
            <v>B-19</v>
          </cell>
          <cell r="D105" t="str">
            <v>B-19:Zone2_3</v>
          </cell>
          <cell r="E105">
            <v>24</v>
          </cell>
          <cell r="F105">
            <v>100</v>
          </cell>
          <cell r="G105">
            <v>197</v>
          </cell>
          <cell r="H105">
            <v>93</v>
          </cell>
          <cell r="I105">
            <v>644</v>
          </cell>
          <cell r="J105">
            <v>86.7</v>
          </cell>
          <cell r="K105">
            <v>4.5999999999999996</v>
          </cell>
          <cell r="L105">
            <v>91.3</v>
          </cell>
          <cell r="M105">
            <v>5.0383351588170866</v>
          </cell>
          <cell r="N105">
            <v>8.6999999999999994E-2</v>
          </cell>
          <cell r="O105">
            <v>3.024</v>
          </cell>
          <cell r="P105">
            <v>2.9380000000000002</v>
          </cell>
          <cell r="Q105">
            <v>41</v>
          </cell>
          <cell r="R105">
            <v>1003.4602076124568</v>
          </cell>
          <cell r="S105">
            <v>52.873563218390807</v>
          </cell>
          <cell r="T105">
            <v>1048.9655172413793</v>
          </cell>
          <cell r="V105" t="str">
            <v>Lab WC 5% (1 Mar 2016)</v>
          </cell>
          <cell r="W105">
            <v>87</v>
          </cell>
          <cell r="X105">
            <v>2938</v>
          </cell>
        </row>
        <row r="106">
          <cell r="B106">
            <v>42478</v>
          </cell>
          <cell r="C106" t="str">
            <v>B-19</v>
          </cell>
          <cell r="D106" t="str">
            <v>B-19:Zone2_3</v>
          </cell>
          <cell r="E106">
            <v>29</v>
          </cell>
          <cell r="F106">
            <v>100</v>
          </cell>
          <cell r="G106">
            <v>159</v>
          </cell>
          <cell r="H106">
            <v>108</v>
          </cell>
          <cell r="I106">
            <v>576</v>
          </cell>
          <cell r="J106">
            <v>48.1</v>
          </cell>
          <cell r="K106">
            <v>6.6</v>
          </cell>
          <cell r="L106">
            <v>54.7</v>
          </cell>
          <cell r="M106">
            <v>12.065813528336379</v>
          </cell>
          <cell r="N106">
            <v>4.8000000000000001E-2</v>
          </cell>
          <cell r="O106">
            <v>2.214</v>
          </cell>
          <cell r="P106">
            <v>2.1659999999999999</v>
          </cell>
          <cell r="Q106">
            <v>41</v>
          </cell>
          <cell r="R106">
            <v>997.92099792099793</v>
          </cell>
          <cell r="S106">
            <v>137.5</v>
          </cell>
          <cell r="T106">
            <v>1139.1666666666667</v>
          </cell>
          <cell r="V106" t="str">
            <v>Lab WC 12% (18 Apr 2016)</v>
          </cell>
          <cell r="W106">
            <v>48</v>
          </cell>
          <cell r="X106">
            <v>2166</v>
          </cell>
        </row>
        <row r="107">
          <cell r="B107">
            <v>42484</v>
          </cell>
          <cell r="C107" t="str">
            <v>B-19</v>
          </cell>
          <cell r="D107" t="str">
            <v>B-19:Zone2_3</v>
          </cell>
          <cell r="E107">
            <v>23.5</v>
          </cell>
          <cell r="F107">
            <v>100</v>
          </cell>
          <cell r="G107">
            <v>167</v>
          </cell>
          <cell r="H107">
            <v>105</v>
          </cell>
          <cell r="I107">
            <v>605</v>
          </cell>
          <cell r="J107">
            <v>55.7</v>
          </cell>
          <cell r="K107">
            <v>7.6</v>
          </cell>
          <cell r="L107">
            <v>63.3</v>
          </cell>
          <cell r="M107">
            <v>12.006319115323855</v>
          </cell>
          <cell r="N107">
            <v>5.6000000000000001E-2</v>
          </cell>
          <cell r="O107">
            <v>3.1070000000000002</v>
          </cell>
          <cell r="P107">
            <v>3.0510000000000002</v>
          </cell>
          <cell r="Q107">
            <v>41</v>
          </cell>
          <cell r="R107">
            <v>1005.3859964093357</v>
          </cell>
          <cell r="T107">
            <v>1130.3571428571429</v>
          </cell>
          <cell r="V107" t="str">
            <v>Assume WC 12%.</v>
          </cell>
          <cell r="W107">
            <v>56</v>
          </cell>
          <cell r="X107">
            <v>3051</v>
          </cell>
        </row>
        <row r="108">
          <cell r="B108">
            <v>42512</v>
          </cell>
          <cell r="C108" t="str">
            <v>B-19</v>
          </cell>
          <cell r="D108" t="str">
            <v>B-19:Zone2_3</v>
          </cell>
          <cell r="E108">
            <v>23</v>
          </cell>
          <cell r="F108">
            <v>100</v>
          </cell>
          <cell r="G108">
            <v>176</v>
          </cell>
          <cell r="H108">
            <v>104</v>
          </cell>
          <cell r="I108">
            <v>610</v>
          </cell>
          <cell r="J108">
            <v>57.7</v>
          </cell>
          <cell r="K108">
            <v>7.9</v>
          </cell>
          <cell r="L108">
            <v>65.599999999999994</v>
          </cell>
          <cell r="M108">
            <v>12.042682926829269</v>
          </cell>
          <cell r="N108">
            <v>5.8000000000000003E-2</v>
          </cell>
          <cell r="O108">
            <v>2.694</v>
          </cell>
          <cell r="P108">
            <v>2.6360000000000001</v>
          </cell>
          <cell r="Q108">
            <v>38</v>
          </cell>
          <cell r="R108">
            <v>1005.1993067590988</v>
          </cell>
          <cell r="T108">
            <v>1130.344827586207</v>
          </cell>
          <cell r="V108" t="str">
            <v>Assume WC 12%</v>
          </cell>
          <cell r="W108">
            <v>58</v>
          </cell>
          <cell r="X108">
            <v>2636</v>
          </cell>
        </row>
        <row r="109">
          <cell r="B109">
            <v>42520</v>
          </cell>
          <cell r="C109" t="str">
            <v>B-19</v>
          </cell>
          <cell r="D109" t="str">
            <v>B-19:Zone2_3</v>
          </cell>
          <cell r="E109">
            <v>23</v>
          </cell>
          <cell r="F109">
            <v>100</v>
          </cell>
          <cell r="G109">
            <v>168</v>
          </cell>
          <cell r="H109">
            <v>101</v>
          </cell>
          <cell r="I109">
            <v>939</v>
          </cell>
          <cell r="J109">
            <v>59.4</v>
          </cell>
          <cell r="K109">
            <v>22.9</v>
          </cell>
          <cell r="L109">
            <v>82.3</v>
          </cell>
          <cell r="M109">
            <v>27.825030376670718</v>
          </cell>
          <cell r="N109">
            <v>5.8999999999999997E-2</v>
          </cell>
          <cell r="O109">
            <v>2.2810000000000001</v>
          </cell>
          <cell r="P109">
            <v>2.222</v>
          </cell>
          <cell r="Q109">
            <v>38</v>
          </cell>
          <cell r="R109">
            <v>993.2659932659933</v>
          </cell>
          <cell r="T109">
            <v>1394.9152542372881</v>
          </cell>
          <cell r="V109" t="str">
            <v>Lab WC 27.8% (23 May 2016). Gas TS = 1.3 MM.</v>
          </cell>
          <cell r="W109">
            <v>59</v>
          </cell>
          <cell r="X109">
            <v>2222</v>
          </cell>
        </row>
        <row r="110">
          <cell r="B110">
            <v>42532</v>
          </cell>
          <cell r="C110" t="str">
            <v>B-19</v>
          </cell>
          <cell r="D110" t="str">
            <v>B-19:Zone2_3</v>
          </cell>
          <cell r="E110">
            <v>26</v>
          </cell>
          <cell r="F110">
            <v>100</v>
          </cell>
          <cell r="G110">
            <v>165</v>
          </cell>
          <cell r="H110">
            <v>98</v>
          </cell>
          <cell r="I110">
            <v>999</v>
          </cell>
          <cell r="J110">
            <v>58.6</v>
          </cell>
          <cell r="K110">
            <v>22.6</v>
          </cell>
          <cell r="L110">
            <v>81.2</v>
          </cell>
          <cell r="M110">
            <v>27.832512315270936</v>
          </cell>
          <cell r="N110">
            <v>5.8999999999999997E-2</v>
          </cell>
          <cell r="O110">
            <v>2.129</v>
          </cell>
          <cell r="P110">
            <v>2.0710000000000002</v>
          </cell>
          <cell r="R110">
            <v>1006.8259385665528</v>
          </cell>
          <cell r="S110">
            <v>383.05084745762713</v>
          </cell>
          <cell r="T110">
            <v>1376.2711864406779</v>
          </cell>
          <cell r="V110" t="str">
            <v>Assume WC 27.8%. Gas TS = 1.22 MM.</v>
          </cell>
          <cell r="W110">
            <v>59</v>
          </cell>
          <cell r="X110">
            <v>2071</v>
          </cell>
        </row>
        <row r="111">
          <cell r="B111">
            <v>42547</v>
          </cell>
          <cell r="C111" t="str">
            <v>B-19</v>
          </cell>
          <cell r="D111" t="str">
            <v>B-19:Zone2_3</v>
          </cell>
          <cell r="E111">
            <v>24</v>
          </cell>
          <cell r="F111">
            <v>100</v>
          </cell>
          <cell r="G111">
            <v>165</v>
          </cell>
          <cell r="H111">
            <v>96</v>
          </cell>
          <cell r="I111">
            <v>892</v>
          </cell>
          <cell r="J111">
            <v>56.6</v>
          </cell>
          <cell r="K111">
            <v>21.8</v>
          </cell>
          <cell r="L111">
            <v>78.400000000000006</v>
          </cell>
          <cell r="M111">
            <v>27.806122448979593</v>
          </cell>
          <cell r="N111">
            <v>5.7000000000000002E-2</v>
          </cell>
          <cell r="O111">
            <v>2.3570000000000002</v>
          </cell>
          <cell r="P111">
            <v>2.2999999999999998</v>
          </cell>
          <cell r="Q111">
            <v>39.5</v>
          </cell>
          <cell r="R111">
            <v>1007.0671378091873</v>
          </cell>
          <cell r="S111">
            <v>382.45614035087721</v>
          </cell>
          <cell r="T111">
            <v>1375.4385964912281</v>
          </cell>
          <cell r="V111" t="str">
            <v>Assume WC 27.8%. Gas TS = 1.25 MM.</v>
          </cell>
          <cell r="W111">
            <v>57</v>
          </cell>
          <cell r="X111">
            <v>2300</v>
          </cell>
        </row>
        <row r="112">
          <cell r="B112">
            <v>42591</v>
          </cell>
          <cell r="C112" t="str">
            <v>B-19</v>
          </cell>
          <cell r="D112" t="str">
            <v>B-19:Zone2_3</v>
          </cell>
          <cell r="E112">
            <v>3</v>
          </cell>
          <cell r="F112">
            <v>100</v>
          </cell>
          <cell r="G112">
            <v>192</v>
          </cell>
          <cell r="H112">
            <v>99</v>
          </cell>
          <cell r="I112">
            <v>703</v>
          </cell>
          <cell r="J112">
            <v>40.6</v>
          </cell>
          <cell r="K112">
            <v>30.6</v>
          </cell>
          <cell r="L112">
            <v>71.2</v>
          </cell>
          <cell r="M112">
            <v>42.977528089887642</v>
          </cell>
          <cell r="N112">
            <v>4.1000000000000002E-2</v>
          </cell>
          <cell r="O112">
            <v>3.1339999999999999</v>
          </cell>
          <cell r="P112">
            <v>3.093</v>
          </cell>
          <cell r="Q112">
            <v>42</v>
          </cell>
          <cell r="R112">
            <v>1009.8522167487685</v>
          </cell>
          <cell r="S112">
            <v>746.34146341463418</v>
          </cell>
          <cell r="T112">
            <v>1736.5853658536585</v>
          </cell>
          <cell r="V112" t="str">
            <v>WC 43% (WH Ops). GL meter = 3.09 MM. Gas TS = 2.40 MM.</v>
          </cell>
          <cell r="W112">
            <v>41</v>
          </cell>
          <cell r="X112">
            <v>3093</v>
          </cell>
        </row>
        <row r="113">
          <cell r="B113">
            <v>42643</v>
          </cell>
          <cell r="C113" t="str">
            <v>B-19</v>
          </cell>
          <cell r="D113" t="str">
            <v>B-19:Zone2_3</v>
          </cell>
          <cell r="E113">
            <v>20</v>
          </cell>
          <cell r="F113">
            <v>100</v>
          </cell>
          <cell r="G113">
            <v>202</v>
          </cell>
          <cell r="I113">
            <v>701</v>
          </cell>
          <cell r="J113">
            <v>49.9</v>
          </cell>
          <cell r="K113">
            <v>26.9</v>
          </cell>
          <cell r="L113">
            <v>76.8</v>
          </cell>
          <cell r="M113">
            <v>35.026041666666664</v>
          </cell>
          <cell r="N113">
            <v>0.05</v>
          </cell>
          <cell r="O113">
            <v>2.5819999999999999</v>
          </cell>
          <cell r="P113">
            <v>2.532</v>
          </cell>
          <cell r="Q113">
            <v>36.5</v>
          </cell>
          <cell r="R113">
            <v>1002.0040080160321</v>
          </cell>
          <cell r="S113">
            <v>0</v>
          </cell>
          <cell r="T113">
            <v>1536</v>
          </cell>
          <cell r="V113" t="str">
            <v>WC 35% (1Oct 2016 - WH Ops). GL meter = 2.53 MM. Gas TS = 1.28 MM.</v>
          </cell>
          <cell r="W113">
            <v>50</v>
          </cell>
          <cell r="X113">
            <v>2532</v>
          </cell>
        </row>
        <row r="114">
          <cell r="B114">
            <v>42644</v>
          </cell>
          <cell r="C114" t="str">
            <v>B-19</v>
          </cell>
          <cell r="D114" t="str">
            <v>B-19:Zone2_3</v>
          </cell>
          <cell r="E114">
            <v>19</v>
          </cell>
          <cell r="F114">
            <v>100</v>
          </cell>
          <cell r="G114">
            <v>201</v>
          </cell>
          <cell r="H114">
            <v>98</v>
          </cell>
          <cell r="I114">
            <v>731</v>
          </cell>
          <cell r="J114">
            <v>51.6</v>
          </cell>
          <cell r="K114">
            <v>27.8</v>
          </cell>
          <cell r="L114">
            <v>79.400000000000006</v>
          </cell>
          <cell r="M114">
            <v>35.012594458438286</v>
          </cell>
          <cell r="N114">
            <v>5.1999999999999998E-2</v>
          </cell>
          <cell r="O114">
            <v>2.62</v>
          </cell>
          <cell r="P114">
            <v>2.5680000000000001</v>
          </cell>
          <cell r="Q114">
            <v>38</v>
          </cell>
          <cell r="R114">
            <v>1007.7519379844962</v>
          </cell>
          <cell r="S114">
            <v>0</v>
          </cell>
          <cell r="T114">
            <v>1526.9230769230769</v>
          </cell>
          <cell r="V114" t="str">
            <v>Assume WC 35%. GL meter = 2.57 MM. Gas TS = 1.64 MM.</v>
          </cell>
          <cell r="W114">
            <v>52</v>
          </cell>
          <cell r="X114">
            <v>2568</v>
          </cell>
        </row>
        <row r="115">
          <cell r="B115">
            <v>42661</v>
          </cell>
          <cell r="C115" t="str">
            <v>B-19</v>
          </cell>
          <cell r="D115" t="str">
            <v>B-19:Zone2_3</v>
          </cell>
          <cell r="E115">
            <v>46</v>
          </cell>
          <cell r="F115">
            <v>100</v>
          </cell>
          <cell r="G115">
            <v>200</v>
          </cell>
          <cell r="H115">
            <v>92</v>
          </cell>
          <cell r="I115">
            <v>700</v>
          </cell>
          <cell r="J115">
            <v>65.2</v>
          </cell>
          <cell r="K115">
            <v>8.1</v>
          </cell>
          <cell r="L115">
            <v>73.3</v>
          </cell>
          <cell r="M115">
            <v>11.050477489768076</v>
          </cell>
          <cell r="N115">
            <v>6.5000000000000002E-2</v>
          </cell>
          <cell r="O115">
            <v>2.625</v>
          </cell>
          <cell r="P115">
            <v>2.56</v>
          </cell>
          <cell r="Q115">
            <v>38</v>
          </cell>
          <cell r="R115">
            <v>996.9325153374233</v>
          </cell>
          <cell r="S115">
            <v>124.61538461538461</v>
          </cell>
          <cell r="T115">
            <v>1126.3076923076924</v>
          </cell>
          <cell r="V115" t="str">
            <v xml:space="preserve">WC 11%. GL meter = 2.56 MM. Gas TS = 1.74 MM. </v>
          </cell>
          <cell r="W115">
            <v>65</v>
          </cell>
          <cell r="X115">
            <v>2560</v>
          </cell>
        </row>
        <row r="116">
          <cell r="B116">
            <v>42698</v>
          </cell>
          <cell r="C116" t="str">
            <v>B-19</v>
          </cell>
          <cell r="D116" t="str">
            <v>B-19:Zone2_3</v>
          </cell>
          <cell r="E116">
            <v>32</v>
          </cell>
          <cell r="F116">
            <v>100</v>
          </cell>
          <cell r="G116">
            <v>181</v>
          </cell>
          <cell r="H116">
            <v>99</v>
          </cell>
          <cell r="I116">
            <v>669</v>
          </cell>
          <cell r="J116">
            <v>56.1</v>
          </cell>
          <cell r="K116">
            <v>25.8</v>
          </cell>
          <cell r="L116">
            <v>81.900000000000006</v>
          </cell>
          <cell r="M116">
            <v>31.501831501831504</v>
          </cell>
          <cell r="N116">
            <v>5.6000000000000001E-2</v>
          </cell>
          <cell r="O116">
            <v>2.6160000000000001</v>
          </cell>
          <cell r="P116">
            <v>2.56</v>
          </cell>
          <cell r="Q116">
            <v>38</v>
          </cell>
          <cell r="R116">
            <v>998.21746880570413</v>
          </cell>
          <cell r="S116">
            <v>460.71428571428572</v>
          </cell>
          <cell r="T116">
            <v>1445</v>
          </cell>
          <cell r="V116" t="str">
            <v xml:space="preserve">WC = 31.5% (WH Ops). GL meter = 2.56 MM. Gas TS = 2.35 MM. </v>
          </cell>
          <cell r="W116">
            <v>56</v>
          </cell>
          <cell r="X116">
            <v>2560</v>
          </cell>
        </row>
        <row r="117">
          <cell r="B117">
            <v>42740</v>
          </cell>
          <cell r="C117" t="str">
            <v>B-19</v>
          </cell>
          <cell r="D117" t="str">
            <v>B-19:Zone2_3</v>
          </cell>
          <cell r="E117">
            <v>24</v>
          </cell>
          <cell r="F117">
            <v>100</v>
          </cell>
          <cell r="G117">
            <v>195</v>
          </cell>
          <cell r="H117">
            <v>91</v>
          </cell>
          <cell r="I117">
            <v>639</v>
          </cell>
          <cell r="J117">
            <v>60.6</v>
          </cell>
          <cell r="K117">
            <v>15.1</v>
          </cell>
          <cell r="L117">
            <v>75.7</v>
          </cell>
          <cell r="M117">
            <v>19.947159841479525</v>
          </cell>
          <cell r="N117">
            <v>6.0999999999999999E-2</v>
          </cell>
          <cell r="O117">
            <v>2.46</v>
          </cell>
          <cell r="P117">
            <v>2.4</v>
          </cell>
          <cell r="Q117">
            <v>38</v>
          </cell>
          <cell r="R117">
            <v>1006.6006600660066</v>
          </cell>
          <cell r="T117">
            <v>1241.4754098360656</v>
          </cell>
          <cell r="V117" t="str">
            <v xml:space="preserve">Assume WC 20% (28 Dec 2016). GL meter = 2.56 MM. Gas TS = 2.46 MM. </v>
          </cell>
          <cell r="W117">
            <v>61</v>
          </cell>
          <cell r="X117">
            <v>2400</v>
          </cell>
        </row>
        <row r="118">
          <cell r="B118">
            <v>42750</v>
          </cell>
          <cell r="C118" t="str">
            <v>B-19</v>
          </cell>
          <cell r="D118" t="str">
            <v>B-19:Zone2_3</v>
          </cell>
          <cell r="E118">
            <v>23</v>
          </cell>
          <cell r="F118">
            <v>100</v>
          </cell>
          <cell r="G118">
            <v>193</v>
          </cell>
          <cell r="H118">
            <v>95</v>
          </cell>
          <cell r="I118">
            <v>763</v>
          </cell>
          <cell r="J118">
            <v>65.900000000000006</v>
          </cell>
          <cell r="K118">
            <v>11.6</v>
          </cell>
          <cell r="L118">
            <v>77.5</v>
          </cell>
          <cell r="M118">
            <v>14.96774193548387</v>
          </cell>
          <cell r="N118">
            <v>7.0000000000000007E-2</v>
          </cell>
          <cell r="O118">
            <v>2.48</v>
          </cell>
          <cell r="P118">
            <v>2.41</v>
          </cell>
          <cell r="Q118">
            <v>38</v>
          </cell>
          <cell r="R118">
            <v>1062.2154779969651</v>
          </cell>
          <cell r="S118">
            <v>165.71428571428572</v>
          </cell>
          <cell r="T118">
            <v>1108.1428571428571</v>
          </cell>
          <cell r="V118" t="str">
            <v xml:space="preserve">WC = 15%. Gas TS = 2.48 MM. GL meter = 2.56 MM. </v>
          </cell>
          <cell r="W118">
            <v>70</v>
          </cell>
          <cell r="X118">
            <v>2410</v>
          </cell>
        </row>
        <row r="119">
          <cell r="B119">
            <v>42760</v>
          </cell>
          <cell r="C119" t="str">
            <v>B-19</v>
          </cell>
          <cell r="D119" t="str">
            <v>B-19:Zone2_3</v>
          </cell>
          <cell r="E119">
            <v>47</v>
          </cell>
          <cell r="F119">
            <v>100</v>
          </cell>
          <cell r="G119">
            <v>193</v>
          </cell>
          <cell r="H119">
            <v>89</v>
          </cell>
          <cell r="I119">
            <v>760</v>
          </cell>
          <cell r="J119">
            <v>63.3</v>
          </cell>
          <cell r="K119">
            <v>11.2</v>
          </cell>
          <cell r="L119">
            <v>74.5</v>
          </cell>
          <cell r="M119">
            <v>15.033557046979865</v>
          </cell>
          <cell r="N119">
            <v>0.06</v>
          </cell>
          <cell r="O119">
            <v>2.36</v>
          </cell>
          <cell r="P119">
            <v>2.29</v>
          </cell>
          <cell r="Q119">
            <v>38</v>
          </cell>
          <cell r="R119">
            <v>947.8672985781991</v>
          </cell>
          <cell r="S119">
            <v>186.66666666666666</v>
          </cell>
          <cell r="T119">
            <v>0</v>
          </cell>
          <cell r="V119" t="str">
            <v xml:space="preserve">Assume WC = 15%. Gas TS = 2.36 MM. GL meter = 2.56 MM. </v>
          </cell>
          <cell r="W119">
            <v>60</v>
          </cell>
          <cell r="X119">
            <v>2290</v>
          </cell>
        </row>
        <row r="120">
          <cell r="B120">
            <v>42775</v>
          </cell>
          <cell r="C120" t="str">
            <v>B-19</v>
          </cell>
          <cell r="D120" t="str">
            <v>B-19:Zone2_3</v>
          </cell>
          <cell r="E120">
            <v>24</v>
          </cell>
          <cell r="F120">
            <v>100</v>
          </cell>
          <cell r="G120">
            <v>201</v>
          </cell>
          <cell r="H120">
            <v>85</v>
          </cell>
          <cell r="I120">
            <v>751</v>
          </cell>
          <cell r="J120">
            <v>63.1</v>
          </cell>
          <cell r="K120">
            <v>11.1</v>
          </cell>
          <cell r="L120">
            <v>74.2</v>
          </cell>
          <cell r="M120">
            <v>14.959568733153638</v>
          </cell>
          <cell r="N120">
            <v>5.0999999999999997E-2</v>
          </cell>
          <cell r="O120">
            <v>2.14</v>
          </cell>
          <cell r="P120">
            <v>2.09</v>
          </cell>
          <cell r="Q120">
            <v>38</v>
          </cell>
          <cell r="R120">
            <v>808.24088748019017</v>
          </cell>
          <cell r="T120">
            <v>1456.4705882352941</v>
          </cell>
          <cell r="V120" t="str">
            <v xml:space="preserve">Assume WC 15%. Gas TS = 2.14 MM. GL meter = 2.56 MM. </v>
          </cell>
          <cell r="W120">
            <v>51</v>
          </cell>
          <cell r="X120">
            <v>2090</v>
          </cell>
        </row>
        <row r="121">
          <cell r="B121">
            <v>42824</v>
          </cell>
          <cell r="C121" t="str">
            <v>B-19</v>
          </cell>
          <cell r="D121" t="str">
            <v>B-19:Zone2_3</v>
          </cell>
          <cell r="E121">
            <v>11</v>
          </cell>
          <cell r="F121">
            <v>100</v>
          </cell>
          <cell r="G121">
            <v>199</v>
          </cell>
          <cell r="H121">
            <v>90</v>
          </cell>
          <cell r="I121">
            <v>735</v>
          </cell>
          <cell r="J121">
            <v>48.63</v>
          </cell>
          <cell r="K121">
            <v>20.84</v>
          </cell>
          <cell r="L121">
            <v>69.47</v>
          </cell>
          <cell r="M121">
            <v>29.998560529725061</v>
          </cell>
          <cell r="N121">
            <v>3.9E-2</v>
          </cell>
          <cell r="O121">
            <v>2.2469999999999999</v>
          </cell>
          <cell r="P121">
            <v>2.2080000000000002</v>
          </cell>
          <cell r="Q121">
            <v>38</v>
          </cell>
          <cell r="R121">
            <v>801.97409006785938</v>
          </cell>
          <cell r="T121">
            <v>1781.2820512820513</v>
          </cell>
          <cell r="V121" t="str">
            <v>GL meter 2.5 MM, BSW 30% updated Feb</v>
          </cell>
          <cell r="W121">
            <v>39</v>
          </cell>
          <cell r="X121">
            <v>2208</v>
          </cell>
        </row>
        <row r="122">
          <cell r="B122">
            <v>42838</v>
          </cell>
          <cell r="C122" t="str">
            <v>B-19</v>
          </cell>
          <cell r="D122" t="str">
            <v>B-19:Zone2_3</v>
          </cell>
          <cell r="E122">
            <v>17</v>
          </cell>
          <cell r="F122">
            <v>100</v>
          </cell>
          <cell r="G122">
            <v>195</v>
          </cell>
          <cell r="H122">
            <v>97</v>
          </cell>
          <cell r="I122">
            <v>851</v>
          </cell>
          <cell r="J122">
            <v>55</v>
          </cell>
          <cell r="K122">
            <v>24</v>
          </cell>
          <cell r="L122">
            <v>79</v>
          </cell>
          <cell r="M122">
            <v>30.379746835443036</v>
          </cell>
          <cell r="N122">
            <v>0.04</v>
          </cell>
          <cell r="O122">
            <v>3.83</v>
          </cell>
          <cell r="P122">
            <v>3.78</v>
          </cell>
          <cell r="Q122">
            <v>50</v>
          </cell>
          <cell r="R122">
            <v>727.27272727272725</v>
          </cell>
          <cell r="T122">
            <v>1975</v>
          </cell>
          <cell r="V122" t="str">
            <v>GL meter 4.2 MM, Water cut 29.9% (sample 17 Feb 2017)</v>
          </cell>
          <cell r="W122">
            <v>40</v>
          </cell>
          <cell r="X122">
            <v>3780</v>
          </cell>
        </row>
        <row r="123">
          <cell r="B123">
            <v>42858</v>
          </cell>
          <cell r="C123" t="str">
            <v>B-19</v>
          </cell>
          <cell r="D123" t="str">
            <v>B-19:Zone2_3</v>
          </cell>
          <cell r="E123">
            <v>11</v>
          </cell>
          <cell r="F123">
            <v>100</v>
          </cell>
          <cell r="G123">
            <v>191</v>
          </cell>
          <cell r="H123">
            <v>96</v>
          </cell>
          <cell r="I123">
            <v>670</v>
          </cell>
          <cell r="J123">
            <v>89</v>
          </cell>
          <cell r="K123">
            <v>38</v>
          </cell>
          <cell r="L123">
            <v>127</v>
          </cell>
          <cell r="M123">
            <v>29.921259842519685</v>
          </cell>
          <cell r="N123">
            <v>7.0000000000000001E-3</v>
          </cell>
          <cell r="O123">
            <v>1.85</v>
          </cell>
          <cell r="P123">
            <v>1.78</v>
          </cell>
          <cell r="Q123">
            <v>38</v>
          </cell>
          <cell r="R123">
            <v>78.651685393258433</v>
          </cell>
          <cell r="T123">
            <v>18142.857142857141</v>
          </cell>
          <cell r="V123" t="str">
            <v>GL meter 2.1 MM</v>
          </cell>
          <cell r="W123">
            <v>7</v>
          </cell>
          <cell r="X123">
            <v>1780</v>
          </cell>
        </row>
        <row r="124">
          <cell r="B124">
            <v>42859</v>
          </cell>
          <cell r="C124" t="str">
            <v>B-19</v>
          </cell>
          <cell r="D124" t="str">
            <v>B-19:Zone2_3</v>
          </cell>
          <cell r="E124">
            <v>10</v>
          </cell>
          <cell r="F124">
            <v>100</v>
          </cell>
          <cell r="G124">
            <v>191</v>
          </cell>
          <cell r="H124">
            <v>101</v>
          </cell>
          <cell r="I124">
            <v>635</v>
          </cell>
          <cell r="J124">
            <v>59</v>
          </cell>
          <cell r="K124">
            <v>25</v>
          </cell>
          <cell r="L124">
            <v>84</v>
          </cell>
          <cell r="M124">
            <v>29.761904761904763</v>
          </cell>
          <cell r="N124">
            <v>0.05</v>
          </cell>
          <cell r="O124">
            <v>1.0900000000000001</v>
          </cell>
          <cell r="P124">
            <v>1.05</v>
          </cell>
          <cell r="Q124">
            <v>34</v>
          </cell>
          <cell r="R124">
            <v>847.45762711864404</v>
          </cell>
          <cell r="T124">
            <v>1680</v>
          </cell>
          <cell r="V124" t="str">
            <v>GL meter 1.1 MM</v>
          </cell>
          <cell r="W124">
            <v>50</v>
          </cell>
          <cell r="X124">
            <v>1050</v>
          </cell>
        </row>
        <row r="125">
          <cell r="B125">
            <v>42860</v>
          </cell>
          <cell r="C125" t="str">
            <v>B-19</v>
          </cell>
          <cell r="D125" t="str">
            <v>B-19:Zone2_3</v>
          </cell>
          <cell r="E125">
            <v>19</v>
          </cell>
          <cell r="F125">
            <v>100</v>
          </cell>
          <cell r="G125">
            <v>195</v>
          </cell>
          <cell r="H125">
            <v>100</v>
          </cell>
          <cell r="I125">
            <v>675</v>
          </cell>
          <cell r="J125">
            <v>52</v>
          </cell>
          <cell r="K125">
            <v>22</v>
          </cell>
          <cell r="L125">
            <v>74</v>
          </cell>
          <cell r="M125">
            <v>29.72972972972973</v>
          </cell>
          <cell r="N125">
            <v>0.04</v>
          </cell>
          <cell r="O125">
            <v>1.59</v>
          </cell>
          <cell r="P125">
            <v>1.55</v>
          </cell>
          <cell r="Q125">
            <v>36</v>
          </cell>
          <cell r="R125">
            <v>769.23076923076928</v>
          </cell>
          <cell r="T125">
            <v>1850</v>
          </cell>
          <cell r="V125" t="str">
            <v>GL meter 1.8 MM</v>
          </cell>
          <cell r="W125">
            <v>40</v>
          </cell>
          <cell r="X125">
            <v>1550</v>
          </cell>
        </row>
        <row r="126">
          <cell r="B126">
            <v>42890</v>
          </cell>
          <cell r="C126" t="str">
            <v>B-19</v>
          </cell>
          <cell r="D126" t="str">
            <v>B-19:Zone2_3</v>
          </cell>
          <cell r="E126">
            <v>21</v>
          </cell>
          <cell r="F126">
            <v>100</v>
          </cell>
          <cell r="G126">
            <v>205</v>
          </cell>
          <cell r="H126">
            <v>90</v>
          </cell>
          <cell r="I126">
            <v>745</v>
          </cell>
          <cell r="J126">
            <v>19</v>
          </cell>
          <cell r="K126">
            <v>8</v>
          </cell>
          <cell r="L126">
            <v>27</v>
          </cell>
          <cell r="M126">
            <v>29.62962962962963</v>
          </cell>
          <cell r="N126">
            <v>0.02</v>
          </cell>
          <cell r="O126">
            <v>1.69</v>
          </cell>
          <cell r="P126">
            <v>1.68</v>
          </cell>
          <cell r="Q126">
            <v>36</v>
          </cell>
          <cell r="R126">
            <v>1052.6315789473683</v>
          </cell>
          <cell r="T126">
            <v>1350</v>
          </cell>
          <cell r="V126" t="str">
            <v>GL meter 2 MM, need to retest</v>
          </cell>
          <cell r="W126">
            <v>20</v>
          </cell>
          <cell r="X126">
            <v>1680</v>
          </cell>
        </row>
        <row r="127">
          <cell r="B127">
            <v>42944</v>
          </cell>
          <cell r="C127" t="str">
            <v>B-19</v>
          </cell>
          <cell r="D127" t="str">
            <v>B-19:Zone2_3</v>
          </cell>
          <cell r="E127">
            <v>23</v>
          </cell>
          <cell r="F127">
            <v>101</v>
          </cell>
          <cell r="G127">
            <v>185</v>
          </cell>
          <cell r="H127">
            <v>87</v>
          </cell>
          <cell r="I127">
            <v>675</v>
          </cell>
          <cell r="J127">
            <v>40</v>
          </cell>
          <cell r="K127">
            <v>9</v>
          </cell>
          <cell r="L127">
            <v>49</v>
          </cell>
          <cell r="M127">
            <v>18.367346938775512</v>
          </cell>
          <cell r="N127">
            <v>0.03</v>
          </cell>
          <cell r="O127">
            <v>1.76</v>
          </cell>
          <cell r="P127">
            <v>1.73</v>
          </cell>
          <cell r="Q127">
            <v>38</v>
          </cell>
          <cell r="R127">
            <v>750</v>
          </cell>
          <cell r="T127">
            <v>1666.6666666666667</v>
          </cell>
          <cell r="V127" t="str">
            <v>GL meter 2 MM, use WC 19% updated July</v>
          </cell>
          <cell r="W127">
            <v>30</v>
          </cell>
          <cell r="X127">
            <v>1730</v>
          </cell>
        </row>
        <row r="128">
          <cell r="B128">
            <v>42966</v>
          </cell>
          <cell r="C128" t="str">
            <v>B-19</v>
          </cell>
          <cell r="D128" t="str">
            <v>B-19:Zone2_3</v>
          </cell>
          <cell r="E128">
            <v>12</v>
          </cell>
          <cell r="F128">
            <v>100</v>
          </cell>
          <cell r="G128">
            <v>193</v>
          </cell>
          <cell r="H128">
            <v>98</v>
          </cell>
          <cell r="I128">
            <v>710</v>
          </cell>
          <cell r="J128">
            <v>45.59</v>
          </cell>
          <cell r="K128">
            <v>10.69</v>
          </cell>
          <cell r="L128">
            <v>56.28</v>
          </cell>
          <cell r="M128">
            <v>18.994314143567873</v>
          </cell>
          <cell r="N128">
            <v>0.04</v>
          </cell>
          <cell r="O128">
            <v>0.82</v>
          </cell>
          <cell r="P128">
            <v>0.78</v>
          </cell>
          <cell r="Q128">
            <v>37</v>
          </cell>
          <cell r="R128">
            <v>877.38539153323097</v>
          </cell>
          <cell r="T128">
            <v>1407</v>
          </cell>
          <cell r="V128" t="str">
            <v>GL meter 1.8 MM</v>
          </cell>
          <cell r="W128">
            <v>40</v>
          </cell>
          <cell r="X128">
            <v>780</v>
          </cell>
        </row>
        <row r="129">
          <cell r="B129">
            <v>42967</v>
          </cell>
          <cell r="C129" t="str">
            <v>B-19</v>
          </cell>
          <cell r="D129" t="str">
            <v>B-19:Zone2_3</v>
          </cell>
          <cell r="E129">
            <v>12</v>
          </cell>
          <cell r="F129">
            <v>100</v>
          </cell>
          <cell r="G129">
            <v>194</v>
          </cell>
          <cell r="H129">
            <v>99</v>
          </cell>
          <cell r="I129">
            <v>692</v>
          </cell>
          <cell r="J129">
            <v>57.04</v>
          </cell>
          <cell r="K129">
            <v>13.38</v>
          </cell>
          <cell r="L129">
            <v>70.42</v>
          </cell>
          <cell r="M129">
            <v>19.00028401022437</v>
          </cell>
          <cell r="N129">
            <v>0.05</v>
          </cell>
          <cell r="O129">
            <v>1.2</v>
          </cell>
          <cell r="P129">
            <v>1.1499999999999999</v>
          </cell>
          <cell r="Q129">
            <v>40</v>
          </cell>
          <cell r="R129">
            <v>876.57784011220201</v>
          </cell>
          <cell r="T129">
            <v>1408.4</v>
          </cell>
          <cell r="V129" t="str">
            <v>Shut in GL 3 hrs due to icing and increase GL injection to 2.5 MM, prod increase</v>
          </cell>
          <cell r="W129">
            <v>50</v>
          </cell>
          <cell r="X129">
            <v>1150</v>
          </cell>
        </row>
        <row r="130">
          <cell r="B130">
            <v>42971</v>
          </cell>
          <cell r="C130" t="str">
            <v>B-19</v>
          </cell>
          <cell r="D130" t="str">
            <v>B-19:Zone2_3</v>
          </cell>
          <cell r="E130">
            <v>8</v>
          </cell>
          <cell r="F130">
            <v>100</v>
          </cell>
          <cell r="G130">
            <v>192</v>
          </cell>
          <cell r="H130">
            <v>96</v>
          </cell>
          <cell r="I130">
            <v>747</v>
          </cell>
          <cell r="J130">
            <v>102.89</v>
          </cell>
          <cell r="K130">
            <v>24.13</v>
          </cell>
          <cell r="L130">
            <v>127.02</v>
          </cell>
          <cell r="M130">
            <v>18.997008345142497</v>
          </cell>
          <cell r="N130">
            <v>0.08</v>
          </cell>
          <cell r="O130">
            <v>2.34</v>
          </cell>
          <cell r="P130">
            <v>2.2599999999999998</v>
          </cell>
          <cell r="Q130">
            <v>46</v>
          </cell>
          <cell r="R130">
            <v>777.52940033045002</v>
          </cell>
          <cell r="T130">
            <v>1587.75</v>
          </cell>
          <cell r="V130" t="str">
            <v>GL meter 3.2 MM, after swithing GL injection from B-20, need to increase CP for kick off until 1230 psig and set higher GL injection, the results show liquid increased, reverse from model</v>
          </cell>
          <cell r="W130">
            <v>80</v>
          </cell>
          <cell r="X130">
            <v>2260</v>
          </cell>
        </row>
        <row r="131">
          <cell r="B131">
            <v>42994</v>
          </cell>
          <cell r="C131" t="str">
            <v>B-19</v>
          </cell>
          <cell r="D131" t="str">
            <v>B-19:Zone2_3</v>
          </cell>
          <cell r="E131">
            <v>21</v>
          </cell>
          <cell r="F131">
            <v>100</v>
          </cell>
          <cell r="G131">
            <v>189</v>
          </cell>
          <cell r="H131">
            <v>100</v>
          </cell>
          <cell r="I131">
            <v>704</v>
          </cell>
          <cell r="J131">
            <v>26.45</v>
          </cell>
          <cell r="K131">
            <v>32.33</v>
          </cell>
          <cell r="L131">
            <v>58.78</v>
          </cell>
          <cell r="M131">
            <v>55.001701258931611</v>
          </cell>
          <cell r="N131">
            <v>0.04</v>
          </cell>
          <cell r="O131">
            <v>1.61</v>
          </cell>
          <cell r="P131">
            <v>1.57</v>
          </cell>
          <cell r="Q131">
            <v>50</v>
          </cell>
          <cell r="R131">
            <v>1512.2873345935727</v>
          </cell>
          <cell r="T131">
            <v>1469.75</v>
          </cell>
          <cell r="V131" t="str">
            <v>New WC 55%, GL share with B-20</v>
          </cell>
          <cell r="W131">
            <v>40</v>
          </cell>
          <cell r="X131">
            <v>1570</v>
          </cell>
        </row>
        <row r="132">
          <cell r="B132">
            <v>43024</v>
          </cell>
          <cell r="C132" t="str">
            <v>B-19</v>
          </cell>
          <cell r="D132" t="str">
            <v>B-19:Zone2_3</v>
          </cell>
          <cell r="E132">
            <v>23</v>
          </cell>
          <cell r="F132">
            <v>100</v>
          </cell>
          <cell r="G132">
            <v>200</v>
          </cell>
          <cell r="H132">
            <v>87</v>
          </cell>
          <cell r="I132">
            <v>1240</v>
          </cell>
          <cell r="J132">
            <v>0.08</v>
          </cell>
          <cell r="K132">
            <v>0</v>
          </cell>
          <cell r="L132">
            <v>0.08</v>
          </cell>
          <cell r="M132">
            <v>0</v>
          </cell>
          <cell r="N132">
            <v>0</v>
          </cell>
          <cell r="O132">
            <v>0.47</v>
          </cell>
          <cell r="P132">
            <v>0.47</v>
          </cell>
          <cell r="R132">
            <v>0</v>
          </cell>
          <cell r="T132">
            <v>0</v>
          </cell>
          <cell r="V132" t="str">
            <v>GL meter 3.8 MM, suspected all gas lift flow to B-20, CP high after ITM, need to kick off all gas lift to B-19</v>
          </cell>
          <cell r="W132">
            <v>0</v>
          </cell>
          <cell r="X132">
            <v>470</v>
          </cell>
        </row>
        <row r="133">
          <cell r="B133">
            <v>43046</v>
          </cell>
          <cell r="C133" t="str">
            <v>B-19</v>
          </cell>
          <cell r="D133" t="str">
            <v>B-19:Zone2_3</v>
          </cell>
          <cell r="E133">
            <v>31</v>
          </cell>
          <cell r="F133">
            <v>100</v>
          </cell>
          <cell r="G133">
            <v>193</v>
          </cell>
          <cell r="H133">
            <v>98</v>
          </cell>
          <cell r="I133">
            <v>671</v>
          </cell>
          <cell r="J133">
            <v>109.8</v>
          </cell>
          <cell r="K133">
            <v>54.1</v>
          </cell>
          <cell r="L133">
            <v>163.9</v>
          </cell>
          <cell r="M133">
            <v>33.007931665649785</v>
          </cell>
          <cell r="N133">
            <v>0.09</v>
          </cell>
          <cell r="O133">
            <v>2.41</v>
          </cell>
          <cell r="P133">
            <v>2.3199999999999998</v>
          </cell>
          <cell r="R133">
            <v>819.67213114754099</v>
          </cell>
          <cell r="T133">
            <v>1821.0011111111112</v>
          </cell>
          <cell r="V133" t="str">
            <v>After tub clean up by SL (found no significant wax, but scale at depth 12,220 ft MD), Static pressure at those depth 1754 psi, GL meter 5.08 MM, WC use avg 33%</v>
          </cell>
          <cell r="W133">
            <v>90</v>
          </cell>
          <cell r="X133">
            <v>2320</v>
          </cell>
        </row>
        <row r="134">
          <cell r="B134">
            <v>43053</v>
          </cell>
          <cell r="C134" t="str">
            <v>B-19</v>
          </cell>
          <cell r="D134" t="str">
            <v>B-19:Zone2_3</v>
          </cell>
          <cell r="E134">
            <v>12</v>
          </cell>
          <cell r="F134">
            <v>100</v>
          </cell>
          <cell r="G134">
            <v>183</v>
          </cell>
          <cell r="H134">
            <v>101</v>
          </cell>
          <cell r="I134">
            <v>686</v>
          </cell>
          <cell r="J134">
            <v>99.92</v>
          </cell>
          <cell r="K134">
            <v>49.22</v>
          </cell>
          <cell r="L134">
            <v>149.13999999999999</v>
          </cell>
          <cell r="M134">
            <v>33.002547941531446</v>
          </cell>
          <cell r="N134">
            <v>0.08</v>
          </cell>
          <cell r="O134">
            <v>1.94</v>
          </cell>
          <cell r="P134">
            <v>1.86</v>
          </cell>
          <cell r="R134">
            <v>800.64051240992796</v>
          </cell>
          <cell r="T134">
            <v>1864.25</v>
          </cell>
          <cell r="V134" t="str">
            <v>After routing all gas lift to B-19 for kick off 1623 psig (B-20 natural flow). GL meter 3.2 MM</v>
          </cell>
          <cell r="W134">
            <v>80</v>
          </cell>
          <cell r="X134">
            <v>1860</v>
          </cell>
        </row>
        <row r="135">
          <cell r="B135">
            <v>43057</v>
          </cell>
          <cell r="C135" t="str">
            <v>B-19</v>
          </cell>
          <cell r="D135" t="str">
            <v>B-19:Zone2_3</v>
          </cell>
          <cell r="E135">
            <v>12</v>
          </cell>
          <cell r="F135">
            <v>100</v>
          </cell>
          <cell r="G135">
            <v>190</v>
          </cell>
          <cell r="H135">
            <v>85</v>
          </cell>
          <cell r="I135">
            <v>744</v>
          </cell>
          <cell r="J135">
            <v>0.08</v>
          </cell>
          <cell r="K135">
            <v>0</v>
          </cell>
          <cell r="L135">
            <v>0.08</v>
          </cell>
          <cell r="M135">
            <v>0</v>
          </cell>
          <cell r="N135">
            <v>0</v>
          </cell>
          <cell r="O135">
            <v>0.6</v>
          </cell>
          <cell r="P135">
            <v>0.6</v>
          </cell>
          <cell r="R135">
            <v>0</v>
          </cell>
          <cell r="T135">
            <v>0</v>
          </cell>
          <cell r="V135" t="str">
            <v>GL meter 4.4 MM, B-19 loaded up after GL share with B-20, even though GL injection has been increased from 3 to 4.5 MM, suspected all GL to B-20</v>
          </cell>
          <cell r="W135">
            <v>0</v>
          </cell>
          <cell r="X135">
            <v>600</v>
          </cell>
        </row>
        <row r="136">
          <cell r="B136">
            <v>43058</v>
          </cell>
          <cell r="C136" t="str">
            <v>B-19</v>
          </cell>
          <cell r="D136" t="str">
            <v>B-19:Zone2_3</v>
          </cell>
          <cell r="E136">
            <v>20</v>
          </cell>
          <cell r="F136">
            <v>100</v>
          </cell>
          <cell r="G136">
            <v>191</v>
          </cell>
          <cell r="H136">
            <v>99</v>
          </cell>
          <cell r="I136">
            <v>896</v>
          </cell>
          <cell r="J136">
            <v>72.42</v>
          </cell>
          <cell r="K136">
            <v>35.67</v>
          </cell>
          <cell r="L136">
            <v>108.09</v>
          </cell>
          <cell r="M136">
            <v>33.000277546489038</v>
          </cell>
          <cell r="N136">
            <v>0.06</v>
          </cell>
          <cell r="O136">
            <v>2.69</v>
          </cell>
          <cell r="P136">
            <v>2.63</v>
          </cell>
          <cell r="R136">
            <v>828.50041425020709</v>
          </cell>
          <cell r="T136">
            <v>1801.5</v>
          </cell>
          <cell r="V136" t="str">
            <v>Again, close GL B-20 to kick off B-19, GL meter 4 MM</v>
          </cell>
          <cell r="W136">
            <v>60</v>
          </cell>
          <cell r="X136">
            <v>2630</v>
          </cell>
        </row>
        <row r="137">
          <cell r="B137">
            <v>43059</v>
          </cell>
          <cell r="C137" t="str">
            <v>B-19</v>
          </cell>
          <cell r="D137" t="str">
            <v>B-19:Zone2_3</v>
          </cell>
          <cell r="E137">
            <v>26</v>
          </cell>
          <cell r="F137">
            <v>100</v>
          </cell>
          <cell r="G137">
            <v>183</v>
          </cell>
          <cell r="H137">
            <v>91</v>
          </cell>
          <cell r="I137">
            <v>668</v>
          </cell>
          <cell r="J137">
            <v>52.6</v>
          </cell>
          <cell r="K137">
            <v>25.9</v>
          </cell>
          <cell r="L137">
            <v>78.5</v>
          </cell>
          <cell r="M137">
            <v>32.99363057324841</v>
          </cell>
          <cell r="N137">
            <v>0.04</v>
          </cell>
          <cell r="O137">
            <v>2.2999999999999998</v>
          </cell>
          <cell r="P137">
            <v>2.25</v>
          </cell>
          <cell r="R137">
            <v>760.45627376425853</v>
          </cell>
          <cell r="T137">
            <v>1962</v>
          </cell>
          <cell r="V137" t="str">
            <v>GL meter 3.4 MM (single w/o BB-20)</v>
          </cell>
          <cell r="W137">
            <v>40</v>
          </cell>
          <cell r="X137">
            <v>2250</v>
          </cell>
        </row>
        <row r="138">
          <cell r="B138">
            <v>43091</v>
          </cell>
          <cell r="C138" t="str">
            <v>B-19</v>
          </cell>
          <cell r="D138" t="str">
            <v>B-19:Zone2_3</v>
          </cell>
          <cell r="E138">
            <v>42</v>
          </cell>
          <cell r="F138">
            <v>100</v>
          </cell>
          <cell r="G138">
            <v>190</v>
          </cell>
          <cell r="H138">
            <v>83</v>
          </cell>
          <cell r="I138">
            <v>982</v>
          </cell>
          <cell r="J138">
            <v>16</v>
          </cell>
          <cell r="K138">
            <v>7.9</v>
          </cell>
          <cell r="L138">
            <v>23.9</v>
          </cell>
          <cell r="M138">
            <v>33.054393305439334</v>
          </cell>
          <cell r="N138">
            <v>0.01</v>
          </cell>
          <cell r="O138">
            <v>1.98</v>
          </cell>
          <cell r="P138">
            <v>1.97</v>
          </cell>
          <cell r="R138">
            <v>625</v>
          </cell>
          <cell r="T138">
            <v>2390</v>
          </cell>
          <cell r="V138" t="str">
            <v>GL meter 3 MM, lower total fluid in single gas lift w/o B-20</v>
          </cell>
          <cell r="W138">
            <v>10</v>
          </cell>
          <cell r="X138">
            <v>1970</v>
          </cell>
        </row>
        <row r="139">
          <cell r="B139">
            <v>43102</v>
          </cell>
          <cell r="C139" t="str">
            <v>B-19</v>
          </cell>
          <cell r="D139" t="str">
            <v>B-19:Zone2_3</v>
          </cell>
          <cell r="E139">
            <v>24</v>
          </cell>
          <cell r="F139">
            <v>100</v>
          </cell>
          <cell r="G139">
            <v>198</v>
          </cell>
          <cell r="H139">
            <v>88</v>
          </cell>
          <cell r="I139">
            <v>783</v>
          </cell>
          <cell r="J139">
            <v>39.200000000000003</v>
          </cell>
          <cell r="K139">
            <v>19.3</v>
          </cell>
          <cell r="L139">
            <v>58.5</v>
          </cell>
          <cell r="M139">
            <v>32.991452991452988</v>
          </cell>
          <cell r="N139">
            <v>0.03</v>
          </cell>
          <cell r="O139">
            <v>2.27</v>
          </cell>
          <cell r="P139">
            <v>2.2400000000000002</v>
          </cell>
          <cell r="R139">
            <v>765.30612244897964</v>
          </cell>
          <cell r="T139">
            <v>1950</v>
          </cell>
          <cell r="V139" t="str">
            <v>GL meter 3.5 MM, higher GL but lower CP compared to 3 MM</v>
          </cell>
          <cell r="W139">
            <v>30</v>
          </cell>
          <cell r="X139">
            <v>2240</v>
          </cell>
        </row>
        <row r="140">
          <cell r="B140">
            <v>43109</v>
          </cell>
          <cell r="C140" t="str">
            <v>B-19</v>
          </cell>
          <cell r="D140" t="str">
            <v>B-19:Zone2_3</v>
          </cell>
          <cell r="E140">
            <v>19</v>
          </cell>
          <cell r="F140">
            <v>100</v>
          </cell>
          <cell r="G140">
            <v>194</v>
          </cell>
          <cell r="H140">
            <v>84</v>
          </cell>
          <cell r="I140">
            <v>934</v>
          </cell>
          <cell r="J140">
            <v>9.91</v>
          </cell>
          <cell r="K140">
            <v>4.88</v>
          </cell>
          <cell r="L140">
            <v>14.79</v>
          </cell>
          <cell r="M140">
            <v>32.995267072346181</v>
          </cell>
          <cell r="N140">
            <v>0.01</v>
          </cell>
          <cell r="O140">
            <v>2.04</v>
          </cell>
          <cell r="P140">
            <v>2.0299999999999998</v>
          </cell>
          <cell r="R140">
            <v>1009.0817356205853</v>
          </cell>
          <cell r="T140">
            <v>1480</v>
          </cell>
          <cell r="V140" t="str">
            <v>GL meter 3.1 MM</v>
          </cell>
          <cell r="W140">
            <v>10</v>
          </cell>
          <cell r="X140">
            <v>2029.9999999999998</v>
          </cell>
        </row>
        <row r="141">
          <cell r="B141">
            <v>43115</v>
          </cell>
          <cell r="C141" t="str">
            <v>B-19</v>
          </cell>
          <cell r="D141" t="str">
            <v>B-19:Zone2_3</v>
          </cell>
          <cell r="E141">
            <v>24</v>
          </cell>
          <cell r="F141">
            <v>100</v>
          </cell>
          <cell r="G141">
            <v>201.47499999999999</v>
          </cell>
          <cell r="H141">
            <v>79.617999999999995</v>
          </cell>
          <cell r="I141">
            <v>948.24300000000005</v>
          </cell>
          <cell r="J141">
            <v>2.62</v>
          </cell>
          <cell r="K141">
            <v>1.29</v>
          </cell>
          <cell r="L141">
            <v>3.91</v>
          </cell>
          <cell r="M141">
            <v>32.992327365728897</v>
          </cell>
          <cell r="N141">
            <v>2E-3</v>
          </cell>
          <cell r="O141">
            <v>0.59</v>
          </cell>
          <cell r="P141">
            <v>0.59</v>
          </cell>
          <cell r="R141">
            <v>763.35877862595419</v>
          </cell>
          <cell r="T141">
            <v>1950</v>
          </cell>
          <cell r="V141" t="str">
            <v>GL meter 2.7 MM sharing with B-20 Jan 9, confirm loaded up</v>
          </cell>
          <cell r="W141">
            <v>2</v>
          </cell>
          <cell r="X141">
            <v>590</v>
          </cell>
        </row>
        <row r="142">
          <cell r="B142">
            <v>43230</v>
          </cell>
          <cell r="C142" t="str">
            <v>B-19</v>
          </cell>
          <cell r="D142" t="str">
            <v>B-19:Zone2_3</v>
          </cell>
          <cell r="E142">
            <v>24</v>
          </cell>
          <cell r="F142">
            <v>100</v>
          </cell>
          <cell r="G142">
            <v>201</v>
          </cell>
          <cell r="H142">
            <v>87</v>
          </cell>
          <cell r="I142">
            <v>928</v>
          </cell>
          <cell r="J142">
            <v>0</v>
          </cell>
          <cell r="K142">
            <v>0</v>
          </cell>
          <cell r="L142">
            <v>0</v>
          </cell>
          <cell r="M142">
            <v>0</v>
          </cell>
          <cell r="N142">
            <v>0</v>
          </cell>
          <cell r="O142">
            <v>0.65</v>
          </cell>
          <cell r="P142">
            <v>0</v>
          </cell>
          <cell r="Q142">
            <v>0</v>
          </cell>
          <cell r="R142">
            <v>0</v>
          </cell>
          <cell r="T142">
            <v>0</v>
          </cell>
          <cell r="V142" t="str">
            <v>Confirmed no flow, GL wing valve was closed (GL open to B-20 only)</v>
          </cell>
          <cell r="W142">
            <v>0</v>
          </cell>
          <cell r="X142">
            <v>0</v>
          </cell>
        </row>
        <row r="143">
          <cell r="B143">
            <v>43260</v>
          </cell>
          <cell r="C143" t="str">
            <v>B-19</v>
          </cell>
          <cell r="D143" t="str">
            <v>B-19:Zone2_3</v>
          </cell>
          <cell r="E143">
            <v>37</v>
          </cell>
          <cell r="F143">
            <v>100</v>
          </cell>
          <cell r="G143">
            <v>190</v>
          </cell>
          <cell r="H143">
            <v>101</v>
          </cell>
          <cell r="I143">
            <v>945</v>
          </cell>
          <cell r="J143">
            <v>74.7</v>
          </cell>
          <cell r="K143">
            <v>9.5</v>
          </cell>
          <cell r="L143">
            <v>84.2</v>
          </cell>
          <cell r="M143">
            <v>11.282660332541568</v>
          </cell>
          <cell r="N143">
            <v>0.06</v>
          </cell>
          <cell r="O143">
            <v>3.27</v>
          </cell>
          <cell r="P143">
            <v>3.21</v>
          </cell>
          <cell r="R143">
            <v>803.21285140562247</v>
          </cell>
          <cell r="T143">
            <v>1400</v>
          </cell>
          <cell r="V143" t="str">
            <v>Shared GL 4.3 MM w/ B-20, after run GIC</v>
          </cell>
          <cell r="W143">
            <v>60</v>
          </cell>
          <cell r="X143">
            <v>3210</v>
          </cell>
        </row>
        <row r="144">
          <cell r="B144">
            <v>43271</v>
          </cell>
          <cell r="C144" t="str">
            <v>B-19</v>
          </cell>
          <cell r="D144" t="str">
            <v>B-19:Zone2_3</v>
          </cell>
          <cell r="E144">
            <v>39</v>
          </cell>
          <cell r="F144">
            <v>100</v>
          </cell>
          <cell r="G144">
            <v>195</v>
          </cell>
          <cell r="H144">
            <v>96</v>
          </cell>
          <cell r="I144">
            <v>973</v>
          </cell>
          <cell r="J144">
            <v>44.4</v>
          </cell>
          <cell r="K144">
            <v>5.6</v>
          </cell>
          <cell r="L144">
            <v>50</v>
          </cell>
          <cell r="M144">
            <v>11.2</v>
          </cell>
          <cell r="N144">
            <v>0.04</v>
          </cell>
          <cell r="O144">
            <v>3.08</v>
          </cell>
          <cell r="P144">
            <v>3.04</v>
          </cell>
          <cell r="R144">
            <v>900.90090090090087</v>
          </cell>
          <cell r="T144">
            <v>1250</v>
          </cell>
          <cell r="V144" t="str">
            <v>Shared GL 4.3 MM w/ B-20, still producing liquid, WC use avg 11%</v>
          </cell>
          <cell r="W144">
            <v>40</v>
          </cell>
          <cell r="X144">
            <v>3040</v>
          </cell>
        </row>
        <row r="145">
          <cell r="B145">
            <v>43275</v>
          </cell>
          <cell r="C145" t="str">
            <v>B-19</v>
          </cell>
          <cell r="D145" t="str">
            <v>B-19:Zone2_3</v>
          </cell>
          <cell r="E145">
            <v>24</v>
          </cell>
          <cell r="F145">
            <v>100</v>
          </cell>
          <cell r="G145">
            <v>191</v>
          </cell>
          <cell r="H145">
            <v>88</v>
          </cell>
          <cell r="I145">
            <v>941</v>
          </cell>
          <cell r="J145">
            <v>27.5</v>
          </cell>
          <cell r="K145">
            <v>3.5</v>
          </cell>
          <cell r="L145">
            <v>31</v>
          </cell>
          <cell r="M145">
            <v>11.290322580645162</v>
          </cell>
          <cell r="N145">
            <v>0.02</v>
          </cell>
          <cell r="O145">
            <v>2.6</v>
          </cell>
          <cell r="P145">
            <v>2.58</v>
          </cell>
          <cell r="R145">
            <v>727.27272727272725</v>
          </cell>
          <cell r="T145">
            <v>1550</v>
          </cell>
          <cell r="V145" t="str">
            <v>Shared GL 2 MM w/ B-20, reduce gas lift total fluid decresed</v>
          </cell>
          <cell r="W145">
            <v>20</v>
          </cell>
          <cell r="X145">
            <v>2580</v>
          </cell>
        </row>
        <row r="146">
          <cell r="B146">
            <v>43287</v>
          </cell>
          <cell r="C146" t="str">
            <v>B-19</v>
          </cell>
          <cell r="D146" t="str">
            <v>B-19:Zone2_3</v>
          </cell>
          <cell r="E146">
            <v>13</v>
          </cell>
          <cell r="F146">
            <v>100</v>
          </cell>
          <cell r="G146">
            <v>197</v>
          </cell>
          <cell r="H146">
            <v>92</v>
          </cell>
          <cell r="I146">
            <v>812</v>
          </cell>
          <cell r="J146">
            <v>24.9</v>
          </cell>
          <cell r="K146">
            <v>3.1</v>
          </cell>
          <cell r="L146">
            <v>28</v>
          </cell>
          <cell r="M146">
            <v>11.071428571428571</v>
          </cell>
          <cell r="N146">
            <v>0.02</v>
          </cell>
          <cell r="O146">
            <v>2.6</v>
          </cell>
          <cell r="P146">
            <v>2.58</v>
          </cell>
          <cell r="R146">
            <v>803.21285140562247</v>
          </cell>
          <cell r="T146">
            <v>1401</v>
          </cell>
          <cell r="V146" t="str">
            <v>GL meter 2 MM, welltest 13 hrs only</v>
          </cell>
          <cell r="W146">
            <v>20</v>
          </cell>
          <cell r="X146">
            <v>2580</v>
          </cell>
        </row>
        <row r="147">
          <cell r="B147">
            <v>43288</v>
          </cell>
          <cell r="C147" t="str">
            <v>B-19</v>
          </cell>
          <cell r="D147" t="str">
            <v>B-19:Zone2_3</v>
          </cell>
          <cell r="E147">
            <v>7</v>
          </cell>
          <cell r="F147">
            <v>100</v>
          </cell>
          <cell r="G147">
            <v>203</v>
          </cell>
          <cell r="H147">
            <v>93</v>
          </cell>
          <cell r="I147">
            <v>752</v>
          </cell>
          <cell r="J147">
            <v>55.9</v>
          </cell>
          <cell r="K147">
            <v>7.1</v>
          </cell>
          <cell r="L147">
            <v>63</v>
          </cell>
          <cell r="M147">
            <v>11.269841269841271</v>
          </cell>
          <cell r="N147">
            <v>0.04</v>
          </cell>
          <cell r="O147">
            <v>2.8</v>
          </cell>
          <cell r="P147">
            <v>2.76</v>
          </cell>
          <cell r="R147">
            <v>715.56350626118069</v>
          </cell>
          <cell r="T147">
            <v>1575</v>
          </cell>
          <cell r="V147" t="str">
            <v>GL meter 1.9 MM, welltest 7 hrs after welltest B-01, need to re-test</v>
          </cell>
          <cell r="W147">
            <v>40</v>
          </cell>
          <cell r="X147">
            <v>2760</v>
          </cell>
        </row>
        <row r="148">
          <cell r="B148">
            <v>43290</v>
          </cell>
          <cell r="C148" t="str">
            <v>B-19</v>
          </cell>
          <cell r="D148" t="str">
            <v>B-19:Zone2_3</v>
          </cell>
          <cell r="E148">
            <v>15</v>
          </cell>
          <cell r="F148">
            <v>100</v>
          </cell>
          <cell r="G148">
            <v>203</v>
          </cell>
          <cell r="H148">
            <v>90</v>
          </cell>
          <cell r="I148">
            <v>834</v>
          </cell>
          <cell r="J148">
            <v>50.6</v>
          </cell>
          <cell r="K148">
            <v>6.4</v>
          </cell>
          <cell r="L148">
            <v>57</v>
          </cell>
          <cell r="M148">
            <v>11.228070175438596</v>
          </cell>
          <cell r="N148">
            <v>0.04</v>
          </cell>
          <cell r="O148">
            <v>2.54</v>
          </cell>
          <cell r="P148">
            <v>2.5</v>
          </cell>
          <cell r="R148">
            <v>790.51383399209487</v>
          </cell>
          <cell r="T148">
            <v>1427.5</v>
          </cell>
          <cell r="V148" t="str">
            <v>GL meter 1.7 MM, share GL w/ B-20</v>
          </cell>
          <cell r="W148">
            <v>40</v>
          </cell>
          <cell r="X148">
            <v>2500</v>
          </cell>
        </row>
        <row r="149">
          <cell r="B149">
            <v>43300</v>
          </cell>
          <cell r="C149" t="str">
            <v>B-19</v>
          </cell>
          <cell r="D149" t="str">
            <v>B-19:Zone2_3</v>
          </cell>
          <cell r="E149">
            <v>53</v>
          </cell>
          <cell r="F149">
            <v>100</v>
          </cell>
          <cell r="G149">
            <v>195</v>
          </cell>
          <cell r="H149">
            <v>85</v>
          </cell>
          <cell r="I149">
            <v>1015</v>
          </cell>
          <cell r="J149">
            <v>78.599999999999994</v>
          </cell>
          <cell r="K149">
            <v>9.9</v>
          </cell>
          <cell r="L149">
            <v>88.5</v>
          </cell>
          <cell r="M149">
            <v>11.186440677966102</v>
          </cell>
          <cell r="N149">
            <v>0.06</v>
          </cell>
          <cell r="O149">
            <v>2.31</v>
          </cell>
          <cell r="P149">
            <v>2.2400000000000002</v>
          </cell>
          <cell r="R149">
            <v>763.35877862595419</v>
          </cell>
          <cell r="T149">
            <v>1475</v>
          </cell>
          <cell r="V149" t="str">
            <v>GL meter 1.8 MM, shared GL B-20</v>
          </cell>
          <cell r="W149">
            <v>60</v>
          </cell>
          <cell r="X149">
            <v>2240</v>
          </cell>
        </row>
        <row r="150">
          <cell r="B150">
            <v>43321</v>
          </cell>
          <cell r="C150" t="str">
            <v>B-19</v>
          </cell>
          <cell r="D150" t="str">
            <v>B-19:Zone2_3</v>
          </cell>
          <cell r="E150">
            <v>26</v>
          </cell>
          <cell r="F150">
            <v>100</v>
          </cell>
          <cell r="G150">
            <v>192</v>
          </cell>
          <cell r="H150">
            <v>83</v>
          </cell>
          <cell r="I150">
            <v>1003</v>
          </cell>
          <cell r="J150">
            <v>14.3</v>
          </cell>
          <cell r="K150">
            <v>1.8</v>
          </cell>
          <cell r="L150">
            <v>16.100000000000001</v>
          </cell>
          <cell r="M150">
            <v>11.180124223602485</v>
          </cell>
          <cell r="N150">
            <v>0.01</v>
          </cell>
          <cell r="O150">
            <v>1.82</v>
          </cell>
          <cell r="P150">
            <v>1.81</v>
          </cell>
          <cell r="R150">
            <v>699.30069930069931</v>
          </cell>
          <cell r="T150">
            <v>1600</v>
          </cell>
          <cell r="V150" t="str">
            <v>GL meter 1.7 MM</v>
          </cell>
          <cell r="W150">
            <v>10</v>
          </cell>
          <cell r="X150">
            <v>1810</v>
          </cell>
        </row>
        <row r="151">
          <cell r="B151">
            <v>43330</v>
          </cell>
          <cell r="C151" t="str">
            <v>B-19</v>
          </cell>
          <cell r="D151" t="str">
            <v>B-19:Zone2_3</v>
          </cell>
          <cell r="E151">
            <v>27</v>
          </cell>
          <cell r="F151">
            <v>100</v>
          </cell>
          <cell r="G151">
            <v>207</v>
          </cell>
          <cell r="H151">
            <v>82</v>
          </cell>
          <cell r="I151">
            <v>1109</v>
          </cell>
          <cell r="J151">
            <v>14.2</v>
          </cell>
          <cell r="K151">
            <v>1.8</v>
          </cell>
          <cell r="L151">
            <v>16</v>
          </cell>
          <cell r="M151">
            <v>11.25</v>
          </cell>
          <cell r="N151">
            <v>0.01</v>
          </cell>
          <cell r="O151">
            <v>2.8</v>
          </cell>
          <cell r="P151">
            <v>2.79</v>
          </cell>
          <cell r="R151">
            <v>704.22535211267609</v>
          </cell>
          <cell r="T151">
            <v>1600</v>
          </cell>
          <cell r="V151" t="str">
            <v>GL meter 1.8 MM</v>
          </cell>
          <cell r="W151">
            <v>10</v>
          </cell>
          <cell r="X151">
            <v>2790</v>
          </cell>
        </row>
        <row r="152">
          <cell r="B152">
            <v>43381</v>
          </cell>
          <cell r="C152" t="str">
            <v>B-19</v>
          </cell>
          <cell r="D152" t="str">
            <v>B-19:Zone2_3</v>
          </cell>
          <cell r="E152">
            <v>17</v>
          </cell>
          <cell r="F152">
            <v>100</v>
          </cell>
          <cell r="G152">
            <v>186</v>
          </cell>
          <cell r="H152">
            <v>84</v>
          </cell>
          <cell r="I152">
            <v>1203</v>
          </cell>
          <cell r="J152">
            <v>5.7</v>
          </cell>
          <cell r="K152">
            <v>2.2999999999999998</v>
          </cell>
          <cell r="L152">
            <v>8</v>
          </cell>
          <cell r="M152">
            <v>28.75</v>
          </cell>
          <cell r="N152">
            <v>0</v>
          </cell>
          <cell r="O152">
            <v>0</v>
          </cell>
          <cell r="P152">
            <v>0</v>
          </cell>
          <cell r="R152">
            <v>0</v>
          </cell>
          <cell r="T152">
            <v>0</v>
          </cell>
          <cell r="V152" t="str">
            <v>New WC 28% (avg Jul-Aug), well loaded up, GL meter 1.1 MM seems all to B-20 (share gas lift), CHP B-19 ~1200 psi compare B-20 ~800 psi</v>
          </cell>
          <cell r="W152">
            <v>0</v>
          </cell>
          <cell r="X152">
            <v>0</v>
          </cell>
        </row>
        <row r="153">
          <cell r="B153">
            <v>43382</v>
          </cell>
          <cell r="C153" t="str">
            <v>B-19</v>
          </cell>
          <cell r="D153" t="str">
            <v>B-19:Zone2_3</v>
          </cell>
          <cell r="E153">
            <v>21</v>
          </cell>
          <cell r="F153">
            <v>100</v>
          </cell>
          <cell r="G153">
            <v>196</v>
          </cell>
          <cell r="H153">
            <v>102</v>
          </cell>
          <cell r="I153">
            <v>1361</v>
          </cell>
          <cell r="J153">
            <v>99</v>
          </cell>
          <cell r="K153">
            <v>39.1</v>
          </cell>
          <cell r="L153">
            <v>138.1</v>
          </cell>
          <cell r="M153">
            <v>28.312816799420709</v>
          </cell>
          <cell r="N153">
            <v>0.08</v>
          </cell>
          <cell r="O153">
            <v>4.21</v>
          </cell>
          <cell r="P153">
            <v>4.13</v>
          </cell>
          <cell r="R153">
            <v>808.08080808080808</v>
          </cell>
          <cell r="T153">
            <v>1726.375</v>
          </cell>
          <cell r="V153" t="str">
            <v>GL meter 2.6 M is max GLV opening for kick off B-19 (Closed GL manual wing B-20), kick off at CHP 1440 psig in 6 hrs</v>
          </cell>
          <cell r="W153">
            <v>80</v>
          </cell>
          <cell r="X153">
            <v>4130</v>
          </cell>
        </row>
        <row r="154">
          <cell r="B154">
            <v>43383</v>
          </cell>
          <cell r="C154" t="str">
            <v>B-19</v>
          </cell>
          <cell r="D154" t="str">
            <v>B-19:Zone2_3</v>
          </cell>
          <cell r="E154">
            <v>24</v>
          </cell>
          <cell r="F154">
            <v>100</v>
          </cell>
          <cell r="G154">
            <v>188</v>
          </cell>
          <cell r="H154">
            <v>102</v>
          </cell>
          <cell r="I154">
            <v>1252</v>
          </cell>
          <cell r="J154">
            <v>168.7</v>
          </cell>
          <cell r="K154">
            <v>66.7</v>
          </cell>
          <cell r="L154">
            <v>235.4</v>
          </cell>
          <cell r="M154">
            <v>28.334749362786745</v>
          </cell>
          <cell r="N154">
            <v>0.13</v>
          </cell>
          <cell r="O154">
            <v>3.15</v>
          </cell>
          <cell r="P154">
            <v>3.02</v>
          </cell>
          <cell r="R154">
            <v>770.59869590989922</v>
          </cell>
          <cell r="T154">
            <v>1810.6153846153845</v>
          </cell>
          <cell r="V154" t="str">
            <v>GL meter 2.2 MM, GL optimization by reducing GL increase production (GL B-20 still closed)</v>
          </cell>
          <cell r="W154">
            <v>130</v>
          </cell>
          <cell r="X154">
            <v>3020</v>
          </cell>
        </row>
        <row r="155">
          <cell r="B155">
            <v>43400</v>
          </cell>
          <cell r="C155" t="str">
            <v>B-19</v>
          </cell>
          <cell r="D155" t="str">
            <v>B-19:Zone2_3</v>
          </cell>
          <cell r="E155">
            <v>24</v>
          </cell>
          <cell r="F155">
            <v>100</v>
          </cell>
          <cell r="G155">
            <v>189</v>
          </cell>
          <cell r="H155">
            <v>95</v>
          </cell>
          <cell r="I155">
            <v>1377</v>
          </cell>
          <cell r="J155">
            <v>40.6</v>
          </cell>
          <cell r="K155">
            <v>16.100000000000001</v>
          </cell>
          <cell r="L155">
            <v>56.7</v>
          </cell>
          <cell r="M155">
            <v>28.395061728395063</v>
          </cell>
          <cell r="N155">
            <v>0.03</v>
          </cell>
          <cell r="O155">
            <v>4.6100000000000003</v>
          </cell>
          <cell r="P155">
            <v>4.58</v>
          </cell>
          <cell r="R155">
            <v>738.91625615763542</v>
          </cell>
          <cell r="T155">
            <v>1888.3333333333333</v>
          </cell>
          <cell r="V155" t="str">
            <v>GL meter 3 MM, still single gas lift</v>
          </cell>
          <cell r="W155">
            <v>30</v>
          </cell>
          <cell r="X155">
            <v>4580</v>
          </cell>
        </row>
        <row r="156">
          <cell r="B156">
            <v>43423</v>
          </cell>
          <cell r="C156" t="str">
            <v>B-19</v>
          </cell>
          <cell r="D156" t="str">
            <v>B-19:Zone2_3</v>
          </cell>
          <cell r="E156">
            <v>24</v>
          </cell>
          <cell r="F156">
            <v>100</v>
          </cell>
          <cell r="G156">
            <v>209</v>
          </cell>
          <cell r="H156">
            <v>80</v>
          </cell>
          <cell r="I156">
            <v>1230</v>
          </cell>
          <cell r="J156">
            <v>4.4000000000000004</v>
          </cell>
          <cell r="K156">
            <v>1.7</v>
          </cell>
          <cell r="L156">
            <v>6.1</v>
          </cell>
          <cell r="M156">
            <v>27.868852459016395</v>
          </cell>
          <cell r="N156">
            <v>0</v>
          </cell>
          <cell r="O156">
            <v>3.33</v>
          </cell>
          <cell r="P156">
            <v>3.33</v>
          </cell>
          <cell r="R156">
            <v>0</v>
          </cell>
          <cell r="T156">
            <v>0</v>
          </cell>
          <cell r="V156" t="str">
            <v>GL 2.5 MM, low liquid, sharing B-20</v>
          </cell>
          <cell r="W156">
            <v>0</v>
          </cell>
          <cell r="X156">
            <v>3330</v>
          </cell>
        </row>
        <row r="157">
          <cell r="B157">
            <v>43424</v>
          </cell>
          <cell r="C157" t="str">
            <v>B-19</v>
          </cell>
          <cell r="D157" t="str">
            <v>B-19:Zone2_3</v>
          </cell>
          <cell r="E157">
            <v>21</v>
          </cell>
          <cell r="F157">
            <v>100</v>
          </cell>
          <cell r="G157">
            <v>203</v>
          </cell>
          <cell r="H157">
            <v>83</v>
          </cell>
          <cell r="I157">
            <v>1239</v>
          </cell>
          <cell r="J157">
            <v>29.4</v>
          </cell>
          <cell r="K157">
            <v>11.6</v>
          </cell>
          <cell r="L157">
            <v>41</v>
          </cell>
          <cell r="M157">
            <v>28.292682926829269</v>
          </cell>
          <cell r="N157">
            <v>0.02</v>
          </cell>
          <cell r="O157">
            <v>3.49</v>
          </cell>
          <cell r="P157">
            <v>3.47</v>
          </cell>
          <cell r="R157">
            <v>680.27210884353747</v>
          </cell>
          <cell r="T157">
            <v>2052.9899999999998</v>
          </cell>
          <cell r="V157" t="str">
            <v>GL meter 2.6 MM, has liquid</v>
          </cell>
          <cell r="W157">
            <v>20</v>
          </cell>
          <cell r="X157">
            <v>3470</v>
          </cell>
        </row>
        <row r="158">
          <cell r="B158">
            <v>43449</v>
          </cell>
          <cell r="C158" t="str">
            <v>B-19</v>
          </cell>
          <cell r="D158" t="str">
            <v>B-19:Zone2_3</v>
          </cell>
          <cell r="E158">
            <v>24</v>
          </cell>
          <cell r="F158">
            <v>100</v>
          </cell>
          <cell r="G158">
            <v>211</v>
          </cell>
          <cell r="H158">
            <v>94</v>
          </cell>
          <cell r="I158">
            <v>1206</v>
          </cell>
          <cell r="J158">
            <v>43.1</v>
          </cell>
          <cell r="K158">
            <v>17</v>
          </cell>
          <cell r="L158">
            <v>60.1</v>
          </cell>
          <cell r="M158">
            <v>28.286189683860233</v>
          </cell>
          <cell r="N158">
            <v>0.03</v>
          </cell>
          <cell r="O158">
            <v>3.84</v>
          </cell>
          <cell r="P158">
            <v>3.81</v>
          </cell>
          <cell r="R158">
            <v>696.05568445475637</v>
          </cell>
          <cell r="T158">
            <v>2002.6666666666667</v>
          </cell>
          <cell r="V158" t="str">
            <v>GL meter 2.6 MM (Qg T/S &gt;&gt;GL), gas asso 1.2 MM doesn't make sense</v>
          </cell>
          <cell r="W158">
            <v>30</v>
          </cell>
          <cell r="X158">
            <v>3810</v>
          </cell>
        </row>
        <row r="159">
          <cell r="B159">
            <v>43461</v>
          </cell>
          <cell r="C159" t="str">
            <v>B-19</v>
          </cell>
          <cell r="D159" t="str">
            <v>B-19:Zone2_3</v>
          </cell>
          <cell r="E159">
            <v>36</v>
          </cell>
          <cell r="F159">
            <v>100</v>
          </cell>
          <cell r="G159">
            <v>197</v>
          </cell>
          <cell r="H159">
            <v>83</v>
          </cell>
          <cell r="I159">
            <v>1269</v>
          </cell>
          <cell r="J159">
            <v>26</v>
          </cell>
          <cell r="K159">
            <v>10.3</v>
          </cell>
          <cell r="L159">
            <v>36.299999999999997</v>
          </cell>
          <cell r="M159">
            <v>28.374655647382919</v>
          </cell>
          <cell r="N159">
            <v>0.02</v>
          </cell>
          <cell r="O159">
            <v>3.72</v>
          </cell>
          <cell r="P159">
            <v>3.7</v>
          </cell>
          <cell r="R159">
            <v>769.23076923076928</v>
          </cell>
          <cell r="T159">
            <v>1810</v>
          </cell>
          <cell r="V159" t="str">
            <v>GL Meter 3 MM</v>
          </cell>
          <cell r="W159">
            <v>20</v>
          </cell>
          <cell r="X159">
            <v>3700</v>
          </cell>
        </row>
        <row r="160">
          <cell r="B160">
            <v>43493</v>
          </cell>
          <cell r="C160" t="str">
            <v>B-19</v>
          </cell>
          <cell r="D160" t="str">
            <v>B-19:Zone2_3</v>
          </cell>
          <cell r="E160">
            <v>31</v>
          </cell>
          <cell r="F160">
            <v>100</v>
          </cell>
          <cell r="G160">
            <v>196</v>
          </cell>
          <cell r="H160">
            <v>81</v>
          </cell>
          <cell r="I160">
            <v>1077</v>
          </cell>
          <cell r="J160">
            <v>2.6</v>
          </cell>
          <cell r="K160">
            <v>1</v>
          </cell>
          <cell r="L160">
            <v>3.6</v>
          </cell>
          <cell r="M160">
            <v>27.777777777777779</v>
          </cell>
          <cell r="N160">
            <v>0</v>
          </cell>
          <cell r="O160">
            <v>0</v>
          </cell>
          <cell r="P160">
            <v>0</v>
          </cell>
          <cell r="R160">
            <v>0</v>
          </cell>
          <cell r="T160">
            <v>0</v>
          </cell>
          <cell r="V160" t="str">
            <v>GL Meter 0.41, GL not optimum</v>
          </cell>
          <cell r="W160">
            <v>0</v>
          </cell>
          <cell r="X160">
            <v>0</v>
          </cell>
        </row>
        <row r="161">
          <cell r="B161">
            <v>43496</v>
          </cell>
          <cell r="C161" t="str">
            <v>B-19</v>
          </cell>
          <cell r="D161" t="str">
            <v>B-19:Zone2_3</v>
          </cell>
          <cell r="E161">
            <v>24</v>
          </cell>
          <cell r="F161">
            <v>100</v>
          </cell>
          <cell r="G161">
            <v>199</v>
          </cell>
          <cell r="H161">
            <v>101</v>
          </cell>
          <cell r="I161">
            <v>1297</v>
          </cell>
          <cell r="J161">
            <v>90.3</v>
          </cell>
          <cell r="K161">
            <v>35.700000000000003</v>
          </cell>
          <cell r="L161">
            <v>126</v>
          </cell>
          <cell r="M161">
            <v>28.333333333333332</v>
          </cell>
          <cell r="N161">
            <v>7.0000000000000007E-2</v>
          </cell>
          <cell r="O161">
            <v>4.24</v>
          </cell>
          <cell r="P161">
            <v>4.17</v>
          </cell>
          <cell r="R161">
            <v>775.19379844961236</v>
          </cell>
          <cell r="T161">
            <v>1800</v>
          </cell>
          <cell r="V161" t="str">
            <v>GL meter 2.8 MM, closed GLV B-10 to incrase GL header press from 1360 to 1518 psig, and finaly B-19 kick off at CHP ~1500 psig, after kick off WC 8% but still use 28%for EC</v>
          </cell>
          <cell r="W161">
            <v>70</v>
          </cell>
          <cell r="X161">
            <v>4170</v>
          </cell>
        </row>
        <row r="162">
          <cell r="B162">
            <v>43500</v>
          </cell>
          <cell r="C162" t="str">
            <v>B-19</v>
          </cell>
          <cell r="D162" t="str">
            <v>B-19:Zone2_3</v>
          </cell>
          <cell r="E162">
            <v>23</v>
          </cell>
          <cell r="F162">
            <v>100</v>
          </cell>
          <cell r="G162">
            <v>196</v>
          </cell>
          <cell r="H162">
            <v>101</v>
          </cell>
          <cell r="I162">
            <v>1339</v>
          </cell>
          <cell r="J162">
            <v>60.2</v>
          </cell>
          <cell r="K162">
            <v>23.8</v>
          </cell>
          <cell r="L162">
            <v>84</v>
          </cell>
          <cell r="M162">
            <v>28.333333333333332</v>
          </cell>
          <cell r="N162">
            <v>0.05</v>
          </cell>
          <cell r="O162">
            <v>4.28</v>
          </cell>
          <cell r="P162">
            <v>4.2300000000000004</v>
          </cell>
          <cell r="Q162">
            <v>100</v>
          </cell>
          <cell r="R162">
            <v>830.56478405315613</v>
          </cell>
          <cell r="T162">
            <v>1680</v>
          </cell>
          <cell r="V162" t="str">
            <v>GL meter 3 MM, trial GL Auto (Qg&gt;&gt;GL meter, asso 1.1 MM), WC~28% monthly sampling</v>
          </cell>
          <cell r="W162">
            <v>50</v>
          </cell>
          <cell r="X162">
            <v>4230</v>
          </cell>
        </row>
        <row r="163">
          <cell r="B163">
            <v>43500</v>
          </cell>
          <cell r="C163" t="str">
            <v>B-19</v>
          </cell>
          <cell r="D163" t="str">
            <v>B-19:Zone2_3</v>
          </cell>
          <cell r="E163">
            <v>16</v>
          </cell>
          <cell r="F163">
            <v>100</v>
          </cell>
          <cell r="G163">
            <v>196</v>
          </cell>
          <cell r="H163">
            <v>101</v>
          </cell>
          <cell r="I163">
            <v>940</v>
          </cell>
          <cell r="J163">
            <v>58.1</v>
          </cell>
          <cell r="K163">
            <v>23</v>
          </cell>
          <cell r="L163">
            <v>81.099999999999994</v>
          </cell>
          <cell r="M163">
            <v>28.360049321824906</v>
          </cell>
          <cell r="N163">
            <v>0.05</v>
          </cell>
          <cell r="O163">
            <v>3.17</v>
          </cell>
          <cell r="P163">
            <v>3.12</v>
          </cell>
          <cell r="Q163">
            <v>50.91</v>
          </cell>
          <cell r="R163">
            <v>860.5851979345955</v>
          </cell>
          <cell r="T163">
            <v>1620</v>
          </cell>
          <cell r="V163" t="str">
            <v>GL meter 2 MM, trial GL Auto, WC~28% monthly sampling</v>
          </cell>
          <cell r="W163">
            <v>50</v>
          </cell>
          <cell r="X163">
            <v>3120</v>
          </cell>
        </row>
        <row r="164">
          <cell r="B164">
            <v>43501</v>
          </cell>
          <cell r="C164" t="str">
            <v>B-19</v>
          </cell>
          <cell r="D164" t="str">
            <v>B-19:Zone2_3</v>
          </cell>
          <cell r="E164">
            <v>26</v>
          </cell>
          <cell r="F164">
            <v>100</v>
          </cell>
          <cell r="G164">
            <v>192</v>
          </cell>
          <cell r="H164">
            <v>101</v>
          </cell>
          <cell r="I164">
            <v>916</v>
          </cell>
          <cell r="J164">
            <v>52.3</v>
          </cell>
          <cell r="K164">
            <v>20.7</v>
          </cell>
          <cell r="L164">
            <v>73</v>
          </cell>
          <cell r="M164">
            <v>28.356164383561644</v>
          </cell>
          <cell r="N164">
            <v>0.04</v>
          </cell>
          <cell r="O164">
            <v>3.11</v>
          </cell>
          <cell r="P164">
            <v>3.07</v>
          </cell>
          <cell r="R164">
            <v>764.8183556405354</v>
          </cell>
          <cell r="T164">
            <v>1825</v>
          </cell>
          <cell r="V164" t="str">
            <v>GL meter 2 MM, AUTO (Qg &gt;&gt; GL meter, asso 1 MM)</v>
          </cell>
          <cell r="W164">
            <v>40</v>
          </cell>
          <cell r="X164">
            <v>3070</v>
          </cell>
        </row>
        <row r="165">
          <cell r="B165">
            <v>43518</v>
          </cell>
          <cell r="C165" t="str">
            <v>B-19</v>
          </cell>
          <cell r="D165" t="str">
            <v>B-19:Zone2_3</v>
          </cell>
          <cell r="E165">
            <v>47</v>
          </cell>
          <cell r="F165">
            <v>106</v>
          </cell>
          <cell r="G165">
            <v>185</v>
          </cell>
          <cell r="H165">
            <v>85</v>
          </cell>
          <cell r="I165">
            <v>1054</v>
          </cell>
          <cell r="J165">
            <v>26.5</v>
          </cell>
          <cell r="K165">
            <v>10.5</v>
          </cell>
          <cell r="L165">
            <v>37</v>
          </cell>
          <cell r="M165">
            <v>28.378378378378379</v>
          </cell>
          <cell r="N165">
            <v>0.02</v>
          </cell>
          <cell r="O165">
            <v>2.4300000000000002</v>
          </cell>
          <cell r="P165">
            <v>2.41</v>
          </cell>
          <cell r="R165">
            <v>754.71698113207549</v>
          </cell>
          <cell r="T165">
            <v>1850</v>
          </cell>
          <cell r="V165" t="str">
            <v>WC 28% GL: 2 MM</v>
          </cell>
          <cell r="W165">
            <v>20</v>
          </cell>
          <cell r="X165">
            <v>2410</v>
          </cell>
        </row>
        <row r="166">
          <cell r="B166">
            <v>43540</v>
          </cell>
          <cell r="C166" t="str">
            <v>B-19</v>
          </cell>
          <cell r="D166" t="str">
            <v>B-19:Zone2_3</v>
          </cell>
          <cell r="E166">
            <v>24</v>
          </cell>
          <cell r="F166">
            <v>100</v>
          </cell>
          <cell r="G166">
            <v>199</v>
          </cell>
          <cell r="H166">
            <v>93</v>
          </cell>
          <cell r="I166">
            <v>909</v>
          </cell>
          <cell r="J166">
            <v>60.1</v>
          </cell>
          <cell r="K166">
            <v>17.899999999999999</v>
          </cell>
          <cell r="L166">
            <v>78</v>
          </cell>
          <cell r="M166">
            <v>22.948717948717949</v>
          </cell>
          <cell r="N166">
            <v>0.05</v>
          </cell>
          <cell r="O166">
            <v>3.08</v>
          </cell>
          <cell r="P166">
            <v>3.03</v>
          </cell>
          <cell r="R166">
            <v>831.94675540765388</v>
          </cell>
          <cell r="T166">
            <v>1560</v>
          </cell>
          <cell r="V166" t="str">
            <v>GL meter Auto 1.96 MM, WC update Feb 23%</v>
          </cell>
          <cell r="W166">
            <v>50</v>
          </cell>
          <cell r="X166">
            <v>3030</v>
          </cell>
        </row>
        <row r="167">
          <cell r="B167">
            <v>43573</v>
          </cell>
          <cell r="C167" t="str">
            <v>B-19</v>
          </cell>
          <cell r="D167" t="str">
            <v>B-19:Zone2_3</v>
          </cell>
          <cell r="E167">
            <v>24</v>
          </cell>
          <cell r="F167">
            <v>100</v>
          </cell>
          <cell r="G167">
            <v>207</v>
          </cell>
          <cell r="H167">
            <v>84</v>
          </cell>
          <cell r="I167">
            <v>1196</v>
          </cell>
          <cell r="J167">
            <v>5.4</v>
          </cell>
          <cell r="K167">
            <v>1.6</v>
          </cell>
          <cell r="L167">
            <v>7</v>
          </cell>
          <cell r="M167">
            <v>22.857142857142858</v>
          </cell>
          <cell r="N167">
            <v>0</v>
          </cell>
          <cell r="O167">
            <v>3.24</v>
          </cell>
          <cell r="P167">
            <v>3.24</v>
          </cell>
          <cell r="Q167">
            <v>54</v>
          </cell>
          <cell r="R167">
            <v>0</v>
          </cell>
          <cell r="T167">
            <v>0</v>
          </cell>
          <cell r="V167" t="str">
            <v>GL meter 2 MM (Qg&gt;&gt;GL but asso doesn't make sense), no liquid, GL auto ~54% stable</v>
          </cell>
          <cell r="W167">
            <v>0</v>
          </cell>
          <cell r="X167">
            <v>3240</v>
          </cell>
        </row>
        <row r="168">
          <cell r="B168">
            <v>43586</v>
          </cell>
          <cell r="C168" t="str">
            <v>B-19</v>
          </cell>
          <cell r="D168" t="str">
            <v>B-19:Zone2_3</v>
          </cell>
          <cell r="E168">
            <v>38</v>
          </cell>
          <cell r="F168">
            <v>100</v>
          </cell>
          <cell r="G168">
            <v>212</v>
          </cell>
          <cell r="H168">
            <v>92</v>
          </cell>
          <cell r="I168">
            <v>1035</v>
          </cell>
          <cell r="J168">
            <v>38.700000000000003</v>
          </cell>
          <cell r="K168">
            <v>11.6</v>
          </cell>
          <cell r="L168">
            <v>50.3</v>
          </cell>
          <cell r="M168">
            <v>23.061630218687874</v>
          </cell>
          <cell r="N168">
            <v>0.04</v>
          </cell>
          <cell r="O168">
            <v>3.46</v>
          </cell>
          <cell r="P168">
            <v>3.42</v>
          </cell>
          <cell r="R168">
            <v>1033.59173126615</v>
          </cell>
          <cell r="T168">
            <v>1257.5</v>
          </cell>
          <cell r="V168" t="str">
            <v>GL meter 2.1 MM (Qg T/S &gt;&gt; GL meter but asso gas will be 1.2 MM GOR 32,700), WC April 22%, still use 23% until confirm next month</v>
          </cell>
          <cell r="W168">
            <v>40</v>
          </cell>
          <cell r="X168">
            <v>3420</v>
          </cell>
        </row>
        <row r="169">
          <cell r="B169">
            <v>43622</v>
          </cell>
          <cell r="C169" t="str">
            <v>B-19</v>
          </cell>
          <cell r="D169" t="str">
            <v>B-19:Zone2_3</v>
          </cell>
          <cell r="E169">
            <v>24</v>
          </cell>
          <cell r="F169">
            <v>100</v>
          </cell>
          <cell r="H169">
            <v>95</v>
          </cell>
          <cell r="I169">
            <v>856</v>
          </cell>
          <cell r="J169">
            <v>46.3</v>
          </cell>
          <cell r="K169">
            <v>13.1</v>
          </cell>
          <cell r="L169">
            <v>59.4</v>
          </cell>
          <cell r="M169">
            <v>22.053872053872055</v>
          </cell>
          <cell r="N169">
            <v>0.05</v>
          </cell>
          <cell r="O169">
            <v>3.2</v>
          </cell>
          <cell r="P169">
            <v>3.15</v>
          </cell>
          <cell r="R169">
            <v>1079.913606911447</v>
          </cell>
          <cell r="T169">
            <v>1188</v>
          </cell>
          <cell r="V169" t="str">
            <v>GL meter 2 MM (Qg T/S&gt;&gt;GL), gas aso ~1 MM..?</v>
          </cell>
          <cell r="W169">
            <v>50</v>
          </cell>
          <cell r="X169">
            <v>3150</v>
          </cell>
        </row>
        <row r="170">
          <cell r="B170">
            <v>43639</v>
          </cell>
          <cell r="C170" t="str">
            <v>B-19</v>
          </cell>
          <cell r="D170" t="str">
            <v>B-19:Zone2_3</v>
          </cell>
          <cell r="E170">
            <v>12</v>
          </cell>
          <cell r="F170">
            <v>100</v>
          </cell>
          <cell r="G170">
            <v>202</v>
          </cell>
          <cell r="H170">
            <v>84</v>
          </cell>
          <cell r="I170">
            <v>1032</v>
          </cell>
          <cell r="J170">
            <v>24.9</v>
          </cell>
          <cell r="K170">
            <v>7</v>
          </cell>
          <cell r="L170">
            <v>31.9</v>
          </cell>
          <cell r="M170">
            <v>21.9435736677116</v>
          </cell>
          <cell r="N170">
            <v>0.02</v>
          </cell>
          <cell r="O170">
            <v>2.75</v>
          </cell>
          <cell r="P170">
            <v>2.72</v>
          </cell>
          <cell r="R170">
            <v>803.21285140562247</v>
          </cell>
          <cell r="T170">
            <v>1600</v>
          </cell>
          <cell r="V170" t="str">
            <v>GL meter 2.8 MM (Qg T/S&lt;&lt;GL), Update WC June 64, for now still use 22% until confirm next month</v>
          </cell>
          <cell r="W170">
            <v>20</v>
          </cell>
          <cell r="X170">
            <v>2720</v>
          </cell>
        </row>
        <row r="171">
          <cell r="B171">
            <v>43657</v>
          </cell>
          <cell r="C171" t="str">
            <v>B-19</v>
          </cell>
          <cell r="D171" t="str">
            <v>B-19:Zone2_3</v>
          </cell>
          <cell r="E171">
            <v>38</v>
          </cell>
          <cell r="F171">
            <v>100</v>
          </cell>
          <cell r="G171">
            <v>207</v>
          </cell>
          <cell r="H171">
            <v>84</v>
          </cell>
          <cell r="I171">
            <v>1069</v>
          </cell>
          <cell r="J171">
            <v>8.6</v>
          </cell>
          <cell r="K171">
            <v>2.4</v>
          </cell>
          <cell r="L171">
            <v>11</v>
          </cell>
          <cell r="M171">
            <v>21.818181818181817</v>
          </cell>
          <cell r="N171">
            <v>0.01</v>
          </cell>
          <cell r="O171">
            <v>2.6</v>
          </cell>
          <cell r="P171">
            <v>2.59</v>
          </cell>
          <cell r="R171">
            <v>1162.7906976744187</v>
          </cell>
          <cell r="T171">
            <v>1100</v>
          </cell>
          <cell r="V171" t="str">
            <v>GL meter 2.66 (QG T/S&lt;&lt;GL), before tub clean up prior to add perf</v>
          </cell>
          <cell r="W171">
            <v>10</v>
          </cell>
          <cell r="X171">
            <v>2590</v>
          </cell>
        </row>
        <row r="172">
          <cell r="B172">
            <v>43665</v>
          </cell>
          <cell r="C172" t="str">
            <v>B-19</v>
          </cell>
          <cell r="D172" t="str">
            <v>B-19:Zone2_3</v>
          </cell>
          <cell r="E172">
            <v>27</v>
          </cell>
          <cell r="F172">
            <v>100</v>
          </cell>
          <cell r="G172">
            <v>194</v>
          </cell>
          <cell r="H172">
            <v>86</v>
          </cell>
          <cell r="I172">
            <v>826</v>
          </cell>
          <cell r="J172">
            <v>10</v>
          </cell>
          <cell r="K172">
            <v>18</v>
          </cell>
          <cell r="L172">
            <v>28</v>
          </cell>
          <cell r="M172">
            <v>64.285714285714292</v>
          </cell>
          <cell r="N172">
            <v>1.61</v>
          </cell>
          <cell r="O172">
            <v>1.72</v>
          </cell>
          <cell r="P172">
            <v>0.11</v>
          </cell>
          <cell r="R172">
            <v>161000</v>
          </cell>
          <cell r="T172">
            <v>17.391304347826086</v>
          </cell>
          <cell r="V172" t="str">
            <v>GL meter 0.11 MM, use WC 64% (June 04), GL meter &lt;&lt; Gas TS. SDV GL stuck open 40%</v>
          </cell>
          <cell r="W172">
            <v>1610</v>
          </cell>
          <cell r="X172">
            <v>110</v>
          </cell>
        </row>
        <row r="173">
          <cell r="B173">
            <v>43675</v>
          </cell>
          <cell r="C173" t="str">
            <v>B-19</v>
          </cell>
          <cell r="D173" t="str">
            <v>B-19:Zone2_3</v>
          </cell>
          <cell r="E173">
            <v>22.13</v>
          </cell>
          <cell r="F173">
            <v>100</v>
          </cell>
          <cell r="G173">
            <v>199</v>
          </cell>
          <cell r="H173">
            <v>86</v>
          </cell>
          <cell r="I173">
            <v>1487</v>
          </cell>
          <cell r="J173">
            <v>31.6</v>
          </cell>
          <cell r="K173">
            <v>8.9</v>
          </cell>
          <cell r="L173">
            <v>40.5</v>
          </cell>
          <cell r="M173">
            <v>21.97530864197531</v>
          </cell>
          <cell r="N173">
            <v>0.03</v>
          </cell>
          <cell r="O173">
            <v>1.81</v>
          </cell>
          <cell r="P173">
            <v>1.78</v>
          </cell>
          <cell r="R173">
            <v>949.36708860759495</v>
          </cell>
          <cell r="T173">
            <v>1350</v>
          </cell>
          <cell r="V173" t="str">
            <v>GL, after tub scale clean up and before acid job</v>
          </cell>
          <cell r="W173">
            <v>30</v>
          </cell>
          <cell r="X173">
            <v>1780</v>
          </cell>
        </row>
        <row r="174">
          <cell r="B174">
            <v>43679</v>
          </cell>
          <cell r="C174" t="str">
            <v>B-19</v>
          </cell>
          <cell r="D174" t="str">
            <v>B-19:Zone2_3</v>
          </cell>
          <cell r="E174">
            <v>17</v>
          </cell>
          <cell r="F174">
            <v>100</v>
          </cell>
          <cell r="G174">
            <v>200</v>
          </cell>
          <cell r="H174">
            <v>94</v>
          </cell>
          <cell r="I174">
            <v>608</v>
          </cell>
          <cell r="J174">
            <v>88.72</v>
          </cell>
          <cell r="K174">
            <v>25.02</v>
          </cell>
          <cell r="L174">
            <v>113.74</v>
          </cell>
          <cell r="M174">
            <v>21.997538245120449</v>
          </cell>
          <cell r="N174">
            <v>8.8999999999999996E-2</v>
          </cell>
          <cell r="O174">
            <v>2.4</v>
          </cell>
          <cell r="P174">
            <v>2.31</v>
          </cell>
          <cell r="R174">
            <v>1003.155996393147</v>
          </cell>
          <cell r="T174">
            <v>1277.9775280898875</v>
          </cell>
          <cell r="V174" t="str">
            <v>Post acid bullheading, GL meter 3.0 MM (GL&gt;&gt; Qg TS), use WC 22% (July 29),</v>
          </cell>
          <cell r="W174">
            <v>89</v>
          </cell>
          <cell r="X174">
            <v>2310</v>
          </cell>
          <cell r="Z174">
            <v>80.12</v>
          </cell>
        </row>
        <row r="175">
          <cell r="B175">
            <v>43679</v>
          </cell>
          <cell r="C175" t="str">
            <v>B-19</v>
          </cell>
          <cell r="D175" t="str">
            <v>B-19:Zone2_3</v>
          </cell>
          <cell r="E175">
            <v>25</v>
          </cell>
          <cell r="F175">
            <v>100</v>
          </cell>
          <cell r="G175">
            <v>199</v>
          </cell>
          <cell r="H175">
            <v>93</v>
          </cell>
          <cell r="I175">
            <v>653</v>
          </cell>
          <cell r="J175">
            <v>106.1</v>
          </cell>
          <cell r="K175">
            <v>29.9</v>
          </cell>
          <cell r="L175">
            <v>136</v>
          </cell>
          <cell r="M175">
            <v>21.985294117647058</v>
          </cell>
          <cell r="N175">
            <v>0.11</v>
          </cell>
          <cell r="O175">
            <v>2.34</v>
          </cell>
          <cell r="P175">
            <v>2.23</v>
          </cell>
          <cell r="R175">
            <v>1036.7577756833177</v>
          </cell>
          <cell r="T175">
            <v>1236.3636363636363</v>
          </cell>
          <cell r="V175" t="str">
            <v>Post acid bullheading, pH 6.1 (19:00 hrs), GL meter 3.05 MM (GL&gt;&gt; Qg TS), use WC 22% (July 29),</v>
          </cell>
          <cell r="W175">
            <v>110</v>
          </cell>
          <cell r="X175">
            <v>2230</v>
          </cell>
        </row>
        <row r="176">
          <cell r="B176">
            <v>43690</v>
          </cell>
          <cell r="C176" t="str">
            <v>B-19</v>
          </cell>
          <cell r="D176" t="str">
            <v>B-19:Zone2_3</v>
          </cell>
          <cell r="E176">
            <v>6</v>
          </cell>
          <cell r="F176">
            <v>100</v>
          </cell>
          <cell r="G176">
            <v>196</v>
          </cell>
          <cell r="H176">
            <v>91</v>
          </cell>
          <cell r="I176">
            <v>661</v>
          </cell>
          <cell r="J176">
            <v>113.9</v>
          </cell>
          <cell r="K176">
            <v>1.2</v>
          </cell>
          <cell r="L176">
            <v>115.1</v>
          </cell>
          <cell r="M176">
            <v>1.0425716768027802</v>
          </cell>
          <cell r="N176">
            <v>0.11</v>
          </cell>
          <cell r="O176">
            <v>1.89</v>
          </cell>
          <cell r="P176">
            <v>1.78</v>
          </cell>
          <cell r="R176">
            <v>965.75943810359968</v>
          </cell>
          <cell r="T176">
            <v>1045.4545454545455</v>
          </cell>
          <cell r="V176" t="str">
            <v>GL meter 2.5 MM (Qg T/S&lt;&lt;GL), after add perf GS-2 by Gas lift, WC still use 1%</v>
          </cell>
          <cell r="W176">
            <v>110</v>
          </cell>
          <cell r="X176">
            <v>1780</v>
          </cell>
        </row>
        <row r="177">
          <cell r="B177">
            <v>43690</v>
          </cell>
          <cell r="C177" t="str">
            <v>B-19</v>
          </cell>
          <cell r="D177" t="str">
            <v>B-19:Zone2_3</v>
          </cell>
          <cell r="E177">
            <v>14</v>
          </cell>
          <cell r="F177">
            <v>100</v>
          </cell>
          <cell r="G177">
            <v>192</v>
          </cell>
          <cell r="H177">
            <v>87</v>
          </cell>
          <cell r="I177">
            <v>450</v>
          </cell>
          <cell r="J177">
            <v>0.99</v>
          </cell>
          <cell r="K177">
            <v>0.01</v>
          </cell>
          <cell r="L177">
            <v>1</v>
          </cell>
          <cell r="M177">
            <v>1</v>
          </cell>
          <cell r="N177">
            <v>0</v>
          </cell>
          <cell r="O177">
            <v>0</v>
          </cell>
          <cell r="P177">
            <v>0</v>
          </cell>
          <cell r="R177">
            <v>0</v>
          </cell>
          <cell r="T177">
            <v>0</v>
          </cell>
          <cell r="V177" t="str">
            <v>NF after add perf GS-2, last sample BSW 13 Aug, GL meter show 0.2 MM</v>
          </cell>
          <cell r="W177">
            <v>0</v>
          </cell>
          <cell r="X177">
            <v>0</v>
          </cell>
        </row>
        <row r="178">
          <cell r="B178">
            <v>43691</v>
          </cell>
          <cell r="C178" t="str">
            <v>B-19</v>
          </cell>
          <cell r="D178" t="str">
            <v>B-19:Zone2_3</v>
          </cell>
          <cell r="E178">
            <v>12</v>
          </cell>
          <cell r="F178">
            <v>100</v>
          </cell>
          <cell r="G178">
            <v>193</v>
          </cell>
          <cell r="H178">
            <v>96</v>
          </cell>
          <cell r="I178">
            <v>656</v>
          </cell>
          <cell r="J178">
            <v>64.5</v>
          </cell>
          <cell r="K178">
            <v>21.5</v>
          </cell>
          <cell r="L178">
            <v>86</v>
          </cell>
          <cell r="M178">
            <v>25</v>
          </cell>
          <cell r="N178">
            <v>0.06</v>
          </cell>
          <cell r="O178">
            <v>1.84</v>
          </cell>
          <cell r="P178">
            <v>1.78</v>
          </cell>
          <cell r="R178">
            <v>930.23255813953483</v>
          </cell>
          <cell r="T178">
            <v>1433.3333333333333</v>
          </cell>
          <cell r="V178" t="str">
            <v>GL meter  2.5 MM (Qg T/S&lt;&lt;GL), WC 20&amp;30% avg 25% 14 Aug</v>
          </cell>
          <cell r="W178">
            <v>60</v>
          </cell>
          <cell r="X178">
            <v>1780</v>
          </cell>
          <cell r="Z178">
            <v>-24.22</v>
          </cell>
        </row>
        <row r="179">
          <cell r="B179">
            <v>43692</v>
          </cell>
          <cell r="C179" t="str">
            <v>B-19</v>
          </cell>
          <cell r="D179" t="str">
            <v>B-19:Zone2_3</v>
          </cell>
          <cell r="E179">
            <v>12</v>
          </cell>
          <cell r="F179">
            <v>100</v>
          </cell>
          <cell r="G179">
            <v>202</v>
          </cell>
          <cell r="H179">
            <v>97</v>
          </cell>
          <cell r="I179">
            <v>668</v>
          </cell>
          <cell r="J179">
            <v>57</v>
          </cell>
          <cell r="K179">
            <v>19</v>
          </cell>
          <cell r="L179">
            <v>76</v>
          </cell>
          <cell r="M179">
            <v>25</v>
          </cell>
          <cell r="N179">
            <v>0.06</v>
          </cell>
          <cell r="O179">
            <v>1.84</v>
          </cell>
          <cell r="P179">
            <v>1.78</v>
          </cell>
          <cell r="R179">
            <v>1052.6315789473683</v>
          </cell>
          <cell r="T179">
            <v>1266.6666666666667</v>
          </cell>
          <cell r="V179" t="str">
            <v>GL meter 2.5 MM (Qg T/S &lt;&lt;GL), D-3 after add perf GS-2</v>
          </cell>
          <cell r="W179">
            <v>60</v>
          </cell>
          <cell r="X179">
            <v>1780</v>
          </cell>
        </row>
        <row r="180">
          <cell r="B180">
            <v>43701</v>
          </cell>
          <cell r="C180" t="str">
            <v>B-19</v>
          </cell>
          <cell r="D180" t="str">
            <v>B-19:Zone2_3</v>
          </cell>
          <cell r="E180">
            <v>23</v>
          </cell>
          <cell r="F180">
            <v>100</v>
          </cell>
          <cell r="H180">
            <v>100</v>
          </cell>
          <cell r="I180">
            <v>677</v>
          </cell>
          <cell r="J180">
            <v>41.7</v>
          </cell>
          <cell r="K180">
            <v>13.9</v>
          </cell>
          <cell r="L180">
            <v>55.6</v>
          </cell>
          <cell r="M180">
            <v>25</v>
          </cell>
          <cell r="N180">
            <v>0.04</v>
          </cell>
          <cell r="O180">
            <v>1.75</v>
          </cell>
          <cell r="P180">
            <v>1.71</v>
          </cell>
          <cell r="R180">
            <v>959.23261390887285</v>
          </cell>
          <cell r="T180">
            <v>1390</v>
          </cell>
          <cell r="V180" t="str">
            <v>GL meter 2.48 MM (Qg T/S&lt;&lt;GL), CHP still low</v>
          </cell>
          <cell r="W180">
            <v>40</v>
          </cell>
          <cell r="X180">
            <v>1710</v>
          </cell>
        </row>
        <row r="181">
          <cell r="B181">
            <v>43713</v>
          </cell>
          <cell r="C181" t="str">
            <v>B-19</v>
          </cell>
          <cell r="D181" t="str">
            <v>B-19:Zone2_3</v>
          </cell>
          <cell r="E181">
            <v>13</v>
          </cell>
          <cell r="F181">
            <v>100</v>
          </cell>
          <cell r="G181">
            <v>208</v>
          </cell>
          <cell r="H181">
            <v>88</v>
          </cell>
          <cell r="I181">
            <v>646</v>
          </cell>
          <cell r="J181">
            <v>29.137499999999999</v>
          </cell>
          <cell r="K181">
            <v>9.7125000000000004</v>
          </cell>
          <cell r="L181">
            <v>38.85</v>
          </cell>
          <cell r="M181">
            <v>25</v>
          </cell>
          <cell r="N181">
            <v>2.9000000000000001E-2</v>
          </cell>
          <cell r="O181">
            <v>1.6060000000000001</v>
          </cell>
          <cell r="P181">
            <v>1.58</v>
          </cell>
          <cell r="R181">
            <v>995.28099528099528</v>
          </cell>
          <cell r="T181">
            <v>1339.655172413793</v>
          </cell>
          <cell r="V181" t="str">
            <v>GL meter 2 MM (Qg T/S &lt;&lt; GL), WC use 25% (August 14)</v>
          </cell>
          <cell r="W181">
            <v>29</v>
          </cell>
          <cell r="X181">
            <v>1580</v>
          </cell>
        </row>
        <row r="182">
          <cell r="B182">
            <v>43721</v>
          </cell>
          <cell r="C182" t="str">
            <v>B-19</v>
          </cell>
          <cell r="D182" t="str">
            <v>B-19:Zone2_3</v>
          </cell>
          <cell r="E182">
            <v>25</v>
          </cell>
          <cell r="F182">
            <v>100</v>
          </cell>
          <cell r="G182">
            <v>202</v>
          </cell>
          <cell r="H182">
            <v>85</v>
          </cell>
          <cell r="I182">
            <v>556</v>
          </cell>
          <cell r="J182">
            <v>2.25</v>
          </cell>
          <cell r="K182">
            <v>0.75</v>
          </cell>
          <cell r="L182">
            <v>3</v>
          </cell>
          <cell r="M182">
            <v>25</v>
          </cell>
          <cell r="N182">
            <v>0</v>
          </cell>
          <cell r="O182">
            <v>0</v>
          </cell>
          <cell r="P182">
            <v>0</v>
          </cell>
          <cell r="R182">
            <v>0</v>
          </cell>
          <cell r="T182">
            <v>0</v>
          </cell>
          <cell r="V182" t="str">
            <v>GL meter 2 MM sharing with B-20 but seems all GL to B-20, loaded up</v>
          </cell>
          <cell r="W182">
            <v>0</v>
          </cell>
          <cell r="X182">
            <v>0</v>
          </cell>
        </row>
        <row r="183">
          <cell r="B183">
            <v>43724</v>
          </cell>
          <cell r="C183" t="str">
            <v>B-19</v>
          </cell>
          <cell r="D183" t="str">
            <v>B-19:Zone2_3</v>
          </cell>
          <cell r="E183">
            <v>25</v>
          </cell>
          <cell r="F183">
            <v>100</v>
          </cell>
          <cell r="G183">
            <v>205</v>
          </cell>
          <cell r="H183">
            <v>96</v>
          </cell>
          <cell r="I183">
            <v>621</v>
          </cell>
          <cell r="J183">
            <v>68.5</v>
          </cell>
          <cell r="K183">
            <v>22.8</v>
          </cell>
          <cell r="L183">
            <v>91.3</v>
          </cell>
          <cell r="M183">
            <v>24.972617743702081</v>
          </cell>
          <cell r="N183">
            <v>0.1</v>
          </cell>
          <cell r="O183">
            <v>1.96</v>
          </cell>
          <cell r="P183">
            <v>1.86</v>
          </cell>
          <cell r="R183">
            <v>1459.8540145985401</v>
          </cell>
          <cell r="T183">
            <v>913.3</v>
          </cell>
          <cell r="V183" t="str">
            <v>GL single to B-19</v>
          </cell>
          <cell r="W183">
            <v>100</v>
          </cell>
          <cell r="X183">
            <v>1860</v>
          </cell>
        </row>
        <row r="184">
          <cell r="B184">
            <v>43865</v>
          </cell>
          <cell r="C184" t="str">
            <v>B-19</v>
          </cell>
          <cell r="D184" t="str">
            <v>B-19:Zone2_3</v>
          </cell>
          <cell r="E184">
            <v>24</v>
          </cell>
          <cell r="F184">
            <v>100</v>
          </cell>
          <cell r="G184">
            <v>191</v>
          </cell>
          <cell r="H184">
            <v>81</v>
          </cell>
          <cell r="I184">
            <v>1028</v>
          </cell>
          <cell r="J184">
            <v>9</v>
          </cell>
          <cell r="K184">
            <v>2</v>
          </cell>
          <cell r="L184">
            <v>11</v>
          </cell>
          <cell r="M184">
            <v>18.181818181818183</v>
          </cell>
          <cell r="N184">
            <v>8.9999999999999993E-3</v>
          </cell>
          <cell r="O184">
            <v>2.2400000000000002</v>
          </cell>
          <cell r="P184">
            <v>2.2309999999999999</v>
          </cell>
          <cell r="R184">
            <v>1000</v>
          </cell>
          <cell r="T184">
            <v>1222.2222222222222</v>
          </cell>
          <cell r="V184" t="str">
            <v>GL~3.3 MMSCFD, (Qg TS &lt;&lt; GL), wc 20% (monthly sampling)</v>
          </cell>
          <cell r="W184">
            <v>9</v>
          </cell>
          <cell r="X184">
            <v>2231</v>
          </cell>
        </row>
        <row r="185">
          <cell r="B185">
            <v>43880</v>
          </cell>
          <cell r="C185" t="str">
            <v>B-19</v>
          </cell>
          <cell r="D185" t="str">
            <v>B-19:Zone2_3</v>
          </cell>
          <cell r="E185">
            <v>26</v>
          </cell>
          <cell r="F185">
            <v>100</v>
          </cell>
          <cell r="G185">
            <v>198</v>
          </cell>
          <cell r="I185">
            <v>644</v>
          </cell>
          <cell r="J185">
            <v>29.31</v>
          </cell>
          <cell r="K185">
            <v>7.33</v>
          </cell>
          <cell r="L185">
            <v>36.64</v>
          </cell>
          <cell r="M185">
            <v>20.005458515283841</v>
          </cell>
          <cell r="N185">
            <v>0.03</v>
          </cell>
          <cell r="O185">
            <v>0.89</v>
          </cell>
          <cell r="P185">
            <v>0.86</v>
          </cell>
          <cell r="R185">
            <v>1023.5414534288639</v>
          </cell>
          <cell r="T185">
            <v>1221.3333333333333</v>
          </cell>
          <cell r="V185" t="str">
            <v>GL meter 0.79 MM (Qg T/S&gt;&gt;GL, asso 0.1 MM to much, but still use GOR 1000)</v>
          </cell>
          <cell r="W185">
            <v>30</v>
          </cell>
          <cell r="X185">
            <v>860</v>
          </cell>
        </row>
        <row r="186">
          <cell r="B186">
            <v>43907</v>
          </cell>
          <cell r="C186" t="str">
            <v>B-19</v>
          </cell>
          <cell r="D186" t="str">
            <v>B-19:Zone2_3</v>
          </cell>
          <cell r="E186">
            <v>13</v>
          </cell>
          <cell r="F186">
            <v>100</v>
          </cell>
          <cell r="G186">
            <v>182</v>
          </cell>
          <cell r="H186">
            <v>85</v>
          </cell>
          <cell r="I186">
            <v>524</v>
          </cell>
          <cell r="J186">
            <v>0.04</v>
          </cell>
          <cell r="K186">
            <v>0</v>
          </cell>
          <cell r="L186">
            <v>0.04</v>
          </cell>
          <cell r="M186">
            <v>0</v>
          </cell>
          <cell r="N186">
            <v>0.12</v>
          </cell>
          <cell r="O186">
            <v>0.12</v>
          </cell>
          <cell r="P186">
            <v>0</v>
          </cell>
          <cell r="Q186">
            <v>0</v>
          </cell>
          <cell r="R186">
            <v>3000000</v>
          </cell>
          <cell r="T186">
            <v>0.33333333333333331</v>
          </cell>
          <cell r="V186" t="str">
            <v>Closed GL Wing valve, GL reroute to B-20ST1 but well still open</v>
          </cell>
          <cell r="W186">
            <v>120</v>
          </cell>
          <cell r="X186">
            <v>0</v>
          </cell>
        </row>
        <row r="187">
          <cell r="B187">
            <v>43921</v>
          </cell>
          <cell r="C187" t="str">
            <v>B-19</v>
          </cell>
          <cell r="D187" t="str">
            <v>B-19:Zone2_3</v>
          </cell>
          <cell r="E187">
            <v>28</v>
          </cell>
          <cell r="F187">
            <v>100</v>
          </cell>
          <cell r="G187">
            <v>189</v>
          </cell>
          <cell r="H187">
            <v>87</v>
          </cell>
          <cell r="I187">
            <v>789</v>
          </cell>
          <cell r="J187">
            <v>0.8</v>
          </cell>
          <cell r="K187">
            <v>0.2</v>
          </cell>
          <cell r="L187">
            <v>1</v>
          </cell>
          <cell r="M187">
            <v>20</v>
          </cell>
          <cell r="N187">
            <v>0</v>
          </cell>
          <cell r="O187">
            <v>0.06</v>
          </cell>
          <cell r="P187">
            <v>0</v>
          </cell>
          <cell r="Q187">
            <v>0</v>
          </cell>
          <cell r="R187">
            <v>0</v>
          </cell>
          <cell r="T187">
            <v>0</v>
          </cell>
          <cell r="V187" t="str">
            <v>NF loaded up, GL Wing closed for full gas lift to B-20ST1</v>
          </cell>
          <cell r="W187">
            <v>0</v>
          </cell>
          <cell r="X187">
            <v>0</v>
          </cell>
        </row>
        <row r="188">
          <cell r="B188">
            <v>43930</v>
          </cell>
          <cell r="C188" t="str">
            <v>B-19</v>
          </cell>
          <cell r="D188" t="str">
            <v>B-19:Zone2_3</v>
          </cell>
          <cell r="E188">
            <v>24</v>
          </cell>
          <cell r="F188">
            <v>100</v>
          </cell>
          <cell r="G188">
            <v>187</v>
          </cell>
          <cell r="H188">
            <v>85</v>
          </cell>
          <cell r="I188">
            <v>889</v>
          </cell>
          <cell r="J188">
            <v>4.8899999999999997</v>
          </cell>
          <cell r="K188">
            <v>1.55</v>
          </cell>
          <cell r="L188">
            <v>6.44</v>
          </cell>
          <cell r="M188">
            <v>24.06832298136646</v>
          </cell>
          <cell r="N188">
            <v>0.05</v>
          </cell>
          <cell r="O188">
            <v>0.05</v>
          </cell>
          <cell r="P188">
            <v>0</v>
          </cell>
          <cell r="Q188">
            <v>0</v>
          </cell>
          <cell r="R188">
            <v>10224.948875255624</v>
          </cell>
          <cell r="T188">
            <v>128.80000000000001</v>
          </cell>
          <cell r="V188" t="str">
            <v>NF, GL Wing closed for trial GL B-20ST1</v>
          </cell>
          <cell r="W188">
            <v>50</v>
          </cell>
          <cell r="X188">
            <v>0</v>
          </cell>
        </row>
        <row r="189">
          <cell r="B189">
            <v>43940</v>
          </cell>
          <cell r="C189" t="str">
            <v>B-19</v>
          </cell>
          <cell r="D189" t="str">
            <v>B-19:Zone2_3</v>
          </cell>
          <cell r="E189">
            <v>22</v>
          </cell>
          <cell r="F189">
            <v>100</v>
          </cell>
          <cell r="G189">
            <v>180</v>
          </cell>
          <cell r="H189">
            <v>87</v>
          </cell>
          <cell r="I189">
            <v>934</v>
          </cell>
          <cell r="J189">
            <v>0.99</v>
          </cell>
          <cell r="K189">
            <v>0.31</v>
          </cell>
          <cell r="L189">
            <v>1.3</v>
          </cell>
          <cell r="M189">
            <v>23.846153846153847</v>
          </cell>
          <cell r="N189">
            <v>7.0000000000000007E-2</v>
          </cell>
          <cell r="O189">
            <v>7.0000000000000007E-2</v>
          </cell>
          <cell r="P189">
            <v>0</v>
          </cell>
          <cell r="Q189">
            <v>0</v>
          </cell>
          <cell r="R189">
            <v>70707.070707070714</v>
          </cell>
          <cell r="T189">
            <v>18.571428571428573</v>
          </cell>
          <cell r="V189" t="str">
            <v>NF, GL wing closed for B-20ST1</v>
          </cell>
          <cell r="W189">
            <v>70</v>
          </cell>
          <cell r="X189">
            <v>0</v>
          </cell>
        </row>
        <row r="190">
          <cell r="B190">
            <v>43965</v>
          </cell>
          <cell r="C190" t="str">
            <v>B-19</v>
          </cell>
          <cell r="D190" t="str">
            <v>B-19:Zone2_3</v>
          </cell>
          <cell r="E190">
            <v>21</v>
          </cell>
          <cell r="F190">
            <v>100</v>
          </cell>
          <cell r="G190">
            <v>186</v>
          </cell>
          <cell r="H190">
            <v>85</v>
          </cell>
          <cell r="I190">
            <v>967</v>
          </cell>
          <cell r="J190">
            <v>0.3</v>
          </cell>
          <cell r="K190">
            <v>0.1</v>
          </cell>
          <cell r="L190">
            <v>0.4</v>
          </cell>
          <cell r="M190">
            <v>25</v>
          </cell>
          <cell r="N190">
            <v>4.9000000000000002E-2</v>
          </cell>
          <cell r="O190">
            <v>4.9000000000000002E-2</v>
          </cell>
          <cell r="P190">
            <v>0</v>
          </cell>
          <cell r="Q190">
            <v>0</v>
          </cell>
          <cell r="R190">
            <v>163333.33333333334</v>
          </cell>
          <cell r="T190">
            <v>8.1632653061224492</v>
          </cell>
          <cell r="V190" t="str">
            <v>NF, GL wing closed for B-20ST1, no flow indication</v>
          </cell>
          <cell r="W190">
            <v>49</v>
          </cell>
          <cell r="X190">
            <v>0</v>
          </cell>
        </row>
        <row r="191">
          <cell r="B191">
            <v>44022</v>
          </cell>
          <cell r="C191" t="str">
            <v>B-19</v>
          </cell>
          <cell r="D191" t="str">
            <v>B-19:Zone2_3</v>
          </cell>
          <cell r="E191">
            <v>23</v>
          </cell>
          <cell r="F191">
            <v>100</v>
          </cell>
          <cell r="G191">
            <v>182</v>
          </cell>
          <cell r="H191">
            <v>84</v>
          </cell>
          <cell r="I191">
            <v>1025</v>
          </cell>
          <cell r="J191">
            <v>1.54E-2</v>
          </cell>
          <cell r="K191">
            <v>4.5999999999999999E-3</v>
          </cell>
          <cell r="L191">
            <v>0.02</v>
          </cell>
          <cell r="M191">
            <v>23</v>
          </cell>
          <cell r="N191">
            <v>0.08</v>
          </cell>
          <cell r="O191">
            <v>0.08</v>
          </cell>
          <cell r="P191">
            <v>0</v>
          </cell>
          <cell r="R191">
            <v>5194805.1948051946</v>
          </cell>
          <cell r="T191">
            <v>0.25</v>
          </cell>
          <cell r="V191" t="str">
            <v>NF, GL close for B-20ST1, last WC 4 June 2020 (sludge only, no water)</v>
          </cell>
          <cell r="W191">
            <v>80</v>
          </cell>
          <cell r="X191">
            <v>0</v>
          </cell>
        </row>
        <row r="192">
          <cell r="B192">
            <v>44071</v>
          </cell>
          <cell r="C192" t="str">
            <v>B-19</v>
          </cell>
          <cell r="D192" t="str">
            <v>B-19:Zone2_3</v>
          </cell>
          <cell r="E192">
            <v>30</v>
          </cell>
          <cell r="F192">
            <v>100</v>
          </cell>
          <cell r="G192">
            <v>197</v>
          </cell>
          <cell r="H192">
            <v>86</v>
          </cell>
          <cell r="I192">
            <v>1054</v>
          </cell>
          <cell r="J192">
            <v>0.56000000000000005</v>
          </cell>
          <cell r="K192">
            <v>1.88</v>
          </cell>
          <cell r="L192">
            <v>2.44</v>
          </cell>
          <cell r="M192">
            <v>77.049180327868854</v>
          </cell>
          <cell r="N192">
            <v>0.01</v>
          </cell>
          <cell r="O192">
            <v>0.01</v>
          </cell>
          <cell r="P192">
            <v>0</v>
          </cell>
          <cell r="R192">
            <v>17857.142857142859</v>
          </cell>
          <cell r="T192">
            <v>244</v>
          </cell>
          <cell r="V192" t="str">
            <v>NF, GL closed for B-20ST1, use WC 23%</v>
          </cell>
          <cell r="W192">
            <v>10</v>
          </cell>
          <cell r="X192">
            <v>0</v>
          </cell>
        </row>
        <row r="193">
          <cell r="B193">
            <v>44081</v>
          </cell>
          <cell r="C193" t="str">
            <v>B-19</v>
          </cell>
          <cell r="D193" t="str">
            <v>B-19:Zone2_3</v>
          </cell>
          <cell r="E193">
            <v>45</v>
          </cell>
          <cell r="F193">
            <v>100</v>
          </cell>
          <cell r="G193">
            <v>211</v>
          </cell>
          <cell r="H193">
            <v>90</v>
          </cell>
          <cell r="I193">
            <v>744</v>
          </cell>
          <cell r="J193">
            <v>0</v>
          </cell>
          <cell r="K193">
            <v>0</v>
          </cell>
          <cell r="L193">
            <v>0</v>
          </cell>
          <cell r="M193">
            <v>0</v>
          </cell>
          <cell r="N193">
            <v>0</v>
          </cell>
          <cell r="R193">
            <v>0</v>
          </cell>
          <cell r="T193">
            <v>0</v>
          </cell>
          <cell r="V193" t="str">
            <v>NF, no kick off, well no flow</v>
          </cell>
          <cell r="W193">
            <v>0</v>
          </cell>
          <cell r="X193">
            <v>0</v>
          </cell>
        </row>
        <row r="194">
          <cell r="B194">
            <v>44090</v>
          </cell>
          <cell r="C194" t="str">
            <v>B-19</v>
          </cell>
          <cell r="D194" t="str">
            <v>B-19:Zone2_3</v>
          </cell>
          <cell r="E194">
            <v>51</v>
          </cell>
          <cell r="F194">
            <v>100</v>
          </cell>
          <cell r="G194">
            <v>211</v>
          </cell>
          <cell r="H194">
            <v>84</v>
          </cell>
          <cell r="I194">
            <v>443</v>
          </cell>
          <cell r="J194">
            <v>0.45</v>
          </cell>
          <cell r="K194">
            <v>0</v>
          </cell>
          <cell r="L194">
            <v>0.45</v>
          </cell>
          <cell r="M194">
            <v>0</v>
          </cell>
          <cell r="N194">
            <v>5.0000000000000001E-4</v>
          </cell>
          <cell r="O194">
            <v>5.0000000000000001E-4</v>
          </cell>
          <cell r="P194">
            <v>0</v>
          </cell>
          <cell r="R194">
            <v>1111.1111111111111</v>
          </cell>
          <cell r="T194">
            <v>900</v>
          </cell>
          <cell r="V194" t="str">
            <v>NF, low performance</v>
          </cell>
          <cell r="W194">
            <v>0.5</v>
          </cell>
          <cell r="X194">
            <v>0</v>
          </cell>
        </row>
        <row r="195">
          <cell r="B195">
            <v>44094</v>
          </cell>
          <cell r="C195" t="str">
            <v>B-19</v>
          </cell>
          <cell r="D195" t="str">
            <v>B-19:Zone2_3</v>
          </cell>
          <cell r="E195">
            <v>25</v>
          </cell>
          <cell r="F195">
            <v>100</v>
          </cell>
          <cell r="G195">
            <v>207</v>
          </cell>
          <cell r="H195">
            <v>91</v>
          </cell>
          <cell r="I195">
            <v>857</v>
          </cell>
          <cell r="J195">
            <v>130</v>
          </cell>
          <cell r="K195">
            <v>1</v>
          </cell>
          <cell r="L195">
            <v>131</v>
          </cell>
          <cell r="M195">
            <v>0.76335877862595425</v>
          </cell>
          <cell r="N195">
            <v>0.13</v>
          </cell>
          <cell r="O195">
            <v>1.8169999999999999</v>
          </cell>
          <cell r="P195">
            <v>1.69</v>
          </cell>
          <cell r="Q195">
            <v>47</v>
          </cell>
          <cell r="R195">
            <v>1000</v>
          </cell>
          <cell r="T195">
            <v>1007.6923076923077</v>
          </cell>
          <cell r="V195" t="str">
            <v>GL rate  3.04 MMSCFD (GL rate &gt;&gt; Qg TS), WC manual sampling 0%, GOR 1000</v>
          </cell>
          <cell r="W195">
            <v>130</v>
          </cell>
          <cell r="X195">
            <v>1690</v>
          </cell>
        </row>
        <row r="196">
          <cell r="B196">
            <v>44095</v>
          </cell>
          <cell r="C196" t="str">
            <v>B-19</v>
          </cell>
          <cell r="D196" t="str">
            <v>B-19:Zone2_3</v>
          </cell>
          <cell r="E196">
            <v>19</v>
          </cell>
          <cell r="F196">
            <v>100</v>
          </cell>
          <cell r="G196">
            <v>198</v>
          </cell>
          <cell r="H196">
            <v>92</v>
          </cell>
          <cell r="I196">
            <v>872</v>
          </cell>
          <cell r="J196">
            <v>75</v>
          </cell>
          <cell r="K196">
            <v>1</v>
          </cell>
          <cell r="L196">
            <v>76</v>
          </cell>
          <cell r="M196">
            <v>1.3157894736842106</v>
          </cell>
          <cell r="N196">
            <v>7.4999999999999997E-2</v>
          </cell>
          <cell r="O196">
            <v>1.806</v>
          </cell>
          <cell r="P196">
            <v>1.7310000000000001</v>
          </cell>
          <cell r="Q196">
            <v>47</v>
          </cell>
          <cell r="R196">
            <v>1000</v>
          </cell>
          <cell r="T196">
            <v>1013.3333333333334</v>
          </cell>
          <cell r="V196" t="str">
            <v>GL rate 3.11 MMSCFD (GL rate &gt;&gt; Qg TS), WC manual sampling 0%, GOR 1000</v>
          </cell>
          <cell r="W196">
            <v>75</v>
          </cell>
          <cell r="X196">
            <v>1731</v>
          </cell>
        </row>
        <row r="197">
          <cell r="B197">
            <v>44104</v>
          </cell>
          <cell r="C197" t="str">
            <v>B-19</v>
          </cell>
          <cell r="D197" t="str">
            <v>B-19:Zone2_3</v>
          </cell>
          <cell r="E197">
            <v>27</v>
          </cell>
          <cell r="F197">
            <v>100</v>
          </cell>
          <cell r="G197">
            <v>205</v>
          </cell>
          <cell r="H197">
            <v>92</v>
          </cell>
          <cell r="I197">
            <v>732</v>
          </cell>
          <cell r="J197">
            <v>54</v>
          </cell>
          <cell r="K197">
            <v>9</v>
          </cell>
          <cell r="L197">
            <v>63</v>
          </cell>
          <cell r="M197">
            <v>14.285714285714286</v>
          </cell>
          <cell r="N197">
            <v>6.3E-2</v>
          </cell>
          <cell r="O197">
            <v>1.36</v>
          </cell>
          <cell r="P197">
            <v>1.2969999999999999</v>
          </cell>
          <cell r="Q197">
            <v>46</v>
          </cell>
          <cell r="R197">
            <v>1166.6666666666667</v>
          </cell>
          <cell r="T197">
            <v>1000</v>
          </cell>
          <cell r="V197" t="str">
            <v>individual test, GL rate Nan (combine with B-20), WC~14%</v>
          </cell>
          <cell r="W197">
            <v>63</v>
          </cell>
          <cell r="X197">
            <v>1297</v>
          </cell>
        </row>
        <row r="198">
          <cell r="B198">
            <v>44123</v>
          </cell>
          <cell r="C198" t="str">
            <v>B-19</v>
          </cell>
          <cell r="D198" t="str">
            <v>B-19:Zone2_3</v>
          </cell>
          <cell r="E198">
            <v>24</v>
          </cell>
          <cell r="G198">
            <v>208</v>
          </cell>
          <cell r="H198">
            <v>85</v>
          </cell>
          <cell r="I198">
            <v>809</v>
          </cell>
          <cell r="J198">
            <v>0.1</v>
          </cell>
          <cell r="K198">
            <v>0</v>
          </cell>
          <cell r="L198">
            <v>0.1</v>
          </cell>
          <cell r="M198">
            <v>0</v>
          </cell>
          <cell r="N198">
            <v>0</v>
          </cell>
          <cell r="O198">
            <v>0</v>
          </cell>
          <cell r="P198">
            <v>0</v>
          </cell>
          <cell r="R198">
            <v>0</v>
          </cell>
          <cell r="T198">
            <v>0</v>
          </cell>
          <cell r="V198" t="str">
            <v>GL sharing with B-20ST2 &gt;&gt;5 MM over range, CHP looks same B-19&amp;B-20ST2 but B-19 no liquid..?</v>
          </cell>
          <cell r="W198">
            <v>0</v>
          </cell>
          <cell r="X198">
            <v>0</v>
          </cell>
        </row>
        <row r="199">
          <cell r="B199">
            <v>44151</v>
          </cell>
          <cell r="C199" t="str">
            <v>B-19</v>
          </cell>
          <cell r="D199" t="str">
            <v>B-19:Zone2_3</v>
          </cell>
          <cell r="E199">
            <v>20</v>
          </cell>
          <cell r="F199">
            <v>100</v>
          </cell>
          <cell r="G199">
            <v>203</v>
          </cell>
          <cell r="H199">
            <v>81</v>
          </cell>
          <cell r="I199">
            <v>1334</v>
          </cell>
          <cell r="J199">
            <v>0</v>
          </cell>
          <cell r="K199">
            <v>0</v>
          </cell>
          <cell r="L199">
            <v>0</v>
          </cell>
          <cell r="M199">
            <v>0</v>
          </cell>
          <cell r="N199">
            <v>0</v>
          </cell>
          <cell r="O199">
            <v>-1.64</v>
          </cell>
          <cell r="P199">
            <v>1.64</v>
          </cell>
          <cell r="R199">
            <v>0</v>
          </cell>
          <cell r="T199">
            <v>0</v>
          </cell>
          <cell r="V199" t="str">
            <v xml:space="preserve">No Flow indication, </v>
          </cell>
          <cell r="W199">
            <v>0</v>
          </cell>
          <cell r="X199">
            <v>1640</v>
          </cell>
        </row>
        <row r="200">
          <cell r="B200">
            <v>44156</v>
          </cell>
          <cell r="C200" t="str">
            <v>B-19</v>
          </cell>
          <cell r="D200" t="str">
            <v>B-19:Zone2_3</v>
          </cell>
          <cell r="E200">
            <v>17</v>
          </cell>
          <cell r="F200">
            <v>100</v>
          </cell>
          <cell r="G200">
            <v>217</v>
          </cell>
          <cell r="H200">
            <v>116</v>
          </cell>
          <cell r="I200">
            <v>1069</v>
          </cell>
          <cell r="J200">
            <v>443</v>
          </cell>
          <cell r="K200">
            <v>66</v>
          </cell>
          <cell r="L200">
            <v>509</v>
          </cell>
          <cell r="M200">
            <v>12.966601178781925</v>
          </cell>
          <cell r="N200">
            <v>0.443</v>
          </cell>
          <cell r="O200">
            <v>2.3860000000000001</v>
          </cell>
          <cell r="P200">
            <v>1.9430000000000001</v>
          </cell>
          <cell r="R200">
            <v>1000</v>
          </cell>
          <cell r="T200">
            <v>1148.9841986455981</v>
          </cell>
          <cell r="V200" t="str">
            <v xml:space="preserve">GL, Kick off indication at 1521 psig. still clean up </v>
          </cell>
          <cell r="W200">
            <v>443</v>
          </cell>
          <cell r="X200">
            <v>1943</v>
          </cell>
        </row>
        <row r="201">
          <cell r="B201">
            <v>44277</v>
          </cell>
          <cell r="C201" t="str">
            <v>B-19</v>
          </cell>
          <cell r="D201" t="str">
            <v>B-19:Zone2_3</v>
          </cell>
          <cell r="E201">
            <v>16</v>
          </cell>
          <cell r="F201">
            <v>100</v>
          </cell>
          <cell r="G201">
            <v>201</v>
          </cell>
          <cell r="H201">
            <v>80</v>
          </cell>
          <cell r="I201">
            <v>1688</v>
          </cell>
          <cell r="J201">
            <v>0</v>
          </cell>
          <cell r="K201">
            <v>0</v>
          </cell>
          <cell r="L201">
            <v>0</v>
          </cell>
          <cell r="M201">
            <v>0</v>
          </cell>
          <cell r="N201">
            <v>6.3E-2</v>
          </cell>
          <cell r="O201">
            <v>6.3E-2</v>
          </cell>
          <cell r="P201">
            <v>0</v>
          </cell>
          <cell r="R201">
            <v>0</v>
          </cell>
          <cell r="T201">
            <v>0</v>
          </cell>
          <cell r="V201" t="str">
            <v xml:space="preserve">NF, no sampling </v>
          </cell>
          <cell r="W201">
            <v>63</v>
          </cell>
          <cell r="X201">
            <v>0</v>
          </cell>
        </row>
        <row r="202">
          <cell r="B202">
            <v>44282</v>
          </cell>
          <cell r="C202" t="str">
            <v>B-19</v>
          </cell>
          <cell r="D202" t="str">
            <v>B-19:Zone2_3</v>
          </cell>
          <cell r="E202">
            <v>30</v>
          </cell>
          <cell r="F202">
            <v>99</v>
          </cell>
          <cell r="G202">
            <v>209</v>
          </cell>
          <cell r="H202">
            <v>83</v>
          </cell>
          <cell r="I202">
            <v>1680</v>
          </cell>
          <cell r="J202">
            <v>0.02</v>
          </cell>
          <cell r="K202">
            <v>0</v>
          </cell>
          <cell r="L202">
            <v>0.02</v>
          </cell>
          <cell r="M202">
            <v>0</v>
          </cell>
          <cell r="N202">
            <v>0</v>
          </cell>
          <cell r="O202">
            <v>0.28000000000000003</v>
          </cell>
          <cell r="P202">
            <v>0.28000000000000003</v>
          </cell>
          <cell r="R202">
            <v>0</v>
          </cell>
          <cell r="T202">
            <v>0</v>
          </cell>
          <cell r="V202" t="str">
            <v xml:space="preserve"> NF, gas cycling</v>
          </cell>
          <cell r="W202">
            <v>0</v>
          </cell>
          <cell r="X202">
            <v>280</v>
          </cell>
        </row>
        <row r="203">
          <cell r="B203">
            <v>44284</v>
          </cell>
          <cell r="C203" t="str">
            <v>B-19</v>
          </cell>
          <cell r="D203" t="str">
            <v>B-19:Zone2_3</v>
          </cell>
          <cell r="E203">
            <v>23</v>
          </cell>
          <cell r="F203">
            <v>99</v>
          </cell>
          <cell r="G203">
            <v>201</v>
          </cell>
          <cell r="H203">
            <v>111</v>
          </cell>
          <cell r="I203">
            <v>898</v>
          </cell>
          <cell r="J203">
            <v>85</v>
          </cell>
          <cell r="K203">
            <v>255</v>
          </cell>
          <cell r="L203">
            <v>340</v>
          </cell>
          <cell r="M203">
            <v>75</v>
          </cell>
          <cell r="N203">
            <v>8.5000000000000006E-2</v>
          </cell>
          <cell r="O203">
            <v>2.5619999999999998</v>
          </cell>
          <cell r="P203">
            <v>2.4769999999999999</v>
          </cell>
          <cell r="R203">
            <v>1000</v>
          </cell>
          <cell r="T203">
            <v>4000</v>
          </cell>
          <cell r="V203" t="str">
            <v xml:space="preserve">GL meter 3.63 MMSCFD (Qg T/S &lt;&lt; GL meter), use WC~75% </v>
          </cell>
          <cell r="W203">
            <v>85</v>
          </cell>
          <cell r="X203">
            <v>2477</v>
          </cell>
        </row>
        <row r="204">
          <cell r="B204">
            <v>44285</v>
          </cell>
          <cell r="C204" t="str">
            <v>B-19</v>
          </cell>
          <cell r="D204" t="str">
            <v>B-19:Zone2_3</v>
          </cell>
          <cell r="E204">
            <v>17</v>
          </cell>
          <cell r="F204">
            <v>99</v>
          </cell>
          <cell r="G204">
            <v>194</v>
          </cell>
          <cell r="H204">
            <v>86</v>
          </cell>
          <cell r="I204">
            <v>1434</v>
          </cell>
          <cell r="J204">
            <v>3</v>
          </cell>
          <cell r="K204">
            <v>1</v>
          </cell>
          <cell r="L204">
            <v>4</v>
          </cell>
          <cell r="M204">
            <v>25</v>
          </cell>
          <cell r="N204">
            <v>0.36199999999999999</v>
          </cell>
          <cell r="O204">
            <v>0.36199999999999999</v>
          </cell>
          <cell r="P204">
            <v>0</v>
          </cell>
          <cell r="R204">
            <v>120666.66666666667</v>
          </cell>
          <cell r="T204">
            <v>11.049723756906078</v>
          </cell>
          <cell r="V204" t="str">
            <v>NF, stop GL due to potential leak on B-02 GL line due to heavy corroded</v>
          </cell>
          <cell r="W204">
            <v>362</v>
          </cell>
          <cell r="X204">
            <v>0</v>
          </cell>
        </row>
        <row r="205">
          <cell r="B205">
            <v>44287</v>
          </cell>
          <cell r="C205" t="str">
            <v>B-19</v>
          </cell>
          <cell r="D205" t="str">
            <v>B-19:Zone2_3</v>
          </cell>
          <cell r="E205">
            <v>25</v>
          </cell>
          <cell r="F205">
            <v>99</v>
          </cell>
          <cell r="G205">
            <v>210</v>
          </cell>
          <cell r="H205">
            <v>127</v>
          </cell>
          <cell r="I205">
            <v>989</v>
          </cell>
          <cell r="J205">
            <v>95</v>
          </cell>
          <cell r="K205">
            <v>382</v>
          </cell>
          <cell r="L205">
            <v>477</v>
          </cell>
          <cell r="M205">
            <v>80.083857442348005</v>
          </cell>
          <cell r="N205">
            <v>9.5000000000000001E-2</v>
          </cell>
          <cell r="O205">
            <v>2.238</v>
          </cell>
          <cell r="P205">
            <v>2.1429999999999998</v>
          </cell>
          <cell r="Q205">
            <v>60</v>
          </cell>
          <cell r="R205">
            <v>1000</v>
          </cell>
          <cell r="T205">
            <v>5021.0526315789475</v>
          </cell>
          <cell r="V205" t="str">
            <v>GL meter 2.73 MMSCFD (Qg TS &lt;&lt; GL meter), sampling 73% and 80%</v>
          </cell>
          <cell r="W205">
            <v>95</v>
          </cell>
          <cell r="X205">
            <v>2143</v>
          </cell>
        </row>
        <row r="206">
          <cell r="B206">
            <v>44309</v>
          </cell>
          <cell r="C206" t="str">
            <v>B-19</v>
          </cell>
          <cell r="D206" t="str">
            <v>B-19:Zone2_3</v>
          </cell>
          <cell r="E206">
            <v>23</v>
          </cell>
          <cell r="F206">
            <v>100</v>
          </cell>
          <cell r="G206">
            <v>204</v>
          </cell>
          <cell r="H206">
            <v>103</v>
          </cell>
          <cell r="I206">
            <v>1314</v>
          </cell>
          <cell r="J206">
            <v>84</v>
          </cell>
          <cell r="K206">
            <v>226</v>
          </cell>
          <cell r="L206">
            <v>310</v>
          </cell>
          <cell r="M206">
            <v>72.903225806451616</v>
          </cell>
          <cell r="N206">
            <v>0.08</v>
          </cell>
          <cell r="O206">
            <v>5.16</v>
          </cell>
          <cell r="P206">
            <v>5.08</v>
          </cell>
          <cell r="R206">
            <v>952.38095238095241</v>
          </cell>
          <cell r="T206">
            <v>3875</v>
          </cell>
          <cell r="V206" t="str">
            <v>COMBINE TEST B-19 &amp; B-20ST1, suspect GL only to B-19 (B-20ST1 load up)</v>
          </cell>
          <cell r="W206">
            <v>80</v>
          </cell>
          <cell r="X206">
            <v>5080</v>
          </cell>
        </row>
        <row r="207">
          <cell r="B207">
            <v>44310</v>
          </cell>
          <cell r="C207" t="str">
            <v>B-19</v>
          </cell>
          <cell r="D207" t="str">
            <v>B-19:Zone2_3</v>
          </cell>
          <cell r="E207">
            <v>25</v>
          </cell>
          <cell r="F207">
            <v>100</v>
          </cell>
          <cell r="G207">
            <v>209</v>
          </cell>
          <cell r="H207">
            <v>101</v>
          </cell>
          <cell r="I207">
            <v>1318</v>
          </cell>
          <cell r="J207">
            <v>83</v>
          </cell>
          <cell r="K207">
            <v>224</v>
          </cell>
          <cell r="L207">
            <v>307</v>
          </cell>
          <cell r="M207">
            <v>72.964169381107496</v>
          </cell>
          <cell r="N207">
            <v>0.08</v>
          </cell>
          <cell r="O207">
            <v>5.4</v>
          </cell>
          <cell r="P207">
            <v>5.3</v>
          </cell>
          <cell r="R207">
            <v>963.85542168674704</v>
          </cell>
          <cell r="T207">
            <v>3837.5</v>
          </cell>
          <cell r="V207" t="str">
            <v>GL meter 5.08 MM (overange) during sharing GL B-19&amp;B-20ST1, all GL to B-19 (B-20ST1 confirmed load up)</v>
          </cell>
          <cell r="W207">
            <v>80</v>
          </cell>
          <cell r="X207">
            <v>5300</v>
          </cell>
        </row>
        <row r="208">
          <cell r="B208">
            <v>44321</v>
          </cell>
          <cell r="C208" t="str">
            <v>B-19</v>
          </cell>
          <cell r="D208" t="str">
            <v>B-19:Zone2_3</v>
          </cell>
          <cell r="E208">
            <v>23</v>
          </cell>
          <cell r="F208">
            <v>100</v>
          </cell>
          <cell r="G208">
            <v>223</v>
          </cell>
          <cell r="H208">
            <v>123</v>
          </cell>
          <cell r="I208">
            <v>908</v>
          </cell>
          <cell r="J208">
            <v>99</v>
          </cell>
          <cell r="K208">
            <v>394</v>
          </cell>
          <cell r="L208">
            <v>493</v>
          </cell>
          <cell r="M208">
            <v>79.918864097363084</v>
          </cell>
          <cell r="N208">
            <v>9.9000000000000005E-2</v>
          </cell>
          <cell r="O208">
            <v>3.0249999999999999</v>
          </cell>
          <cell r="P208">
            <v>2.9260000000000002</v>
          </cell>
          <cell r="Q208">
            <v>10</v>
          </cell>
          <cell r="R208">
            <v>1000</v>
          </cell>
          <cell r="T208">
            <v>4979.7979797979797</v>
          </cell>
          <cell r="V208" t="str">
            <v xml:space="preserve">GL meter 2.97 MMSCFD, single GL only, </v>
          </cell>
          <cell r="W208">
            <v>99</v>
          </cell>
          <cell r="X208">
            <v>2926</v>
          </cell>
        </row>
        <row r="209">
          <cell r="B209">
            <v>44349</v>
          </cell>
          <cell r="C209" t="str">
            <v>B-19</v>
          </cell>
          <cell r="D209" t="str">
            <v>B-19:Zone2_3</v>
          </cell>
          <cell r="E209">
            <v>12</v>
          </cell>
          <cell r="F209">
            <v>100</v>
          </cell>
          <cell r="G209">
            <v>215</v>
          </cell>
          <cell r="H209">
            <v>104</v>
          </cell>
          <cell r="I209">
            <v>800</v>
          </cell>
          <cell r="J209">
            <v>80</v>
          </cell>
          <cell r="K209">
            <v>322</v>
          </cell>
          <cell r="L209">
            <v>402</v>
          </cell>
          <cell r="M209">
            <v>80.099502487562191</v>
          </cell>
          <cell r="N209">
            <v>0.08</v>
          </cell>
          <cell r="O209">
            <v>2.66</v>
          </cell>
          <cell r="P209">
            <v>2.58</v>
          </cell>
          <cell r="R209">
            <v>1000</v>
          </cell>
          <cell r="T209">
            <v>5025</v>
          </cell>
          <cell r="V209" t="str">
            <v xml:space="preserve">GL meter 4.1 MM (GL meter&gt;&gt;Qg T/S), GL full to B-19 </v>
          </cell>
          <cell r="W209">
            <v>80</v>
          </cell>
          <cell r="X209">
            <v>2580</v>
          </cell>
        </row>
        <row r="210">
          <cell r="B210">
            <v>44362</v>
          </cell>
          <cell r="C210" t="str">
            <v>B-19</v>
          </cell>
          <cell r="D210" t="str">
            <v>B-19:Zone2_3</v>
          </cell>
          <cell r="E210">
            <v>12</v>
          </cell>
          <cell r="F210">
            <v>100</v>
          </cell>
          <cell r="G210">
            <v>212</v>
          </cell>
          <cell r="H210">
            <v>86</v>
          </cell>
          <cell r="I210">
            <v>1398</v>
          </cell>
          <cell r="J210">
            <v>0</v>
          </cell>
          <cell r="K210">
            <v>0</v>
          </cell>
          <cell r="L210">
            <v>0</v>
          </cell>
          <cell r="M210">
            <v>0</v>
          </cell>
          <cell r="N210">
            <v>0</v>
          </cell>
          <cell r="O210">
            <v>0</v>
          </cell>
          <cell r="P210">
            <v>0</v>
          </cell>
          <cell r="R210">
            <v>0</v>
          </cell>
          <cell r="T210">
            <v>0</v>
          </cell>
          <cell r="V210" t="str">
            <v>Trial GL sharing with B-20ST1, no gas to B-19 well load up</v>
          </cell>
          <cell r="W210">
            <v>0</v>
          </cell>
          <cell r="X210">
            <v>0</v>
          </cell>
        </row>
        <row r="211">
          <cell r="B211">
            <v>44368</v>
          </cell>
          <cell r="C211" t="str">
            <v>B-19</v>
          </cell>
          <cell r="D211" t="str">
            <v>B-19:Zone2_3</v>
          </cell>
          <cell r="E211">
            <v>12</v>
          </cell>
          <cell r="F211">
            <v>100</v>
          </cell>
          <cell r="G211">
            <v>221</v>
          </cell>
          <cell r="H211">
            <v>110</v>
          </cell>
          <cell r="I211">
            <v>803</v>
          </cell>
          <cell r="J211">
            <v>93</v>
          </cell>
          <cell r="K211">
            <v>371</v>
          </cell>
          <cell r="L211">
            <v>464</v>
          </cell>
          <cell r="M211">
            <v>79.956896551724142</v>
          </cell>
          <cell r="N211">
            <v>0.09</v>
          </cell>
          <cell r="O211">
            <v>2.59</v>
          </cell>
          <cell r="P211">
            <v>2.5</v>
          </cell>
          <cell r="R211">
            <v>967.74193548387098</v>
          </cell>
          <cell r="T211">
            <v>5155.5555555555557</v>
          </cell>
          <cell r="V211" t="str">
            <v>GL meter 4.6 MM (Qg T/S&lt;&lt;GL meter), single GL and welltest during B-20ST1 S/I</v>
          </cell>
          <cell r="W211">
            <v>90</v>
          </cell>
          <cell r="X211">
            <v>2500</v>
          </cell>
        </row>
        <row r="212">
          <cell r="B212">
            <v>44383</v>
          </cell>
          <cell r="C212" t="str">
            <v>B-19</v>
          </cell>
          <cell r="D212" t="str">
            <v>B-19:Zone2_3</v>
          </cell>
          <cell r="E212">
            <v>26</v>
          </cell>
          <cell r="F212">
            <v>100</v>
          </cell>
          <cell r="G212">
            <v>222</v>
          </cell>
          <cell r="H212">
            <v>95</v>
          </cell>
          <cell r="I212">
            <v>771</v>
          </cell>
          <cell r="J212">
            <v>64</v>
          </cell>
          <cell r="K212">
            <v>255</v>
          </cell>
          <cell r="L212">
            <v>319</v>
          </cell>
          <cell r="M212">
            <v>79.937304075235105</v>
          </cell>
          <cell r="N212">
            <v>6.4000000000000001E-2</v>
          </cell>
          <cell r="O212">
            <v>2.37</v>
          </cell>
          <cell r="P212">
            <v>2.306</v>
          </cell>
          <cell r="Q212">
            <v>50</v>
          </cell>
          <cell r="R212">
            <v>1000</v>
          </cell>
          <cell r="T212">
            <v>4984.375</v>
          </cell>
          <cell r="V212" t="str">
            <v>GL meter 4.9 MMSCFD (GL meter &gt;&gt; Qg TS), single GL</v>
          </cell>
          <cell r="W212">
            <v>64</v>
          </cell>
          <cell r="X212">
            <v>2306</v>
          </cell>
        </row>
        <row r="213">
          <cell r="B213">
            <v>44407</v>
          </cell>
          <cell r="C213" t="str">
            <v>B-19</v>
          </cell>
          <cell r="D213" t="str">
            <v>B-19:Zone2_3</v>
          </cell>
          <cell r="E213">
            <v>28</v>
          </cell>
          <cell r="F213">
            <v>100</v>
          </cell>
          <cell r="G213">
            <v>227</v>
          </cell>
          <cell r="H213">
            <v>85</v>
          </cell>
          <cell r="I213">
            <v>1458</v>
          </cell>
          <cell r="J213">
            <v>0</v>
          </cell>
          <cell r="K213">
            <v>1.77</v>
          </cell>
          <cell r="L213">
            <v>1.77</v>
          </cell>
          <cell r="M213">
            <v>100</v>
          </cell>
          <cell r="N213">
            <v>0</v>
          </cell>
          <cell r="O213">
            <v>0</v>
          </cell>
          <cell r="P213">
            <v>0</v>
          </cell>
          <cell r="R213">
            <v>0</v>
          </cell>
          <cell r="T213">
            <v>0</v>
          </cell>
          <cell r="V213" t="str">
            <v>NF, GL closed for B-20ST1, confirmed no asso</v>
          </cell>
          <cell r="W213">
            <v>0</v>
          </cell>
          <cell r="X213">
            <v>0</v>
          </cell>
        </row>
        <row r="214">
          <cell r="B214">
            <v>44408</v>
          </cell>
          <cell r="C214" t="str">
            <v>B-19</v>
          </cell>
          <cell r="D214" t="str">
            <v>B-19:Zone2_3</v>
          </cell>
          <cell r="E214">
            <v>12</v>
          </cell>
          <cell r="F214">
            <v>100</v>
          </cell>
          <cell r="G214">
            <v>221</v>
          </cell>
          <cell r="H214">
            <v>84</v>
          </cell>
          <cell r="I214">
            <v>1417</v>
          </cell>
          <cell r="J214">
            <v>0</v>
          </cell>
          <cell r="K214">
            <v>1</v>
          </cell>
          <cell r="L214">
            <v>1</v>
          </cell>
          <cell r="M214">
            <v>100</v>
          </cell>
          <cell r="N214">
            <v>0</v>
          </cell>
          <cell r="O214">
            <v>0</v>
          </cell>
          <cell r="P214">
            <v>0</v>
          </cell>
          <cell r="R214">
            <v>0</v>
          </cell>
          <cell r="T214">
            <v>0</v>
          </cell>
          <cell r="V214" t="str">
            <v>GL meter 4 MM sharing with B-20ST1, no gas at T/S seems all GL to B-20ST1</v>
          </cell>
          <cell r="W214">
            <v>0</v>
          </cell>
          <cell r="X214">
            <v>0</v>
          </cell>
        </row>
        <row r="215">
          <cell r="B215">
            <v>44420</v>
          </cell>
          <cell r="C215" t="str">
            <v>B-19</v>
          </cell>
          <cell r="D215" t="str">
            <v>B-19:Zone2_3</v>
          </cell>
          <cell r="E215">
            <v>18</v>
          </cell>
          <cell r="F215">
            <v>100</v>
          </cell>
          <cell r="G215">
            <v>231</v>
          </cell>
          <cell r="H215">
            <v>82</v>
          </cell>
          <cell r="I215">
            <v>1419</v>
          </cell>
          <cell r="J215">
            <v>0.06</v>
          </cell>
          <cell r="K215">
            <v>0.25</v>
          </cell>
          <cell r="L215">
            <v>0.31</v>
          </cell>
          <cell r="M215">
            <v>80.645161290322577</v>
          </cell>
          <cell r="N215">
            <v>0</v>
          </cell>
          <cell r="O215">
            <v>0</v>
          </cell>
          <cell r="R215">
            <v>0</v>
          </cell>
          <cell r="T215">
            <v>0</v>
          </cell>
          <cell r="V215" t="str">
            <v>B-19 GL (GLV opened share with B-20), no kick off indication</v>
          </cell>
          <cell r="W215">
            <v>0</v>
          </cell>
          <cell r="X215">
            <v>0</v>
          </cell>
        </row>
        <row r="216">
          <cell r="B216">
            <v>44445</v>
          </cell>
          <cell r="C216" t="str">
            <v>B-19</v>
          </cell>
          <cell r="D216" t="str">
            <v>B-19:Zone2_3</v>
          </cell>
          <cell r="E216">
            <v>21</v>
          </cell>
          <cell r="F216">
            <v>100</v>
          </cell>
          <cell r="G216">
            <v>214</v>
          </cell>
          <cell r="H216">
            <v>83</v>
          </cell>
          <cell r="I216">
            <v>1546</v>
          </cell>
          <cell r="J216">
            <v>8</v>
          </cell>
          <cell r="K216">
            <v>1</v>
          </cell>
          <cell r="L216">
            <v>9</v>
          </cell>
          <cell r="M216">
            <v>11.111111111111111</v>
          </cell>
          <cell r="N216">
            <v>8.9999999999999993E-3</v>
          </cell>
          <cell r="O216">
            <v>8.9999999999999993E-3</v>
          </cell>
          <cell r="P216">
            <v>0</v>
          </cell>
          <cell r="R216">
            <v>1125</v>
          </cell>
          <cell r="T216">
            <v>1000</v>
          </cell>
          <cell r="V216" t="str">
            <v>GL combine with B-20ST1, (GL meter &gt;&gt; Qg TS). no kick off indication</v>
          </cell>
          <cell r="W216">
            <v>9</v>
          </cell>
          <cell r="X216">
            <v>0</v>
          </cell>
        </row>
        <row r="217">
          <cell r="B217">
            <v>44458</v>
          </cell>
          <cell r="C217" t="str">
            <v>B-19</v>
          </cell>
          <cell r="D217" t="str">
            <v>B-19:Zone2_3</v>
          </cell>
          <cell r="E217">
            <v>22</v>
          </cell>
          <cell r="F217">
            <v>100</v>
          </cell>
          <cell r="G217">
            <v>211</v>
          </cell>
          <cell r="H217">
            <v>84</v>
          </cell>
          <cell r="I217">
            <v>1569</v>
          </cell>
          <cell r="J217">
            <v>0</v>
          </cell>
          <cell r="K217">
            <v>0</v>
          </cell>
          <cell r="L217">
            <v>0</v>
          </cell>
          <cell r="M217">
            <v>0</v>
          </cell>
          <cell r="N217">
            <v>0</v>
          </cell>
          <cell r="O217">
            <v>0</v>
          </cell>
          <cell r="P217">
            <v>0</v>
          </cell>
          <cell r="Q217">
            <v>99</v>
          </cell>
          <cell r="R217">
            <v>0</v>
          </cell>
          <cell r="T217">
            <v>0</v>
          </cell>
          <cell r="V217" t="str">
            <v xml:space="preserve">GL 0 MMSCFD, no flow indication, Annulus Pressure &gt;&gt; GL header. </v>
          </cell>
          <cell r="W217">
            <v>0</v>
          </cell>
          <cell r="X217">
            <v>0</v>
          </cell>
        </row>
        <row r="218">
          <cell r="B218">
            <v>44610</v>
          </cell>
          <cell r="C218" t="str">
            <v>B-19</v>
          </cell>
          <cell r="D218" t="str">
            <v>B-19:Zone2_3</v>
          </cell>
          <cell r="E218">
            <v>23</v>
          </cell>
          <cell r="F218">
            <v>100</v>
          </cell>
          <cell r="G218">
            <v>219</v>
          </cell>
          <cell r="H218">
            <v>83</v>
          </cell>
          <cell r="I218">
            <v>1745</v>
          </cell>
          <cell r="J218">
            <v>3</v>
          </cell>
          <cell r="K218">
            <v>0</v>
          </cell>
          <cell r="L218">
            <v>3</v>
          </cell>
          <cell r="M218">
            <v>0</v>
          </cell>
          <cell r="N218">
            <v>3.0000000000000001E-3</v>
          </cell>
          <cell r="O218">
            <v>3.0000000000000001E-3</v>
          </cell>
          <cell r="P218">
            <v>0</v>
          </cell>
          <cell r="Q218">
            <v>100</v>
          </cell>
          <cell r="R218">
            <v>1000</v>
          </cell>
          <cell r="T218">
            <v>1000</v>
          </cell>
          <cell r="V218" t="str">
            <v>GL meter 0.369 MMSCFD (GL meter &gt;&gt; Qg TS), use WC 7%, no kick off indication</v>
          </cell>
          <cell r="W218">
            <v>3</v>
          </cell>
          <cell r="X218">
            <v>0</v>
          </cell>
        </row>
        <row r="219">
          <cell r="B219">
            <v>44744</v>
          </cell>
          <cell r="C219" t="str">
            <v>B-19</v>
          </cell>
          <cell r="D219" t="str">
            <v>B-19:Zone2_3</v>
          </cell>
          <cell r="E219">
            <v>22</v>
          </cell>
          <cell r="F219">
            <v>100</v>
          </cell>
          <cell r="G219">
            <v>203</v>
          </cell>
          <cell r="H219">
            <v>86</v>
          </cell>
          <cell r="I219">
            <v>1799</v>
          </cell>
          <cell r="J219">
            <v>0</v>
          </cell>
          <cell r="K219">
            <v>0</v>
          </cell>
          <cell r="L219">
            <v>0</v>
          </cell>
          <cell r="M219">
            <v>0</v>
          </cell>
          <cell r="N219">
            <v>0</v>
          </cell>
          <cell r="O219">
            <v>0</v>
          </cell>
          <cell r="P219">
            <v>0</v>
          </cell>
          <cell r="Q219">
            <v>100</v>
          </cell>
          <cell r="R219">
            <v>0</v>
          </cell>
          <cell r="T219">
            <v>0</v>
          </cell>
          <cell r="V219" t="str">
            <v>GL meter 0.353 MMSCFD, no flow indication.</v>
          </cell>
          <cell r="W219">
            <v>0</v>
          </cell>
          <cell r="X219">
            <v>0</v>
          </cell>
        </row>
        <row r="220">
          <cell r="B220">
            <v>44771</v>
          </cell>
          <cell r="C220" t="str">
            <v>B-19</v>
          </cell>
          <cell r="D220" t="str">
            <v>B-19:Zone2_3</v>
          </cell>
          <cell r="E220">
            <v>17</v>
          </cell>
          <cell r="F220">
            <v>100</v>
          </cell>
          <cell r="G220">
            <v>203</v>
          </cell>
          <cell r="H220">
            <v>113</v>
          </cell>
          <cell r="I220">
            <v>744</v>
          </cell>
          <cell r="J220">
            <v>54</v>
          </cell>
          <cell r="K220">
            <v>377</v>
          </cell>
          <cell r="L220">
            <v>431</v>
          </cell>
          <cell r="M220">
            <v>87.470997679814388</v>
          </cell>
          <cell r="N220">
            <v>5.3999999999999999E-2</v>
          </cell>
          <cell r="O220">
            <v>2.3250000000000002</v>
          </cell>
          <cell r="P220">
            <v>2.2709999999999999</v>
          </cell>
          <cell r="Q220">
            <v>100</v>
          </cell>
          <cell r="R220">
            <v>1000</v>
          </cell>
          <cell r="T220">
            <v>7981.4814814814818</v>
          </cell>
          <cell r="V220" t="str">
            <v>GL meter 4.456 MMSCFD &gt;&gt; Qg TS, kick off pressure 2025 psig, GIC running, WC sampling 87.5%</v>
          </cell>
          <cell r="W220">
            <v>54</v>
          </cell>
          <cell r="X220">
            <v>2271</v>
          </cell>
        </row>
        <row r="221">
          <cell r="B221">
            <v>44777</v>
          </cell>
          <cell r="C221" t="str">
            <v>B-19</v>
          </cell>
          <cell r="D221" t="str">
            <v>B-19:Zone2_3</v>
          </cell>
          <cell r="E221">
            <v>15</v>
          </cell>
          <cell r="F221">
            <v>100</v>
          </cell>
          <cell r="G221">
            <v>206</v>
          </cell>
          <cell r="H221">
            <v>108</v>
          </cell>
          <cell r="I221">
            <v>713</v>
          </cell>
          <cell r="J221">
            <v>41</v>
          </cell>
          <cell r="K221">
            <v>285</v>
          </cell>
          <cell r="L221">
            <v>326</v>
          </cell>
          <cell r="M221">
            <v>87.423312883435585</v>
          </cell>
          <cell r="N221">
            <v>4.1000000000000002E-2</v>
          </cell>
          <cell r="O221">
            <v>2.1619999999999999</v>
          </cell>
          <cell r="P221">
            <v>2.121</v>
          </cell>
          <cell r="R221">
            <v>1000</v>
          </cell>
          <cell r="T221">
            <v>7951.2195121951218</v>
          </cell>
          <cell r="V221" t="str">
            <v xml:space="preserve">GL meter 2.162 MMSCFD &gt;&gt; Qg TS, </v>
          </cell>
          <cell r="W221">
            <v>41</v>
          </cell>
          <cell r="X221">
            <v>2121</v>
          </cell>
        </row>
        <row r="222">
          <cell r="B222">
            <v>44778</v>
          </cell>
          <cell r="C222" t="str">
            <v>B-19</v>
          </cell>
          <cell r="D222" t="str">
            <v>B-19:Zone2_3</v>
          </cell>
          <cell r="E222">
            <v>24</v>
          </cell>
          <cell r="F222">
            <v>100</v>
          </cell>
          <cell r="G222">
            <v>208</v>
          </cell>
          <cell r="H222">
            <v>104</v>
          </cell>
          <cell r="I222">
            <v>709</v>
          </cell>
          <cell r="J222">
            <v>39</v>
          </cell>
          <cell r="K222">
            <v>275</v>
          </cell>
          <cell r="L222">
            <v>314</v>
          </cell>
          <cell r="M222">
            <v>87.579617834394909</v>
          </cell>
          <cell r="N222">
            <v>0.04</v>
          </cell>
          <cell r="O222">
            <v>1.93</v>
          </cell>
          <cell r="P222">
            <v>1.89</v>
          </cell>
          <cell r="R222">
            <v>1025.6410256410256</v>
          </cell>
          <cell r="T222">
            <v>7850</v>
          </cell>
          <cell r="V222" t="str">
            <v xml:space="preserve">GL meter 4.129 MMSCFD &gt;&gt; Qg TS, </v>
          </cell>
          <cell r="W222">
            <v>40</v>
          </cell>
          <cell r="X222">
            <v>1890</v>
          </cell>
        </row>
        <row r="223">
          <cell r="B223">
            <v>44779</v>
          </cell>
          <cell r="C223" t="str">
            <v>B-19</v>
          </cell>
          <cell r="D223" t="str">
            <v>B-19:Zone2_3</v>
          </cell>
          <cell r="E223">
            <v>24</v>
          </cell>
          <cell r="F223">
            <v>100</v>
          </cell>
          <cell r="G223">
            <v>210</v>
          </cell>
          <cell r="H223">
            <v>101</v>
          </cell>
          <cell r="I223">
            <v>816</v>
          </cell>
          <cell r="J223">
            <v>42</v>
          </cell>
          <cell r="K223">
            <v>286</v>
          </cell>
          <cell r="L223">
            <v>328</v>
          </cell>
          <cell r="M223">
            <v>87.195121951219505</v>
          </cell>
          <cell r="N223">
            <v>4.2999999999999997E-2</v>
          </cell>
          <cell r="O223">
            <v>4.2519999999999998</v>
          </cell>
          <cell r="P223">
            <v>4.2089999999999996</v>
          </cell>
          <cell r="R223">
            <v>1023.8095238095239</v>
          </cell>
          <cell r="T223">
            <v>7627.9069767441861</v>
          </cell>
          <cell r="V223" t="str">
            <v>GL meter 4.252 MMSCFD &gt;&gt; Qg TS, GL optimization</v>
          </cell>
          <cell r="W223">
            <v>43</v>
          </cell>
          <cell r="X223">
            <v>4209</v>
          </cell>
        </row>
        <row r="225">
          <cell r="B225">
            <v>44839</v>
          </cell>
          <cell r="C225">
            <v>60</v>
          </cell>
        </row>
        <row r="226">
          <cell r="B226">
            <v>44899</v>
          </cell>
        </row>
        <row r="227">
          <cell r="B227">
            <v>44959</v>
          </cell>
          <cell r="J227">
            <v>69.699999999999989</v>
          </cell>
          <cell r="N227">
            <v>2.9999999999999957E-3</v>
          </cell>
          <cell r="R227">
            <v>947.8672985781991</v>
          </cell>
          <cell r="S227">
            <v>247.54098360655738</v>
          </cell>
        </row>
        <row r="228">
          <cell r="B228">
            <v>45019</v>
          </cell>
        </row>
        <row r="229">
          <cell r="B229">
            <v>44743</v>
          </cell>
        </row>
        <row r="230">
          <cell r="B230">
            <v>44774</v>
          </cell>
        </row>
        <row r="231">
          <cell r="B231">
            <v>44805</v>
          </cell>
        </row>
        <row r="232">
          <cell r="B232">
            <v>44835</v>
          </cell>
        </row>
        <row r="233">
          <cell r="B233">
            <v>44866</v>
          </cell>
          <cell r="K233" t="str">
            <v>Tot liq</v>
          </cell>
          <cell r="L233">
            <v>25</v>
          </cell>
          <cell r="M233">
            <v>80</v>
          </cell>
          <cell r="N233" t="str">
            <v>WC</v>
          </cell>
          <cell r="O233" t="str">
            <v>Gas T/S-GL</v>
          </cell>
        </row>
        <row r="234">
          <cell r="B234">
            <v>44896</v>
          </cell>
          <cell r="K234" t="str">
            <v>water</v>
          </cell>
          <cell r="L234">
            <v>20</v>
          </cell>
          <cell r="M234">
            <v>0</v>
          </cell>
          <cell r="N234" t="str">
            <v>Tot Qg</v>
          </cell>
          <cell r="O234">
            <v>-2</v>
          </cell>
        </row>
        <row r="235">
          <cell r="B235">
            <v>44927</v>
          </cell>
          <cell r="K235" t="str">
            <v>oil</v>
          </cell>
          <cell r="L235">
            <v>5</v>
          </cell>
          <cell r="M235">
            <v>5.0000000000000001E-3</v>
          </cell>
          <cell r="N235" t="str">
            <v>Asso</v>
          </cell>
          <cell r="O235">
            <v>1000</v>
          </cell>
        </row>
        <row r="236">
          <cell r="B236">
            <v>44958</v>
          </cell>
          <cell r="M236">
            <v>-5.0000000000000001E-3</v>
          </cell>
          <cell r="N236" t="str">
            <v>GL</v>
          </cell>
        </row>
        <row r="237">
          <cell r="B237">
            <v>44986</v>
          </cell>
          <cell r="M237">
            <v>2</v>
          </cell>
          <cell r="N237" t="str">
            <v>GL meter</v>
          </cell>
        </row>
        <row r="238">
          <cell r="B238">
            <v>45017</v>
          </cell>
        </row>
        <row r="239">
          <cell r="B239">
            <v>45047</v>
          </cell>
        </row>
        <row r="240">
          <cell r="B240">
            <v>45078</v>
          </cell>
        </row>
        <row r="241">
          <cell r="B241">
            <v>45108</v>
          </cell>
          <cell r="L241">
            <v>221</v>
          </cell>
        </row>
        <row r="242">
          <cell r="B242">
            <v>45139</v>
          </cell>
          <cell r="L242">
            <v>84</v>
          </cell>
        </row>
        <row r="243">
          <cell r="L243">
            <v>1417</v>
          </cell>
          <cell r="M243" t="str">
            <v>Share GL</v>
          </cell>
        </row>
      </sheetData>
      <sheetData sheetId="54">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row>
        <row r="26">
          <cell r="B26">
            <v>40963</v>
          </cell>
          <cell r="C26" t="str">
            <v>B-20ST1</v>
          </cell>
          <cell r="D26" t="str">
            <v>B-20ST1:Zone3</v>
          </cell>
          <cell r="E26">
            <v>12</v>
          </cell>
          <cell r="F26">
            <v>100</v>
          </cell>
          <cell r="G26">
            <v>334</v>
          </cell>
          <cell r="H26">
            <v>159</v>
          </cell>
          <cell r="I26">
            <v>379</v>
          </cell>
          <cell r="J26">
            <v>147.4</v>
          </cell>
          <cell r="K26">
            <v>67.7</v>
          </cell>
          <cell r="L26">
            <v>215.1</v>
          </cell>
          <cell r="M26">
            <v>31.473733147373316</v>
          </cell>
          <cell r="N26">
            <v>3.05</v>
          </cell>
          <cell r="O26">
            <v>3.05</v>
          </cell>
          <cell r="P26">
            <v>0</v>
          </cell>
          <cell r="R26">
            <v>20691.994572591586</v>
          </cell>
          <cell r="S26">
            <v>22.196721311475411</v>
          </cell>
          <cell r="T26">
            <v>70.52459016393442</v>
          </cell>
          <cell r="V26" t="str">
            <v xml:space="preserve"> Waiting for LDM</v>
          </cell>
          <cell r="W26">
            <v>3050</v>
          </cell>
          <cell r="X26">
            <v>0</v>
          </cell>
        </row>
        <row r="27">
          <cell r="B27">
            <v>40971</v>
          </cell>
          <cell r="C27" t="str">
            <v>B-20ST1</v>
          </cell>
          <cell r="D27" t="str">
            <v>B-20ST1:Zone3</v>
          </cell>
          <cell r="E27">
            <v>24</v>
          </cell>
          <cell r="F27">
            <v>100</v>
          </cell>
          <cell r="G27">
            <v>343</v>
          </cell>
          <cell r="H27">
            <v>152</v>
          </cell>
          <cell r="I27">
            <v>268</v>
          </cell>
          <cell r="J27">
            <v>141</v>
          </cell>
          <cell r="K27">
            <v>82</v>
          </cell>
          <cell r="L27">
            <v>223</v>
          </cell>
          <cell r="M27">
            <v>36.771300448430495</v>
          </cell>
          <cell r="N27">
            <v>3</v>
          </cell>
          <cell r="O27">
            <v>3</v>
          </cell>
          <cell r="P27">
            <v>0</v>
          </cell>
          <cell r="R27">
            <v>21276.59574468085</v>
          </cell>
          <cell r="S27">
            <v>27.333333333333332</v>
          </cell>
          <cell r="T27">
            <v>74.333333333333329</v>
          </cell>
          <cell r="V27" t="str">
            <v>pack  II + III</v>
          </cell>
          <cell r="W27">
            <v>3000</v>
          </cell>
          <cell r="X27">
            <v>0</v>
          </cell>
        </row>
        <row r="28">
          <cell r="B28">
            <v>40977</v>
          </cell>
          <cell r="C28" t="str">
            <v>B-20ST1</v>
          </cell>
          <cell r="D28" t="str">
            <v>B-20ST1:Zone3</v>
          </cell>
          <cell r="E28">
            <v>9</v>
          </cell>
          <cell r="F28">
            <v>100</v>
          </cell>
          <cell r="G28">
            <v>373</v>
          </cell>
          <cell r="H28">
            <v>191</v>
          </cell>
          <cell r="I28">
            <v>-1</v>
          </cell>
          <cell r="J28">
            <v>217.3</v>
          </cell>
          <cell r="K28">
            <v>71.8</v>
          </cell>
          <cell r="L28">
            <v>289.10000000000002</v>
          </cell>
          <cell r="M28">
            <v>24.835696990660672</v>
          </cell>
          <cell r="N28">
            <v>9.5500000000000007</v>
          </cell>
          <cell r="O28">
            <v>9.5500000000000007</v>
          </cell>
          <cell r="P28">
            <v>0</v>
          </cell>
          <cell r="R28">
            <v>43948.458352508052</v>
          </cell>
          <cell r="S28">
            <v>7.5183246073298431</v>
          </cell>
          <cell r="T28">
            <v>30.272251308900522</v>
          </cell>
          <cell r="V28" t="str">
            <v>pack II + III + IV</v>
          </cell>
          <cell r="W28">
            <v>9550</v>
          </cell>
          <cell r="X28">
            <v>0</v>
          </cell>
        </row>
        <row r="29">
          <cell r="B29">
            <v>40978</v>
          </cell>
          <cell r="C29" t="str">
            <v>B-20ST1</v>
          </cell>
          <cell r="D29" t="str">
            <v>B-20ST1:Zone3</v>
          </cell>
          <cell r="E29">
            <v>12</v>
          </cell>
          <cell r="F29">
            <v>100</v>
          </cell>
          <cell r="G29">
            <v>372</v>
          </cell>
          <cell r="H29">
            <v>193</v>
          </cell>
          <cell r="I29">
            <v>-2</v>
          </cell>
          <cell r="J29">
            <v>216.6</v>
          </cell>
          <cell r="K29">
            <v>74.2</v>
          </cell>
          <cell r="L29">
            <v>290.8</v>
          </cell>
          <cell r="M29">
            <v>25.515818431911967</v>
          </cell>
          <cell r="N29">
            <v>11.54</v>
          </cell>
          <cell r="O29">
            <v>11.5</v>
          </cell>
          <cell r="P29">
            <v>-0.04</v>
          </cell>
          <cell r="R29">
            <v>53277.93167128347</v>
          </cell>
          <cell r="S29">
            <v>6.4298093587521663</v>
          </cell>
          <cell r="T29">
            <v>25.199306759098786</v>
          </cell>
          <cell r="V29" t="str">
            <v>pack II + III + IV + V</v>
          </cell>
          <cell r="W29">
            <v>11540</v>
          </cell>
          <cell r="X29">
            <v>-40</v>
          </cell>
        </row>
        <row r="30">
          <cell r="B30">
            <v>40979</v>
          </cell>
          <cell r="C30" t="str">
            <v>B-20ST1</v>
          </cell>
          <cell r="D30" t="str">
            <v>B-20ST1:Zone3</v>
          </cell>
          <cell r="E30">
            <v>14</v>
          </cell>
          <cell r="F30">
            <v>100</v>
          </cell>
          <cell r="G30">
            <v>372</v>
          </cell>
          <cell r="H30">
            <v>195</v>
          </cell>
          <cell r="I30">
            <v>-2</v>
          </cell>
          <cell r="J30">
            <v>735.5</v>
          </cell>
          <cell r="K30">
            <v>78.8</v>
          </cell>
          <cell r="L30">
            <v>814.3</v>
          </cell>
          <cell r="M30">
            <v>9.6770232101191205</v>
          </cell>
          <cell r="N30">
            <v>9.89</v>
          </cell>
          <cell r="O30">
            <v>9.89</v>
          </cell>
          <cell r="P30">
            <v>0</v>
          </cell>
          <cell r="R30">
            <v>13446.63494221618</v>
          </cell>
          <cell r="S30">
            <v>7.9676440849342773</v>
          </cell>
          <cell r="T30">
            <v>82.335692618806874</v>
          </cell>
          <cell r="V30" t="str">
            <v>pack II + III + IV + V + I (25 ft)</v>
          </cell>
          <cell r="W30">
            <v>9890</v>
          </cell>
          <cell r="X30">
            <v>0</v>
          </cell>
        </row>
        <row r="31">
          <cell r="B31">
            <v>40980</v>
          </cell>
          <cell r="C31" t="str">
            <v>B-20ST1</v>
          </cell>
          <cell r="D31" t="str">
            <v>B-20ST1:Zone3</v>
          </cell>
          <cell r="E31">
            <v>22</v>
          </cell>
          <cell r="F31">
            <v>100</v>
          </cell>
          <cell r="G31">
            <v>375</v>
          </cell>
          <cell r="H31">
            <v>197</v>
          </cell>
          <cell r="I31">
            <v>-3</v>
          </cell>
          <cell r="J31">
            <v>642</v>
          </cell>
          <cell r="K31">
            <v>82.7</v>
          </cell>
          <cell r="L31">
            <v>724.7</v>
          </cell>
          <cell r="M31">
            <v>11.411618600800331</v>
          </cell>
          <cell r="N31">
            <v>9.89</v>
          </cell>
          <cell r="O31">
            <v>9.89</v>
          </cell>
          <cell r="P31">
            <v>0</v>
          </cell>
          <cell r="R31">
            <v>15404.984423676013</v>
          </cell>
          <cell r="S31">
            <v>8.3619817997977748</v>
          </cell>
          <cell r="T31">
            <v>73.27603640040445</v>
          </cell>
          <cell r="V31" t="str">
            <v>pack II + III + IV + V + I (25 ft)</v>
          </cell>
          <cell r="W31">
            <v>9890</v>
          </cell>
          <cell r="X31">
            <v>0</v>
          </cell>
        </row>
        <row r="32">
          <cell r="B32">
            <v>40981</v>
          </cell>
          <cell r="C32" t="str">
            <v>B-20ST1</v>
          </cell>
          <cell r="D32" t="str">
            <v>B-20ST1:Zone3</v>
          </cell>
          <cell r="E32">
            <v>10</v>
          </cell>
          <cell r="F32">
            <v>100</v>
          </cell>
          <cell r="G32">
            <v>332</v>
          </cell>
          <cell r="H32">
            <v>194</v>
          </cell>
          <cell r="I32">
            <v>-3</v>
          </cell>
          <cell r="J32">
            <v>655.20000000000005</v>
          </cell>
          <cell r="K32">
            <v>89.7</v>
          </cell>
          <cell r="L32">
            <v>744.9</v>
          </cell>
          <cell r="M32">
            <v>12.041884816753926</v>
          </cell>
          <cell r="N32">
            <v>10.02</v>
          </cell>
          <cell r="O32">
            <v>10.02</v>
          </cell>
          <cell r="P32">
            <v>0</v>
          </cell>
          <cell r="R32">
            <v>15293.040293040292</v>
          </cell>
          <cell r="S32">
            <v>8.952095808383234</v>
          </cell>
          <cell r="T32">
            <v>74.341317365269461</v>
          </cell>
          <cell r="V32" t="str">
            <v>pack II + III + IV + V + I (25 ft)</v>
          </cell>
          <cell r="W32">
            <v>10020</v>
          </cell>
          <cell r="X32">
            <v>0</v>
          </cell>
        </row>
        <row r="33">
          <cell r="B33">
            <v>40982</v>
          </cell>
          <cell r="C33" t="str">
            <v>B-20ST1</v>
          </cell>
          <cell r="D33" t="str">
            <v>B-20ST1:Zone3</v>
          </cell>
          <cell r="E33">
            <v>11</v>
          </cell>
          <cell r="F33">
            <v>100</v>
          </cell>
          <cell r="G33">
            <v>228</v>
          </cell>
          <cell r="H33">
            <v>190</v>
          </cell>
          <cell r="I33">
            <v>-2</v>
          </cell>
          <cell r="J33">
            <v>666.9</v>
          </cell>
          <cell r="K33">
            <v>69.400000000000006</v>
          </cell>
          <cell r="L33">
            <v>736.3</v>
          </cell>
          <cell r="M33">
            <v>9.4255059079179677</v>
          </cell>
          <cell r="N33">
            <v>10.55</v>
          </cell>
          <cell r="O33">
            <v>10.55</v>
          </cell>
          <cell r="P33">
            <v>0</v>
          </cell>
          <cell r="R33">
            <v>15819.463187884241</v>
          </cell>
          <cell r="S33">
            <v>6.5781990521327014</v>
          </cell>
          <cell r="T33">
            <v>69.791469194312796</v>
          </cell>
          <cell r="V33" t="str">
            <v xml:space="preserve"> re wheel LP B (THP ~ 226 psi) pack II + III + IV + V + I (25 ft)</v>
          </cell>
          <cell r="W33">
            <v>10550</v>
          </cell>
          <cell r="X33">
            <v>0</v>
          </cell>
        </row>
        <row r="34">
          <cell r="B34">
            <v>40983</v>
          </cell>
          <cell r="C34" t="str">
            <v>B-20ST1</v>
          </cell>
          <cell r="D34" t="str">
            <v>B-20ST1:Zone3</v>
          </cell>
          <cell r="E34">
            <v>8</v>
          </cell>
          <cell r="F34">
            <v>100</v>
          </cell>
          <cell r="G34">
            <v>233</v>
          </cell>
          <cell r="H34">
            <v>196</v>
          </cell>
          <cell r="I34">
            <v>-1</v>
          </cell>
          <cell r="J34">
            <v>572</v>
          </cell>
          <cell r="K34">
            <v>81.8</v>
          </cell>
          <cell r="L34">
            <v>653.79999999999995</v>
          </cell>
          <cell r="M34">
            <v>12.511471397981033</v>
          </cell>
          <cell r="N34">
            <v>11.14</v>
          </cell>
          <cell r="O34">
            <v>11.14</v>
          </cell>
          <cell r="P34">
            <v>0</v>
          </cell>
          <cell r="R34">
            <v>19475.524475524475</v>
          </cell>
          <cell r="S34">
            <v>7.3429084380610412</v>
          </cell>
          <cell r="T34">
            <v>58.689407540394974</v>
          </cell>
          <cell r="V34" t="str">
            <v>oil tends to decrease but gas increase</v>
          </cell>
          <cell r="W34">
            <v>11140</v>
          </cell>
          <cell r="X34">
            <v>0</v>
          </cell>
        </row>
        <row r="35">
          <cell r="B35">
            <v>40984</v>
          </cell>
          <cell r="C35" t="str">
            <v>B-20ST1</v>
          </cell>
          <cell r="D35" t="str">
            <v>B-20ST1:Zone3</v>
          </cell>
          <cell r="E35">
            <v>13</v>
          </cell>
          <cell r="F35">
            <v>96</v>
          </cell>
          <cell r="G35">
            <v>253</v>
          </cell>
          <cell r="H35">
            <v>194</v>
          </cell>
          <cell r="I35">
            <v>-1</v>
          </cell>
          <cell r="J35">
            <v>1311.4</v>
          </cell>
          <cell r="K35">
            <v>85.5</v>
          </cell>
          <cell r="L35">
            <v>1396.9</v>
          </cell>
          <cell r="M35">
            <v>6.1206958264729039</v>
          </cell>
          <cell r="N35">
            <v>12.42</v>
          </cell>
          <cell r="O35">
            <v>12.42</v>
          </cell>
          <cell r="P35">
            <v>0</v>
          </cell>
          <cell r="R35">
            <v>9470.7945706878145</v>
          </cell>
          <cell r="S35">
            <v>6.8840579710144931</v>
          </cell>
          <cell r="T35">
            <v>112.47181964573269</v>
          </cell>
          <cell r="V35" t="str">
            <v>re wheel LP B (THP ~ 226 psi) pack II + III + IV + V + I (25 ft+25ft)</v>
          </cell>
          <cell r="W35">
            <v>12420</v>
          </cell>
          <cell r="X35">
            <v>0</v>
          </cell>
        </row>
        <row r="36">
          <cell r="B36">
            <v>40985</v>
          </cell>
          <cell r="C36" t="str">
            <v>B-20ST1</v>
          </cell>
          <cell r="D36" t="str">
            <v>B-20ST1:Zone3</v>
          </cell>
          <cell r="E36">
            <v>27</v>
          </cell>
          <cell r="F36">
            <v>99</v>
          </cell>
          <cell r="G36">
            <v>236</v>
          </cell>
          <cell r="H36">
            <v>197</v>
          </cell>
          <cell r="I36">
            <v>125</v>
          </cell>
          <cell r="J36">
            <v>1455</v>
          </cell>
          <cell r="K36">
            <v>85.3</v>
          </cell>
          <cell r="L36">
            <v>1540.3</v>
          </cell>
          <cell r="M36">
            <v>5.5378822307342723</v>
          </cell>
          <cell r="N36">
            <v>11.46</v>
          </cell>
          <cell r="O36">
            <v>11.46</v>
          </cell>
          <cell r="P36">
            <v>0</v>
          </cell>
          <cell r="R36">
            <v>7876.2886597938141</v>
          </cell>
          <cell r="S36">
            <v>7.4432809773123907</v>
          </cell>
          <cell r="T36">
            <v>134.40663176265269</v>
          </cell>
          <cell r="V36" t="str">
            <v>re wheel LP B (THP ~ 226 psi) pack II + III + IV + V + I (25 ft+25ft+30ft)</v>
          </cell>
          <cell r="W36">
            <v>11460</v>
          </cell>
          <cell r="X36">
            <v>0</v>
          </cell>
        </row>
        <row r="37">
          <cell r="B37">
            <v>40989</v>
          </cell>
          <cell r="C37" t="str">
            <v>B-20ST1</v>
          </cell>
          <cell r="D37" t="str">
            <v>B-20ST1:Zone3</v>
          </cell>
          <cell r="E37">
            <v>5</v>
          </cell>
          <cell r="F37">
            <v>99</v>
          </cell>
          <cell r="G37">
            <v>247</v>
          </cell>
          <cell r="H37">
            <v>204</v>
          </cell>
          <cell r="I37">
            <v>302</v>
          </cell>
          <cell r="J37">
            <v>1274</v>
          </cell>
          <cell r="K37">
            <v>84</v>
          </cell>
          <cell r="L37">
            <v>1358</v>
          </cell>
          <cell r="M37">
            <v>6.1855670103092786</v>
          </cell>
          <cell r="N37">
            <v>10.92</v>
          </cell>
          <cell r="O37">
            <v>10.92</v>
          </cell>
          <cell r="P37">
            <v>0</v>
          </cell>
          <cell r="R37">
            <v>8571.4285714285706</v>
          </cell>
          <cell r="S37">
            <v>7.6923076923076925</v>
          </cell>
          <cell r="T37">
            <v>124.35897435897436</v>
          </cell>
          <cell r="V37" t="str">
            <v>short test</v>
          </cell>
          <cell r="W37">
            <v>10920</v>
          </cell>
          <cell r="X37">
            <v>0</v>
          </cell>
        </row>
        <row r="38">
          <cell r="B38">
            <v>40997</v>
          </cell>
          <cell r="C38" t="str">
            <v>B-20ST1</v>
          </cell>
          <cell r="D38" t="str">
            <v>B-20ST1:Zone3</v>
          </cell>
          <cell r="E38">
            <v>4</v>
          </cell>
          <cell r="F38">
            <v>100</v>
          </cell>
          <cell r="G38">
            <v>268</v>
          </cell>
          <cell r="H38">
            <v>207</v>
          </cell>
          <cell r="I38">
            <v>212</v>
          </cell>
          <cell r="J38">
            <v>1030</v>
          </cell>
          <cell r="K38">
            <v>105</v>
          </cell>
          <cell r="L38">
            <v>1135</v>
          </cell>
          <cell r="M38">
            <v>9.251101321585903</v>
          </cell>
          <cell r="N38">
            <v>10.7</v>
          </cell>
          <cell r="O38">
            <v>10.7</v>
          </cell>
          <cell r="P38">
            <v>0</v>
          </cell>
          <cell r="R38">
            <v>10388.349514563106</v>
          </cell>
          <cell r="S38">
            <v>9.8130841121495322</v>
          </cell>
          <cell r="T38">
            <v>106.07476635514018</v>
          </cell>
          <cell r="V38" t="str">
            <v xml:space="preserve"> Waiting for LDM</v>
          </cell>
          <cell r="W38">
            <v>10700</v>
          </cell>
          <cell r="X38">
            <v>0</v>
          </cell>
        </row>
        <row r="39">
          <cell r="B39">
            <v>41002</v>
          </cell>
          <cell r="C39" t="str">
            <v>B-20ST1</v>
          </cell>
          <cell r="D39" t="str">
            <v>B-20ST1:Zone3</v>
          </cell>
          <cell r="E39">
            <v>12</v>
          </cell>
          <cell r="F39">
            <v>100</v>
          </cell>
          <cell r="G39">
            <v>274</v>
          </cell>
          <cell r="H39">
            <v>201</v>
          </cell>
          <cell r="I39">
            <v>179</v>
          </cell>
          <cell r="J39">
            <v>923</v>
          </cell>
          <cell r="K39">
            <v>128.9</v>
          </cell>
          <cell r="L39">
            <v>1051.9000000000001</v>
          </cell>
          <cell r="M39">
            <v>12.254016541496339</v>
          </cell>
          <cell r="N39">
            <v>10.76</v>
          </cell>
          <cell r="O39">
            <v>10.76</v>
          </cell>
          <cell r="P39">
            <v>0</v>
          </cell>
          <cell r="R39">
            <v>11657.638136511376</v>
          </cell>
          <cell r="S39">
            <v>11.979553903345725</v>
          </cell>
          <cell r="T39">
            <v>97.760223048327134</v>
          </cell>
          <cell r="V39" t="str">
            <v xml:space="preserve"> Waiting for LDM</v>
          </cell>
          <cell r="W39">
            <v>10760</v>
          </cell>
          <cell r="X39">
            <v>0</v>
          </cell>
        </row>
        <row r="40">
          <cell r="B40">
            <v>41007</v>
          </cell>
          <cell r="C40" t="str">
            <v>B-20ST1</v>
          </cell>
          <cell r="D40" t="str">
            <v>B-20ST1:Zone3</v>
          </cell>
          <cell r="E40">
            <v>19</v>
          </cell>
          <cell r="F40">
            <v>100</v>
          </cell>
          <cell r="G40">
            <v>234</v>
          </cell>
          <cell r="H40">
            <v>189</v>
          </cell>
          <cell r="I40">
            <v>153</v>
          </cell>
          <cell r="J40">
            <v>962.9</v>
          </cell>
          <cell r="K40">
            <v>81.2</v>
          </cell>
          <cell r="L40">
            <v>1044.0999999999999</v>
          </cell>
          <cell r="M40">
            <v>7.7770328512594578</v>
          </cell>
          <cell r="N40">
            <v>11.16</v>
          </cell>
          <cell r="O40">
            <v>11.16</v>
          </cell>
          <cell r="P40">
            <v>0</v>
          </cell>
          <cell r="R40">
            <v>11589.988576176134</v>
          </cell>
          <cell r="S40">
            <v>7.2759856630824373</v>
          </cell>
          <cell r="T40">
            <v>93.557347670250891</v>
          </cell>
          <cell r="V40" t="str">
            <v>at 234 psi THP</v>
          </cell>
          <cell r="W40">
            <v>11160</v>
          </cell>
          <cell r="X40">
            <v>0</v>
          </cell>
        </row>
        <row r="41">
          <cell r="B41">
            <v>41027</v>
          </cell>
          <cell r="C41" t="str">
            <v>B-20ST1</v>
          </cell>
          <cell r="D41" t="str">
            <v>B-20ST1:Zone3</v>
          </cell>
          <cell r="E41">
            <v>7</v>
          </cell>
          <cell r="F41">
            <v>100</v>
          </cell>
          <cell r="G41">
            <v>245</v>
          </cell>
          <cell r="H41">
            <v>197</v>
          </cell>
          <cell r="I41">
            <v>99</v>
          </cell>
          <cell r="J41">
            <v>857</v>
          </cell>
          <cell r="K41">
            <v>80</v>
          </cell>
          <cell r="L41">
            <v>937</v>
          </cell>
          <cell r="M41">
            <v>8.5378868729989321</v>
          </cell>
          <cell r="N41">
            <v>10.72</v>
          </cell>
          <cell r="O41">
            <v>10.72</v>
          </cell>
          <cell r="P41">
            <v>0</v>
          </cell>
          <cell r="R41">
            <v>12508.751458576429</v>
          </cell>
          <cell r="S41">
            <v>7.4626865671641793</v>
          </cell>
          <cell r="T41">
            <v>87.406716417910445</v>
          </cell>
          <cell r="W41">
            <v>10720</v>
          </cell>
          <cell r="X41">
            <v>0</v>
          </cell>
        </row>
        <row r="42">
          <cell r="B42">
            <v>41050</v>
          </cell>
          <cell r="C42" t="str">
            <v>B-20ST1</v>
          </cell>
          <cell r="D42" t="str">
            <v>B-20ST1:Zone3</v>
          </cell>
          <cell r="E42">
            <v>28</v>
          </cell>
          <cell r="F42">
            <v>100</v>
          </cell>
          <cell r="G42">
            <v>271</v>
          </cell>
          <cell r="H42">
            <v>202</v>
          </cell>
          <cell r="I42">
            <v>80</v>
          </cell>
          <cell r="J42">
            <v>819</v>
          </cell>
          <cell r="K42">
            <v>78</v>
          </cell>
          <cell r="L42">
            <v>897</v>
          </cell>
          <cell r="M42">
            <v>8.695652173913043</v>
          </cell>
          <cell r="N42">
            <v>10.06</v>
          </cell>
          <cell r="O42">
            <v>10.06</v>
          </cell>
          <cell r="P42">
            <v>0</v>
          </cell>
          <cell r="R42">
            <v>12283.272283272283</v>
          </cell>
          <cell r="S42">
            <v>7.7534791252485089</v>
          </cell>
          <cell r="T42">
            <v>89.165009940357848</v>
          </cell>
          <cell r="W42">
            <v>10060</v>
          </cell>
          <cell r="X42">
            <v>0</v>
          </cell>
        </row>
        <row r="43">
          <cell r="B43">
            <v>41061</v>
          </cell>
          <cell r="C43" t="str">
            <v>B-20ST1</v>
          </cell>
          <cell r="D43" t="str">
            <v>B-20ST1:Zone3</v>
          </cell>
          <cell r="E43">
            <v>13</v>
          </cell>
          <cell r="F43">
            <v>100</v>
          </cell>
          <cell r="G43">
            <v>269</v>
          </cell>
          <cell r="H43">
            <v>205</v>
          </cell>
          <cell r="I43">
            <v>75</v>
          </cell>
          <cell r="J43">
            <v>760</v>
          </cell>
          <cell r="K43">
            <v>85</v>
          </cell>
          <cell r="L43">
            <v>845</v>
          </cell>
          <cell r="M43">
            <v>10.059171597633137</v>
          </cell>
          <cell r="N43">
            <v>9.92</v>
          </cell>
          <cell r="O43">
            <v>9.92</v>
          </cell>
          <cell r="P43">
            <v>0</v>
          </cell>
          <cell r="R43">
            <v>13052.631578947368</v>
          </cell>
          <cell r="S43">
            <v>8.568548387096774</v>
          </cell>
          <cell r="T43">
            <v>85.181451612903231</v>
          </cell>
          <cell r="W43">
            <v>9920</v>
          </cell>
          <cell r="X43">
            <v>0</v>
          </cell>
        </row>
        <row r="44">
          <cell r="B44">
            <v>41087</v>
          </cell>
          <cell r="C44" t="str">
            <v>B-20ST1</v>
          </cell>
          <cell r="D44" t="str">
            <v>B-20ST1:Zone3</v>
          </cell>
          <cell r="E44">
            <v>13</v>
          </cell>
          <cell r="F44">
            <v>100</v>
          </cell>
          <cell r="G44">
            <v>255</v>
          </cell>
          <cell r="H44">
            <v>200</v>
          </cell>
          <cell r="I44">
            <v>70</v>
          </cell>
          <cell r="J44">
            <v>637</v>
          </cell>
          <cell r="K44">
            <v>0</v>
          </cell>
          <cell r="L44">
            <v>637</v>
          </cell>
          <cell r="M44">
            <v>0</v>
          </cell>
          <cell r="N44">
            <v>9.0299999999999994</v>
          </cell>
          <cell r="O44">
            <v>9.0299999999999994</v>
          </cell>
          <cell r="P44">
            <v>0</v>
          </cell>
          <cell r="R44">
            <v>14175.824175824177</v>
          </cell>
          <cell r="S44">
            <v>0</v>
          </cell>
          <cell r="T44">
            <v>70.542635658914733</v>
          </cell>
          <cell r="W44">
            <v>9030</v>
          </cell>
          <cell r="X44">
            <v>0</v>
          </cell>
        </row>
        <row r="45">
          <cell r="B45">
            <v>41097</v>
          </cell>
          <cell r="C45" t="str">
            <v>B-20ST1</v>
          </cell>
          <cell r="D45" t="str">
            <v>B-20ST1:Zone3</v>
          </cell>
          <cell r="E45">
            <v>13</v>
          </cell>
          <cell r="F45">
            <v>100</v>
          </cell>
          <cell r="G45">
            <v>248</v>
          </cell>
          <cell r="H45">
            <v>195</v>
          </cell>
          <cell r="I45">
            <v>69</v>
          </cell>
          <cell r="J45">
            <v>604</v>
          </cell>
          <cell r="K45">
            <v>19</v>
          </cell>
          <cell r="L45">
            <v>623</v>
          </cell>
          <cell r="M45">
            <v>3.0497592295345104</v>
          </cell>
          <cell r="N45">
            <v>8.74</v>
          </cell>
          <cell r="O45">
            <v>8.74</v>
          </cell>
          <cell r="P45">
            <v>0</v>
          </cell>
          <cell r="R45">
            <v>14470.198675496689</v>
          </cell>
          <cell r="S45">
            <v>2.1739130434782608</v>
          </cell>
          <cell r="T45">
            <v>71.28146453089245</v>
          </cell>
          <cell r="V45" t="str">
            <v>Continues decline</v>
          </cell>
          <cell r="W45">
            <v>8740</v>
          </cell>
          <cell r="X45">
            <v>0</v>
          </cell>
        </row>
        <row r="46">
          <cell r="B46">
            <v>41117</v>
          </cell>
          <cell r="C46" t="str">
            <v>B-20ST1</v>
          </cell>
          <cell r="D46" t="str">
            <v>B-20ST1:Zone3</v>
          </cell>
          <cell r="E46">
            <v>23</v>
          </cell>
          <cell r="F46">
            <v>100</v>
          </cell>
          <cell r="G46">
            <v>234</v>
          </cell>
          <cell r="H46">
            <v>192</v>
          </cell>
          <cell r="I46">
            <v>65</v>
          </cell>
          <cell r="J46">
            <v>576</v>
          </cell>
          <cell r="K46">
            <v>33</v>
          </cell>
          <cell r="L46">
            <v>609</v>
          </cell>
          <cell r="M46">
            <v>5.4187192118226601</v>
          </cell>
          <cell r="N46">
            <v>8.59</v>
          </cell>
          <cell r="O46">
            <v>8.59</v>
          </cell>
          <cell r="P46">
            <v>0</v>
          </cell>
          <cell r="R46">
            <v>14913.194444444445</v>
          </cell>
          <cell r="S46">
            <v>3.8416763678696157</v>
          </cell>
          <cell r="T46">
            <v>70.896391152502915</v>
          </cell>
          <cell r="W46">
            <v>8590</v>
          </cell>
          <cell r="X46">
            <v>0</v>
          </cell>
        </row>
        <row r="47">
          <cell r="B47">
            <v>41128</v>
          </cell>
          <cell r="C47" t="str">
            <v>B-20ST1</v>
          </cell>
          <cell r="D47" t="str">
            <v>B-20ST1:Zone3</v>
          </cell>
          <cell r="E47">
            <v>66</v>
          </cell>
          <cell r="F47">
            <v>100</v>
          </cell>
          <cell r="G47">
            <v>248</v>
          </cell>
          <cell r="H47">
            <v>194</v>
          </cell>
          <cell r="I47">
            <v>63</v>
          </cell>
          <cell r="J47">
            <v>461</v>
          </cell>
          <cell r="K47">
            <v>24</v>
          </cell>
          <cell r="L47">
            <v>485</v>
          </cell>
          <cell r="M47">
            <v>4.9484536082474229</v>
          </cell>
          <cell r="N47">
            <v>8.39</v>
          </cell>
          <cell r="O47">
            <v>8.39</v>
          </cell>
          <cell r="P47">
            <v>0</v>
          </cell>
          <cell r="R47">
            <v>18199.566160520608</v>
          </cell>
          <cell r="S47">
            <v>2.8605482717520858</v>
          </cell>
          <cell r="T47">
            <v>57.806912991656738</v>
          </cell>
          <cell r="V47" t="str">
            <v>Re-test due to Oil prod drop</v>
          </cell>
          <cell r="W47">
            <v>8390</v>
          </cell>
          <cell r="X47">
            <v>0</v>
          </cell>
        </row>
        <row r="48">
          <cell r="B48">
            <v>41145</v>
          </cell>
          <cell r="C48" t="str">
            <v>B-20ST1</v>
          </cell>
          <cell r="D48" t="str">
            <v>B-20ST1:Zone3</v>
          </cell>
          <cell r="E48">
            <v>24</v>
          </cell>
          <cell r="F48">
            <v>100</v>
          </cell>
          <cell r="G48">
            <v>240</v>
          </cell>
          <cell r="H48">
            <v>186</v>
          </cell>
          <cell r="I48">
            <v>63</v>
          </cell>
          <cell r="J48">
            <v>408</v>
          </cell>
          <cell r="K48">
            <v>0</v>
          </cell>
          <cell r="L48">
            <v>408</v>
          </cell>
          <cell r="M48">
            <v>0</v>
          </cell>
          <cell r="N48">
            <v>7.4</v>
          </cell>
          <cell r="O48">
            <v>7.4</v>
          </cell>
          <cell r="P48">
            <v>0</v>
          </cell>
          <cell r="R48">
            <v>18137.254901960783</v>
          </cell>
          <cell r="S48">
            <v>0</v>
          </cell>
          <cell r="T48">
            <v>55.135135135135137</v>
          </cell>
          <cell r="V48" t="str">
            <v>Confirm Qo drop</v>
          </cell>
          <cell r="W48">
            <v>7400</v>
          </cell>
          <cell r="X48">
            <v>0</v>
          </cell>
        </row>
        <row r="49">
          <cell r="B49">
            <v>41173</v>
          </cell>
          <cell r="C49" t="str">
            <v>B-20ST1</v>
          </cell>
          <cell r="D49" t="str">
            <v>B-20ST1:Zone3</v>
          </cell>
          <cell r="E49">
            <v>17</v>
          </cell>
          <cell r="F49">
            <v>100</v>
          </cell>
          <cell r="G49">
            <v>248</v>
          </cell>
          <cell r="H49">
            <v>201</v>
          </cell>
          <cell r="I49">
            <v>60</v>
          </cell>
          <cell r="J49">
            <v>365</v>
          </cell>
          <cell r="K49">
            <v>0</v>
          </cell>
          <cell r="L49">
            <v>365</v>
          </cell>
          <cell r="M49">
            <v>0</v>
          </cell>
          <cell r="N49">
            <v>7.2</v>
          </cell>
          <cell r="O49">
            <v>7.2</v>
          </cell>
          <cell r="P49">
            <v>0</v>
          </cell>
          <cell r="R49">
            <v>19726.027397260274</v>
          </cell>
          <cell r="S49">
            <v>0</v>
          </cell>
          <cell r="T49">
            <v>50.694444444444443</v>
          </cell>
          <cell r="W49">
            <v>7200</v>
          </cell>
          <cell r="X49">
            <v>0</v>
          </cell>
        </row>
        <row r="50">
          <cell r="B50">
            <v>41191</v>
          </cell>
          <cell r="C50" t="str">
            <v>B-20ST1</v>
          </cell>
          <cell r="D50" t="str">
            <v>B-20ST1:Zone3</v>
          </cell>
          <cell r="E50">
            <v>19</v>
          </cell>
          <cell r="F50">
            <v>100</v>
          </cell>
          <cell r="G50">
            <v>235</v>
          </cell>
          <cell r="H50">
            <v>196</v>
          </cell>
          <cell r="I50">
            <v>0</v>
          </cell>
          <cell r="J50">
            <v>327</v>
          </cell>
          <cell r="K50">
            <v>24</v>
          </cell>
          <cell r="L50">
            <v>351</v>
          </cell>
          <cell r="M50">
            <v>6.8376068376068373</v>
          </cell>
          <cell r="N50">
            <v>7</v>
          </cell>
          <cell r="O50">
            <v>7</v>
          </cell>
          <cell r="P50">
            <v>0</v>
          </cell>
          <cell r="R50">
            <v>21406.727828746178</v>
          </cell>
          <cell r="S50">
            <v>3.4285714285714284</v>
          </cell>
          <cell r="T50">
            <v>50.142857142857146</v>
          </cell>
          <cell r="V50" t="str">
            <v>Qw use Aug result</v>
          </cell>
          <cell r="W50">
            <v>7000</v>
          </cell>
          <cell r="X50">
            <v>0</v>
          </cell>
        </row>
        <row r="51">
          <cell r="B51">
            <v>41311</v>
          </cell>
          <cell r="C51" t="str">
            <v>B-20ST1</v>
          </cell>
          <cell r="D51" t="str">
            <v>B-20ST1:Zone3</v>
          </cell>
          <cell r="E51">
            <v>12</v>
          </cell>
          <cell r="F51">
            <v>100</v>
          </cell>
          <cell r="G51">
            <v>231</v>
          </cell>
          <cell r="H51">
            <v>199</v>
          </cell>
          <cell r="I51">
            <v>0</v>
          </cell>
          <cell r="J51">
            <v>452</v>
          </cell>
          <cell r="K51">
            <v>0</v>
          </cell>
          <cell r="L51">
            <v>452</v>
          </cell>
          <cell r="M51">
            <v>0</v>
          </cell>
          <cell r="N51">
            <v>5.5</v>
          </cell>
          <cell r="O51">
            <v>5.5</v>
          </cell>
          <cell r="P51">
            <v>0</v>
          </cell>
          <cell r="R51">
            <v>12168.141592920354</v>
          </cell>
          <cell r="S51">
            <v>0</v>
          </cell>
          <cell r="T51">
            <v>82.181818181818187</v>
          </cell>
          <cell r="V51" t="str">
            <v>Post sand bailing.</v>
          </cell>
          <cell r="W51">
            <v>5500</v>
          </cell>
          <cell r="X51">
            <v>0</v>
          </cell>
        </row>
        <row r="52">
          <cell r="B52">
            <v>41342</v>
          </cell>
          <cell r="C52" t="str">
            <v>B-20ST1</v>
          </cell>
          <cell r="D52" t="str">
            <v>B-20ST1:Zone3</v>
          </cell>
          <cell r="E52">
            <v>24</v>
          </cell>
          <cell r="F52">
            <v>100</v>
          </cell>
          <cell r="G52">
            <v>217</v>
          </cell>
          <cell r="H52">
            <v>196</v>
          </cell>
          <cell r="I52">
            <v>0</v>
          </cell>
          <cell r="J52">
            <v>318.7</v>
          </cell>
          <cell r="K52">
            <v>1.6</v>
          </cell>
          <cell r="L52">
            <v>320.3</v>
          </cell>
          <cell r="M52">
            <v>0.49953168904152356</v>
          </cell>
          <cell r="N52">
            <v>5.9</v>
          </cell>
          <cell r="O52">
            <v>5.9</v>
          </cell>
          <cell r="P52">
            <v>0</v>
          </cell>
          <cell r="R52">
            <v>18512.707875745215</v>
          </cell>
          <cell r="S52">
            <v>0.2711864406779661</v>
          </cell>
          <cell r="T52">
            <v>54.288135593220339</v>
          </cell>
          <cell r="V52" t="str">
            <v>Choke 100%, BSW 0.5%</v>
          </cell>
          <cell r="W52">
            <v>5900</v>
          </cell>
          <cell r="X52">
            <v>0</v>
          </cell>
        </row>
        <row r="53">
          <cell r="B53">
            <v>41355</v>
          </cell>
          <cell r="C53" t="str">
            <v>B-20ST1</v>
          </cell>
          <cell r="D53" t="str">
            <v>B-20ST1:Zone3</v>
          </cell>
          <cell r="E53">
            <v>50</v>
          </cell>
          <cell r="F53">
            <v>100</v>
          </cell>
          <cell r="G53">
            <v>210</v>
          </cell>
          <cell r="H53">
            <v>189</v>
          </cell>
          <cell r="I53">
            <v>0</v>
          </cell>
          <cell r="J53">
            <v>330</v>
          </cell>
          <cell r="K53">
            <v>0</v>
          </cell>
          <cell r="L53">
            <v>330</v>
          </cell>
          <cell r="M53">
            <v>0</v>
          </cell>
          <cell r="N53">
            <v>5.38</v>
          </cell>
          <cell r="O53">
            <v>5.38</v>
          </cell>
          <cell r="P53">
            <v>0</v>
          </cell>
          <cell r="R53">
            <v>16303.030303030304</v>
          </cell>
          <cell r="S53">
            <v>0</v>
          </cell>
          <cell r="T53">
            <v>61.338289962825279</v>
          </cell>
          <cell r="V53" t="str">
            <v xml:space="preserve">Choke 100. Manual sample ?? </v>
          </cell>
          <cell r="W53">
            <v>5380</v>
          </cell>
          <cell r="X53">
            <v>0</v>
          </cell>
        </row>
        <row r="54">
          <cell r="B54">
            <v>41392</v>
          </cell>
          <cell r="C54" t="str">
            <v>B-20ST1</v>
          </cell>
          <cell r="D54" t="str">
            <v>B-20ST1:Zone3</v>
          </cell>
          <cell r="E54">
            <v>3</v>
          </cell>
          <cell r="F54">
            <v>100</v>
          </cell>
          <cell r="G54">
            <v>209</v>
          </cell>
          <cell r="H54">
            <v>188</v>
          </cell>
          <cell r="I54">
            <v>-2</v>
          </cell>
          <cell r="J54">
            <v>394</v>
          </cell>
          <cell r="K54">
            <v>0</v>
          </cell>
          <cell r="L54">
            <v>394</v>
          </cell>
          <cell r="M54">
            <v>0</v>
          </cell>
          <cell r="N54">
            <v>5.72</v>
          </cell>
          <cell r="O54">
            <v>5.72</v>
          </cell>
          <cell r="P54">
            <v>0</v>
          </cell>
          <cell r="R54">
            <v>14517.766497461929</v>
          </cell>
          <cell r="S54">
            <v>0</v>
          </cell>
          <cell r="T54">
            <v>68.88111888111888</v>
          </cell>
          <cell r="V54" t="str">
            <v xml:space="preserve">No Manual BSW. Assume low WC. </v>
          </cell>
          <cell r="W54">
            <v>5720</v>
          </cell>
          <cell r="X54">
            <v>0</v>
          </cell>
        </row>
        <row r="55">
          <cell r="B55">
            <v>41458</v>
          </cell>
          <cell r="C55" t="str">
            <v>B-20ST1</v>
          </cell>
          <cell r="D55" t="str">
            <v>B-20ST1:Zone3</v>
          </cell>
          <cell r="E55">
            <v>24</v>
          </cell>
          <cell r="F55">
            <v>100</v>
          </cell>
          <cell r="G55">
            <v>197</v>
          </cell>
          <cell r="H55">
            <v>196</v>
          </cell>
          <cell r="I55">
            <v>5</v>
          </cell>
          <cell r="J55">
            <v>352</v>
          </cell>
          <cell r="K55">
            <v>0</v>
          </cell>
          <cell r="L55">
            <v>352</v>
          </cell>
          <cell r="M55">
            <v>0</v>
          </cell>
          <cell r="N55">
            <v>5.43</v>
          </cell>
          <cell r="O55">
            <v>5.43</v>
          </cell>
          <cell r="P55">
            <v>0</v>
          </cell>
          <cell r="R55">
            <v>15426.136363636364</v>
          </cell>
          <cell r="S55">
            <v>0</v>
          </cell>
          <cell r="T55">
            <v>64.825046040515659</v>
          </cell>
          <cell r="V55" t="str">
            <v xml:space="preserve">Post lowering back pressure. manual BSW 0%. </v>
          </cell>
          <cell r="W55">
            <v>5430</v>
          </cell>
          <cell r="X55">
            <v>0</v>
          </cell>
        </row>
        <row r="56">
          <cell r="B56">
            <v>41476</v>
          </cell>
          <cell r="C56" t="str">
            <v>B-20ST1</v>
          </cell>
          <cell r="D56" t="str">
            <v>B-20ST1:Zone3</v>
          </cell>
          <cell r="E56">
            <v>12</v>
          </cell>
          <cell r="F56">
            <v>99</v>
          </cell>
          <cell r="G56">
            <v>183</v>
          </cell>
          <cell r="H56">
            <v>184</v>
          </cell>
          <cell r="I56">
            <v>70</v>
          </cell>
          <cell r="J56">
            <v>128.66</v>
          </cell>
          <cell r="K56">
            <v>192.99</v>
          </cell>
          <cell r="L56">
            <v>321.64999999999998</v>
          </cell>
          <cell r="M56">
            <v>60</v>
          </cell>
          <cell r="N56">
            <v>5.23</v>
          </cell>
          <cell r="O56">
            <v>5.23</v>
          </cell>
          <cell r="P56">
            <v>0</v>
          </cell>
          <cell r="R56">
            <v>40649.774599720193</v>
          </cell>
          <cell r="S56">
            <v>36.900573613766731</v>
          </cell>
          <cell r="T56">
            <v>61.50095602294455</v>
          </cell>
          <cell r="V56" t="str">
            <v xml:space="preserve">Post lowering HP Pressure. BSW 60%. </v>
          </cell>
          <cell r="W56">
            <v>5230</v>
          </cell>
          <cell r="X56">
            <v>0</v>
          </cell>
        </row>
        <row r="57">
          <cell r="B57">
            <v>41533</v>
          </cell>
          <cell r="C57" t="str">
            <v>B-20ST1</v>
          </cell>
          <cell r="D57" t="str">
            <v>B-20ST1:Zone3</v>
          </cell>
          <cell r="E57">
            <v>14</v>
          </cell>
          <cell r="F57">
            <v>100</v>
          </cell>
          <cell r="G57">
            <v>171</v>
          </cell>
          <cell r="H57">
            <v>186</v>
          </cell>
          <cell r="I57">
            <v>70.5</v>
          </cell>
          <cell r="J57">
            <v>327</v>
          </cell>
          <cell r="K57">
            <v>0</v>
          </cell>
          <cell r="L57">
            <v>327</v>
          </cell>
          <cell r="M57">
            <v>0</v>
          </cell>
          <cell r="N57">
            <v>4.16</v>
          </cell>
          <cell r="O57">
            <v>4.16</v>
          </cell>
          <cell r="P57">
            <v>0</v>
          </cell>
          <cell r="R57">
            <v>12721.7125382263</v>
          </cell>
          <cell r="S57">
            <v>0</v>
          </cell>
          <cell r="T57">
            <v>78.605769230769226</v>
          </cell>
          <cell r="V57" t="str">
            <v xml:space="preserve">Manual WC 0%. </v>
          </cell>
          <cell r="W57">
            <v>4160</v>
          </cell>
          <cell r="X57">
            <v>0</v>
          </cell>
        </row>
        <row r="58">
          <cell r="B58">
            <v>41566</v>
          </cell>
          <cell r="C58" t="str">
            <v>B-20ST1</v>
          </cell>
          <cell r="D58" t="str">
            <v>B-20ST1:Zone3</v>
          </cell>
          <cell r="E58">
            <v>24</v>
          </cell>
          <cell r="F58">
            <v>100</v>
          </cell>
          <cell r="G58">
            <v>169</v>
          </cell>
          <cell r="H58">
            <v>184</v>
          </cell>
          <cell r="I58">
            <v>70</v>
          </cell>
          <cell r="J58">
            <v>400.3</v>
          </cell>
          <cell r="K58">
            <v>0</v>
          </cell>
          <cell r="L58">
            <v>400.3</v>
          </cell>
          <cell r="M58">
            <v>0</v>
          </cell>
          <cell r="N58">
            <v>3.88</v>
          </cell>
          <cell r="O58">
            <v>3.88</v>
          </cell>
          <cell r="P58">
            <v>0</v>
          </cell>
          <cell r="R58">
            <v>9692.7304521608785</v>
          </cell>
          <cell r="S58">
            <v>0</v>
          </cell>
          <cell r="T58">
            <v>103.17010309278351</v>
          </cell>
          <cell r="V58" t="str">
            <v>Manual WC 0%.</v>
          </cell>
          <cell r="W58">
            <v>3880</v>
          </cell>
          <cell r="X58">
            <v>0</v>
          </cell>
        </row>
        <row r="59">
          <cell r="B59">
            <v>41657</v>
          </cell>
          <cell r="C59" t="str">
            <v>B-20ST1</v>
          </cell>
          <cell r="D59" t="str">
            <v>B-20ST1:Zone3</v>
          </cell>
          <cell r="E59">
            <v>26</v>
          </cell>
          <cell r="F59">
            <v>99</v>
          </cell>
          <cell r="G59">
            <v>185</v>
          </cell>
          <cell r="H59">
            <v>193</v>
          </cell>
          <cell r="I59">
            <v>72</v>
          </cell>
          <cell r="J59">
            <v>281</v>
          </cell>
          <cell r="K59">
            <v>21.15</v>
          </cell>
          <cell r="L59">
            <v>302.14999999999998</v>
          </cell>
          <cell r="M59">
            <v>6.9998345192785036</v>
          </cell>
          <cell r="N59">
            <v>4.95</v>
          </cell>
          <cell r="O59">
            <v>4.95</v>
          </cell>
          <cell r="P59">
            <v>0</v>
          </cell>
          <cell r="R59">
            <v>17615.658362989325</v>
          </cell>
          <cell r="S59">
            <v>4.2727272727272725</v>
          </cell>
          <cell r="T59">
            <v>61.040404040404042</v>
          </cell>
          <cell r="V59" t="str">
            <v>Lab WC 7%</v>
          </cell>
          <cell r="W59">
            <v>4950</v>
          </cell>
          <cell r="X59">
            <v>0</v>
          </cell>
        </row>
        <row r="60">
          <cell r="B60">
            <v>41671</v>
          </cell>
          <cell r="C60" t="str">
            <v>B-20ST1</v>
          </cell>
          <cell r="D60" t="str">
            <v>B-20ST1:Zone3</v>
          </cell>
          <cell r="E60">
            <v>23</v>
          </cell>
          <cell r="F60">
            <v>99</v>
          </cell>
          <cell r="G60">
            <v>214</v>
          </cell>
          <cell r="H60">
            <v>194</v>
          </cell>
          <cell r="I60">
            <v>72</v>
          </cell>
          <cell r="J60">
            <v>230.37</v>
          </cell>
          <cell r="K60">
            <v>17.34</v>
          </cell>
          <cell r="L60">
            <v>247.71</v>
          </cell>
          <cell r="M60">
            <v>7.0001211093617535</v>
          </cell>
          <cell r="N60">
            <v>4.55</v>
          </cell>
          <cell r="O60">
            <v>4.55</v>
          </cell>
          <cell r="P60">
            <v>0</v>
          </cell>
          <cell r="R60">
            <v>19750.835612275903</v>
          </cell>
          <cell r="S60">
            <v>3.8109890109890108</v>
          </cell>
          <cell r="T60">
            <v>54.441758241758244</v>
          </cell>
          <cell r="V60" t="str">
            <v xml:space="preserve">Assume similar to previous. Manual WC seem 0%. </v>
          </cell>
          <cell r="W60">
            <v>4550</v>
          </cell>
          <cell r="X60">
            <v>0</v>
          </cell>
        </row>
        <row r="61">
          <cell r="B61">
            <v>41684</v>
          </cell>
          <cell r="C61" t="str">
            <v>B-20ST1</v>
          </cell>
          <cell r="D61" t="str">
            <v>B-20ST1:Zone3</v>
          </cell>
          <cell r="E61">
            <v>25</v>
          </cell>
          <cell r="F61">
            <v>100</v>
          </cell>
          <cell r="G61">
            <v>230</v>
          </cell>
          <cell r="H61">
            <v>191</v>
          </cell>
          <cell r="I61">
            <v>72</v>
          </cell>
          <cell r="J61">
            <v>307.18</v>
          </cell>
          <cell r="K61">
            <v>23</v>
          </cell>
          <cell r="L61">
            <v>330.18</v>
          </cell>
          <cell r="M61">
            <v>6.9658973893028042</v>
          </cell>
          <cell r="N61">
            <v>4.88</v>
          </cell>
          <cell r="O61">
            <v>4.88</v>
          </cell>
          <cell r="P61">
            <v>0</v>
          </cell>
          <cell r="R61">
            <v>15886.450940816459</v>
          </cell>
          <cell r="S61">
            <v>4.7131147540983607</v>
          </cell>
          <cell r="T61">
            <v>67.659836065573771</v>
          </cell>
          <cell r="V61" t="str">
            <v>Assume WC similar to previous.Manual WC seem 0%</v>
          </cell>
          <cell r="W61">
            <v>4880</v>
          </cell>
          <cell r="X61">
            <v>0</v>
          </cell>
        </row>
        <row r="62">
          <cell r="B62">
            <v>41707</v>
          </cell>
          <cell r="C62" t="str">
            <v>B-20ST1</v>
          </cell>
          <cell r="D62" t="str">
            <v>B-20ST1:Zone3</v>
          </cell>
          <cell r="E62">
            <v>23</v>
          </cell>
          <cell r="F62">
            <v>100</v>
          </cell>
          <cell r="G62">
            <v>224</v>
          </cell>
          <cell r="H62">
            <v>190</v>
          </cell>
          <cell r="I62">
            <v>73</v>
          </cell>
          <cell r="J62">
            <v>222.8</v>
          </cell>
          <cell r="K62">
            <v>16.8</v>
          </cell>
          <cell r="L62">
            <v>239.6</v>
          </cell>
          <cell r="M62">
            <v>7.0116861435726214</v>
          </cell>
          <cell r="N62">
            <v>4.16</v>
          </cell>
          <cell r="O62">
            <v>4.16</v>
          </cell>
          <cell r="P62">
            <v>0</v>
          </cell>
          <cell r="R62">
            <v>18671.454219030522</v>
          </cell>
          <cell r="S62">
            <v>4.0384615384615383</v>
          </cell>
          <cell r="T62">
            <v>57.596153846153847</v>
          </cell>
          <cell r="V62" t="str">
            <v xml:space="preserve">Assume WC similar to previous. </v>
          </cell>
          <cell r="W62">
            <v>4160</v>
          </cell>
          <cell r="X62">
            <v>0</v>
          </cell>
        </row>
        <row r="63">
          <cell r="B63">
            <v>41720</v>
          </cell>
          <cell r="C63" t="str">
            <v>B-20ST1</v>
          </cell>
          <cell r="D63" t="str">
            <v>B-20ST1:Zone3</v>
          </cell>
          <cell r="E63">
            <v>22</v>
          </cell>
          <cell r="F63">
            <v>100</v>
          </cell>
          <cell r="G63">
            <v>201</v>
          </cell>
          <cell r="H63">
            <v>187</v>
          </cell>
          <cell r="I63">
            <v>73</v>
          </cell>
          <cell r="J63">
            <v>200.55</v>
          </cell>
          <cell r="K63">
            <v>28.65</v>
          </cell>
          <cell r="L63">
            <v>229.2</v>
          </cell>
          <cell r="M63">
            <v>12.5</v>
          </cell>
          <cell r="N63">
            <v>4.01</v>
          </cell>
          <cell r="O63">
            <v>4.01</v>
          </cell>
          <cell r="P63">
            <v>0</v>
          </cell>
          <cell r="R63">
            <v>19995.013712291198</v>
          </cell>
          <cell r="S63">
            <v>7.144638403990025</v>
          </cell>
          <cell r="T63">
            <v>57.1571072319202</v>
          </cell>
          <cell r="V63" t="str">
            <v>Lab WC 25%. Sediment &lt;0.05%</v>
          </cell>
          <cell r="W63">
            <v>4010</v>
          </cell>
          <cell r="X63">
            <v>0</v>
          </cell>
        </row>
        <row r="64">
          <cell r="B64">
            <v>41742</v>
          </cell>
          <cell r="C64" t="str">
            <v>B-20ST1</v>
          </cell>
          <cell r="D64" t="str">
            <v>B-20ST1:Zone3</v>
          </cell>
          <cell r="E64">
            <v>22</v>
          </cell>
          <cell r="F64">
            <v>100</v>
          </cell>
          <cell r="G64">
            <v>215</v>
          </cell>
          <cell r="H64">
            <v>195</v>
          </cell>
          <cell r="I64">
            <v>74</v>
          </cell>
          <cell r="J64">
            <v>202.2</v>
          </cell>
          <cell r="K64">
            <v>28.88</v>
          </cell>
          <cell r="L64">
            <v>231.08</v>
          </cell>
          <cell r="M64">
            <v>12.497836247187122</v>
          </cell>
          <cell r="N64">
            <v>4.08</v>
          </cell>
          <cell r="O64">
            <v>4.08</v>
          </cell>
          <cell r="P64">
            <v>0</v>
          </cell>
          <cell r="R64">
            <v>20178.041543026706</v>
          </cell>
          <cell r="S64">
            <v>7.0784313725490193</v>
          </cell>
          <cell r="T64">
            <v>56.637254901960787</v>
          </cell>
          <cell r="V64" t="str">
            <v xml:space="preserve">Assume WC as per picture after centrifuge 12.5%. </v>
          </cell>
          <cell r="W64">
            <v>4080</v>
          </cell>
          <cell r="X64">
            <v>0</v>
          </cell>
        </row>
        <row r="65">
          <cell r="B65">
            <v>41768</v>
          </cell>
          <cell r="C65" t="str">
            <v>B-20ST1</v>
          </cell>
          <cell r="D65" t="str">
            <v>B-20ST1:Zone3</v>
          </cell>
          <cell r="E65">
            <v>16.5</v>
          </cell>
          <cell r="F65">
            <v>100</v>
          </cell>
          <cell r="G65">
            <v>186</v>
          </cell>
          <cell r="H65">
            <v>187</v>
          </cell>
          <cell r="I65">
            <v>74</v>
          </cell>
          <cell r="J65">
            <v>210.87</v>
          </cell>
          <cell r="K65">
            <v>30.12</v>
          </cell>
          <cell r="L65">
            <v>240.99</v>
          </cell>
          <cell r="M65">
            <v>12.498443918834806</v>
          </cell>
          <cell r="N65">
            <v>4.1900000000000004</v>
          </cell>
          <cell r="O65">
            <v>4.1900000000000004</v>
          </cell>
          <cell r="P65">
            <v>0</v>
          </cell>
          <cell r="R65">
            <v>19870.062123583251</v>
          </cell>
          <cell r="S65">
            <v>7.1885441527446297</v>
          </cell>
          <cell r="T65">
            <v>57.515513126491648</v>
          </cell>
          <cell r="V65" t="str">
            <v>Assume WC as per picture after centrifuge 12.5%.</v>
          </cell>
          <cell r="W65">
            <v>4190</v>
          </cell>
          <cell r="X65">
            <v>0</v>
          </cell>
        </row>
        <row r="66">
          <cell r="B66">
            <v>41779</v>
          </cell>
          <cell r="C66" t="str">
            <v>B-20ST1</v>
          </cell>
          <cell r="D66" t="str">
            <v>B-20ST1:Zone3</v>
          </cell>
          <cell r="E66">
            <v>15</v>
          </cell>
          <cell r="F66">
            <v>100</v>
          </cell>
          <cell r="G66">
            <v>174</v>
          </cell>
          <cell r="H66">
            <v>194</v>
          </cell>
          <cell r="I66">
            <v>75</v>
          </cell>
          <cell r="J66">
            <v>239.7</v>
          </cell>
          <cell r="K66">
            <v>34.24</v>
          </cell>
          <cell r="L66">
            <v>273.94</v>
          </cell>
          <cell r="M66">
            <v>12.499087391399577</v>
          </cell>
          <cell r="N66">
            <v>4.8099999999999996</v>
          </cell>
          <cell r="O66">
            <v>4.8099999999999996</v>
          </cell>
          <cell r="P66">
            <v>0</v>
          </cell>
          <cell r="R66">
            <v>20066.750104297036</v>
          </cell>
          <cell r="S66">
            <v>7.1185031185031189</v>
          </cell>
          <cell r="T66">
            <v>56.952182952182952</v>
          </cell>
          <cell r="V66" t="str">
            <v>Assume WC 12.5%. oil rate = total liquid rate, water mwter broken.</v>
          </cell>
          <cell r="W66">
            <v>4810</v>
          </cell>
          <cell r="X66">
            <v>0</v>
          </cell>
        </row>
        <row r="67">
          <cell r="B67">
            <v>41795</v>
          </cell>
          <cell r="C67" t="str">
            <v>B-20ST1</v>
          </cell>
          <cell r="D67" t="str">
            <v>B-20ST1:Zone3</v>
          </cell>
          <cell r="E67">
            <v>19</v>
          </cell>
          <cell r="F67">
            <v>100</v>
          </cell>
          <cell r="G67">
            <v>225</v>
          </cell>
          <cell r="H67">
            <v>190</v>
          </cell>
          <cell r="I67">
            <v>75</v>
          </cell>
          <cell r="J67">
            <v>191</v>
          </cell>
          <cell r="K67">
            <v>27.37</v>
          </cell>
          <cell r="L67">
            <v>218.37</v>
          </cell>
          <cell r="M67">
            <v>12.533772954160369</v>
          </cell>
          <cell r="N67">
            <v>4.16</v>
          </cell>
          <cell r="O67">
            <v>4.16</v>
          </cell>
          <cell r="P67">
            <v>0</v>
          </cell>
          <cell r="R67">
            <v>21780.104712041884</v>
          </cell>
          <cell r="S67">
            <v>6.5793269230769234</v>
          </cell>
          <cell r="T67">
            <v>52.49278846153846</v>
          </cell>
          <cell r="V67" t="str">
            <v>Assume WC 12.5%. oil rate = total liquid rate, water mwter broken.</v>
          </cell>
          <cell r="W67">
            <v>4160</v>
          </cell>
          <cell r="X67">
            <v>0</v>
          </cell>
        </row>
        <row r="68">
          <cell r="B68">
            <v>41812</v>
          </cell>
          <cell r="C68" t="str">
            <v>B-20ST1</v>
          </cell>
          <cell r="D68" t="str">
            <v>B-20ST1:Zone3</v>
          </cell>
          <cell r="E68">
            <v>10</v>
          </cell>
          <cell r="F68">
            <v>100</v>
          </cell>
          <cell r="G68">
            <v>219</v>
          </cell>
          <cell r="H68">
            <v>196</v>
          </cell>
          <cell r="I68">
            <v>75</v>
          </cell>
          <cell r="J68">
            <v>216.74</v>
          </cell>
          <cell r="K68">
            <v>4.2</v>
          </cell>
          <cell r="L68">
            <v>220.94</v>
          </cell>
          <cell r="M68">
            <v>1.9009685887571286</v>
          </cell>
          <cell r="N68">
            <v>4.1900000000000004</v>
          </cell>
          <cell r="O68">
            <v>4.1900000000000004</v>
          </cell>
          <cell r="P68">
            <v>0</v>
          </cell>
          <cell r="R68">
            <v>19331.918427609118</v>
          </cell>
          <cell r="S68">
            <v>1.0023866348448687</v>
          </cell>
          <cell r="T68">
            <v>52.730310262529834</v>
          </cell>
          <cell r="V68" t="str">
            <v>Lab WC 2%</v>
          </cell>
          <cell r="W68">
            <v>4190</v>
          </cell>
          <cell r="X68">
            <v>0</v>
          </cell>
        </row>
        <row r="69">
          <cell r="B69">
            <v>41839</v>
          </cell>
          <cell r="C69" t="str">
            <v>B-20ST1</v>
          </cell>
          <cell r="D69" t="str">
            <v>B-20ST1:Zone3</v>
          </cell>
          <cell r="E69">
            <v>10</v>
          </cell>
          <cell r="F69">
            <v>100</v>
          </cell>
          <cell r="G69">
            <v>198</v>
          </cell>
          <cell r="H69">
            <v>193</v>
          </cell>
          <cell r="I69">
            <v>75</v>
          </cell>
          <cell r="J69">
            <v>195</v>
          </cell>
          <cell r="K69">
            <v>8</v>
          </cell>
          <cell r="L69">
            <v>203</v>
          </cell>
          <cell r="M69">
            <v>3.9408866995073892</v>
          </cell>
          <cell r="N69">
            <v>4.22</v>
          </cell>
          <cell r="O69">
            <v>4.22</v>
          </cell>
          <cell r="P69">
            <v>0</v>
          </cell>
          <cell r="R69">
            <v>21641.025641025641</v>
          </cell>
          <cell r="S69">
            <v>1.8957345971563981</v>
          </cell>
          <cell r="T69">
            <v>48.104265402843602</v>
          </cell>
          <cell r="V69" t="str">
            <v>Lab WC 4%</v>
          </cell>
          <cell r="W69">
            <v>4220</v>
          </cell>
          <cell r="X69">
            <v>0</v>
          </cell>
        </row>
        <row r="70">
          <cell r="B70">
            <v>41893</v>
          </cell>
          <cell r="C70" t="str">
            <v>B-20ST1</v>
          </cell>
          <cell r="D70" t="str">
            <v>B-20ST1:Zone3</v>
          </cell>
          <cell r="E70">
            <v>24</v>
          </cell>
          <cell r="F70">
            <v>100</v>
          </cell>
          <cell r="G70">
            <v>185</v>
          </cell>
          <cell r="H70">
            <v>186</v>
          </cell>
          <cell r="I70">
            <v>75</v>
          </cell>
          <cell r="J70">
            <v>213.13</v>
          </cell>
          <cell r="K70">
            <v>8.8800000000000008</v>
          </cell>
          <cell r="L70">
            <v>222.01</v>
          </cell>
          <cell r="M70">
            <v>3.9998198279356787</v>
          </cell>
          <cell r="N70">
            <v>4.01</v>
          </cell>
          <cell r="O70">
            <v>4.01</v>
          </cell>
          <cell r="P70">
            <v>0</v>
          </cell>
          <cell r="R70">
            <v>18814.807863745133</v>
          </cell>
          <cell r="S70">
            <v>2.2144638403990027</v>
          </cell>
          <cell r="T70">
            <v>55.364089775561098</v>
          </cell>
          <cell r="V70" t="str">
            <v>Lab WC 4%</v>
          </cell>
          <cell r="W70">
            <v>4010</v>
          </cell>
          <cell r="X70">
            <v>0</v>
          </cell>
        </row>
        <row r="71">
          <cell r="B71">
            <v>41905</v>
          </cell>
          <cell r="C71" t="str">
            <v>B-20ST1</v>
          </cell>
          <cell r="D71" t="str">
            <v>B-20ST1:Zone3</v>
          </cell>
          <cell r="E71">
            <v>23</v>
          </cell>
          <cell r="F71">
            <v>100</v>
          </cell>
          <cell r="G71">
            <v>203</v>
          </cell>
          <cell r="H71">
            <v>193</v>
          </cell>
          <cell r="I71">
            <v>75</v>
          </cell>
          <cell r="J71">
            <v>258.14</v>
          </cell>
          <cell r="K71">
            <v>2.61</v>
          </cell>
          <cell r="L71">
            <v>260.75</v>
          </cell>
          <cell r="M71">
            <v>1.0009587727708533</v>
          </cell>
          <cell r="N71">
            <v>3.91</v>
          </cell>
          <cell r="O71">
            <v>3.91</v>
          </cell>
          <cell r="P71">
            <v>0</v>
          </cell>
          <cell r="R71">
            <v>15146.819555280081</v>
          </cell>
          <cell r="S71">
            <v>0.6675191815856778</v>
          </cell>
          <cell r="T71">
            <v>66.687979539641944</v>
          </cell>
          <cell r="V71" t="str">
            <v>Lab WC 24Sep2014 trace</v>
          </cell>
          <cell r="W71">
            <v>3910</v>
          </cell>
          <cell r="X71">
            <v>0</v>
          </cell>
        </row>
        <row r="72">
          <cell r="B72">
            <v>41910</v>
          </cell>
          <cell r="C72" t="str">
            <v>B-20ST1</v>
          </cell>
          <cell r="D72" t="str">
            <v>B-20ST1:Zone3</v>
          </cell>
          <cell r="E72">
            <v>19</v>
          </cell>
          <cell r="F72">
            <v>100</v>
          </cell>
          <cell r="G72">
            <v>202</v>
          </cell>
          <cell r="H72">
            <v>195</v>
          </cell>
          <cell r="I72">
            <v>75</v>
          </cell>
          <cell r="J72">
            <v>245.02</v>
          </cell>
          <cell r="K72">
            <v>24.23</v>
          </cell>
          <cell r="L72">
            <v>269.25</v>
          </cell>
          <cell r="M72">
            <v>8.9990714948932222</v>
          </cell>
          <cell r="N72">
            <v>3.97</v>
          </cell>
          <cell r="O72">
            <v>3.97</v>
          </cell>
          <cell r="P72">
            <v>0</v>
          </cell>
          <cell r="R72">
            <v>16202.758958452372</v>
          </cell>
          <cell r="S72">
            <v>6.103274559193955</v>
          </cell>
          <cell r="T72">
            <v>67.821158690176318</v>
          </cell>
          <cell r="V72" t="str">
            <v>Lab WC 9%</v>
          </cell>
          <cell r="W72">
            <v>3970</v>
          </cell>
          <cell r="X72">
            <v>0</v>
          </cell>
        </row>
        <row r="73">
          <cell r="B73">
            <v>41919</v>
          </cell>
          <cell r="C73" t="str">
            <v>B-20ST1</v>
          </cell>
          <cell r="D73" t="str">
            <v>B-20ST1:Zone3</v>
          </cell>
          <cell r="E73">
            <v>23.5</v>
          </cell>
          <cell r="F73">
            <v>100</v>
          </cell>
          <cell r="G73">
            <v>197</v>
          </cell>
          <cell r="H73">
            <v>191</v>
          </cell>
          <cell r="I73">
            <v>76</v>
          </cell>
          <cell r="J73">
            <v>238.88</v>
          </cell>
          <cell r="K73">
            <v>23.63</v>
          </cell>
          <cell r="L73">
            <v>262.51</v>
          </cell>
          <cell r="M73">
            <v>9.001561845263037</v>
          </cell>
          <cell r="N73">
            <v>4.0199999999999996</v>
          </cell>
          <cell r="O73">
            <v>4.0199999999999996</v>
          </cell>
          <cell r="P73">
            <v>0</v>
          </cell>
          <cell r="R73">
            <v>16828.533154722038</v>
          </cell>
          <cell r="S73">
            <v>5.878109452736318</v>
          </cell>
          <cell r="T73">
            <v>65.300995024875618</v>
          </cell>
          <cell r="V73" t="str">
            <v>Assume WC 9%</v>
          </cell>
          <cell r="W73">
            <v>4019.9999999999995</v>
          </cell>
          <cell r="X73">
            <v>0</v>
          </cell>
        </row>
        <row r="74">
          <cell r="B74">
            <v>41931</v>
          </cell>
          <cell r="C74" t="str">
            <v>B-20ST1</v>
          </cell>
          <cell r="D74" t="str">
            <v>B-20ST1:Zone3</v>
          </cell>
          <cell r="E74">
            <v>22</v>
          </cell>
          <cell r="F74">
            <v>100</v>
          </cell>
          <cell r="G74">
            <v>257</v>
          </cell>
          <cell r="H74">
            <v>194</v>
          </cell>
          <cell r="I74">
            <v>76</v>
          </cell>
          <cell r="J74">
            <v>231.86</v>
          </cell>
          <cell r="K74">
            <v>22.93</v>
          </cell>
          <cell r="L74">
            <v>254.79</v>
          </cell>
          <cell r="M74">
            <v>8.999568271910201</v>
          </cell>
          <cell r="N74">
            <v>2.9</v>
          </cell>
          <cell r="O74">
            <v>2.9</v>
          </cell>
          <cell r="P74">
            <v>0</v>
          </cell>
          <cell r="R74">
            <v>12507.547658069525</v>
          </cell>
          <cell r="S74">
            <v>7.9068965517241381</v>
          </cell>
          <cell r="T74">
            <v>87.858620689655169</v>
          </cell>
          <cell r="V74" t="str">
            <v>Assume WC 9%. Gas drop.</v>
          </cell>
          <cell r="W74">
            <v>2900</v>
          </cell>
          <cell r="X74">
            <v>0</v>
          </cell>
        </row>
        <row r="75">
          <cell r="B75">
            <v>41943</v>
          </cell>
          <cell r="C75" t="str">
            <v>B-20ST1</v>
          </cell>
          <cell r="D75" t="str">
            <v>B-20ST1:Zone3</v>
          </cell>
          <cell r="E75">
            <v>23</v>
          </cell>
          <cell r="F75">
            <v>100</v>
          </cell>
          <cell r="G75">
            <v>184</v>
          </cell>
          <cell r="H75">
            <v>196</v>
          </cell>
          <cell r="I75">
            <v>76</v>
          </cell>
          <cell r="J75">
            <v>216.3</v>
          </cell>
          <cell r="K75">
            <v>32.32</v>
          </cell>
          <cell r="L75">
            <v>248.62</v>
          </cell>
          <cell r="M75">
            <v>12.999758667846512</v>
          </cell>
          <cell r="N75">
            <v>4.25</v>
          </cell>
          <cell r="O75">
            <v>4.25</v>
          </cell>
          <cell r="P75">
            <v>0</v>
          </cell>
          <cell r="R75">
            <v>19648.636153490523</v>
          </cell>
          <cell r="S75">
            <v>7.604705882352941</v>
          </cell>
          <cell r="T75">
            <v>58.498823529411766</v>
          </cell>
          <cell r="V75" t="str">
            <v>Lab WC 13%</v>
          </cell>
          <cell r="W75">
            <v>4250</v>
          </cell>
          <cell r="X75">
            <v>0</v>
          </cell>
        </row>
        <row r="76">
          <cell r="B76">
            <v>41957</v>
          </cell>
          <cell r="C76" t="str">
            <v>B-20ST1</v>
          </cell>
          <cell r="D76" t="str">
            <v>B-20ST1:Zone3</v>
          </cell>
          <cell r="E76">
            <v>24</v>
          </cell>
          <cell r="F76">
            <v>100</v>
          </cell>
          <cell r="G76">
            <v>186</v>
          </cell>
          <cell r="H76">
            <v>190</v>
          </cell>
          <cell r="I76">
            <v>76</v>
          </cell>
          <cell r="J76">
            <v>182.56</v>
          </cell>
          <cell r="K76">
            <v>27.28</v>
          </cell>
          <cell r="L76">
            <v>209.84</v>
          </cell>
          <cell r="M76">
            <v>13.000381242851697</v>
          </cell>
          <cell r="N76">
            <v>4.42</v>
          </cell>
          <cell r="O76">
            <v>4.42</v>
          </cell>
          <cell r="P76">
            <v>0</v>
          </cell>
          <cell r="R76">
            <v>24211.218229623137</v>
          </cell>
          <cell r="S76">
            <v>6.1719457013574663</v>
          </cell>
          <cell r="T76">
            <v>47.475113122171948</v>
          </cell>
          <cell r="V76" t="str">
            <v>Lab WC 13% (1 Nov 2014)</v>
          </cell>
          <cell r="W76">
            <v>4420</v>
          </cell>
          <cell r="X76">
            <v>0</v>
          </cell>
        </row>
        <row r="77">
          <cell r="B77">
            <v>41970</v>
          </cell>
          <cell r="C77" t="str">
            <v>B-20ST1</v>
          </cell>
          <cell r="D77" t="str">
            <v>B-20ST1:Zone3</v>
          </cell>
          <cell r="E77">
            <v>24</v>
          </cell>
          <cell r="F77">
            <v>100</v>
          </cell>
          <cell r="G77">
            <v>196</v>
          </cell>
          <cell r="H77">
            <v>196</v>
          </cell>
          <cell r="I77">
            <v>76</v>
          </cell>
          <cell r="J77">
            <v>207.8</v>
          </cell>
          <cell r="K77">
            <v>31.05</v>
          </cell>
          <cell r="L77">
            <v>238.85</v>
          </cell>
          <cell r="M77">
            <v>12.9997906635964</v>
          </cell>
          <cell r="N77">
            <v>3.9</v>
          </cell>
          <cell r="O77">
            <v>3.9</v>
          </cell>
          <cell r="P77">
            <v>0</v>
          </cell>
          <cell r="R77">
            <v>18768.046198267566</v>
          </cell>
          <cell r="S77">
            <v>7.9615384615384617</v>
          </cell>
          <cell r="T77">
            <v>61.243589743589745</v>
          </cell>
          <cell r="V77" t="str">
            <v>Lab WC 13% (1 Nov 2014)</v>
          </cell>
          <cell r="W77">
            <v>3900</v>
          </cell>
          <cell r="X77">
            <v>0</v>
          </cell>
        </row>
        <row r="78">
          <cell r="B78">
            <v>41987</v>
          </cell>
          <cell r="C78" t="str">
            <v>B-20ST1</v>
          </cell>
          <cell r="D78" t="str">
            <v>B-20ST1:Zone3</v>
          </cell>
          <cell r="E78">
            <v>25</v>
          </cell>
          <cell r="F78">
            <v>100</v>
          </cell>
          <cell r="G78">
            <v>179</v>
          </cell>
          <cell r="H78">
            <v>188</v>
          </cell>
          <cell r="I78">
            <v>76</v>
          </cell>
          <cell r="J78">
            <v>198.26</v>
          </cell>
          <cell r="K78">
            <v>22.03</v>
          </cell>
          <cell r="L78">
            <v>220.29</v>
          </cell>
          <cell r="M78">
            <v>10.000453947069772</v>
          </cell>
          <cell r="N78">
            <v>3.96</v>
          </cell>
          <cell r="O78">
            <v>3.96</v>
          </cell>
          <cell r="P78">
            <v>0</v>
          </cell>
          <cell r="R78">
            <v>19973.771814788663</v>
          </cell>
          <cell r="S78">
            <v>5.5631313131313131</v>
          </cell>
          <cell r="T78">
            <v>55.628787878787875</v>
          </cell>
          <cell r="V78" t="str">
            <v>Lab WC 10% (14 Dec 2014)</v>
          </cell>
          <cell r="W78">
            <v>3960</v>
          </cell>
          <cell r="X78">
            <v>0</v>
          </cell>
        </row>
        <row r="79">
          <cell r="B79">
            <v>41995</v>
          </cell>
          <cell r="C79" t="str">
            <v>B-20ST1</v>
          </cell>
          <cell r="D79" t="str">
            <v>B-20ST1:Zone3</v>
          </cell>
          <cell r="E79">
            <v>25.5</v>
          </cell>
          <cell r="F79">
            <v>100</v>
          </cell>
          <cell r="G79">
            <v>209</v>
          </cell>
          <cell r="H79">
            <v>185</v>
          </cell>
          <cell r="I79">
            <v>77</v>
          </cell>
          <cell r="J79">
            <v>202.23</v>
          </cell>
          <cell r="K79">
            <v>22.47</v>
          </cell>
          <cell r="L79">
            <v>224.7</v>
          </cell>
          <cell r="M79">
            <v>10</v>
          </cell>
          <cell r="N79">
            <v>4.1399999999999997</v>
          </cell>
          <cell r="O79">
            <v>4.1399999999999997</v>
          </cell>
          <cell r="P79">
            <v>0</v>
          </cell>
          <cell r="R79">
            <v>20471.740097908321</v>
          </cell>
          <cell r="S79">
            <v>5.4275362318840576</v>
          </cell>
          <cell r="T79">
            <v>54.275362318840578</v>
          </cell>
          <cell r="V79" t="str">
            <v>Lab WC 10% (14 Dec 2014)</v>
          </cell>
          <cell r="W79">
            <v>4140</v>
          </cell>
          <cell r="X79">
            <v>0</v>
          </cell>
        </row>
        <row r="80">
          <cell r="B80">
            <v>42006</v>
          </cell>
          <cell r="C80" t="str">
            <v>B-20ST1</v>
          </cell>
          <cell r="D80" t="str">
            <v>B-20ST1:Zone3</v>
          </cell>
          <cell r="E80">
            <v>24</v>
          </cell>
          <cell r="F80">
            <v>100</v>
          </cell>
          <cell r="G80">
            <v>195</v>
          </cell>
          <cell r="H80">
            <v>184</v>
          </cell>
          <cell r="I80">
            <v>76</v>
          </cell>
          <cell r="J80">
            <v>194.07</v>
          </cell>
          <cell r="K80">
            <v>21.56</v>
          </cell>
          <cell r="L80">
            <v>215.63</v>
          </cell>
          <cell r="M80">
            <v>9.998608727913556</v>
          </cell>
          <cell r="N80">
            <v>3.8</v>
          </cell>
          <cell r="O80">
            <v>3.8</v>
          </cell>
          <cell r="P80">
            <v>0</v>
          </cell>
          <cell r="R80">
            <v>19580.563714123771</v>
          </cell>
          <cell r="S80">
            <v>5.6736842105263161</v>
          </cell>
          <cell r="T80">
            <v>56.744736842105262</v>
          </cell>
          <cell r="V80" t="str">
            <v>Lab WC 10% (14 Dec 2014)</v>
          </cell>
          <cell r="W80">
            <v>3800</v>
          </cell>
          <cell r="X80">
            <v>0</v>
          </cell>
        </row>
        <row r="81">
          <cell r="B81">
            <v>42020</v>
          </cell>
          <cell r="C81" t="str">
            <v>B-20ST1</v>
          </cell>
          <cell r="D81" t="str">
            <v>B-20ST1:Zone3</v>
          </cell>
          <cell r="E81">
            <v>23</v>
          </cell>
          <cell r="F81">
            <v>100</v>
          </cell>
          <cell r="G81">
            <v>189</v>
          </cell>
          <cell r="H81">
            <v>185</v>
          </cell>
          <cell r="I81">
            <v>75</v>
          </cell>
          <cell r="J81">
            <v>181</v>
          </cell>
          <cell r="K81">
            <v>20.11</v>
          </cell>
          <cell r="L81">
            <v>201.11</v>
          </cell>
          <cell r="M81">
            <v>9.9995027596837556</v>
          </cell>
          <cell r="N81">
            <v>3.84</v>
          </cell>
          <cell r="O81">
            <v>3.84</v>
          </cell>
          <cell r="P81">
            <v>0</v>
          </cell>
          <cell r="R81">
            <v>21215.469613259669</v>
          </cell>
          <cell r="S81">
            <v>5.236979166666667</v>
          </cell>
          <cell r="T81">
            <v>52.372395833333336</v>
          </cell>
          <cell r="V81" t="str">
            <v>Lab WC 10% (14 Dec 2014)</v>
          </cell>
          <cell r="W81">
            <v>3840</v>
          </cell>
          <cell r="X81">
            <v>0</v>
          </cell>
        </row>
        <row r="82">
          <cell r="B82">
            <v>42033</v>
          </cell>
          <cell r="C82" t="str">
            <v>B-20ST1</v>
          </cell>
          <cell r="D82" t="str">
            <v>B-20ST1:Zone3</v>
          </cell>
          <cell r="E82">
            <v>25</v>
          </cell>
          <cell r="F82">
            <v>100</v>
          </cell>
          <cell r="G82">
            <v>183</v>
          </cell>
          <cell r="H82">
            <v>189</v>
          </cell>
          <cell r="I82">
            <v>76</v>
          </cell>
          <cell r="J82">
            <v>164.91</v>
          </cell>
          <cell r="K82">
            <v>18.32</v>
          </cell>
          <cell r="L82">
            <v>183.23</v>
          </cell>
          <cell r="M82">
            <v>9.9983627135294437</v>
          </cell>
          <cell r="N82">
            <v>3.98</v>
          </cell>
          <cell r="O82">
            <v>3.98</v>
          </cell>
          <cell r="P82">
            <v>0</v>
          </cell>
          <cell r="R82">
            <v>24134.37632648111</v>
          </cell>
          <cell r="S82">
            <v>4.6030150753768844</v>
          </cell>
          <cell r="T82">
            <v>46.037688442211056</v>
          </cell>
          <cell r="V82" t="str">
            <v>Lab WC 10% (14 Dec 2014)</v>
          </cell>
          <cell r="W82">
            <v>3980</v>
          </cell>
          <cell r="X82">
            <v>0</v>
          </cell>
        </row>
        <row r="83">
          <cell r="B83">
            <v>42049</v>
          </cell>
          <cell r="C83" t="str">
            <v>B-20ST1</v>
          </cell>
          <cell r="D83" t="str">
            <v>B-20ST1:Zone3</v>
          </cell>
          <cell r="E83">
            <v>22</v>
          </cell>
          <cell r="F83">
            <v>100</v>
          </cell>
          <cell r="G83">
            <v>177</v>
          </cell>
          <cell r="H83">
            <v>191</v>
          </cell>
          <cell r="I83">
            <v>76</v>
          </cell>
          <cell r="J83">
            <v>226.05</v>
          </cell>
          <cell r="K83">
            <v>25.12</v>
          </cell>
          <cell r="L83">
            <v>251.17</v>
          </cell>
          <cell r="M83">
            <v>10.00119441016045</v>
          </cell>
          <cell r="N83">
            <v>4.0599999999999996</v>
          </cell>
          <cell r="O83">
            <v>4.0599999999999996</v>
          </cell>
          <cell r="P83">
            <v>0</v>
          </cell>
          <cell r="R83">
            <v>17960.628179606283</v>
          </cell>
          <cell r="S83">
            <v>6.1871921182266014</v>
          </cell>
          <cell r="T83">
            <v>61.864532019704434</v>
          </cell>
          <cell r="V83" t="str">
            <v>Assume lab WC 10% (14 Dec 2014)</v>
          </cell>
          <cell r="W83">
            <v>4059.9999999999995</v>
          </cell>
          <cell r="X83">
            <v>0</v>
          </cell>
        </row>
        <row r="84">
          <cell r="B84">
            <v>42058</v>
          </cell>
          <cell r="C84" t="str">
            <v>B-20ST1</v>
          </cell>
          <cell r="D84" t="str">
            <v>B-20ST1:Zone3</v>
          </cell>
          <cell r="E84">
            <v>23</v>
          </cell>
          <cell r="F84">
            <v>100</v>
          </cell>
          <cell r="G84">
            <v>194</v>
          </cell>
          <cell r="H84">
            <v>193</v>
          </cell>
          <cell r="I84">
            <v>77</v>
          </cell>
          <cell r="J84">
            <v>181.72</v>
          </cell>
          <cell r="K84">
            <v>20.190000000000001</v>
          </cell>
          <cell r="L84">
            <v>201.91</v>
          </cell>
          <cell r="M84">
            <v>9.9995047298301216</v>
          </cell>
          <cell r="N84">
            <v>3.92</v>
          </cell>
          <cell r="O84">
            <v>3.92</v>
          </cell>
          <cell r="P84">
            <v>0</v>
          </cell>
          <cell r="R84">
            <v>21571.648690292757</v>
          </cell>
          <cell r="S84">
            <v>5.1505102040816331</v>
          </cell>
          <cell r="T84">
            <v>51.507653061224488</v>
          </cell>
          <cell r="V84" t="str">
            <v xml:space="preserve">Assume c 10% (14 Dec 2014). No sample. </v>
          </cell>
          <cell r="W84">
            <v>3920</v>
          </cell>
          <cell r="X84">
            <v>0</v>
          </cell>
        </row>
        <row r="85">
          <cell r="B85">
            <v>42070</v>
          </cell>
          <cell r="C85" t="str">
            <v>B-20ST1</v>
          </cell>
          <cell r="D85" t="str">
            <v>B-20ST1:Zone3</v>
          </cell>
          <cell r="E85">
            <v>23</v>
          </cell>
          <cell r="F85">
            <v>100</v>
          </cell>
          <cell r="G85">
            <v>205</v>
          </cell>
          <cell r="H85">
            <v>189</v>
          </cell>
          <cell r="I85">
            <v>78</v>
          </cell>
          <cell r="J85">
            <v>200.09</v>
          </cell>
          <cell r="K85">
            <v>22.23</v>
          </cell>
          <cell r="L85">
            <v>222.32</v>
          </cell>
          <cell r="M85">
            <v>9.9991003958258364</v>
          </cell>
          <cell r="N85">
            <v>3.71</v>
          </cell>
          <cell r="O85">
            <v>3.71</v>
          </cell>
          <cell r="P85">
            <v>0</v>
          </cell>
          <cell r="R85">
            <v>18541.656254685393</v>
          </cell>
          <cell r="S85">
            <v>5.9919137466307282</v>
          </cell>
          <cell r="T85">
            <v>59.924528301886795</v>
          </cell>
          <cell r="V85" t="str">
            <v>Assume WC 10% (14 Dec 2014)</v>
          </cell>
          <cell r="W85">
            <v>3710</v>
          </cell>
          <cell r="X85">
            <v>0</v>
          </cell>
        </row>
        <row r="86">
          <cell r="B86">
            <v>42105</v>
          </cell>
          <cell r="C86" t="str">
            <v>B-20ST1</v>
          </cell>
          <cell r="D86" t="str">
            <v>B-20ST1:Zone3</v>
          </cell>
          <cell r="E86">
            <v>23</v>
          </cell>
          <cell r="F86">
            <v>100</v>
          </cell>
          <cell r="G86">
            <v>212</v>
          </cell>
          <cell r="H86">
            <v>195</v>
          </cell>
          <cell r="I86">
            <v>78</v>
          </cell>
          <cell r="J86">
            <v>278.19</v>
          </cell>
          <cell r="K86">
            <v>24.19</v>
          </cell>
          <cell r="L86">
            <v>302.38</v>
          </cell>
          <cell r="M86">
            <v>7.999867716118791</v>
          </cell>
          <cell r="N86">
            <v>3.54</v>
          </cell>
          <cell r="O86">
            <v>3.54</v>
          </cell>
          <cell r="P86">
            <v>0</v>
          </cell>
          <cell r="R86">
            <v>12725.115927962903</v>
          </cell>
          <cell r="S86">
            <v>6.833333333333333</v>
          </cell>
          <cell r="T86">
            <v>85.418079096045204</v>
          </cell>
          <cell r="V86" t="str">
            <v>Lab WC 8%</v>
          </cell>
          <cell r="W86">
            <v>3540</v>
          </cell>
          <cell r="X86">
            <v>0</v>
          </cell>
        </row>
        <row r="87">
          <cell r="B87">
            <v>42117</v>
          </cell>
          <cell r="C87" t="str">
            <v>B-20ST1</v>
          </cell>
          <cell r="D87" t="str">
            <v>B-20ST1:Zone3</v>
          </cell>
          <cell r="E87">
            <v>23</v>
          </cell>
          <cell r="F87">
            <v>100</v>
          </cell>
          <cell r="G87">
            <v>194</v>
          </cell>
          <cell r="H87">
            <v>193</v>
          </cell>
          <cell r="I87">
            <v>77</v>
          </cell>
          <cell r="J87">
            <v>272.42</v>
          </cell>
          <cell r="K87">
            <v>23.687999999999999</v>
          </cell>
          <cell r="L87">
            <v>296.108</v>
          </cell>
          <cell r="M87">
            <v>7.9997838626447111</v>
          </cell>
          <cell r="N87">
            <v>3.75</v>
          </cell>
          <cell r="O87">
            <v>3.75</v>
          </cell>
          <cell r="P87">
            <v>0</v>
          </cell>
          <cell r="R87">
            <v>13765.509140298069</v>
          </cell>
          <cell r="S87">
            <v>6.3167999999999997</v>
          </cell>
          <cell r="T87">
            <v>78.962133333333327</v>
          </cell>
          <cell r="V87" t="str">
            <v>Assume WC 8% (13 April 2015)</v>
          </cell>
          <cell r="W87">
            <v>3750</v>
          </cell>
          <cell r="X87">
            <v>0</v>
          </cell>
        </row>
        <row r="88">
          <cell r="B88">
            <v>42145</v>
          </cell>
          <cell r="C88" t="str">
            <v>B-20ST1</v>
          </cell>
          <cell r="D88" t="str">
            <v>B-20ST1:Zone3</v>
          </cell>
          <cell r="E88">
            <v>35</v>
          </cell>
          <cell r="F88">
            <v>100</v>
          </cell>
          <cell r="G88">
            <v>190</v>
          </cell>
          <cell r="H88">
            <v>185</v>
          </cell>
          <cell r="I88">
            <v>76</v>
          </cell>
          <cell r="J88">
            <v>125.95</v>
          </cell>
          <cell r="K88">
            <v>31.486999999999998</v>
          </cell>
          <cell r="L88">
            <v>157.43700000000001</v>
          </cell>
          <cell r="M88">
            <v>19.999745930118078</v>
          </cell>
          <cell r="N88">
            <v>3.33</v>
          </cell>
          <cell r="O88">
            <v>3.33</v>
          </cell>
          <cell r="P88">
            <v>0</v>
          </cell>
          <cell r="R88">
            <v>26439.063120285828</v>
          </cell>
          <cell r="S88">
            <v>9.4555555555555557</v>
          </cell>
          <cell r="T88">
            <v>47.278378378378378</v>
          </cell>
          <cell r="V88" t="str">
            <v>Lab WC 20%</v>
          </cell>
          <cell r="W88">
            <v>3330</v>
          </cell>
          <cell r="X88">
            <v>0</v>
          </cell>
        </row>
        <row r="89">
          <cell r="B89">
            <v>42161</v>
          </cell>
          <cell r="C89" t="str">
            <v>B-20ST1</v>
          </cell>
          <cell r="D89" t="str">
            <v>B-20ST1:Zone3</v>
          </cell>
          <cell r="E89">
            <v>23</v>
          </cell>
          <cell r="F89">
            <v>100</v>
          </cell>
          <cell r="G89">
            <v>202</v>
          </cell>
          <cell r="H89">
            <v>194</v>
          </cell>
          <cell r="I89">
            <v>75</v>
          </cell>
          <cell r="J89">
            <v>153.49</v>
          </cell>
          <cell r="K89">
            <v>38.369999999999997</v>
          </cell>
          <cell r="L89">
            <v>191.86</v>
          </cell>
          <cell r="M89">
            <v>19.998957573230481</v>
          </cell>
          <cell r="N89">
            <v>3.62</v>
          </cell>
          <cell r="O89">
            <v>3.62</v>
          </cell>
          <cell r="P89">
            <v>0</v>
          </cell>
          <cell r="R89">
            <v>23584.598345169066</v>
          </cell>
          <cell r="S89">
            <v>10.599447513812155</v>
          </cell>
          <cell r="T89">
            <v>53</v>
          </cell>
          <cell r="V89" t="str">
            <v>Assume Lab WC 20%</v>
          </cell>
          <cell r="W89">
            <v>3620</v>
          </cell>
          <cell r="X89">
            <v>0</v>
          </cell>
        </row>
        <row r="90">
          <cell r="B90">
            <v>42178</v>
          </cell>
          <cell r="C90" t="str">
            <v>B-20ST1</v>
          </cell>
          <cell r="D90" t="str">
            <v>B-20ST1:Zone3</v>
          </cell>
          <cell r="E90">
            <v>23</v>
          </cell>
          <cell r="F90">
            <v>100</v>
          </cell>
          <cell r="G90">
            <v>204</v>
          </cell>
          <cell r="H90">
            <v>182</v>
          </cell>
          <cell r="I90">
            <v>76</v>
          </cell>
          <cell r="J90">
            <v>131.06</v>
          </cell>
          <cell r="K90">
            <v>17.872</v>
          </cell>
          <cell r="L90">
            <v>148.93199999999999</v>
          </cell>
          <cell r="M90">
            <v>12.000107431579513</v>
          </cell>
          <cell r="N90">
            <v>3.56</v>
          </cell>
          <cell r="O90">
            <v>3.56</v>
          </cell>
          <cell r="P90">
            <v>0</v>
          </cell>
          <cell r="R90">
            <v>27163.131390202961</v>
          </cell>
          <cell r="S90">
            <v>5.0202247191011233</v>
          </cell>
          <cell r="T90">
            <v>41.83483146067416</v>
          </cell>
          <cell r="V90" t="str">
            <v>WC lab 8 june 2015 12%</v>
          </cell>
          <cell r="W90">
            <v>3560</v>
          </cell>
          <cell r="X90">
            <v>0</v>
          </cell>
        </row>
        <row r="91">
          <cell r="B91">
            <v>42201</v>
          </cell>
          <cell r="C91" t="str">
            <v>B-20ST1</v>
          </cell>
          <cell r="D91" t="str">
            <v>B-20ST1:Zone3</v>
          </cell>
          <cell r="E91">
            <v>23.5</v>
          </cell>
          <cell r="F91">
            <v>100</v>
          </cell>
          <cell r="G91">
            <v>203</v>
          </cell>
          <cell r="H91">
            <v>184</v>
          </cell>
          <cell r="I91">
            <v>75</v>
          </cell>
          <cell r="J91">
            <v>183.92</v>
          </cell>
          <cell r="K91">
            <v>1.85778</v>
          </cell>
          <cell r="L91">
            <v>185.77778000000001</v>
          </cell>
          <cell r="M91">
            <v>1.0000011842105121</v>
          </cell>
          <cell r="N91">
            <v>3.1</v>
          </cell>
          <cell r="O91">
            <v>3.1</v>
          </cell>
          <cell r="P91">
            <v>0</v>
          </cell>
          <cell r="R91">
            <v>16855.154414963028</v>
          </cell>
          <cell r="S91">
            <v>0.59928387096774194</v>
          </cell>
          <cell r="T91">
            <v>59.928316129032261</v>
          </cell>
          <cell r="W91">
            <v>3100</v>
          </cell>
          <cell r="X91">
            <v>0</v>
          </cell>
        </row>
        <row r="92">
          <cell r="B92">
            <v>42210</v>
          </cell>
          <cell r="C92" t="str">
            <v>B-20ST1</v>
          </cell>
          <cell r="D92" t="str">
            <v>B-20ST1:Zone3</v>
          </cell>
          <cell r="E92">
            <v>12</v>
          </cell>
          <cell r="F92">
            <v>100</v>
          </cell>
          <cell r="G92">
            <v>203</v>
          </cell>
          <cell r="H92">
            <v>197</v>
          </cell>
          <cell r="I92">
            <v>76</v>
          </cell>
          <cell r="J92">
            <v>213.71</v>
          </cell>
          <cell r="K92">
            <v>2.1585999999999999</v>
          </cell>
          <cell r="L92">
            <v>215.86859999999999</v>
          </cell>
          <cell r="M92">
            <v>0.99996016094976292</v>
          </cell>
          <cell r="N92">
            <v>3.83</v>
          </cell>
          <cell r="O92">
            <v>3.83</v>
          </cell>
          <cell r="P92">
            <v>0</v>
          </cell>
          <cell r="R92">
            <v>17921.482382668102</v>
          </cell>
          <cell r="S92">
            <v>0.56360313315926891</v>
          </cell>
          <cell r="T92">
            <v>56.362558746736291</v>
          </cell>
          <cell r="V92" t="str">
            <v>Lab WC 1%</v>
          </cell>
          <cell r="W92">
            <v>3830</v>
          </cell>
          <cell r="X92">
            <v>0</v>
          </cell>
        </row>
        <row r="93">
          <cell r="B93">
            <v>42211</v>
          </cell>
          <cell r="C93" t="str">
            <v>B-20ST1</v>
          </cell>
          <cell r="D93" t="str">
            <v>B-20ST1:Zone3</v>
          </cell>
          <cell r="E93">
            <v>24</v>
          </cell>
          <cell r="F93">
            <v>100</v>
          </cell>
          <cell r="G93">
            <v>203</v>
          </cell>
          <cell r="H93">
            <v>189</v>
          </cell>
          <cell r="I93">
            <v>76</v>
          </cell>
          <cell r="J93">
            <v>176.89</v>
          </cell>
          <cell r="K93">
            <v>51.0623</v>
          </cell>
          <cell r="L93">
            <v>227.95230000000001</v>
          </cell>
          <cell r="M93">
            <v>22.400432020207738</v>
          </cell>
          <cell r="N93">
            <v>3.78</v>
          </cell>
          <cell r="O93">
            <v>3.78</v>
          </cell>
          <cell r="P93">
            <v>0</v>
          </cell>
          <cell r="R93">
            <v>21369.212504946576</v>
          </cell>
          <cell r="S93">
            <v>13.508544973544973</v>
          </cell>
          <cell r="T93">
            <v>60.304841269841269</v>
          </cell>
          <cell r="V93" t="str">
            <v>Lab WC 22.4%</v>
          </cell>
          <cell r="W93">
            <v>3780</v>
          </cell>
          <cell r="X93">
            <v>0</v>
          </cell>
        </row>
        <row r="94">
          <cell r="B94">
            <v>42218</v>
          </cell>
          <cell r="C94" t="str">
            <v>B-20ST1</v>
          </cell>
          <cell r="D94" t="str">
            <v>B-20ST1:Zone3</v>
          </cell>
          <cell r="E94">
            <v>25</v>
          </cell>
          <cell r="F94">
            <v>100</v>
          </cell>
          <cell r="G94">
            <v>204</v>
          </cell>
          <cell r="H94">
            <v>190</v>
          </cell>
          <cell r="I94">
            <v>76</v>
          </cell>
          <cell r="J94">
            <v>164.57</v>
          </cell>
          <cell r="K94">
            <v>47.503999999999998</v>
          </cell>
          <cell r="L94">
            <v>212.07400000000001</v>
          </cell>
          <cell r="M94">
            <v>22.399728396691721</v>
          </cell>
          <cell r="N94">
            <v>3.48</v>
          </cell>
          <cell r="O94">
            <v>3.48</v>
          </cell>
          <cell r="P94">
            <v>0</v>
          </cell>
          <cell r="R94">
            <v>21146.016892507749</v>
          </cell>
          <cell r="S94">
            <v>13.650574712643678</v>
          </cell>
          <cell r="T94">
            <v>60.940804597701153</v>
          </cell>
          <cell r="V94" t="str">
            <v>Assume lab WC 22.4%</v>
          </cell>
          <cell r="W94">
            <v>3480</v>
          </cell>
          <cell r="X94">
            <v>0</v>
          </cell>
        </row>
        <row r="95">
          <cell r="B95">
            <v>42239</v>
          </cell>
          <cell r="C95" t="str">
            <v>B-20ST1</v>
          </cell>
          <cell r="D95" t="str">
            <v>B-20ST1:Zone3</v>
          </cell>
          <cell r="E95">
            <v>12.5</v>
          </cell>
          <cell r="F95">
            <v>100</v>
          </cell>
          <cell r="G95">
            <v>197</v>
          </cell>
          <cell r="H95">
            <v>152</v>
          </cell>
          <cell r="I95">
            <v>329</v>
          </cell>
          <cell r="J95">
            <v>223.07</v>
          </cell>
          <cell r="K95">
            <v>14.23855</v>
          </cell>
          <cell r="L95">
            <v>237.30855</v>
          </cell>
          <cell r="M95">
            <v>6.0000155915157709</v>
          </cell>
          <cell r="N95">
            <v>1.36</v>
          </cell>
          <cell r="O95">
            <v>1.36</v>
          </cell>
          <cell r="P95">
            <v>0</v>
          </cell>
          <cell r="R95">
            <v>6096.7409333393107</v>
          </cell>
          <cell r="S95">
            <v>10.469522058823529</v>
          </cell>
          <cell r="T95">
            <v>174.49158088235293</v>
          </cell>
          <cell r="V95" t="str">
            <v>MPLT 100% Choke</v>
          </cell>
          <cell r="W95">
            <v>1360</v>
          </cell>
          <cell r="X95">
            <v>0</v>
          </cell>
        </row>
        <row r="96">
          <cell r="B96">
            <v>42241</v>
          </cell>
          <cell r="C96" t="str">
            <v>B-20ST1</v>
          </cell>
          <cell r="D96" t="str">
            <v>B-20ST1:Zone3</v>
          </cell>
          <cell r="E96">
            <v>9</v>
          </cell>
          <cell r="F96">
            <v>100</v>
          </cell>
          <cell r="G96">
            <v>197</v>
          </cell>
          <cell r="H96">
            <v>169</v>
          </cell>
          <cell r="I96">
            <v>305</v>
          </cell>
          <cell r="J96">
            <v>238.74</v>
          </cell>
          <cell r="K96">
            <v>15.2386</v>
          </cell>
          <cell r="L96">
            <v>253.9786</v>
          </cell>
          <cell r="M96">
            <v>5.9999543268606095</v>
          </cell>
          <cell r="N96">
            <v>2.21</v>
          </cell>
          <cell r="O96">
            <v>2.21</v>
          </cell>
          <cell r="P96">
            <v>0</v>
          </cell>
          <cell r="R96">
            <v>9256.9322275278537</v>
          </cell>
          <cell r="S96">
            <v>6.895294117647059</v>
          </cell>
          <cell r="T96">
            <v>114.92244343891403</v>
          </cell>
          <cell r="V96" t="str">
            <v>MPLT FLowing#2 100% Choke</v>
          </cell>
          <cell r="W96">
            <v>2210</v>
          </cell>
          <cell r="X96">
            <v>0</v>
          </cell>
          <cell r="Z96">
            <v>2015</v>
          </cell>
        </row>
        <row r="97">
          <cell r="B97">
            <v>42277</v>
          </cell>
          <cell r="C97" t="str">
            <v>B-20ST1</v>
          </cell>
          <cell r="D97" t="str">
            <v>B-20ST1:Zone3</v>
          </cell>
          <cell r="E97">
            <v>24</v>
          </cell>
          <cell r="F97">
            <v>100</v>
          </cell>
          <cell r="G97">
            <v>196</v>
          </cell>
          <cell r="H97">
            <v>174</v>
          </cell>
          <cell r="I97">
            <v>292</v>
          </cell>
          <cell r="J97">
            <v>201</v>
          </cell>
          <cell r="K97">
            <v>18</v>
          </cell>
          <cell r="L97">
            <v>219</v>
          </cell>
          <cell r="M97">
            <v>8.2191780821917817</v>
          </cell>
          <cell r="N97">
            <v>2.2000000000000002</v>
          </cell>
          <cell r="O97">
            <v>2.2000000000000002</v>
          </cell>
          <cell r="P97">
            <v>0</v>
          </cell>
          <cell r="R97">
            <v>10945.273631840795</v>
          </cell>
          <cell r="S97">
            <v>8.1818181818181817</v>
          </cell>
          <cell r="T97">
            <v>99.545454545454547</v>
          </cell>
          <cell r="V97" t="str">
            <v>Assume WC 8%</v>
          </cell>
          <cell r="W97">
            <v>2200</v>
          </cell>
          <cell r="X97">
            <v>0</v>
          </cell>
          <cell r="Z97" t="str">
            <v>SBHP</v>
          </cell>
        </row>
        <row r="98">
          <cell r="B98">
            <v>42318</v>
          </cell>
          <cell r="C98" t="str">
            <v>B-20ST1</v>
          </cell>
          <cell r="D98" t="str">
            <v>B-20ST1:Zone3</v>
          </cell>
          <cell r="E98">
            <v>23</v>
          </cell>
          <cell r="F98">
            <v>100</v>
          </cell>
          <cell r="G98">
            <v>197</v>
          </cell>
          <cell r="H98">
            <v>139</v>
          </cell>
          <cell r="I98">
            <v>241</v>
          </cell>
          <cell r="J98">
            <v>105.09</v>
          </cell>
          <cell r="K98">
            <v>8.77</v>
          </cell>
          <cell r="L98">
            <v>113.86</v>
          </cell>
          <cell r="M98">
            <v>7.7024415949411562</v>
          </cell>
          <cell r="N98">
            <v>0.105</v>
          </cell>
          <cell r="O98">
            <v>0.105</v>
          </cell>
          <cell r="P98">
            <v>0</v>
          </cell>
          <cell r="R98">
            <v>999.14359120753636</v>
          </cell>
          <cell r="S98">
            <v>83.523809523809518</v>
          </cell>
          <cell r="T98">
            <v>1085.7142857142858</v>
          </cell>
          <cell r="V98" t="str">
            <v>Lab WB 7.7%</v>
          </cell>
          <cell r="W98">
            <v>105</v>
          </cell>
          <cell r="X98">
            <v>0</v>
          </cell>
          <cell r="Z98" t="str">
            <v>FBHP</v>
          </cell>
        </row>
        <row r="99">
          <cell r="B99">
            <v>42343</v>
          </cell>
          <cell r="C99" t="str">
            <v>B-20ST1</v>
          </cell>
          <cell r="D99" t="str">
            <v>B-20ST1:Zone3</v>
          </cell>
          <cell r="E99">
            <v>33</v>
          </cell>
          <cell r="F99">
            <v>100</v>
          </cell>
          <cell r="G99">
            <v>194</v>
          </cell>
          <cell r="H99">
            <v>139</v>
          </cell>
          <cell r="I99">
            <v>718</v>
          </cell>
          <cell r="J99">
            <v>199.58</v>
          </cell>
          <cell r="K99">
            <v>29.82</v>
          </cell>
          <cell r="L99">
            <v>229.4</v>
          </cell>
          <cell r="M99">
            <v>12.999128160418483</v>
          </cell>
          <cell r="N99">
            <v>1.95</v>
          </cell>
          <cell r="O99">
            <v>4.3099999999999996</v>
          </cell>
          <cell r="P99">
            <v>2.36</v>
          </cell>
          <cell r="R99">
            <v>9770.5180879847685</v>
          </cell>
          <cell r="S99">
            <v>15.292307692307693</v>
          </cell>
          <cell r="T99">
            <v>117.64102564102564</v>
          </cell>
          <cell r="V99" t="str">
            <v>Lab WC 13% (Wait on combine test with B-19 to validate GL rate)</v>
          </cell>
          <cell r="W99">
            <v>1950</v>
          </cell>
          <cell r="X99">
            <v>2360</v>
          </cell>
          <cell r="Z99" t="str">
            <v>PI</v>
          </cell>
        </row>
        <row r="100">
          <cell r="B100">
            <v>42349</v>
          </cell>
          <cell r="C100" t="str">
            <v>B-20ST1</v>
          </cell>
          <cell r="D100" t="str">
            <v>B-20ST1:Zone3</v>
          </cell>
          <cell r="E100">
            <v>32</v>
          </cell>
          <cell r="F100">
            <v>100</v>
          </cell>
          <cell r="G100">
            <v>193</v>
          </cell>
          <cell r="H100">
            <v>146</v>
          </cell>
          <cell r="I100">
            <v>564</v>
          </cell>
          <cell r="J100">
            <v>211.96</v>
          </cell>
          <cell r="K100">
            <v>31.67</v>
          </cell>
          <cell r="L100">
            <v>243.63</v>
          </cell>
          <cell r="M100">
            <v>12.999220128883964</v>
          </cell>
          <cell r="N100">
            <v>1.95</v>
          </cell>
          <cell r="O100">
            <v>3.58</v>
          </cell>
          <cell r="P100">
            <v>1.627</v>
          </cell>
          <cell r="R100">
            <v>9199.8490281185132</v>
          </cell>
          <cell r="S100">
            <v>16.24102564102564</v>
          </cell>
          <cell r="T100">
            <v>124.94358974358974</v>
          </cell>
          <cell r="V100" t="str">
            <v>Assume WC 13%. Without GL, Gas Form is 1.95 MMscfd.</v>
          </cell>
          <cell r="W100">
            <v>1950</v>
          </cell>
          <cell r="X100">
            <v>1627</v>
          </cell>
        </row>
        <row r="101">
          <cell r="B101">
            <v>42350</v>
          </cell>
          <cell r="C101" t="str">
            <v>B-20ST1</v>
          </cell>
          <cell r="D101" t="str">
            <v>B-20ST1:Zone3</v>
          </cell>
          <cell r="E101">
            <v>8</v>
          </cell>
          <cell r="F101">
            <v>100</v>
          </cell>
          <cell r="G101">
            <v>191</v>
          </cell>
          <cell r="H101">
            <v>164</v>
          </cell>
          <cell r="I101">
            <v>312</v>
          </cell>
          <cell r="J101">
            <v>207.02</v>
          </cell>
          <cell r="K101">
            <v>30.93</v>
          </cell>
          <cell r="L101">
            <v>237.95</v>
          </cell>
          <cell r="M101">
            <v>12.998529102752679</v>
          </cell>
          <cell r="N101">
            <v>1.95</v>
          </cell>
          <cell r="O101">
            <v>1.95</v>
          </cell>
          <cell r="P101">
            <v>0</v>
          </cell>
          <cell r="R101">
            <v>9419.3797700705254</v>
          </cell>
          <cell r="S101">
            <v>15.861538461538462</v>
          </cell>
          <cell r="T101">
            <v>122.02564102564102</v>
          </cell>
          <cell r="V101" t="str">
            <v>Assume WC 13%. Without GL, Gas Form is 1.95 MMscfd.</v>
          </cell>
          <cell r="W101">
            <v>1950</v>
          </cell>
          <cell r="X101">
            <v>0</v>
          </cell>
        </row>
        <row r="102">
          <cell r="B102">
            <v>42351</v>
          </cell>
          <cell r="C102" t="str">
            <v>B-20ST1</v>
          </cell>
          <cell r="D102" t="str">
            <v>B-20ST1:Zone3</v>
          </cell>
          <cell r="E102">
            <v>27</v>
          </cell>
          <cell r="F102">
            <v>100</v>
          </cell>
          <cell r="G102">
            <v>192</v>
          </cell>
          <cell r="H102">
            <v>164</v>
          </cell>
          <cell r="I102">
            <v>225</v>
          </cell>
          <cell r="J102">
            <v>160.63</v>
          </cell>
          <cell r="K102">
            <v>24</v>
          </cell>
          <cell r="L102">
            <v>184.63</v>
          </cell>
          <cell r="M102">
            <v>12.998970914802578</v>
          </cell>
          <cell r="N102">
            <v>0.94</v>
          </cell>
          <cell r="O102">
            <v>0.94</v>
          </cell>
          <cell r="P102">
            <v>0</v>
          </cell>
          <cell r="R102">
            <v>5851.9579157069038</v>
          </cell>
          <cell r="S102">
            <v>25.531914893617021</v>
          </cell>
          <cell r="T102">
            <v>196.41489361702128</v>
          </cell>
          <cell r="V102" t="str">
            <v>Assume WC 13%. Without GL day#2, Gas Form is 0.95 MMscfd.</v>
          </cell>
          <cell r="W102">
            <v>940</v>
          </cell>
          <cell r="X102">
            <v>0</v>
          </cell>
        </row>
        <row r="103">
          <cell r="B103">
            <v>42371</v>
          </cell>
          <cell r="C103" t="str">
            <v>B-20ST1</v>
          </cell>
          <cell r="D103" t="str">
            <v>B-20ST1:Zone3</v>
          </cell>
          <cell r="E103">
            <v>24</v>
          </cell>
          <cell r="F103">
            <v>100</v>
          </cell>
          <cell r="G103">
            <v>192</v>
          </cell>
          <cell r="H103">
            <v>169</v>
          </cell>
          <cell r="I103">
            <v>230</v>
          </cell>
          <cell r="J103">
            <v>103.91</v>
          </cell>
          <cell r="K103">
            <v>14.17</v>
          </cell>
          <cell r="L103">
            <v>118.08</v>
          </cell>
          <cell r="M103">
            <v>12.000338753387535</v>
          </cell>
          <cell r="N103">
            <v>2.13</v>
          </cell>
          <cell r="O103">
            <v>2.13</v>
          </cell>
          <cell r="P103">
            <v>0</v>
          </cell>
          <cell r="Q103">
            <v>0</v>
          </cell>
          <cell r="R103">
            <v>20498.508324511597</v>
          </cell>
          <cell r="T103">
            <v>55.436619718309856</v>
          </cell>
          <cell r="V103" t="str">
            <v>Lab WC 13% (20 Dec 2015). Without GL.</v>
          </cell>
          <cell r="W103">
            <v>2130</v>
          </cell>
          <cell r="X103">
            <v>0</v>
          </cell>
        </row>
        <row r="104">
          <cell r="B104">
            <v>42384</v>
          </cell>
          <cell r="C104" t="str">
            <v>B-20ST1</v>
          </cell>
          <cell r="D104" t="str">
            <v>B-20ST1:Zone3</v>
          </cell>
          <cell r="E104">
            <v>24</v>
          </cell>
          <cell r="F104">
            <v>100</v>
          </cell>
          <cell r="G104">
            <v>194</v>
          </cell>
          <cell r="H104">
            <v>171</v>
          </cell>
          <cell r="I104">
            <v>231</v>
          </cell>
          <cell r="J104">
            <v>198.03</v>
          </cell>
          <cell r="K104">
            <v>27.52</v>
          </cell>
          <cell r="L104">
            <v>225.55</v>
          </cell>
          <cell r="M104">
            <v>12.201285745954333</v>
          </cell>
          <cell r="N104">
            <v>1.84</v>
          </cell>
          <cell r="O104">
            <v>1.84</v>
          </cell>
          <cell r="P104">
            <v>0</v>
          </cell>
          <cell r="R104">
            <v>9291.521486643438</v>
          </cell>
          <cell r="T104">
            <v>122.58152173913044</v>
          </cell>
          <cell r="V104" t="str">
            <v>Gas lift line is one header with G/L line to well B-02/B-19/B-20. right now G/L being injected to well B-19</v>
          </cell>
          <cell r="W104">
            <v>1840</v>
          </cell>
          <cell r="X104">
            <v>0</v>
          </cell>
        </row>
        <row r="105">
          <cell r="B105">
            <v>42399</v>
          </cell>
          <cell r="C105" t="str">
            <v>B-20ST1</v>
          </cell>
          <cell r="D105" t="str">
            <v>B-20ST1:Zone3</v>
          </cell>
          <cell r="E105">
            <v>13</v>
          </cell>
          <cell r="F105">
            <v>100</v>
          </cell>
          <cell r="G105">
            <v>196</v>
          </cell>
          <cell r="H105">
            <v>167</v>
          </cell>
          <cell r="I105">
            <v>228</v>
          </cell>
          <cell r="J105">
            <v>149.83000000000001</v>
          </cell>
          <cell r="K105">
            <v>13.03</v>
          </cell>
          <cell r="L105">
            <v>162.86000000000001</v>
          </cell>
          <cell r="M105">
            <v>8.000736829178436</v>
          </cell>
          <cell r="N105">
            <v>1.67</v>
          </cell>
          <cell r="O105">
            <v>1.67</v>
          </cell>
          <cell r="P105">
            <v>0</v>
          </cell>
          <cell r="R105">
            <v>11145.965427484482</v>
          </cell>
          <cell r="T105">
            <v>97.52095808383234</v>
          </cell>
          <cell r="V105" t="str">
            <v>Lab WC 8% (31 Jan 2016)</v>
          </cell>
          <cell r="W105">
            <v>1670</v>
          </cell>
          <cell r="X105">
            <v>0</v>
          </cell>
        </row>
        <row r="106">
          <cell r="B106">
            <v>42413</v>
          </cell>
          <cell r="C106" t="str">
            <v>B-20ST1</v>
          </cell>
          <cell r="D106" t="str">
            <v>B-20ST1:Zone3</v>
          </cell>
          <cell r="E106">
            <v>14</v>
          </cell>
          <cell r="F106">
            <v>100</v>
          </cell>
          <cell r="G106">
            <v>193</v>
          </cell>
          <cell r="H106">
            <v>164</v>
          </cell>
          <cell r="I106">
            <v>227</v>
          </cell>
          <cell r="J106">
            <v>132.49</v>
          </cell>
          <cell r="K106">
            <v>22.29</v>
          </cell>
          <cell r="L106">
            <v>154.78</v>
          </cell>
          <cell r="M106">
            <v>14.401085411551881</v>
          </cell>
          <cell r="N106">
            <v>1.78</v>
          </cell>
          <cell r="O106">
            <v>1.78</v>
          </cell>
          <cell r="P106">
            <v>0</v>
          </cell>
          <cell r="Q106">
            <v>0</v>
          </cell>
          <cell r="R106">
            <v>13434.976224620726</v>
          </cell>
          <cell r="S106">
            <v>12.52247191011236</v>
          </cell>
          <cell r="T106">
            <v>86.955056179775283</v>
          </cell>
          <cell r="V106" t="str">
            <v>Lab WC 14.4% (15 Feb 2016)</v>
          </cell>
          <cell r="W106">
            <v>1780</v>
          </cell>
          <cell r="X106">
            <v>0</v>
          </cell>
        </row>
        <row r="107">
          <cell r="B107">
            <v>42414</v>
          </cell>
          <cell r="C107" t="str">
            <v>B-20ST1</v>
          </cell>
          <cell r="D107" t="str">
            <v>B-20ST1:Zone3</v>
          </cell>
          <cell r="E107">
            <v>24</v>
          </cell>
          <cell r="F107">
            <v>100</v>
          </cell>
          <cell r="G107">
            <v>193</v>
          </cell>
          <cell r="H107">
            <v>169</v>
          </cell>
          <cell r="I107">
            <v>228</v>
          </cell>
          <cell r="J107">
            <v>111.59</v>
          </cell>
          <cell r="K107">
            <v>18.77</v>
          </cell>
          <cell r="L107">
            <v>130.36000000000001</v>
          </cell>
          <cell r="M107">
            <v>14.398588524087144</v>
          </cell>
          <cell r="N107">
            <v>1.831</v>
          </cell>
          <cell r="O107">
            <v>1.831</v>
          </cell>
          <cell r="P107">
            <v>0</v>
          </cell>
          <cell r="Q107">
            <v>0</v>
          </cell>
          <cell r="R107">
            <v>16408.280311855902</v>
          </cell>
          <cell r="S107">
            <v>10.251228836701257</v>
          </cell>
          <cell r="T107">
            <v>71.196067722555981</v>
          </cell>
          <cell r="V107" t="str">
            <v>Lab WC 14.4% (15 Feb 2016)</v>
          </cell>
          <cell r="W107">
            <v>1831</v>
          </cell>
          <cell r="X107">
            <v>0</v>
          </cell>
        </row>
        <row r="108">
          <cell r="B108">
            <v>42432</v>
          </cell>
          <cell r="C108" t="str">
            <v>B-20ST1</v>
          </cell>
          <cell r="D108" t="str">
            <v>B-20ST1:Zone3</v>
          </cell>
          <cell r="E108">
            <v>23</v>
          </cell>
          <cell r="F108">
            <v>100</v>
          </cell>
          <cell r="G108">
            <v>193</v>
          </cell>
          <cell r="H108">
            <v>167</v>
          </cell>
          <cell r="I108">
            <v>228</v>
          </cell>
          <cell r="J108">
            <v>146.69999999999999</v>
          </cell>
          <cell r="K108">
            <v>16.3</v>
          </cell>
          <cell r="L108">
            <v>163</v>
          </cell>
          <cell r="M108">
            <v>10</v>
          </cell>
          <cell r="N108">
            <v>1.75</v>
          </cell>
          <cell r="O108">
            <v>1.75</v>
          </cell>
          <cell r="P108">
            <v>0</v>
          </cell>
          <cell r="Q108">
            <v>0</v>
          </cell>
          <cell r="R108">
            <v>11929.107021131562</v>
          </cell>
          <cell r="S108">
            <v>9.3142857142857149</v>
          </cell>
          <cell r="T108">
            <v>93.142857142857139</v>
          </cell>
          <cell r="V108" t="str">
            <v>Lab WC 10% (4 Mar 2016)</v>
          </cell>
          <cell r="W108">
            <v>1750</v>
          </cell>
          <cell r="X108">
            <v>0</v>
          </cell>
        </row>
        <row r="109">
          <cell r="B109">
            <v>42450</v>
          </cell>
          <cell r="C109" t="str">
            <v>B-20ST1</v>
          </cell>
          <cell r="D109" t="str">
            <v>B-20ST1:Zone3</v>
          </cell>
          <cell r="E109">
            <v>12</v>
          </cell>
          <cell r="F109">
            <v>100</v>
          </cell>
          <cell r="G109">
            <v>151</v>
          </cell>
          <cell r="H109">
            <v>177</v>
          </cell>
          <cell r="I109">
            <v>229</v>
          </cell>
          <cell r="J109">
            <v>197.51</v>
          </cell>
          <cell r="K109">
            <v>21.95</v>
          </cell>
          <cell r="L109">
            <v>219.46</v>
          </cell>
          <cell r="M109">
            <v>10.001822655609223</v>
          </cell>
          <cell r="N109">
            <v>2.4</v>
          </cell>
          <cell r="O109">
            <v>2.4</v>
          </cell>
          <cell r="P109">
            <v>0</v>
          </cell>
          <cell r="Q109">
            <v>0</v>
          </cell>
          <cell r="R109">
            <v>12151.283479317502</v>
          </cell>
          <cell r="S109">
            <v>9.1458333333333339</v>
          </cell>
          <cell r="T109">
            <v>91.441666666666663</v>
          </cell>
          <cell r="V109" t="str">
            <v xml:space="preserve">Assume WC 10%. Lower back pressure. </v>
          </cell>
          <cell r="W109">
            <v>2400</v>
          </cell>
          <cell r="X109">
            <v>0</v>
          </cell>
        </row>
        <row r="110">
          <cell r="B110">
            <v>42454</v>
          </cell>
          <cell r="C110" t="str">
            <v>B-20ST1</v>
          </cell>
          <cell r="D110" t="str">
            <v>B-20ST1:Zone3</v>
          </cell>
          <cell r="E110">
            <v>13</v>
          </cell>
          <cell r="F110">
            <v>100</v>
          </cell>
          <cell r="G110">
            <v>157</v>
          </cell>
          <cell r="H110">
            <v>169</v>
          </cell>
          <cell r="I110">
            <v>229</v>
          </cell>
          <cell r="J110">
            <v>181.57</v>
          </cell>
          <cell r="K110">
            <v>20.170000000000002</v>
          </cell>
          <cell r="L110">
            <v>201.74</v>
          </cell>
          <cell r="M110">
            <v>9.9980172499256472</v>
          </cell>
          <cell r="N110">
            <v>2.44</v>
          </cell>
          <cell r="O110">
            <v>2.44</v>
          </cell>
          <cell r="P110">
            <v>0</v>
          </cell>
          <cell r="Q110">
            <v>0</v>
          </cell>
          <cell r="R110">
            <v>13438.343338657267</v>
          </cell>
          <cell r="T110">
            <v>82.680327868852459</v>
          </cell>
          <cell r="V110" t="str">
            <v>Assume WC 10%</v>
          </cell>
          <cell r="W110">
            <v>2440</v>
          </cell>
          <cell r="X110">
            <v>0</v>
          </cell>
        </row>
        <row r="111">
          <cell r="B111">
            <v>42462</v>
          </cell>
          <cell r="C111" t="str">
            <v>B-20ST1</v>
          </cell>
          <cell r="D111" t="str">
            <v>B-20ST1:Zone3</v>
          </cell>
          <cell r="E111">
            <v>24</v>
          </cell>
          <cell r="F111">
            <v>100</v>
          </cell>
          <cell r="G111">
            <v>163</v>
          </cell>
          <cell r="H111">
            <v>172</v>
          </cell>
          <cell r="I111">
            <v>229</v>
          </cell>
          <cell r="J111">
            <v>179.3</v>
          </cell>
          <cell r="K111">
            <v>19.920000000000002</v>
          </cell>
          <cell r="L111">
            <v>199.22</v>
          </cell>
          <cell r="M111">
            <v>9.9989960847304484</v>
          </cell>
          <cell r="N111">
            <v>2.33</v>
          </cell>
          <cell r="O111">
            <v>2.33</v>
          </cell>
          <cell r="P111">
            <v>0</v>
          </cell>
          <cell r="Q111">
            <v>0</v>
          </cell>
          <cell r="R111">
            <v>12994.980479643056</v>
          </cell>
          <cell r="S111">
            <v>8.5493562231759661</v>
          </cell>
          <cell r="T111">
            <v>85.506437768240346</v>
          </cell>
          <cell r="V111" t="str">
            <v>Lab WC 10% (22 Mar 2016)</v>
          </cell>
          <cell r="W111">
            <v>2330</v>
          </cell>
          <cell r="X111">
            <v>0</v>
          </cell>
        </row>
        <row r="112">
          <cell r="B112">
            <v>42468</v>
          </cell>
          <cell r="C112" t="str">
            <v>B-20ST1</v>
          </cell>
          <cell r="D112" t="str">
            <v>B-20ST1:Zone3</v>
          </cell>
          <cell r="E112">
            <v>24</v>
          </cell>
          <cell r="F112">
            <v>100</v>
          </cell>
          <cell r="G112">
            <v>159</v>
          </cell>
          <cell r="H112">
            <v>178</v>
          </cell>
          <cell r="I112">
            <v>229</v>
          </cell>
          <cell r="J112">
            <v>187.82</v>
          </cell>
          <cell r="K112">
            <v>20.87</v>
          </cell>
          <cell r="L112">
            <v>208.69</v>
          </cell>
          <cell r="M112">
            <v>10.000479179644449</v>
          </cell>
          <cell r="N112">
            <v>2.52</v>
          </cell>
          <cell r="O112">
            <v>2.52</v>
          </cell>
          <cell r="P112">
            <v>0</v>
          </cell>
          <cell r="Q112">
            <v>0</v>
          </cell>
          <cell r="R112">
            <v>13417.10148014056</v>
          </cell>
          <cell r="S112">
            <v>8.2817460317460316</v>
          </cell>
          <cell r="T112">
            <v>83.420634920634924</v>
          </cell>
          <cell r="V112" t="str">
            <v>Assume WC 10%</v>
          </cell>
          <cell r="W112">
            <v>2520</v>
          </cell>
          <cell r="X112">
            <v>0</v>
          </cell>
        </row>
        <row r="113">
          <cell r="B113">
            <v>42470</v>
          </cell>
          <cell r="C113" t="str">
            <v>B-20ST1</v>
          </cell>
          <cell r="D113" t="str">
            <v>B-20ST1:Zone3</v>
          </cell>
          <cell r="E113">
            <v>24</v>
          </cell>
          <cell r="F113">
            <v>100</v>
          </cell>
          <cell r="G113">
            <v>157</v>
          </cell>
          <cell r="H113">
            <v>177</v>
          </cell>
          <cell r="I113">
            <v>229</v>
          </cell>
          <cell r="J113">
            <v>188.61</v>
          </cell>
          <cell r="K113">
            <v>20.96</v>
          </cell>
          <cell r="L113">
            <v>209.57</v>
          </cell>
          <cell r="M113">
            <v>10.001431502600562</v>
          </cell>
          <cell r="N113">
            <v>2.5299999999999998</v>
          </cell>
          <cell r="O113">
            <v>2.5299999999999998</v>
          </cell>
          <cell r="P113">
            <v>0</v>
          </cell>
          <cell r="Q113">
            <v>0</v>
          </cell>
          <cell r="R113">
            <v>13413.922909707862</v>
          </cell>
          <cell r="S113">
            <v>8.2845849802371543</v>
          </cell>
          <cell r="T113">
            <v>84.047430830039531</v>
          </cell>
          <cell r="V113" t="str">
            <v>Assume WC 10%</v>
          </cell>
          <cell r="W113">
            <v>2530</v>
          </cell>
          <cell r="X113">
            <v>0</v>
          </cell>
        </row>
        <row r="114">
          <cell r="B114">
            <v>42494</v>
          </cell>
          <cell r="C114" t="str">
            <v>B-20ST1</v>
          </cell>
          <cell r="D114" t="str">
            <v>B-20ST1:Zone3</v>
          </cell>
          <cell r="E114">
            <v>24</v>
          </cell>
          <cell r="F114">
            <v>100</v>
          </cell>
          <cell r="G114">
            <v>163</v>
          </cell>
          <cell r="H114">
            <v>177</v>
          </cell>
          <cell r="I114">
            <v>230</v>
          </cell>
          <cell r="J114">
            <v>101.02</v>
          </cell>
          <cell r="K114">
            <v>14.83</v>
          </cell>
          <cell r="L114">
            <v>115.85</v>
          </cell>
          <cell r="M114">
            <v>12.801035822183858</v>
          </cell>
          <cell r="N114">
            <v>2.73</v>
          </cell>
          <cell r="O114">
            <v>2.73</v>
          </cell>
          <cell r="P114">
            <v>0</v>
          </cell>
          <cell r="Q114">
            <v>0</v>
          </cell>
          <cell r="R114">
            <v>27024.351613541872</v>
          </cell>
          <cell r="S114">
            <v>5.4322344322344325</v>
          </cell>
          <cell r="T114">
            <v>42.435897435897438</v>
          </cell>
          <cell r="V114" t="str">
            <v>Prod unstable. Lab WC assume 7%.</v>
          </cell>
          <cell r="W114">
            <v>2730</v>
          </cell>
          <cell r="X114">
            <v>0</v>
          </cell>
        </row>
        <row r="115">
          <cell r="B115">
            <v>42502</v>
          </cell>
          <cell r="C115" t="str">
            <v>B-20ST1</v>
          </cell>
          <cell r="D115" t="str">
            <v>B-20ST1:Zone3</v>
          </cell>
          <cell r="E115">
            <v>8</v>
          </cell>
          <cell r="F115">
            <v>100</v>
          </cell>
          <cell r="G115">
            <v>177</v>
          </cell>
          <cell r="H115">
            <v>172</v>
          </cell>
          <cell r="I115">
            <v>251</v>
          </cell>
          <cell r="J115">
            <v>113.32</v>
          </cell>
          <cell r="K115">
            <v>12.59</v>
          </cell>
          <cell r="L115">
            <v>125.91</v>
          </cell>
          <cell r="M115">
            <v>9.9992057819077118</v>
          </cell>
          <cell r="N115">
            <v>2.4900000000000002</v>
          </cell>
          <cell r="O115">
            <v>2.4900000000000002</v>
          </cell>
          <cell r="P115">
            <v>0</v>
          </cell>
          <cell r="Q115">
            <v>0</v>
          </cell>
          <cell r="R115">
            <v>21973.173314507589</v>
          </cell>
          <cell r="S115">
            <v>5.0562248995983934</v>
          </cell>
          <cell r="T115">
            <v>50.566265060240966</v>
          </cell>
          <cell r="V115" t="str">
            <v>Lab WC 10% (6 May 2016)</v>
          </cell>
          <cell r="W115">
            <v>2490</v>
          </cell>
          <cell r="X115">
            <v>0</v>
          </cell>
        </row>
        <row r="116">
          <cell r="B116">
            <v>42521</v>
          </cell>
          <cell r="C116" t="str">
            <v>B-20ST1</v>
          </cell>
          <cell r="D116" t="str">
            <v>B-20ST1:Zone3</v>
          </cell>
          <cell r="E116">
            <v>24</v>
          </cell>
          <cell r="F116">
            <v>100</v>
          </cell>
          <cell r="G116">
            <v>162</v>
          </cell>
          <cell r="H116">
            <v>173</v>
          </cell>
          <cell r="I116">
            <v>250</v>
          </cell>
          <cell r="J116">
            <v>160.4</v>
          </cell>
          <cell r="K116">
            <v>21.87</v>
          </cell>
          <cell r="L116">
            <v>182.27</v>
          </cell>
          <cell r="M116">
            <v>11.998683272068909</v>
          </cell>
          <cell r="N116">
            <v>2.63</v>
          </cell>
          <cell r="O116">
            <v>2.63</v>
          </cell>
          <cell r="P116">
            <v>0</v>
          </cell>
          <cell r="Q116">
            <v>0</v>
          </cell>
          <cell r="R116">
            <v>16396.50872817955</v>
          </cell>
          <cell r="T116">
            <v>69.304182509505708</v>
          </cell>
          <cell r="V116" t="str">
            <v>Lab WC 12% (24 May 2016)</v>
          </cell>
          <cell r="W116">
            <v>2630</v>
          </cell>
          <cell r="X116">
            <v>0</v>
          </cell>
        </row>
        <row r="117">
          <cell r="B117">
            <v>42533</v>
          </cell>
          <cell r="C117" t="str">
            <v>B-20ST1</v>
          </cell>
          <cell r="D117" t="str">
            <v>B-20ST1:Zone3</v>
          </cell>
          <cell r="E117">
            <v>17</v>
          </cell>
          <cell r="F117">
            <v>100</v>
          </cell>
          <cell r="G117">
            <v>162</v>
          </cell>
          <cell r="H117">
            <v>175</v>
          </cell>
          <cell r="I117">
            <v>249</v>
          </cell>
          <cell r="J117">
            <v>148.88</v>
          </cell>
          <cell r="K117">
            <v>20.3</v>
          </cell>
          <cell r="L117">
            <v>169.18</v>
          </cell>
          <cell r="M117">
            <v>11.999054261733065</v>
          </cell>
          <cell r="N117">
            <v>2.5299999999999998</v>
          </cell>
          <cell r="O117">
            <v>2.5299999999999998</v>
          </cell>
          <cell r="P117">
            <v>0</v>
          </cell>
          <cell r="Q117">
            <v>0</v>
          </cell>
          <cell r="R117">
            <v>16993.551853842022</v>
          </cell>
          <cell r="S117">
            <v>8.0237154150197636</v>
          </cell>
          <cell r="T117">
            <v>66.873517786561266</v>
          </cell>
          <cell r="V117" t="str">
            <v>Assume WC 12%</v>
          </cell>
          <cell r="W117">
            <v>2530</v>
          </cell>
          <cell r="X117">
            <v>0</v>
          </cell>
        </row>
        <row r="118">
          <cell r="B118">
            <v>42549</v>
          </cell>
          <cell r="C118" t="str">
            <v>B-20ST1</v>
          </cell>
          <cell r="D118" t="str">
            <v>B-20ST1:Zone3</v>
          </cell>
          <cell r="E118">
            <v>18</v>
          </cell>
          <cell r="F118">
            <v>100</v>
          </cell>
          <cell r="G118">
            <v>161</v>
          </cell>
          <cell r="H118">
            <v>157</v>
          </cell>
          <cell r="I118">
            <v>236</v>
          </cell>
          <cell r="J118">
            <v>71.510000000000005</v>
          </cell>
          <cell r="K118">
            <v>23.08</v>
          </cell>
          <cell r="L118">
            <v>94.59</v>
          </cell>
          <cell r="M118">
            <v>24.400042287768262</v>
          </cell>
          <cell r="N118">
            <v>1.74</v>
          </cell>
          <cell r="O118">
            <v>1.74</v>
          </cell>
          <cell r="P118">
            <v>0</v>
          </cell>
          <cell r="Q118">
            <v>0</v>
          </cell>
          <cell r="R118">
            <v>24332.261222206685</v>
          </cell>
          <cell r="S118">
            <v>13.264367816091953</v>
          </cell>
          <cell r="T118">
            <v>54.362068965517238</v>
          </cell>
          <cell r="V118" t="str">
            <v>Lab WC 24.4%. Unstable test.</v>
          </cell>
          <cell r="W118">
            <v>1740</v>
          </cell>
          <cell r="X118">
            <v>0</v>
          </cell>
        </row>
        <row r="119">
          <cell r="B119">
            <v>42566</v>
          </cell>
          <cell r="C119" t="str">
            <v>B-20ST1</v>
          </cell>
          <cell r="D119" t="str">
            <v>B-20ST1:Zone3</v>
          </cell>
          <cell r="E119">
            <v>23</v>
          </cell>
          <cell r="F119">
            <v>100</v>
          </cell>
          <cell r="G119">
            <v>175</v>
          </cell>
          <cell r="H119">
            <v>181</v>
          </cell>
          <cell r="I119">
            <v>239</v>
          </cell>
          <cell r="J119">
            <v>66.489999999999995</v>
          </cell>
          <cell r="K119">
            <v>21.46</v>
          </cell>
          <cell r="L119">
            <v>87.95</v>
          </cell>
          <cell r="M119">
            <v>24.400227401932916</v>
          </cell>
          <cell r="N119">
            <v>2.67</v>
          </cell>
          <cell r="O119">
            <v>2.67</v>
          </cell>
          <cell r="P119">
            <v>0</v>
          </cell>
          <cell r="Q119">
            <v>0</v>
          </cell>
          <cell r="R119">
            <v>40156.414498420818</v>
          </cell>
          <cell r="S119">
            <v>8.0374531835205989</v>
          </cell>
          <cell r="T119">
            <v>32.940074906367045</v>
          </cell>
          <cell r="V119" t="str">
            <v>Assume WC 24.4%.</v>
          </cell>
          <cell r="W119">
            <v>2670</v>
          </cell>
          <cell r="X119">
            <v>0</v>
          </cell>
        </row>
        <row r="120">
          <cell r="B120">
            <v>42617</v>
          </cell>
          <cell r="C120" t="str">
            <v>B-20ST1</v>
          </cell>
          <cell r="D120" t="str">
            <v>B-20ST1:Zone3</v>
          </cell>
          <cell r="E120">
            <v>24</v>
          </cell>
          <cell r="F120">
            <v>100</v>
          </cell>
          <cell r="G120">
            <v>172</v>
          </cell>
          <cell r="H120">
            <v>177</v>
          </cell>
          <cell r="I120">
            <v>239</v>
          </cell>
          <cell r="J120">
            <v>226.15</v>
          </cell>
          <cell r="K120">
            <v>43.08</v>
          </cell>
          <cell r="L120">
            <v>269.23</v>
          </cell>
          <cell r="M120">
            <v>16.0011885748245</v>
          </cell>
          <cell r="N120">
            <v>2.41</v>
          </cell>
          <cell r="O120">
            <v>2.41</v>
          </cell>
          <cell r="P120">
            <v>0</v>
          </cell>
          <cell r="Q120">
            <v>0</v>
          </cell>
          <cell r="R120">
            <v>10656.643820473137</v>
          </cell>
          <cell r="S120">
            <v>17.875518672199171</v>
          </cell>
          <cell r="T120">
            <v>111.71369294605809</v>
          </cell>
          <cell r="V120" t="str">
            <v>WC 16% (4 Sep 2016)</v>
          </cell>
          <cell r="W120">
            <v>2410</v>
          </cell>
          <cell r="X120">
            <v>0</v>
          </cell>
        </row>
        <row r="121">
          <cell r="B121">
            <v>42663</v>
          </cell>
          <cell r="C121" t="str">
            <v>B-20ST1</v>
          </cell>
          <cell r="D121" t="str">
            <v>B-20ST1:Zone3</v>
          </cell>
          <cell r="E121">
            <v>25</v>
          </cell>
          <cell r="F121">
            <v>100</v>
          </cell>
          <cell r="G121">
            <v>188</v>
          </cell>
          <cell r="H121">
            <v>170</v>
          </cell>
          <cell r="I121">
            <v>239</v>
          </cell>
          <cell r="J121">
            <v>184.32</v>
          </cell>
          <cell r="K121">
            <v>35.11</v>
          </cell>
          <cell r="L121">
            <v>219.43</v>
          </cell>
          <cell r="M121">
            <v>16.000546871439639</v>
          </cell>
          <cell r="N121">
            <v>1.99</v>
          </cell>
          <cell r="O121">
            <v>1.99</v>
          </cell>
          <cell r="P121">
            <v>0</v>
          </cell>
          <cell r="Q121">
            <v>0</v>
          </cell>
          <cell r="R121">
            <v>10796.440972222223</v>
          </cell>
          <cell r="S121">
            <v>17.643216080402009</v>
          </cell>
          <cell r="T121">
            <v>110.26633165829146</v>
          </cell>
          <cell r="V121" t="str">
            <v>Assume WC 16%</v>
          </cell>
          <cell r="W121">
            <v>1990</v>
          </cell>
          <cell r="X121">
            <v>0</v>
          </cell>
        </row>
        <row r="122">
          <cell r="B122">
            <v>42688</v>
          </cell>
          <cell r="C122" t="str">
            <v>B-20ST1</v>
          </cell>
          <cell r="D122" t="str">
            <v>B-20ST1:Zone3</v>
          </cell>
          <cell r="E122">
            <v>19</v>
          </cell>
          <cell r="F122">
            <v>100</v>
          </cell>
          <cell r="G122">
            <v>193</v>
          </cell>
          <cell r="H122">
            <v>176</v>
          </cell>
          <cell r="I122">
            <v>240</v>
          </cell>
          <cell r="J122">
            <v>175.17830000000001</v>
          </cell>
          <cell r="K122">
            <v>49.121699999999997</v>
          </cell>
          <cell r="L122">
            <v>224.3</v>
          </cell>
          <cell r="M122">
            <v>21.9</v>
          </cell>
          <cell r="N122">
            <v>2.7</v>
          </cell>
          <cell r="O122">
            <v>2.7</v>
          </cell>
          <cell r="R122">
            <v>15412.867918001259</v>
          </cell>
          <cell r="T122">
            <v>83.074074074074076</v>
          </cell>
          <cell r="V122" t="str">
            <v>WC = 21.9% (26 Nov 16)</v>
          </cell>
          <cell r="W122">
            <v>2700</v>
          </cell>
          <cell r="X122">
            <v>0</v>
          </cell>
        </row>
        <row r="123">
          <cell r="B123">
            <v>42699</v>
          </cell>
          <cell r="C123" t="str">
            <v>B-20ST1</v>
          </cell>
          <cell r="D123" t="str">
            <v>B-20ST1:Zone3</v>
          </cell>
          <cell r="E123">
            <v>23</v>
          </cell>
          <cell r="F123">
            <v>100</v>
          </cell>
          <cell r="G123">
            <v>175</v>
          </cell>
          <cell r="H123">
            <v>172</v>
          </cell>
          <cell r="I123">
            <v>240</v>
          </cell>
          <cell r="J123">
            <v>155.28</v>
          </cell>
          <cell r="K123">
            <v>43.54</v>
          </cell>
          <cell r="L123">
            <v>198.82</v>
          </cell>
          <cell r="M123">
            <v>21.899205311336889</v>
          </cell>
          <cell r="N123">
            <v>2.83</v>
          </cell>
          <cell r="O123">
            <v>2.83</v>
          </cell>
          <cell r="P123">
            <v>0</v>
          </cell>
          <cell r="Q123">
            <v>0</v>
          </cell>
          <cell r="R123">
            <v>18225.141679546625</v>
          </cell>
          <cell r="S123">
            <v>15.385159010600706</v>
          </cell>
          <cell r="T123">
            <v>70.254416961130744</v>
          </cell>
          <cell r="V123" t="str">
            <v>WC = 21.9% (26 Nov 16)</v>
          </cell>
          <cell r="W123">
            <v>2830</v>
          </cell>
          <cell r="X123">
            <v>0</v>
          </cell>
        </row>
        <row r="124">
          <cell r="B124">
            <v>42716</v>
          </cell>
          <cell r="C124" t="str">
            <v>B-20ST1</v>
          </cell>
          <cell r="D124" t="str">
            <v>B-20ST1:Zone3</v>
          </cell>
          <cell r="E124">
            <v>28</v>
          </cell>
          <cell r="F124">
            <v>100</v>
          </cell>
          <cell r="G124">
            <v>190</v>
          </cell>
          <cell r="H124">
            <v>169</v>
          </cell>
          <cell r="I124">
            <v>240</v>
          </cell>
          <cell r="J124">
            <v>165.77</v>
          </cell>
          <cell r="K124">
            <v>46.48</v>
          </cell>
          <cell r="L124">
            <v>212.25</v>
          </cell>
          <cell r="M124">
            <v>21.898704358068315</v>
          </cell>
          <cell r="N124">
            <v>2.69</v>
          </cell>
          <cell r="O124">
            <v>2.69</v>
          </cell>
          <cell r="P124">
            <v>0</v>
          </cell>
          <cell r="Q124">
            <v>0</v>
          </cell>
          <cell r="R124">
            <v>16227.302889545756</v>
          </cell>
          <cell r="S124">
            <v>17.278810408921935</v>
          </cell>
          <cell r="T124">
            <v>78.903345724907069</v>
          </cell>
          <cell r="V124" t="str">
            <v>Assume WC =21.9%. Use only oil outlet.</v>
          </cell>
          <cell r="W124">
            <v>2690</v>
          </cell>
          <cell r="X124">
            <v>0</v>
          </cell>
        </row>
        <row r="125">
          <cell r="B125">
            <v>42741</v>
          </cell>
          <cell r="C125" t="str">
            <v>B-20ST1</v>
          </cell>
          <cell r="D125" t="str">
            <v>B-20ST1:Zone3</v>
          </cell>
          <cell r="E125">
            <v>19</v>
          </cell>
          <cell r="F125">
            <v>100</v>
          </cell>
          <cell r="G125">
            <v>178.7</v>
          </cell>
          <cell r="H125">
            <v>114</v>
          </cell>
          <cell r="I125">
            <v>232.8</v>
          </cell>
          <cell r="J125">
            <v>86.3</v>
          </cell>
          <cell r="K125">
            <v>20.239999999999998</v>
          </cell>
          <cell r="L125">
            <v>106.54</v>
          </cell>
          <cell r="M125">
            <v>18.997559602027408</v>
          </cell>
          <cell r="N125">
            <v>0.85</v>
          </cell>
          <cell r="O125">
            <v>0.85</v>
          </cell>
          <cell r="P125">
            <v>0</v>
          </cell>
          <cell r="Q125">
            <v>0</v>
          </cell>
          <cell r="R125">
            <v>9849.36268829664</v>
          </cell>
          <cell r="T125">
            <v>125.34117647058824</v>
          </cell>
          <cell r="V125" t="str">
            <v>Assume WC 19% (18 Dec 2016)</v>
          </cell>
          <cell r="W125">
            <v>850</v>
          </cell>
          <cell r="X125">
            <v>0</v>
          </cell>
        </row>
        <row r="126">
          <cell r="B126">
            <v>42754</v>
          </cell>
          <cell r="C126" t="str">
            <v>B-20ST1</v>
          </cell>
          <cell r="D126" t="str">
            <v>B-20ST1:Zone3</v>
          </cell>
          <cell r="E126">
            <v>40</v>
          </cell>
          <cell r="F126">
            <v>100</v>
          </cell>
          <cell r="G126">
            <v>190</v>
          </cell>
          <cell r="H126">
            <v>122</v>
          </cell>
          <cell r="I126">
            <v>233</v>
          </cell>
          <cell r="J126">
            <v>109.79</v>
          </cell>
          <cell r="K126">
            <v>0</v>
          </cell>
          <cell r="L126">
            <v>109.79</v>
          </cell>
          <cell r="M126">
            <v>0</v>
          </cell>
          <cell r="N126">
            <v>0.79</v>
          </cell>
          <cell r="O126">
            <v>0.79</v>
          </cell>
          <cell r="P126">
            <v>0</v>
          </cell>
          <cell r="Q126">
            <v>0</v>
          </cell>
          <cell r="R126">
            <v>7195.5551507423261</v>
          </cell>
          <cell r="S126">
            <v>0</v>
          </cell>
          <cell r="T126">
            <v>138.97468354430379</v>
          </cell>
          <cell r="V126" t="str">
            <v>WC = 0%</v>
          </cell>
          <cell r="W126">
            <v>790</v>
          </cell>
          <cell r="X126">
            <v>0</v>
          </cell>
        </row>
        <row r="127">
          <cell r="B127">
            <v>42764</v>
          </cell>
          <cell r="C127" t="str">
            <v>B-20ST1</v>
          </cell>
          <cell r="D127" t="str">
            <v>B-20ST1:Zone3</v>
          </cell>
          <cell r="E127">
            <v>24</v>
          </cell>
          <cell r="F127">
            <v>100</v>
          </cell>
          <cell r="G127">
            <v>179</v>
          </cell>
          <cell r="H127">
            <v>156</v>
          </cell>
          <cell r="I127">
            <v>188</v>
          </cell>
          <cell r="J127">
            <v>150.47</v>
          </cell>
          <cell r="K127">
            <v>37.619999999999997</v>
          </cell>
          <cell r="L127">
            <v>188.09</v>
          </cell>
          <cell r="M127">
            <v>20.001063320750703</v>
          </cell>
          <cell r="N127">
            <v>1.83</v>
          </cell>
          <cell r="O127">
            <v>1.83</v>
          </cell>
          <cell r="P127">
            <v>0</v>
          </cell>
          <cell r="Q127">
            <v>0</v>
          </cell>
          <cell r="R127">
            <v>12161.892736093574</v>
          </cell>
          <cell r="S127">
            <v>20.557377049180328</v>
          </cell>
          <cell r="T127">
            <v>102.78142076502732</v>
          </cell>
          <cell r="V127" t="str">
            <v>WC = 20% (29 Jan 2017). post unload to VS.</v>
          </cell>
          <cell r="W127">
            <v>1830</v>
          </cell>
          <cell r="X127">
            <v>0</v>
          </cell>
        </row>
        <row r="128">
          <cell r="B128">
            <v>42776</v>
          </cell>
          <cell r="C128" t="str">
            <v>B-20ST1</v>
          </cell>
          <cell r="D128" t="str">
            <v>B-20ST1:Zone3</v>
          </cell>
          <cell r="E128">
            <v>31</v>
          </cell>
          <cell r="F128">
            <v>100</v>
          </cell>
          <cell r="G128">
            <v>197</v>
          </cell>
          <cell r="H128">
            <v>121</v>
          </cell>
          <cell r="I128">
            <v>185</v>
          </cell>
          <cell r="J128">
            <v>87.38</v>
          </cell>
          <cell r="K128">
            <v>21.84</v>
          </cell>
          <cell r="L128">
            <v>109.22</v>
          </cell>
          <cell r="M128">
            <v>19.99633766709394</v>
          </cell>
          <cell r="N128">
            <v>0.99</v>
          </cell>
          <cell r="O128">
            <v>0.99</v>
          </cell>
          <cell r="P128">
            <v>0</v>
          </cell>
          <cell r="Q128">
            <v>0</v>
          </cell>
          <cell r="R128">
            <v>11329.823758297092</v>
          </cell>
          <cell r="S128">
            <v>22.060606060606062</v>
          </cell>
          <cell r="T128">
            <v>110.32323232323232</v>
          </cell>
          <cell r="V128" t="str">
            <v xml:space="preserve">Assume WC 20%. </v>
          </cell>
          <cell r="W128">
            <v>990</v>
          </cell>
          <cell r="X128">
            <v>0</v>
          </cell>
        </row>
        <row r="129">
          <cell r="B129">
            <v>42779</v>
          </cell>
          <cell r="C129" t="str">
            <v>B-20ST1</v>
          </cell>
          <cell r="D129" t="str">
            <v>B-20ST1:Zone3</v>
          </cell>
          <cell r="E129">
            <v>22</v>
          </cell>
          <cell r="F129">
            <v>100</v>
          </cell>
          <cell r="G129">
            <v>190</v>
          </cell>
          <cell r="H129">
            <v>153</v>
          </cell>
          <cell r="I129">
            <v>188</v>
          </cell>
          <cell r="J129">
            <v>193.28</v>
          </cell>
          <cell r="K129">
            <v>0</v>
          </cell>
          <cell r="L129">
            <v>193.28</v>
          </cell>
          <cell r="M129">
            <v>0</v>
          </cell>
          <cell r="N129">
            <v>1.89</v>
          </cell>
          <cell r="O129">
            <v>1.89</v>
          </cell>
          <cell r="P129">
            <v>0</v>
          </cell>
          <cell r="Q129">
            <v>0</v>
          </cell>
          <cell r="R129">
            <v>9778.5596026490075</v>
          </cell>
          <cell r="S129">
            <v>0</v>
          </cell>
          <cell r="T129">
            <v>102.26455026455027</v>
          </cell>
          <cell r="V129" t="str">
            <v>WC 0%. Post unload to VS (13 Jan 2017)</v>
          </cell>
          <cell r="W129">
            <v>1890</v>
          </cell>
          <cell r="X129">
            <v>0</v>
          </cell>
        </row>
        <row r="130">
          <cell r="B130">
            <v>42808</v>
          </cell>
          <cell r="C130" t="str">
            <v>B-20ST1</v>
          </cell>
          <cell r="D130" t="str">
            <v>B-20ST1:Zone3</v>
          </cell>
          <cell r="E130">
            <v>24</v>
          </cell>
          <cell r="F130">
            <v>100</v>
          </cell>
          <cell r="G130">
            <v>196</v>
          </cell>
          <cell r="H130">
            <v>160</v>
          </cell>
          <cell r="I130">
            <v>189</v>
          </cell>
          <cell r="J130">
            <v>166</v>
          </cell>
          <cell r="K130">
            <v>35</v>
          </cell>
          <cell r="L130">
            <v>201</v>
          </cell>
          <cell r="M130">
            <v>17.412935323383085</v>
          </cell>
          <cell r="N130">
            <v>2.06</v>
          </cell>
          <cell r="O130">
            <v>2.06</v>
          </cell>
          <cell r="R130">
            <v>12409.638554216868</v>
          </cell>
          <cell r="T130">
            <v>97.087378640776706</v>
          </cell>
          <cell r="V130" t="str">
            <v>wc 17.4%. Post unload to VS (Mar 14, 2017)</v>
          </cell>
          <cell r="W130">
            <v>2060</v>
          </cell>
          <cell r="X130">
            <v>0</v>
          </cell>
        </row>
        <row r="131">
          <cell r="B131">
            <v>42854</v>
          </cell>
          <cell r="C131" t="str">
            <v>B-20ST1</v>
          </cell>
          <cell r="D131" t="str">
            <v>B-20ST1:Zone3</v>
          </cell>
          <cell r="E131">
            <v>11</v>
          </cell>
          <cell r="F131">
            <v>100</v>
          </cell>
          <cell r="G131">
            <v>192</v>
          </cell>
          <cell r="H131">
            <v>152</v>
          </cell>
          <cell r="I131">
            <v>230.5</v>
          </cell>
          <cell r="J131">
            <v>205.5</v>
          </cell>
          <cell r="K131">
            <v>64.89</v>
          </cell>
          <cell r="L131">
            <v>270.39</v>
          </cell>
          <cell r="M131">
            <v>23.998668589814713</v>
          </cell>
          <cell r="N131">
            <v>3.32</v>
          </cell>
          <cell r="O131">
            <v>3.32</v>
          </cell>
          <cell r="P131">
            <v>0</v>
          </cell>
          <cell r="Q131">
            <v>0</v>
          </cell>
          <cell r="R131">
            <v>16155.717761557178</v>
          </cell>
          <cell r="T131">
            <v>81.445783132530124</v>
          </cell>
          <cell r="V131" t="str">
            <v>BSW updated April after unload to VS 24% (loaded up since 1st week April)</v>
          </cell>
          <cell r="W131">
            <v>3320</v>
          </cell>
          <cell r="X131">
            <v>0</v>
          </cell>
        </row>
        <row r="132">
          <cell r="B132">
            <v>42872</v>
          </cell>
          <cell r="C132" t="str">
            <v>B-20ST1</v>
          </cell>
          <cell r="D132" t="str">
            <v>B-20ST1:Zone3</v>
          </cell>
          <cell r="E132">
            <v>14</v>
          </cell>
          <cell r="F132">
            <v>100</v>
          </cell>
          <cell r="G132">
            <v>197.7</v>
          </cell>
          <cell r="H132">
            <v>162.69999999999999</v>
          </cell>
          <cell r="I132">
            <v>227.7</v>
          </cell>
          <cell r="J132">
            <v>121.27</v>
          </cell>
          <cell r="K132">
            <v>38.29</v>
          </cell>
          <cell r="L132">
            <v>159.56</v>
          </cell>
          <cell r="M132">
            <v>23.997242416645776</v>
          </cell>
          <cell r="N132">
            <v>2.2200000000000002</v>
          </cell>
          <cell r="O132">
            <v>2.2200000000000002</v>
          </cell>
          <cell r="P132">
            <v>0</v>
          </cell>
          <cell r="Q132">
            <v>0</v>
          </cell>
          <cell r="R132">
            <v>18306.258761441411</v>
          </cell>
          <cell r="T132">
            <v>71.873873873873876</v>
          </cell>
          <cell r="V132" t="str">
            <v>WC 24% update 29 April 2017</v>
          </cell>
          <cell r="W132">
            <v>2220</v>
          </cell>
          <cell r="X132">
            <v>0</v>
          </cell>
        </row>
        <row r="133">
          <cell r="B133">
            <v>42891</v>
          </cell>
          <cell r="C133" t="str">
            <v>B-20ST1</v>
          </cell>
          <cell r="D133" t="str">
            <v>B-20ST1:Zone3</v>
          </cell>
          <cell r="E133">
            <v>13</v>
          </cell>
          <cell r="F133">
            <v>100</v>
          </cell>
          <cell r="G133">
            <v>191</v>
          </cell>
          <cell r="H133">
            <v>147</v>
          </cell>
          <cell r="I133">
            <v>223</v>
          </cell>
          <cell r="J133">
            <v>83.79</v>
          </cell>
          <cell r="K133">
            <v>26.46</v>
          </cell>
          <cell r="L133">
            <v>110.25</v>
          </cell>
          <cell r="M133">
            <v>24</v>
          </cell>
          <cell r="N133">
            <v>1.55</v>
          </cell>
          <cell r="O133">
            <v>1.55</v>
          </cell>
          <cell r="P133">
            <v>0</v>
          </cell>
          <cell r="Q133">
            <v>0</v>
          </cell>
          <cell r="R133">
            <v>18498.627521183913</v>
          </cell>
          <cell r="T133">
            <v>71.129032258064512</v>
          </cell>
          <cell r="V133" t="str">
            <v>Still use WC 24%</v>
          </cell>
          <cell r="W133">
            <v>1550</v>
          </cell>
          <cell r="X133">
            <v>0</v>
          </cell>
        </row>
        <row r="134">
          <cell r="B134">
            <v>42896</v>
          </cell>
          <cell r="C134" t="str">
            <v>B-20ST1</v>
          </cell>
          <cell r="D134" t="str">
            <v>B-20ST1:Zone3</v>
          </cell>
          <cell r="E134">
            <v>12</v>
          </cell>
          <cell r="F134">
            <v>100</v>
          </cell>
          <cell r="G134">
            <v>186</v>
          </cell>
          <cell r="H134">
            <v>159</v>
          </cell>
          <cell r="I134">
            <v>165</v>
          </cell>
          <cell r="J134">
            <v>101.98</v>
          </cell>
          <cell r="K134">
            <v>32.200000000000003</v>
          </cell>
          <cell r="L134">
            <v>134.18</v>
          </cell>
          <cell r="M134">
            <v>23.997615143836637</v>
          </cell>
          <cell r="N134">
            <v>1.88</v>
          </cell>
          <cell r="O134">
            <v>1.88</v>
          </cell>
          <cell r="P134">
            <v>0</v>
          </cell>
          <cell r="Q134">
            <v>0</v>
          </cell>
          <cell r="R134">
            <v>18434.987252402432</v>
          </cell>
          <cell r="T134">
            <v>71.372340425531917</v>
          </cell>
          <cell r="V134" t="str">
            <v>After unloading to VS  9 hrs June 10</v>
          </cell>
          <cell r="W134">
            <v>1880</v>
          </cell>
          <cell r="X134">
            <v>0</v>
          </cell>
        </row>
        <row r="135">
          <cell r="B135">
            <v>42901</v>
          </cell>
          <cell r="C135" t="str">
            <v>B-20ST1</v>
          </cell>
          <cell r="D135" t="str">
            <v>B-20ST1:Zone3</v>
          </cell>
          <cell r="E135">
            <v>6</v>
          </cell>
          <cell r="F135">
            <v>100</v>
          </cell>
          <cell r="G135">
            <v>186</v>
          </cell>
          <cell r="H135">
            <v>161</v>
          </cell>
          <cell r="I135">
            <v>157</v>
          </cell>
          <cell r="J135">
            <v>136.31</v>
          </cell>
          <cell r="K135">
            <v>43.05</v>
          </cell>
          <cell r="L135">
            <v>179.36</v>
          </cell>
          <cell r="M135">
            <v>24.002007136485283</v>
          </cell>
          <cell r="N135">
            <v>2</v>
          </cell>
          <cell r="O135">
            <v>2</v>
          </cell>
          <cell r="P135">
            <v>0</v>
          </cell>
          <cell r="Q135">
            <v>0</v>
          </cell>
          <cell r="R135">
            <v>14672.437825544714</v>
          </cell>
          <cell r="T135">
            <v>89.68</v>
          </cell>
          <cell r="V135" t="str">
            <v>After unload to VS for 21 hrs, THT max 164 degF</v>
          </cell>
          <cell r="W135">
            <v>2000</v>
          </cell>
          <cell r="X135">
            <v>0</v>
          </cell>
        </row>
        <row r="136">
          <cell r="B136">
            <v>42902</v>
          </cell>
          <cell r="C136" t="str">
            <v>B-20ST1</v>
          </cell>
          <cell r="D136" t="str">
            <v>B-20ST1:Zone3</v>
          </cell>
          <cell r="E136">
            <v>27</v>
          </cell>
          <cell r="F136">
            <v>100</v>
          </cell>
          <cell r="G136">
            <v>176.5</v>
          </cell>
          <cell r="H136">
            <v>160.6</v>
          </cell>
          <cell r="I136">
            <v>157.30000000000001</v>
          </cell>
          <cell r="J136">
            <v>139.77600000000001</v>
          </cell>
          <cell r="K136">
            <v>34.944000000000003</v>
          </cell>
          <cell r="L136">
            <v>174.72</v>
          </cell>
          <cell r="M136">
            <v>20</v>
          </cell>
          <cell r="N136">
            <v>1.7929999999999999</v>
          </cell>
          <cell r="O136">
            <v>1.7929999999999999</v>
          </cell>
          <cell r="P136">
            <v>0</v>
          </cell>
          <cell r="R136">
            <v>12827.667124542124</v>
          </cell>
          <cell r="T136">
            <v>97.445621862799783</v>
          </cell>
          <cell r="V136" t="str">
            <v>WC 20% update 20 June 2017</v>
          </cell>
          <cell r="W136">
            <v>1793</v>
          </cell>
          <cell r="X136">
            <v>0</v>
          </cell>
        </row>
        <row r="137">
          <cell r="B137">
            <v>42921</v>
          </cell>
          <cell r="C137" t="str">
            <v>B-20ST1</v>
          </cell>
          <cell r="D137" t="str">
            <v>B-20ST1:Zone3</v>
          </cell>
          <cell r="E137">
            <v>19</v>
          </cell>
          <cell r="F137">
            <v>100</v>
          </cell>
          <cell r="G137">
            <v>189</v>
          </cell>
          <cell r="H137">
            <v>137</v>
          </cell>
          <cell r="I137">
            <v>155</v>
          </cell>
          <cell r="J137">
            <v>95.5</v>
          </cell>
          <cell r="K137">
            <v>23.88</v>
          </cell>
          <cell r="L137">
            <v>119.38</v>
          </cell>
          <cell r="M137">
            <v>20.003350644999163</v>
          </cell>
          <cell r="N137">
            <v>0.9</v>
          </cell>
          <cell r="O137">
            <v>0.9</v>
          </cell>
          <cell r="P137">
            <v>0</v>
          </cell>
          <cell r="Q137">
            <v>0</v>
          </cell>
          <cell r="R137">
            <v>9424.0837696335075</v>
          </cell>
          <cell r="T137">
            <v>132.64444444444445</v>
          </cell>
          <cell r="V137" t="str">
            <v>WC B-20 per 17 June 2017 = 20%</v>
          </cell>
          <cell r="W137">
            <v>900</v>
          </cell>
          <cell r="X137">
            <v>0</v>
          </cell>
        </row>
        <row r="138">
          <cell r="B138">
            <v>42939</v>
          </cell>
          <cell r="C138" t="str">
            <v>B-20ST1</v>
          </cell>
          <cell r="D138" t="str">
            <v>B-20ST1:Zone3</v>
          </cell>
          <cell r="E138">
            <v>25</v>
          </cell>
          <cell r="F138">
            <v>100</v>
          </cell>
          <cell r="G138">
            <v>185</v>
          </cell>
          <cell r="H138">
            <v>123</v>
          </cell>
          <cell r="I138">
            <v>187.7</v>
          </cell>
          <cell r="J138">
            <v>82.68</v>
          </cell>
          <cell r="K138">
            <v>20.67</v>
          </cell>
          <cell r="L138">
            <v>103.35</v>
          </cell>
          <cell r="M138">
            <v>20</v>
          </cell>
          <cell r="N138">
            <v>1.01</v>
          </cell>
          <cell r="O138">
            <v>1.01</v>
          </cell>
          <cell r="P138">
            <v>0</v>
          </cell>
          <cell r="Q138">
            <v>0</v>
          </cell>
          <cell r="R138">
            <v>12215.771649733913</v>
          </cell>
          <cell r="T138">
            <v>102.32673267326733</v>
          </cell>
          <cell r="V138" t="str">
            <v>WC use 20% updated June 17</v>
          </cell>
          <cell r="W138">
            <v>1010</v>
          </cell>
          <cell r="X138">
            <v>0</v>
          </cell>
        </row>
        <row r="139">
          <cell r="B139">
            <v>42942</v>
          </cell>
          <cell r="C139" t="str">
            <v>B-20ST1</v>
          </cell>
          <cell r="D139" t="str">
            <v>B-20ST1:Zone3</v>
          </cell>
          <cell r="E139">
            <v>8</v>
          </cell>
          <cell r="F139">
            <v>100</v>
          </cell>
          <cell r="G139">
            <v>182</v>
          </cell>
          <cell r="H139">
            <v>142</v>
          </cell>
          <cell r="I139">
            <v>198</v>
          </cell>
          <cell r="J139">
            <v>119.73</v>
          </cell>
          <cell r="K139">
            <v>29.93</v>
          </cell>
          <cell r="L139">
            <v>149.66</v>
          </cell>
          <cell r="M139">
            <v>19.99866363757851</v>
          </cell>
          <cell r="N139">
            <v>1.65</v>
          </cell>
          <cell r="O139">
            <v>1.65</v>
          </cell>
          <cell r="P139">
            <v>0</v>
          </cell>
          <cell r="Q139">
            <v>0</v>
          </cell>
          <cell r="R139">
            <v>13781.007266349287</v>
          </cell>
          <cell r="T139">
            <v>90.703030303030303</v>
          </cell>
          <cell r="V139" t="str">
            <v>After unloading to VS together with B-14 for 8 hrs, THT max 152 degF but gradually decline after switching to normal system, asso gas tend to decrease 1.6 MM</v>
          </cell>
          <cell r="W139">
            <v>1650</v>
          </cell>
          <cell r="X139">
            <v>0</v>
          </cell>
        </row>
        <row r="140">
          <cell r="B140">
            <v>42955</v>
          </cell>
          <cell r="C140" t="str">
            <v>B-20ST1</v>
          </cell>
          <cell r="D140" t="str">
            <v>B-20ST1:Zone3</v>
          </cell>
          <cell r="E140">
            <v>32</v>
          </cell>
          <cell r="F140">
            <v>100</v>
          </cell>
          <cell r="G140">
            <v>183</v>
          </cell>
          <cell r="H140">
            <v>156</v>
          </cell>
          <cell r="I140">
            <v>199.3</v>
          </cell>
          <cell r="J140">
            <v>243.29400000000001</v>
          </cell>
          <cell r="K140">
            <v>53.405999999999999</v>
          </cell>
          <cell r="L140">
            <v>296.7</v>
          </cell>
          <cell r="M140">
            <v>18</v>
          </cell>
          <cell r="N140">
            <v>1.8</v>
          </cell>
          <cell r="O140">
            <v>1.8</v>
          </cell>
          <cell r="P140">
            <v>0</v>
          </cell>
          <cell r="R140">
            <v>7398.4561888086018</v>
          </cell>
          <cell r="T140">
            <v>164.83333333333334</v>
          </cell>
          <cell r="V140" t="str">
            <v>After unload to VS 12 hrs, max THT 172 degF, 20 degF higher than unload 8 hrs. BSW Well B-20 = 18 % (27 July 2017)</v>
          </cell>
          <cell r="W140">
            <v>1800</v>
          </cell>
          <cell r="X140">
            <v>0</v>
          </cell>
        </row>
        <row r="141">
          <cell r="B141">
            <v>42968</v>
          </cell>
          <cell r="C141" t="str">
            <v>B-20ST1</v>
          </cell>
          <cell r="D141" t="str">
            <v>B-20ST1:Zone3</v>
          </cell>
          <cell r="E141">
            <v>20</v>
          </cell>
          <cell r="F141">
            <v>100</v>
          </cell>
          <cell r="G141">
            <v>194</v>
          </cell>
          <cell r="H141">
            <v>134</v>
          </cell>
          <cell r="I141">
            <v>197</v>
          </cell>
          <cell r="J141">
            <v>166.26</v>
          </cell>
          <cell r="K141">
            <v>36.5</v>
          </cell>
          <cell r="L141">
            <v>202.76</v>
          </cell>
          <cell r="M141">
            <v>18.001578220556322</v>
          </cell>
          <cell r="N141">
            <v>1.02</v>
          </cell>
          <cell r="O141">
            <v>1.02</v>
          </cell>
          <cell r="P141">
            <v>0</v>
          </cell>
          <cell r="Q141">
            <v>0</v>
          </cell>
          <cell r="R141">
            <v>6134.9693251533745</v>
          </cell>
          <cell r="T141">
            <v>198.77450980392157</v>
          </cell>
          <cell r="V141" t="str">
            <v>Flowing 13 days after unload VS (before inject GL)</v>
          </cell>
          <cell r="W141">
            <v>1020</v>
          </cell>
          <cell r="X141">
            <v>0</v>
          </cell>
        </row>
        <row r="142">
          <cell r="B142">
            <v>42969</v>
          </cell>
          <cell r="C142" t="str">
            <v>B-20ST1</v>
          </cell>
          <cell r="D142" t="str">
            <v>B-20ST1:Zone3</v>
          </cell>
          <cell r="E142">
            <v>20</v>
          </cell>
          <cell r="F142">
            <v>100</v>
          </cell>
          <cell r="G142">
            <v>198</v>
          </cell>
          <cell r="H142">
            <v>131</v>
          </cell>
          <cell r="I142">
            <v>503</v>
          </cell>
          <cell r="J142">
            <v>247.37</v>
          </cell>
          <cell r="K142">
            <v>54.3</v>
          </cell>
          <cell r="L142">
            <v>301.67</v>
          </cell>
          <cell r="M142">
            <v>17.999801107170086</v>
          </cell>
          <cell r="N142">
            <v>1.36</v>
          </cell>
          <cell r="O142">
            <v>2.78</v>
          </cell>
          <cell r="P142">
            <v>1.42</v>
          </cell>
          <cell r="Q142">
            <v>36</v>
          </cell>
          <cell r="R142">
            <v>5497.8372478473539</v>
          </cell>
          <cell r="T142">
            <v>221.81617647058823</v>
          </cell>
          <cell r="V142" t="str">
            <v>Start inject continuous Gas Lift  at orifice GLM#3 (B-19 gas lift closed), plan to increase GL injection until CP 600# to get B-19 back online</v>
          </cell>
          <cell r="W142">
            <v>1360</v>
          </cell>
          <cell r="X142">
            <v>1420</v>
          </cell>
        </row>
        <row r="143">
          <cell r="B143">
            <v>42970</v>
          </cell>
          <cell r="C143" t="str">
            <v>B-20ST1</v>
          </cell>
          <cell r="D143" t="str">
            <v>B-20ST1:Zone3</v>
          </cell>
          <cell r="E143">
            <v>14</v>
          </cell>
          <cell r="F143">
            <v>100</v>
          </cell>
          <cell r="G143">
            <v>196</v>
          </cell>
          <cell r="H143">
            <v>134</v>
          </cell>
          <cell r="I143">
            <v>596</v>
          </cell>
          <cell r="J143">
            <v>244.4</v>
          </cell>
          <cell r="K143">
            <v>53.65</v>
          </cell>
          <cell r="L143">
            <v>298.05</v>
          </cell>
          <cell r="M143">
            <v>18.000335514175475</v>
          </cell>
          <cell r="N143">
            <v>1.35</v>
          </cell>
          <cell r="O143">
            <v>3.44</v>
          </cell>
          <cell r="P143">
            <v>2.1</v>
          </cell>
          <cell r="Q143">
            <v>40</v>
          </cell>
          <cell r="R143">
            <v>5523.7315875613749</v>
          </cell>
          <cell r="T143">
            <v>220.77777777777777</v>
          </cell>
          <cell r="V143" t="str">
            <v>GL meter 2.5 MM, CP slightly below 600 psig, plan to inject GL together with B-19</v>
          </cell>
          <cell r="W143">
            <v>1350</v>
          </cell>
          <cell r="X143">
            <v>2100</v>
          </cell>
        </row>
        <row r="144">
          <cell r="B144">
            <v>42983</v>
          </cell>
          <cell r="C144" t="str">
            <v>B-20ST1</v>
          </cell>
          <cell r="D144" t="str">
            <v>B-20ST1:Zone3</v>
          </cell>
          <cell r="E144">
            <v>9</v>
          </cell>
          <cell r="F144">
            <v>100</v>
          </cell>
          <cell r="G144">
            <v>196</v>
          </cell>
          <cell r="H144">
            <v>129</v>
          </cell>
          <cell r="I144">
            <v>853</v>
          </cell>
          <cell r="J144">
            <v>212.57</v>
          </cell>
          <cell r="K144">
            <v>46.66</v>
          </cell>
          <cell r="L144">
            <v>259.23</v>
          </cell>
          <cell r="M144">
            <v>17.999459939050265</v>
          </cell>
          <cell r="N144">
            <v>1.17</v>
          </cell>
          <cell r="O144">
            <v>4.03</v>
          </cell>
          <cell r="P144">
            <v>2.86</v>
          </cell>
          <cell r="Q144">
            <v>50</v>
          </cell>
          <cell r="R144">
            <v>5504.0692477772027</v>
          </cell>
          <cell r="T144">
            <v>221.56410256410257</v>
          </cell>
          <cell r="V144" t="str">
            <v>Welltest with GL injection share with B-19 (B-19 got issue no liquid after GLV close due to icing on Aug 29)</v>
          </cell>
          <cell r="W144">
            <v>1170</v>
          </cell>
          <cell r="X144">
            <v>2860</v>
          </cell>
        </row>
        <row r="145">
          <cell r="B145">
            <v>42998</v>
          </cell>
          <cell r="C145" t="str">
            <v>B-20ST1</v>
          </cell>
          <cell r="D145" t="str">
            <v>B-20ST1:Zone3</v>
          </cell>
          <cell r="E145">
            <v>28</v>
          </cell>
          <cell r="F145">
            <v>100</v>
          </cell>
          <cell r="G145">
            <v>188</v>
          </cell>
          <cell r="H145">
            <v>128</v>
          </cell>
          <cell r="I145">
            <v>645</v>
          </cell>
          <cell r="J145">
            <v>217.6</v>
          </cell>
          <cell r="K145">
            <v>47.8</v>
          </cell>
          <cell r="L145">
            <v>265.39999999999998</v>
          </cell>
          <cell r="M145">
            <v>18.010550113036924</v>
          </cell>
          <cell r="N145">
            <v>1.2</v>
          </cell>
          <cell r="O145">
            <v>3.77</v>
          </cell>
          <cell r="P145">
            <v>2.58</v>
          </cell>
          <cell r="R145">
            <v>5514.7058823529414</v>
          </cell>
          <cell r="T145">
            <v>221.16666666666666</v>
          </cell>
          <cell r="V145" t="str">
            <v>Sharing GL with B-19</v>
          </cell>
          <cell r="W145">
            <v>1200</v>
          </cell>
          <cell r="X145">
            <v>2580</v>
          </cell>
        </row>
        <row r="146">
          <cell r="B146">
            <v>43011</v>
          </cell>
          <cell r="C146" t="str">
            <v>B-20ST1</v>
          </cell>
          <cell r="D146" t="str">
            <v>B-20ST1:Zone3</v>
          </cell>
          <cell r="E146">
            <v>26</v>
          </cell>
          <cell r="F146">
            <v>100</v>
          </cell>
          <cell r="G146">
            <v>186.9</v>
          </cell>
          <cell r="H146">
            <v>130</v>
          </cell>
          <cell r="I146">
            <v>654.9</v>
          </cell>
          <cell r="J146">
            <v>200.3</v>
          </cell>
          <cell r="K146">
            <v>44</v>
          </cell>
          <cell r="L146">
            <v>244.3</v>
          </cell>
          <cell r="M146">
            <v>18.010642652476463</v>
          </cell>
          <cell r="N146">
            <v>1.1000000000000001</v>
          </cell>
          <cell r="O146">
            <v>3.8</v>
          </cell>
          <cell r="P146">
            <v>2.7</v>
          </cell>
          <cell r="R146">
            <v>5491.7623564653022</v>
          </cell>
          <cell r="T146">
            <v>222.09090909090909</v>
          </cell>
          <cell r="V146" t="str">
            <v>GL meter 3.8 MM</v>
          </cell>
          <cell r="W146">
            <v>1100</v>
          </cell>
          <cell r="X146">
            <v>2700</v>
          </cell>
        </row>
        <row r="147">
          <cell r="B147">
            <v>43025</v>
          </cell>
          <cell r="C147" t="str">
            <v>B-20ST1</v>
          </cell>
          <cell r="D147" t="str">
            <v>B-20ST1:Zone3</v>
          </cell>
          <cell r="E147">
            <v>27</v>
          </cell>
          <cell r="F147">
            <v>100</v>
          </cell>
          <cell r="G147">
            <v>197</v>
          </cell>
          <cell r="H147">
            <v>128</v>
          </cell>
          <cell r="I147">
            <v>833</v>
          </cell>
          <cell r="J147">
            <v>191.8</v>
          </cell>
          <cell r="K147">
            <v>42.1</v>
          </cell>
          <cell r="L147">
            <v>233.9</v>
          </cell>
          <cell r="M147">
            <v>17.999144933732364</v>
          </cell>
          <cell r="N147">
            <v>1.05</v>
          </cell>
          <cell r="O147">
            <v>4.29</v>
          </cell>
          <cell r="P147">
            <v>3.24</v>
          </cell>
          <cell r="R147">
            <v>5474.4525547445255</v>
          </cell>
          <cell r="T147">
            <v>222.76190476190476</v>
          </cell>
          <cell r="V147" t="str">
            <v>GL meter 3.7 MM sharing with B-19</v>
          </cell>
          <cell r="W147">
            <v>1050</v>
          </cell>
          <cell r="X147">
            <v>3240</v>
          </cell>
        </row>
        <row r="148">
          <cell r="B148">
            <v>43047</v>
          </cell>
          <cell r="C148" t="str">
            <v>B-20ST1</v>
          </cell>
          <cell r="D148" t="str">
            <v>B-20ST1:Zone3</v>
          </cell>
          <cell r="E148">
            <v>23</v>
          </cell>
          <cell r="F148">
            <v>100</v>
          </cell>
          <cell r="G148">
            <v>209</v>
          </cell>
          <cell r="H148">
            <v>119</v>
          </cell>
          <cell r="I148">
            <v>660</v>
          </cell>
          <cell r="J148">
            <v>136.80000000000001</v>
          </cell>
          <cell r="K148">
            <v>32.1</v>
          </cell>
          <cell r="L148">
            <v>168.9</v>
          </cell>
          <cell r="M148">
            <v>19.00532859680284</v>
          </cell>
          <cell r="N148">
            <v>1.1599999999999999</v>
          </cell>
          <cell r="O148">
            <v>3.54</v>
          </cell>
          <cell r="P148">
            <v>2.38</v>
          </cell>
          <cell r="R148">
            <v>8479.5321637426896</v>
          </cell>
          <cell r="T148">
            <v>145.60344827586206</v>
          </cell>
          <cell r="V148" t="str">
            <v>GL meter 5.1 MM. WC Well B-20 = 20 %. G/L was combined with Well B-19 after tubing clean up</v>
          </cell>
          <cell r="W148">
            <v>1160</v>
          </cell>
          <cell r="X148">
            <v>2380</v>
          </cell>
        </row>
        <row r="149">
          <cell r="B149">
            <v>43052</v>
          </cell>
          <cell r="C149" t="str">
            <v>B-20ST1</v>
          </cell>
          <cell r="D149" t="str">
            <v>B-20ST1:Zone3</v>
          </cell>
          <cell r="E149">
            <v>48</v>
          </cell>
          <cell r="F149">
            <v>100</v>
          </cell>
          <cell r="G149">
            <v>201.3</v>
          </cell>
          <cell r="H149">
            <v>129</v>
          </cell>
          <cell r="I149">
            <v>602.5</v>
          </cell>
          <cell r="J149">
            <v>134.80000000000001</v>
          </cell>
          <cell r="K149">
            <v>31.6</v>
          </cell>
          <cell r="L149">
            <v>166.4</v>
          </cell>
          <cell r="M149">
            <v>18.990384615384617</v>
          </cell>
          <cell r="N149">
            <v>1.1499999999999999</v>
          </cell>
          <cell r="O149">
            <v>3.09</v>
          </cell>
          <cell r="P149">
            <v>1.94</v>
          </cell>
          <cell r="R149">
            <v>8531.1572700296729</v>
          </cell>
          <cell r="T149">
            <v>144.67826086956521</v>
          </cell>
          <cell r="V149" t="str">
            <v>water cut 19.6 (update 10 sept). Gas Lift sharing to well B-20, actual G/L rate un-readable</v>
          </cell>
          <cell r="W149">
            <v>1150</v>
          </cell>
          <cell r="X149">
            <v>1940</v>
          </cell>
        </row>
        <row r="150">
          <cell r="B150">
            <v>43055</v>
          </cell>
          <cell r="C150" t="str">
            <v>B-20ST1</v>
          </cell>
          <cell r="D150" t="str">
            <v>B-20ST1:Zone3</v>
          </cell>
          <cell r="E150">
            <v>24</v>
          </cell>
          <cell r="F150">
            <v>100</v>
          </cell>
          <cell r="G150">
            <v>185</v>
          </cell>
          <cell r="H150">
            <v>136</v>
          </cell>
          <cell r="I150">
            <v>361.8</v>
          </cell>
          <cell r="J150">
            <v>72.5</v>
          </cell>
          <cell r="K150">
            <v>17</v>
          </cell>
          <cell r="L150">
            <v>89.5</v>
          </cell>
          <cell r="M150">
            <v>18.994413407821231</v>
          </cell>
          <cell r="N150">
            <v>1.25</v>
          </cell>
          <cell r="O150">
            <v>1.25</v>
          </cell>
          <cell r="P150">
            <v>0</v>
          </cell>
          <cell r="Q150">
            <v>0</v>
          </cell>
          <cell r="R150">
            <v>17241.379310344826</v>
          </cell>
          <cell r="T150">
            <v>71.599999999999994</v>
          </cell>
          <cell r="V150" t="str">
            <v>Welltest natural flow (Close GLV for kick off B-19)</v>
          </cell>
          <cell r="W150">
            <v>1250</v>
          </cell>
          <cell r="X150">
            <v>0</v>
          </cell>
        </row>
        <row r="151">
          <cell r="B151">
            <v>43056</v>
          </cell>
          <cell r="C151" t="str">
            <v>B-20ST1</v>
          </cell>
          <cell r="D151" t="str">
            <v>B-20ST1:Zone3</v>
          </cell>
          <cell r="E151">
            <v>20</v>
          </cell>
          <cell r="F151">
            <v>100</v>
          </cell>
          <cell r="G151">
            <v>203.4</v>
          </cell>
          <cell r="H151">
            <v>118.3</v>
          </cell>
          <cell r="I151">
            <v>755.6</v>
          </cell>
          <cell r="J151">
            <v>99.8</v>
          </cell>
          <cell r="K151">
            <v>23.4</v>
          </cell>
          <cell r="L151">
            <v>123.2</v>
          </cell>
          <cell r="M151">
            <v>18.993506493506494</v>
          </cell>
          <cell r="N151">
            <v>0.85</v>
          </cell>
          <cell r="O151">
            <v>4.08</v>
          </cell>
          <cell r="P151">
            <v>3.23</v>
          </cell>
          <cell r="R151">
            <v>8517.0340681362723</v>
          </cell>
          <cell r="T151">
            <v>144.94117647058823</v>
          </cell>
          <cell r="V151" t="str">
            <v>GL meter 4.8 MM (share with B-19, increase GL but B-19 still loaded up)</v>
          </cell>
          <cell r="W151">
            <v>850</v>
          </cell>
          <cell r="X151">
            <v>3230</v>
          </cell>
        </row>
        <row r="152">
          <cell r="B152">
            <v>43059</v>
          </cell>
          <cell r="C152" t="str">
            <v>B-20ST1</v>
          </cell>
          <cell r="D152" t="str">
            <v>B-20ST1:Zone3</v>
          </cell>
          <cell r="E152">
            <v>22</v>
          </cell>
          <cell r="F152">
            <v>100</v>
          </cell>
          <cell r="G152">
            <v>188</v>
          </cell>
          <cell r="H152">
            <v>145</v>
          </cell>
          <cell r="I152">
            <v>304</v>
          </cell>
          <cell r="J152">
            <v>130.44999999999999</v>
          </cell>
          <cell r="K152">
            <v>30.6</v>
          </cell>
          <cell r="L152">
            <v>161.05000000000001</v>
          </cell>
          <cell r="M152">
            <v>19.000310462589258</v>
          </cell>
          <cell r="N152">
            <v>1.32</v>
          </cell>
          <cell r="O152">
            <v>1.32</v>
          </cell>
          <cell r="P152">
            <v>0</v>
          </cell>
          <cell r="Q152">
            <v>0</v>
          </cell>
          <cell r="R152">
            <v>10118.81947106171</v>
          </cell>
          <cell r="T152">
            <v>122.00757575757575</v>
          </cell>
          <cell r="V152" t="str">
            <v>B-20 Natural flow since B-19 tend to loaded up after sharing gas lift with B-20</v>
          </cell>
          <cell r="W152">
            <v>1320</v>
          </cell>
          <cell r="X152">
            <v>0</v>
          </cell>
        </row>
        <row r="153">
          <cell r="B153">
            <v>43081</v>
          </cell>
          <cell r="C153" t="str">
            <v>B-20ST1</v>
          </cell>
          <cell r="D153" t="str">
            <v>B-20ST1:Zone3</v>
          </cell>
          <cell r="E153">
            <v>23</v>
          </cell>
          <cell r="F153">
            <v>100</v>
          </cell>
          <cell r="G153">
            <v>192</v>
          </cell>
          <cell r="H153">
            <v>134</v>
          </cell>
          <cell r="I153">
            <v>214</v>
          </cell>
          <cell r="J153">
            <v>132.01</v>
          </cell>
          <cell r="K153">
            <v>30.97</v>
          </cell>
          <cell r="L153">
            <v>162.97999999999999</v>
          </cell>
          <cell r="M153">
            <v>19.002331574426311</v>
          </cell>
          <cell r="N153">
            <v>1.23</v>
          </cell>
          <cell r="O153">
            <v>1.23</v>
          </cell>
          <cell r="P153">
            <v>0</v>
          </cell>
          <cell r="Q153">
            <v>0</v>
          </cell>
          <cell r="R153">
            <v>9317.4759487917581</v>
          </cell>
          <cell r="T153">
            <v>132.5040650406504</v>
          </cell>
          <cell r="V153" t="str">
            <v>After venting to VS 8 hrs, THT reach 153 degF, but after switch to T/S gradually drop, same as asso gas gradually drop from 1.2 MMscfd</v>
          </cell>
          <cell r="W153">
            <v>1230</v>
          </cell>
          <cell r="X153">
            <v>0</v>
          </cell>
        </row>
        <row r="154">
          <cell r="B154">
            <v>43102</v>
          </cell>
          <cell r="C154" t="str">
            <v>B-20ST1</v>
          </cell>
          <cell r="D154" t="str">
            <v>B-20ST1:Zone3</v>
          </cell>
          <cell r="E154">
            <v>47</v>
          </cell>
          <cell r="F154">
            <v>100</v>
          </cell>
          <cell r="G154">
            <v>189.9</v>
          </cell>
          <cell r="H154">
            <v>100.3</v>
          </cell>
          <cell r="I154">
            <v>212.9</v>
          </cell>
          <cell r="J154">
            <v>52.5</v>
          </cell>
          <cell r="K154">
            <v>12.3</v>
          </cell>
          <cell r="L154">
            <v>64.8</v>
          </cell>
          <cell r="M154">
            <v>18.981481481481481</v>
          </cell>
          <cell r="N154">
            <v>0.81</v>
          </cell>
          <cell r="O154">
            <v>0.81</v>
          </cell>
          <cell r="P154">
            <v>0</v>
          </cell>
          <cell r="Q154">
            <v>0</v>
          </cell>
          <cell r="R154">
            <v>15428.571428571429</v>
          </cell>
          <cell r="T154">
            <v>80</v>
          </cell>
          <cell r="V154" t="str">
            <v>Need Unload to VS ASAP</v>
          </cell>
          <cell r="W154">
            <v>810</v>
          </cell>
          <cell r="X154">
            <v>0</v>
          </cell>
        </row>
        <row r="155">
          <cell r="B155">
            <v>43108</v>
          </cell>
          <cell r="C155" t="str">
            <v>B-20ST1</v>
          </cell>
          <cell r="D155" t="str">
            <v>B-20ST1:Zone3</v>
          </cell>
          <cell r="E155">
            <v>17</v>
          </cell>
          <cell r="F155">
            <v>100</v>
          </cell>
          <cell r="G155">
            <v>189</v>
          </cell>
          <cell r="H155">
            <v>95</v>
          </cell>
          <cell r="I155">
            <v>212</v>
          </cell>
          <cell r="J155">
            <v>0.04</v>
          </cell>
          <cell r="K155">
            <v>0.01</v>
          </cell>
          <cell r="L155">
            <v>0.05</v>
          </cell>
          <cell r="M155">
            <v>20</v>
          </cell>
          <cell r="N155">
            <v>0.71</v>
          </cell>
          <cell r="O155">
            <v>0.71</v>
          </cell>
          <cell r="P155">
            <v>0</v>
          </cell>
          <cell r="Q155">
            <v>0</v>
          </cell>
          <cell r="R155">
            <v>17750000</v>
          </cell>
          <cell r="T155">
            <v>7.0422535211267609E-2</v>
          </cell>
          <cell r="V155" t="str">
            <v>THT below 95 degF loaded up</v>
          </cell>
          <cell r="W155">
            <v>710</v>
          </cell>
          <cell r="X155">
            <v>0</v>
          </cell>
        </row>
        <row r="156">
          <cell r="B156">
            <v>43110</v>
          </cell>
          <cell r="C156" t="str">
            <v>B-20ST1</v>
          </cell>
          <cell r="D156" t="str">
            <v>B-20ST1:Zone3</v>
          </cell>
          <cell r="E156">
            <v>36</v>
          </cell>
          <cell r="F156">
            <v>100</v>
          </cell>
          <cell r="G156">
            <v>207</v>
          </cell>
          <cell r="H156">
            <v>106</v>
          </cell>
          <cell r="I156">
            <v>727</v>
          </cell>
          <cell r="J156">
            <v>76.98</v>
          </cell>
          <cell r="K156">
            <v>18.059999999999999</v>
          </cell>
          <cell r="L156">
            <v>95.04</v>
          </cell>
          <cell r="M156">
            <v>19.002525252525253</v>
          </cell>
          <cell r="N156">
            <v>0.73</v>
          </cell>
          <cell r="O156">
            <v>3.49</v>
          </cell>
          <cell r="P156">
            <v>2.76</v>
          </cell>
          <cell r="R156">
            <v>9482.9825928812679</v>
          </cell>
          <cell r="T156">
            <v>130.1917808219178</v>
          </cell>
          <cell r="V156" t="str">
            <v>After inject GL sharing with B-19, GL meter 4 MM(use GOR 9500 to match with loaded up gas aso 0.7 MM)</v>
          </cell>
          <cell r="W156">
            <v>730</v>
          </cell>
          <cell r="X156">
            <v>2760</v>
          </cell>
        </row>
        <row r="157">
          <cell r="B157">
            <v>43112</v>
          </cell>
          <cell r="C157" t="str">
            <v>B-20ST1</v>
          </cell>
          <cell r="D157" t="str">
            <v>B-20ST1:Zone3</v>
          </cell>
          <cell r="E157">
            <v>23</v>
          </cell>
          <cell r="F157">
            <v>100</v>
          </cell>
          <cell r="G157">
            <v>208.9</v>
          </cell>
          <cell r="H157">
            <v>123</v>
          </cell>
          <cell r="I157">
            <v>487.3</v>
          </cell>
          <cell r="J157">
            <v>178.28</v>
          </cell>
          <cell r="K157">
            <v>41.82</v>
          </cell>
          <cell r="L157">
            <v>220.1</v>
          </cell>
          <cell r="M157">
            <v>19.000454338936848</v>
          </cell>
          <cell r="N157">
            <v>1.52</v>
          </cell>
          <cell r="O157">
            <v>2.95</v>
          </cell>
          <cell r="P157">
            <v>1.43</v>
          </cell>
          <cell r="R157">
            <v>8525.9142921247476</v>
          </cell>
          <cell r="T157">
            <v>144.80263157894737</v>
          </cell>
          <cell r="V157" t="str">
            <v>Reduce GL injection from 4 to 2.5 MM, GL meter 2.6 MM</v>
          </cell>
          <cell r="W157">
            <v>1520</v>
          </cell>
          <cell r="X157">
            <v>1430</v>
          </cell>
        </row>
        <row r="158">
          <cell r="B158">
            <v>43169</v>
          </cell>
          <cell r="C158" t="str">
            <v>B-20ST1</v>
          </cell>
          <cell r="D158" t="str">
            <v>B-20ST1:Zone3</v>
          </cell>
          <cell r="E158">
            <v>42</v>
          </cell>
          <cell r="F158">
            <v>100</v>
          </cell>
          <cell r="G158">
            <v>195</v>
          </cell>
          <cell r="H158">
            <v>106</v>
          </cell>
          <cell r="I158">
            <v>348</v>
          </cell>
          <cell r="J158">
            <v>107</v>
          </cell>
          <cell r="K158">
            <v>11.9</v>
          </cell>
          <cell r="L158">
            <v>118.9</v>
          </cell>
          <cell r="M158">
            <v>10.008410428931876</v>
          </cell>
          <cell r="N158">
            <v>0.8</v>
          </cell>
          <cell r="O158">
            <v>0.8</v>
          </cell>
          <cell r="P158">
            <v>0</v>
          </cell>
          <cell r="R158">
            <v>7476.6355140186915</v>
          </cell>
          <cell r="T158">
            <v>148.625</v>
          </cell>
          <cell r="V158" t="str">
            <v>Suspected GLV close (welltest in NF mode)</v>
          </cell>
          <cell r="W158">
            <v>800</v>
          </cell>
          <cell r="X158">
            <v>0</v>
          </cell>
        </row>
        <row r="159">
          <cell r="B159">
            <v>43185</v>
          </cell>
          <cell r="C159" t="str">
            <v>B-20ST1</v>
          </cell>
          <cell r="D159" t="str">
            <v>B-20ST1:Zone3</v>
          </cell>
          <cell r="E159">
            <v>16</v>
          </cell>
          <cell r="F159">
            <v>100</v>
          </cell>
          <cell r="G159">
            <v>207</v>
          </cell>
          <cell r="H159">
            <v>103</v>
          </cell>
          <cell r="I159">
            <v>756</v>
          </cell>
          <cell r="J159">
            <v>252.67</v>
          </cell>
          <cell r="K159">
            <v>28.07</v>
          </cell>
          <cell r="L159">
            <v>280.74</v>
          </cell>
          <cell r="M159">
            <v>9.9985751941297991</v>
          </cell>
          <cell r="N159">
            <v>1.89</v>
          </cell>
          <cell r="O159">
            <v>3.63</v>
          </cell>
          <cell r="P159">
            <v>1.74</v>
          </cell>
          <cell r="R159">
            <v>7480.1123995725648</v>
          </cell>
          <cell r="T159">
            <v>148.53968253968253</v>
          </cell>
          <cell r="V159" t="str">
            <v>GL meter 2.2 MM, previously Manual Valve only 10%, GLV stuck need to bypass, currently regulate from Manual valve</v>
          </cell>
          <cell r="W159">
            <v>1890</v>
          </cell>
          <cell r="X159">
            <v>1740</v>
          </cell>
        </row>
        <row r="160">
          <cell r="B160">
            <v>43201</v>
          </cell>
          <cell r="C160" t="str">
            <v>B-20ST1</v>
          </cell>
          <cell r="D160" t="str">
            <v>B-20ST1:Zone3</v>
          </cell>
          <cell r="E160">
            <v>21</v>
          </cell>
          <cell r="F160">
            <v>100</v>
          </cell>
          <cell r="G160">
            <v>204.4</v>
          </cell>
          <cell r="H160">
            <v>124.1</v>
          </cell>
          <cell r="I160">
            <v>561.29999999999995</v>
          </cell>
          <cell r="J160">
            <v>198.4</v>
          </cell>
          <cell r="K160">
            <v>22</v>
          </cell>
          <cell r="L160">
            <v>220.4</v>
          </cell>
          <cell r="M160">
            <v>9.9818511796733205</v>
          </cell>
          <cell r="N160">
            <v>1.49</v>
          </cell>
          <cell r="O160">
            <v>3.5</v>
          </cell>
          <cell r="P160">
            <v>2.0099999999999998</v>
          </cell>
          <cell r="R160">
            <v>7510.0806451612907</v>
          </cell>
          <cell r="T160">
            <v>147.91946308724832</v>
          </cell>
          <cell r="V160" t="str">
            <v>GL meter 1.7 MM</v>
          </cell>
          <cell r="W160">
            <v>1490</v>
          </cell>
          <cell r="X160">
            <v>2009.9999999999998</v>
          </cell>
        </row>
        <row r="161">
          <cell r="B161">
            <v>43244</v>
          </cell>
          <cell r="C161" t="str">
            <v>B-20ST1</v>
          </cell>
          <cell r="D161" t="str">
            <v>B-20ST1:Zone3</v>
          </cell>
          <cell r="E161">
            <v>22</v>
          </cell>
          <cell r="F161">
            <v>100</v>
          </cell>
          <cell r="G161">
            <v>194</v>
          </cell>
          <cell r="H161">
            <v>112</v>
          </cell>
          <cell r="I161">
            <v>1200.3</v>
          </cell>
          <cell r="J161">
            <v>154.69999999999999</v>
          </cell>
          <cell r="K161">
            <v>17.2</v>
          </cell>
          <cell r="L161">
            <v>171.9</v>
          </cell>
          <cell r="M161">
            <v>10.005817335660268</v>
          </cell>
          <cell r="N161">
            <v>1.1599999999999999</v>
          </cell>
          <cell r="O161">
            <v>5.5</v>
          </cell>
          <cell r="P161">
            <v>4.34</v>
          </cell>
          <cell r="R161">
            <v>7498.3839689722045</v>
          </cell>
          <cell r="T161">
            <v>148.18965517241378</v>
          </cell>
          <cell r="V161" t="str">
            <v>GL meter 2.5 MM (single), over inject</v>
          </cell>
          <cell r="W161">
            <v>1160</v>
          </cell>
          <cell r="X161">
            <v>4340</v>
          </cell>
        </row>
        <row r="162">
          <cell r="B162">
            <v>43245</v>
          </cell>
          <cell r="C162" t="str">
            <v>B-20ST1</v>
          </cell>
          <cell r="D162" t="str">
            <v>B-20ST1:Zone3</v>
          </cell>
          <cell r="E162">
            <v>16</v>
          </cell>
          <cell r="F162">
            <v>100</v>
          </cell>
          <cell r="G162">
            <v>182</v>
          </cell>
          <cell r="H162">
            <v>119</v>
          </cell>
          <cell r="I162">
            <v>546</v>
          </cell>
          <cell r="J162">
            <v>173.58</v>
          </cell>
          <cell r="K162">
            <v>19.29</v>
          </cell>
          <cell r="L162">
            <v>192.87</v>
          </cell>
          <cell r="M162">
            <v>10.001555451858765</v>
          </cell>
          <cell r="N162">
            <v>1.3</v>
          </cell>
          <cell r="O162">
            <v>3.56</v>
          </cell>
          <cell r="P162">
            <v>2.25</v>
          </cell>
          <cell r="R162">
            <v>7489.3420901025465</v>
          </cell>
          <cell r="T162">
            <v>148.36153846153846</v>
          </cell>
          <cell r="V162" t="str">
            <v>After reduce GL, GL meter 1.6 MM, total fluid increase ~30 bfpd</v>
          </cell>
          <cell r="W162">
            <v>1300</v>
          </cell>
          <cell r="X162">
            <v>2250</v>
          </cell>
        </row>
        <row r="163">
          <cell r="B163">
            <v>43277</v>
          </cell>
          <cell r="C163" t="str">
            <v>B-20ST1</v>
          </cell>
          <cell r="D163" t="str">
            <v>B-20ST1:Zone3</v>
          </cell>
          <cell r="E163">
            <v>25</v>
          </cell>
          <cell r="F163">
            <v>100</v>
          </cell>
          <cell r="G163">
            <v>196.1</v>
          </cell>
          <cell r="H163">
            <v>107.3</v>
          </cell>
          <cell r="I163">
            <v>964.4</v>
          </cell>
          <cell r="J163">
            <v>199.7</v>
          </cell>
          <cell r="K163">
            <v>22.2</v>
          </cell>
          <cell r="L163">
            <v>221.9</v>
          </cell>
          <cell r="M163">
            <v>10.004506534474988</v>
          </cell>
          <cell r="N163">
            <v>1.5</v>
          </cell>
          <cell r="O163">
            <v>4.5599999999999996</v>
          </cell>
          <cell r="P163">
            <v>3.06</v>
          </cell>
          <cell r="R163">
            <v>7511.2669003505262</v>
          </cell>
          <cell r="T163">
            <v>147.93333333333334</v>
          </cell>
          <cell r="V163" t="str">
            <v>GL meter 2 MM shared w/ B-19 after reduced from 4 MM (liquid B-19 drop, B-20 improve)</v>
          </cell>
          <cell r="W163">
            <v>1500</v>
          </cell>
          <cell r="X163">
            <v>3060</v>
          </cell>
        </row>
        <row r="164">
          <cell r="B164">
            <v>43302</v>
          </cell>
          <cell r="C164" t="str">
            <v>B-20ST1</v>
          </cell>
          <cell r="D164" t="str">
            <v>B-20ST1:Zone3</v>
          </cell>
          <cell r="E164">
            <v>39.450000000000003</v>
          </cell>
          <cell r="F164">
            <v>100</v>
          </cell>
          <cell r="G164">
            <v>187.78</v>
          </cell>
          <cell r="H164">
            <v>105.08</v>
          </cell>
          <cell r="I164">
            <v>921.39</v>
          </cell>
          <cell r="J164">
            <v>162.6</v>
          </cell>
          <cell r="K164">
            <v>18.100000000000001</v>
          </cell>
          <cell r="L164">
            <v>180.7</v>
          </cell>
          <cell r="M164">
            <v>10.016602102933039</v>
          </cell>
          <cell r="N164">
            <v>1.22</v>
          </cell>
          <cell r="O164">
            <v>4.54</v>
          </cell>
          <cell r="P164">
            <v>3.32</v>
          </cell>
          <cell r="R164">
            <v>7503.0750307503076</v>
          </cell>
          <cell r="T164">
            <v>148.11475409836066</v>
          </cell>
          <cell r="V164" t="str">
            <v>GL meter 2.15 MM, shared GL B-19</v>
          </cell>
          <cell r="W164">
            <v>1220</v>
          </cell>
          <cell r="X164">
            <v>3320</v>
          </cell>
        </row>
        <row r="165">
          <cell r="B165">
            <v>43322</v>
          </cell>
          <cell r="C165" t="str">
            <v>B-20ST1</v>
          </cell>
          <cell r="D165" t="str">
            <v>B-20ST1:Zone3</v>
          </cell>
          <cell r="E165">
            <v>25</v>
          </cell>
          <cell r="F165">
            <v>100</v>
          </cell>
          <cell r="G165">
            <v>196.76</v>
          </cell>
          <cell r="H165">
            <v>101.46</v>
          </cell>
          <cell r="I165">
            <v>967.15</v>
          </cell>
          <cell r="J165">
            <v>139.5</v>
          </cell>
          <cell r="K165">
            <v>15.5</v>
          </cell>
          <cell r="L165">
            <v>155</v>
          </cell>
          <cell r="M165">
            <v>10</v>
          </cell>
          <cell r="N165">
            <v>1.05</v>
          </cell>
          <cell r="O165">
            <v>4.53</v>
          </cell>
          <cell r="P165">
            <v>3.48</v>
          </cell>
          <cell r="R165">
            <v>7526.8817204301076</v>
          </cell>
          <cell r="T165">
            <v>147.57142857142858</v>
          </cell>
          <cell r="V165" t="str">
            <v>GL meter 2 MM</v>
          </cell>
          <cell r="W165">
            <v>1050</v>
          </cell>
          <cell r="X165">
            <v>3480</v>
          </cell>
        </row>
        <row r="166">
          <cell r="B166">
            <v>43331</v>
          </cell>
          <cell r="C166" t="str">
            <v>B-20ST1</v>
          </cell>
          <cell r="D166" t="str">
            <v>B-20ST1:Zone3</v>
          </cell>
          <cell r="E166">
            <v>24</v>
          </cell>
          <cell r="F166">
            <v>100</v>
          </cell>
          <cell r="G166">
            <v>196</v>
          </cell>
          <cell r="H166">
            <v>98</v>
          </cell>
          <cell r="I166">
            <v>1123</v>
          </cell>
          <cell r="J166">
            <v>153.6</v>
          </cell>
          <cell r="K166">
            <v>17.100000000000001</v>
          </cell>
          <cell r="L166">
            <v>170.7</v>
          </cell>
          <cell r="M166">
            <v>10.017574692442881</v>
          </cell>
          <cell r="N166">
            <v>1.1499999999999999</v>
          </cell>
          <cell r="O166">
            <v>5.33</v>
          </cell>
          <cell r="P166">
            <v>4.18</v>
          </cell>
          <cell r="R166">
            <v>7486.979166666667</v>
          </cell>
          <cell r="T166">
            <v>148.39130434782609</v>
          </cell>
          <cell r="V166" t="str">
            <v>GL meter 2.1 MM, but Qg T/S higher, CHP and total liq higher</v>
          </cell>
          <cell r="W166">
            <v>1150</v>
          </cell>
          <cell r="X166">
            <v>4180</v>
          </cell>
        </row>
        <row r="167">
          <cell r="B167">
            <v>43384</v>
          </cell>
          <cell r="C167" t="str">
            <v>B-20ST1</v>
          </cell>
          <cell r="D167" t="str">
            <v>B-20ST1:Zone3</v>
          </cell>
          <cell r="E167">
            <v>48</v>
          </cell>
          <cell r="F167">
            <v>100</v>
          </cell>
          <cell r="G167">
            <v>190.17</v>
          </cell>
          <cell r="H167">
            <v>150.84</v>
          </cell>
          <cell r="I167">
            <v>363</v>
          </cell>
          <cell r="J167">
            <v>140</v>
          </cell>
          <cell r="K167">
            <v>30.7</v>
          </cell>
          <cell r="L167">
            <v>170.7</v>
          </cell>
          <cell r="M167">
            <v>17.984768599882834</v>
          </cell>
          <cell r="N167">
            <v>0.95</v>
          </cell>
          <cell r="O167">
            <v>0.95</v>
          </cell>
          <cell r="P167">
            <v>0</v>
          </cell>
          <cell r="Q167">
            <v>0</v>
          </cell>
          <cell r="R167">
            <v>6785.7142857142853</v>
          </cell>
          <cell r="T167">
            <v>179.68421052631578</v>
          </cell>
          <cell r="V167" t="str">
            <v>New WC 18%, Natural flow (for maintain B-19 gas lift got high liquid), GOR 6700</v>
          </cell>
          <cell r="W167">
            <v>950</v>
          </cell>
          <cell r="X167">
            <v>0</v>
          </cell>
        </row>
        <row r="168">
          <cell r="B168">
            <v>43426</v>
          </cell>
          <cell r="C168" t="str">
            <v>B-20ST1</v>
          </cell>
          <cell r="D168" t="str">
            <v>B-20ST1:Zone3</v>
          </cell>
          <cell r="E168">
            <v>46</v>
          </cell>
          <cell r="F168">
            <v>100</v>
          </cell>
          <cell r="G168">
            <v>200</v>
          </cell>
          <cell r="H168">
            <v>94</v>
          </cell>
          <cell r="I168">
            <v>550</v>
          </cell>
          <cell r="J168">
            <v>67.5</v>
          </cell>
          <cell r="K168">
            <v>14.8</v>
          </cell>
          <cell r="L168">
            <v>82.3</v>
          </cell>
          <cell r="M168">
            <v>17.982989064398542</v>
          </cell>
          <cell r="N168">
            <v>0.59</v>
          </cell>
          <cell r="O168">
            <v>0.59</v>
          </cell>
          <cell r="P168">
            <v>0</v>
          </cell>
          <cell r="Q168">
            <v>0</v>
          </cell>
          <cell r="R168">
            <v>8740.7407407407409</v>
          </cell>
          <cell r="T168">
            <v>139.45762711864407</v>
          </cell>
          <cell r="V168" t="str">
            <v>Natural flow, New WC 0% 8 Nov 2018 13:00 but still use old WC 18%, NF for maintaining B-19 gas lift got high liquid</v>
          </cell>
          <cell r="W168">
            <v>590</v>
          </cell>
          <cell r="X168">
            <v>0</v>
          </cell>
        </row>
        <row r="169">
          <cell r="B169">
            <v>43450</v>
          </cell>
          <cell r="C169" t="str">
            <v>B-20ST1</v>
          </cell>
          <cell r="D169" t="str">
            <v>B-20ST1:Zone3</v>
          </cell>
          <cell r="E169">
            <v>27</v>
          </cell>
          <cell r="F169">
            <v>100</v>
          </cell>
          <cell r="G169">
            <v>207.19</v>
          </cell>
          <cell r="H169">
            <v>111.31</v>
          </cell>
          <cell r="I169">
            <v>489.41</v>
          </cell>
          <cell r="J169">
            <v>121.8</v>
          </cell>
          <cell r="K169">
            <v>26.7</v>
          </cell>
          <cell r="L169">
            <v>148.5</v>
          </cell>
          <cell r="M169">
            <v>17.979797979797979</v>
          </cell>
          <cell r="N169">
            <v>0.78</v>
          </cell>
          <cell r="O169">
            <v>0.78</v>
          </cell>
          <cell r="P169">
            <v>0</v>
          </cell>
          <cell r="Q169">
            <v>0</v>
          </cell>
          <cell r="R169">
            <v>6403.9408866995072</v>
          </cell>
          <cell r="T169">
            <v>190.5</v>
          </cell>
          <cell r="V169" t="str">
            <v>Gl meter zero (closed, all to B-19)</v>
          </cell>
          <cell r="W169">
            <v>780</v>
          </cell>
          <cell r="X169">
            <v>0</v>
          </cell>
        </row>
        <row r="170">
          <cell r="B170">
            <v>43461</v>
          </cell>
          <cell r="C170" t="str">
            <v>B-20ST1</v>
          </cell>
          <cell r="D170" t="str">
            <v>B-20ST1:Zone3</v>
          </cell>
          <cell r="E170">
            <v>43</v>
          </cell>
          <cell r="F170">
            <v>100</v>
          </cell>
          <cell r="G170">
            <v>203</v>
          </cell>
          <cell r="H170">
            <v>91</v>
          </cell>
          <cell r="I170">
            <v>521</v>
          </cell>
          <cell r="J170">
            <v>139.36320000000001</v>
          </cell>
          <cell r="K170">
            <v>5.8068</v>
          </cell>
          <cell r="L170">
            <v>145.16999999999999</v>
          </cell>
          <cell r="M170">
            <v>4</v>
          </cell>
          <cell r="N170">
            <v>0.14000000000000001</v>
          </cell>
          <cell r="O170">
            <v>0.14000000000000001</v>
          </cell>
          <cell r="P170">
            <v>0</v>
          </cell>
          <cell r="Q170">
            <v>0</v>
          </cell>
          <cell r="R170">
            <v>1004.5693554683015</v>
          </cell>
          <cell r="T170">
            <v>1036.9285714285713</v>
          </cell>
          <cell r="V170" t="str">
            <v>Natural Flow, BSW = 4% (sample 17 Dec 2018)</v>
          </cell>
          <cell r="W170">
            <v>140</v>
          </cell>
          <cell r="X170">
            <v>0</v>
          </cell>
        </row>
        <row r="171">
          <cell r="B171">
            <v>43498</v>
          </cell>
          <cell r="C171" t="str">
            <v>B-20ST1</v>
          </cell>
          <cell r="D171" t="str">
            <v>B-20ST1:Zone3</v>
          </cell>
          <cell r="E171">
            <v>22</v>
          </cell>
          <cell r="F171">
            <v>100</v>
          </cell>
          <cell r="G171">
            <v>195</v>
          </cell>
          <cell r="H171">
            <v>96</v>
          </cell>
          <cell r="I171">
            <v>489</v>
          </cell>
          <cell r="J171">
            <v>115.15300000000001</v>
          </cell>
          <cell r="K171">
            <v>25.3</v>
          </cell>
          <cell r="L171">
            <v>140.453</v>
          </cell>
          <cell r="M171">
            <v>18.013143186688787</v>
          </cell>
          <cell r="N171">
            <v>0.73</v>
          </cell>
          <cell r="O171">
            <v>0.73</v>
          </cell>
          <cell r="P171">
            <v>0</v>
          </cell>
          <cell r="Q171">
            <v>0</v>
          </cell>
          <cell r="R171">
            <v>6339.3919394197283</v>
          </cell>
          <cell r="T171">
            <v>192.36986301369862</v>
          </cell>
          <cell r="V171" t="str">
            <v>NF</v>
          </cell>
          <cell r="W171">
            <v>730</v>
          </cell>
          <cell r="X171">
            <v>0</v>
          </cell>
        </row>
        <row r="172">
          <cell r="B172">
            <v>43511</v>
          </cell>
          <cell r="C172" t="str">
            <v>B-20ST1</v>
          </cell>
          <cell r="D172" t="str">
            <v>B-20ST1:Zone3</v>
          </cell>
          <cell r="E172">
            <v>5</v>
          </cell>
          <cell r="F172">
            <v>100</v>
          </cell>
          <cell r="G172">
            <v>190.4</v>
          </cell>
          <cell r="H172">
            <v>93.39</v>
          </cell>
          <cell r="I172">
            <v>455.47</v>
          </cell>
          <cell r="J172">
            <v>78.72</v>
          </cell>
          <cell r="K172">
            <v>17.28</v>
          </cell>
          <cell r="L172">
            <v>96</v>
          </cell>
          <cell r="M172">
            <v>18</v>
          </cell>
          <cell r="N172">
            <v>0.02</v>
          </cell>
          <cell r="O172">
            <v>0.02</v>
          </cell>
          <cell r="P172">
            <v>0</v>
          </cell>
          <cell r="R172">
            <v>254.0650406504065</v>
          </cell>
          <cell r="T172">
            <v>4800</v>
          </cell>
          <cell r="V172" t="str">
            <v>Gas to small</v>
          </cell>
          <cell r="W172">
            <v>20</v>
          </cell>
          <cell r="X172">
            <v>0</v>
          </cell>
        </row>
        <row r="173">
          <cell r="B173">
            <v>43516</v>
          </cell>
          <cell r="C173" t="str">
            <v>B-20ST1</v>
          </cell>
          <cell r="D173" t="str">
            <v>B-20ST1:Zone3</v>
          </cell>
          <cell r="E173">
            <v>46</v>
          </cell>
          <cell r="F173">
            <v>100</v>
          </cell>
          <cell r="G173">
            <v>180</v>
          </cell>
          <cell r="H173">
            <v>101</v>
          </cell>
          <cell r="I173">
            <v>395.87</v>
          </cell>
          <cell r="J173">
            <v>127.7</v>
          </cell>
          <cell r="K173">
            <v>28</v>
          </cell>
          <cell r="L173">
            <v>155.69999999999999</v>
          </cell>
          <cell r="M173">
            <v>17.983301220295441</v>
          </cell>
          <cell r="N173">
            <v>0.24</v>
          </cell>
          <cell r="O173">
            <v>0.24</v>
          </cell>
          <cell r="P173">
            <v>0</v>
          </cell>
          <cell r="R173">
            <v>1879.4048551292092</v>
          </cell>
          <cell r="T173">
            <v>648.75</v>
          </cell>
          <cell r="V173" t="str">
            <v>WC 18% NF</v>
          </cell>
          <cell r="W173">
            <v>240</v>
          </cell>
          <cell r="X173">
            <v>0</v>
          </cell>
        </row>
        <row r="174">
          <cell r="B174">
            <v>43547</v>
          </cell>
          <cell r="C174" t="str">
            <v>B-20ST1</v>
          </cell>
          <cell r="D174" t="str">
            <v>B-20ST1:Zone3</v>
          </cell>
          <cell r="E174">
            <v>23</v>
          </cell>
          <cell r="F174">
            <v>100</v>
          </cell>
          <cell r="G174">
            <v>196</v>
          </cell>
          <cell r="H174">
            <v>98</v>
          </cell>
          <cell r="I174">
            <v>504</v>
          </cell>
          <cell r="J174">
            <v>122.61</v>
          </cell>
          <cell r="K174">
            <v>23.4</v>
          </cell>
          <cell r="L174">
            <v>146.01</v>
          </cell>
          <cell r="M174">
            <v>16.026299568522703</v>
          </cell>
          <cell r="N174">
            <v>0.77</v>
          </cell>
          <cell r="O174">
            <v>0.77</v>
          </cell>
          <cell r="P174">
            <v>0</v>
          </cell>
          <cell r="Q174">
            <v>0</v>
          </cell>
          <cell r="R174">
            <v>6280.0750346627519</v>
          </cell>
          <cell r="T174">
            <v>189.6103896103896</v>
          </cell>
          <cell r="V174" t="str">
            <v>NF, new WC  Mar 16%</v>
          </cell>
          <cell r="W174">
            <v>770</v>
          </cell>
          <cell r="X174">
            <v>0</v>
          </cell>
        </row>
        <row r="175">
          <cell r="B175">
            <v>43574</v>
          </cell>
          <cell r="C175" t="str">
            <v>B-20ST1</v>
          </cell>
          <cell r="D175" t="str">
            <v>B-20ST1:Zone3</v>
          </cell>
          <cell r="E175">
            <v>24</v>
          </cell>
          <cell r="F175">
            <v>100</v>
          </cell>
          <cell r="G175">
            <v>195</v>
          </cell>
          <cell r="H175">
            <v>104</v>
          </cell>
          <cell r="I175">
            <v>440</v>
          </cell>
          <cell r="J175">
            <v>149.30000000000001</v>
          </cell>
          <cell r="K175">
            <v>28.4</v>
          </cell>
          <cell r="L175">
            <v>177.7</v>
          </cell>
          <cell r="M175">
            <v>15.98199212155318</v>
          </cell>
          <cell r="N175">
            <v>1.1200000000000001</v>
          </cell>
          <cell r="O175">
            <v>1.1200000000000001</v>
          </cell>
          <cell r="P175">
            <v>0</v>
          </cell>
          <cell r="Q175">
            <v>0</v>
          </cell>
          <cell r="R175">
            <v>7501.6744809109177</v>
          </cell>
          <cell r="T175">
            <v>158.72321428571428</v>
          </cell>
          <cell r="V175" t="str">
            <v>NF</v>
          </cell>
          <cell r="W175">
            <v>1120</v>
          </cell>
          <cell r="X175">
            <v>0</v>
          </cell>
        </row>
        <row r="176">
          <cell r="B176">
            <v>43591</v>
          </cell>
          <cell r="C176" t="str">
            <v>B-20ST1</v>
          </cell>
          <cell r="D176" t="str">
            <v>B-20ST1:Zone3</v>
          </cell>
          <cell r="E176">
            <v>17</v>
          </cell>
          <cell r="F176">
            <v>100</v>
          </cell>
          <cell r="G176">
            <v>205.6</v>
          </cell>
          <cell r="H176">
            <v>96</v>
          </cell>
          <cell r="I176">
            <v>509</v>
          </cell>
          <cell r="J176">
            <v>144.178</v>
          </cell>
          <cell r="K176">
            <v>27.5</v>
          </cell>
          <cell r="L176">
            <v>171.678</v>
          </cell>
          <cell r="M176">
            <v>16.018359952935146</v>
          </cell>
          <cell r="N176">
            <v>1.26</v>
          </cell>
          <cell r="O176">
            <v>1.26</v>
          </cell>
          <cell r="P176">
            <v>0</v>
          </cell>
          <cell r="Q176">
            <v>0</v>
          </cell>
          <cell r="R176">
            <v>8739.1973810151339</v>
          </cell>
          <cell r="T176">
            <v>136.1904761904762</v>
          </cell>
          <cell r="V176" t="str">
            <v>NF, stable</v>
          </cell>
          <cell r="W176">
            <v>1260</v>
          </cell>
          <cell r="X176">
            <v>0</v>
          </cell>
        </row>
        <row r="177">
          <cell r="B177">
            <v>43621</v>
          </cell>
          <cell r="C177" t="str">
            <v>B-20ST1</v>
          </cell>
          <cell r="D177" t="str">
            <v>B-20ST1:Zone3</v>
          </cell>
          <cell r="E177">
            <v>39</v>
          </cell>
          <cell r="F177">
            <v>100</v>
          </cell>
          <cell r="H177">
            <v>95.44</v>
          </cell>
          <cell r="I177">
            <v>547</v>
          </cell>
          <cell r="J177">
            <v>96.650999999999996</v>
          </cell>
          <cell r="K177">
            <v>10.739000000000001</v>
          </cell>
          <cell r="L177">
            <v>107.39</v>
          </cell>
          <cell r="M177">
            <v>10</v>
          </cell>
          <cell r="N177">
            <v>1.4</v>
          </cell>
          <cell r="O177">
            <v>1.4</v>
          </cell>
          <cell r="P177">
            <v>0</v>
          </cell>
          <cell r="Q177">
            <v>0</v>
          </cell>
          <cell r="R177">
            <v>14485.106206868009</v>
          </cell>
          <cell r="T177">
            <v>76.707142857142856</v>
          </cell>
          <cell r="W177">
            <v>1400</v>
          </cell>
          <cell r="X177">
            <v>0</v>
          </cell>
        </row>
        <row r="178">
          <cell r="B178">
            <v>43625</v>
          </cell>
          <cell r="C178" t="str">
            <v>B-20ST1</v>
          </cell>
          <cell r="D178" t="str">
            <v>B-20ST1:Zone3</v>
          </cell>
          <cell r="E178">
            <v>24</v>
          </cell>
          <cell r="F178">
            <v>100</v>
          </cell>
          <cell r="G178">
            <v>198</v>
          </cell>
          <cell r="H178">
            <v>95.75</v>
          </cell>
          <cell r="I178">
            <v>528</v>
          </cell>
          <cell r="J178">
            <v>91.376999999999995</v>
          </cell>
          <cell r="K178">
            <v>10.153</v>
          </cell>
          <cell r="L178">
            <v>101.53</v>
          </cell>
          <cell r="M178">
            <v>10</v>
          </cell>
          <cell r="N178">
            <v>1.72</v>
          </cell>
          <cell r="O178">
            <v>1.72</v>
          </cell>
          <cell r="P178">
            <v>0</v>
          </cell>
          <cell r="R178">
            <v>18823.117414666711</v>
          </cell>
          <cell r="T178">
            <v>59.029069767441861</v>
          </cell>
          <cell r="V178" t="str">
            <v>NF, post PBU 2 days.</v>
          </cell>
          <cell r="W178">
            <v>1720</v>
          </cell>
          <cell r="X178">
            <v>0</v>
          </cell>
        </row>
        <row r="179">
          <cell r="B179">
            <v>43647</v>
          </cell>
          <cell r="C179" t="str">
            <v>B-20ST1</v>
          </cell>
          <cell r="D179" t="str">
            <v>B-20ST1:Zone3</v>
          </cell>
          <cell r="E179">
            <v>21</v>
          </cell>
          <cell r="F179">
            <v>100</v>
          </cell>
          <cell r="G179">
            <v>200.32</v>
          </cell>
          <cell r="H179">
            <v>91.65</v>
          </cell>
          <cell r="I179">
            <v>528.86</v>
          </cell>
          <cell r="J179">
            <v>80.099999999999994</v>
          </cell>
          <cell r="K179">
            <v>8.9</v>
          </cell>
          <cell r="L179">
            <v>89</v>
          </cell>
          <cell r="M179">
            <v>10</v>
          </cell>
          <cell r="N179">
            <v>1.3</v>
          </cell>
          <cell r="O179">
            <v>1.3</v>
          </cell>
          <cell r="P179">
            <v>0</v>
          </cell>
          <cell r="Q179">
            <v>0</v>
          </cell>
          <cell r="R179">
            <v>16229.712858926343</v>
          </cell>
          <cell r="T179">
            <v>69.08461538461539</v>
          </cell>
          <cell r="V179" t="str">
            <v>NF</v>
          </cell>
          <cell r="W179">
            <v>1300</v>
          </cell>
          <cell r="X179">
            <v>0</v>
          </cell>
        </row>
        <row r="180">
          <cell r="B180">
            <v>43664</v>
          </cell>
          <cell r="C180" t="str">
            <v>B-20ST1</v>
          </cell>
          <cell r="D180" t="str">
            <v>B-20ST1:Zone3</v>
          </cell>
          <cell r="E180">
            <v>20</v>
          </cell>
          <cell r="F180">
            <v>100</v>
          </cell>
          <cell r="G180">
            <v>199</v>
          </cell>
          <cell r="H180">
            <v>95</v>
          </cell>
          <cell r="I180">
            <v>481</v>
          </cell>
          <cell r="J180">
            <v>103.5</v>
          </cell>
          <cell r="K180">
            <v>11.5</v>
          </cell>
          <cell r="L180">
            <v>115</v>
          </cell>
          <cell r="M180">
            <v>10</v>
          </cell>
          <cell r="N180">
            <v>1.69</v>
          </cell>
          <cell r="O180">
            <v>1.69</v>
          </cell>
          <cell r="P180">
            <v>0</v>
          </cell>
          <cell r="Q180">
            <v>0</v>
          </cell>
          <cell r="R180">
            <v>16328.502415458937</v>
          </cell>
          <cell r="T180">
            <v>68.047337278106511</v>
          </cell>
          <cell r="V180" t="str">
            <v>NF</v>
          </cell>
          <cell r="W180">
            <v>1690</v>
          </cell>
          <cell r="X180">
            <v>0</v>
          </cell>
        </row>
        <row r="181">
          <cell r="B181">
            <v>43680</v>
          </cell>
          <cell r="C181" t="str">
            <v>B-20ST1</v>
          </cell>
          <cell r="D181" t="str">
            <v>B-20ST1:Zone3</v>
          </cell>
          <cell r="E181">
            <v>14</v>
          </cell>
          <cell r="F181">
            <v>100</v>
          </cell>
          <cell r="G181">
            <v>199</v>
          </cell>
          <cell r="H181">
            <v>102</v>
          </cell>
          <cell r="I181">
            <v>491</v>
          </cell>
          <cell r="J181">
            <v>99.942999999999998</v>
          </cell>
          <cell r="K181">
            <v>13.6</v>
          </cell>
          <cell r="L181">
            <v>113.54300000000001</v>
          </cell>
          <cell r="M181">
            <v>11.977840994160802</v>
          </cell>
          <cell r="N181">
            <v>0.51</v>
          </cell>
          <cell r="O181">
            <v>0.51</v>
          </cell>
          <cell r="P181">
            <v>0</v>
          </cell>
          <cell r="Q181">
            <v>0</v>
          </cell>
          <cell r="R181">
            <v>5102.9086579350233</v>
          </cell>
          <cell r="T181">
            <v>222.74509803921569</v>
          </cell>
          <cell r="V181" t="str">
            <v>NF, use WC 12% (June 04, 2019)</v>
          </cell>
          <cell r="W181">
            <v>510</v>
          </cell>
          <cell r="X181">
            <v>0</v>
          </cell>
        </row>
        <row r="182">
          <cell r="B182">
            <v>43688</v>
          </cell>
          <cell r="C182" t="str">
            <v>B-20ST1</v>
          </cell>
          <cell r="D182" t="str">
            <v>B-20ST1:Zone3</v>
          </cell>
          <cell r="E182">
            <v>18</v>
          </cell>
          <cell r="F182">
            <v>100</v>
          </cell>
          <cell r="G182">
            <v>195</v>
          </cell>
          <cell r="H182">
            <v>101</v>
          </cell>
          <cell r="I182">
            <v>517</v>
          </cell>
          <cell r="J182">
            <v>121.6</v>
          </cell>
          <cell r="K182">
            <v>30.4</v>
          </cell>
          <cell r="L182">
            <v>152</v>
          </cell>
          <cell r="M182">
            <v>20</v>
          </cell>
          <cell r="N182">
            <v>1.3</v>
          </cell>
          <cell r="O182">
            <v>1.3</v>
          </cell>
          <cell r="P182">
            <v>0</v>
          </cell>
          <cell r="Q182">
            <v>0</v>
          </cell>
          <cell r="R182">
            <v>10690.78947368421</v>
          </cell>
          <cell r="T182">
            <v>116.92307692307692</v>
          </cell>
          <cell r="V182" t="str">
            <v>NF, WC change to 20% updated in Aug, T/S gas meter zero at 1.3 MM, total gas 1.6 MM, asso 0.2 MM</v>
          </cell>
          <cell r="W182">
            <v>1300</v>
          </cell>
          <cell r="X182">
            <v>0</v>
          </cell>
        </row>
        <row r="183">
          <cell r="B183">
            <v>43716</v>
          </cell>
          <cell r="C183" t="str">
            <v>B-20ST1</v>
          </cell>
          <cell r="D183" t="str">
            <v>B-20ST1:Zone3</v>
          </cell>
          <cell r="E183">
            <v>12</v>
          </cell>
          <cell r="F183">
            <v>100</v>
          </cell>
          <cell r="G183">
            <v>206</v>
          </cell>
          <cell r="H183">
            <v>94</v>
          </cell>
          <cell r="I183">
            <v>500</v>
          </cell>
          <cell r="J183">
            <v>19.2</v>
          </cell>
          <cell r="K183">
            <v>4.8</v>
          </cell>
          <cell r="L183">
            <v>24</v>
          </cell>
          <cell r="M183">
            <v>20</v>
          </cell>
          <cell r="N183">
            <v>0.1</v>
          </cell>
          <cell r="O183">
            <v>0.1</v>
          </cell>
          <cell r="P183">
            <v>0</v>
          </cell>
          <cell r="Q183">
            <v>0</v>
          </cell>
          <cell r="R183">
            <v>5208.333333333333</v>
          </cell>
          <cell r="T183">
            <v>240</v>
          </cell>
          <cell r="V183" t="str">
            <v>NF, suspedted laoded up, last PBU Sept 2 after EHO tot S/D</v>
          </cell>
          <cell r="W183">
            <v>100</v>
          </cell>
          <cell r="X183">
            <v>0</v>
          </cell>
        </row>
        <row r="184">
          <cell r="B184">
            <v>43717</v>
          </cell>
          <cell r="C184" t="str">
            <v>B-20ST1</v>
          </cell>
          <cell r="D184" t="str">
            <v>B-20ST1:Zone3</v>
          </cell>
          <cell r="E184">
            <v>12</v>
          </cell>
          <cell r="F184">
            <v>100</v>
          </cell>
          <cell r="G184">
            <v>203</v>
          </cell>
          <cell r="H184">
            <v>103</v>
          </cell>
          <cell r="I184">
            <v>633</v>
          </cell>
          <cell r="J184">
            <v>212.8</v>
          </cell>
          <cell r="K184">
            <v>53.2</v>
          </cell>
          <cell r="L184">
            <v>266</v>
          </cell>
          <cell r="M184">
            <v>20</v>
          </cell>
          <cell r="N184">
            <v>1.5960000000000001</v>
          </cell>
          <cell r="O184">
            <v>3.03</v>
          </cell>
          <cell r="P184">
            <v>1.43</v>
          </cell>
          <cell r="Q184">
            <v>60</v>
          </cell>
          <cell r="R184">
            <v>7500</v>
          </cell>
          <cell r="T184">
            <v>166.66666666666666</v>
          </cell>
          <cell r="V184" t="str">
            <v>Sharing GL meter 4.2 MM, kick off at 919#, still use GOR 7500 (will validate after NF), WC still use 20% (stop GL B-19)</v>
          </cell>
          <cell r="W184">
            <v>1596</v>
          </cell>
          <cell r="X184">
            <v>1430</v>
          </cell>
        </row>
        <row r="185">
          <cell r="B185">
            <v>43722</v>
          </cell>
          <cell r="C185" t="str">
            <v>B-20ST1</v>
          </cell>
          <cell r="D185" t="str">
            <v>B-20ST1:Zone3</v>
          </cell>
          <cell r="E185">
            <v>23</v>
          </cell>
          <cell r="F185">
            <v>100</v>
          </cell>
          <cell r="G185">
            <v>200</v>
          </cell>
          <cell r="H185">
            <v>116</v>
          </cell>
          <cell r="I185">
            <v>542</v>
          </cell>
          <cell r="J185">
            <v>193.9</v>
          </cell>
          <cell r="K185">
            <v>48.5</v>
          </cell>
          <cell r="L185">
            <v>242.4</v>
          </cell>
          <cell r="M185">
            <v>20.008250825082509</v>
          </cell>
          <cell r="N185">
            <v>1.45</v>
          </cell>
          <cell r="O185">
            <v>3.13</v>
          </cell>
          <cell r="P185">
            <v>1.68</v>
          </cell>
          <cell r="R185">
            <v>7478.0814853017018</v>
          </cell>
          <cell r="T185">
            <v>167.15172413793104</v>
          </cell>
          <cell r="V185" t="str">
            <v>GL meter 3.1 MM sharing w/B-19 but seem gas to B-20</v>
          </cell>
          <cell r="W185">
            <v>1450</v>
          </cell>
          <cell r="X185">
            <v>1680</v>
          </cell>
        </row>
        <row r="186">
          <cell r="B186">
            <v>43722</v>
          </cell>
          <cell r="C186" t="str">
            <v>B-20ST1</v>
          </cell>
          <cell r="D186" t="str">
            <v>B-20ST1:Zone3</v>
          </cell>
          <cell r="E186">
            <v>24</v>
          </cell>
          <cell r="F186">
            <v>100</v>
          </cell>
          <cell r="G186">
            <v>206</v>
          </cell>
          <cell r="H186">
            <v>131</v>
          </cell>
          <cell r="I186">
            <v>392</v>
          </cell>
          <cell r="J186">
            <v>140.80000000000001</v>
          </cell>
          <cell r="K186">
            <v>35.200000000000003</v>
          </cell>
          <cell r="L186">
            <v>176</v>
          </cell>
          <cell r="M186">
            <v>20</v>
          </cell>
          <cell r="N186">
            <v>1.0900000000000001</v>
          </cell>
          <cell r="O186">
            <v>1.0900000000000001</v>
          </cell>
          <cell r="P186">
            <v>0</v>
          </cell>
          <cell r="Q186">
            <v>0</v>
          </cell>
          <cell r="R186">
            <v>7741.477272727273</v>
          </cell>
          <cell r="T186">
            <v>161.46788990825689</v>
          </cell>
          <cell r="V186" t="str">
            <v>Trial NF, GL for B-19 kick off.</v>
          </cell>
          <cell r="W186">
            <v>1090</v>
          </cell>
          <cell r="X186">
            <v>0</v>
          </cell>
        </row>
        <row r="187">
          <cell r="B187">
            <v>43824</v>
          </cell>
          <cell r="C187" t="str">
            <v>B-20ST1</v>
          </cell>
          <cell r="D187" t="str">
            <v>B-20ST1:Zone3</v>
          </cell>
          <cell r="E187">
            <v>11</v>
          </cell>
          <cell r="F187">
            <v>100</v>
          </cell>
          <cell r="G187">
            <v>183</v>
          </cell>
          <cell r="H187">
            <v>106</v>
          </cell>
          <cell r="I187">
            <v>459</v>
          </cell>
          <cell r="J187">
            <v>150</v>
          </cell>
          <cell r="K187">
            <v>27</v>
          </cell>
          <cell r="L187">
            <v>177</v>
          </cell>
          <cell r="M187">
            <v>15.254237288135593</v>
          </cell>
          <cell r="N187">
            <v>0.74</v>
          </cell>
          <cell r="O187">
            <v>0.74</v>
          </cell>
          <cell r="P187">
            <v>0</v>
          </cell>
          <cell r="Q187">
            <v>0</v>
          </cell>
          <cell r="R187">
            <v>4933.333333333333</v>
          </cell>
          <cell r="T187">
            <v>239.18918918918919</v>
          </cell>
          <cell r="V187" t="str">
            <v>NF, choke 100%, water cut manual 15% (Oct 13)</v>
          </cell>
          <cell r="W187">
            <v>740</v>
          </cell>
          <cell r="X187">
            <v>0</v>
          </cell>
        </row>
        <row r="188">
          <cell r="B188">
            <v>43841</v>
          </cell>
          <cell r="C188" t="str">
            <v>B-20ST1</v>
          </cell>
          <cell r="D188" t="str">
            <v>B-20ST1:Zone3</v>
          </cell>
          <cell r="E188">
            <v>6</v>
          </cell>
          <cell r="F188">
            <v>100</v>
          </cell>
          <cell r="G188">
            <v>191</v>
          </cell>
          <cell r="H188">
            <v>93</v>
          </cell>
          <cell r="I188">
            <v>474.86</v>
          </cell>
          <cell r="J188">
            <v>63.62</v>
          </cell>
          <cell r="K188">
            <v>15.9</v>
          </cell>
          <cell r="L188">
            <v>79.52</v>
          </cell>
          <cell r="M188">
            <v>19.994969818913482</v>
          </cell>
          <cell r="N188">
            <v>0.52</v>
          </cell>
          <cell r="O188">
            <v>0.52</v>
          </cell>
          <cell r="P188">
            <v>0</v>
          </cell>
          <cell r="Q188">
            <v>0</v>
          </cell>
          <cell r="R188">
            <v>8173.5303363722096</v>
          </cell>
          <cell r="T188">
            <v>152.94230769230768</v>
          </cell>
          <cell r="V188" t="str">
            <v>NF</v>
          </cell>
          <cell r="W188">
            <v>520</v>
          </cell>
          <cell r="X188">
            <v>0</v>
          </cell>
        </row>
        <row r="189">
          <cell r="B189">
            <v>43842</v>
          </cell>
          <cell r="C189" t="str">
            <v>B-20ST1</v>
          </cell>
          <cell r="D189" t="str">
            <v>B-20ST1:Zone3</v>
          </cell>
          <cell r="E189">
            <v>24</v>
          </cell>
          <cell r="F189">
            <v>100</v>
          </cell>
          <cell r="G189">
            <v>193.21</v>
          </cell>
          <cell r="H189">
            <v>91.02</v>
          </cell>
          <cell r="I189">
            <v>537.79</v>
          </cell>
          <cell r="J189">
            <v>23.55</v>
          </cell>
          <cell r="K189">
            <v>5.9</v>
          </cell>
          <cell r="L189">
            <v>29.45</v>
          </cell>
          <cell r="M189">
            <v>20.033955857385401</v>
          </cell>
          <cell r="N189">
            <v>0.42</v>
          </cell>
          <cell r="O189">
            <v>0.42</v>
          </cell>
          <cell r="P189">
            <v>0</v>
          </cell>
          <cell r="Q189">
            <v>0</v>
          </cell>
          <cell r="R189">
            <v>17834.394904458597</v>
          </cell>
          <cell r="T189">
            <v>70.11904761904762</v>
          </cell>
          <cell r="V189" t="str">
            <v>NF, before tubing clearance prior to RST</v>
          </cell>
          <cell r="W189">
            <v>420</v>
          </cell>
          <cell r="X189">
            <v>0</v>
          </cell>
        </row>
        <row r="190">
          <cell r="B190">
            <v>43852</v>
          </cell>
          <cell r="C190" t="str">
            <v>B-20ST1</v>
          </cell>
          <cell r="D190" t="str">
            <v>B-20ST1:Zone3</v>
          </cell>
          <cell r="E190">
            <v>14</v>
          </cell>
          <cell r="F190">
            <v>99</v>
          </cell>
          <cell r="G190">
            <v>188</v>
          </cell>
          <cell r="I190">
            <v>480.19</v>
          </cell>
          <cell r="J190">
            <v>66.849999999999994</v>
          </cell>
          <cell r="K190">
            <v>12.7</v>
          </cell>
          <cell r="L190">
            <v>79.55</v>
          </cell>
          <cell r="M190">
            <v>15.964802011313639</v>
          </cell>
          <cell r="N190">
            <v>0.65</v>
          </cell>
          <cell r="O190">
            <v>0.65</v>
          </cell>
          <cell r="P190">
            <v>0</v>
          </cell>
          <cell r="Q190">
            <v>0</v>
          </cell>
          <cell r="R190">
            <v>9723.2610321615557</v>
          </cell>
          <cell r="T190">
            <v>122.43076923076923</v>
          </cell>
          <cell r="V190" t="str">
            <v>NF, after tub clean up prior to RST</v>
          </cell>
          <cell r="W190">
            <v>650</v>
          </cell>
          <cell r="X190">
            <v>0</v>
          </cell>
        </row>
        <row r="191">
          <cell r="B191">
            <v>43867</v>
          </cell>
          <cell r="C191" t="str">
            <v>B-20ST1</v>
          </cell>
          <cell r="D191" t="str">
            <v>B-20ST1:Zone3</v>
          </cell>
          <cell r="E191">
            <v>24</v>
          </cell>
          <cell r="F191">
            <v>99</v>
          </cell>
          <cell r="G191">
            <v>189</v>
          </cell>
          <cell r="H191">
            <v>94</v>
          </cell>
          <cell r="I191">
            <v>525</v>
          </cell>
          <cell r="J191">
            <v>54.64</v>
          </cell>
          <cell r="K191">
            <v>13.66</v>
          </cell>
          <cell r="L191">
            <v>68.3</v>
          </cell>
          <cell r="M191">
            <v>20</v>
          </cell>
          <cell r="N191">
            <v>0.5</v>
          </cell>
          <cell r="O191">
            <v>0.5</v>
          </cell>
          <cell r="P191">
            <v>0</v>
          </cell>
          <cell r="Q191">
            <v>0</v>
          </cell>
          <cell r="R191">
            <v>9150.8052708638352</v>
          </cell>
          <cell r="T191">
            <v>136.6</v>
          </cell>
          <cell r="V191" t="str">
            <v>NF, choke opening 100%, WC use (monthly)</v>
          </cell>
          <cell r="W191">
            <v>500</v>
          </cell>
          <cell r="X191">
            <v>0</v>
          </cell>
        </row>
        <row r="192">
          <cell r="B192">
            <v>43873</v>
          </cell>
          <cell r="C192" t="str">
            <v>B-20ST1</v>
          </cell>
          <cell r="D192" t="str">
            <v>B-20ST1:Zone3</v>
          </cell>
          <cell r="E192">
            <v>16</v>
          </cell>
          <cell r="F192">
            <v>100</v>
          </cell>
          <cell r="G192">
            <v>184</v>
          </cell>
          <cell r="H192">
            <v>91</v>
          </cell>
          <cell r="I192">
            <v>574</v>
          </cell>
          <cell r="J192">
            <v>28</v>
          </cell>
          <cell r="K192">
            <v>7</v>
          </cell>
          <cell r="L192">
            <v>35</v>
          </cell>
          <cell r="M192">
            <v>20</v>
          </cell>
          <cell r="N192">
            <v>0.32</v>
          </cell>
          <cell r="O192">
            <v>0.32</v>
          </cell>
          <cell r="P192">
            <v>0</v>
          </cell>
          <cell r="Q192">
            <v>0</v>
          </cell>
          <cell r="R192">
            <v>11428.571428571429</v>
          </cell>
          <cell r="T192">
            <v>109.375</v>
          </cell>
          <cell r="V192" t="str">
            <v>NF, choke opening 100% ,WC use 20% (monthly)</v>
          </cell>
          <cell r="W192">
            <v>320</v>
          </cell>
          <cell r="X192">
            <v>0</v>
          </cell>
        </row>
        <row r="193">
          <cell r="B193">
            <v>43874</v>
          </cell>
          <cell r="C193" t="str">
            <v>B-20ST1</v>
          </cell>
          <cell r="D193" t="str">
            <v>B-20ST1:Zone3</v>
          </cell>
          <cell r="E193">
            <v>24</v>
          </cell>
          <cell r="F193">
            <v>100</v>
          </cell>
          <cell r="G193">
            <v>187</v>
          </cell>
          <cell r="H193">
            <v>110</v>
          </cell>
          <cell r="I193">
            <v>408</v>
          </cell>
          <cell r="J193">
            <v>206</v>
          </cell>
          <cell r="K193">
            <v>51</v>
          </cell>
          <cell r="L193">
            <v>257</v>
          </cell>
          <cell r="M193">
            <v>19.844357976653697</v>
          </cell>
          <cell r="N193">
            <v>0.32900000000000001</v>
          </cell>
          <cell r="O193">
            <v>1.78</v>
          </cell>
          <cell r="P193">
            <v>1.45</v>
          </cell>
          <cell r="Q193">
            <v>100</v>
          </cell>
          <cell r="R193">
            <v>1597.0873786407767</v>
          </cell>
          <cell r="T193">
            <v>781.15501519756845</v>
          </cell>
          <cell r="V193" t="str">
            <v>GL~1.7 MMSCFD (Qg @TS &gt;&gt; GL, asso 0.08 MM to small, use GOR 1600 to get gas asso same as NF 0.32 MM, WC 20% monthly, before RST</v>
          </cell>
          <cell r="W193">
            <v>329</v>
          </cell>
          <cell r="X193">
            <v>1450</v>
          </cell>
        </row>
        <row r="194">
          <cell r="B194">
            <v>43886</v>
          </cell>
          <cell r="C194" t="str">
            <v>B-20ST1</v>
          </cell>
          <cell r="D194" t="str">
            <v>B-20ST1:Zone3</v>
          </cell>
          <cell r="E194">
            <v>22</v>
          </cell>
          <cell r="F194">
            <v>100</v>
          </cell>
          <cell r="G194">
            <v>194.07</v>
          </cell>
          <cell r="H194">
            <v>93.17</v>
          </cell>
          <cell r="I194">
            <v>0</v>
          </cell>
          <cell r="J194">
            <v>72.8</v>
          </cell>
          <cell r="K194">
            <v>18</v>
          </cell>
          <cell r="L194">
            <v>90.8</v>
          </cell>
          <cell r="M194">
            <v>19.823788546255507</v>
          </cell>
          <cell r="N194">
            <v>0.27</v>
          </cell>
          <cell r="O194">
            <v>0.27</v>
          </cell>
          <cell r="P194">
            <v>0</v>
          </cell>
          <cell r="Q194">
            <v>0</v>
          </cell>
          <cell r="R194">
            <v>3708.7912087912086</v>
          </cell>
          <cell r="T194">
            <v>337.40740740740739</v>
          </cell>
          <cell r="V194" t="str">
            <v>NF, after clearance and run PNX</v>
          </cell>
          <cell r="W194">
            <v>270</v>
          </cell>
          <cell r="X194">
            <v>0</v>
          </cell>
        </row>
        <row r="195">
          <cell r="B195">
            <v>43892</v>
          </cell>
          <cell r="C195" t="str">
            <v>B-20ST1</v>
          </cell>
          <cell r="D195" t="str">
            <v>B-20ST1:Zone3</v>
          </cell>
          <cell r="E195">
            <v>23</v>
          </cell>
          <cell r="F195">
            <v>100</v>
          </cell>
          <cell r="G195">
            <v>192</v>
          </cell>
          <cell r="H195">
            <v>92</v>
          </cell>
          <cell r="I195">
            <v>488</v>
          </cell>
          <cell r="J195">
            <v>59.4</v>
          </cell>
          <cell r="K195">
            <v>15</v>
          </cell>
          <cell r="L195">
            <v>74.400000000000006</v>
          </cell>
          <cell r="M195">
            <v>20.161290322580644</v>
          </cell>
          <cell r="N195">
            <v>0.46</v>
          </cell>
          <cell r="O195">
            <v>0.46</v>
          </cell>
          <cell r="P195">
            <v>0</v>
          </cell>
          <cell r="Q195">
            <v>0</v>
          </cell>
          <cell r="R195">
            <v>7744.1077441077441</v>
          </cell>
          <cell r="T195">
            <v>161.54347826086956</v>
          </cell>
          <cell r="V195" t="str">
            <v>NF, for monitoring NF, WC 0% but still use 20% for this natural flow</v>
          </cell>
          <cell r="W195">
            <v>460</v>
          </cell>
          <cell r="X195">
            <v>0</v>
          </cell>
        </row>
        <row r="196">
          <cell r="B196">
            <v>43904</v>
          </cell>
          <cell r="C196" t="str">
            <v>B-20ST1</v>
          </cell>
          <cell r="D196" t="str">
            <v>B-20ST1:Zone3</v>
          </cell>
          <cell r="E196">
            <v>24</v>
          </cell>
          <cell r="F196">
            <v>100</v>
          </cell>
          <cell r="G196">
            <v>188</v>
          </cell>
          <cell r="H196">
            <v>91</v>
          </cell>
          <cell r="I196">
            <v>544</v>
          </cell>
          <cell r="J196">
            <v>60.3</v>
          </cell>
          <cell r="K196">
            <v>15.08</v>
          </cell>
          <cell r="L196">
            <v>75.38</v>
          </cell>
          <cell r="M196">
            <v>20.00530644733351</v>
          </cell>
          <cell r="N196">
            <v>0.39</v>
          </cell>
          <cell r="O196">
            <v>0.39</v>
          </cell>
          <cell r="P196">
            <v>0</v>
          </cell>
          <cell r="R196">
            <v>6467.6616915422883</v>
          </cell>
          <cell r="T196">
            <v>193.28205128205127</v>
          </cell>
          <cell r="V196" t="str">
            <v>NF, for monitoring NF, WC 0% but still use 20% for this natural flow, Intermittently</v>
          </cell>
          <cell r="W196">
            <v>390</v>
          </cell>
          <cell r="X196">
            <v>0</v>
          </cell>
        </row>
        <row r="197">
          <cell r="B197">
            <v>43907</v>
          </cell>
          <cell r="C197" t="str">
            <v>B-20ST1</v>
          </cell>
          <cell r="D197" t="str">
            <v>B-20ST1:Zone3</v>
          </cell>
          <cell r="E197">
            <v>14</v>
          </cell>
          <cell r="F197">
            <v>100</v>
          </cell>
          <cell r="G197">
            <v>184</v>
          </cell>
          <cell r="H197">
            <v>102.74</v>
          </cell>
          <cell r="I197">
            <v>432</v>
          </cell>
          <cell r="J197">
            <v>155.26</v>
          </cell>
          <cell r="K197">
            <v>17.25</v>
          </cell>
          <cell r="L197">
            <v>172.51</v>
          </cell>
          <cell r="M197">
            <v>9.9994203234595087</v>
          </cell>
          <cell r="N197">
            <v>0.39100000000000001</v>
          </cell>
          <cell r="O197">
            <v>1.81</v>
          </cell>
          <cell r="P197">
            <v>1.4330000000000001</v>
          </cell>
          <cell r="Q197">
            <v>100</v>
          </cell>
          <cell r="R197">
            <v>2518.3563055519771</v>
          </cell>
          <cell r="T197">
            <v>441.20204603580561</v>
          </cell>
          <cell r="V197" t="str">
            <v>GL 2.96 MMSCFD (Qg @TS &lt;&lt; GL, asso GOR 2500, to get gas asso same as NF 0.39 MMSCFD</v>
          </cell>
          <cell r="W197">
            <v>391</v>
          </cell>
          <cell r="X197">
            <v>1433</v>
          </cell>
        </row>
        <row r="198">
          <cell r="B198">
            <v>43908</v>
          </cell>
          <cell r="C198" t="str">
            <v>B-20ST1</v>
          </cell>
          <cell r="D198" t="str">
            <v>B-20ST1:Zone3</v>
          </cell>
          <cell r="E198">
            <v>22</v>
          </cell>
          <cell r="F198">
            <v>100</v>
          </cell>
          <cell r="G198">
            <v>184</v>
          </cell>
          <cell r="H198">
            <v>105</v>
          </cell>
          <cell r="I198">
            <v>463</v>
          </cell>
          <cell r="J198">
            <v>157.22999999999999</v>
          </cell>
          <cell r="K198">
            <v>17.47</v>
          </cell>
          <cell r="L198">
            <v>174.7</v>
          </cell>
          <cell r="M198">
            <v>10</v>
          </cell>
          <cell r="N198">
            <v>0.39600000000000002</v>
          </cell>
          <cell r="O198">
            <v>2.0699999999999998</v>
          </cell>
          <cell r="P198">
            <v>1.671</v>
          </cell>
          <cell r="Q198">
            <v>100</v>
          </cell>
          <cell r="R198">
            <v>2518.6033199771036</v>
          </cell>
          <cell r="T198">
            <v>441.16161616161617</v>
          </cell>
          <cell r="V198" t="str">
            <v>GL 3.41 MMSCFD (Qg @TS &lt;&lt; GL, asso GOR 2500 to get gas asso same as NF 0.39 MMSCFD, WC 10%.</v>
          </cell>
          <cell r="W198">
            <v>396</v>
          </cell>
          <cell r="X198">
            <v>1671</v>
          </cell>
        </row>
        <row r="199">
          <cell r="B199">
            <v>43916</v>
          </cell>
          <cell r="C199" t="str">
            <v>B-20ST1</v>
          </cell>
          <cell r="D199" t="str">
            <v>B-20ST1:Zone3</v>
          </cell>
          <cell r="E199">
            <v>17</v>
          </cell>
          <cell r="F199">
            <v>100</v>
          </cell>
          <cell r="G199">
            <v>191</v>
          </cell>
          <cell r="H199">
            <v>108</v>
          </cell>
          <cell r="I199">
            <v>447</v>
          </cell>
          <cell r="J199">
            <v>132</v>
          </cell>
          <cell r="K199">
            <v>15</v>
          </cell>
          <cell r="L199">
            <v>147</v>
          </cell>
          <cell r="M199">
            <v>10.204081632653061</v>
          </cell>
          <cell r="N199">
            <v>0.33400000000000002</v>
          </cell>
          <cell r="O199">
            <v>2.0979999999999999</v>
          </cell>
          <cell r="P199">
            <v>1.764</v>
          </cell>
          <cell r="Q199">
            <v>100</v>
          </cell>
          <cell r="R199">
            <v>2530.3030303030305</v>
          </cell>
          <cell r="T199">
            <v>440.11976047904193</v>
          </cell>
          <cell r="V199" t="str">
            <v>GL 3.11 MMSCFD (Qg @TS &lt;&lt; GL), asso GOR 2500 to get gas asso same as NF 0.334 MMSCFD, WC 10%</v>
          </cell>
          <cell r="W199">
            <v>334</v>
          </cell>
          <cell r="X199">
            <v>1764</v>
          </cell>
        </row>
        <row r="200">
          <cell r="B200">
            <v>43921</v>
          </cell>
          <cell r="C200" t="str">
            <v>B-20ST1</v>
          </cell>
          <cell r="D200" t="str">
            <v>B-20ST1:Zone3</v>
          </cell>
          <cell r="E200">
            <v>24</v>
          </cell>
          <cell r="F200">
            <v>100</v>
          </cell>
          <cell r="G200">
            <v>188</v>
          </cell>
          <cell r="H200">
            <v>115</v>
          </cell>
          <cell r="I200">
            <v>453</v>
          </cell>
          <cell r="J200">
            <v>142</v>
          </cell>
          <cell r="K200">
            <v>35</v>
          </cell>
          <cell r="L200">
            <v>177</v>
          </cell>
          <cell r="M200">
            <v>19.774011299435028</v>
          </cell>
          <cell r="N200">
            <v>0.22700000000000001</v>
          </cell>
          <cell r="O200">
            <v>2.25</v>
          </cell>
          <cell r="P200">
            <v>2.02</v>
          </cell>
          <cell r="R200">
            <v>1598.5915492957747</v>
          </cell>
          <cell r="T200">
            <v>779.73568281938321</v>
          </cell>
          <cell r="V200" t="str">
            <v>GL meter 2.9 (Qg T/S&lt;&lt;GL), WC Mar 10% but still use 20%</v>
          </cell>
          <cell r="W200">
            <v>227</v>
          </cell>
          <cell r="X200">
            <v>2020</v>
          </cell>
        </row>
        <row r="201">
          <cell r="B201">
            <v>43931</v>
          </cell>
          <cell r="C201" t="str">
            <v>B-20ST1</v>
          </cell>
          <cell r="D201" t="str">
            <v>B-20ST1:Zone3</v>
          </cell>
          <cell r="E201">
            <v>23</v>
          </cell>
          <cell r="F201">
            <v>100</v>
          </cell>
          <cell r="G201">
            <v>187.69</v>
          </cell>
          <cell r="H201">
            <v>119.3</v>
          </cell>
          <cell r="I201">
            <v>439.25</v>
          </cell>
          <cell r="J201">
            <v>151</v>
          </cell>
          <cell r="K201">
            <v>38</v>
          </cell>
          <cell r="L201">
            <v>189</v>
          </cell>
          <cell r="M201">
            <v>20.105820105820104</v>
          </cell>
          <cell r="N201">
            <v>0.24099999999999999</v>
          </cell>
          <cell r="O201">
            <v>2.5099999999999998</v>
          </cell>
          <cell r="P201">
            <v>2.27</v>
          </cell>
          <cell r="R201">
            <v>1596.0264900662253</v>
          </cell>
          <cell r="T201">
            <v>781.45228215767634</v>
          </cell>
          <cell r="V201" t="str">
            <v>GL meter 3.2 MM (Qg T/S&lt;&lt;GL)</v>
          </cell>
          <cell r="W201">
            <v>241</v>
          </cell>
          <cell r="X201">
            <v>2270</v>
          </cell>
        </row>
        <row r="202">
          <cell r="B202">
            <v>43941</v>
          </cell>
          <cell r="C202" t="str">
            <v>B-20ST1</v>
          </cell>
          <cell r="D202" t="str">
            <v>B-20ST1:Zone3</v>
          </cell>
          <cell r="E202">
            <v>24</v>
          </cell>
          <cell r="F202">
            <v>100</v>
          </cell>
          <cell r="G202">
            <v>179</v>
          </cell>
          <cell r="H202">
            <v>116</v>
          </cell>
          <cell r="I202">
            <v>448</v>
          </cell>
          <cell r="J202">
            <v>133</v>
          </cell>
          <cell r="K202">
            <v>33</v>
          </cell>
          <cell r="L202">
            <v>166</v>
          </cell>
          <cell r="M202">
            <v>19.879518072289155</v>
          </cell>
          <cell r="N202">
            <v>0.21199999999999999</v>
          </cell>
          <cell r="O202">
            <v>2.5499999999999998</v>
          </cell>
          <cell r="P202">
            <v>2.34</v>
          </cell>
          <cell r="R202">
            <v>1593.984962406015</v>
          </cell>
          <cell r="T202">
            <v>783.01886792452831</v>
          </cell>
          <cell r="V202" t="str">
            <v>GL meter 3.4 MM (Qg T/S&lt;&lt;GL)</v>
          </cell>
          <cell r="W202">
            <v>212</v>
          </cell>
          <cell r="X202">
            <v>2340</v>
          </cell>
        </row>
        <row r="203">
          <cell r="B203">
            <v>43948</v>
          </cell>
          <cell r="C203" t="str">
            <v>B-20ST1</v>
          </cell>
          <cell r="D203" t="str">
            <v>B-20ST1:Zone3</v>
          </cell>
          <cell r="E203">
            <v>8.5</v>
          </cell>
          <cell r="F203">
            <v>100</v>
          </cell>
          <cell r="G203">
            <v>184</v>
          </cell>
          <cell r="H203">
            <v>115</v>
          </cell>
          <cell r="I203">
            <v>466</v>
          </cell>
          <cell r="J203">
            <v>121</v>
          </cell>
          <cell r="K203">
            <v>33</v>
          </cell>
          <cell r="L203">
            <v>154</v>
          </cell>
          <cell r="M203">
            <v>21.428571428571427</v>
          </cell>
          <cell r="N203">
            <v>0.182</v>
          </cell>
          <cell r="O203">
            <v>2.7010000000000001</v>
          </cell>
          <cell r="P203">
            <v>2.52</v>
          </cell>
          <cell r="R203">
            <v>1504.1322314049587</v>
          </cell>
          <cell r="T203">
            <v>846.15384615384619</v>
          </cell>
          <cell r="V203" t="str">
            <v>GL meter 3.73 MM (Qg T/S&lt;&lt;GL), WC 21% April 2020</v>
          </cell>
          <cell r="W203">
            <v>182</v>
          </cell>
          <cell r="X203">
            <v>2520</v>
          </cell>
        </row>
        <row r="204">
          <cell r="B204">
            <v>43954</v>
          </cell>
          <cell r="C204" t="str">
            <v>B-20ST1</v>
          </cell>
          <cell r="D204" t="str">
            <v>B-20ST1:Zone3</v>
          </cell>
          <cell r="E204">
            <v>21</v>
          </cell>
          <cell r="F204">
            <v>100</v>
          </cell>
          <cell r="G204">
            <v>182</v>
          </cell>
          <cell r="H204">
            <v>122</v>
          </cell>
          <cell r="I204">
            <v>445</v>
          </cell>
          <cell r="J204">
            <v>136</v>
          </cell>
          <cell r="K204">
            <v>36</v>
          </cell>
          <cell r="L204">
            <v>172</v>
          </cell>
          <cell r="M204">
            <v>20.930232558139537</v>
          </cell>
          <cell r="N204">
            <v>0.20399999999999999</v>
          </cell>
          <cell r="O204">
            <v>2.6850000000000001</v>
          </cell>
          <cell r="P204">
            <v>2.4809999999999999</v>
          </cell>
          <cell r="R204">
            <v>1500</v>
          </cell>
          <cell r="T204">
            <v>843.13725490196077</v>
          </cell>
          <cell r="V204" t="str">
            <v>GL meter 3.61 MM (Qg T/S&lt;&lt;GL), WC 21% April 2020</v>
          </cell>
          <cell r="W204">
            <v>204</v>
          </cell>
          <cell r="X204">
            <v>2481</v>
          </cell>
        </row>
        <row r="205">
          <cell r="B205">
            <v>43961</v>
          </cell>
          <cell r="C205" t="str">
            <v>B-20ST1</v>
          </cell>
          <cell r="D205" t="str">
            <v>B-20ST1:Zone3</v>
          </cell>
          <cell r="E205">
            <v>19</v>
          </cell>
          <cell r="F205">
            <v>100</v>
          </cell>
          <cell r="G205">
            <v>180</v>
          </cell>
          <cell r="H205">
            <v>115</v>
          </cell>
          <cell r="I205">
            <v>466</v>
          </cell>
          <cell r="J205">
            <v>118</v>
          </cell>
          <cell r="K205">
            <v>31</v>
          </cell>
          <cell r="L205">
            <v>149</v>
          </cell>
          <cell r="M205">
            <v>20.80536912751678</v>
          </cell>
          <cell r="N205">
            <v>0.18</v>
          </cell>
          <cell r="O205">
            <v>2.7730000000000001</v>
          </cell>
          <cell r="P205">
            <v>2.5960000000000001</v>
          </cell>
          <cell r="R205">
            <v>1525.4237288135594</v>
          </cell>
          <cell r="T205">
            <v>827.77777777777783</v>
          </cell>
          <cell r="V205" t="str">
            <v>GL meter 3.749 MM (Qg T/S&lt;&lt;GL), WC 32% May 2020</v>
          </cell>
          <cell r="W205">
            <v>180</v>
          </cell>
          <cell r="X205">
            <v>2596</v>
          </cell>
        </row>
        <row r="206">
          <cell r="B206">
            <v>43968</v>
          </cell>
          <cell r="C206" t="str">
            <v>B-20ST1</v>
          </cell>
          <cell r="D206" t="str">
            <v>B-20ST1:Zone3</v>
          </cell>
          <cell r="E206">
            <v>22</v>
          </cell>
          <cell r="F206">
            <v>100</v>
          </cell>
          <cell r="G206">
            <v>183</v>
          </cell>
          <cell r="H206">
            <v>126</v>
          </cell>
          <cell r="I206">
            <v>426</v>
          </cell>
          <cell r="J206">
            <v>133</v>
          </cell>
          <cell r="K206">
            <v>32</v>
          </cell>
          <cell r="L206">
            <v>165</v>
          </cell>
          <cell r="M206">
            <v>19.393939393939394</v>
          </cell>
          <cell r="N206">
            <v>0.2</v>
          </cell>
          <cell r="O206">
            <v>2.706</v>
          </cell>
          <cell r="P206">
            <v>2.5059999999999998</v>
          </cell>
          <cell r="R206">
            <v>1503.7593984962407</v>
          </cell>
          <cell r="T206">
            <v>825</v>
          </cell>
          <cell r="V206" t="str">
            <v>GL meter 3.41 MM (Qg T/S&lt;&lt;GL), WC 32% May 2020</v>
          </cell>
          <cell r="W206">
            <v>200</v>
          </cell>
          <cell r="X206">
            <v>2506</v>
          </cell>
        </row>
        <row r="207">
          <cell r="B207">
            <v>43980</v>
          </cell>
          <cell r="C207" t="str">
            <v>B-20ST1</v>
          </cell>
          <cell r="D207" t="str">
            <v>B-20ST1:Zone3</v>
          </cell>
          <cell r="E207">
            <v>25</v>
          </cell>
          <cell r="F207">
            <v>100</v>
          </cell>
          <cell r="G207">
            <v>183</v>
          </cell>
          <cell r="H207">
            <v>122</v>
          </cell>
          <cell r="I207">
            <v>430</v>
          </cell>
          <cell r="J207">
            <v>92.3</v>
          </cell>
          <cell r="K207">
            <v>43.4</v>
          </cell>
          <cell r="L207">
            <v>135.69999999999999</v>
          </cell>
          <cell r="M207">
            <v>31.98231392778187</v>
          </cell>
          <cell r="N207">
            <v>0.2</v>
          </cell>
          <cell r="O207">
            <v>2.85</v>
          </cell>
          <cell r="P207">
            <v>2.65</v>
          </cell>
          <cell r="R207">
            <v>2166.8472372697724</v>
          </cell>
          <cell r="T207">
            <v>678.5</v>
          </cell>
          <cell r="V207" t="str">
            <v>GL meter 3.52 MM (Qg T/S&lt;&lt;GL), WC 32% May 2020</v>
          </cell>
          <cell r="W207">
            <v>200</v>
          </cell>
          <cell r="X207">
            <v>2650</v>
          </cell>
        </row>
        <row r="208">
          <cell r="B208">
            <v>43999</v>
          </cell>
          <cell r="C208" t="str">
            <v>B-20ST1</v>
          </cell>
          <cell r="D208" t="str">
            <v>B-20ST1:Zone3</v>
          </cell>
          <cell r="E208">
            <v>19</v>
          </cell>
          <cell r="F208">
            <v>100</v>
          </cell>
          <cell r="G208">
            <v>189</v>
          </cell>
          <cell r="H208">
            <v>113</v>
          </cell>
          <cell r="I208">
            <v>534</v>
          </cell>
          <cell r="J208">
            <v>91</v>
          </cell>
          <cell r="K208">
            <v>43</v>
          </cell>
          <cell r="L208">
            <v>134</v>
          </cell>
          <cell r="M208">
            <v>32.089552238805972</v>
          </cell>
          <cell r="N208">
            <v>0.13700000000000001</v>
          </cell>
          <cell r="O208">
            <v>3.1890000000000001</v>
          </cell>
          <cell r="P208">
            <v>3.052</v>
          </cell>
          <cell r="R208">
            <v>1505.4945054945056</v>
          </cell>
          <cell r="T208">
            <v>978.10218978102193</v>
          </cell>
          <cell r="V208" t="str">
            <v>GL, WC 16% (June 20) need to re-confirm, GOR 1500</v>
          </cell>
          <cell r="W208">
            <v>137</v>
          </cell>
          <cell r="X208">
            <v>3052</v>
          </cell>
        </row>
        <row r="209">
          <cell r="B209">
            <v>44005</v>
          </cell>
          <cell r="C209" t="str">
            <v>B-20ST1</v>
          </cell>
          <cell r="D209" t="str">
            <v>B-20ST1:Zone3</v>
          </cell>
          <cell r="E209">
            <v>16</v>
          </cell>
          <cell r="F209">
            <v>100</v>
          </cell>
          <cell r="G209">
            <v>179</v>
          </cell>
          <cell r="H209">
            <v>117</v>
          </cell>
          <cell r="I209">
            <v>526</v>
          </cell>
          <cell r="J209">
            <v>122</v>
          </cell>
          <cell r="K209">
            <v>57</v>
          </cell>
          <cell r="L209">
            <v>179</v>
          </cell>
          <cell r="M209">
            <v>31.843575418994412</v>
          </cell>
          <cell r="N209">
            <v>0.182</v>
          </cell>
          <cell r="O209">
            <v>2.996</v>
          </cell>
          <cell r="P209">
            <v>2.8130000000000002</v>
          </cell>
          <cell r="R209">
            <v>1491.8032786885246</v>
          </cell>
          <cell r="T209">
            <v>983.5164835164835</v>
          </cell>
          <cell r="V209" t="str">
            <v xml:space="preserve">GL, use WC 32% instead of 16%, GOR 1500 </v>
          </cell>
          <cell r="W209">
            <v>182</v>
          </cell>
          <cell r="X209">
            <v>2813</v>
          </cell>
        </row>
        <row r="210">
          <cell r="B210">
            <v>44016</v>
          </cell>
          <cell r="C210" t="str">
            <v>B-20ST1</v>
          </cell>
          <cell r="D210" t="str">
            <v>B-20ST1:Zone3</v>
          </cell>
          <cell r="E210">
            <v>16</v>
          </cell>
          <cell r="F210">
            <v>100</v>
          </cell>
          <cell r="G210">
            <v>178</v>
          </cell>
          <cell r="H210">
            <v>121</v>
          </cell>
          <cell r="I210">
            <v>465</v>
          </cell>
          <cell r="J210">
            <v>131</v>
          </cell>
          <cell r="K210">
            <v>62</v>
          </cell>
          <cell r="L210">
            <v>193</v>
          </cell>
          <cell r="M210">
            <v>32.124352331606218</v>
          </cell>
          <cell r="N210">
            <v>0.33800000000000002</v>
          </cell>
          <cell r="O210">
            <v>3.1440000000000001</v>
          </cell>
          <cell r="P210">
            <v>2.806</v>
          </cell>
          <cell r="Q210">
            <v>10</v>
          </cell>
          <cell r="R210">
            <v>2580.1526717557254</v>
          </cell>
          <cell r="T210">
            <v>571.00591715976327</v>
          </cell>
          <cell r="V210" t="str">
            <v>GL 2.81 MMSCFD (Qs TS&gt;&gt; GL rate), use WC 32%</v>
          </cell>
          <cell r="W210">
            <v>338</v>
          </cell>
          <cell r="X210">
            <v>2806</v>
          </cell>
        </row>
        <row r="211">
          <cell r="B211">
            <v>44043</v>
          </cell>
          <cell r="C211" t="str">
            <v>B-20ST1</v>
          </cell>
          <cell r="D211" t="str">
            <v>B-20ST1:Zone3</v>
          </cell>
          <cell r="E211">
            <v>17</v>
          </cell>
          <cell r="F211">
            <v>100</v>
          </cell>
          <cell r="G211">
            <v>196</v>
          </cell>
          <cell r="H211">
            <v>91</v>
          </cell>
          <cell r="I211">
            <v>576</v>
          </cell>
          <cell r="J211">
            <v>21</v>
          </cell>
          <cell r="K211">
            <v>7</v>
          </cell>
          <cell r="L211">
            <v>28</v>
          </cell>
          <cell r="M211">
            <v>25</v>
          </cell>
          <cell r="N211">
            <v>0.28000000000000003</v>
          </cell>
          <cell r="O211">
            <v>0.28000000000000003</v>
          </cell>
          <cell r="P211">
            <v>0</v>
          </cell>
          <cell r="R211">
            <v>13333.333333333334</v>
          </cell>
          <cell r="T211">
            <v>100</v>
          </cell>
          <cell r="V211" t="str">
            <v>NF, WC 25% (July 7)</v>
          </cell>
          <cell r="W211">
            <v>280</v>
          </cell>
          <cell r="X211">
            <v>0</v>
          </cell>
        </row>
        <row r="212">
          <cell r="B212">
            <v>44044</v>
          </cell>
          <cell r="C212" t="str">
            <v>B-20ST1</v>
          </cell>
          <cell r="D212" t="str">
            <v>B-20ST1:Zone3</v>
          </cell>
          <cell r="E212">
            <v>14</v>
          </cell>
          <cell r="F212">
            <v>100</v>
          </cell>
          <cell r="G212">
            <v>189</v>
          </cell>
          <cell r="H212">
            <v>97</v>
          </cell>
          <cell r="I212">
            <v>479</v>
          </cell>
          <cell r="J212">
            <v>92</v>
          </cell>
          <cell r="K212">
            <v>31</v>
          </cell>
          <cell r="L212">
            <v>123</v>
          </cell>
          <cell r="M212">
            <v>25.203252032520325</v>
          </cell>
          <cell r="N212">
            <v>0.13800000000000001</v>
          </cell>
          <cell r="O212">
            <v>2.339</v>
          </cell>
          <cell r="P212">
            <v>2.202</v>
          </cell>
          <cell r="Q212">
            <v>10</v>
          </cell>
          <cell r="R212">
            <v>1500</v>
          </cell>
          <cell r="T212">
            <v>884.05797101449275</v>
          </cell>
          <cell r="V212" t="str">
            <v>GL~3.7 MMSCFD (GL rate &gt;&gt; Qg TS), use WC 25% (July 7)</v>
          </cell>
          <cell r="W212">
            <v>138</v>
          </cell>
          <cell r="X212">
            <v>2202</v>
          </cell>
        </row>
        <row r="213">
          <cell r="B213">
            <v>44051</v>
          </cell>
          <cell r="C213" t="str">
            <v>B-20ST1</v>
          </cell>
          <cell r="D213" t="str">
            <v>B-20ST1:Zone3</v>
          </cell>
          <cell r="E213">
            <v>24</v>
          </cell>
          <cell r="F213">
            <v>100</v>
          </cell>
          <cell r="G213">
            <v>183</v>
          </cell>
          <cell r="H213">
            <v>107</v>
          </cell>
          <cell r="I213">
            <v>440</v>
          </cell>
          <cell r="J213">
            <v>97</v>
          </cell>
          <cell r="K213">
            <v>33</v>
          </cell>
          <cell r="L213">
            <v>130</v>
          </cell>
          <cell r="M213">
            <v>25.384615384615383</v>
          </cell>
          <cell r="N213">
            <v>0.14599999999999999</v>
          </cell>
          <cell r="O213">
            <v>2.3090000000000002</v>
          </cell>
          <cell r="P213">
            <v>2.1629999999999998</v>
          </cell>
          <cell r="Q213">
            <v>10</v>
          </cell>
          <cell r="R213">
            <v>1505.1546391752577</v>
          </cell>
          <cell r="T213">
            <v>890.41095890410963</v>
          </cell>
          <cell r="V213" t="str">
            <v>GL~3.4 MMSCFD (GL rate &gt;&gt; Qg TS), use WC 25% (July 7)</v>
          </cell>
          <cell r="W213">
            <v>146</v>
          </cell>
          <cell r="X213">
            <v>2163</v>
          </cell>
        </row>
        <row r="214">
          <cell r="B214">
            <v>44061</v>
          </cell>
          <cell r="C214" t="str">
            <v>B-20ST1</v>
          </cell>
          <cell r="D214" t="str">
            <v>B-20ST1:Zone3</v>
          </cell>
          <cell r="E214">
            <v>19</v>
          </cell>
          <cell r="F214">
            <v>100</v>
          </cell>
          <cell r="G214">
            <v>209</v>
          </cell>
          <cell r="H214">
            <v>103</v>
          </cell>
          <cell r="I214">
            <v>616</v>
          </cell>
          <cell r="J214">
            <v>92</v>
          </cell>
          <cell r="K214">
            <v>31</v>
          </cell>
          <cell r="L214">
            <v>123</v>
          </cell>
          <cell r="M214">
            <v>25.203252032520325</v>
          </cell>
          <cell r="N214">
            <v>0.13800000000000001</v>
          </cell>
          <cell r="O214">
            <v>3.0369999999999999</v>
          </cell>
          <cell r="P214">
            <v>2.899</v>
          </cell>
          <cell r="Q214">
            <v>75</v>
          </cell>
          <cell r="R214">
            <v>1500</v>
          </cell>
          <cell r="T214">
            <v>891.304347826087</v>
          </cell>
          <cell r="V214" t="str">
            <v>GL~4.5 MMSCFD (GL rate &gt;&gt; Qg TS), use WC 25% (July 7), WC august (10%)</v>
          </cell>
          <cell r="W214">
            <v>138</v>
          </cell>
          <cell r="X214">
            <v>2899</v>
          </cell>
        </row>
        <row r="215">
          <cell r="B215">
            <v>44076</v>
          </cell>
          <cell r="C215" t="str">
            <v>B-20ST1</v>
          </cell>
          <cell r="D215" t="str">
            <v>B-20ST1:Zone3</v>
          </cell>
          <cell r="E215">
            <v>68</v>
          </cell>
          <cell r="F215">
            <v>100</v>
          </cell>
          <cell r="G215">
            <v>207.87</v>
          </cell>
          <cell r="H215">
            <v>93.98</v>
          </cell>
          <cell r="I215">
            <v>586.4</v>
          </cell>
          <cell r="J215">
            <v>39.75</v>
          </cell>
          <cell r="K215">
            <v>13.25</v>
          </cell>
          <cell r="L215">
            <v>53</v>
          </cell>
          <cell r="M215">
            <v>25</v>
          </cell>
          <cell r="N215">
            <v>0.18</v>
          </cell>
          <cell r="O215">
            <v>0.18</v>
          </cell>
          <cell r="P215">
            <v>0</v>
          </cell>
          <cell r="Q215">
            <v>0</v>
          </cell>
          <cell r="R215">
            <v>4528.3018867924529</v>
          </cell>
          <cell r="T215">
            <v>294.44444444444446</v>
          </cell>
          <cell r="V215" t="str">
            <v>NF to monitor asso gas in 3D, confirm still get 0.18 MMScfd (GOR gas lift 1500 still ok, if GOR NF will be higher ~4528)</v>
          </cell>
          <cell r="W215">
            <v>180</v>
          </cell>
          <cell r="X215">
            <v>0</v>
          </cell>
        </row>
        <row r="216">
          <cell r="B216">
            <v>44085</v>
          </cell>
          <cell r="C216" t="str">
            <v>B-20ST1</v>
          </cell>
          <cell r="D216" t="str">
            <v>B-20ST1:Zone3</v>
          </cell>
          <cell r="E216">
            <v>49</v>
          </cell>
          <cell r="F216">
            <v>100</v>
          </cell>
          <cell r="G216">
            <v>205</v>
          </cell>
          <cell r="H216">
            <v>87</v>
          </cell>
          <cell r="I216">
            <v>468.43</v>
          </cell>
          <cell r="J216">
            <v>8.1824999999999992</v>
          </cell>
          <cell r="K216">
            <v>2.72</v>
          </cell>
          <cell r="L216">
            <v>10.9025</v>
          </cell>
          <cell r="M216">
            <v>24.948406328823665</v>
          </cell>
          <cell r="N216">
            <v>0.11</v>
          </cell>
          <cell r="O216">
            <v>0.11</v>
          </cell>
          <cell r="P216">
            <v>0</v>
          </cell>
          <cell r="R216">
            <v>13443.324167430492</v>
          </cell>
          <cell r="T216">
            <v>99.11363636363636</v>
          </cell>
          <cell r="V216" t="str">
            <v>NF, well continue decline</v>
          </cell>
          <cell r="W216">
            <v>110</v>
          </cell>
          <cell r="X216">
            <v>0</v>
          </cell>
        </row>
        <row r="217">
          <cell r="B217">
            <v>44096</v>
          </cell>
          <cell r="C217" t="str">
            <v>B-20ST1</v>
          </cell>
          <cell r="D217" t="str">
            <v>B-20ST1:Zone3</v>
          </cell>
          <cell r="E217">
            <v>19</v>
          </cell>
          <cell r="F217">
            <v>100</v>
          </cell>
          <cell r="G217">
            <v>198</v>
          </cell>
          <cell r="H217">
            <v>81</v>
          </cell>
          <cell r="I217">
            <v>545</v>
          </cell>
          <cell r="J217">
            <v>2</v>
          </cell>
          <cell r="K217">
            <v>0</v>
          </cell>
          <cell r="L217">
            <v>2</v>
          </cell>
          <cell r="M217">
            <v>0</v>
          </cell>
          <cell r="N217">
            <v>3.7999999999999999E-2</v>
          </cell>
          <cell r="O217">
            <v>3.7999999999999999E-2</v>
          </cell>
          <cell r="P217">
            <v>0</v>
          </cell>
          <cell r="R217">
            <v>19000</v>
          </cell>
          <cell r="T217">
            <v>52.631578947368418</v>
          </cell>
          <cell r="V217" t="str">
            <v>NF, load up indication</v>
          </cell>
          <cell r="W217">
            <v>38</v>
          </cell>
          <cell r="X217">
            <v>0</v>
          </cell>
        </row>
        <row r="218">
          <cell r="B218">
            <v>44101</v>
          </cell>
          <cell r="C218" t="str">
            <v>B-20ST1</v>
          </cell>
          <cell r="D218" t="str">
            <v>B-20ST1:Zone3</v>
          </cell>
          <cell r="E218">
            <v>20</v>
          </cell>
          <cell r="F218">
            <v>100</v>
          </cell>
          <cell r="G218">
            <v>206</v>
          </cell>
          <cell r="H218">
            <v>90</v>
          </cell>
          <cell r="I218">
            <v>544</v>
          </cell>
          <cell r="J218">
            <v>169</v>
          </cell>
          <cell r="K218">
            <v>11</v>
          </cell>
          <cell r="L218">
            <v>180</v>
          </cell>
          <cell r="M218">
            <v>6.1111111111111107</v>
          </cell>
          <cell r="N218">
            <v>0.254</v>
          </cell>
          <cell r="O218">
            <v>2.1190000000000002</v>
          </cell>
          <cell r="P218">
            <v>1.865</v>
          </cell>
          <cell r="R218">
            <v>1502.9585798816568</v>
          </cell>
          <cell r="T218">
            <v>708.66141732283461</v>
          </cell>
          <cell r="V218" t="str">
            <v>GL, combine with B-19</v>
          </cell>
          <cell r="W218">
            <v>254</v>
          </cell>
          <cell r="X218">
            <v>1865</v>
          </cell>
        </row>
        <row r="219">
          <cell r="B219">
            <v>44105</v>
          </cell>
          <cell r="C219" t="str">
            <v>B-20ST1</v>
          </cell>
          <cell r="D219" t="str">
            <v>B-20ST1:Zone3</v>
          </cell>
          <cell r="E219">
            <v>18</v>
          </cell>
          <cell r="F219">
            <v>100</v>
          </cell>
          <cell r="G219">
            <v>208</v>
          </cell>
          <cell r="H219">
            <v>99</v>
          </cell>
          <cell r="I219">
            <v>716</v>
          </cell>
          <cell r="J219">
            <v>128</v>
          </cell>
          <cell r="K219">
            <v>1</v>
          </cell>
          <cell r="L219">
            <v>129</v>
          </cell>
          <cell r="M219">
            <v>0.77519379844961245</v>
          </cell>
          <cell r="N219">
            <v>0.191</v>
          </cell>
          <cell r="O219">
            <v>3.0129999999999999</v>
          </cell>
          <cell r="P219">
            <v>2.8220000000000001</v>
          </cell>
          <cell r="Q219">
            <v>30</v>
          </cell>
          <cell r="R219">
            <v>1492.1875</v>
          </cell>
          <cell r="T219">
            <v>675.3926701570681</v>
          </cell>
          <cell r="V219" t="str">
            <v>Individual test, GL Rate Nan (combine with B-20), WC~0%</v>
          </cell>
          <cell r="W219">
            <v>191</v>
          </cell>
          <cell r="X219">
            <v>2822</v>
          </cell>
        </row>
        <row r="220">
          <cell r="B220">
            <v>44106</v>
          </cell>
          <cell r="C220" t="str">
            <v>B-20ST1</v>
          </cell>
          <cell r="D220" t="str">
            <v>B-20ST1:Zone3</v>
          </cell>
          <cell r="E220">
            <v>50</v>
          </cell>
          <cell r="F220">
            <v>100</v>
          </cell>
          <cell r="G220">
            <v>211</v>
          </cell>
          <cell r="H220">
            <v>98</v>
          </cell>
          <cell r="I220">
            <v>730</v>
          </cell>
          <cell r="J220">
            <v>171</v>
          </cell>
          <cell r="K220">
            <v>1</v>
          </cell>
          <cell r="L220">
            <v>172</v>
          </cell>
          <cell r="M220">
            <v>0.58139534883720934</v>
          </cell>
          <cell r="N220">
            <v>0.255</v>
          </cell>
          <cell r="O220">
            <v>4.319</v>
          </cell>
          <cell r="P220">
            <v>4.0640000000000001</v>
          </cell>
          <cell r="Q220">
            <v>30</v>
          </cell>
          <cell r="R220">
            <v>1491.2280701754387</v>
          </cell>
          <cell r="T220">
            <v>674.50980392156862</v>
          </cell>
          <cell r="V220" t="str">
            <v>Combine Test with B-19, GL meter Nan, Total Gas Rate 4.319 MMSCFD</v>
          </cell>
          <cell r="W220">
            <v>255</v>
          </cell>
          <cell r="X220">
            <v>4064</v>
          </cell>
        </row>
        <row r="221">
          <cell r="B221">
            <v>44154</v>
          </cell>
          <cell r="C221" t="str">
            <v>B-20ST1</v>
          </cell>
          <cell r="D221" t="str">
            <v>B-20ST1:Zone3</v>
          </cell>
          <cell r="E221">
            <v>22</v>
          </cell>
          <cell r="F221">
            <v>100</v>
          </cell>
          <cell r="G221">
            <v>194</v>
          </cell>
          <cell r="H221">
            <v>82</v>
          </cell>
          <cell r="I221">
            <v>1301</v>
          </cell>
          <cell r="J221">
            <v>0</v>
          </cell>
          <cell r="K221">
            <v>0</v>
          </cell>
          <cell r="L221">
            <v>0</v>
          </cell>
          <cell r="M221">
            <v>0</v>
          </cell>
          <cell r="N221">
            <v>0</v>
          </cell>
          <cell r="O221">
            <v>0</v>
          </cell>
          <cell r="P221">
            <v>0</v>
          </cell>
          <cell r="Q221">
            <v>16</v>
          </cell>
          <cell r="R221">
            <v>0</v>
          </cell>
          <cell r="T221">
            <v>0</v>
          </cell>
          <cell r="V221" t="str">
            <v>GL 2.79 MMSCFD (meter), no flow indication, no liquid or gas coming out.</v>
          </cell>
          <cell r="W221">
            <v>0</v>
          </cell>
          <cell r="X221">
            <v>0</v>
          </cell>
        </row>
        <row r="222">
          <cell r="B222">
            <v>44159</v>
          </cell>
          <cell r="C222" t="str">
            <v>B-20ST1</v>
          </cell>
          <cell r="D222" t="str">
            <v>B-20ST1:Zone3</v>
          </cell>
          <cell r="E222">
            <v>21</v>
          </cell>
          <cell r="F222">
            <v>100</v>
          </cell>
          <cell r="G222">
            <v>205</v>
          </cell>
          <cell r="H222">
            <v>91</v>
          </cell>
          <cell r="I222">
            <v>457</v>
          </cell>
          <cell r="J222">
            <v>97</v>
          </cell>
          <cell r="K222">
            <v>15</v>
          </cell>
          <cell r="L222">
            <v>112</v>
          </cell>
          <cell r="M222">
            <v>13.392857142857142</v>
          </cell>
          <cell r="N222">
            <v>0.16600000000000001</v>
          </cell>
          <cell r="O222">
            <v>1.65</v>
          </cell>
          <cell r="P222">
            <v>1.4390000000000001</v>
          </cell>
          <cell r="Q222">
            <v>35</v>
          </cell>
          <cell r="R222">
            <v>1711.340206185567</v>
          </cell>
          <cell r="T222">
            <v>674.69879518072287</v>
          </cell>
          <cell r="V222" t="str">
            <v>GL 2.3 MMSCFD (GL meter&gt;&gt;Qg TS), WC~13% (Nov 5)</v>
          </cell>
          <cell r="W222">
            <v>166</v>
          </cell>
          <cell r="X222">
            <v>1439</v>
          </cell>
        </row>
        <row r="223">
          <cell r="B223">
            <v>44160</v>
          </cell>
          <cell r="C223" t="str">
            <v>B-20ST1</v>
          </cell>
          <cell r="D223" t="str">
            <v>B-20ST1:Zone3</v>
          </cell>
          <cell r="E223">
            <v>17</v>
          </cell>
          <cell r="F223">
            <v>100</v>
          </cell>
          <cell r="G223">
            <v>203</v>
          </cell>
          <cell r="H223">
            <v>93</v>
          </cell>
          <cell r="I223">
            <v>493</v>
          </cell>
          <cell r="J223">
            <v>105</v>
          </cell>
          <cell r="K223">
            <v>16</v>
          </cell>
          <cell r="L223">
            <v>121</v>
          </cell>
          <cell r="M223">
            <v>13.223140495867769</v>
          </cell>
          <cell r="N223">
            <v>0.157</v>
          </cell>
          <cell r="O223">
            <v>2.0089999999999999</v>
          </cell>
          <cell r="P223">
            <v>1.8520000000000001</v>
          </cell>
          <cell r="Q223">
            <v>35</v>
          </cell>
          <cell r="R223">
            <v>1495.2380952380952</v>
          </cell>
          <cell r="T223">
            <v>764.33121019108285</v>
          </cell>
          <cell r="V223" t="str">
            <v>GL 2.3 MMSCFD (GL meter&gt;&gt;Qg TS), WC~13% (Nov 5)</v>
          </cell>
          <cell r="W223">
            <v>157</v>
          </cell>
          <cell r="X223">
            <v>1852</v>
          </cell>
        </row>
        <row r="224">
          <cell r="B224">
            <v>44167</v>
          </cell>
          <cell r="C224" t="str">
            <v>B-20ST1</v>
          </cell>
          <cell r="D224" t="str">
            <v>B-20ST1:Zone3</v>
          </cell>
          <cell r="E224">
            <v>24</v>
          </cell>
          <cell r="F224">
            <v>100</v>
          </cell>
          <cell r="G224">
            <v>206</v>
          </cell>
          <cell r="H224">
            <v>95</v>
          </cell>
          <cell r="I224">
            <v>508</v>
          </cell>
          <cell r="J224">
            <v>138</v>
          </cell>
          <cell r="K224">
            <v>21</v>
          </cell>
          <cell r="L224">
            <v>159</v>
          </cell>
          <cell r="M224">
            <v>13.20754716981132</v>
          </cell>
          <cell r="N224">
            <v>0.20599999999999999</v>
          </cell>
          <cell r="O224">
            <v>3.129</v>
          </cell>
          <cell r="P224">
            <v>2.923</v>
          </cell>
          <cell r="Q224">
            <v>44</v>
          </cell>
          <cell r="R224">
            <v>1492.7536231884058</v>
          </cell>
          <cell r="T224">
            <v>766.99029126213588</v>
          </cell>
          <cell r="V224" t="str">
            <v>GL 3.5 MMSCFD (GL meter &gt;&gt; Qg TS), WC~13% (Nov 5)</v>
          </cell>
          <cell r="W224">
            <v>206</v>
          </cell>
          <cell r="X224">
            <v>2923</v>
          </cell>
        </row>
        <row r="225">
          <cell r="B225">
            <v>44177</v>
          </cell>
          <cell r="C225" t="str">
            <v>B-20ST1</v>
          </cell>
          <cell r="D225" t="str">
            <v>B-20ST1:Zone3</v>
          </cell>
          <cell r="E225">
            <v>12</v>
          </cell>
          <cell r="F225">
            <v>100</v>
          </cell>
          <cell r="G225">
            <v>193</v>
          </cell>
          <cell r="H225">
            <v>109</v>
          </cell>
          <cell r="I225">
            <v>486</v>
          </cell>
          <cell r="J225">
            <v>216</v>
          </cell>
          <cell r="K225">
            <v>32</v>
          </cell>
          <cell r="L225">
            <v>248</v>
          </cell>
          <cell r="M225">
            <v>12.903225806451612</v>
          </cell>
          <cell r="N225">
            <v>0.32</v>
          </cell>
          <cell r="O225">
            <v>2.9</v>
          </cell>
          <cell r="P225">
            <v>2.58</v>
          </cell>
          <cell r="Q225">
            <v>44</v>
          </cell>
          <cell r="R225">
            <v>1481.4814814814815</v>
          </cell>
          <cell r="T225">
            <v>775</v>
          </cell>
          <cell r="V225" t="str">
            <v>GL meter 3.4 MM (Qg T/S&lt;&lt;GL meter), liquid stable in high ~240 bfpd..? still single GL injection</v>
          </cell>
          <cell r="W225">
            <v>320</v>
          </cell>
          <cell r="X225">
            <v>2580</v>
          </cell>
        </row>
        <row r="226">
          <cell r="B226">
            <v>44188</v>
          </cell>
          <cell r="C226" t="str">
            <v>B-20ST1</v>
          </cell>
          <cell r="D226" t="str">
            <v>B-20ST1:Zone3</v>
          </cell>
          <cell r="E226">
            <v>12</v>
          </cell>
          <cell r="F226">
            <v>100</v>
          </cell>
          <cell r="G226">
            <v>196</v>
          </cell>
          <cell r="H226">
            <v>109</v>
          </cell>
          <cell r="I226">
            <v>526</v>
          </cell>
          <cell r="J226">
            <v>153</v>
          </cell>
          <cell r="K226">
            <v>25</v>
          </cell>
          <cell r="L226">
            <v>178</v>
          </cell>
          <cell r="M226">
            <v>14.044943820224718</v>
          </cell>
          <cell r="N226">
            <v>0.23</v>
          </cell>
          <cell r="O226">
            <v>2.39</v>
          </cell>
          <cell r="P226">
            <v>2.16</v>
          </cell>
          <cell r="R226">
            <v>1503.2679738562092</v>
          </cell>
          <cell r="T226">
            <v>773.91304347826087</v>
          </cell>
          <cell r="V226" t="str">
            <v>GL meter 3.2 MM (Qg T/S&lt;&lt;GL meter), liq came out T/S after 2 hrs then nornal</v>
          </cell>
          <cell r="W226">
            <v>230</v>
          </cell>
          <cell r="X226">
            <v>2160</v>
          </cell>
        </row>
        <row r="227">
          <cell r="B227">
            <v>44192</v>
          </cell>
          <cell r="C227" t="str">
            <v>B-20ST1</v>
          </cell>
          <cell r="D227" t="str">
            <v>B-20ST1:Zone3</v>
          </cell>
          <cell r="E227">
            <v>12</v>
          </cell>
          <cell r="F227">
            <v>100</v>
          </cell>
          <cell r="G227">
            <v>196</v>
          </cell>
          <cell r="H227">
            <v>105</v>
          </cell>
          <cell r="I227">
            <v>515</v>
          </cell>
          <cell r="J227">
            <v>144</v>
          </cell>
          <cell r="K227">
            <v>23</v>
          </cell>
          <cell r="L227">
            <v>167</v>
          </cell>
          <cell r="M227">
            <v>13.77245508982036</v>
          </cell>
          <cell r="N227">
            <v>0.22</v>
          </cell>
          <cell r="O227">
            <v>2.2000000000000002</v>
          </cell>
          <cell r="P227">
            <v>1.98</v>
          </cell>
          <cell r="R227">
            <v>1527.7777777777778</v>
          </cell>
          <cell r="T227">
            <v>759.09090909090912</v>
          </cell>
          <cell r="V227" t="str">
            <v>GL meter 3.4 MM (Qg T/S&lt;&lt;GL meter)</v>
          </cell>
          <cell r="W227">
            <v>220</v>
          </cell>
          <cell r="X227">
            <v>1980</v>
          </cell>
        </row>
        <row r="228">
          <cell r="B228">
            <v>44206</v>
          </cell>
          <cell r="C228" t="str">
            <v>B-20ST1</v>
          </cell>
          <cell r="D228" t="str">
            <v>B-20ST1:Zone3</v>
          </cell>
          <cell r="E228">
            <v>12</v>
          </cell>
          <cell r="F228">
            <v>100</v>
          </cell>
          <cell r="G228">
            <v>202</v>
          </cell>
          <cell r="H228">
            <v>99</v>
          </cell>
          <cell r="I228">
            <v>493</v>
          </cell>
          <cell r="J228">
            <v>131</v>
          </cell>
          <cell r="K228">
            <v>21</v>
          </cell>
          <cell r="L228">
            <v>152</v>
          </cell>
          <cell r="M228">
            <v>13.815789473684211</v>
          </cell>
          <cell r="N228">
            <v>0.2</v>
          </cell>
          <cell r="O228">
            <v>2.23</v>
          </cell>
          <cell r="P228">
            <v>2.0299999999999998</v>
          </cell>
          <cell r="R228">
            <v>1526.7175572519084</v>
          </cell>
          <cell r="T228">
            <v>760</v>
          </cell>
          <cell r="V228" t="str">
            <v>GL meter 3.5 MM (Qg T/S&lt;&lt;GL meter)</v>
          </cell>
          <cell r="W228">
            <v>200</v>
          </cell>
          <cell r="X228">
            <v>2029.9999999999998</v>
          </cell>
        </row>
        <row r="229">
          <cell r="B229">
            <v>44269</v>
          </cell>
          <cell r="C229" t="str">
            <v>B-20ST1</v>
          </cell>
          <cell r="D229" t="str">
            <v>B-20ST1:Zone3</v>
          </cell>
          <cell r="E229">
            <v>15</v>
          </cell>
          <cell r="F229">
            <v>100</v>
          </cell>
          <cell r="G229">
            <v>212</v>
          </cell>
          <cell r="H229">
            <v>90</v>
          </cell>
          <cell r="I229">
            <v>629</v>
          </cell>
          <cell r="J229">
            <v>82</v>
          </cell>
          <cell r="K229">
            <v>13</v>
          </cell>
          <cell r="L229">
            <v>95</v>
          </cell>
          <cell r="M229">
            <v>13.684210526315789</v>
          </cell>
          <cell r="N229">
            <v>0.122</v>
          </cell>
          <cell r="O229">
            <v>2.6160000000000001</v>
          </cell>
          <cell r="P229">
            <v>2.4940000000000002</v>
          </cell>
          <cell r="R229">
            <v>1487.8048780487804</v>
          </cell>
          <cell r="T229">
            <v>778.68852459016398</v>
          </cell>
          <cell r="V229" t="str">
            <v>GL meter 4.2 MMSCFD (Qg T/S &lt;&lt; GL meter), WC~14%, use GOR 1500</v>
          </cell>
          <cell r="W229">
            <v>122</v>
          </cell>
          <cell r="X229">
            <v>2494</v>
          </cell>
        </row>
        <row r="230">
          <cell r="B230">
            <v>44281</v>
          </cell>
          <cell r="C230" t="str">
            <v>B-20ST1</v>
          </cell>
          <cell r="D230" t="str">
            <v>B-20ST1:Zone3</v>
          </cell>
          <cell r="E230">
            <v>24</v>
          </cell>
          <cell r="F230">
            <v>100</v>
          </cell>
          <cell r="G230">
            <v>199</v>
          </cell>
          <cell r="H230">
            <v>82</v>
          </cell>
          <cell r="I230">
            <v>726</v>
          </cell>
          <cell r="J230">
            <v>40</v>
          </cell>
          <cell r="K230">
            <v>6</v>
          </cell>
          <cell r="L230">
            <v>46</v>
          </cell>
          <cell r="M230">
            <v>13.043478260869565</v>
          </cell>
          <cell r="N230">
            <v>9.9000000000000005E-2</v>
          </cell>
          <cell r="O230">
            <v>2.3780000000000001</v>
          </cell>
          <cell r="P230">
            <v>2.319</v>
          </cell>
          <cell r="R230">
            <v>2475</v>
          </cell>
          <cell r="T230">
            <v>464.64646464646466</v>
          </cell>
          <cell r="V230" t="str">
            <v>GL meter 3.75 MMSCFD (Qg T/S &lt;&lt; GL meter)</v>
          </cell>
          <cell r="W230">
            <v>99</v>
          </cell>
          <cell r="X230">
            <v>2319</v>
          </cell>
        </row>
        <row r="231">
          <cell r="B231">
            <v>44307</v>
          </cell>
          <cell r="C231" t="str">
            <v>B-20ST1</v>
          </cell>
          <cell r="D231" t="str">
            <v>B-20ST1:Zone3</v>
          </cell>
          <cell r="E231">
            <v>24</v>
          </cell>
          <cell r="F231">
            <v>100</v>
          </cell>
          <cell r="G231">
            <v>189</v>
          </cell>
          <cell r="H231">
            <v>84.9</v>
          </cell>
          <cell r="I231">
            <v>969</v>
          </cell>
          <cell r="J231">
            <v>0.03</v>
          </cell>
          <cell r="K231">
            <v>0</v>
          </cell>
          <cell r="L231">
            <v>0.03</v>
          </cell>
          <cell r="M231">
            <v>0</v>
          </cell>
          <cell r="N231">
            <v>0.13</v>
          </cell>
          <cell r="O231">
            <v>0.13</v>
          </cell>
          <cell r="P231">
            <v>0</v>
          </cell>
          <cell r="R231">
            <v>4333333.333333333</v>
          </cell>
          <cell r="T231">
            <v>0.23076923076923078</v>
          </cell>
          <cell r="V231" t="str">
            <v>NF</v>
          </cell>
          <cell r="W231">
            <v>130</v>
          </cell>
          <cell r="X231">
            <v>0</v>
          </cell>
        </row>
        <row r="232">
          <cell r="B232">
            <v>44311</v>
          </cell>
          <cell r="C232" t="str">
            <v>B-20ST1</v>
          </cell>
          <cell r="D232" t="str">
            <v>B-20ST1:Zone3</v>
          </cell>
          <cell r="E232">
            <v>22</v>
          </cell>
          <cell r="F232">
            <v>100</v>
          </cell>
          <cell r="G232">
            <v>185</v>
          </cell>
          <cell r="H232">
            <v>85</v>
          </cell>
          <cell r="I232">
            <v>1336</v>
          </cell>
          <cell r="J232">
            <v>0.02</v>
          </cell>
          <cell r="K232">
            <v>0</v>
          </cell>
          <cell r="L232">
            <v>0.02</v>
          </cell>
          <cell r="M232">
            <v>0</v>
          </cell>
          <cell r="N232">
            <v>0.05</v>
          </cell>
          <cell r="O232">
            <v>0.05</v>
          </cell>
          <cell r="P232">
            <v>0</v>
          </cell>
          <cell r="R232">
            <v>2500000</v>
          </cell>
          <cell r="T232">
            <v>0.4</v>
          </cell>
          <cell r="V232" t="str">
            <v>Share GL with B-19, suspect all GL to B-19</v>
          </cell>
          <cell r="W232">
            <v>50</v>
          </cell>
          <cell r="X232">
            <v>0</v>
          </cell>
        </row>
        <row r="233">
          <cell r="B233">
            <v>44322</v>
          </cell>
          <cell r="C233" t="str">
            <v>B-20ST1</v>
          </cell>
          <cell r="D233" t="str">
            <v>B-20ST1:Zone3</v>
          </cell>
          <cell r="E233">
            <v>19</v>
          </cell>
          <cell r="F233">
            <v>100</v>
          </cell>
          <cell r="G233">
            <v>200</v>
          </cell>
          <cell r="H233">
            <v>86</v>
          </cell>
          <cell r="I233">
            <v>1264</v>
          </cell>
          <cell r="J233">
            <v>0</v>
          </cell>
          <cell r="K233">
            <v>0</v>
          </cell>
          <cell r="L233">
            <v>0</v>
          </cell>
          <cell r="M233">
            <v>0</v>
          </cell>
          <cell r="N233">
            <v>0</v>
          </cell>
          <cell r="O233">
            <v>0.125</v>
          </cell>
          <cell r="P233">
            <v>0.125</v>
          </cell>
          <cell r="R233">
            <v>0</v>
          </cell>
          <cell r="T233">
            <v>0</v>
          </cell>
          <cell r="V233" t="str">
            <v>GL, all GL inject to B-20, close GL on B-19, no kick off and Gas cycling indication</v>
          </cell>
          <cell r="W233">
            <v>0</v>
          </cell>
          <cell r="X233">
            <v>125</v>
          </cell>
        </row>
        <row r="234">
          <cell r="B234">
            <v>44351</v>
          </cell>
          <cell r="C234" t="str">
            <v>B-20ST1</v>
          </cell>
          <cell r="D234" t="str">
            <v>B-20ST1:Zone3</v>
          </cell>
          <cell r="E234">
            <v>12</v>
          </cell>
          <cell r="F234">
            <v>100</v>
          </cell>
          <cell r="G234">
            <v>216</v>
          </cell>
          <cell r="H234">
            <v>87</v>
          </cell>
          <cell r="I234">
            <v>1281</v>
          </cell>
          <cell r="J234">
            <v>0</v>
          </cell>
          <cell r="K234">
            <v>0</v>
          </cell>
          <cell r="L234">
            <v>0</v>
          </cell>
          <cell r="M234">
            <v>0</v>
          </cell>
          <cell r="N234">
            <v>0</v>
          </cell>
          <cell r="O234">
            <v>0.23</v>
          </cell>
          <cell r="P234">
            <v>0.23</v>
          </cell>
          <cell r="R234">
            <v>0</v>
          </cell>
          <cell r="T234">
            <v>0</v>
          </cell>
          <cell r="V234" t="str">
            <v>GL meter 2 MM (GL meter&gt;&gt;Qg T/S), GL full to B-20, stop GL B-19, but no kick off</v>
          </cell>
          <cell r="W234">
            <v>0</v>
          </cell>
          <cell r="X234">
            <v>230</v>
          </cell>
        </row>
        <row r="235">
          <cell r="B235">
            <v>44360</v>
          </cell>
          <cell r="C235" t="str">
            <v>B-20ST1</v>
          </cell>
          <cell r="D235" t="str">
            <v>B-20ST1:Zone3</v>
          </cell>
          <cell r="E235">
            <v>12</v>
          </cell>
          <cell r="F235">
            <v>100</v>
          </cell>
          <cell r="G235">
            <v>218</v>
          </cell>
          <cell r="H235">
            <v>88</v>
          </cell>
          <cell r="I235">
            <v>697</v>
          </cell>
          <cell r="J235">
            <v>140</v>
          </cell>
          <cell r="K235">
            <v>0</v>
          </cell>
          <cell r="L235">
            <v>140</v>
          </cell>
          <cell r="M235">
            <v>0</v>
          </cell>
          <cell r="N235">
            <v>0.21</v>
          </cell>
          <cell r="O235">
            <v>2.98</v>
          </cell>
          <cell r="P235">
            <v>2.77</v>
          </cell>
          <cell r="R235">
            <v>1500</v>
          </cell>
          <cell r="T235">
            <v>666.66666666666663</v>
          </cell>
          <cell r="V235" t="str">
            <v>GL meter 4.8 MM (GL meter&gt;&gt;Qg T/S), GL full to B-20, well kickoff after gas bullheading via gas lift 2 days until SITP equal to GL header</v>
          </cell>
          <cell r="W235">
            <v>210</v>
          </cell>
          <cell r="X235">
            <v>2770</v>
          </cell>
        </row>
        <row r="236">
          <cell r="B236">
            <v>44363</v>
          </cell>
          <cell r="C236" t="str">
            <v>B-20ST1</v>
          </cell>
          <cell r="D236" t="str">
            <v>B-20ST1:Zone3</v>
          </cell>
          <cell r="E236">
            <v>12</v>
          </cell>
          <cell r="F236">
            <v>100</v>
          </cell>
          <cell r="G236">
            <v>212</v>
          </cell>
          <cell r="H236">
            <v>96</v>
          </cell>
          <cell r="I236">
            <v>1171</v>
          </cell>
          <cell r="J236">
            <v>100</v>
          </cell>
          <cell r="K236">
            <v>0</v>
          </cell>
          <cell r="L236">
            <v>100</v>
          </cell>
          <cell r="M236">
            <v>0</v>
          </cell>
          <cell r="N236">
            <v>0.15</v>
          </cell>
          <cell r="O236">
            <v>5.0199999999999996</v>
          </cell>
          <cell r="P236">
            <v>4.87</v>
          </cell>
          <cell r="R236">
            <v>1500</v>
          </cell>
          <cell r="T236">
            <v>666.66666666666663</v>
          </cell>
          <cell r="V236" t="str">
            <v>GL sharing B-19&amp;B-20ST1, welltest B-20ST1 only, suspect all GL flow to B-20ST1</v>
          </cell>
          <cell r="W236">
            <v>150</v>
          </cell>
          <cell r="X236">
            <v>4870</v>
          </cell>
        </row>
        <row r="237">
          <cell r="B237">
            <v>44365</v>
          </cell>
          <cell r="C237" t="str">
            <v>B-20ST1</v>
          </cell>
          <cell r="D237" t="str">
            <v>B-20ST1:Zone3</v>
          </cell>
          <cell r="E237">
            <v>12</v>
          </cell>
          <cell r="F237">
            <v>100</v>
          </cell>
          <cell r="G237">
            <v>214</v>
          </cell>
          <cell r="H237">
            <v>85</v>
          </cell>
          <cell r="I237">
            <v>730</v>
          </cell>
          <cell r="J237">
            <v>99</v>
          </cell>
          <cell r="K237">
            <v>0</v>
          </cell>
          <cell r="L237">
            <v>99</v>
          </cell>
          <cell r="M237">
            <v>0</v>
          </cell>
          <cell r="N237">
            <v>0.15</v>
          </cell>
          <cell r="O237">
            <v>2.75</v>
          </cell>
          <cell r="P237">
            <v>2.6</v>
          </cell>
          <cell r="R237">
            <v>1515.1515151515152</v>
          </cell>
          <cell r="T237">
            <v>660</v>
          </cell>
          <cell r="V237" t="str">
            <v>GL meter 1.6 MM (Qg T/S &gt;&gt; GL meter), suspect GL meter error since gas asso 1.1 MM (mean GOR~12K), still use GOR 1500. welltest single GL for base line prior perfo</v>
          </cell>
          <cell r="W237">
            <v>150</v>
          </cell>
          <cell r="X237">
            <v>2600</v>
          </cell>
          <cell r="Y237" t="str">
            <v>Gain GBM</v>
          </cell>
        </row>
        <row r="238">
          <cell r="B238">
            <v>44391</v>
          </cell>
          <cell r="C238" t="str">
            <v>B-20ST1</v>
          </cell>
          <cell r="D238" t="str">
            <v>B-20ST1:Zone3</v>
          </cell>
          <cell r="E238">
            <v>3</v>
          </cell>
          <cell r="F238">
            <v>100</v>
          </cell>
          <cell r="G238">
            <v>189</v>
          </cell>
          <cell r="H238">
            <v>88</v>
          </cell>
          <cell r="I238">
            <v>546</v>
          </cell>
          <cell r="J238">
            <v>149</v>
          </cell>
          <cell r="K238">
            <v>0</v>
          </cell>
          <cell r="L238">
            <v>149</v>
          </cell>
          <cell r="M238">
            <v>0</v>
          </cell>
          <cell r="N238">
            <v>0.22</v>
          </cell>
          <cell r="O238">
            <v>1.86</v>
          </cell>
          <cell r="P238">
            <v>1.64</v>
          </cell>
          <cell r="Q238">
            <v>50</v>
          </cell>
          <cell r="R238">
            <v>1476.510067114094</v>
          </cell>
          <cell r="T238">
            <v>677.27272727272725</v>
          </cell>
          <cell r="V238" t="str">
            <v>post add perf GBM, WC sampling 0%, 0%, GL meter 3.68 MMSCFD (GL meter &gt;&gt; Qg TS)</v>
          </cell>
          <cell r="W238">
            <v>220</v>
          </cell>
          <cell r="X238">
            <v>1640</v>
          </cell>
          <cell r="Y238">
            <v>50</v>
          </cell>
          <cell r="Z238">
            <v>7.0000000000000007E-2</v>
          </cell>
        </row>
        <row r="239">
          <cell r="B239">
            <v>44392</v>
          </cell>
          <cell r="C239" t="str">
            <v>B-20ST1</v>
          </cell>
          <cell r="D239" t="str">
            <v>B-20ST1:Zone3</v>
          </cell>
          <cell r="E239">
            <v>4</v>
          </cell>
          <cell r="F239">
            <v>100</v>
          </cell>
          <cell r="G239">
            <v>190</v>
          </cell>
          <cell r="H239">
            <v>90</v>
          </cell>
          <cell r="I239">
            <v>548</v>
          </cell>
          <cell r="J239">
            <v>139</v>
          </cell>
          <cell r="K239">
            <v>0</v>
          </cell>
          <cell r="L239">
            <v>139</v>
          </cell>
          <cell r="M239">
            <v>0</v>
          </cell>
          <cell r="N239">
            <v>0.21</v>
          </cell>
          <cell r="O239">
            <v>1.78</v>
          </cell>
          <cell r="P239">
            <v>1.57</v>
          </cell>
          <cell r="Q239">
            <v>50</v>
          </cell>
          <cell r="R239">
            <v>1510.7913669064749</v>
          </cell>
          <cell r="T239">
            <v>661.90476190476193</v>
          </cell>
          <cell r="V239" t="str">
            <v>post add perf GBM, WC sampling 0%, 0%, GL meter 3.66 MMSCFD (GL meter &gt;&gt; Qg TS)</v>
          </cell>
          <cell r="W239">
            <v>210</v>
          </cell>
          <cell r="X239">
            <v>1570</v>
          </cell>
          <cell r="Y239" t="str">
            <v>Gain GS</v>
          </cell>
        </row>
        <row r="240">
          <cell r="B240">
            <v>44395</v>
          </cell>
          <cell r="C240" t="str">
            <v>B-20ST1</v>
          </cell>
          <cell r="D240" t="str">
            <v>B-20ST1:Zone3</v>
          </cell>
          <cell r="E240">
            <v>6</v>
          </cell>
          <cell r="F240">
            <v>100</v>
          </cell>
          <cell r="G240">
            <v>202</v>
          </cell>
          <cell r="H240">
            <v>96</v>
          </cell>
          <cell r="I240">
            <v>513</v>
          </cell>
          <cell r="J240">
            <v>141</v>
          </cell>
          <cell r="K240">
            <v>0</v>
          </cell>
          <cell r="L240">
            <v>141</v>
          </cell>
          <cell r="M240">
            <v>0</v>
          </cell>
          <cell r="N240">
            <v>0.21</v>
          </cell>
          <cell r="O240">
            <v>1.68</v>
          </cell>
          <cell r="P240">
            <v>1.47</v>
          </cell>
          <cell r="R240">
            <v>1489.3617021276596</v>
          </cell>
          <cell r="T240">
            <v>671.42857142857144</v>
          </cell>
          <cell r="V240" t="str">
            <v xml:space="preserve">GL meter 3.5 MMSCFD (GL meter &gt;&gt; Qg TS), </v>
          </cell>
          <cell r="W240">
            <v>210</v>
          </cell>
          <cell r="X240">
            <v>1470</v>
          </cell>
          <cell r="Y240">
            <v>2</v>
          </cell>
          <cell r="Z240">
            <v>0</v>
          </cell>
        </row>
        <row r="241">
          <cell r="B241">
            <v>44396</v>
          </cell>
          <cell r="C241" t="str">
            <v>B-20ST1</v>
          </cell>
          <cell r="D241" t="str">
            <v>B-20ST1:Zone3</v>
          </cell>
          <cell r="E241">
            <v>12</v>
          </cell>
          <cell r="F241">
            <v>100</v>
          </cell>
          <cell r="G241">
            <v>202</v>
          </cell>
          <cell r="H241">
            <v>94</v>
          </cell>
          <cell r="I241">
            <v>567</v>
          </cell>
          <cell r="J241">
            <v>127</v>
          </cell>
          <cell r="K241">
            <v>0</v>
          </cell>
          <cell r="L241">
            <v>127</v>
          </cell>
          <cell r="M241">
            <v>0</v>
          </cell>
          <cell r="N241">
            <v>0.19</v>
          </cell>
          <cell r="O241">
            <v>1.99</v>
          </cell>
          <cell r="P241">
            <v>1.8</v>
          </cell>
          <cell r="R241">
            <v>1496.0629921259842</v>
          </cell>
          <cell r="T241">
            <v>668.42105263157896</v>
          </cell>
          <cell r="V241" t="str">
            <v>GL meter 4.1 MMSCFD (GL meter &gt;&gt; Qg TS), WC sampling 0%, waxy</v>
          </cell>
          <cell r="W241">
            <v>190</v>
          </cell>
          <cell r="X241">
            <v>1800</v>
          </cell>
        </row>
        <row r="242">
          <cell r="B242">
            <v>44397</v>
          </cell>
          <cell r="C242" t="str">
            <v>B-20ST1</v>
          </cell>
          <cell r="D242" t="str">
            <v>B-20ST1:Zone3</v>
          </cell>
          <cell r="E242">
            <v>24</v>
          </cell>
          <cell r="F242">
            <v>100</v>
          </cell>
          <cell r="G242">
            <v>201</v>
          </cell>
          <cell r="H242">
            <v>95</v>
          </cell>
          <cell r="I242">
            <v>614</v>
          </cell>
          <cell r="J242">
            <v>121</v>
          </cell>
          <cell r="K242">
            <v>0</v>
          </cell>
          <cell r="L242">
            <v>121</v>
          </cell>
          <cell r="M242">
            <v>0</v>
          </cell>
          <cell r="N242">
            <v>0.18</v>
          </cell>
          <cell r="O242">
            <v>2.34</v>
          </cell>
          <cell r="P242">
            <v>2.16</v>
          </cell>
          <cell r="R242">
            <v>1487.6033057851239</v>
          </cell>
          <cell r="T242">
            <v>672.22222222222217</v>
          </cell>
          <cell r="V242" t="str">
            <v>GL meter 4.36 MMSCFD (GL meter &gt;&gt; Qg TS), WC~0% (waxy oil)</v>
          </cell>
          <cell r="W242">
            <v>180</v>
          </cell>
          <cell r="X242">
            <v>2160</v>
          </cell>
        </row>
        <row r="243">
          <cell r="B243">
            <v>44398</v>
          </cell>
          <cell r="C243" t="str">
            <v>B-20ST1</v>
          </cell>
          <cell r="D243" t="str">
            <v>B-20ST1:Zone3</v>
          </cell>
          <cell r="E243">
            <v>24</v>
          </cell>
          <cell r="F243">
            <v>100</v>
          </cell>
          <cell r="G243">
            <v>199</v>
          </cell>
          <cell r="H243">
            <v>95</v>
          </cell>
          <cell r="I243">
            <v>620</v>
          </cell>
          <cell r="J243">
            <v>113</v>
          </cell>
          <cell r="K243">
            <v>0</v>
          </cell>
          <cell r="L243">
            <v>113</v>
          </cell>
          <cell r="M243">
            <v>0</v>
          </cell>
          <cell r="N243">
            <v>0.17</v>
          </cell>
          <cell r="O243">
            <v>2.4</v>
          </cell>
          <cell r="P243">
            <v>2.23</v>
          </cell>
          <cell r="R243">
            <v>1504.424778761062</v>
          </cell>
          <cell r="T243">
            <v>664.70588235294122</v>
          </cell>
          <cell r="V243" t="str">
            <v>GL meter 4.4 MMSCFD (GL meter &gt;&gt; Qg TS)</v>
          </cell>
          <cell r="W243">
            <v>170</v>
          </cell>
          <cell r="X243">
            <v>2230</v>
          </cell>
          <cell r="Y243">
            <v>-26.5</v>
          </cell>
          <cell r="Z243">
            <v>-4.9949999999999994E-2</v>
          </cell>
        </row>
        <row r="244">
          <cell r="B244">
            <v>44399</v>
          </cell>
          <cell r="C244" t="str">
            <v>B-20ST1</v>
          </cell>
          <cell r="D244" t="str">
            <v>B-20ST1:Zone3</v>
          </cell>
          <cell r="E244">
            <v>24</v>
          </cell>
          <cell r="F244">
            <v>100</v>
          </cell>
          <cell r="G244">
            <v>210</v>
          </cell>
          <cell r="H244">
            <v>96</v>
          </cell>
          <cell r="I244">
            <v>602</v>
          </cell>
          <cell r="J244">
            <v>112</v>
          </cell>
          <cell r="K244">
            <v>0</v>
          </cell>
          <cell r="L244">
            <v>112</v>
          </cell>
          <cell r="M244">
            <v>0</v>
          </cell>
          <cell r="N244">
            <v>0.17</v>
          </cell>
          <cell r="O244">
            <v>2.23</v>
          </cell>
          <cell r="P244">
            <v>2.06</v>
          </cell>
          <cell r="R244">
            <v>1517.8571428571429</v>
          </cell>
          <cell r="T244">
            <v>658.82352941176475</v>
          </cell>
          <cell r="V244" t="str">
            <v xml:space="preserve">GL meter 4.3 MMSCFD (GL meter &gt;&gt; Qg TS), WC sampling 0%. </v>
          </cell>
          <cell r="W244">
            <v>170</v>
          </cell>
          <cell r="X244">
            <v>2060</v>
          </cell>
        </row>
        <row r="245">
          <cell r="B245">
            <v>44402</v>
          </cell>
          <cell r="C245" t="str">
            <v>B-20ST1</v>
          </cell>
          <cell r="D245" t="str">
            <v>B-20ST1:Zone3</v>
          </cell>
          <cell r="E245">
            <v>20</v>
          </cell>
          <cell r="F245">
            <v>100</v>
          </cell>
          <cell r="G245">
            <v>212</v>
          </cell>
          <cell r="H245">
            <v>98</v>
          </cell>
          <cell r="I245">
            <v>593</v>
          </cell>
          <cell r="J245">
            <v>93</v>
          </cell>
          <cell r="K245">
            <v>0</v>
          </cell>
          <cell r="L245">
            <v>93</v>
          </cell>
          <cell r="M245">
            <v>0</v>
          </cell>
          <cell r="N245">
            <v>0.14499999999999999</v>
          </cell>
          <cell r="O245">
            <v>1.8859999999999999</v>
          </cell>
          <cell r="P245">
            <v>1.746</v>
          </cell>
          <cell r="Q245">
            <v>50</v>
          </cell>
          <cell r="R245">
            <v>1559.1397849462367</v>
          </cell>
          <cell r="T245">
            <v>641.37931034482756</v>
          </cell>
          <cell r="V245" t="str">
            <v>GL meter 4.28 MMSCFD (GL meter &gt;&gt; Qg TS), no sampling</v>
          </cell>
          <cell r="W245">
            <v>145</v>
          </cell>
          <cell r="X245">
            <v>1746</v>
          </cell>
        </row>
        <row r="246">
          <cell r="B246">
            <v>44405</v>
          </cell>
          <cell r="C246" t="str">
            <v>B-20ST1</v>
          </cell>
          <cell r="D246" t="str">
            <v>B-20ST1:Zone3</v>
          </cell>
          <cell r="E246">
            <v>22</v>
          </cell>
          <cell r="F246">
            <v>100</v>
          </cell>
          <cell r="G246">
            <v>224.38</v>
          </cell>
          <cell r="H246">
            <v>92.65</v>
          </cell>
          <cell r="I246">
            <v>576.59</v>
          </cell>
          <cell r="J246">
            <v>77.599999999999994</v>
          </cell>
          <cell r="K246">
            <v>0</v>
          </cell>
          <cell r="L246">
            <v>77.599999999999994</v>
          </cell>
          <cell r="M246">
            <v>0</v>
          </cell>
          <cell r="N246">
            <v>0.12</v>
          </cell>
          <cell r="O246">
            <v>1.87</v>
          </cell>
          <cell r="P246">
            <v>1.75</v>
          </cell>
          <cell r="R246">
            <v>1546.3917525773195</v>
          </cell>
          <cell r="T246">
            <v>646.66666666666663</v>
          </cell>
          <cell r="V246" t="str">
            <v>GL meter 4 MM (Qg T/S&lt;&lt;GL meter), GL meter gap significant</v>
          </cell>
          <cell r="W246">
            <v>120</v>
          </cell>
          <cell r="X246">
            <v>1750</v>
          </cell>
        </row>
        <row r="247">
          <cell r="B247">
            <v>44418</v>
          </cell>
          <cell r="C247" t="str">
            <v>B-20ST1</v>
          </cell>
          <cell r="D247" t="str">
            <v>B-20ST1:Zone3</v>
          </cell>
          <cell r="E247">
            <v>18</v>
          </cell>
          <cell r="F247">
            <v>100</v>
          </cell>
          <cell r="G247">
            <v>226</v>
          </cell>
          <cell r="H247">
            <v>86</v>
          </cell>
          <cell r="I247">
            <v>868</v>
          </cell>
          <cell r="J247">
            <v>48</v>
          </cell>
          <cell r="K247">
            <v>0</v>
          </cell>
          <cell r="L247">
            <v>48</v>
          </cell>
          <cell r="M247">
            <v>0</v>
          </cell>
          <cell r="N247">
            <v>0.11</v>
          </cell>
          <cell r="O247">
            <v>3.16</v>
          </cell>
          <cell r="P247">
            <v>3.05</v>
          </cell>
          <cell r="R247">
            <v>2291.6666666666665</v>
          </cell>
          <cell r="T247">
            <v>436.36363636363637</v>
          </cell>
          <cell r="V247" t="str">
            <v>GL,Continue test, all GL to B-20,  GL meter over range &gt;&gt; Gas TS</v>
          </cell>
          <cell r="W247">
            <v>110</v>
          </cell>
          <cell r="X247">
            <v>3050</v>
          </cell>
        </row>
        <row r="248">
          <cell r="B248">
            <v>44444</v>
          </cell>
          <cell r="C248" t="str">
            <v>B-20ST1</v>
          </cell>
          <cell r="D248" t="str">
            <v>B-20ST1:Zone3</v>
          </cell>
          <cell r="E248">
            <v>17</v>
          </cell>
          <cell r="F248">
            <v>100</v>
          </cell>
          <cell r="G248">
            <v>224</v>
          </cell>
          <cell r="H248">
            <v>90</v>
          </cell>
          <cell r="I248">
            <v>797</v>
          </cell>
          <cell r="J248">
            <v>57</v>
          </cell>
          <cell r="K248">
            <v>16</v>
          </cell>
          <cell r="L248">
            <v>73</v>
          </cell>
          <cell r="M248">
            <v>21.917808219178081</v>
          </cell>
          <cell r="N248">
            <v>8.5000000000000006E-2</v>
          </cell>
          <cell r="O248">
            <v>2.6629999999999998</v>
          </cell>
          <cell r="P248">
            <v>2.5790000000000002</v>
          </cell>
          <cell r="Q248">
            <v>99</v>
          </cell>
          <cell r="R248">
            <v>1491.2280701754387</v>
          </cell>
          <cell r="T248">
            <v>847.05882352941171</v>
          </cell>
          <cell r="V248" t="str">
            <v>GL meter 5.03 MMSCFD (GL meter &gt;&gt; Qg TS), WC manual (aug) 22%</v>
          </cell>
          <cell r="W248">
            <v>85</v>
          </cell>
          <cell r="X248">
            <v>2579</v>
          </cell>
        </row>
        <row r="249">
          <cell r="B249">
            <v>44454</v>
          </cell>
          <cell r="C249" t="str">
            <v>B-20ST1</v>
          </cell>
          <cell r="D249" t="str">
            <v>B-20ST1:Zone3</v>
          </cell>
          <cell r="E249">
            <v>16</v>
          </cell>
          <cell r="F249">
            <v>100</v>
          </cell>
          <cell r="G249">
            <v>210</v>
          </cell>
          <cell r="H249">
            <v>87</v>
          </cell>
          <cell r="I249">
            <v>757</v>
          </cell>
          <cell r="J249">
            <v>76</v>
          </cell>
          <cell r="K249">
            <v>18</v>
          </cell>
          <cell r="L249">
            <v>94</v>
          </cell>
          <cell r="M249">
            <v>19.148936170212767</v>
          </cell>
          <cell r="N249">
            <v>0.115</v>
          </cell>
          <cell r="O249">
            <v>2.7189999999999999</v>
          </cell>
          <cell r="P249">
            <v>2.6040000000000001</v>
          </cell>
          <cell r="Q249">
            <v>99</v>
          </cell>
          <cell r="R249">
            <v>1513.1578947368421</v>
          </cell>
          <cell r="T249">
            <v>817.39130434782612</v>
          </cell>
          <cell r="V249" t="str">
            <v>GL meter 5.1 MMSCFD (GL meter &gt;&gt; Qg TS), WC 19% (Sep 2021)</v>
          </cell>
          <cell r="W249">
            <v>115</v>
          </cell>
          <cell r="X249">
            <v>2604</v>
          </cell>
        </row>
        <row r="250">
          <cell r="B250">
            <v>44459</v>
          </cell>
          <cell r="C250" t="str">
            <v>B-20ST1</v>
          </cell>
          <cell r="D250" t="str">
            <v>B-20ST1:Zone3</v>
          </cell>
          <cell r="E250">
            <v>23</v>
          </cell>
          <cell r="F250">
            <v>100</v>
          </cell>
          <cell r="G250">
            <v>219</v>
          </cell>
          <cell r="H250">
            <v>88</v>
          </cell>
          <cell r="I250">
            <v>782</v>
          </cell>
          <cell r="J250">
            <v>57</v>
          </cell>
          <cell r="K250">
            <v>13</v>
          </cell>
          <cell r="L250">
            <v>70</v>
          </cell>
          <cell r="M250">
            <v>18.571428571428573</v>
          </cell>
          <cell r="N250">
            <v>8.4000000000000005E-2</v>
          </cell>
          <cell r="O250">
            <v>2.609</v>
          </cell>
          <cell r="P250">
            <v>2.524</v>
          </cell>
          <cell r="Q250">
            <v>99</v>
          </cell>
          <cell r="R250">
            <v>1473.6842105263158</v>
          </cell>
          <cell r="T250">
            <v>833.33333333333337</v>
          </cell>
          <cell r="V250" t="str">
            <v>GL meter 5.0 MMSCFD (GL meter &gt;&gt; Qg TS)</v>
          </cell>
          <cell r="W250">
            <v>84</v>
          </cell>
          <cell r="X250">
            <v>2524</v>
          </cell>
        </row>
        <row r="251">
          <cell r="B251">
            <v>44494</v>
          </cell>
          <cell r="C251" t="str">
            <v>B-20ST1</v>
          </cell>
          <cell r="D251" t="str">
            <v>B-20ST1:Zone3</v>
          </cell>
          <cell r="E251">
            <v>23</v>
          </cell>
          <cell r="F251">
            <v>98</v>
          </cell>
          <cell r="G251">
            <v>196</v>
          </cell>
          <cell r="H251">
            <v>88</v>
          </cell>
          <cell r="I251">
            <v>789</v>
          </cell>
          <cell r="J251">
            <v>54</v>
          </cell>
          <cell r="K251">
            <v>6</v>
          </cell>
          <cell r="L251">
            <v>60</v>
          </cell>
          <cell r="M251">
            <v>10</v>
          </cell>
          <cell r="N251">
            <v>8.1000000000000003E-2</v>
          </cell>
          <cell r="O251">
            <v>2.8050000000000002</v>
          </cell>
          <cell r="P251">
            <v>2.7240000000000002</v>
          </cell>
          <cell r="Q251">
            <v>90</v>
          </cell>
          <cell r="R251">
            <v>1500</v>
          </cell>
          <cell r="T251">
            <v>740.74074074074076</v>
          </cell>
          <cell r="V251" t="str">
            <v>GL 5.1 MMSCFD, (GL meter &gt;&gt; Qg TS), use WC (oct '21) 9%</v>
          </cell>
          <cell r="W251">
            <v>81</v>
          </cell>
          <cell r="X251">
            <v>2724</v>
          </cell>
        </row>
        <row r="252">
          <cell r="B252">
            <v>44604</v>
          </cell>
          <cell r="C252" t="str">
            <v>B-20ST1</v>
          </cell>
          <cell r="D252" t="str">
            <v>B-20ST1:Zone3</v>
          </cell>
          <cell r="E252">
            <v>23</v>
          </cell>
          <cell r="F252">
            <v>100</v>
          </cell>
          <cell r="G252">
            <v>227</v>
          </cell>
          <cell r="H252">
            <v>91</v>
          </cell>
          <cell r="I252">
            <v>631</v>
          </cell>
          <cell r="J252">
            <v>38</v>
          </cell>
          <cell r="K252">
            <v>4</v>
          </cell>
          <cell r="L252">
            <v>42</v>
          </cell>
          <cell r="M252">
            <v>9.5238095238095237</v>
          </cell>
          <cell r="N252">
            <v>5.7000000000000002E-2</v>
          </cell>
          <cell r="O252">
            <v>1.88</v>
          </cell>
          <cell r="P252">
            <v>1.823</v>
          </cell>
          <cell r="R252">
            <v>1500</v>
          </cell>
          <cell r="T252">
            <v>736.84210526315792</v>
          </cell>
          <cell r="V252" t="str">
            <v>GL 4.43 MMSCFD, (GL meter &gt;&gt; Qg TS), GLCV stuck open 90%, throttling thru manual valve, WC~0% (Feb 22)</v>
          </cell>
          <cell r="W252">
            <v>57</v>
          </cell>
          <cell r="X252">
            <v>1823</v>
          </cell>
        </row>
        <row r="253">
          <cell r="B253">
            <v>44605</v>
          </cell>
          <cell r="C253" t="str">
            <v>B-20ST1</v>
          </cell>
          <cell r="D253" t="str">
            <v>B-20ST1:Zone3</v>
          </cell>
          <cell r="E253">
            <v>17</v>
          </cell>
          <cell r="F253">
            <v>100</v>
          </cell>
          <cell r="G253">
            <v>229</v>
          </cell>
          <cell r="H253">
            <v>82</v>
          </cell>
          <cell r="I253">
            <v>777</v>
          </cell>
          <cell r="J253">
            <v>31</v>
          </cell>
          <cell r="K253">
            <v>4</v>
          </cell>
          <cell r="L253">
            <v>35</v>
          </cell>
          <cell r="M253">
            <v>11.428571428571429</v>
          </cell>
          <cell r="N253">
            <v>3.7999999999999999E-2</v>
          </cell>
          <cell r="O253">
            <v>2.359</v>
          </cell>
          <cell r="P253">
            <v>2.3210000000000002</v>
          </cell>
          <cell r="R253">
            <v>1225.8064516129032</v>
          </cell>
          <cell r="T253">
            <v>921.0526315789474</v>
          </cell>
          <cell r="V253" t="str">
            <v>GL 4.81 MMSCFD (GL meter &gt;&gt; Qg TS), WC sampling 0%</v>
          </cell>
          <cell r="W253">
            <v>38</v>
          </cell>
          <cell r="X253">
            <v>2321</v>
          </cell>
        </row>
        <row r="254">
          <cell r="B254">
            <v>44607</v>
          </cell>
          <cell r="C254" t="str">
            <v>B-20ST1</v>
          </cell>
          <cell r="D254" t="str">
            <v>B-20ST1:Zone3</v>
          </cell>
          <cell r="E254">
            <v>12</v>
          </cell>
          <cell r="F254">
            <v>100</v>
          </cell>
          <cell r="G254">
            <v>228</v>
          </cell>
          <cell r="H254">
            <v>83</v>
          </cell>
          <cell r="I254">
            <v>773</v>
          </cell>
          <cell r="J254">
            <v>12</v>
          </cell>
          <cell r="K254">
            <v>1</v>
          </cell>
          <cell r="L254">
            <v>13</v>
          </cell>
          <cell r="M254">
            <v>7.6923076923076925</v>
          </cell>
          <cell r="N254">
            <v>1.7999999999999999E-2</v>
          </cell>
          <cell r="O254">
            <v>2.488</v>
          </cell>
          <cell r="P254">
            <v>2.4700000000000002</v>
          </cell>
          <cell r="R254">
            <v>1500</v>
          </cell>
          <cell r="T254">
            <v>722.22222222222217</v>
          </cell>
          <cell r="V254" t="str">
            <v>GL meter 4.882 MMSCFD (GL meter&gt;&gt; QgTS), Annulus Valve of B-20 50% open</v>
          </cell>
          <cell r="W254">
            <v>18</v>
          </cell>
          <cell r="X254">
            <v>2470</v>
          </cell>
        </row>
        <row r="255">
          <cell r="B255">
            <v>44609</v>
          </cell>
          <cell r="C255" t="str">
            <v>B-20ST1</v>
          </cell>
          <cell r="D255" t="str">
            <v>B-20ST1:Zone3</v>
          </cell>
          <cell r="E255">
            <v>18</v>
          </cell>
          <cell r="F255">
            <v>100</v>
          </cell>
          <cell r="G255">
            <v>225</v>
          </cell>
          <cell r="H255">
            <v>87</v>
          </cell>
          <cell r="I255">
            <v>694</v>
          </cell>
          <cell r="J255">
            <v>47</v>
          </cell>
          <cell r="K255">
            <v>5</v>
          </cell>
          <cell r="L255">
            <v>52</v>
          </cell>
          <cell r="M255">
            <v>9.615384615384615</v>
          </cell>
          <cell r="N255">
            <v>7.0999999999999994E-2</v>
          </cell>
          <cell r="O255">
            <v>2.3690000000000002</v>
          </cell>
          <cell r="P255">
            <v>2.298</v>
          </cell>
          <cell r="R255">
            <v>1510.6382978723404</v>
          </cell>
          <cell r="T255">
            <v>732.3943661971831</v>
          </cell>
          <cell r="V255" t="str">
            <v>GL meter 4.873 MMSCFD (GL meter &gt;&gt; QgTS)</v>
          </cell>
          <cell r="W255">
            <v>71</v>
          </cell>
          <cell r="X255">
            <v>2298</v>
          </cell>
        </row>
        <row r="256">
          <cell r="B256">
            <v>44627</v>
          </cell>
          <cell r="C256" t="str">
            <v>B-20ST1</v>
          </cell>
          <cell r="D256" t="str">
            <v>B-20ST1:Zone3</v>
          </cell>
          <cell r="E256">
            <v>22.7</v>
          </cell>
          <cell r="F256">
            <v>100</v>
          </cell>
          <cell r="G256">
            <v>236</v>
          </cell>
          <cell r="H256">
            <v>91</v>
          </cell>
          <cell r="I256">
            <v>741</v>
          </cell>
          <cell r="J256">
            <v>64</v>
          </cell>
          <cell r="K256">
            <v>7</v>
          </cell>
          <cell r="L256">
            <v>71</v>
          </cell>
          <cell r="M256">
            <v>9.8591549295774641</v>
          </cell>
          <cell r="N256">
            <v>0.10199999999999999</v>
          </cell>
          <cell r="O256">
            <v>2.4319999999999999</v>
          </cell>
          <cell r="P256">
            <v>2.33</v>
          </cell>
          <cell r="Q256">
            <v>35</v>
          </cell>
          <cell r="R256">
            <v>1593.75</v>
          </cell>
          <cell r="T256">
            <v>696.07843137254906</v>
          </cell>
          <cell r="V256" t="str">
            <v>GL meter 4.5 MMSCFD (GL meter &gt;&gt; Qg TS), WC use 10%</v>
          </cell>
          <cell r="W256">
            <v>102</v>
          </cell>
          <cell r="X256">
            <v>2330</v>
          </cell>
        </row>
        <row r="257">
          <cell r="B257">
            <v>44644</v>
          </cell>
          <cell r="C257" t="str">
            <v>B-20ST1</v>
          </cell>
          <cell r="D257" t="str">
            <v>B-20ST1:Zone3</v>
          </cell>
          <cell r="E257">
            <v>20</v>
          </cell>
          <cell r="F257">
            <v>94</v>
          </cell>
          <cell r="G257">
            <v>249</v>
          </cell>
          <cell r="H257">
            <v>88</v>
          </cell>
          <cell r="I257">
            <v>904</v>
          </cell>
          <cell r="J257">
            <v>84.87</v>
          </cell>
          <cell r="K257">
            <v>9.43</v>
          </cell>
          <cell r="L257">
            <v>94.3</v>
          </cell>
          <cell r="M257">
            <v>10</v>
          </cell>
          <cell r="N257">
            <v>0.127</v>
          </cell>
          <cell r="O257">
            <v>2.86</v>
          </cell>
          <cell r="P257">
            <v>2.7330000000000001</v>
          </cell>
          <cell r="R257">
            <v>1496.4062684105102</v>
          </cell>
          <cell r="T257">
            <v>742.51968503937007</v>
          </cell>
          <cell r="V257" t="str">
            <v>GL meter 4.91 MMSCFD &gt;&gt; GasTS, WC use 10%</v>
          </cell>
          <cell r="W257">
            <v>127</v>
          </cell>
          <cell r="X257">
            <v>2733</v>
          </cell>
          <cell r="Y257" t="str">
            <v>gain</v>
          </cell>
        </row>
        <row r="258">
          <cell r="B258">
            <v>44672</v>
          </cell>
          <cell r="C258" t="str">
            <v>B-20ST1</v>
          </cell>
          <cell r="D258" t="str">
            <v>B-20ST1:Zone3</v>
          </cell>
          <cell r="E258">
            <v>3</v>
          </cell>
          <cell r="F258">
            <v>100</v>
          </cell>
          <cell r="G258">
            <v>248</v>
          </cell>
          <cell r="H258">
            <v>82</v>
          </cell>
          <cell r="I258">
            <v>754</v>
          </cell>
          <cell r="J258">
            <v>119</v>
          </cell>
          <cell r="K258">
            <v>13</v>
          </cell>
          <cell r="L258">
            <v>132</v>
          </cell>
          <cell r="M258">
            <v>9.8484848484848477</v>
          </cell>
          <cell r="N258">
            <v>0.17799999999999999</v>
          </cell>
          <cell r="O258">
            <v>3.173</v>
          </cell>
          <cell r="P258">
            <v>2.996</v>
          </cell>
          <cell r="Q258">
            <v>65</v>
          </cell>
          <cell r="R258">
            <v>1495.7983193277312</v>
          </cell>
          <cell r="T258">
            <v>741.57303370786519</v>
          </cell>
          <cell r="V258" t="str">
            <v xml:space="preserve">1st FGS, GL meter Nan or &gt; 5.2 MMSCFD [GL meter &gt; Qg TS], WC assume 10%. </v>
          </cell>
          <cell r="W258">
            <v>178</v>
          </cell>
          <cell r="X258">
            <v>2996</v>
          </cell>
          <cell r="Y258">
            <v>55</v>
          </cell>
        </row>
        <row r="259">
          <cell r="B259">
            <v>44673</v>
          </cell>
          <cell r="C259" t="str">
            <v>B-20ST1</v>
          </cell>
          <cell r="D259" t="str">
            <v>B-20ST1:Zone3</v>
          </cell>
          <cell r="E259">
            <v>6</v>
          </cell>
          <cell r="F259">
            <v>100</v>
          </cell>
          <cell r="G259">
            <v>248</v>
          </cell>
          <cell r="H259">
            <v>88</v>
          </cell>
          <cell r="I259">
            <v>635</v>
          </cell>
          <cell r="J259">
            <v>69</v>
          </cell>
          <cell r="K259">
            <v>8</v>
          </cell>
          <cell r="L259">
            <v>77</v>
          </cell>
          <cell r="M259">
            <v>10.38961038961039</v>
          </cell>
          <cell r="N259">
            <v>0.10299999999999999</v>
          </cell>
          <cell r="O259">
            <v>2.3849999999999998</v>
          </cell>
          <cell r="P259">
            <v>2.282</v>
          </cell>
          <cell r="Q259">
            <v>65</v>
          </cell>
          <cell r="R259">
            <v>1492.7536231884058</v>
          </cell>
          <cell r="T259">
            <v>747.57281553398059</v>
          </cell>
          <cell r="V259" t="str">
            <v xml:space="preserve">2nd FGS, GL meter 4.356 MMSCFD [GL meter &gt; Qg TS], WC assume 10%. </v>
          </cell>
          <cell r="W259">
            <v>103</v>
          </cell>
          <cell r="X259">
            <v>2282</v>
          </cell>
        </row>
        <row r="260">
          <cell r="B260">
            <v>44680</v>
          </cell>
          <cell r="C260" t="str">
            <v>B-20ST1</v>
          </cell>
          <cell r="D260" t="str">
            <v>B-20ST1:Zone3</v>
          </cell>
          <cell r="E260">
            <v>4</v>
          </cell>
          <cell r="F260">
            <v>100</v>
          </cell>
          <cell r="G260">
            <v>228</v>
          </cell>
          <cell r="H260">
            <v>88</v>
          </cell>
          <cell r="I260">
            <v>1263</v>
          </cell>
          <cell r="J260">
            <v>5</v>
          </cell>
          <cell r="K260">
            <v>68</v>
          </cell>
          <cell r="L260">
            <v>73</v>
          </cell>
          <cell r="M260">
            <v>93.150684931506845</v>
          </cell>
          <cell r="N260">
            <v>8.0000000000000002E-3</v>
          </cell>
          <cell r="O260">
            <v>1.07</v>
          </cell>
          <cell r="P260">
            <v>1.0620000000000001</v>
          </cell>
          <cell r="Q260">
            <v>100</v>
          </cell>
          <cell r="R260">
            <v>1600</v>
          </cell>
          <cell r="T260">
            <v>9125</v>
          </cell>
          <cell r="V260" t="str">
            <v>initial flow, clean up, Post wax clearance and GLVCO (GLM-5 orrifice), SITP 1250 psig, not stable, need to optimize GL, WC sampling 93%</v>
          </cell>
          <cell r="W260">
            <v>8</v>
          </cell>
          <cell r="X260">
            <v>1062</v>
          </cell>
        </row>
        <row r="261">
          <cell r="B261">
            <v>44681</v>
          </cell>
          <cell r="C261" t="str">
            <v>B-20ST1</v>
          </cell>
          <cell r="D261" t="str">
            <v>B-20ST1:Zone3</v>
          </cell>
          <cell r="E261">
            <v>7</v>
          </cell>
          <cell r="F261">
            <v>100</v>
          </cell>
          <cell r="G261">
            <v>226</v>
          </cell>
          <cell r="H261">
            <v>92</v>
          </cell>
          <cell r="I261">
            <v>1269</v>
          </cell>
          <cell r="J261">
            <v>44</v>
          </cell>
          <cell r="K261">
            <v>42</v>
          </cell>
          <cell r="L261">
            <v>86</v>
          </cell>
          <cell r="M261">
            <v>48.837209302325583</v>
          </cell>
          <cell r="N261">
            <v>6.6000000000000003E-2</v>
          </cell>
          <cell r="O261">
            <v>0.36899999999999999</v>
          </cell>
          <cell r="P261">
            <v>0.30399999999999999</v>
          </cell>
          <cell r="Q261">
            <v>100</v>
          </cell>
          <cell r="R261">
            <v>1500</v>
          </cell>
          <cell r="T261">
            <v>1303.030303030303</v>
          </cell>
          <cell r="V261" t="str">
            <v>GL meter ~2.001 MMSCFD (GL meter &gt;&gt; Qg TS), Adjust GL until full open, continue flow test, WC sampling 49%.</v>
          </cell>
          <cell r="W261">
            <v>66</v>
          </cell>
          <cell r="X261">
            <v>304</v>
          </cell>
        </row>
        <row r="262">
          <cell r="B262">
            <v>44682</v>
          </cell>
          <cell r="C262" t="str">
            <v>B-20ST1</v>
          </cell>
          <cell r="D262" t="str">
            <v>B-20ST1:Zone3</v>
          </cell>
          <cell r="E262">
            <v>17</v>
          </cell>
          <cell r="F262">
            <v>100</v>
          </cell>
          <cell r="G262">
            <v>228</v>
          </cell>
          <cell r="H262">
            <v>94</v>
          </cell>
          <cell r="I262">
            <v>1312</v>
          </cell>
          <cell r="J262">
            <v>38</v>
          </cell>
          <cell r="K262">
            <v>25</v>
          </cell>
          <cell r="L262">
            <v>63</v>
          </cell>
          <cell r="M262">
            <v>39.682539682539684</v>
          </cell>
          <cell r="N262">
            <v>5.6000000000000001E-2</v>
          </cell>
          <cell r="O262">
            <v>0.64600000000000002</v>
          </cell>
          <cell r="P262">
            <v>0.54900000000000004</v>
          </cell>
          <cell r="Q262">
            <v>100</v>
          </cell>
          <cell r="R262">
            <v>1473.6842105263158</v>
          </cell>
          <cell r="T262">
            <v>1125</v>
          </cell>
          <cell r="V262" t="str">
            <v>GL meter ~2.01 MMSCFD&gt;&gt; Qg TS, Test-3, Stop GL on B-14 for additional GL well B-20, WC sampling 40%</v>
          </cell>
          <cell r="W262">
            <v>56</v>
          </cell>
          <cell r="X262">
            <v>549</v>
          </cell>
        </row>
        <row r="263">
          <cell r="B263">
            <v>44683</v>
          </cell>
          <cell r="C263" t="str">
            <v>B-20ST1</v>
          </cell>
          <cell r="D263" t="str">
            <v>B-20ST1:Zone3</v>
          </cell>
          <cell r="E263">
            <v>24</v>
          </cell>
          <cell r="F263">
            <v>100</v>
          </cell>
          <cell r="G263">
            <v>228</v>
          </cell>
          <cell r="H263">
            <v>95</v>
          </cell>
          <cell r="I263">
            <v>1314</v>
          </cell>
          <cell r="J263">
            <v>38</v>
          </cell>
          <cell r="K263">
            <v>26</v>
          </cell>
          <cell r="L263">
            <v>64</v>
          </cell>
          <cell r="M263">
            <v>40.625</v>
          </cell>
          <cell r="N263">
            <v>5.7000000000000002E-2</v>
          </cell>
          <cell r="O263">
            <v>0.66</v>
          </cell>
          <cell r="P263">
            <v>0.60299999999999998</v>
          </cell>
          <cell r="Q263">
            <v>100</v>
          </cell>
          <cell r="R263">
            <v>1500</v>
          </cell>
          <cell r="T263">
            <v>1122.8070175438597</v>
          </cell>
          <cell r="V263" t="str">
            <v>GL meter~2.03 MMSCFD &gt;&gt; Qg TS, continue flow test, GL full open, WC sampling 40%</v>
          </cell>
          <cell r="W263">
            <v>57</v>
          </cell>
          <cell r="X263">
            <v>603</v>
          </cell>
        </row>
        <row r="264">
          <cell r="B264">
            <v>44710</v>
          </cell>
          <cell r="C264" t="str">
            <v>B-20ST1</v>
          </cell>
          <cell r="D264" t="str">
            <v>B-20ST1:Zone3</v>
          </cell>
          <cell r="E264">
            <v>18</v>
          </cell>
          <cell r="F264">
            <v>100</v>
          </cell>
          <cell r="G264">
            <v>222</v>
          </cell>
          <cell r="H264">
            <v>97</v>
          </cell>
          <cell r="I264">
            <v>1206</v>
          </cell>
          <cell r="J264">
            <v>45.03</v>
          </cell>
          <cell r="K264">
            <v>30.02</v>
          </cell>
          <cell r="L264">
            <v>75.05</v>
          </cell>
          <cell r="M264">
            <v>40</v>
          </cell>
          <cell r="N264">
            <v>5.0700000000000002E-2</v>
          </cell>
          <cell r="O264">
            <v>0.6</v>
          </cell>
          <cell r="P264">
            <v>0.54930000000000001</v>
          </cell>
          <cell r="Q264">
            <v>100</v>
          </cell>
          <cell r="R264">
            <v>1125.9160559626916</v>
          </cell>
          <cell r="T264">
            <v>1480.2761341222879</v>
          </cell>
          <cell r="V264" t="str">
            <v>GL meter 1.99 MM &gt;&gt; gas TS, use WC 40%</v>
          </cell>
          <cell r="W264">
            <v>50.7</v>
          </cell>
          <cell r="X264">
            <v>549.29999999999995</v>
          </cell>
        </row>
        <row r="265">
          <cell r="B265">
            <v>44723</v>
          </cell>
          <cell r="C265" t="str">
            <v>B-20ST1</v>
          </cell>
          <cell r="D265" t="str">
            <v>B-20ST1:Zone3</v>
          </cell>
          <cell r="E265">
            <v>5</v>
          </cell>
          <cell r="F265">
            <v>100</v>
          </cell>
          <cell r="G265">
            <v>225</v>
          </cell>
          <cell r="H265">
            <v>97</v>
          </cell>
          <cell r="I265">
            <v>1228</v>
          </cell>
          <cell r="J265">
            <v>71</v>
          </cell>
          <cell r="K265">
            <v>34</v>
          </cell>
          <cell r="L265">
            <v>105</v>
          </cell>
          <cell r="M265">
            <v>32.38095238095238</v>
          </cell>
          <cell r="N265">
            <v>0.11</v>
          </cell>
          <cell r="O265">
            <v>1.6719999999999999</v>
          </cell>
          <cell r="P265">
            <v>1.59</v>
          </cell>
          <cell r="Q265">
            <v>100</v>
          </cell>
          <cell r="R265">
            <v>1549.2957746478874</v>
          </cell>
          <cell r="T265">
            <v>954.5454545454545</v>
          </cell>
          <cell r="V265" t="str">
            <v>GL meter 2.918 MMSCFD &gt;&gt; gas TS, post stop GL, WC~32% (June '22)</v>
          </cell>
          <cell r="W265">
            <v>110</v>
          </cell>
          <cell r="X265">
            <v>1590</v>
          </cell>
        </row>
        <row r="266">
          <cell r="B266">
            <v>44741</v>
          </cell>
          <cell r="C266" t="str">
            <v>B-20ST1</v>
          </cell>
          <cell r="D266" t="str">
            <v>B-20ST1:Zone3</v>
          </cell>
          <cell r="E266">
            <v>19</v>
          </cell>
          <cell r="F266">
            <v>100</v>
          </cell>
          <cell r="G266">
            <v>203</v>
          </cell>
          <cell r="H266">
            <v>91</v>
          </cell>
          <cell r="I266">
            <v>1142</v>
          </cell>
          <cell r="J266">
            <v>65</v>
          </cell>
          <cell r="K266">
            <v>30</v>
          </cell>
          <cell r="L266">
            <v>95</v>
          </cell>
          <cell r="M266">
            <v>31.578947368421051</v>
          </cell>
          <cell r="N266">
            <v>0.1</v>
          </cell>
          <cell r="O266">
            <v>1.861</v>
          </cell>
          <cell r="P266">
            <v>1.76</v>
          </cell>
          <cell r="R266">
            <v>1538.4615384615386</v>
          </cell>
          <cell r="T266">
            <v>950</v>
          </cell>
          <cell r="V266" t="str">
            <v xml:space="preserve">GL meter 2.869 MMSCFD&gt; Qg TS, WC~32% (june 2022). </v>
          </cell>
          <cell r="W266">
            <v>100</v>
          </cell>
          <cell r="X266">
            <v>1760</v>
          </cell>
        </row>
        <row r="267">
          <cell r="B267">
            <v>44761</v>
          </cell>
          <cell r="C267" t="str">
            <v>B-20ST1</v>
          </cell>
          <cell r="D267" t="str">
            <v>B-20ST1:Zone3</v>
          </cell>
          <cell r="E267">
            <v>16</v>
          </cell>
          <cell r="F267">
            <v>100</v>
          </cell>
          <cell r="G267">
            <v>207</v>
          </cell>
          <cell r="H267">
            <v>87</v>
          </cell>
          <cell r="I267">
            <v>1193</v>
          </cell>
          <cell r="J267">
            <v>66.7</v>
          </cell>
          <cell r="K267">
            <v>5.8</v>
          </cell>
          <cell r="L267">
            <v>72.5</v>
          </cell>
          <cell r="M267">
            <v>8</v>
          </cell>
          <cell r="N267">
            <v>0.10005</v>
          </cell>
          <cell r="O267">
            <v>1.93</v>
          </cell>
          <cell r="P267">
            <v>1.83</v>
          </cell>
          <cell r="R267">
            <v>1500</v>
          </cell>
          <cell r="T267">
            <v>724.63768115942025</v>
          </cell>
          <cell r="V267" t="str">
            <v>GL meter 2.97 MM &gt;&gt; gas TS, WC 8% (9 July)</v>
          </cell>
          <cell r="W267">
            <v>100.05</v>
          </cell>
          <cell r="X267">
            <v>1830</v>
          </cell>
        </row>
        <row r="269">
          <cell r="B269">
            <v>44791</v>
          </cell>
          <cell r="C269">
            <v>30</v>
          </cell>
        </row>
        <row r="270">
          <cell r="B270">
            <v>44821</v>
          </cell>
        </row>
        <row r="271">
          <cell r="B271">
            <v>44851</v>
          </cell>
        </row>
        <row r="272">
          <cell r="B272">
            <v>44881</v>
          </cell>
        </row>
        <row r="273">
          <cell r="B273">
            <v>44911</v>
          </cell>
        </row>
        <row r="274">
          <cell r="B274">
            <v>44941</v>
          </cell>
        </row>
        <row r="275">
          <cell r="B275">
            <v>44971</v>
          </cell>
        </row>
        <row r="283">
          <cell r="J283" t="str">
            <v>Tot liq</v>
          </cell>
          <cell r="K283">
            <v>82</v>
          </cell>
          <cell r="L283">
            <v>0</v>
          </cell>
          <cell r="M283" t="str">
            <v>WC</v>
          </cell>
          <cell r="N283" t="str">
            <v>Gas T/S-GL</v>
          </cell>
        </row>
        <row r="284">
          <cell r="J284" t="str">
            <v>water</v>
          </cell>
          <cell r="K284">
            <v>0</v>
          </cell>
          <cell r="L284">
            <v>1.87</v>
          </cell>
          <cell r="M284" t="str">
            <v>Tot Qg</v>
          </cell>
          <cell r="N284">
            <v>-2.2400000000000002</v>
          </cell>
        </row>
        <row r="285">
          <cell r="J285" t="str">
            <v>oil</v>
          </cell>
          <cell r="K285">
            <v>82</v>
          </cell>
          <cell r="L285">
            <v>0.123</v>
          </cell>
          <cell r="M285" t="str">
            <v>Asso</v>
          </cell>
          <cell r="N285">
            <v>1500</v>
          </cell>
        </row>
        <row r="286">
          <cell r="L286">
            <v>1.7470000000000001</v>
          </cell>
          <cell r="M286" t="str">
            <v>GL</v>
          </cell>
        </row>
        <row r="287">
          <cell r="L287">
            <v>4.1100000000000003</v>
          </cell>
          <cell r="M287" t="str">
            <v>GL meter</v>
          </cell>
        </row>
        <row r="290">
          <cell r="K290">
            <v>224</v>
          </cell>
        </row>
        <row r="291">
          <cell r="K291">
            <v>92</v>
          </cell>
        </row>
        <row r="292">
          <cell r="K292">
            <v>576</v>
          </cell>
        </row>
        <row r="293">
          <cell r="K293">
            <v>100</v>
          </cell>
        </row>
      </sheetData>
      <sheetData sheetId="55">
        <row r="2">
          <cell r="Y2">
            <v>42146</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row>
        <row r="26">
          <cell r="B26">
            <v>41619</v>
          </cell>
          <cell r="C26" t="str">
            <v>B-21</v>
          </cell>
          <cell r="D26" t="str">
            <v>B-21:Zone3</v>
          </cell>
          <cell r="E26">
            <v>8</v>
          </cell>
          <cell r="F26">
            <v>100</v>
          </cell>
          <cell r="G26">
            <v>202</v>
          </cell>
          <cell r="H26">
            <v>124</v>
          </cell>
          <cell r="I26">
            <v>137</v>
          </cell>
          <cell r="J26">
            <v>216.58</v>
          </cell>
          <cell r="K26">
            <v>21.42</v>
          </cell>
          <cell r="L26">
            <v>238</v>
          </cell>
          <cell r="M26">
            <v>9</v>
          </cell>
          <cell r="N26">
            <v>0</v>
          </cell>
          <cell r="O26">
            <v>0</v>
          </cell>
          <cell r="P26">
            <v>0</v>
          </cell>
          <cell r="R26">
            <v>0</v>
          </cell>
          <cell r="T26">
            <v>0</v>
          </cell>
          <cell r="V26" t="str">
            <v>Manual WC 0%</v>
          </cell>
          <cell r="W26">
            <v>0</v>
          </cell>
          <cell r="X26">
            <v>0</v>
          </cell>
        </row>
        <row r="27">
          <cell r="B27">
            <v>41621</v>
          </cell>
          <cell r="C27" t="str">
            <v>B-21</v>
          </cell>
          <cell r="D27" t="str">
            <v>B-21:Zone3</v>
          </cell>
          <cell r="E27">
            <v>8</v>
          </cell>
          <cell r="F27">
            <v>100</v>
          </cell>
          <cell r="G27">
            <v>184</v>
          </cell>
          <cell r="H27">
            <v>155</v>
          </cell>
          <cell r="I27">
            <v>234</v>
          </cell>
          <cell r="J27">
            <v>254</v>
          </cell>
          <cell r="K27">
            <v>0</v>
          </cell>
          <cell r="L27">
            <v>254</v>
          </cell>
          <cell r="M27">
            <v>0</v>
          </cell>
          <cell r="N27">
            <v>3.75</v>
          </cell>
          <cell r="O27">
            <v>3.75</v>
          </cell>
          <cell r="P27">
            <v>0</v>
          </cell>
          <cell r="R27">
            <v>14763.779527559054</v>
          </cell>
          <cell r="S27">
            <v>0</v>
          </cell>
          <cell r="T27">
            <v>67.733333333333334</v>
          </cell>
          <cell r="V27" t="str">
            <v>Manual WC 0%</v>
          </cell>
          <cell r="W27">
            <v>3750</v>
          </cell>
          <cell r="X27">
            <v>0</v>
          </cell>
        </row>
        <row r="28">
          <cell r="B28">
            <v>41622</v>
          </cell>
          <cell r="C28" t="str">
            <v>B-21</v>
          </cell>
          <cell r="D28" t="str">
            <v>B-21:Zone3</v>
          </cell>
          <cell r="E28">
            <v>8</v>
          </cell>
          <cell r="F28">
            <v>100</v>
          </cell>
          <cell r="G28">
            <v>184</v>
          </cell>
          <cell r="H28">
            <v>155</v>
          </cell>
          <cell r="I28">
            <v>339</v>
          </cell>
          <cell r="J28">
            <v>262.08</v>
          </cell>
          <cell r="K28">
            <v>25.92</v>
          </cell>
          <cell r="L28">
            <v>288</v>
          </cell>
          <cell r="M28">
            <v>9</v>
          </cell>
          <cell r="N28">
            <v>3.86</v>
          </cell>
          <cell r="O28">
            <v>3.86</v>
          </cell>
          <cell r="P28">
            <v>0</v>
          </cell>
          <cell r="R28">
            <v>14728.327228327229</v>
          </cell>
          <cell r="S28">
            <v>6.7150259067357512</v>
          </cell>
          <cell r="T28">
            <v>74.611398963730565</v>
          </cell>
          <cell r="V28" t="str">
            <v>Manual WC 0%</v>
          </cell>
          <cell r="W28">
            <v>3860</v>
          </cell>
          <cell r="X28">
            <v>0</v>
          </cell>
        </row>
        <row r="29">
          <cell r="B29">
            <v>41623</v>
          </cell>
          <cell r="C29" t="str">
            <v>B-21</v>
          </cell>
          <cell r="D29" t="str">
            <v>B-21:Zone3</v>
          </cell>
          <cell r="E29">
            <v>6</v>
          </cell>
          <cell r="F29">
            <v>100</v>
          </cell>
          <cell r="G29">
            <v>223</v>
          </cell>
          <cell r="H29">
            <v>178</v>
          </cell>
          <cell r="I29">
            <v>540</v>
          </cell>
          <cell r="J29">
            <v>258</v>
          </cell>
          <cell r="K29">
            <v>45.6</v>
          </cell>
          <cell r="L29">
            <v>303.60000000000002</v>
          </cell>
          <cell r="M29">
            <v>15.019762845849803</v>
          </cell>
          <cell r="N29">
            <v>9.01</v>
          </cell>
          <cell r="O29">
            <v>9.01</v>
          </cell>
          <cell r="P29">
            <v>0</v>
          </cell>
          <cell r="R29">
            <v>34922.480620155038</v>
          </cell>
          <cell r="S29">
            <v>5.0610432852386236</v>
          </cell>
          <cell r="T29">
            <v>33.695893451720309</v>
          </cell>
          <cell r="V29" t="str">
            <v>Manual WC 0%. Post perforation interval #5, #7, and #4.1</v>
          </cell>
          <cell r="W29">
            <v>9010</v>
          </cell>
          <cell r="X29">
            <v>0</v>
          </cell>
        </row>
        <row r="30">
          <cell r="B30">
            <v>41624</v>
          </cell>
          <cell r="C30" t="str">
            <v>B-21</v>
          </cell>
          <cell r="D30" t="str">
            <v>B-21:Zone3</v>
          </cell>
          <cell r="E30">
            <v>6</v>
          </cell>
          <cell r="F30">
            <v>100</v>
          </cell>
          <cell r="G30">
            <v>213</v>
          </cell>
          <cell r="H30">
            <v>178</v>
          </cell>
          <cell r="I30">
            <v>469</v>
          </cell>
          <cell r="J30">
            <v>261.24</v>
          </cell>
          <cell r="K30">
            <v>49.76</v>
          </cell>
          <cell r="L30">
            <v>311</v>
          </cell>
          <cell r="M30">
            <v>16</v>
          </cell>
          <cell r="N30">
            <v>7.58</v>
          </cell>
          <cell r="O30">
            <v>7.58</v>
          </cell>
          <cell r="P30">
            <v>0</v>
          </cell>
          <cell r="R30">
            <v>29015.464706783034</v>
          </cell>
          <cell r="S30">
            <v>6.5646437994722957</v>
          </cell>
          <cell r="T30">
            <v>41.029023746701846</v>
          </cell>
          <cell r="V30" t="str">
            <v>Manual WC 0%. Post perforation interval #5, #7, and #4.1. Not fire.</v>
          </cell>
          <cell r="W30">
            <v>7580</v>
          </cell>
          <cell r="X30">
            <v>0</v>
          </cell>
        </row>
        <row r="31">
          <cell r="B31">
            <v>41625</v>
          </cell>
          <cell r="C31" t="str">
            <v>B-21</v>
          </cell>
          <cell r="D31" t="str">
            <v>B-21:Zone3</v>
          </cell>
          <cell r="E31">
            <v>6</v>
          </cell>
          <cell r="F31">
            <v>100</v>
          </cell>
          <cell r="G31">
            <v>210</v>
          </cell>
          <cell r="H31">
            <v>183</v>
          </cell>
          <cell r="J31">
            <v>197.4</v>
          </cell>
          <cell r="K31">
            <v>37.6</v>
          </cell>
          <cell r="L31">
            <v>235</v>
          </cell>
          <cell r="M31">
            <v>16</v>
          </cell>
          <cell r="N31">
            <v>7.4</v>
          </cell>
          <cell r="O31">
            <v>7.4</v>
          </cell>
          <cell r="P31">
            <v>0</v>
          </cell>
          <cell r="R31">
            <v>37487.335359675788</v>
          </cell>
          <cell r="S31">
            <v>5.0810810810810807</v>
          </cell>
          <cell r="T31">
            <v>31.756756756756758</v>
          </cell>
          <cell r="V31" t="str">
            <v>Post perforation interval #4.2</v>
          </cell>
          <cell r="W31">
            <v>7400</v>
          </cell>
          <cell r="X31">
            <v>0</v>
          </cell>
        </row>
        <row r="32">
          <cell r="B32">
            <v>41626</v>
          </cell>
          <cell r="C32" t="str">
            <v>B-21</v>
          </cell>
          <cell r="D32" t="str">
            <v>B-21:Zone3</v>
          </cell>
          <cell r="E32">
            <v>2</v>
          </cell>
          <cell r="F32">
            <v>100</v>
          </cell>
          <cell r="G32">
            <v>218</v>
          </cell>
          <cell r="H32">
            <v>175</v>
          </cell>
          <cell r="J32">
            <v>209.84</v>
          </cell>
          <cell r="K32">
            <v>34.159999999999997</v>
          </cell>
          <cell r="L32">
            <v>244</v>
          </cell>
          <cell r="M32">
            <v>14</v>
          </cell>
          <cell r="N32">
            <v>7.37</v>
          </cell>
          <cell r="O32">
            <v>7.37</v>
          </cell>
          <cell r="P32">
            <v>0</v>
          </cell>
          <cell r="R32">
            <v>35121.997712542892</v>
          </cell>
          <cell r="S32">
            <v>4.6350067842605158</v>
          </cell>
          <cell r="T32">
            <v>33.10719131614654</v>
          </cell>
          <cell r="V32" t="str">
            <v>Post perforation interval #4.3</v>
          </cell>
          <cell r="W32">
            <v>7370</v>
          </cell>
          <cell r="X32">
            <v>0</v>
          </cell>
        </row>
        <row r="33">
          <cell r="B33">
            <v>41627</v>
          </cell>
          <cell r="C33" t="str">
            <v>B-21</v>
          </cell>
          <cell r="D33" t="str">
            <v>B-21:Zone3</v>
          </cell>
          <cell r="E33">
            <v>2</v>
          </cell>
          <cell r="F33">
            <v>100</v>
          </cell>
          <cell r="G33">
            <v>251</v>
          </cell>
          <cell r="H33">
            <v>171</v>
          </cell>
          <cell r="I33">
            <v>586</v>
          </cell>
          <cell r="J33">
            <v>515.12</v>
          </cell>
          <cell r="K33">
            <v>32.880000000000003</v>
          </cell>
          <cell r="L33">
            <v>548</v>
          </cell>
          <cell r="M33">
            <v>6</v>
          </cell>
          <cell r="N33">
            <v>10.33</v>
          </cell>
          <cell r="O33">
            <v>10.33</v>
          </cell>
          <cell r="P33">
            <v>0</v>
          </cell>
          <cell r="R33">
            <v>20053.579748408138</v>
          </cell>
          <cell r="S33">
            <v>3.1829622458857698</v>
          </cell>
          <cell r="T33">
            <v>53.049370764762827</v>
          </cell>
          <cell r="V33" t="str">
            <v>Post perforation interval #12 &amp; #13</v>
          </cell>
          <cell r="W33">
            <v>10330</v>
          </cell>
          <cell r="X33">
            <v>0</v>
          </cell>
        </row>
        <row r="34">
          <cell r="B34">
            <v>41628</v>
          </cell>
          <cell r="C34" t="str">
            <v>B-21</v>
          </cell>
          <cell r="D34" t="str">
            <v>B-21:Zone3</v>
          </cell>
          <cell r="E34">
            <v>2</v>
          </cell>
          <cell r="F34">
            <v>100</v>
          </cell>
          <cell r="G34">
            <v>219</v>
          </cell>
          <cell r="H34">
            <v>170</v>
          </cell>
          <cell r="I34">
            <v>571</v>
          </cell>
          <cell r="J34">
            <v>461.84</v>
          </cell>
          <cell r="K34">
            <v>40.159999999999997</v>
          </cell>
          <cell r="L34">
            <v>502</v>
          </cell>
          <cell r="M34">
            <v>8</v>
          </cell>
          <cell r="N34">
            <v>10.050000000000001</v>
          </cell>
          <cell r="O34">
            <v>10.050000000000001</v>
          </cell>
          <cell r="P34">
            <v>0</v>
          </cell>
          <cell r="R34">
            <v>21760.782955135979</v>
          </cell>
          <cell r="S34">
            <v>3.9960199004975125</v>
          </cell>
          <cell r="T34">
            <v>49.950248756218905</v>
          </cell>
          <cell r="W34">
            <v>10050</v>
          </cell>
          <cell r="X34">
            <v>0</v>
          </cell>
        </row>
        <row r="35">
          <cell r="B35">
            <v>41629</v>
          </cell>
          <cell r="C35" t="str">
            <v>B-21</v>
          </cell>
          <cell r="D35" t="str">
            <v>B-21:Zone3</v>
          </cell>
          <cell r="E35">
            <v>2</v>
          </cell>
          <cell r="F35">
            <v>100</v>
          </cell>
          <cell r="G35">
            <v>229</v>
          </cell>
          <cell r="H35">
            <v>180</v>
          </cell>
          <cell r="I35">
            <v>622</v>
          </cell>
          <cell r="J35">
            <v>737.9</v>
          </cell>
          <cell r="K35">
            <v>47.1</v>
          </cell>
          <cell r="L35">
            <v>785</v>
          </cell>
          <cell r="M35">
            <v>6</v>
          </cell>
          <cell r="N35">
            <v>10.8</v>
          </cell>
          <cell r="O35">
            <v>10.8</v>
          </cell>
          <cell r="P35">
            <v>0</v>
          </cell>
          <cell r="R35">
            <v>14636.129556850521</v>
          </cell>
          <cell r="S35">
            <v>4.3611111111111107</v>
          </cell>
          <cell r="T35">
            <v>72.68518518518519</v>
          </cell>
          <cell r="V35" t="str">
            <v>Post Perforation #14</v>
          </cell>
          <cell r="W35">
            <v>10800</v>
          </cell>
          <cell r="X35">
            <v>0</v>
          </cell>
        </row>
        <row r="36">
          <cell r="B36">
            <v>41630</v>
          </cell>
          <cell r="C36" t="str">
            <v>B-21</v>
          </cell>
          <cell r="D36" t="str">
            <v>B-21:Zone3</v>
          </cell>
          <cell r="E36">
            <v>2</v>
          </cell>
          <cell r="F36">
            <v>100</v>
          </cell>
          <cell r="G36">
            <v>198</v>
          </cell>
          <cell r="H36">
            <v>171</v>
          </cell>
          <cell r="I36">
            <v>603</v>
          </cell>
          <cell r="J36">
            <v>602.25</v>
          </cell>
          <cell r="K36">
            <v>38.46</v>
          </cell>
          <cell r="L36">
            <v>640.71</v>
          </cell>
          <cell r="M36">
            <v>6.0027157372290114</v>
          </cell>
          <cell r="N36">
            <v>11</v>
          </cell>
          <cell r="O36">
            <v>11</v>
          </cell>
          <cell r="P36">
            <v>0</v>
          </cell>
          <cell r="R36">
            <v>18264.840182648401</v>
          </cell>
          <cell r="S36">
            <v>3.4963636363636366</v>
          </cell>
          <cell r="T36">
            <v>58.24636363636364</v>
          </cell>
          <cell r="W36">
            <v>11000</v>
          </cell>
          <cell r="X36">
            <v>0</v>
          </cell>
        </row>
        <row r="37">
          <cell r="B37">
            <v>41631</v>
          </cell>
          <cell r="C37" t="str">
            <v>B-21</v>
          </cell>
          <cell r="D37" t="str">
            <v>B-21:Zone3</v>
          </cell>
          <cell r="E37">
            <v>2</v>
          </cell>
          <cell r="F37">
            <v>100</v>
          </cell>
          <cell r="G37">
            <v>214</v>
          </cell>
          <cell r="H37">
            <v>173</v>
          </cell>
          <cell r="I37">
            <v>590</v>
          </cell>
          <cell r="J37">
            <v>577.91999999999996</v>
          </cell>
          <cell r="K37">
            <v>24.08</v>
          </cell>
          <cell r="L37">
            <v>602</v>
          </cell>
          <cell r="M37">
            <v>4</v>
          </cell>
          <cell r="N37">
            <v>10.11</v>
          </cell>
          <cell r="O37">
            <v>10.11</v>
          </cell>
          <cell r="P37">
            <v>0</v>
          </cell>
          <cell r="R37">
            <v>17493.770764119603</v>
          </cell>
          <cell r="S37">
            <v>2.3818001978239365</v>
          </cell>
          <cell r="T37">
            <v>59.545004945598414</v>
          </cell>
          <cell r="V37" t="str">
            <v>No WC yet</v>
          </cell>
          <cell r="W37">
            <v>10110</v>
          </cell>
          <cell r="X37">
            <v>0</v>
          </cell>
        </row>
        <row r="38">
          <cell r="B38">
            <v>41632</v>
          </cell>
          <cell r="C38" t="str">
            <v>B-21</v>
          </cell>
          <cell r="D38" t="str">
            <v>B-21:Zone3</v>
          </cell>
          <cell r="E38">
            <v>5</v>
          </cell>
          <cell r="F38">
            <v>100</v>
          </cell>
          <cell r="G38">
            <v>214</v>
          </cell>
          <cell r="H38">
            <v>167</v>
          </cell>
          <cell r="I38">
            <v>583</v>
          </cell>
          <cell r="J38">
            <v>546.14</v>
          </cell>
          <cell r="K38">
            <v>34.86</v>
          </cell>
          <cell r="L38">
            <v>581</v>
          </cell>
          <cell r="M38">
            <v>6</v>
          </cell>
          <cell r="N38">
            <v>9.8800000000000008</v>
          </cell>
          <cell r="O38">
            <v>9.8800000000000008</v>
          </cell>
          <cell r="P38">
            <v>0</v>
          </cell>
          <cell r="R38">
            <v>18090.599479986817</v>
          </cell>
          <cell r="S38">
            <v>3.5283400809716601</v>
          </cell>
          <cell r="T38">
            <v>58.805668016194332</v>
          </cell>
          <cell r="V38" t="str">
            <v xml:space="preserve">No WC. Assume 6%. </v>
          </cell>
          <cell r="W38">
            <v>9880</v>
          </cell>
          <cell r="X38">
            <v>0</v>
          </cell>
        </row>
        <row r="39">
          <cell r="B39">
            <v>41634</v>
          </cell>
          <cell r="C39" t="str">
            <v>B-21</v>
          </cell>
          <cell r="D39" t="str">
            <v>B-21:Zone3</v>
          </cell>
          <cell r="E39">
            <v>14.5</v>
          </cell>
          <cell r="F39">
            <v>100</v>
          </cell>
          <cell r="G39">
            <v>211</v>
          </cell>
          <cell r="H39">
            <v>176</v>
          </cell>
          <cell r="I39">
            <v>588</v>
          </cell>
          <cell r="J39">
            <v>546.24</v>
          </cell>
          <cell r="K39">
            <v>22.76</v>
          </cell>
          <cell r="L39">
            <v>569</v>
          </cell>
          <cell r="M39">
            <v>4</v>
          </cell>
          <cell r="N39">
            <v>10.130000000000001</v>
          </cell>
          <cell r="O39">
            <v>10.130000000000001</v>
          </cell>
          <cell r="P39">
            <v>0</v>
          </cell>
          <cell r="R39">
            <v>18544.961921499707</v>
          </cell>
          <cell r="S39">
            <v>2.2467917077986179</v>
          </cell>
          <cell r="T39">
            <v>56.169792694965452</v>
          </cell>
          <cell r="V39" t="str">
            <v>No WC Yet</v>
          </cell>
          <cell r="W39">
            <v>10130</v>
          </cell>
          <cell r="X39">
            <v>0</v>
          </cell>
        </row>
        <row r="40">
          <cell r="B40">
            <v>41635</v>
          </cell>
          <cell r="C40" t="str">
            <v>B-21</v>
          </cell>
          <cell r="D40" t="str">
            <v>B-21:Zone3</v>
          </cell>
          <cell r="E40">
            <v>11</v>
          </cell>
          <cell r="F40">
            <v>100</v>
          </cell>
          <cell r="G40">
            <v>226</v>
          </cell>
          <cell r="H40">
            <v>170</v>
          </cell>
          <cell r="I40">
            <v>608</v>
          </cell>
          <cell r="J40">
            <v>636.48</v>
          </cell>
          <cell r="K40">
            <v>26.52</v>
          </cell>
          <cell r="L40">
            <v>663</v>
          </cell>
          <cell r="M40">
            <v>4</v>
          </cell>
          <cell r="N40">
            <v>10.29</v>
          </cell>
          <cell r="O40">
            <v>10.29</v>
          </cell>
          <cell r="P40">
            <v>0</v>
          </cell>
          <cell r="R40">
            <v>16167.043740573152</v>
          </cell>
          <cell r="S40">
            <v>2.5772594752186588</v>
          </cell>
          <cell r="T40">
            <v>64.431486880466466</v>
          </cell>
          <cell r="V40" t="str">
            <v>No WC Yet. Post perforation interval#15</v>
          </cell>
          <cell r="W40">
            <v>10290</v>
          </cell>
          <cell r="X40">
            <v>0</v>
          </cell>
        </row>
        <row r="41">
          <cell r="B41">
            <v>41637</v>
          </cell>
          <cell r="C41" t="str">
            <v>B-21</v>
          </cell>
          <cell r="D41" t="str">
            <v>B-21:Zone3</v>
          </cell>
          <cell r="E41">
            <v>19</v>
          </cell>
          <cell r="F41">
            <v>100</v>
          </cell>
          <cell r="G41">
            <v>216</v>
          </cell>
          <cell r="H41">
            <v>174</v>
          </cell>
          <cell r="I41">
            <v>584</v>
          </cell>
          <cell r="J41">
            <v>590</v>
          </cell>
          <cell r="K41">
            <v>37.68</v>
          </cell>
          <cell r="L41">
            <v>627.67999999999995</v>
          </cell>
          <cell r="M41">
            <v>6.0030588835075198</v>
          </cell>
          <cell r="N41">
            <v>9.89</v>
          </cell>
          <cell r="O41">
            <v>9.89</v>
          </cell>
          <cell r="P41">
            <v>0</v>
          </cell>
          <cell r="R41">
            <v>16762.711864406781</v>
          </cell>
          <cell r="S41">
            <v>3.8099089989888775</v>
          </cell>
          <cell r="T41">
            <v>63.466127401415569</v>
          </cell>
          <cell r="V41" t="str">
            <v>No WC Yet</v>
          </cell>
          <cell r="W41">
            <v>9890</v>
          </cell>
          <cell r="X41">
            <v>0</v>
          </cell>
        </row>
        <row r="42">
          <cell r="B42">
            <v>41638</v>
          </cell>
          <cell r="C42" t="str">
            <v>B-21</v>
          </cell>
          <cell r="D42" t="str">
            <v>B-21:Zone3</v>
          </cell>
          <cell r="E42">
            <v>24</v>
          </cell>
          <cell r="F42">
            <v>100</v>
          </cell>
          <cell r="G42">
            <v>211</v>
          </cell>
          <cell r="H42">
            <v>173</v>
          </cell>
          <cell r="I42">
            <v>577</v>
          </cell>
          <cell r="J42">
            <v>564</v>
          </cell>
          <cell r="K42">
            <v>36</v>
          </cell>
          <cell r="L42">
            <v>600</v>
          </cell>
          <cell r="M42">
            <v>6</v>
          </cell>
          <cell r="N42">
            <v>9.74</v>
          </cell>
          <cell r="O42">
            <v>9.74</v>
          </cell>
          <cell r="P42">
            <v>0</v>
          </cell>
          <cell r="R42">
            <v>17269.503546099291</v>
          </cell>
          <cell r="S42">
            <v>3.6960985626283369</v>
          </cell>
          <cell r="T42">
            <v>61.601642710472277</v>
          </cell>
          <cell r="V42" t="str">
            <v>No WC Yet</v>
          </cell>
          <cell r="W42">
            <v>9740</v>
          </cell>
          <cell r="X42">
            <v>0</v>
          </cell>
        </row>
        <row r="43">
          <cell r="B43">
            <v>41644</v>
          </cell>
          <cell r="C43" t="str">
            <v>B-21</v>
          </cell>
          <cell r="D43" t="str">
            <v>B-21:Zone3</v>
          </cell>
          <cell r="E43">
            <v>4</v>
          </cell>
          <cell r="F43">
            <v>100</v>
          </cell>
          <cell r="G43">
            <v>245</v>
          </cell>
          <cell r="H43">
            <v>179</v>
          </cell>
          <cell r="I43">
            <v>619</v>
          </cell>
          <cell r="J43">
            <v>1271.82</v>
          </cell>
          <cell r="K43">
            <v>81.180000000000007</v>
          </cell>
          <cell r="L43">
            <v>1353</v>
          </cell>
          <cell r="M43">
            <v>6</v>
          </cell>
          <cell r="N43">
            <v>8.73</v>
          </cell>
          <cell r="O43">
            <v>8.73</v>
          </cell>
          <cell r="P43">
            <v>0</v>
          </cell>
          <cell r="R43">
            <v>6864.1788932396094</v>
          </cell>
          <cell r="S43">
            <v>9.2989690721649492</v>
          </cell>
          <cell r="T43">
            <v>154.98281786941581</v>
          </cell>
          <cell r="V43" t="str">
            <v>Assume WC 6% (28 Dec 2013). Post perforation interval #16</v>
          </cell>
          <cell r="W43">
            <v>8730</v>
          </cell>
          <cell r="X43">
            <v>0</v>
          </cell>
        </row>
        <row r="44">
          <cell r="B44">
            <v>41645</v>
          </cell>
          <cell r="C44" t="str">
            <v>B-21</v>
          </cell>
          <cell r="D44" t="str">
            <v>B-21:Zone3</v>
          </cell>
          <cell r="E44">
            <v>4</v>
          </cell>
          <cell r="F44">
            <v>100</v>
          </cell>
          <cell r="G44">
            <v>223</v>
          </cell>
          <cell r="H44">
            <v>180</v>
          </cell>
          <cell r="I44">
            <v>606</v>
          </cell>
          <cell r="J44">
            <v>1131.76</v>
          </cell>
          <cell r="K44">
            <v>72.239999999999995</v>
          </cell>
          <cell r="L44">
            <v>1204</v>
          </cell>
          <cell r="M44">
            <v>6</v>
          </cell>
          <cell r="N44">
            <v>9.3699999999999992</v>
          </cell>
          <cell r="O44">
            <v>9.3699999999999992</v>
          </cell>
          <cell r="P44">
            <v>0</v>
          </cell>
          <cell r="R44">
            <v>8279.1404538064598</v>
          </cell>
          <cell r="S44">
            <v>7.7097118463180365</v>
          </cell>
          <cell r="T44">
            <v>128.49519743863394</v>
          </cell>
          <cell r="V44" t="str">
            <v xml:space="preserve">Assume WC 6% (28 Dec 2013). </v>
          </cell>
          <cell r="W44">
            <v>9370</v>
          </cell>
          <cell r="X44">
            <v>0</v>
          </cell>
        </row>
        <row r="45">
          <cell r="B45">
            <v>41646</v>
          </cell>
          <cell r="C45" t="str">
            <v>B-21</v>
          </cell>
          <cell r="D45" t="str">
            <v>B-21:Zone3</v>
          </cell>
          <cell r="E45">
            <v>5</v>
          </cell>
          <cell r="F45">
            <v>100</v>
          </cell>
          <cell r="G45">
            <v>252</v>
          </cell>
          <cell r="H45">
            <v>175</v>
          </cell>
          <cell r="I45">
            <v>602</v>
          </cell>
          <cell r="J45">
            <v>1046</v>
          </cell>
          <cell r="K45">
            <v>66.8</v>
          </cell>
          <cell r="L45">
            <v>1112.8</v>
          </cell>
          <cell r="M45">
            <v>6.002875629043853</v>
          </cell>
          <cell r="N45">
            <v>9.3000000000000007</v>
          </cell>
          <cell r="O45">
            <v>9.3000000000000007</v>
          </cell>
          <cell r="P45">
            <v>0</v>
          </cell>
          <cell r="R45">
            <v>8891.0133843212243</v>
          </cell>
          <cell r="S45">
            <v>7.182795698924731</v>
          </cell>
          <cell r="T45">
            <v>119.65591397849462</v>
          </cell>
          <cell r="V45" t="str">
            <v>Assume WC 6%. Wait on latest WC</v>
          </cell>
          <cell r="W45">
            <v>9300</v>
          </cell>
          <cell r="X45">
            <v>0</v>
          </cell>
        </row>
        <row r="46">
          <cell r="B46">
            <v>41648</v>
          </cell>
          <cell r="C46" t="str">
            <v>B-21</v>
          </cell>
          <cell r="D46" t="str">
            <v>B-21:Zone3</v>
          </cell>
          <cell r="E46">
            <v>5</v>
          </cell>
          <cell r="F46">
            <v>100</v>
          </cell>
          <cell r="G46">
            <v>238</v>
          </cell>
          <cell r="H46">
            <v>185</v>
          </cell>
          <cell r="I46">
            <v>598</v>
          </cell>
          <cell r="J46">
            <v>1045.8</v>
          </cell>
          <cell r="K46">
            <v>66.8</v>
          </cell>
          <cell r="L46">
            <v>1112.5999999999999</v>
          </cell>
          <cell r="M46">
            <v>6.003954700701061</v>
          </cell>
          <cell r="N46">
            <v>10.4</v>
          </cell>
          <cell r="O46">
            <v>10.4</v>
          </cell>
          <cell r="P46">
            <v>0</v>
          </cell>
          <cell r="R46">
            <v>9944.5400650219926</v>
          </cell>
          <cell r="S46">
            <v>6.4230769230769234</v>
          </cell>
          <cell r="T46">
            <v>106.98076923076923</v>
          </cell>
          <cell r="V46" t="str">
            <v>Assume WC 6 % (Stable)</v>
          </cell>
          <cell r="W46">
            <v>10400</v>
          </cell>
          <cell r="X46">
            <v>0</v>
          </cell>
        </row>
        <row r="47">
          <cell r="B47">
            <v>41651</v>
          </cell>
          <cell r="C47" t="str">
            <v>B-21</v>
          </cell>
          <cell r="D47" t="str">
            <v>B-21:Zone3</v>
          </cell>
          <cell r="E47">
            <v>24</v>
          </cell>
          <cell r="F47">
            <v>100</v>
          </cell>
          <cell r="G47">
            <v>232</v>
          </cell>
          <cell r="H47">
            <v>180</v>
          </cell>
          <cell r="I47">
            <v>64</v>
          </cell>
          <cell r="J47">
            <v>917.7</v>
          </cell>
          <cell r="K47">
            <v>58.6</v>
          </cell>
          <cell r="L47">
            <v>976.3</v>
          </cell>
          <cell r="M47">
            <v>6.0022534057154564</v>
          </cell>
          <cell r="N47">
            <v>8.81</v>
          </cell>
          <cell r="O47">
            <v>8.81</v>
          </cell>
          <cell r="P47">
            <v>0</v>
          </cell>
          <cell r="R47">
            <v>9600.0871744578835</v>
          </cell>
          <cell r="S47">
            <v>6.6515323496027241</v>
          </cell>
          <cell r="T47">
            <v>110.81725312145289</v>
          </cell>
          <cell r="V47" t="str">
            <v>Assume WC 6 % (Stable)</v>
          </cell>
          <cell r="W47">
            <v>8810</v>
          </cell>
          <cell r="X47">
            <v>0</v>
          </cell>
        </row>
        <row r="48">
          <cell r="B48">
            <v>41659</v>
          </cell>
          <cell r="C48" t="str">
            <v>B-21</v>
          </cell>
          <cell r="D48" t="str">
            <v>B-21:Zone3</v>
          </cell>
          <cell r="E48">
            <v>15</v>
          </cell>
          <cell r="F48">
            <v>100</v>
          </cell>
          <cell r="G48">
            <v>222</v>
          </cell>
          <cell r="H48">
            <v>178</v>
          </cell>
          <cell r="I48">
            <v>169</v>
          </cell>
          <cell r="J48">
            <v>808.7</v>
          </cell>
          <cell r="K48">
            <v>51.6</v>
          </cell>
          <cell r="L48">
            <v>860.3</v>
          </cell>
          <cell r="M48">
            <v>5.9979077066139714</v>
          </cell>
          <cell r="N48">
            <v>7.7</v>
          </cell>
          <cell r="O48">
            <v>7.7</v>
          </cell>
          <cell r="P48">
            <v>0</v>
          </cell>
          <cell r="R48">
            <v>9521.4541857301847</v>
          </cell>
          <cell r="S48">
            <v>6.7012987012987013</v>
          </cell>
          <cell r="T48">
            <v>111.72727272727273</v>
          </cell>
          <cell r="V48" t="str">
            <v>No WC yet. Assume WC 6%</v>
          </cell>
          <cell r="W48">
            <v>7700</v>
          </cell>
          <cell r="X48">
            <v>0</v>
          </cell>
        </row>
        <row r="49">
          <cell r="B49">
            <v>41685</v>
          </cell>
          <cell r="C49" t="str">
            <v>B-21</v>
          </cell>
          <cell r="D49" t="str">
            <v>B-21:Zone3</v>
          </cell>
          <cell r="E49">
            <v>22</v>
          </cell>
          <cell r="F49">
            <v>100</v>
          </cell>
          <cell r="G49">
            <v>236</v>
          </cell>
          <cell r="H49">
            <v>188</v>
          </cell>
          <cell r="I49">
            <v>581</v>
          </cell>
          <cell r="J49">
            <v>672</v>
          </cell>
          <cell r="K49">
            <v>42.9</v>
          </cell>
          <cell r="L49">
            <v>714.9</v>
          </cell>
          <cell r="M49">
            <v>6.00083927822073</v>
          </cell>
          <cell r="N49">
            <v>9.8000000000000007</v>
          </cell>
          <cell r="O49">
            <v>9.8000000000000007</v>
          </cell>
          <cell r="P49">
            <v>0</v>
          </cell>
          <cell r="R49">
            <v>14583.333333333334</v>
          </cell>
          <cell r="S49">
            <v>4.3775510204081636</v>
          </cell>
          <cell r="T49">
            <v>72.948979591836732</v>
          </cell>
          <cell r="V49" t="str">
            <v xml:space="preserve">Assume WC 6%. Visual check 0%. </v>
          </cell>
          <cell r="W49">
            <v>9800</v>
          </cell>
          <cell r="X49">
            <v>0</v>
          </cell>
        </row>
        <row r="50">
          <cell r="B50">
            <v>41694</v>
          </cell>
          <cell r="C50" t="str">
            <v>B-21</v>
          </cell>
          <cell r="D50" t="str">
            <v>B-21:Zone3</v>
          </cell>
          <cell r="E50">
            <v>7</v>
          </cell>
          <cell r="F50">
            <v>100</v>
          </cell>
          <cell r="G50">
            <v>240</v>
          </cell>
          <cell r="H50">
            <v>189</v>
          </cell>
          <cell r="I50">
            <v>492</v>
          </cell>
          <cell r="J50">
            <v>649.20000000000005</v>
          </cell>
          <cell r="K50">
            <v>41.4</v>
          </cell>
          <cell r="L50">
            <v>690.6</v>
          </cell>
          <cell r="M50">
            <v>5.9947871416159861</v>
          </cell>
          <cell r="N50">
            <v>8.3000000000000007</v>
          </cell>
          <cell r="O50">
            <v>8.3000000000000007</v>
          </cell>
          <cell r="P50">
            <v>0</v>
          </cell>
          <cell r="R50">
            <v>12784.966112138016</v>
          </cell>
          <cell r="S50">
            <v>4.9879518072289155</v>
          </cell>
          <cell r="T50">
            <v>83.204819277108427</v>
          </cell>
          <cell r="V50" t="str">
            <v>Visual WC - very low. Assume 6%</v>
          </cell>
          <cell r="W50">
            <v>8300</v>
          </cell>
          <cell r="X50">
            <v>0</v>
          </cell>
        </row>
        <row r="51">
          <cell r="B51">
            <v>41698</v>
          </cell>
          <cell r="C51" t="str">
            <v>B-21</v>
          </cell>
          <cell r="D51" t="str">
            <v>B-21:Zone3</v>
          </cell>
          <cell r="E51">
            <v>23</v>
          </cell>
          <cell r="F51">
            <v>100</v>
          </cell>
          <cell r="G51">
            <v>218</v>
          </cell>
          <cell r="H51">
            <v>187</v>
          </cell>
          <cell r="I51">
            <v>515</v>
          </cell>
          <cell r="J51">
            <v>642.4</v>
          </cell>
          <cell r="K51">
            <v>41</v>
          </cell>
          <cell r="L51">
            <v>683.4</v>
          </cell>
          <cell r="M51">
            <v>5.9994146912496342</v>
          </cell>
          <cell r="N51">
            <v>7.76</v>
          </cell>
          <cell r="O51">
            <v>7.76</v>
          </cell>
          <cell r="P51">
            <v>0</v>
          </cell>
          <cell r="R51">
            <v>12079.701120797012</v>
          </cell>
          <cell r="S51">
            <v>5.2835051546391751</v>
          </cell>
          <cell r="T51">
            <v>88.067010309278345</v>
          </cell>
          <cell r="V51" t="str">
            <v xml:space="preserve">Visual WC low. Assume 6%. </v>
          </cell>
          <cell r="W51">
            <v>7760</v>
          </cell>
          <cell r="X51">
            <v>0</v>
          </cell>
        </row>
        <row r="52">
          <cell r="B52">
            <v>41723</v>
          </cell>
          <cell r="C52" t="str">
            <v>B-21</v>
          </cell>
          <cell r="D52" t="str">
            <v>B-21:Zone3</v>
          </cell>
          <cell r="E52">
            <v>15</v>
          </cell>
          <cell r="F52">
            <v>100</v>
          </cell>
          <cell r="G52">
            <v>228</v>
          </cell>
          <cell r="H52">
            <v>185</v>
          </cell>
          <cell r="I52">
            <v>391</v>
          </cell>
          <cell r="J52">
            <v>597.20000000000005</v>
          </cell>
          <cell r="K52">
            <v>38.119999999999997</v>
          </cell>
          <cell r="L52">
            <v>635.32000000000005</v>
          </cell>
          <cell r="M52">
            <v>6.0001259207958197</v>
          </cell>
          <cell r="N52">
            <v>5.61</v>
          </cell>
          <cell r="O52">
            <v>5.61</v>
          </cell>
          <cell r="P52">
            <v>0</v>
          </cell>
          <cell r="R52">
            <v>9393.8379102478229</v>
          </cell>
          <cell r="S52">
            <v>6.7950089126559714</v>
          </cell>
          <cell r="T52">
            <v>113.24777183600713</v>
          </cell>
          <cell r="V52" t="str">
            <v>Assume WC 6%</v>
          </cell>
          <cell r="W52">
            <v>5610</v>
          </cell>
          <cell r="X52">
            <v>0</v>
          </cell>
        </row>
        <row r="53">
          <cell r="B53">
            <v>41733</v>
          </cell>
          <cell r="C53" t="str">
            <v>B-21</v>
          </cell>
          <cell r="D53" t="str">
            <v>B-21:Zone3</v>
          </cell>
          <cell r="E53">
            <v>15</v>
          </cell>
          <cell r="F53">
            <v>100</v>
          </cell>
          <cell r="G53">
            <v>207</v>
          </cell>
          <cell r="H53">
            <v>187</v>
          </cell>
          <cell r="I53">
            <v>369</v>
          </cell>
          <cell r="J53">
            <v>543</v>
          </cell>
          <cell r="K53">
            <v>34.6</v>
          </cell>
          <cell r="L53">
            <v>577.6</v>
          </cell>
          <cell r="M53">
            <v>5.9903047091412747</v>
          </cell>
          <cell r="N53">
            <v>5.5</v>
          </cell>
          <cell r="O53">
            <v>5.5</v>
          </cell>
          <cell r="P53">
            <v>0</v>
          </cell>
          <cell r="R53">
            <v>10128.91344383057</v>
          </cell>
          <cell r="S53">
            <v>6.290909090909091</v>
          </cell>
          <cell r="T53">
            <v>105.01818181818182</v>
          </cell>
          <cell r="V53" t="str">
            <v>Lab WC 6%</v>
          </cell>
          <cell r="W53">
            <v>5500</v>
          </cell>
          <cell r="X53">
            <v>0</v>
          </cell>
        </row>
        <row r="54">
          <cell r="B54">
            <v>41743</v>
          </cell>
          <cell r="C54" t="str">
            <v>B-21</v>
          </cell>
          <cell r="D54" t="str">
            <v>B-21:Zone3</v>
          </cell>
          <cell r="E54">
            <v>16</v>
          </cell>
          <cell r="F54">
            <v>100</v>
          </cell>
          <cell r="G54">
            <v>207</v>
          </cell>
          <cell r="H54">
            <v>194</v>
          </cell>
          <cell r="I54">
            <v>357</v>
          </cell>
          <cell r="J54">
            <v>520</v>
          </cell>
          <cell r="K54">
            <v>33.200000000000003</v>
          </cell>
          <cell r="L54">
            <v>553.20000000000005</v>
          </cell>
          <cell r="M54">
            <v>6.0014461315979757</v>
          </cell>
          <cell r="N54">
            <v>5.3</v>
          </cell>
          <cell r="O54">
            <v>5.3</v>
          </cell>
          <cell r="P54">
            <v>0</v>
          </cell>
          <cell r="R54">
            <v>10192.307692307691</v>
          </cell>
          <cell r="S54">
            <v>6.2641509433962268</v>
          </cell>
          <cell r="T54">
            <v>104.37735849056604</v>
          </cell>
          <cell r="V54" t="str">
            <v xml:space="preserve">Assume WC 6%. </v>
          </cell>
          <cell r="W54">
            <v>5300</v>
          </cell>
          <cell r="X54">
            <v>0</v>
          </cell>
        </row>
        <row r="55">
          <cell r="B55">
            <v>41773</v>
          </cell>
          <cell r="C55" t="str">
            <v>B-21</v>
          </cell>
          <cell r="D55" t="str">
            <v>B-21:Zone3</v>
          </cell>
          <cell r="E55">
            <v>16</v>
          </cell>
          <cell r="F55">
            <v>100</v>
          </cell>
          <cell r="G55">
            <v>201</v>
          </cell>
          <cell r="H55">
            <v>172</v>
          </cell>
          <cell r="I55">
            <v>345</v>
          </cell>
          <cell r="J55">
            <v>471</v>
          </cell>
          <cell r="K55">
            <v>64.2</v>
          </cell>
          <cell r="L55">
            <v>535.20000000000005</v>
          </cell>
          <cell r="M55">
            <v>11.995515695067265</v>
          </cell>
          <cell r="N55">
            <v>4.9000000000000004</v>
          </cell>
          <cell r="O55">
            <v>4.9000000000000004</v>
          </cell>
          <cell r="P55">
            <v>0</v>
          </cell>
          <cell r="R55">
            <v>10403.397027600849</v>
          </cell>
          <cell r="S55">
            <v>13.102040816326531</v>
          </cell>
          <cell r="T55">
            <v>109.22448979591837</v>
          </cell>
          <cell r="V55" t="str">
            <v>Assume WC 12%</v>
          </cell>
          <cell r="W55">
            <v>4900</v>
          </cell>
          <cell r="X55">
            <v>0</v>
          </cell>
        </row>
        <row r="56">
          <cell r="B56">
            <v>41780</v>
          </cell>
          <cell r="C56" t="str">
            <v>B-21</v>
          </cell>
          <cell r="D56" t="str">
            <v>B-21:Zone3</v>
          </cell>
          <cell r="E56">
            <v>49</v>
          </cell>
          <cell r="F56">
            <v>100</v>
          </cell>
          <cell r="G56">
            <v>193</v>
          </cell>
          <cell r="H56">
            <v>176</v>
          </cell>
          <cell r="I56">
            <v>343</v>
          </cell>
          <cell r="J56">
            <v>463</v>
          </cell>
          <cell r="K56">
            <v>63</v>
          </cell>
          <cell r="L56">
            <v>526</v>
          </cell>
          <cell r="M56">
            <v>11.977186311787072</v>
          </cell>
          <cell r="N56">
            <v>5.0199999999999996</v>
          </cell>
          <cell r="O56">
            <v>5.0199999999999996</v>
          </cell>
          <cell r="P56">
            <v>0</v>
          </cell>
          <cell r="R56">
            <v>10842.332613390929</v>
          </cell>
          <cell r="S56">
            <v>12.549800796812749</v>
          </cell>
          <cell r="T56">
            <v>104.7808764940239</v>
          </cell>
          <cell r="V56" t="str">
            <v>Assume WC 12%</v>
          </cell>
          <cell r="W56">
            <v>5020</v>
          </cell>
          <cell r="X56">
            <v>0</v>
          </cell>
        </row>
        <row r="57">
          <cell r="B57">
            <v>41796</v>
          </cell>
          <cell r="C57" t="str">
            <v>B-21</v>
          </cell>
          <cell r="D57" t="str">
            <v>B-21:Zone3</v>
          </cell>
          <cell r="E57">
            <v>19</v>
          </cell>
          <cell r="F57">
            <v>100</v>
          </cell>
          <cell r="G57">
            <v>221</v>
          </cell>
          <cell r="H57">
            <v>183</v>
          </cell>
          <cell r="I57">
            <v>338</v>
          </cell>
          <cell r="J57">
            <v>424</v>
          </cell>
          <cell r="K57">
            <v>57.8</v>
          </cell>
          <cell r="L57">
            <v>481.8</v>
          </cell>
          <cell r="M57">
            <v>11.996679119966791</v>
          </cell>
          <cell r="N57">
            <v>4.75</v>
          </cell>
          <cell r="O57">
            <v>4.75</v>
          </cell>
          <cell r="P57">
            <v>0</v>
          </cell>
          <cell r="R57">
            <v>11202.830188679245</v>
          </cell>
          <cell r="S57">
            <v>12.168421052631579</v>
          </cell>
          <cell r="T57">
            <v>101.43157894736842</v>
          </cell>
          <cell r="V57" t="str">
            <v>Assume WC 12%</v>
          </cell>
          <cell r="W57">
            <v>4750</v>
          </cell>
          <cell r="X57">
            <v>0</v>
          </cell>
        </row>
        <row r="58">
          <cell r="B58">
            <v>41813</v>
          </cell>
          <cell r="C58" t="str">
            <v>B-21</v>
          </cell>
          <cell r="D58" t="str">
            <v>B-21:Zone3</v>
          </cell>
          <cell r="E58">
            <v>23</v>
          </cell>
          <cell r="F58">
            <v>100</v>
          </cell>
          <cell r="G58">
            <v>235</v>
          </cell>
          <cell r="H58">
            <v>174</v>
          </cell>
          <cell r="I58">
            <v>334</v>
          </cell>
          <cell r="J58">
            <v>418</v>
          </cell>
          <cell r="K58">
            <v>57</v>
          </cell>
          <cell r="L58">
            <v>475</v>
          </cell>
          <cell r="M58">
            <v>12</v>
          </cell>
          <cell r="N58">
            <v>4.4400000000000004</v>
          </cell>
          <cell r="O58">
            <v>4.4400000000000004</v>
          </cell>
          <cell r="P58">
            <v>0</v>
          </cell>
          <cell r="R58">
            <v>10622.009569377991</v>
          </cell>
          <cell r="S58">
            <v>12.837837837837839</v>
          </cell>
          <cell r="T58">
            <v>106.98198198198199</v>
          </cell>
          <cell r="V58" t="str">
            <v>Assume WC12%</v>
          </cell>
          <cell r="W58">
            <v>4440</v>
          </cell>
          <cell r="X58">
            <v>0</v>
          </cell>
        </row>
        <row r="59">
          <cell r="B59">
            <v>41839</v>
          </cell>
          <cell r="C59" t="str">
            <v>B-21</v>
          </cell>
          <cell r="D59" t="str">
            <v>B-21:Zone3</v>
          </cell>
          <cell r="E59">
            <v>13.5</v>
          </cell>
          <cell r="F59">
            <v>100</v>
          </cell>
          <cell r="G59">
            <v>204</v>
          </cell>
          <cell r="H59">
            <v>169</v>
          </cell>
          <cell r="I59">
            <v>318</v>
          </cell>
          <cell r="J59">
            <v>329.6</v>
          </cell>
          <cell r="K59">
            <v>3</v>
          </cell>
          <cell r="L59">
            <v>332.6</v>
          </cell>
          <cell r="M59">
            <v>0.90198436560432949</v>
          </cell>
          <cell r="N59">
            <v>4.2</v>
          </cell>
          <cell r="O59">
            <v>4.2</v>
          </cell>
          <cell r="P59">
            <v>0</v>
          </cell>
          <cell r="R59">
            <v>12742.718446601943</v>
          </cell>
          <cell r="S59">
            <v>0.7142857142857143</v>
          </cell>
          <cell r="T59">
            <v>79.19047619047619</v>
          </cell>
          <cell r="V59" t="str">
            <v>Lab WC 1%</v>
          </cell>
          <cell r="W59">
            <v>4200</v>
          </cell>
          <cell r="X59">
            <v>0</v>
          </cell>
        </row>
        <row r="60">
          <cell r="B60">
            <v>41884</v>
          </cell>
          <cell r="C60" t="str">
            <v>B-21</v>
          </cell>
          <cell r="D60" t="str">
            <v>B-21:Zone3</v>
          </cell>
          <cell r="E60">
            <v>21.5</v>
          </cell>
          <cell r="F60">
            <v>100</v>
          </cell>
          <cell r="G60">
            <v>205</v>
          </cell>
          <cell r="H60">
            <v>174</v>
          </cell>
          <cell r="I60">
            <v>324</v>
          </cell>
          <cell r="J60">
            <v>313.39999999999998</v>
          </cell>
          <cell r="K60">
            <v>3.17</v>
          </cell>
          <cell r="L60">
            <v>316.57</v>
          </cell>
          <cell r="M60">
            <v>1.0013583093786524</v>
          </cell>
          <cell r="N60">
            <v>3</v>
          </cell>
          <cell r="O60">
            <v>3</v>
          </cell>
          <cell r="P60">
            <v>0</v>
          </cell>
          <cell r="R60">
            <v>9572.4313975749847</v>
          </cell>
          <cell r="S60">
            <v>1.0566666666666666</v>
          </cell>
          <cell r="T60">
            <v>105.52333333333333</v>
          </cell>
          <cell r="V60" t="str">
            <v>Assume Lab WC 1%</v>
          </cell>
          <cell r="W60">
            <v>3000</v>
          </cell>
          <cell r="X60">
            <v>0</v>
          </cell>
        </row>
        <row r="61">
          <cell r="B61">
            <v>41894</v>
          </cell>
          <cell r="C61" t="str">
            <v>B-21</v>
          </cell>
          <cell r="D61" t="str">
            <v>B-21:Zone3</v>
          </cell>
          <cell r="E61">
            <v>23</v>
          </cell>
          <cell r="F61">
            <v>100</v>
          </cell>
          <cell r="G61">
            <v>192</v>
          </cell>
          <cell r="H61">
            <v>164</v>
          </cell>
          <cell r="I61">
            <v>360</v>
          </cell>
          <cell r="J61">
            <v>356.26</v>
          </cell>
          <cell r="K61">
            <v>3.6</v>
          </cell>
          <cell r="L61">
            <v>359.86</v>
          </cell>
          <cell r="M61">
            <v>1.000389040182293</v>
          </cell>
          <cell r="N61">
            <v>3.91</v>
          </cell>
          <cell r="O61">
            <v>3.91</v>
          </cell>
          <cell r="P61">
            <v>0</v>
          </cell>
          <cell r="R61">
            <v>10975.130522651996</v>
          </cell>
          <cell r="S61">
            <v>0.92071611253196928</v>
          </cell>
          <cell r="T61">
            <v>92.03580562659846</v>
          </cell>
          <cell r="V61" t="str">
            <v xml:space="preserve">Assume Lab WC 1%. Lab WC 2.5%. </v>
          </cell>
          <cell r="W61">
            <v>3910</v>
          </cell>
          <cell r="X61">
            <v>0</v>
          </cell>
        </row>
        <row r="62">
          <cell r="B62">
            <v>41944</v>
          </cell>
          <cell r="C62" t="str">
            <v>B-21</v>
          </cell>
          <cell r="D62" t="str">
            <v>B-21:Zone3</v>
          </cell>
          <cell r="E62">
            <v>24</v>
          </cell>
          <cell r="F62">
            <v>100</v>
          </cell>
          <cell r="G62">
            <v>181</v>
          </cell>
          <cell r="H62">
            <v>142</v>
          </cell>
          <cell r="I62">
            <v>302</v>
          </cell>
          <cell r="J62">
            <v>198.7</v>
          </cell>
          <cell r="K62">
            <v>2.0099999999999998</v>
          </cell>
          <cell r="L62">
            <v>200.71</v>
          </cell>
          <cell r="M62">
            <v>1.0014448707089831</v>
          </cell>
          <cell r="N62">
            <v>0.19869999999999999</v>
          </cell>
          <cell r="O62">
            <v>0.19869999999999999</v>
          </cell>
          <cell r="P62">
            <v>0</v>
          </cell>
          <cell r="R62">
            <v>1000</v>
          </cell>
          <cell r="S62">
            <v>10.1157523905385</v>
          </cell>
          <cell r="T62">
            <v>1010.1157523905385</v>
          </cell>
          <cell r="V62" t="str">
            <v>No sample. Assume WC 1%</v>
          </cell>
          <cell r="W62">
            <v>198.7</v>
          </cell>
          <cell r="X62">
            <v>0</v>
          </cell>
        </row>
        <row r="63">
          <cell r="B63">
            <v>41958</v>
          </cell>
          <cell r="C63" t="str">
            <v>B-21</v>
          </cell>
          <cell r="D63" t="str">
            <v>B-21:Zone3</v>
          </cell>
          <cell r="E63">
            <v>23</v>
          </cell>
          <cell r="F63">
            <v>100</v>
          </cell>
          <cell r="G63">
            <v>181</v>
          </cell>
          <cell r="H63">
            <v>142</v>
          </cell>
          <cell r="I63">
            <v>288</v>
          </cell>
          <cell r="J63">
            <v>162.66999999999999</v>
          </cell>
          <cell r="K63">
            <v>8.56</v>
          </cell>
          <cell r="L63">
            <v>171.23</v>
          </cell>
          <cell r="M63">
            <v>4.999123985282953</v>
          </cell>
          <cell r="N63">
            <v>0.16300000000000001</v>
          </cell>
          <cell r="O63">
            <v>0.16300000000000001</v>
          </cell>
          <cell r="P63">
            <v>0</v>
          </cell>
          <cell r="R63">
            <v>1002.0286469539559</v>
          </cell>
          <cell r="S63">
            <v>52.515337423312886</v>
          </cell>
          <cell r="T63">
            <v>1050.4907975460123</v>
          </cell>
          <cell r="V63" t="str">
            <v>Lab WC 5% (16 Nov 2014)</v>
          </cell>
          <cell r="W63">
            <v>163</v>
          </cell>
          <cell r="X63">
            <v>0</v>
          </cell>
        </row>
        <row r="64">
          <cell r="B64">
            <v>41971</v>
          </cell>
          <cell r="C64" t="str">
            <v>B-21</v>
          </cell>
          <cell r="D64" t="str">
            <v>B-21:Zone3</v>
          </cell>
          <cell r="E64">
            <v>22</v>
          </cell>
          <cell r="F64">
            <v>100</v>
          </cell>
          <cell r="G64">
            <v>197</v>
          </cell>
          <cell r="H64">
            <v>142</v>
          </cell>
          <cell r="I64">
            <v>289</v>
          </cell>
          <cell r="J64">
            <v>173.74</v>
          </cell>
          <cell r="K64">
            <v>9.14</v>
          </cell>
          <cell r="L64">
            <v>182.88</v>
          </cell>
          <cell r="M64">
            <v>4.9978127734033242</v>
          </cell>
          <cell r="N64">
            <v>0.17399999999999999</v>
          </cell>
          <cell r="O64">
            <v>0.17399999999999999</v>
          </cell>
          <cell r="P64">
            <v>0</v>
          </cell>
          <cell r="R64">
            <v>1001.4964890065615</v>
          </cell>
          <cell r="S64">
            <v>52.52873563218391</v>
          </cell>
          <cell r="T64">
            <v>1051.0344827586207</v>
          </cell>
          <cell r="V64" t="str">
            <v>Assume Lab WC 5% (16 Nov 2014)</v>
          </cell>
          <cell r="W64">
            <v>174</v>
          </cell>
          <cell r="X64">
            <v>0</v>
          </cell>
        </row>
        <row r="65">
          <cell r="B65">
            <v>41994</v>
          </cell>
          <cell r="C65" t="str">
            <v>B-21</v>
          </cell>
          <cell r="D65" t="str">
            <v>B-21:Zone3</v>
          </cell>
          <cell r="E65">
            <v>20</v>
          </cell>
          <cell r="F65">
            <v>100</v>
          </cell>
          <cell r="G65">
            <v>184</v>
          </cell>
          <cell r="H65">
            <v>128</v>
          </cell>
          <cell r="I65">
            <v>305</v>
          </cell>
          <cell r="J65">
            <v>134.94</v>
          </cell>
          <cell r="K65">
            <v>11.42</v>
          </cell>
          <cell r="L65">
            <v>146.36000000000001</v>
          </cell>
          <cell r="M65">
            <v>7.8026783274118614</v>
          </cell>
          <cell r="N65">
            <v>0.16200000000000001</v>
          </cell>
          <cell r="O65">
            <v>0.16200000000000001</v>
          </cell>
          <cell r="P65">
            <v>0</v>
          </cell>
          <cell r="R65">
            <v>1200.533570475767</v>
          </cell>
          <cell r="S65">
            <v>70.493827160493822</v>
          </cell>
          <cell r="T65">
            <v>903.45679012345681</v>
          </cell>
          <cell r="V65" t="str">
            <v>Lab WC 7.8% (19 Dec 2014)</v>
          </cell>
          <cell r="W65">
            <v>162</v>
          </cell>
          <cell r="X65">
            <v>0</v>
          </cell>
        </row>
        <row r="66">
          <cell r="B66">
            <v>42007</v>
          </cell>
          <cell r="C66" t="str">
            <v>B-21</v>
          </cell>
          <cell r="D66" t="str">
            <v>B-21:Zone3</v>
          </cell>
          <cell r="E66">
            <v>24</v>
          </cell>
          <cell r="F66">
            <v>100</v>
          </cell>
          <cell r="G66">
            <v>195</v>
          </cell>
          <cell r="H66">
            <v>108</v>
          </cell>
          <cell r="I66">
            <v>307</v>
          </cell>
          <cell r="J66">
            <v>122.3</v>
          </cell>
          <cell r="K66">
            <v>10.35</v>
          </cell>
          <cell r="L66">
            <v>132.65</v>
          </cell>
          <cell r="M66">
            <v>7.8024877497173009</v>
          </cell>
          <cell r="N66">
            <v>0.14699999999999999</v>
          </cell>
          <cell r="O66">
            <v>0.14699999999999999</v>
          </cell>
          <cell r="P66">
            <v>0</v>
          </cell>
          <cell r="R66">
            <v>1201.9623875715454</v>
          </cell>
          <cell r="S66">
            <v>70.408163265306129</v>
          </cell>
          <cell r="T66">
            <v>902.38095238095241</v>
          </cell>
          <cell r="V66" t="str">
            <v>Assume lab WC 7.8% (19 Dec 2014)</v>
          </cell>
          <cell r="W66">
            <v>147</v>
          </cell>
          <cell r="X66">
            <v>0</v>
          </cell>
        </row>
        <row r="67">
          <cell r="B67">
            <v>42034</v>
          </cell>
          <cell r="C67" t="str">
            <v>B-21</v>
          </cell>
          <cell r="D67" t="str">
            <v>B-21:Zone3</v>
          </cell>
          <cell r="E67">
            <v>21</v>
          </cell>
          <cell r="F67">
            <v>100</v>
          </cell>
          <cell r="G67">
            <v>186</v>
          </cell>
          <cell r="H67">
            <v>115</v>
          </cell>
          <cell r="I67">
            <v>311</v>
          </cell>
          <cell r="J67">
            <v>117.14</v>
          </cell>
          <cell r="K67">
            <v>9.91</v>
          </cell>
          <cell r="L67">
            <v>127.05</v>
          </cell>
          <cell r="M67">
            <v>7.8000787091696182</v>
          </cell>
          <cell r="N67">
            <v>0.14099999999999999</v>
          </cell>
          <cell r="O67">
            <v>0.14099999999999999</v>
          </cell>
          <cell r="P67">
            <v>0</v>
          </cell>
          <cell r="R67">
            <v>1203.6878948267031</v>
          </cell>
          <cell r="S67">
            <v>70.283687943262407</v>
          </cell>
          <cell r="T67">
            <v>901.063829787234</v>
          </cell>
          <cell r="V67" t="str">
            <v>Assume lab WC 7.8% (19 Dec 2014)</v>
          </cell>
          <cell r="W67">
            <v>141</v>
          </cell>
          <cell r="X67">
            <v>0</v>
          </cell>
        </row>
        <row r="68">
          <cell r="B68">
            <v>42069</v>
          </cell>
          <cell r="C68" t="str">
            <v>B-21</v>
          </cell>
          <cell r="D68" t="str">
            <v>B-21:Zone3</v>
          </cell>
          <cell r="E68">
            <v>28</v>
          </cell>
          <cell r="F68">
            <v>100</v>
          </cell>
          <cell r="G68">
            <v>192</v>
          </cell>
          <cell r="H68">
            <v>165</v>
          </cell>
          <cell r="I68">
            <v>400</v>
          </cell>
          <cell r="J68">
            <v>393.16</v>
          </cell>
          <cell r="K68">
            <v>33.26</v>
          </cell>
          <cell r="L68">
            <v>426.42</v>
          </cell>
          <cell r="M68">
            <v>7.7998217719619154</v>
          </cell>
          <cell r="N68">
            <v>4.3600000000000003</v>
          </cell>
          <cell r="O68">
            <v>4.3600000000000003</v>
          </cell>
          <cell r="P68">
            <v>0</v>
          </cell>
          <cell r="R68">
            <v>11089.63271950351</v>
          </cell>
          <cell r="S68">
            <v>7.6284403669724767</v>
          </cell>
          <cell r="T68">
            <v>97.802752293577981</v>
          </cell>
          <cell r="V68" t="str">
            <v>Post gas bullhead. Assume WC 7.8% (19 Dec 2014). Visual WC 100 oil</v>
          </cell>
          <cell r="W68">
            <v>4360</v>
          </cell>
          <cell r="X68">
            <v>0</v>
          </cell>
        </row>
        <row r="69">
          <cell r="B69">
            <v>42100</v>
          </cell>
          <cell r="C69" t="str">
            <v>B-21</v>
          </cell>
          <cell r="D69" t="str">
            <v>B-21:Zone3</v>
          </cell>
          <cell r="E69">
            <v>15</v>
          </cell>
          <cell r="F69">
            <v>100</v>
          </cell>
          <cell r="G69">
            <v>216</v>
          </cell>
          <cell r="H69">
            <v>160</v>
          </cell>
          <cell r="I69">
            <v>368</v>
          </cell>
          <cell r="J69">
            <v>393.92</v>
          </cell>
          <cell r="K69">
            <v>33.33</v>
          </cell>
          <cell r="L69">
            <v>427.25</v>
          </cell>
          <cell r="M69">
            <v>7.801053247513166</v>
          </cell>
          <cell r="N69">
            <v>3.2440000000000002</v>
          </cell>
          <cell r="O69">
            <v>3.2440000000000002</v>
          </cell>
          <cell r="P69">
            <v>0</v>
          </cell>
          <cell r="R69">
            <v>8235.1746547522343</v>
          </cell>
          <cell r="S69">
            <v>10.274352651048089</v>
          </cell>
          <cell r="T69">
            <v>131.70468557336622</v>
          </cell>
          <cell r="V69" t="str">
            <v>Assume WC 7.8%</v>
          </cell>
          <cell r="W69">
            <v>3244</v>
          </cell>
          <cell r="X69">
            <v>0</v>
          </cell>
        </row>
        <row r="70">
          <cell r="B70">
            <v>42101</v>
          </cell>
          <cell r="C70" t="str">
            <v>B-21</v>
          </cell>
          <cell r="D70" t="str">
            <v>B-21:Zone3</v>
          </cell>
          <cell r="E70">
            <v>15</v>
          </cell>
          <cell r="F70">
            <v>100</v>
          </cell>
          <cell r="G70">
            <v>221</v>
          </cell>
          <cell r="H70">
            <v>159</v>
          </cell>
          <cell r="I70">
            <v>376</v>
          </cell>
          <cell r="J70">
            <v>329.78</v>
          </cell>
          <cell r="K70">
            <v>24.82</v>
          </cell>
          <cell r="L70">
            <v>354.6</v>
          </cell>
          <cell r="M70">
            <v>6.9994359842075582</v>
          </cell>
          <cell r="N70">
            <v>2.879</v>
          </cell>
          <cell r="O70">
            <v>2.879</v>
          </cell>
          <cell r="P70">
            <v>0</v>
          </cell>
          <cell r="R70">
            <v>8730.0624658863489</v>
          </cell>
          <cell r="S70">
            <v>8.6210489753386597</v>
          </cell>
          <cell r="T70">
            <v>123.16776658562</v>
          </cell>
          <cell r="V70" t="str">
            <v>Lab WC 7%</v>
          </cell>
          <cell r="W70">
            <v>2879</v>
          </cell>
          <cell r="X70">
            <v>0</v>
          </cell>
        </row>
        <row r="71">
          <cell r="B71">
            <v>42106</v>
          </cell>
          <cell r="C71" t="str">
            <v>B-21</v>
          </cell>
          <cell r="D71" t="str">
            <v>B-21:Zone3</v>
          </cell>
          <cell r="E71">
            <v>24</v>
          </cell>
          <cell r="F71">
            <v>100</v>
          </cell>
          <cell r="G71">
            <v>217</v>
          </cell>
          <cell r="H71">
            <v>166</v>
          </cell>
          <cell r="I71">
            <v>323</v>
          </cell>
          <cell r="J71">
            <v>256.25599999999997</v>
          </cell>
          <cell r="K71">
            <v>35</v>
          </cell>
          <cell r="L71">
            <v>291.25599999999997</v>
          </cell>
          <cell r="M71">
            <v>12.016919823110941</v>
          </cell>
          <cell r="N71">
            <v>2.5299999999999998</v>
          </cell>
          <cell r="O71">
            <v>2.5299999999999998</v>
          </cell>
          <cell r="P71">
            <v>0</v>
          </cell>
          <cell r="R71">
            <v>9872.9395604395613</v>
          </cell>
          <cell r="S71">
            <v>13.83399209486166</v>
          </cell>
          <cell r="T71">
            <v>115.12094861660078</v>
          </cell>
          <cell r="V71" t="str">
            <v>Lab WC 12%</v>
          </cell>
          <cell r="W71">
            <v>2530</v>
          </cell>
          <cell r="X71">
            <v>0</v>
          </cell>
        </row>
        <row r="72">
          <cell r="B72">
            <v>42121</v>
          </cell>
          <cell r="C72" t="str">
            <v>B-21</v>
          </cell>
          <cell r="D72" t="str">
            <v>B-21:Zone3</v>
          </cell>
          <cell r="E72">
            <v>18</v>
          </cell>
          <cell r="F72">
            <v>100</v>
          </cell>
          <cell r="G72">
            <v>184</v>
          </cell>
          <cell r="H72">
            <v>166</v>
          </cell>
          <cell r="I72">
            <v>352</v>
          </cell>
          <cell r="J72">
            <v>216.01</v>
          </cell>
          <cell r="K72">
            <v>21.36</v>
          </cell>
          <cell r="L72">
            <v>237.37</v>
          </cell>
          <cell r="M72">
            <v>8.9986097653452415</v>
          </cell>
          <cell r="N72">
            <v>2.4900000000000002</v>
          </cell>
          <cell r="O72">
            <v>2.4900000000000002</v>
          </cell>
          <cell r="P72">
            <v>0</v>
          </cell>
          <cell r="R72">
            <v>11527.244109069024</v>
          </cell>
          <cell r="S72">
            <v>8.5783132530120483</v>
          </cell>
          <cell r="T72">
            <v>95.329317269076299</v>
          </cell>
          <cell r="V72" t="str">
            <v>Lab WC 9%</v>
          </cell>
          <cell r="W72">
            <v>2490</v>
          </cell>
          <cell r="X72">
            <v>0</v>
          </cell>
        </row>
        <row r="73">
          <cell r="B73">
            <v>42122</v>
          </cell>
          <cell r="C73" t="str">
            <v>B-21</v>
          </cell>
          <cell r="D73" t="str">
            <v>B-21:Zone3</v>
          </cell>
          <cell r="E73">
            <v>7</v>
          </cell>
          <cell r="F73">
            <v>100</v>
          </cell>
          <cell r="G73">
            <v>181</v>
          </cell>
          <cell r="H73">
            <v>159</v>
          </cell>
          <cell r="I73">
            <v>328</v>
          </cell>
          <cell r="J73">
            <v>219.1</v>
          </cell>
          <cell r="K73">
            <v>21.67</v>
          </cell>
          <cell r="L73">
            <v>240.77</v>
          </cell>
          <cell r="M73">
            <v>9.0002907338954188</v>
          </cell>
          <cell r="N73">
            <v>2.4700000000000002</v>
          </cell>
          <cell r="O73">
            <v>2.4700000000000002</v>
          </cell>
          <cell r="P73">
            <v>0</v>
          </cell>
          <cell r="R73">
            <v>11273.391145595619</v>
          </cell>
          <cell r="S73">
            <v>8.7732793522267212</v>
          </cell>
          <cell r="T73">
            <v>97.477732793522264</v>
          </cell>
          <cell r="V73" t="str">
            <v>Lab WC 9%</v>
          </cell>
          <cell r="W73">
            <v>2470</v>
          </cell>
          <cell r="X73">
            <v>0</v>
          </cell>
        </row>
        <row r="74">
          <cell r="B74">
            <v>42131</v>
          </cell>
          <cell r="C74" t="str">
            <v>B-21</v>
          </cell>
          <cell r="D74" t="str">
            <v>B-21:Zone3</v>
          </cell>
          <cell r="E74">
            <v>24</v>
          </cell>
          <cell r="F74">
            <v>100</v>
          </cell>
          <cell r="G74">
            <v>187</v>
          </cell>
          <cell r="H74">
            <v>143</v>
          </cell>
          <cell r="I74">
            <v>276</v>
          </cell>
          <cell r="J74">
            <v>131</v>
          </cell>
          <cell r="K74">
            <v>13</v>
          </cell>
          <cell r="L74">
            <v>144</v>
          </cell>
          <cell r="M74">
            <v>9.0277777777777786</v>
          </cell>
          <cell r="N74">
            <v>0.1</v>
          </cell>
          <cell r="O74">
            <v>0.1</v>
          </cell>
          <cell r="P74">
            <v>0</v>
          </cell>
          <cell r="R74">
            <v>763.35877862595419</v>
          </cell>
          <cell r="S74">
            <v>130</v>
          </cell>
          <cell r="T74">
            <v>1440</v>
          </cell>
          <cell r="V74" t="str">
            <v>Assume Lab WC 9%</v>
          </cell>
          <cell r="W74">
            <v>100</v>
          </cell>
          <cell r="X74">
            <v>0</v>
          </cell>
        </row>
        <row r="75">
          <cell r="B75">
            <v>42146</v>
          </cell>
          <cell r="C75" t="str">
            <v>B-21</v>
          </cell>
          <cell r="D75" t="str">
            <v>B-21:Zone3</v>
          </cell>
          <cell r="E75">
            <v>14</v>
          </cell>
          <cell r="F75">
            <v>100</v>
          </cell>
          <cell r="G75">
            <v>196</v>
          </cell>
          <cell r="H75">
            <v>126</v>
          </cell>
          <cell r="I75">
            <v>828</v>
          </cell>
          <cell r="J75">
            <v>190.29</v>
          </cell>
          <cell r="K75">
            <v>18.82</v>
          </cell>
          <cell r="L75">
            <v>209.11</v>
          </cell>
          <cell r="M75">
            <v>9.0000478217206261</v>
          </cell>
          <cell r="N75">
            <v>2.38</v>
          </cell>
          <cell r="O75">
            <v>4.2300000000000004</v>
          </cell>
          <cell r="P75">
            <v>1.85</v>
          </cell>
          <cell r="R75">
            <v>12507.225813232435</v>
          </cell>
          <cell r="S75">
            <v>7.9075630252100844</v>
          </cell>
          <cell r="T75">
            <v>87.861344537815128</v>
          </cell>
          <cell r="V75" t="str">
            <v>Assume Lab WC 9%. GL rate adjusted refer to history B-02 GL = 4 MM, recoreded at TS 1.8 MM</v>
          </cell>
          <cell r="W75">
            <v>2380</v>
          </cell>
          <cell r="X75">
            <v>1850</v>
          </cell>
        </row>
        <row r="76">
          <cell r="B76">
            <v>42163</v>
          </cell>
          <cell r="C76" t="str">
            <v>B-21</v>
          </cell>
          <cell r="D76" t="str">
            <v>B-21:Zone3</v>
          </cell>
          <cell r="E76">
            <v>23</v>
          </cell>
          <cell r="F76">
            <v>100</v>
          </cell>
          <cell r="G76">
            <v>207</v>
          </cell>
          <cell r="H76">
            <v>130</v>
          </cell>
          <cell r="I76">
            <v>748</v>
          </cell>
          <cell r="J76">
            <v>183.15</v>
          </cell>
          <cell r="K76">
            <v>18.11</v>
          </cell>
          <cell r="L76">
            <v>201.26</v>
          </cell>
          <cell r="M76">
            <v>8.9983106429494182</v>
          </cell>
          <cell r="N76">
            <v>1.173</v>
          </cell>
          <cell r="O76">
            <v>3.0230000000000001</v>
          </cell>
          <cell r="P76">
            <v>1.85</v>
          </cell>
          <cell r="R76">
            <v>6404.5864045864046</v>
          </cell>
          <cell r="S76">
            <v>15.439045183290707</v>
          </cell>
          <cell r="T76">
            <v>171.57715260017051</v>
          </cell>
          <cell r="V76" t="str">
            <v>Assume WC 9%. Gas lifted.</v>
          </cell>
          <cell r="W76">
            <v>1173</v>
          </cell>
          <cell r="X76">
            <v>1850</v>
          </cell>
        </row>
        <row r="77">
          <cell r="B77">
            <v>42202</v>
          </cell>
          <cell r="C77" t="str">
            <v>B-21</v>
          </cell>
          <cell r="D77" t="str">
            <v>B-21:Zone3</v>
          </cell>
          <cell r="E77">
            <v>18</v>
          </cell>
          <cell r="F77">
            <v>100</v>
          </cell>
          <cell r="G77">
            <v>203</v>
          </cell>
          <cell r="H77">
            <v>118</v>
          </cell>
          <cell r="I77">
            <v>763</v>
          </cell>
          <cell r="J77">
            <v>129.84</v>
          </cell>
          <cell r="K77">
            <v>12.84</v>
          </cell>
          <cell r="L77">
            <v>142.68</v>
          </cell>
          <cell r="M77">
            <v>8.9991589571068129</v>
          </cell>
          <cell r="N77">
            <v>0.55000000000000004</v>
          </cell>
          <cell r="O77">
            <v>2.4</v>
          </cell>
          <cell r="P77">
            <v>1.85</v>
          </cell>
          <cell r="R77">
            <v>4235.9827479975356</v>
          </cell>
          <cell r="S77">
            <v>23.345454545454544</v>
          </cell>
          <cell r="T77">
            <v>259.41818181818184</v>
          </cell>
          <cell r="V77" t="str">
            <v>Assume WC 9%</v>
          </cell>
          <cell r="W77">
            <v>550</v>
          </cell>
          <cell r="X77">
            <v>1850</v>
          </cell>
        </row>
        <row r="78">
          <cell r="B78">
            <v>42220</v>
          </cell>
          <cell r="C78" t="str">
            <v>B-21</v>
          </cell>
          <cell r="D78" t="str">
            <v>B-21:Zone3</v>
          </cell>
          <cell r="E78">
            <v>17</v>
          </cell>
          <cell r="F78">
            <v>100</v>
          </cell>
          <cell r="G78">
            <v>209</v>
          </cell>
          <cell r="H78">
            <v>116</v>
          </cell>
          <cell r="I78">
            <v>671</v>
          </cell>
          <cell r="J78">
            <v>206.18</v>
          </cell>
          <cell r="K78">
            <v>20.39</v>
          </cell>
          <cell r="L78">
            <v>226.57</v>
          </cell>
          <cell r="M78">
            <v>8.9994262258904527</v>
          </cell>
          <cell r="N78">
            <v>0.91400000000000003</v>
          </cell>
          <cell r="O78">
            <v>2.7639999999999998</v>
          </cell>
          <cell r="P78">
            <v>1.85</v>
          </cell>
          <cell r="R78">
            <v>4433.019691531671</v>
          </cell>
          <cell r="S78">
            <v>22.308533916849015</v>
          </cell>
          <cell r="T78">
            <v>247.88840262582056</v>
          </cell>
          <cell r="V78" t="str">
            <v>Initail test post Tubing clearance (prior MPLT)</v>
          </cell>
          <cell r="W78">
            <v>914</v>
          </cell>
          <cell r="X78">
            <v>1850</v>
          </cell>
        </row>
        <row r="79">
          <cell r="B79">
            <v>42225</v>
          </cell>
          <cell r="C79" t="str">
            <v>B-21</v>
          </cell>
          <cell r="D79" t="str">
            <v>B-21:Zone3</v>
          </cell>
          <cell r="E79">
            <v>24</v>
          </cell>
          <cell r="F79">
            <v>100</v>
          </cell>
          <cell r="G79">
            <v>208</v>
          </cell>
          <cell r="H79">
            <v>122</v>
          </cell>
          <cell r="I79">
            <v>704</v>
          </cell>
          <cell r="J79">
            <v>134.94</v>
          </cell>
          <cell r="K79">
            <v>13.35</v>
          </cell>
          <cell r="L79">
            <v>148.29</v>
          </cell>
          <cell r="M79">
            <v>9.0026299817924329</v>
          </cell>
          <cell r="N79">
            <v>0.56499999999999995</v>
          </cell>
          <cell r="O79">
            <v>2.415</v>
          </cell>
          <cell r="P79">
            <v>1.85</v>
          </cell>
          <cell r="R79">
            <v>4187.0460945605455</v>
          </cell>
          <cell r="S79">
            <v>23.628318584070797</v>
          </cell>
          <cell r="T79">
            <v>262.46017699115043</v>
          </cell>
          <cell r="V79" t="str">
            <v>Assume WC 9%</v>
          </cell>
          <cell r="W79">
            <v>565</v>
          </cell>
          <cell r="X79">
            <v>1850</v>
          </cell>
        </row>
        <row r="80">
          <cell r="B80">
            <v>42234</v>
          </cell>
          <cell r="C80" t="str">
            <v>B-21</v>
          </cell>
          <cell r="D80" t="str">
            <v>B-21:Zone3</v>
          </cell>
          <cell r="E80">
            <v>6</v>
          </cell>
          <cell r="F80">
            <v>100</v>
          </cell>
          <cell r="G80">
            <v>198</v>
          </cell>
          <cell r="H80">
            <v>116</v>
          </cell>
          <cell r="I80">
            <v>597</v>
          </cell>
          <cell r="J80">
            <v>159.51</v>
          </cell>
          <cell r="K80">
            <v>9.4600000000000009</v>
          </cell>
          <cell r="L80">
            <v>168.97</v>
          </cell>
          <cell r="M80">
            <v>5.5986269752026985</v>
          </cell>
          <cell r="N80">
            <v>0.50700000000000001</v>
          </cell>
          <cell r="O80">
            <v>2.1070000000000002</v>
          </cell>
          <cell r="P80">
            <v>1.6</v>
          </cell>
          <cell r="R80">
            <v>3178.484107579462</v>
          </cell>
          <cell r="S80">
            <v>18.65877712031558</v>
          </cell>
          <cell r="T80">
            <v>333.2741617357002</v>
          </cell>
          <cell r="V80" t="str">
            <v>Lab WC 5.6%</v>
          </cell>
          <cell r="W80">
            <v>507</v>
          </cell>
          <cell r="X80">
            <v>1600</v>
          </cell>
        </row>
        <row r="81">
          <cell r="B81">
            <v>42251</v>
          </cell>
          <cell r="C81" t="str">
            <v>B-21</v>
          </cell>
          <cell r="D81" t="str">
            <v>B-21:Zone3</v>
          </cell>
          <cell r="E81">
            <v>7</v>
          </cell>
          <cell r="F81">
            <v>100</v>
          </cell>
          <cell r="G81">
            <v>198</v>
          </cell>
          <cell r="H81">
            <v>112</v>
          </cell>
          <cell r="I81">
            <v>537</v>
          </cell>
          <cell r="J81">
            <v>89.89</v>
          </cell>
          <cell r="K81">
            <v>5.33</v>
          </cell>
          <cell r="L81">
            <v>95.22</v>
          </cell>
          <cell r="M81">
            <v>5.5975635370720438</v>
          </cell>
          <cell r="N81">
            <v>0.28599999999999998</v>
          </cell>
          <cell r="O81">
            <v>0.96499999999999997</v>
          </cell>
          <cell r="P81">
            <v>0.67900000000000005</v>
          </cell>
          <cell r="R81">
            <v>3181.666481254867</v>
          </cell>
          <cell r="S81">
            <v>18.636363636363637</v>
          </cell>
          <cell r="T81">
            <v>332.93706293706293</v>
          </cell>
          <cell r="V81" t="str">
            <v>GL rate too low</v>
          </cell>
          <cell r="W81">
            <v>286</v>
          </cell>
          <cell r="X81">
            <v>679</v>
          </cell>
        </row>
        <row r="82">
          <cell r="B82">
            <v>42268</v>
          </cell>
          <cell r="C82" t="str">
            <v>B-21</v>
          </cell>
          <cell r="D82" t="str">
            <v>B-21:Zone3</v>
          </cell>
          <cell r="E82">
            <v>23</v>
          </cell>
          <cell r="F82">
            <v>100</v>
          </cell>
          <cell r="G82">
            <v>200</v>
          </cell>
          <cell r="H82">
            <v>96</v>
          </cell>
          <cell r="I82">
            <v>554</v>
          </cell>
          <cell r="J82">
            <v>86</v>
          </cell>
          <cell r="K82">
            <v>5</v>
          </cell>
          <cell r="L82">
            <v>91</v>
          </cell>
          <cell r="M82">
            <v>5.4945054945054945</v>
          </cell>
          <cell r="N82">
            <v>0.10299999999999999</v>
          </cell>
          <cell r="O82">
            <v>1.34</v>
          </cell>
          <cell r="P82">
            <v>1.2370000000000001</v>
          </cell>
          <cell r="R82">
            <v>1197.6744186046512</v>
          </cell>
          <cell r="S82">
            <v>48.543689320388353</v>
          </cell>
          <cell r="T82">
            <v>883.495145631068</v>
          </cell>
          <cell r="V82" t="str">
            <v>WC 5.6%</v>
          </cell>
          <cell r="W82">
            <v>103</v>
          </cell>
          <cell r="X82">
            <v>1237</v>
          </cell>
        </row>
        <row r="83">
          <cell r="B83">
            <v>42279</v>
          </cell>
          <cell r="C83" t="str">
            <v>B-21</v>
          </cell>
          <cell r="D83" t="str">
            <v>B-21:Zone3</v>
          </cell>
          <cell r="E83">
            <v>20</v>
          </cell>
          <cell r="F83">
            <v>100</v>
          </cell>
          <cell r="G83">
            <v>197</v>
          </cell>
          <cell r="H83">
            <v>92</v>
          </cell>
          <cell r="I83">
            <v>660</v>
          </cell>
          <cell r="J83">
            <v>69</v>
          </cell>
          <cell r="K83">
            <v>4</v>
          </cell>
          <cell r="L83">
            <v>73</v>
          </cell>
          <cell r="M83">
            <v>5.4794520547945202</v>
          </cell>
          <cell r="N83">
            <v>8.3000000000000004E-2</v>
          </cell>
          <cell r="O83">
            <v>2.0310000000000001</v>
          </cell>
          <cell r="P83">
            <v>1.948</v>
          </cell>
          <cell r="R83">
            <v>1202.8985507246377</v>
          </cell>
          <cell r="S83">
            <v>48.192771084337352</v>
          </cell>
          <cell r="T83">
            <v>879.51807228915663</v>
          </cell>
          <cell r="V83" t="str">
            <v>WC 5.6%</v>
          </cell>
          <cell r="W83">
            <v>83</v>
          </cell>
          <cell r="X83">
            <v>1948</v>
          </cell>
        </row>
        <row r="84">
          <cell r="B84">
            <v>42291</v>
          </cell>
          <cell r="C84" t="str">
            <v>B-21</v>
          </cell>
          <cell r="D84" t="str">
            <v>B-21:Zone3</v>
          </cell>
          <cell r="E84">
            <v>21</v>
          </cell>
          <cell r="F84">
            <v>100</v>
          </cell>
          <cell r="G84">
            <v>198</v>
          </cell>
          <cell r="H84">
            <v>105</v>
          </cell>
          <cell r="I84">
            <v>653</v>
          </cell>
          <cell r="J84">
            <v>84</v>
          </cell>
          <cell r="K84">
            <v>5</v>
          </cell>
          <cell r="L84">
            <v>89</v>
          </cell>
          <cell r="M84">
            <v>5.617977528089888</v>
          </cell>
          <cell r="N84">
            <v>4.9000000000000002E-2</v>
          </cell>
          <cell r="O84">
            <v>1.9970000000000001</v>
          </cell>
          <cell r="P84">
            <v>1.948</v>
          </cell>
          <cell r="R84">
            <v>583.33333333333337</v>
          </cell>
          <cell r="S84">
            <v>102.04081632653062</v>
          </cell>
          <cell r="T84">
            <v>1816.3265306122448</v>
          </cell>
          <cell r="V84" t="str">
            <v>WC 5.6%</v>
          </cell>
          <cell r="W84">
            <v>49</v>
          </cell>
          <cell r="X84">
            <v>1948</v>
          </cell>
        </row>
        <row r="85">
          <cell r="B85">
            <v>42319</v>
          </cell>
          <cell r="C85" t="str">
            <v>B-21</v>
          </cell>
          <cell r="D85" t="str">
            <v>B-21:Zone3</v>
          </cell>
          <cell r="E85">
            <v>24</v>
          </cell>
          <cell r="F85">
            <v>100</v>
          </cell>
          <cell r="G85">
            <v>200</v>
          </cell>
          <cell r="H85">
            <v>106</v>
          </cell>
          <cell r="I85">
            <v>557</v>
          </cell>
          <cell r="J85">
            <v>109.13</v>
          </cell>
          <cell r="K85">
            <v>9.49</v>
          </cell>
          <cell r="L85">
            <v>118.62</v>
          </cell>
          <cell r="M85">
            <v>8.0003372112628561</v>
          </cell>
          <cell r="N85">
            <v>0.13100000000000001</v>
          </cell>
          <cell r="O85">
            <v>1.383</v>
          </cell>
          <cell r="P85">
            <v>1.252</v>
          </cell>
          <cell r="R85">
            <v>1200.4031888573261</v>
          </cell>
          <cell r="S85">
            <v>72.44274809160305</v>
          </cell>
          <cell r="T85">
            <v>905.49618320610682</v>
          </cell>
          <cell r="V85" t="str">
            <v>WC 8%.</v>
          </cell>
          <cell r="W85">
            <v>131</v>
          </cell>
          <cell r="X85">
            <v>1252</v>
          </cell>
        </row>
        <row r="86">
          <cell r="B86">
            <v>42344</v>
          </cell>
          <cell r="C86" t="str">
            <v>B-21</v>
          </cell>
          <cell r="D86" t="str">
            <v>B-21:Zone3</v>
          </cell>
          <cell r="E86">
            <v>39.5</v>
          </cell>
          <cell r="F86">
            <v>100</v>
          </cell>
          <cell r="G86">
            <v>193</v>
          </cell>
          <cell r="H86">
            <v>123</v>
          </cell>
          <cell r="I86">
            <v>611</v>
          </cell>
          <cell r="J86">
            <v>144.44</v>
          </cell>
          <cell r="K86">
            <v>12.56</v>
          </cell>
          <cell r="L86">
            <v>157</v>
          </cell>
          <cell r="M86">
            <v>8</v>
          </cell>
          <cell r="N86">
            <v>1.165</v>
          </cell>
          <cell r="O86">
            <v>2.5489999999999999</v>
          </cell>
          <cell r="P86">
            <v>1.38</v>
          </cell>
          <cell r="R86">
            <v>8065.6327887011912</v>
          </cell>
          <cell r="S86">
            <v>10.781115879828326</v>
          </cell>
          <cell r="T86">
            <v>134.76394849785407</v>
          </cell>
          <cell r="V86" t="str">
            <v>WC 8%</v>
          </cell>
          <cell r="W86">
            <v>1165</v>
          </cell>
          <cell r="X86">
            <v>1380</v>
          </cell>
        </row>
        <row r="87">
          <cell r="B87">
            <v>42387</v>
          </cell>
          <cell r="C87" t="str">
            <v>B-21</v>
          </cell>
          <cell r="D87" t="str">
            <v>B-21:Zone3</v>
          </cell>
          <cell r="E87">
            <v>23</v>
          </cell>
          <cell r="F87">
            <v>100</v>
          </cell>
          <cell r="G87">
            <v>195</v>
          </cell>
          <cell r="H87">
            <v>107</v>
          </cell>
          <cell r="I87">
            <v>534</v>
          </cell>
          <cell r="J87">
            <v>81.66</v>
          </cell>
          <cell r="K87">
            <v>18.29</v>
          </cell>
          <cell r="L87">
            <v>99.95</v>
          </cell>
          <cell r="M87">
            <v>18.299149574787393</v>
          </cell>
          <cell r="N87">
            <v>0.374</v>
          </cell>
          <cell r="O87">
            <v>1.74</v>
          </cell>
          <cell r="P87">
            <v>1.36</v>
          </cell>
          <cell r="R87">
            <v>4579.9657114866523</v>
          </cell>
          <cell r="T87">
            <v>267.37967914438502</v>
          </cell>
          <cell r="V87" t="str">
            <v>Lab WC 18.3% (18 Jan 2016)</v>
          </cell>
          <cell r="W87">
            <v>374</v>
          </cell>
          <cell r="X87">
            <v>1360</v>
          </cell>
        </row>
        <row r="88">
          <cell r="B88">
            <v>42415</v>
          </cell>
          <cell r="C88" t="str">
            <v>B-21</v>
          </cell>
          <cell r="D88" t="str">
            <v>B-21:Zone3</v>
          </cell>
          <cell r="E88">
            <v>22</v>
          </cell>
          <cell r="F88">
            <v>100</v>
          </cell>
          <cell r="G88">
            <v>195</v>
          </cell>
          <cell r="H88">
            <v>102</v>
          </cell>
          <cell r="I88">
            <v>553</v>
          </cell>
          <cell r="J88">
            <v>75.290000000000006</v>
          </cell>
          <cell r="K88">
            <v>16.86</v>
          </cell>
          <cell r="L88">
            <v>92.15</v>
          </cell>
          <cell r="M88">
            <v>18.296256104177971</v>
          </cell>
          <cell r="N88">
            <v>2.7E-2</v>
          </cell>
          <cell r="O88">
            <v>0.09</v>
          </cell>
          <cell r="P88">
            <v>1.26</v>
          </cell>
          <cell r="R88">
            <v>358.61336166821621</v>
          </cell>
          <cell r="S88">
            <v>624.44444444444446</v>
          </cell>
          <cell r="T88">
            <v>3412.962962962963</v>
          </cell>
          <cell r="V88" t="str">
            <v>Assume Lab WC 18.3% (18 Jan 2016)</v>
          </cell>
          <cell r="W88">
            <v>27</v>
          </cell>
          <cell r="X88">
            <v>1260</v>
          </cell>
        </row>
        <row r="89">
          <cell r="B89">
            <v>42433</v>
          </cell>
          <cell r="C89" t="str">
            <v>B-21</v>
          </cell>
          <cell r="D89" t="str">
            <v>B-21:Zone3</v>
          </cell>
          <cell r="E89">
            <v>24</v>
          </cell>
          <cell r="F89">
            <v>100</v>
          </cell>
          <cell r="G89">
            <v>194</v>
          </cell>
          <cell r="H89">
            <v>97</v>
          </cell>
          <cell r="I89">
            <v>548</v>
          </cell>
          <cell r="J89">
            <v>83.56</v>
          </cell>
          <cell r="K89">
            <v>7.27</v>
          </cell>
          <cell r="L89">
            <v>90.83</v>
          </cell>
          <cell r="M89">
            <v>8.0039634481999347</v>
          </cell>
          <cell r="N89">
            <v>0.1</v>
          </cell>
          <cell r="O89">
            <v>1.29</v>
          </cell>
          <cell r="P89">
            <v>1.19</v>
          </cell>
          <cell r="R89">
            <v>1196.7448539971278</v>
          </cell>
          <cell r="S89">
            <v>72.7</v>
          </cell>
          <cell r="T89">
            <v>908.3</v>
          </cell>
          <cell r="V89" t="str">
            <v>Assume WC 8%. Lab WC 0% (1 Mar 2016)</v>
          </cell>
          <cell r="W89">
            <v>100</v>
          </cell>
          <cell r="X89">
            <v>1190</v>
          </cell>
        </row>
        <row r="90">
          <cell r="B90">
            <v>42450</v>
          </cell>
          <cell r="C90" t="str">
            <v>B-21</v>
          </cell>
          <cell r="D90" t="str">
            <v>B-21:Zone3</v>
          </cell>
          <cell r="E90">
            <v>12</v>
          </cell>
          <cell r="F90">
            <v>100</v>
          </cell>
          <cell r="G90">
            <v>153</v>
          </cell>
          <cell r="H90">
            <v>101</v>
          </cell>
          <cell r="I90">
            <v>538</v>
          </cell>
          <cell r="J90">
            <v>89.11</v>
          </cell>
          <cell r="K90">
            <v>7.75</v>
          </cell>
          <cell r="L90">
            <v>96.86</v>
          </cell>
          <cell r="M90">
            <v>8.00123890150733</v>
          </cell>
          <cell r="N90">
            <v>0.107</v>
          </cell>
          <cell r="O90">
            <v>1.72</v>
          </cell>
          <cell r="P90">
            <v>1.62</v>
          </cell>
          <cell r="R90">
            <v>1200.7631017843116</v>
          </cell>
          <cell r="S90">
            <v>72.429906542056074</v>
          </cell>
          <cell r="T90">
            <v>905.23364485981313</v>
          </cell>
          <cell r="V90" t="str">
            <v>Assume WC 8%</v>
          </cell>
          <cell r="W90">
            <v>107</v>
          </cell>
          <cell r="X90">
            <v>1620</v>
          </cell>
        </row>
        <row r="91">
          <cell r="B91">
            <v>42514</v>
          </cell>
          <cell r="C91" t="str">
            <v>B-21</v>
          </cell>
          <cell r="D91" t="str">
            <v>B-21:Zone3</v>
          </cell>
          <cell r="E91">
            <v>25</v>
          </cell>
          <cell r="F91">
            <v>100</v>
          </cell>
          <cell r="G91">
            <v>181</v>
          </cell>
          <cell r="H91">
            <v>104</v>
          </cell>
          <cell r="I91">
            <v>529</v>
          </cell>
          <cell r="J91">
            <v>66.37</v>
          </cell>
          <cell r="K91">
            <v>5.77</v>
          </cell>
          <cell r="L91">
            <v>72.14</v>
          </cell>
          <cell r="M91">
            <v>7.9983365677848628</v>
          </cell>
          <cell r="N91">
            <v>0.08</v>
          </cell>
          <cell r="O91">
            <v>1.52</v>
          </cell>
          <cell r="P91">
            <v>1.44</v>
          </cell>
          <cell r="R91">
            <v>1205.3638692180202</v>
          </cell>
          <cell r="S91">
            <v>72.125</v>
          </cell>
          <cell r="T91">
            <v>901.75</v>
          </cell>
          <cell r="V91" t="str">
            <v>Assume WC 8%</v>
          </cell>
          <cell r="W91">
            <v>80</v>
          </cell>
          <cell r="X91">
            <v>1440</v>
          </cell>
        </row>
        <row r="92">
          <cell r="B92">
            <v>42522</v>
          </cell>
          <cell r="C92" t="str">
            <v>B-21</v>
          </cell>
          <cell r="D92" t="str">
            <v>B-21:Zone3</v>
          </cell>
          <cell r="E92">
            <v>23</v>
          </cell>
          <cell r="F92">
            <v>100</v>
          </cell>
          <cell r="G92">
            <v>162</v>
          </cell>
          <cell r="H92">
            <v>107</v>
          </cell>
          <cell r="I92">
            <v>524</v>
          </cell>
          <cell r="J92">
            <v>56.68</v>
          </cell>
          <cell r="K92">
            <v>12.69</v>
          </cell>
          <cell r="L92">
            <v>69.37</v>
          </cell>
          <cell r="M92">
            <v>18.29321032146461</v>
          </cell>
          <cell r="N92">
            <v>6.8000000000000005E-2</v>
          </cell>
          <cell r="O92">
            <v>1.69</v>
          </cell>
          <cell r="P92">
            <v>1.62</v>
          </cell>
          <cell r="R92">
            <v>1199.7177134791814</v>
          </cell>
          <cell r="T92">
            <v>1020.1470588235294</v>
          </cell>
          <cell r="V92" t="str">
            <v>Assume WC 18.2%. GL meter = 2.29 MM.</v>
          </cell>
          <cell r="W92">
            <v>68</v>
          </cell>
          <cell r="X92">
            <v>1620</v>
          </cell>
        </row>
        <row r="93">
          <cell r="B93">
            <v>42535</v>
          </cell>
          <cell r="C93" t="str">
            <v>B-21</v>
          </cell>
          <cell r="D93" t="str">
            <v>B-21:Zone3</v>
          </cell>
          <cell r="E93">
            <v>16</v>
          </cell>
          <cell r="F93">
            <v>100</v>
          </cell>
          <cell r="G93">
            <v>172</v>
          </cell>
          <cell r="H93">
            <v>121</v>
          </cell>
          <cell r="I93">
            <v>634</v>
          </cell>
          <cell r="J93">
            <v>81.319999999999993</v>
          </cell>
          <cell r="K93">
            <v>18.22</v>
          </cell>
          <cell r="L93">
            <v>99.54</v>
          </cell>
          <cell r="M93">
            <v>18.304199316857545</v>
          </cell>
          <cell r="N93">
            <v>9.8000000000000004E-2</v>
          </cell>
          <cell r="O93">
            <v>2.5379999999999998</v>
          </cell>
          <cell r="P93">
            <v>2.44</v>
          </cell>
          <cell r="R93">
            <v>1205.115592720118</v>
          </cell>
          <cell r="S93">
            <v>185.91836734693877</v>
          </cell>
          <cell r="T93">
            <v>1015.7142857142857</v>
          </cell>
          <cell r="V93" t="str">
            <v xml:space="preserve">Assume WC 18.3%. GL meter = 2.54 MM. </v>
          </cell>
          <cell r="W93">
            <v>98</v>
          </cell>
          <cell r="X93">
            <v>2440</v>
          </cell>
        </row>
        <row r="94">
          <cell r="B94">
            <v>42551</v>
          </cell>
          <cell r="C94" t="str">
            <v>B-21</v>
          </cell>
          <cell r="D94" t="str">
            <v>B-21:Zone3</v>
          </cell>
          <cell r="E94">
            <v>24</v>
          </cell>
          <cell r="F94">
            <v>100</v>
          </cell>
          <cell r="G94">
            <v>166</v>
          </cell>
          <cell r="H94">
            <v>128</v>
          </cell>
          <cell r="I94">
            <v>502</v>
          </cell>
          <cell r="J94">
            <v>120.77</v>
          </cell>
          <cell r="K94">
            <v>27.05</v>
          </cell>
          <cell r="L94">
            <v>147.82</v>
          </cell>
          <cell r="M94">
            <v>18.299282911649303</v>
          </cell>
          <cell r="N94">
            <v>0.39400000000000002</v>
          </cell>
          <cell r="O94">
            <v>2.5099999999999998</v>
          </cell>
          <cell r="P94">
            <v>2.12</v>
          </cell>
          <cell r="R94">
            <v>3262.399602550302</v>
          </cell>
          <cell r="S94">
            <v>68.654822335025386</v>
          </cell>
          <cell r="T94">
            <v>375.17766497461929</v>
          </cell>
          <cell r="V94" t="str">
            <v xml:space="preserve">Assume WC 18.3%. GL = 2.12 MM, Gas TS = 2.51 MM. </v>
          </cell>
          <cell r="W94">
            <v>394</v>
          </cell>
          <cell r="X94">
            <v>2120</v>
          </cell>
        </row>
        <row r="95">
          <cell r="B95">
            <v>42619</v>
          </cell>
          <cell r="C95" t="str">
            <v>B-21</v>
          </cell>
          <cell r="D95" t="str">
            <v>B-21:Zone3</v>
          </cell>
          <cell r="E95">
            <v>24</v>
          </cell>
          <cell r="F95">
            <v>100</v>
          </cell>
          <cell r="G95">
            <v>206</v>
          </cell>
          <cell r="H95">
            <v>131</v>
          </cell>
          <cell r="I95">
            <v>797</v>
          </cell>
          <cell r="J95">
            <v>77.73</v>
          </cell>
          <cell r="K95">
            <v>27.31</v>
          </cell>
          <cell r="L95">
            <v>105.04</v>
          </cell>
          <cell r="M95">
            <v>25.999619192688499</v>
          </cell>
          <cell r="N95">
            <v>9.2999999999999999E-2</v>
          </cell>
          <cell r="O95">
            <v>2.1800000000000002</v>
          </cell>
          <cell r="P95">
            <v>2.09</v>
          </cell>
          <cell r="R95">
            <v>1196.4492473948283</v>
          </cell>
          <cell r="S95">
            <v>293.6559139784946</v>
          </cell>
          <cell r="T95">
            <v>1129.4623655913979</v>
          </cell>
          <cell r="V95" t="str">
            <v xml:space="preserve">WC 26% (5 Sep 2016). GL meter = 2.36 MM. Gas TS = 2.18 MM. </v>
          </cell>
          <cell r="W95">
            <v>93</v>
          </cell>
          <cell r="X95">
            <v>2090</v>
          </cell>
        </row>
        <row r="96">
          <cell r="B96">
            <v>42722</v>
          </cell>
          <cell r="C96" t="str">
            <v>B-21</v>
          </cell>
          <cell r="D96" t="str">
            <v>B-21:Zone3</v>
          </cell>
          <cell r="E96">
            <v>21</v>
          </cell>
          <cell r="F96">
            <v>100</v>
          </cell>
          <cell r="G96">
            <v>209</v>
          </cell>
          <cell r="H96">
            <v>101</v>
          </cell>
          <cell r="I96">
            <v>837</v>
          </cell>
          <cell r="J96">
            <v>107.29</v>
          </cell>
          <cell r="K96">
            <v>5.5</v>
          </cell>
          <cell r="L96">
            <v>112.79</v>
          </cell>
          <cell r="M96">
            <v>4.8763188225906555</v>
          </cell>
          <cell r="N96">
            <v>0.1</v>
          </cell>
          <cell r="O96">
            <v>3.14</v>
          </cell>
          <cell r="P96">
            <v>3.04</v>
          </cell>
          <cell r="R96">
            <v>932.05331344952936</v>
          </cell>
          <cell r="S96">
            <v>55</v>
          </cell>
          <cell r="T96">
            <v>1127.9000000000001</v>
          </cell>
          <cell r="V96" t="str">
            <v>WC Oil outlet = 0%. WC water outlet = 5%. GL meter = 3.04 MM. Gas TS = 3.14 MM.</v>
          </cell>
          <cell r="W96">
            <v>100</v>
          </cell>
          <cell r="X96">
            <v>3040</v>
          </cell>
        </row>
        <row r="97">
          <cell r="B97">
            <v>42742</v>
          </cell>
          <cell r="C97" t="str">
            <v>B-21</v>
          </cell>
          <cell r="D97" t="str">
            <v>B-21:Zone3</v>
          </cell>
          <cell r="E97">
            <v>22</v>
          </cell>
          <cell r="F97">
            <v>100</v>
          </cell>
          <cell r="G97">
            <v>189</v>
          </cell>
          <cell r="H97">
            <v>102</v>
          </cell>
          <cell r="I97">
            <v>638</v>
          </cell>
          <cell r="J97">
            <v>52.191000000000003</v>
          </cell>
          <cell r="K97">
            <v>25.706</v>
          </cell>
          <cell r="L97">
            <v>77.897000000000006</v>
          </cell>
          <cell r="M97">
            <v>32.999987162535142</v>
          </cell>
          <cell r="N97">
            <v>6.9000000000000006E-2</v>
          </cell>
          <cell r="O97">
            <v>2.8</v>
          </cell>
          <cell r="P97">
            <v>2.73</v>
          </cell>
          <cell r="R97">
            <v>1322.0670230499511</v>
          </cell>
          <cell r="T97">
            <v>1128.9420289855072</v>
          </cell>
          <cell r="V97" t="str">
            <v xml:space="preserve">WC 33%. GL meter = 2.97 MM. Gas TS = 2.8 MM. </v>
          </cell>
          <cell r="W97">
            <v>69</v>
          </cell>
          <cell r="X97">
            <v>2730</v>
          </cell>
        </row>
        <row r="98">
          <cell r="B98">
            <v>42752</v>
          </cell>
          <cell r="C98" t="str">
            <v>B-21</v>
          </cell>
          <cell r="D98" t="str">
            <v>B-21:Zone3</v>
          </cell>
          <cell r="E98">
            <v>23</v>
          </cell>
          <cell r="F98">
            <v>100</v>
          </cell>
          <cell r="G98">
            <v>207</v>
          </cell>
          <cell r="H98">
            <v>97</v>
          </cell>
          <cell r="I98">
            <v>675</v>
          </cell>
          <cell r="J98">
            <v>60.4</v>
          </cell>
          <cell r="K98">
            <v>3.1789999999999998</v>
          </cell>
          <cell r="L98">
            <v>63.579000000000001</v>
          </cell>
          <cell r="M98">
            <v>5.0000786423190045</v>
          </cell>
          <cell r="N98">
            <v>5.6000000000000001E-2</v>
          </cell>
          <cell r="O98">
            <v>2.66</v>
          </cell>
          <cell r="P98">
            <v>2.6</v>
          </cell>
          <cell r="R98">
            <v>927.15231788079473</v>
          </cell>
          <cell r="S98">
            <v>56.767857142857146</v>
          </cell>
          <cell r="T98">
            <v>1135.3571428571429</v>
          </cell>
          <cell r="V98" t="str">
            <v xml:space="preserve">WC = 5% (18 Jan 2017). Gas TS = 2.66 MM. GL meter = 3.04 MM. </v>
          </cell>
          <cell r="W98">
            <v>56</v>
          </cell>
          <cell r="X98">
            <v>2600</v>
          </cell>
        </row>
        <row r="99">
          <cell r="B99">
            <v>42754</v>
          </cell>
          <cell r="C99" t="str">
            <v>B-21</v>
          </cell>
          <cell r="D99" t="str">
            <v>B-21:Zone3</v>
          </cell>
          <cell r="E99">
            <v>3</v>
          </cell>
          <cell r="F99">
            <v>100</v>
          </cell>
          <cell r="G99">
            <v>204</v>
          </cell>
          <cell r="H99">
            <v>97</v>
          </cell>
          <cell r="I99">
            <v>825</v>
          </cell>
          <cell r="J99">
            <v>51.3</v>
          </cell>
          <cell r="K99">
            <v>2.7</v>
          </cell>
          <cell r="L99">
            <v>54</v>
          </cell>
          <cell r="M99">
            <v>5</v>
          </cell>
          <cell r="N99">
            <v>4.8000000000000001E-2</v>
          </cell>
          <cell r="O99">
            <v>3.28</v>
          </cell>
          <cell r="P99">
            <v>3.23</v>
          </cell>
          <cell r="R99">
            <v>935.67251461988303</v>
          </cell>
          <cell r="S99">
            <v>56.25</v>
          </cell>
          <cell r="T99">
            <v>0</v>
          </cell>
          <cell r="V99" t="str">
            <v xml:space="preserve">WC = 5%. Gas TS = 3.28 MM. GL meter = 3.92 MM. </v>
          </cell>
          <cell r="W99">
            <v>48</v>
          </cell>
          <cell r="X99">
            <v>3230</v>
          </cell>
        </row>
        <row r="100">
          <cell r="B100">
            <v>42779</v>
          </cell>
          <cell r="C100" t="str">
            <v>B-21</v>
          </cell>
          <cell r="D100" t="str">
            <v>B-21:Zone3</v>
          </cell>
          <cell r="E100">
            <v>18</v>
          </cell>
          <cell r="F100">
            <v>100</v>
          </cell>
          <cell r="G100">
            <v>192</v>
          </cell>
          <cell r="H100">
            <v>83</v>
          </cell>
          <cell r="I100">
            <v>762</v>
          </cell>
          <cell r="J100">
            <v>56.82</v>
          </cell>
          <cell r="K100">
            <v>17.63</v>
          </cell>
          <cell r="L100">
            <v>74.45</v>
          </cell>
          <cell r="M100">
            <v>23.680322364002688</v>
          </cell>
          <cell r="N100">
            <v>6.6000000000000003E-2</v>
          </cell>
          <cell r="O100">
            <v>2.6</v>
          </cell>
          <cell r="P100">
            <v>2.54</v>
          </cell>
          <cell r="R100">
            <v>1161.5628299894404</v>
          </cell>
          <cell r="S100">
            <v>267.12121212121212</v>
          </cell>
          <cell r="T100">
            <v>1128.7878787878788</v>
          </cell>
          <cell r="V100" t="str">
            <v xml:space="preserve">WC 23.68%. Gas TS = 2.60 MM. GL meter = 3.1 MM. </v>
          </cell>
          <cell r="W100">
            <v>66</v>
          </cell>
          <cell r="X100">
            <v>2540</v>
          </cell>
        </row>
        <row r="101">
          <cell r="B101">
            <v>42809</v>
          </cell>
          <cell r="C101" t="str">
            <v>B-21</v>
          </cell>
          <cell r="D101" t="str">
            <v>B-21:Zone3</v>
          </cell>
          <cell r="E101">
            <v>22</v>
          </cell>
          <cell r="F101">
            <v>100</v>
          </cell>
          <cell r="G101">
            <v>195</v>
          </cell>
          <cell r="H101">
            <v>90</v>
          </cell>
          <cell r="I101">
            <v>821</v>
          </cell>
          <cell r="J101">
            <v>56.2</v>
          </cell>
          <cell r="K101">
            <v>5.6</v>
          </cell>
          <cell r="L101">
            <v>61.8</v>
          </cell>
          <cell r="M101">
            <v>9.0614886731391593</v>
          </cell>
          <cell r="N101">
            <v>6.7400000000000002E-2</v>
          </cell>
          <cell r="O101">
            <v>2.8742000000000001</v>
          </cell>
          <cell r="P101">
            <v>2.8068</v>
          </cell>
          <cell r="R101">
            <v>1199.288256227758</v>
          </cell>
          <cell r="T101">
            <v>919.88130563798222</v>
          </cell>
          <cell r="V101" t="str">
            <v>WC 9%updated Mar</v>
          </cell>
          <cell r="W101">
            <v>67.400000000000006</v>
          </cell>
          <cell r="X101">
            <v>2806.8</v>
          </cell>
        </row>
        <row r="102">
          <cell r="B102">
            <v>42917</v>
          </cell>
          <cell r="C102" t="str">
            <v>B-21</v>
          </cell>
          <cell r="D102" t="str">
            <v>B-21:Zone3</v>
          </cell>
          <cell r="E102">
            <v>22</v>
          </cell>
          <cell r="F102">
            <v>100</v>
          </cell>
          <cell r="G102">
            <v>192</v>
          </cell>
          <cell r="H102">
            <v>82</v>
          </cell>
          <cell r="I102">
            <v>1119</v>
          </cell>
          <cell r="J102">
            <v>31.9</v>
          </cell>
          <cell r="K102">
            <v>0</v>
          </cell>
          <cell r="L102">
            <v>31.9</v>
          </cell>
          <cell r="M102">
            <v>0</v>
          </cell>
          <cell r="N102">
            <v>0.04</v>
          </cell>
          <cell r="O102">
            <v>2.4</v>
          </cell>
          <cell r="P102">
            <v>2.38</v>
          </cell>
          <cell r="R102">
            <v>1253.9184952978057</v>
          </cell>
          <cell r="T102">
            <v>797.5</v>
          </cell>
          <cell r="V102" t="str">
            <v>GL meter 3.5 MM, WC 0 % per 20 June 2017</v>
          </cell>
          <cell r="W102">
            <v>40</v>
          </cell>
          <cell r="X102">
            <v>2380</v>
          </cell>
        </row>
        <row r="103">
          <cell r="B103">
            <v>42945</v>
          </cell>
          <cell r="C103" t="str">
            <v>B-21</v>
          </cell>
          <cell r="D103" t="str">
            <v>B-21:Zone3</v>
          </cell>
          <cell r="E103">
            <v>24</v>
          </cell>
          <cell r="F103">
            <v>100</v>
          </cell>
          <cell r="G103">
            <v>184</v>
          </cell>
          <cell r="H103">
            <v>92.87</v>
          </cell>
          <cell r="I103">
            <v>804.31</v>
          </cell>
          <cell r="J103">
            <v>37.5</v>
          </cell>
          <cell r="K103">
            <v>4.5999999999999996</v>
          </cell>
          <cell r="L103">
            <v>42.1</v>
          </cell>
          <cell r="M103">
            <v>10.926365795724466</v>
          </cell>
          <cell r="N103">
            <v>0.05</v>
          </cell>
          <cell r="O103">
            <v>2.2400000000000002</v>
          </cell>
          <cell r="P103">
            <v>2.19</v>
          </cell>
          <cell r="R103">
            <v>1333.3333333333333</v>
          </cell>
          <cell r="T103">
            <v>842</v>
          </cell>
          <cell r="V103" t="str">
            <v>GL meter 3.2 MM, WC use update july 11%, plan to reduce GL injection</v>
          </cell>
          <cell r="W103">
            <v>50</v>
          </cell>
          <cell r="X103">
            <v>2190</v>
          </cell>
        </row>
        <row r="104">
          <cell r="B104">
            <v>42978</v>
          </cell>
          <cell r="C104" t="str">
            <v>B-21</v>
          </cell>
          <cell r="D104" t="str">
            <v>B-21:Zone3</v>
          </cell>
          <cell r="E104">
            <v>23.5</v>
          </cell>
          <cell r="F104">
            <v>100</v>
          </cell>
          <cell r="G104">
            <v>191</v>
          </cell>
          <cell r="H104">
            <v>90.5</v>
          </cell>
          <cell r="I104">
            <v>935</v>
          </cell>
          <cell r="J104">
            <v>30.95</v>
          </cell>
          <cell r="K104">
            <v>3.8</v>
          </cell>
          <cell r="L104">
            <v>34.75</v>
          </cell>
          <cell r="M104">
            <v>10.935251798561151</v>
          </cell>
          <cell r="N104">
            <v>3.6999999999999998E-2</v>
          </cell>
          <cell r="O104">
            <v>1.18</v>
          </cell>
          <cell r="P104">
            <v>1.1399999999999999</v>
          </cell>
          <cell r="R104">
            <v>1195.4765751211633</v>
          </cell>
          <cell r="T104">
            <v>939.72972972972968</v>
          </cell>
          <cell r="V104" t="str">
            <v>GL 2.6 MM</v>
          </cell>
          <cell r="W104">
            <v>37</v>
          </cell>
          <cell r="X104">
            <v>1140</v>
          </cell>
        </row>
        <row r="105">
          <cell r="B105">
            <v>43006</v>
          </cell>
          <cell r="C105" t="str">
            <v>B-21</v>
          </cell>
          <cell r="D105" t="str">
            <v>B-21:Zone3</v>
          </cell>
          <cell r="E105">
            <v>27</v>
          </cell>
          <cell r="F105">
            <v>100</v>
          </cell>
          <cell r="G105">
            <v>193</v>
          </cell>
          <cell r="H105">
            <v>100</v>
          </cell>
          <cell r="I105">
            <v>651</v>
          </cell>
          <cell r="J105">
            <v>33.54</v>
          </cell>
          <cell r="K105">
            <v>4.0999999999999996</v>
          </cell>
          <cell r="L105">
            <v>37.64</v>
          </cell>
          <cell r="M105">
            <v>10.892667375132838</v>
          </cell>
          <cell r="N105">
            <v>0.04</v>
          </cell>
          <cell r="O105">
            <v>1.05</v>
          </cell>
          <cell r="P105">
            <v>1.01</v>
          </cell>
          <cell r="R105">
            <v>1192.6058437686345</v>
          </cell>
          <cell r="T105">
            <v>941</v>
          </cell>
          <cell r="V105" t="str">
            <v>GL 2.3 MM, need to increase GL</v>
          </cell>
          <cell r="W105">
            <v>40</v>
          </cell>
          <cell r="X105">
            <v>1010</v>
          </cell>
        </row>
        <row r="106">
          <cell r="B106">
            <v>43021</v>
          </cell>
          <cell r="C106" t="str">
            <v>B-21</v>
          </cell>
          <cell r="D106" t="str">
            <v>B-21:Zone3</v>
          </cell>
          <cell r="E106">
            <v>21</v>
          </cell>
          <cell r="F106">
            <v>100</v>
          </cell>
          <cell r="G106">
            <v>193</v>
          </cell>
          <cell r="H106">
            <v>89.69</v>
          </cell>
          <cell r="I106">
            <v>825</v>
          </cell>
          <cell r="J106">
            <v>37.4</v>
          </cell>
          <cell r="K106">
            <v>4.5999999999999996</v>
          </cell>
          <cell r="L106">
            <v>42</v>
          </cell>
          <cell r="M106">
            <v>10.952380952380953</v>
          </cell>
          <cell r="N106">
            <v>4.4999999999999998E-2</v>
          </cell>
          <cell r="O106">
            <v>1.21</v>
          </cell>
          <cell r="P106">
            <v>1.17</v>
          </cell>
          <cell r="R106">
            <v>1203.2085561497327</v>
          </cell>
          <cell r="T106">
            <v>933.77777777777783</v>
          </cell>
          <cell r="V106" t="str">
            <v>GL meter 2.3 MM</v>
          </cell>
          <cell r="W106">
            <v>45</v>
          </cell>
          <cell r="X106">
            <v>1170</v>
          </cell>
        </row>
        <row r="107">
          <cell r="B107">
            <v>43041</v>
          </cell>
          <cell r="C107" t="str">
            <v>B-21</v>
          </cell>
          <cell r="D107" t="str">
            <v>B-21:Zone3</v>
          </cell>
          <cell r="E107">
            <v>23</v>
          </cell>
          <cell r="F107">
            <v>100</v>
          </cell>
          <cell r="G107">
            <v>195</v>
          </cell>
          <cell r="H107">
            <v>105</v>
          </cell>
          <cell r="I107">
            <v>729</v>
          </cell>
          <cell r="J107">
            <v>109.91</v>
          </cell>
          <cell r="K107">
            <v>13.6</v>
          </cell>
          <cell r="L107">
            <v>123.51</v>
          </cell>
          <cell r="M107">
            <v>11.011254149461582</v>
          </cell>
          <cell r="N107">
            <v>0.13200000000000001</v>
          </cell>
          <cell r="O107">
            <v>2.87</v>
          </cell>
          <cell r="P107">
            <v>2.74</v>
          </cell>
          <cell r="R107">
            <v>1200.9826221453916</v>
          </cell>
          <cell r="T107">
            <v>935.530303030303</v>
          </cell>
          <cell r="V107" t="str">
            <v>increase GL meter 3.4 MM. Model proved. WC Well B-21 = 11%</v>
          </cell>
          <cell r="W107">
            <v>132</v>
          </cell>
          <cell r="X107">
            <v>2740</v>
          </cell>
        </row>
        <row r="108">
          <cell r="B108">
            <v>43070</v>
          </cell>
          <cell r="C108" t="str">
            <v>B-21</v>
          </cell>
          <cell r="D108" t="str">
            <v>B-21:Zone3</v>
          </cell>
          <cell r="E108">
            <v>24</v>
          </cell>
          <cell r="F108">
            <v>100</v>
          </cell>
          <cell r="G108">
            <v>211.88</v>
          </cell>
          <cell r="I108">
            <v>799.04</v>
          </cell>
          <cell r="J108">
            <v>104.21</v>
          </cell>
          <cell r="K108">
            <v>12.9</v>
          </cell>
          <cell r="L108">
            <v>117.11</v>
          </cell>
          <cell r="M108">
            <v>11.015284774997864</v>
          </cell>
          <cell r="N108">
            <v>0.125</v>
          </cell>
          <cell r="O108">
            <v>3.11</v>
          </cell>
          <cell r="P108">
            <v>2.98</v>
          </cell>
          <cell r="R108">
            <v>1199.5010075808464</v>
          </cell>
          <cell r="T108">
            <v>936.72</v>
          </cell>
          <cell r="V108" t="str">
            <v>GL meter 3.5 MM</v>
          </cell>
          <cell r="W108">
            <v>125</v>
          </cell>
          <cell r="X108">
            <v>2980</v>
          </cell>
        </row>
        <row r="109">
          <cell r="B109">
            <v>43090</v>
          </cell>
          <cell r="C109" t="str">
            <v>B-21</v>
          </cell>
          <cell r="D109" t="str">
            <v>B-21:Zone3</v>
          </cell>
          <cell r="E109">
            <v>20</v>
          </cell>
          <cell r="F109">
            <v>100</v>
          </cell>
          <cell r="G109">
            <v>191</v>
          </cell>
          <cell r="H109">
            <v>88</v>
          </cell>
          <cell r="I109">
            <v>964</v>
          </cell>
          <cell r="J109">
            <v>83.38</v>
          </cell>
          <cell r="K109">
            <v>10.3</v>
          </cell>
          <cell r="L109">
            <v>93.68</v>
          </cell>
          <cell r="M109">
            <v>10.994876174210077</v>
          </cell>
          <cell r="N109">
            <v>0.1</v>
          </cell>
          <cell r="O109">
            <v>3.1</v>
          </cell>
          <cell r="P109">
            <v>3</v>
          </cell>
          <cell r="R109">
            <v>1199.3283761093787</v>
          </cell>
          <cell r="T109">
            <v>936.798</v>
          </cell>
          <cell r="V109" t="str">
            <v>GL meter 3.5 MM, lower total fluid</v>
          </cell>
          <cell r="W109">
            <v>100</v>
          </cell>
          <cell r="X109">
            <v>3000</v>
          </cell>
          <cell r="Y109" t="str">
            <v>FGS</v>
          </cell>
        </row>
        <row r="110">
          <cell r="B110">
            <v>43202</v>
          </cell>
          <cell r="C110" t="str">
            <v>B-21</v>
          </cell>
          <cell r="D110" t="str">
            <v>B-21:Zone3</v>
          </cell>
          <cell r="E110">
            <v>24</v>
          </cell>
          <cell r="F110">
            <v>100</v>
          </cell>
          <cell r="G110">
            <v>200.44</v>
          </cell>
          <cell r="H110">
            <v>87.49</v>
          </cell>
          <cell r="I110">
            <v>1100.07</v>
          </cell>
          <cell r="J110">
            <v>42.37</v>
          </cell>
          <cell r="K110">
            <v>5.2</v>
          </cell>
          <cell r="L110">
            <v>47.57</v>
          </cell>
          <cell r="M110">
            <v>10.931259196972881</v>
          </cell>
          <cell r="N110">
            <v>5.0999999999999997E-2</v>
          </cell>
          <cell r="O110">
            <v>1.81</v>
          </cell>
          <cell r="P110">
            <v>1.76</v>
          </cell>
          <cell r="R110">
            <v>1203.6818503658249</v>
          </cell>
          <cell r="T110">
            <v>933.52941176470586</v>
          </cell>
          <cell r="V110" t="str">
            <v>GL 2.4 MM. lower liquid with higher CHP, meed to bleed off CP</v>
          </cell>
          <cell r="W110">
            <v>51</v>
          </cell>
          <cell r="X110">
            <v>1760</v>
          </cell>
        </row>
        <row r="111">
          <cell r="B111">
            <v>43246</v>
          </cell>
          <cell r="C111" t="str">
            <v>B-21</v>
          </cell>
          <cell r="D111" t="str">
            <v>B-21:Zone3</v>
          </cell>
          <cell r="E111">
            <v>45.3</v>
          </cell>
          <cell r="F111">
            <v>100</v>
          </cell>
          <cell r="G111">
            <v>182.01</v>
          </cell>
          <cell r="H111">
            <v>87.13</v>
          </cell>
          <cell r="I111">
            <v>1209.31</v>
          </cell>
          <cell r="J111">
            <v>51.95</v>
          </cell>
          <cell r="K111">
            <v>6.4</v>
          </cell>
          <cell r="L111">
            <v>58.35</v>
          </cell>
          <cell r="M111">
            <v>10.968294772922022</v>
          </cell>
          <cell r="N111">
            <v>6.2E-2</v>
          </cell>
          <cell r="O111">
            <v>2.23</v>
          </cell>
          <cell r="P111">
            <v>2.17</v>
          </cell>
          <cell r="R111">
            <v>1193.4552454282964</v>
          </cell>
          <cell r="T111">
            <v>941.45161290322585</v>
          </cell>
          <cell r="V111" t="str">
            <v>After bleed off CHP to ~300 psig, GL meter 3.3 MM</v>
          </cell>
          <cell r="W111">
            <v>62</v>
          </cell>
          <cell r="X111">
            <v>2170</v>
          </cell>
        </row>
        <row r="112">
          <cell r="B112">
            <v>43282</v>
          </cell>
          <cell r="C112" t="str">
            <v>B-21</v>
          </cell>
          <cell r="D112" t="str">
            <v>B-21:Zone3</v>
          </cell>
          <cell r="E112">
            <v>24</v>
          </cell>
          <cell r="F112">
            <v>100</v>
          </cell>
          <cell r="G112">
            <v>187.27</v>
          </cell>
          <cell r="H112">
            <v>85.39</v>
          </cell>
          <cell r="I112">
            <v>1204.18</v>
          </cell>
          <cell r="J112">
            <v>39.03</v>
          </cell>
          <cell r="K112">
            <v>4.8</v>
          </cell>
          <cell r="L112">
            <v>43.83</v>
          </cell>
          <cell r="M112">
            <v>10.951403148528405</v>
          </cell>
          <cell r="N112">
            <v>4.7E-2</v>
          </cell>
          <cell r="O112">
            <v>2.15</v>
          </cell>
          <cell r="P112">
            <v>2.11</v>
          </cell>
          <cell r="R112">
            <v>1204.2018959774532</v>
          </cell>
          <cell r="T112">
            <v>932.97872340425533</v>
          </cell>
          <cell r="V112" t="str">
            <v>GL meter 3 MM</v>
          </cell>
          <cell r="W112">
            <v>47</v>
          </cell>
          <cell r="X112">
            <v>2110</v>
          </cell>
        </row>
        <row r="113">
          <cell r="B113">
            <v>43297</v>
          </cell>
          <cell r="C113" t="str">
            <v>B-21</v>
          </cell>
          <cell r="D113" t="str">
            <v>B-21:Zone3</v>
          </cell>
          <cell r="E113">
            <v>47</v>
          </cell>
          <cell r="F113">
            <v>100</v>
          </cell>
          <cell r="G113">
            <v>200.92</v>
          </cell>
          <cell r="H113">
            <v>84.39</v>
          </cell>
          <cell r="I113">
            <v>1300</v>
          </cell>
          <cell r="J113">
            <v>21.65</v>
          </cell>
          <cell r="K113">
            <v>0.2</v>
          </cell>
          <cell r="L113">
            <v>21.85</v>
          </cell>
          <cell r="M113">
            <v>0.91533180778032042</v>
          </cell>
          <cell r="N113">
            <v>2.5999999999999999E-2</v>
          </cell>
          <cell r="O113">
            <v>2.27</v>
          </cell>
          <cell r="P113">
            <v>2.2400000000000002</v>
          </cell>
          <cell r="R113">
            <v>1200.9237875288684</v>
          </cell>
          <cell r="T113">
            <v>840.38461538461536</v>
          </cell>
          <cell r="V113" t="str">
            <v>GL meter 3.7 MM, during Regen Comp down, SRS press higher, WC update 18 July 0%, change WC with 1% until last BSW sill consistent 0%</v>
          </cell>
          <cell r="W113">
            <v>26</v>
          </cell>
          <cell r="X113">
            <v>2240</v>
          </cell>
        </row>
        <row r="114">
          <cell r="B114">
            <v>43317</v>
          </cell>
          <cell r="C114" t="str">
            <v>B-21</v>
          </cell>
          <cell r="D114" t="str">
            <v>B-21:Zone3</v>
          </cell>
          <cell r="E114">
            <v>22</v>
          </cell>
          <cell r="F114">
            <v>100</v>
          </cell>
          <cell r="G114">
            <v>188</v>
          </cell>
          <cell r="H114">
            <v>84</v>
          </cell>
          <cell r="I114">
            <v>1324</v>
          </cell>
          <cell r="J114">
            <v>14.38</v>
          </cell>
          <cell r="K114">
            <v>0.1</v>
          </cell>
          <cell r="L114">
            <v>14.48</v>
          </cell>
          <cell r="M114">
            <v>0.69060773480662985</v>
          </cell>
          <cell r="N114">
            <v>1.7000000000000001E-2</v>
          </cell>
          <cell r="O114">
            <v>2.36</v>
          </cell>
          <cell r="P114">
            <v>2.34</v>
          </cell>
          <cell r="R114">
            <v>1182.1974965229485</v>
          </cell>
          <cell r="T114">
            <v>854.11764705882354</v>
          </cell>
          <cell r="V114" t="str">
            <v>GL meter 3.8 MM, WC change to 1%</v>
          </cell>
          <cell r="W114">
            <v>17</v>
          </cell>
          <cell r="X114">
            <v>2340</v>
          </cell>
        </row>
        <row r="115">
          <cell r="B115">
            <v>43401</v>
          </cell>
          <cell r="C115" t="str">
            <v>B-21</v>
          </cell>
          <cell r="D115" t="str">
            <v>B-21:Zone3</v>
          </cell>
          <cell r="E115">
            <v>24</v>
          </cell>
          <cell r="F115">
            <v>100</v>
          </cell>
          <cell r="G115">
            <v>187.15</v>
          </cell>
          <cell r="H115">
            <v>90</v>
          </cell>
          <cell r="I115">
            <v>982</v>
          </cell>
          <cell r="J115">
            <v>54.12</v>
          </cell>
          <cell r="K115">
            <v>5.4</v>
          </cell>
          <cell r="L115">
            <v>59.52</v>
          </cell>
          <cell r="M115">
            <v>9.07258064516129</v>
          </cell>
          <cell r="N115">
            <v>6.5000000000000002E-2</v>
          </cell>
          <cell r="O115">
            <v>1.38</v>
          </cell>
          <cell r="P115">
            <v>1.32</v>
          </cell>
          <cell r="R115">
            <v>1201.0347376201034</v>
          </cell>
          <cell r="T115">
            <v>915.38461538461536</v>
          </cell>
          <cell r="V115" t="str">
            <v>GL meter 2.13 MM, BSW manual 9%</v>
          </cell>
          <cell r="W115">
            <v>65</v>
          </cell>
          <cell r="X115">
            <v>1320</v>
          </cell>
        </row>
        <row r="116">
          <cell r="B116">
            <v>43427</v>
          </cell>
          <cell r="C116" t="str">
            <v>B-21</v>
          </cell>
          <cell r="D116" t="str">
            <v>B-21:Zone3</v>
          </cell>
          <cell r="E116">
            <v>47</v>
          </cell>
          <cell r="F116">
            <v>100</v>
          </cell>
          <cell r="G116">
            <v>196.05</v>
          </cell>
          <cell r="H116">
            <v>91.25</v>
          </cell>
          <cell r="I116">
            <v>438.68</v>
          </cell>
          <cell r="J116">
            <v>55.9</v>
          </cell>
          <cell r="K116">
            <v>5.5</v>
          </cell>
          <cell r="L116">
            <v>61.4</v>
          </cell>
          <cell r="M116">
            <v>8.9576547231270354</v>
          </cell>
          <cell r="N116">
            <v>6.7000000000000004E-2</v>
          </cell>
          <cell r="O116">
            <v>1.08</v>
          </cell>
          <cell r="P116">
            <v>1.01</v>
          </cell>
          <cell r="R116">
            <v>1198.5688729874776</v>
          </cell>
          <cell r="T116">
            <v>916.8656716417911</v>
          </cell>
          <cell r="V116" t="str">
            <v>GL meter 1.03 MM (Qg T/S &gt;&gt; GL meter)</v>
          </cell>
          <cell r="W116">
            <v>67</v>
          </cell>
          <cell r="X116">
            <v>1010</v>
          </cell>
        </row>
        <row r="117">
          <cell r="B117">
            <v>43455</v>
          </cell>
          <cell r="C117" t="str">
            <v>B-21</v>
          </cell>
          <cell r="D117" t="str">
            <v>B-21:Zone3</v>
          </cell>
          <cell r="E117">
            <v>15</v>
          </cell>
          <cell r="F117">
            <v>100</v>
          </cell>
          <cell r="G117">
            <v>199.52</v>
          </cell>
          <cell r="H117">
            <v>85.31</v>
          </cell>
          <cell r="I117">
            <v>373.11</v>
          </cell>
          <cell r="J117">
            <v>24.21</v>
          </cell>
          <cell r="K117">
            <v>2.4</v>
          </cell>
          <cell r="L117">
            <v>26.61</v>
          </cell>
          <cell r="M117">
            <v>9.0191657271702361</v>
          </cell>
          <cell r="N117">
            <v>2.9000000000000001E-2</v>
          </cell>
          <cell r="O117">
            <v>1.42</v>
          </cell>
          <cell r="P117">
            <v>1.39</v>
          </cell>
          <cell r="R117">
            <v>1197.8521272201569</v>
          </cell>
          <cell r="T117">
            <v>917.58620689655174</v>
          </cell>
          <cell r="V117" t="str">
            <v>GL Meter 2.83 MM</v>
          </cell>
          <cell r="W117">
            <v>29</v>
          </cell>
          <cell r="X117">
            <v>1390</v>
          </cell>
        </row>
        <row r="118">
          <cell r="B118">
            <v>43579</v>
          </cell>
          <cell r="C118" t="str">
            <v>B-21</v>
          </cell>
          <cell r="D118" t="str">
            <v>B-21:Zone3</v>
          </cell>
          <cell r="E118">
            <v>26</v>
          </cell>
          <cell r="F118">
            <v>100</v>
          </cell>
          <cell r="G118">
            <v>205</v>
          </cell>
          <cell r="H118">
            <v>93</v>
          </cell>
          <cell r="I118">
            <v>423</v>
          </cell>
          <cell r="J118">
            <v>41.16</v>
          </cell>
          <cell r="K118">
            <v>6.2</v>
          </cell>
          <cell r="L118">
            <v>47.36</v>
          </cell>
          <cell r="M118">
            <v>13.091216216216216</v>
          </cell>
          <cell r="N118">
            <v>4.9000000000000002E-2</v>
          </cell>
          <cell r="O118">
            <v>2.0699999999999998</v>
          </cell>
          <cell r="P118">
            <v>2.02</v>
          </cell>
          <cell r="R118">
            <v>1190.4761904761904</v>
          </cell>
          <cell r="T118">
            <v>965.51020408163265</v>
          </cell>
          <cell r="V118" t="str">
            <v>GL meter 2.7 MM (Qg,,GL)</v>
          </cell>
          <cell r="W118">
            <v>49</v>
          </cell>
          <cell r="X118">
            <v>2020</v>
          </cell>
        </row>
        <row r="119">
          <cell r="B119">
            <v>43630</v>
          </cell>
          <cell r="C119" t="str">
            <v>B-21</v>
          </cell>
          <cell r="D119" t="str">
            <v>B-21:Zone3</v>
          </cell>
          <cell r="E119">
            <v>24</v>
          </cell>
          <cell r="F119">
            <v>100</v>
          </cell>
          <cell r="G119">
            <v>199</v>
          </cell>
          <cell r="H119">
            <v>91</v>
          </cell>
          <cell r="I119">
            <v>1045</v>
          </cell>
          <cell r="J119">
            <v>54.29</v>
          </cell>
          <cell r="K119">
            <v>8.11</v>
          </cell>
          <cell r="L119">
            <v>62.4</v>
          </cell>
          <cell r="M119">
            <v>12.996794871794872</v>
          </cell>
          <cell r="N119">
            <v>6.5000000000000002E-2</v>
          </cell>
          <cell r="O119">
            <v>2.9</v>
          </cell>
          <cell r="P119">
            <v>2.83</v>
          </cell>
          <cell r="R119">
            <v>1197.2738994289925</v>
          </cell>
          <cell r="T119">
            <v>960</v>
          </cell>
          <cell r="V119" t="str">
            <v>GL meter 3 MM (Qg TS&lt;&lt;GL), use WC 13% update on June 11, 2019</v>
          </cell>
          <cell r="W119">
            <v>65</v>
          </cell>
          <cell r="X119">
            <v>2830</v>
          </cell>
        </row>
        <row r="120">
          <cell r="B120">
            <v>43639</v>
          </cell>
          <cell r="C120" t="str">
            <v>B-21</v>
          </cell>
          <cell r="D120" t="str">
            <v>B-21:Zone3</v>
          </cell>
          <cell r="E120">
            <v>12</v>
          </cell>
          <cell r="F120">
            <v>100</v>
          </cell>
          <cell r="G120">
            <v>202</v>
          </cell>
          <cell r="H120">
            <v>89.5</v>
          </cell>
          <cell r="I120">
            <v>1080</v>
          </cell>
          <cell r="J120">
            <v>67.559497149999999</v>
          </cell>
          <cell r="K120">
            <v>10.09509727</v>
          </cell>
          <cell r="L120">
            <v>77.654594419999995</v>
          </cell>
          <cell r="M120">
            <v>12.999999994076333</v>
          </cell>
          <cell r="N120">
            <v>8.1071397000000003E-2</v>
          </cell>
          <cell r="O120">
            <v>2.9461271760000001</v>
          </cell>
          <cell r="P120">
            <v>2.8650557800000001</v>
          </cell>
          <cell r="R120">
            <v>1200.0000062167426</v>
          </cell>
          <cell r="T120">
            <v>957.85440110277113</v>
          </cell>
          <cell r="V120" t="str">
            <v>GL meter 3.13 (Qg T/S &lt;&lt;GL)</v>
          </cell>
          <cell r="W120">
            <v>81.071397000000005</v>
          </cell>
          <cell r="X120">
            <v>2865.0557800000001</v>
          </cell>
        </row>
        <row r="121">
          <cell r="B121">
            <v>43659</v>
          </cell>
          <cell r="C121" t="str">
            <v>B-21</v>
          </cell>
          <cell r="D121" t="str">
            <v>B-21:Zone3</v>
          </cell>
          <cell r="E121">
            <v>24</v>
          </cell>
          <cell r="F121">
            <v>100</v>
          </cell>
          <cell r="G121">
            <v>205.23</v>
          </cell>
          <cell r="H121">
            <v>88.47</v>
          </cell>
          <cell r="I121">
            <v>1052.43</v>
          </cell>
          <cell r="J121">
            <v>55.56</v>
          </cell>
          <cell r="K121">
            <v>8.3000000000000007</v>
          </cell>
          <cell r="L121">
            <v>63.86</v>
          </cell>
          <cell r="M121">
            <v>12.997181334168493</v>
          </cell>
          <cell r="N121">
            <v>6.7000000000000004E-2</v>
          </cell>
          <cell r="O121">
            <v>3.08</v>
          </cell>
          <cell r="P121">
            <v>3.01</v>
          </cell>
          <cell r="R121">
            <v>1205.9035277177825</v>
          </cell>
          <cell r="T121">
            <v>953.73134328358208</v>
          </cell>
          <cell r="V121" t="str">
            <v>GL meter 3.1 MM (Qg T/S&lt;&lt;GL), before tub clean up</v>
          </cell>
          <cell r="W121">
            <v>67</v>
          </cell>
          <cell r="X121">
            <v>3010</v>
          </cell>
        </row>
        <row r="122">
          <cell r="B122">
            <v>43676</v>
          </cell>
          <cell r="C122" t="str">
            <v>B-21</v>
          </cell>
          <cell r="D122" t="str">
            <v>B-21:Zone3</v>
          </cell>
          <cell r="E122">
            <v>25</v>
          </cell>
          <cell r="F122">
            <v>100</v>
          </cell>
          <cell r="G122">
            <v>199</v>
          </cell>
          <cell r="H122">
            <v>88</v>
          </cell>
          <cell r="I122">
            <v>1129</v>
          </cell>
          <cell r="J122">
            <v>54.04</v>
          </cell>
          <cell r="K122">
            <v>8.1</v>
          </cell>
          <cell r="L122">
            <v>62.14</v>
          </cell>
          <cell r="M122">
            <v>13.035082072738977</v>
          </cell>
          <cell r="N122">
            <v>6.5000000000000002E-2</v>
          </cell>
          <cell r="O122">
            <v>2.74</v>
          </cell>
          <cell r="P122">
            <v>2.68</v>
          </cell>
          <cell r="R122">
            <v>1202.8127313101406</v>
          </cell>
          <cell r="T122">
            <v>955.53846153846155</v>
          </cell>
          <cell r="V122" t="str">
            <v>GL meter 4 MM, (GL meter &gt;&gt; Qg TS), after tub scale clean up, before acid bullhead, last wc 4 July 2019 6%</v>
          </cell>
          <cell r="W122">
            <v>65</v>
          </cell>
          <cell r="X122">
            <v>2680</v>
          </cell>
        </row>
        <row r="123">
          <cell r="B123">
            <v>43704</v>
          </cell>
          <cell r="C123" t="str">
            <v>B-21</v>
          </cell>
          <cell r="D123" t="str">
            <v>B-21:Zone3</v>
          </cell>
          <cell r="E123">
            <v>24</v>
          </cell>
          <cell r="F123">
            <v>100</v>
          </cell>
          <cell r="G123">
            <v>197</v>
          </cell>
          <cell r="H123">
            <v>90</v>
          </cell>
          <cell r="I123">
            <v>1046</v>
          </cell>
          <cell r="J123">
            <v>55.67</v>
          </cell>
          <cell r="K123">
            <v>8.3000000000000007</v>
          </cell>
          <cell r="L123">
            <v>63.97</v>
          </cell>
          <cell r="M123">
            <v>12.974831952477723</v>
          </cell>
          <cell r="N123">
            <v>6.7000000000000004E-2</v>
          </cell>
          <cell r="O123">
            <v>1.98</v>
          </cell>
          <cell r="P123">
            <v>1.91</v>
          </cell>
          <cell r="R123">
            <v>1203.520747260643</v>
          </cell>
          <cell r="T123">
            <v>955.22388059701495</v>
          </cell>
          <cell r="V123" t="str">
            <v>GL meter 2.9 MM (Qg T/S&lt;&lt;GL), WC 99% in Aug but still use 13% until next month</v>
          </cell>
          <cell r="W123">
            <v>67</v>
          </cell>
          <cell r="X123">
            <v>1910</v>
          </cell>
        </row>
        <row r="124">
          <cell r="B124">
            <v>43713</v>
          </cell>
          <cell r="C124" t="str">
            <v>B-21</v>
          </cell>
          <cell r="D124" t="str">
            <v>B-21:Zone3</v>
          </cell>
          <cell r="E124">
            <v>12</v>
          </cell>
          <cell r="F124">
            <v>98</v>
          </cell>
          <cell r="G124">
            <v>207.14</v>
          </cell>
          <cell r="H124">
            <v>98.08</v>
          </cell>
          <cell r="I124">
            <v>1022.37</v>
          </cell>
          <cell r="J124">
            <v>70.77</v>
          </cell>
          <cell r="K124">
            <v>10.6</v>
          </cell>
          <cell r="L124">
            <v>81.37</v>
          </cell>
          <cell r="M124">
            <v>13.026914096104216</v>
          </cell>
          <cell r="N124">
            <v>8.5000000000000006E-2</v>
          </cell>
          <cell r="O124">
            <v>1.88</v>
          </cell>
          <cell r="P124">
            <v>1.8</v>
          </cell>
          <cell r="R124">
            <v>1201.0739013706373</v>
          </cell>
          <cell r="T124">
            <v>957.29411764705878</v>
          </cell>
          <cell r="V124" t="str">
            <v>GL meter 2 MM (Qg T/S&lt;&lt;GL), WC 99% on 8 Aug but still use 13% (June) until confirm</v>
          </cell>
          <cell r="W124">
            <v>85</v>
          </cell>
          <cell r="X124">
            <v>1800</v>
          </cell>
        </row>
        <row r="125">
          <cell r="B125">
            <v>43731</v>
          </cell>
          <cell r="C125" t="str">
            <v>B-21</v>
          </cell>
          <cell r="D125" t="str">
            <v>B-21:Zone3</v>
          </cell>
          <cell r="E125">
            <v>36</v>
          </cell>
          <cell r="F125">
            <v>98</v>
          </cell>
          <cell r="G125">
            <v>198</v>
          </cell>
          <cell r="H125">
            <v>97.4</v>
          </cell>
          <cell r="I125">
            <v>1003</v>
          </cell>
          <cell r="J125">
            <v>52.2</v>
          </cell>
          <cell r="K125">
            <v>7.8</v>
          </cell>
          <cell r="L125">
            <v>60</v>
          </cell>
          <cell r="M125">
            <v>13</v>
          </cell>
          <cell r="N125">
            <v>6.3E-2</v>
          </cell>
          <cell r="O125">
            <v>1.74</v>
          </cell>
          <cell r="P125">
            <v>1.68</v>
          </cell>
          <cell r="R125">
            <v>1206.8965517241379</v>
          </cell>
          <cell r="T125">
            <v>952.38095238095241</v>
          </cell>
          <cell r="V125" t="str">
            <v>GL meter 2.5 MM (Qg T/S&lt;&lt;GL)</v>
          </cell>
          <cell r="W125">
            <v>63</v>
          </cell>
          <cell r="X125">
            <v>1680</v>
          </cell>
        </row>
        <row r="126">
          <cell r="B126">
            <v>43870</v>
          </cell>
          <cell r="C126" t="str">
            <v>B-21</v>
          </cell>
          <cell r="D126" t="str">
            <v>B-21:Zone3</v>
          </cell>
          <cell r="E126">
            <v>20</v>
          </cell>
          <cell r="F126">
            <v>100</v>
          </cell>
          <cell r="G126">
            <v>191</v>
          </cell>
          <cell r="H126">
            <v>89</v>
          </cell>
          <cell r="I126">
            <v>617</v>
          </cell>
          <cell r="J126">
            <v>117</v>
          </cell>
          <cell r="K126">
            <v>10</v>
          </cell>
          <cell r="L126">
            <v>127</v>
          </cell>
          <cell r="M126">
            <v>7.8740157480314963</v>
          </cell>
          <cell r="N126">
            <v>0.14000000000000001</v>
          </cell>
          <cell r="O126">
            <v>3.12</v>
          </cell>
          <cell r="P126">
            <v>2.98</v>
          </cell>
          <cell r="R126">
            <v>1196.5811965811965</v>
          </cell>
          <cell r="T126">
            <v>907.14285714285711</v>
          </cell>
          <cell r="V126" t="str">
            <v>GL meter 3.37 MMSCFD (Qg TS &lt;&lt; GL meter), WC 8% (monthly)</v>
          </cell>
          <cell r="W126">
            <v>140</v>
          </cell>
          <cell r="X126">
            <v>2980</v>
          </cell>
        </row>
        <row r="127">
          <cell r="B127">
            <v>43905</v>
          </cell>
          <cell r="C127" t="str">
            <v>B-21</v>
          </cell>
          <cell r="D127" t="str">
            <v>B-21:Zone3</v>
          </cell>
          <cell r="E127">
            <v>20</v>
          </cell>
          <cell r="F127">
            <v>100</v>
          </cell>
          <cell r="G127">
            <v>194</v>
          </cell>
          <cell r="H127">
            <v>128</v>
          </cell>
          <cell r="I127">
            <v>532</v>
          </cell>
          <cell r="J127">
            <v>98</v>
          </cell>
          <cell r="K127">
            <v>7</v>
          </cell>
          <cell r="L127">
            <v>105</v>
          </cell>
          <cell r="M127">
            <v>6.666666666666667</v>
          </cell>
          <cell r="N127">
            <v>0.15</v>
          </cell>
          <cell r="O127">
            <v>2.73</v>
          </cell>
          <cell r="P127">
            <v>2.58</v>
          </cell>
          <cell r="R127">
            <v>1530.6122448979593</v>
          </cell>
          <cell r="T127">
            <v>700</v>
          </cell>
          <cell r="V127" t="str">
            <v>GL meter 2.53 MMSCFD (Qg TS &gt;&gt; GL Meter), WC 6%.</v>
          </cell>
          <cell r="W127">
            <v>150</v>
          </cell>
          <cell r="X127">
            <v>2580</v>
          </cell>
        </row>
        <row r="128">
          <cell r="B128">
            <v>43922</v>
          </cell>
          <cell r="C128" t="str">
            <v>B-21</v>
          </cell>
          <cell r="D128" t="str">
            <v>B-21:Zone3</v>
          </cell>
          <cell r="E128">
            <v>23</v>
          </cell>
          <cell r="F128">
            <v>100</v>
          </cell>
          <cell r="G128">
            <v>188</v>
          </cell>
          <cell r="H128">
            <v>124</v>
          </cell>
          <cell r="I128">
            <v>508</v>
          </cell>
          <cell r="J128">
            <v>72.849999999999994</v>
          </cell>
          <cell r="K128">
            <v>6.3</v>
          </cell>
          <cell r="L128">
            <v>79.150000000000006</v>
          </cell>
          <cell r="M128">
            <v>7.959570435881238</v>
          </cell>
          <cell r="N128">
            <v>8.6999999999999994E-2</v>
          </cell>
          <cell r="O128">
            <v>2.38</v>
          </cell>
          <cell r="P128">
            <v>2.29</v>
          </cell>
          <cell r="R128">
            <v>1194.2347288949898</v>
          </cell>
          <cell r="T128">
            <v>910.34482758620686</v>
          </cell>
          <cell r="V128" t="str">
            <v>GL meter 2.3 MM (Qg T/S = GL)</v>
          </cell>
          <cell r="W128">
            <v>87</v>
          </cell>
          <cell r="X128">
            <v>2290</v>
          </cell>
        </row>
        <row r="129">
          <cell r="B129">
            <v>43949</v>
          </cell>
          <cell r="C129" t="str">
            <v>B-21</v>
          </cell>
          <cell r="D129" t="str">
            <v>B-21:Zone3</v>
          </cell>
          <cell r="E129">
            <v>24</v>
          </cell>
          <cell r="F129">
            <v>100</v>
          </cell>
          <cell r="G129">
            <v>185</v>
          </cell>
          <cell r="H129">
            <v>113</v>
          </cell>
          <cell r="I129">
            <v>535</v>
          </cell>
          <cell r="J129">
            <v>72.849999999999994</v>
          </cell>
          <cell r="K129">
            <v>6.3</v>
          </cell>
          <cell r="L129">
            <v>79.150000000000006</v>
          </cell>
          <cell r="M129">
            <v>7.959570435881238</v>
          </cell>
          <cell r="N129">
            <v>6.0000000000000001E-3</v>
          </cell>
          <cell r="O129">
            <v>2.4529999999999998</v>
          </cell>
          <cell r="P129">
            <v>2.4500000000000002</v>
          </cell>
          <cell r="R129">
            <v>82.361015785861355</v>
          </cell>
          <cell r="T129">
            <v>13666.666666666666</v>
          </cell>
          <cell r="V129" t="str">
            <v>GL meter 2.44 MMSCFD (Qg TS &lt;&lt; GL meter), WC 35% (monthly) but still use 8% until confirm next month</v>
          </cell>
          <cell r="W129">
            <v>6</v>
          </cell>
          <cell r="X129">
            <v>2450</v>
          </cell>
        </row>
        <row r="130">
          <cell r="B130">
            <v>43962</v>
          </cell>
          <cell r="C130" t="str">
            <v>B-21</v>
          </cell>
          <cell r="D130" t="str">
            <v>B-21:Zone3</v>
          </cell>
          <cell r="E130">
            <v>24</v>
          </cell>
          <cell r="F130">
            <v>100</v>
          </cell>
          <cell r="G130">
            <v>185</v>
          </cell>
          <cell r="H130">
            <v>118</v>
          </cell>
          <cell r="I130">
            <v>584</v>
          </cell>
          <cell r="J130">
            <v>62</v>
          </cell>
          <cell r="K130">
            <v>17</v>
          </cell>
          <cell r="L130">
            <v>79</v>
          </cell>
          <cell r="M130">
            <v>21.518987341772153</v>
          </cell>
          <cell r="N130">
            <v>7.3999999999999996E-2</v>
          </cell>
          <cell r="O130">
            <v>2.431</v>
          </cell>
          <cell r="P130">
            <v>2.3570000000000002</v>
          </cell>
          <cell r="R130">
            <v>1193.5483870967741</v>
          </cell>
          <cell r="T130">
            <v>1067.5675675675675</v>
          </cell>
          <cell r="V130" t="str">
            <v xml:space="preserve">GL meter 2.533 MMSCFD (Qg TS &lt;&lt; GL meter), WC 22% (monthly) </v>
          </cell>
          <cell r="W130">
            <v>74</v>
          </cell>
          <cell r="X130">
            <v>2357</v>
          </cell>
        </row>
        <row r="131">
          <cell r="B131">
            <v>43998</v>
          </cell>
          <cell r="C131" t="str">
            <v>B-21</v>
          </cell>
          <cell r="D131" t="str">
            <v>B-21:Zone3</v>
          </cell>
          <cell r="E131">
            <v>18</v>
          </cell>
          <cell r="F131">
            <v>100</v>
          </cell>
          <cell r="G131">
            <v>193</v>
          </cell>
          <cell r="H131">
            <v>82</v>
          </cell>
          <cell r="I131">
            <v>1449</v>
          </cell>
          <cell r="J131">
            <v>0</v>
          </cell>
          <cell r="K131">
            <v>0</v>
          </cell>
          <cell r="L131">
            <v>0</v>
          </cell>
          <cell r="M131">
            <v>0</v>
          </cell>
          <cell r="N131">
            <v>0</v>
          </cell>
          <cell r="O131">
            <v>1.4379999999999999</v>
          </cell>
          <cell r="P131">
            <v>1.4379999999999999</v>
          </cell>
          <cell r="R131">
            <v>0</v>
          </cell>
          <cell r="T131">
            <v>0</v>
          </cell>
          <cell r="V131" t="str">
            <v>No Flow indication,</v>
          </cell>
          <cell r="W131">
            <v>0</v>
          </cell>
          <cell r="X131">
            <v>1438</v>
          </cell>
        </row>
        <row r="132">
          <cell r="B132">
            <v>44002</v>
          </cell>
          <cell r="C132" t="str">
            <v>B-21</v>
          </cell>
          <cell r="D132" t="str">
            <v>B-21:Zone3</v>
          </cell>
          <cell r="E132">
            <v>31</v>
          </cell>
          <cell r="F132">
            <v>100</v>
          </cell>
          <cell r="G132">
            <v>189</v>
          </cell>
          <cell r="H132">
            <v>84</v>
          </cell>
          <cell r="I132">
            <v>1443</v>
          </cell>
          <cell r="J132">
            <v>5</v>
          </cell>
          <cell r="K132">
            <v>10</v>
          </cell>
          <cell r="L132">
            <v>15</v>
          </cell>
          <cell r="M132">
            <v>66.666666666666671</v>
          </cell>
          <cell r="N132">
            <v>5.5E-2</v>
          </cell>
          <cell r="O132">
            <v>0.34200000000000003</v>
          </cell>
          <cell r="P132">
            <v>0.28699999999999998</v>
          </cell>
          <cell r="R132">
            <v>11000</v>
          </cell>
          <cell r="T132">
            <v>109.09090909090909</v>
          </cell>
          <cell r="V132" t="str">
            <v>GL, the well still ceased flow</v>
          </cell>
          <cell r="W132">
            <v>55</v>
          </cell>
          <cell r="X132">
            <v>287</v>
          </cell>
        </row>
        <row r="133">
          <cell r="B133">
            <v>44018</v>
          </cell>
          <cell r="C133" t="str">
            <v>B-21</v>
          </cell>
          <cell r="D133" t="str">
            <v>B-21:Zone3</v>
          </cell>
          <cell r="E133">
            <v>13</v>
          </cell>
          <cell r="F133">
            <v>100</v>
          </cell>
          <cell r="G133">
            <v>186</v>
          </cell>
          <cell r="H133">
            <v>84</v>
          </cell>
          <cell r="I133">
            <v>1406</v>
          </cell>
          <cell r="J133">
            <v>0.3</v>
          </cell>
          <cell r="K133">
            <v>0.1</v>
          </cell>
          <cell r="L133">
            <v>0.4</v>
          </cell>
          <cell r="M133">
            <v>25</v>
          </cell>
          <cell r="N133">
            <v>1E-3</v>
          </cell>
          <cell r="O133">
            <v>0.35099999999999998</v>
          </cell>
          <cell r="P133">
            <v>0.35</v>
          </cell>
          <cell r="R133">
            <v>3333.3333333333335</v>
          </cell>
          <cell r="T133">
            <v>400</v>
          </cell>
          <cell r="V133" t="str">
            <v>GL 1.1 MMSCFD  (Qg @TS &lt;&lt; GL), WC 22%, GOR 1200, Suspect plugged by wax</v>
          </cell>
          <cell r="W133">
            <v>1</v>
          </cell>
          <cell r="X133">
            <v>350</v>
          </cell>
        </row>
        <row r="134">
          <cell r="B134">
            <v>44033</v>
          </cell>
          <cell r="C134" t="str">
            <v>B-21</v>
          </cell>
          <cell r="D134" t="str">
            <v>B-21:Zone3</v>
          </cell>
          <cell r="E134">
            <v>22</v>
          </cell>
          <cell r="F134">
            <v>100</v>
          </cell>
          <cell r="G134">
            <v>189</v>
          </cell>
          <cell r="H134">
            <v>85</v>
          </cell>
          <cell r="I134">
            <v>1695</v>
          </cell>
          <cell r="J134">
            <v>12.69</v>
          </cell>
          <cell r="K134">
            <v>1</v>
          </cell>
          <cell r="L134">
            <v>13.69</v>
          </cell>
          <cell r="M134">
            <v>7.3046018991964941</v>
          </cell>
          <cell r="N134">
            <v>0.04</v>
          </cell>
          <cell r="O134">
            <v>0.5</v>
          </cell>
          <cell r="P134">
            <v>0.46</v>
          </cell>
          <cell r="R134">
            <v>3152.0882584712372</v>
          </cell>
          <cell r="T134">
            <v>342.25</v>
          </cell>
          <cell r="V134" t="str">
            <v>post running GIC. GL 2.2 MMSCFD (Qg TS&lt;&lt; GL)</v>
          </cell>
          <cell r="W134">
            <v>40</v>
          </cell>
          <cell r="X134">
            <v>460</v>
          </cell>
        </row>
        <row r="135">
          <cell r="B135">
            <v>44046</v>
          </cell>
          <cell r="C135" t="str">
            <v>B-21</v>
          </cell>
          <cell r="D135" t="str">
            <v>B-21:Zone3</v>
          </cell>
          <cell r="E135">
            <v>19</v>
          </cell>
          <cell r="F135">
            <v>100</v>
          </cell>
          <cell r="G135">
            <v>193</v>
          </cell>
          <cell r="H135">
            <v>83</v>
          </cell>
          <cell r="I135">
            <v>1415</v>
          </cell>
          <cell r="J135">
            <v>0.8</v>
          </cell>
          <cell r="K135">
            <v>0.1</v>
          </cell>
          <cell r="L135">
            <v>0.9</v>
          </cell>
          <cell r="M135">
            <v>11.111111111111111</v>
          </cell>
          <cell r="N135">
            <v>1E-3</v>
          </cell>
          <cell r="O135">
            <v>0.42399999999999999</v>
          </cell>
          <cell r="P135">
            <v>4.2299999999999997E-2</v>
          </cell>
          <cell r="R135">
            <v>1250</v>
          </cell>
          <cell r="T135">
            <v>900</v>
          </cell>
          <cell r="V135" t="str">
            <v>GL ~ 1.721 MMSCFD (GL meter &gt; Qg TS), no flow indication</v>
          </cell>
          <cell r="W135">
            <v>1</v>
          </cell>
          <cell r="X135">
            <v>42.3</v>
          </cell>
        </row>
        <row r="136">
          <cell r="B136">
            <v>44065</v>
          </cell>
          <cell r="C136" t="str">
            <v>B-21</v>
          </cell>
          <cell r="D136" t="str">
            <v>B-21:Zone3</v>
          </cell>
          <cell r="E136">
            <v>18</v>
          </cell>
          <cell r="F136">
            <v>100</v>
          </cell>
          <cell r="G136">
            <v>214</v>
          </cell>
          <cell r="H136">
            <v>82</v>
          </cell>
          <cell r="I136">
            <v>1468</v>
          </cell>
          <cell r="J136">
            <v>1.6</v>
          </cell>
          <cell r="K136">
            <v>0.1</v>
          </cell>
          <cell r="L136">
            <v>1.7</v>
          </cell>
          <cell r="M136">
            <v>5.882352941176471</v>
          </cell>
          <cell r="N136">
            <v>1.9E-3</v>
          </cell>
          <cell r="O136">
            <v>0.35899999999999999</v>
          </cell>
          <cell r="P136">
            <v>0.35799999999999998</v>
          </cell>
          <cell r="R136">
            <v>1187.5</v>
          </cell>
          <cell r="T136">
            <v>894.73684210526312</v>
          </cell>
          <cell r="V136" t="str">
            <v xml:space="preserve">low performance. </v>
          </cell>
          <cell r="W136">
            <v>1.9</v>
          </cell>
          <cell r="X136">
            <v>358</v>
          </cell>
        </row>
        <row r="137">
          <cell r="B137">
            <v>44121</v>
          </cell>
          <cell r="C137" t="str">
            <v>B-21</v>
          </cell>
          <cell r="D137" t="str">
            <v>B-21:Zone3</v>
          </cell>
          <cell r="E137">
            <v>19</v>
          </cell>
          <cell r="F137">
            <v>100</v>
          </cell>
          <cell r="G137">
            <v>204</v>
          </cell>
          <cell r="H137">
            <v>84</v>
          </cell>
          <cell r="I137">
            <v>1411</v>
          </cell>
          <cell r="J137">
            <v>0</v>
          </cell>
          <cell r="K137">
            <v>0</v>
          </cell>
          <cell r="L137">
            <v>0</v>
          </cell>
          <cell r="M137">
            <v>0</v>
          </cell>
          <cell r="N137">
            <v>1E-3</v>
          </cell>
          <cell r="O137">
            <v>1.0999999999999999E-2</v>
          </cell>
          <cell r="P137">
            <v>0.01</v>
          </cell>
          <cell r="R137">
            <v>0</v>
          </cell>
          <cell r="T137">
            <v>0</v>
          </cell>
          <cell r="V137" t="str">
            <v>GL meter~1.51 MMSCFD, no flow indication</v>
          </cell>
          <cell r="W137">
            <v>1</v>
          </cell>
          <cell r="X137">
            <v>10</v>
          </cell>
        </row>
        <row r="138">
          <cell r="B138">
            <v>44143</v>
          </cell>
          <cell r="C138" t="str">
            <v>B-21</v>
          </cell>
          <cell r="D138" t="str">
            <v>B-21:Zone3</v>
          </cell>
          <cell r="E138">
            <v>19</v>
          </cell>
          <cell r="F138">
            <v>100</v>
          </cell>
          <cell r="G138">
            <v>185</v>
          </cell>
          <cell r="H138">
            <v>81.099999999999994</v>
          </cell>
          <cell r="I138">
            <v>1572</v>
          </cell>
          <cell r="J138">
            <v>2.4500000000000002</v>
          </cell>
          <cell r="K138">
            <v>0</v>
          </cell>
          <cell r="L138">
            <v>2.4500000000000002</v>
          </cell>
          <cell r="M138">
            <v>0</v>
          </cell>
          <cell r="N138">
            <v>3.0000000000000001E-3</v>
          </cell>
          <cell r="O138">
            <v>0.04</v>
          </cell>
          <cell r="P138">
            <v>0.39700000000000002</v>
          </cell>
          <cell r="R138">
            <v>1224.4897959183672</v>
          </cell>
          <cell r="T138">
            <v>816.66666666666663</v>
          </cell>
          <cell r="V138" t="str">
            <v>GL meter 2.2 MM (Qg T/S&lt;&lt;GL meter), no liquid high CHP, WC 0% (02 Oct 20)</v>
          </cell>
          <cell r="W138">
            <v>3</v>
          </cell>
          <cell r="X138">
            <v>397</v>
          </cell>
        </row>
        <row r="139">
          <cell r="B139">
            <v>44165</v>
          </cell>
          <cell r="C139" t="str">
            <v>B-21</v>
          </cell>
          <cell r="D139" t="str">
            <v>B-21:Zone3</v>
          </cell>
          <cell r="E139">
            <v>24</v>
          </cell>
          <cell r="F139">
            <v>100</v>
          </cell>
          <cell r="G139">
            <v>209</v>
          </cell>
          <cell r="H139">
            <v>80</v>
          </cell>
          <cell r="I139">
            <v>1608</v>
          </cell>
          <cell r="J139">
            <v>0.4</v>
          </cell>
          <cell r="K139">
            <v>0</v>
          </cell>
          <cell r="L139">
            <v>0.4</v>
          </cell>
          <cell r="M139">
            <v>0</v>
          </cell>
          <cell r="N139">
            <v>4.0000000000000002E-4</v>
          </cell>
          <cell r="O139">
            <v>1.1299999999999999E-2</v>
          </cell>
          <cell r="P139">
            <v>1.09E-2</v>
          </cell>
          <cell r="R139">
            <v>1000</v>
          </cell>
          <cell r="T139">
            <v>1000</v>
          </cell>
          <cell r="V139" t="str">
            <v>GL meter 2.4 MMSCFD (GL meter &gt;&gt; Qg T/S), no liquid high CHP, WC 0% (02 Oct 20)</v>
          </cell>
          <cell r="W139">
            <v>0.4</v>
          </cell>
          <cell r="X139">
            <v>10.9</v>
          </cell>
        </row>
        <row r="140">
          <cell r="B140">
            <v>44168</v>
          </cell>
          <cell r="C140" t="str">
            <v>B-21</v>
          </cell>
          <cell r="D140" t="str">
            <v>B-21:Zone3</v>
          </cell>
          <cell r="E140">
            <v>23</v>
          </cell>
          <cell r="F140">
            <v>100</v>
          </cell>
          <cell r="G140">
            <v>205</v>
          </cell>
          <cell r="H140">
            <v>80.5</v>
          </cell>
          <cell r="I140">
            <v>1512</v>
          </cell>
          <cell r="J140">
            <v>0.2</v>
          </cell>
          <cell r="K140">
            <v>0</v>
          </cell>
          <cell r="L140">
            <v>0.2</v>
          </cell>
          <cell r="M140">
            <v>0</v>
          </cell>
          <cell r="N140">
            <v>2.0000000000000001E-4</v>
          </cell>
          <cell r="O140">
            <v>1.2E-2</v>
          </cell>
          <cell r="P140">
            <v>1.1599999999999999E-2</v>
          </cell>
          <cell r="R140">
            <v>1000</v>
          </cell>
          <cell r="T140">
            <v>1000</v>
          </cell>
          <cell r="V140" t="str">
            <v>GL meter 2.1 MMSCFD (GL meter &gt;&gt; Qg TS), suspect plug off , no liquid found on TS</v>
          </cell>
          <cell r="W140">
            <v>0.2</v>
          </cell>
          <cell r="X140">
            <v>11.6</v>
          </cell>
        </row>
        <row r="141">
          <cell r="B141">
            <v>44190</v>
          </cell>
          <cell r="C141" t="str">
            <v>B-21</v>
          </cell>
          <cell r="D141" t="str">
            <v>B-21:Zone3</v>
          </cell>
          <cell r="E141">
            <v>12</v>
          </cell>
          <cell r="F141">
            <v>100</v>
          </cell>
          <cell r="G141">
            <v>195</v>
          </cell>
          <cell r="H141">
            <v>79</v>
          </cell>
          <cell r="I141">
            <v>1560</v>
          </cell>
          <cell r="J141">
            <v>0</v>
          </cell>
          <cell r="K141">
            <v>0</v>
          </cell>
          <cell r="L141">
            <v>0</v>
          </cell>
          <cell r="M141">
            <v>0</v>
          </cell>
          <cell r="N141">
            <v>0</v>
          </cell>
          <cell r="O141">
            <v>0.13</v>
          </cell>
          <cell r="P141">
            <v>0.13</v>
          </cell>
          <cell r="R141">
            <v>0</v>
          </cell>
          <cell r="T141">
            <v>0</v>
          </cell>
          <cell r="V141" t="str">
            <v>GL meter 2.4 MM (no gas at T/S)</v>
          </cell>
          <cell r="W141">
            <v>0</v>
          </cell>
          <cell r="X141">
            <v>130</v>
          </cell>
        </row>
        <row r="142">
          <cell r="B142">
            <v>44208</v>
          </cell>
          <cell r="C142" t="str">
            <v>B-21</v>
          </cell>
          <cell r="D142" t="str">
            <v>B-21:Zone3</v>
          </cell>
          <cell r="E142">
            <v>19</v>
          </cell>
          <cell r="F142">
            <v>100</v>
          </cell>
          <cell r="G142">
            <v>190</v>
          </cell>
          <cell r="H142">
            <v>78</v>
          </cell>
          <cell r="I142">
            <v>1459</v>
          </cell>
          <cell r="J142">
            <v>6</v>
          </cell>
          <cell r="K142">
            <v>0</v>
          </cell>
          <cell r="L142">
            <v>6</v>
          </cell>
          <cell r="M142">
            <v>0</v>
          </cell>
          <cell r="N142">
            <v>5.4000000000000003E-3</v>
          </cell>
          <cell r="O142">
            <v>5.8900000000000001E-2</v>
          </cell>
          <cell r="P142">
            <v>5.3600000000000002E-2</v>
          </cell>
          <cell r="R142">
            <v>900</v>
          </cell>
          <cell r="T142">
            <v>1111.1111111111111</v>
          </cell>
          <cell r="V142" t="str">
            <v xml:space="preserve">GL meter 1.72 MM (Qg TS &lt;&lt; GL meter), suspect low performance, </v>
          </cell>
          <cell r="W142">
            <v>5.4</v>
          </cell>
          <cell r="X142">
            <v>53.6</v>
          </cell>
        </row>
        <row r="143">
          <cell r="B143">
            <v>44272</v>
          </cell>
          <cell r="C143" t="str">
            <v>B-21</v>
          </cell>
          <cell r="D143" t="str">
            <v>B-21:Zone3</v>
          </cell>
          <cell r="E143">
            <v>22</v>
          </cell>
          <cell r="F143">
            <v>100</v>
          </cell>
          <cell r="G143">
            <v>201</v>
          </cell>
          <cell r="H143">
            <v>104</v>
          </cell>
          <cell r="I143">
            <v>590</v>
          </cell>
          <cell r="J143">
            <v>41</v>
          </cell>
          <cell r="K143">
            <v>16</v>
          </cell>
          <cell r="L143">
            <v>57</v>
          </cell>
          <cell r="M143">
            <v>28.07017543859649</v>
          </cell>
          <cell r="N143">
            <v>4.9000000000000002E-2</v>
          </cell>
          <cell r="O143">
            <v>3.7610000000000001</v>
          </cell>
          <cell r="P143">
            <v>3.7124999999999999</v>
          </cell>
          <cell r="R143">
            <v>1195.1219512195121</v>
          </cell>
          <cell r="T143">
            <v>1163.2653061224489</v>
          </cell>
          <cell r="V143" t="str">
            <v>GL meter 4.18 MMSCFD (Qg T/S &lt;&lt; GL meter), somehow GL and THT increase to normal</v>
          </cell>
          <cell r="W143">
            <v>49</v>
          </cell>
          <cell r="X143">
            <v>3712.5</v>
          </cell>
        </row>
        <row r="144">
          <cell r="B144">
            <v>44328</v>
          </cell>
          <cell r="C144" t="str">
            <v>B-21</v>
          </cell>
          <cell r="D144" t="str">
            <v>B-21:Zone3</v>
          </cell>
          <cell r="E144">
            <v>47</v>
          </cell>
          <cell r="F144">
            <v>100</v>
          </cell>
          <cell r="G144">
            <v>213</v>
          </cell>
          <cell r="H144">
            <v>78</v>
          </cell>
          <cell r="I144">
            <v>1452</v>
          </cell>
          <cell r="J144">
            <v>3</v>
          </cell>
          <cell r="K144">
            <v>1</v>
          </cell>
          <cell r="L144">
            <v>4</v>
          </cell>
          <cell r="M144">
            <v>25</v>
          </cell>
          <cell r="N144">
            <v>3.2000000000000002E-3</v>
          </cell>
          <cell r="O144">
            <v>0.7964</v>
          </cell>
          <cell r="P144">
            <v>0.79320000000000002</v>
          </cell>
          <cell r="R144">
            <v>1066.6666666666667</v>
          </cell>
          <cell r="T144">
            <v>1250</v>
          </cell>
          <cell r="V144" t="str">
            <v>GL meter 2.164 MMSCFD (GL meter &gt;&gt; Qg TS), GL rate actual lower again with no liquid, WC 28%.</v>
          </cell>
          <cell r="W144">
            <v>3.2</v>
          </cell>
          <cell r="X144">
            <v>793.2</v>
          </cell>
        </row>
        <row r="145">
          <cell r="B145">
            <v>44345</v>
          </cell>
          <cell r="C145" t="str">
            <v>B-21</v>
          </cell>
          <cell r="D145" t="str">
            <v>B-21:Zone3</v>
          </cell>
          <cell r="E145">
            <v>16</v>
          </cell>
          <cell r="F145">
            <v>100</v>
          </cell>
          <cell r="G145">
            <v>197</v>
          </cell>
          <cell r="H145">
            <v>79</v>
          </cell>
          <cell r="I145">
            <v>1447</v>
          </cell>
          <cell r="J145">
            <v>0</v>
          </cell>
          <cell r="K145">
            <v>0</v>
          </cell>
          <cell r="L145">
            <v>0</v>
          </cell>
          <cell r="M145">
            <v>0</v>
          </cell>
          <cell r="N145">
            <v>2.0000000000000001E-4</v>
          </cell>
          <cell r="O145">
            <v>0.74560000000000004</v>
          </cell>
          <cell r="P145">
            <v>0.74539999999999995</v>
          </cell>
          <cell r="R145">
            <v>0</v>
          </cell>
          <cell r="T145">
            <v>0</v>
          </cell>
          <cell r="V145" t="str">
            <v>GL meter 2.17 MMSCFD (GL meter &gt;&gt; Qg TS), GL max but only 0.7 MM, no liquid</v>
          </cell>
          <cell r="W145">
            <v>0.2</v>
          </cell>
          <cell r="X145">
            <v>745.4</v>
          </cell>
        </row>
        <row r="146">
          <cell r="B146">
            <v>44361</v>
          </cell>
          <cell r="C146" t="str">
            <v>B-21</v>
          </cell>
          <cell r="D146" t="str">
            <v>B-21:Zone3</v>
          </cell>
          <cell r="E146">
            <v>12</v>
          </cell>
          <cell r="F146">
            <v>100</v>
          </cell>
          <cell r="G146">
            <v>211</v>
          </cell>
          <cell r="H146">
            <v>102</v>
          </cell>
          <cell r="I146">
            <v>1285</v>
          </cell>
          <cell r="J146">
            <v>71</v>
          </cell>
          <cell r="K146">
            <v>27</v>
          </cell>
          <cell r="L146">
            <v>98</v>
          </cell>
          <cell r="M146">
            <v>27.551020408163264</v>
          </cell>
          <cell r="N146">
            <v>0.01</v>
          </cell>
          <cell r="O146">
            <v>0.01</v>
          </cell>
          <cell r="P146">
            <v>0</v>
          </cell>
          <cell r="R146">
            <v>140.8450704225352</v>
          </cell>
          <cell r="T146">
            <v>9800</v>
          </cell>
          <cell r="V146" t="str">
            <v>GL meter avg 0.25 MM, test GL injection after tubing/scale clearance but GL rate/Qg T/S still low/zero but the well flow naturally.</v>
          </cell>
          <cell r="W146">
            <v>10</v>
          </cell>
          <cell r="X146">
            <v>0</v>
          </cell>
          <cell r="Z146" t="str">
            <v>Gain</v>
          </cell>
        </row>
        <row r="147">
          <cell r="B147">
            <v>44366</v>
          </cell>
          <cell r="C147" t="str">
            <v>B-21</v>
          </cell>
          <cell r="D147" t="str">
            <v>B-21:Zone3</v>
          </cell>
          <cell r="E147">
            <v>24</v>
          </cell>
          <cell r="F147">
            <v>100</v>
          </cell>
          <cell r="G147">
            <v>217</v>
          </cell>
          <cell r="H147">
            <v>94</v>
          </cell>
          <cell r="I147">
            <v>1388</v>
          </cell>
          <cell r="J147">
            <v>74</v>
          </cell>
          <cell r="K147">
            <v>13</v>
          </cell>
          <cell r="L147">
            <v>87</v>
          </cell>
          <cell r="M147">
            <v>14.942528735632184</v>
          </cell>
          <cell r="N147">
            <v>0.09</v>
          </cell>
          <cell r="O147">
            <v>1.08</v>
          </cell>
          <cell r="P147">
            <v>0.99</v>
          </cell>
          <cell r="R147">
            <v>1216.2162162162163</v>
          </cell>
          <cell r="T147">
            <v>966.66666666666663</v>
          </cell>
          <cell r="V147" t="str">
            <v>GL meter 1.2 MM (Qg T/S&lt;&lt;GL meter), post GLVCO Orifice 32 to 16/64" GLM#3, suspect still plugging scale (high CHP, low GL rate), WC 1st 79%, 2nd 15%</v>
          </cell>
          <cell r="W147">
            <v>90</v>
          </cell>
          <cell r="X147">
            <v>990</v>
          </cell>
          <cell r="Z147">
            <v>74</v>
          </cell>
        </row>
        <row r="148">
          <cell r="B148">
            <v>44367</v>
          </cell>
          <cell r="C148" t="str">
            <v>B-21</v>
          </cell>
          <cell r="D148" t="str">
            <v>B-21:Zone3</v>
          </cell>
          <cell r="E148">
            <v>12</v>
          </cell>
          <cell r="F148">
            <v>100</v>
          </cell>
          <cell r="G148">
            <v>218</v>
          </cell>
          <cell r="H148">
            <v>92</v>
          </cell>
          <cell r="I148">
            <v>1431</v>
          </cell>
          <cell r="J148">
            <v>54</v>
          </cell>
          <cell r="K148">
            <v>10</v>
          </cell>
          <cell r="L148">
            <v>64</v>
          </cell>
          <cell r="M148">
            <v>15.625</v>
          </cell>
          <cell r="N148">
            <v>0.06</v>
          </cell>
          <cell r="O148">
            <v>0.97</v>
          </cell>
          <cell r="P148">
            <v>0.91</v>
          </cell>
          <cell r="R148">
            <v>1111.1111111111111</v>
          </cell>
          <cell r="T148">
            <v>1066.6666666666667</v>
          </cell>
          <cell r="V148" t="str">
            <v>GL meter 1,2 MM (Qg T/S&lt;&lt;GL meter), post GLVCO</v>
          </cell>
          <cell r="W148">
            <v>60</v>
          </cell>
          <cell r="X148">
            <v>910</v>
          </cell>
        </row>
        <row r="149">
          <cell r="B149">
            <v>44378</v>
          </cell>
          <cell r="C149" t="str">
            <v>B-21</v>
          </cell>
          <cell r="D149" t="str">
            <v>B-21:Zone3</v>
          </cell>
          <cell r="E149">
            <v>22</v>
          </cell>
          <cell r="F149">
            <v>100</v>
          </cell>
          <cell r="G149">
            <v>217</v>
          </cell>
          <cell r="H149">
            <v>91</v>
          </cell>
          <cell r="I149">
            <v>1495</v>
          </cell>
          <cell r="J149">
            <v>10</v>
          </cell>
          <cell r="K149">
            <v>4</v>
          </cell>
          <cell r="L149">
            <v>14</v>
          </cell>
          <cell r="M149">
            <v>28.571428571428573</v>
          </cell>
          <cell r="N149">
            <v>4.0000000000000002E-4</v>
          </cell>
          <cell r="O149">
            <v>1.4E-3</v>
          </cell>
          <cell r="P149">
            <v>1E-3</v>
          </cell>
          <cell r="R149">
            <v>40</v>
          </cell>
          <cell r="T149">
            <v>32500</v>
          </cell>
          <cell r="V149" t="str">
            <v xml:space="preserve">GL meter 1.252 MM (Qg TS &lt;&lt; GL meter), suspect no flow </v>
          </cell>
          <cell r="W149">
            <v>0.4</v>
          </cell>
          <cell r="X149">
            <v>1</v>
          </cell>
        </row>
        <row r="150">
          <cell r="B150">
            <v>44392</v>
          </cell>
          <cell r="C150" t="str">
            <v>B-21</v>
          </cell>
          <cell r="D150" t="str">
            <v>B-21:Zone3</v>
          </cell>
          <cell r="E150">
            <v>14</v>
          </cell>
          <cell r="F150">
            <v>100</v>
          </cell>
          <cell r="G150">
            <v>194</v>
          </cell>
          <cell r="H150">
            <v>89</v>
          </cell>
          <cell r="I150">
            <v>870</v>
          </cell>
          <cell r="J150">
            <v>71</v>
          </cell>
          <cell r="K150">
            <v>28</v>
          </cell>
          <cell r="L150">
            <v>99</v>
          </cell>
          <cell r="M150">
            <v>28.282828282828284</v>
          </cell>
          <cell r="N150">
            <v>5.2999999999999999E-2</v>
          </cell>
          <cell r="O150">
            <v>1.3660000000000001</v>
          </cell>
          <cell r="P150">
            <v>1.2806999999999999</v>
          </cell>
          <cell r="R150">
            <v>746.47887323943667</v>
          </cell>
          <cell r="T150">
            <v>1867.9245283018868</v>
          </cell>
          <cell r="V150" t="str">
            <v>GL meter 1.366 MMSCFD (GL meter &gt;&gt; Qg TS)</v>
          </cell>
          <cell r="W150">
            <v>53</v>
          </cell>
          <cell r="X150">
            <v>1280.7</v>
          </cell>
          <cell r="Z150">
            <v>24.48</v>
          </cell>
        </row>
        <row r="151">
          <cell r="B151">
            <v>44415</v>
          </cell>
          <cell r="C151" t="str">
            <v>B-21</v>
          </cell>
          <cell r="D151" t="str">
            <v>B-21:Zone3</v>
          </cell>
          <cell r="E151">
            <v>10</v>
          </cell>
          <cell r="F151">
            <v>100</v>
          </cell>
          <cell r="G151">
            <v>227</v>
          </cell>
          <cell r="H151">
            <v>86</v>
          </cell>
          <cell r="I151">
            <v>1461</v>
          </cell>
          <cell r="J151">
            <v>22.64</v>
          </cell>
          <cell r="K151">
            <v>8.65</v>
          </cell>
          <cell r="L151">
            <v>31.29</v>
          </cell>
          <cell r="M151">
            <v>27.644614892937042</v>
          </cell>
          <cell r="N151">
            <v>0</v>
          </cell>
          <cell r="O151">
            <v>0</v>
          </cell>
          <cell r="P151">
            <v>0</v>
          </cell>
          <cell r="R151">
            <v>0</v>
          </cell>
          <cell r="T151">
            <v>0</v>
          </cell>
          <cell r="V151" t="str">
            <v>GL, GL meter 1.64 M &gt;&gt; gas TS ~0 MMSCFD</v>
          </cell>
          <cell r="W151">
            <v>0</v>
          </cell>
          <cell r="X151">
            <v>0</v>
          </cell>
        </row>
        <row r="152">
          <cell r="B152">
            <v>44446</v>
          </cell>
          <cell r="C152" t="str">
            <v>B-21</v>
          </cell>
          <cell r="D152" t="str">
            <v>B-21:Zone3</v>
          </cell>
          <cell r="E152">
            <v>17</v>
          </cell>
          <cell r="F152">
            <v>100</v>
          </cell>
          <cell r="G152">
            <v>220</v>
          </cell>
          <cell r="H152">
            <v>87</v>
          </cell>
          <cell r="I152">
            <v>1317</v>
          </cell>
          <cell r="J152">
            <v>38</v>
          </cell>
          <cell r="K152">
            <v>15</v>
          </cell>
          <cell r="L152">
            <v>53</v>
          </cell>
          <cell r="M152">
            <v>28.30188679245283</v>
          </cell>
          <cell r="N152">
            <v>4.5400000000000003E-2</v>
          </cell>
          <cell r="O152">
            <v>1.4787999999999999</v>
          </cell>
          <cell r="P152">
            <v>1.4335</v>
          </cell>
          <cell r="R152">
            <v>1194.7368421052631</v>
          </cell>
          <cell r="T152">
            <v>1145.3744493392071</v>
          </cell>
          <cell r="V152" t="str">
            <v>GL meter 1.479 MMSCFD (GL meter &gt;&gt; Qg TS)</v>
          </cell>
          <cell r="W152">
            <v>45.400000000000006</v>
          </cell>
          <cell r="X152">
            <v>1433.5</v>
          </cell>
        </row>
        <row r="153">
          <cell r="B153">
            <v>44455</v>
          </cell>
          <cell r="C153" t="str">
            <v>B-21</v>
          </cell>
          <cell r="D153" t="str">
            <v>B-21:Zone3</v>
          </cell>
          <cell r="E153">
            <v>16</v>
          </cell>
          <cell r="F153">
            <v>100</v>
          </cell>
          <cell r="G153">
            <v>219</v>
          </cell>
          <cell r="H153">
            <v>89</v>
          </cell>
          <cell r="I153">
            <v>1275</v>
          </cell>
          <cell r="J153">
            <v>38</v>
          </cell>
          <cell r="K153">
            <v>14</v>
          </cell>
          <cell r="L153">
            <v>52</v>
          </cell>
          <cell r="M153">
            <v>26.923076923076923</v>
          </cell>
          <cell r="N153">
            <v>4.53E-2</v>
          </cell>
          <cell r="O153">
            <v>1.304</v>
          </cell>
          <cell r="P153">
            <v>1.2591000000000001</v>
          </cell>
          <cell r="R153">
            <v>1192.1052631578948</v>
          </cell>
          <cell r="T153">
            <v>1147.9028697571744</v>
          </cell>
          <cell r="V153" t="str">
            <v>GL meter 3.114 MMSCFD (Gl meter &gt;&gt; Qg TS)</v>
          </cell>
          <cell r="W153">
            <v>45.3</v>
          </cell>
          <cell r="X153">
            <v>1259.1000000000001</v>
          </cell>
        </row>
        <row r="154">
          <cell r="B154">
            <v>44474</v>
          </cell>
          <cell r="C154" t="str">
            <v>B-21</v>
          </cell>
          <cell r="D154" t="str">
            <v>B-21:Zone3</v>
          </cell>
          <cell r="E154">
            <v>24</v>
          </cell>
          <cell r="F154">
            <v>100</v>
          </cell>
          <cell r="G154">
            <v>201</v>
          </cell>
          <cell r="H154">
            <v>87</v>
          </cell>
          <cell r="I154">
            <v>1241</v>
          </cell>
          <cell r="J154">
            <v>24.48</v>
          </cell>
          <cell r="K154">
            <v>9.52</v>
          </cell>
          <cell r="L154">
            <v>34</v>
          </cell>
          <cell r="M154">
            <v>28</v>
          </cell>
          <cell r="N154">
            <v>2.9000000000000001E-2</v>
          </cell>
          <cell r="O154">
            <v>0.83</v>
          </cell>
          <cell r="P154">
            <v>0.80100000000000005</v>
          </cell>
          <cell r="R154">
            <v>1184.6405228758169</v>
          </cell>
          <cell r="T154">
            <v>1172.4137931034484</v>
          </cell>
          <cell r="V154" t="str">
            <v>GL meter 2.68 MMSCFD&gt;&gt; Qg TS</v>
          </cell>
          <cell r="W154">
            <v>29</v>
          </cell>
          <cell r="X154">
            <v>801</v>
          </cell>
        </row>
        <row r="155">
          <cell r="B155">
            <v>44505</v>
          </cell>
          <cell r="C155" t="str">
            <v>B-21</v>
          </cell>
          <cell r="D155" t="str">
            <v>B-21:Zone3</v>
          </cell>
          <cell r="E155">
            <v>26</v>
          </cell>
          <cell r="F155">
            <v>100</v>
          </cell>
          <cell r="G155">
            <v>197</v>
          </cell>
          <cell r="H155">
            <v>85</v>
          </cell>
          <cell r="I155">
            <v>1235</v>
          </cell>
          <cell r="J155">
            <v>0</v>
          </cell>
          <cell r="K155">
            <v>0</v>
          </cell>
          <cell r="L155">
            <v>0</v>
          </cell>
          <cell r="M155">
            <v>0</v>
          </cell>
          <cell r="N155">
            <v>0</v>
          </cell>
          <cell r="O155">
            <v>0</v>
          </cell>
          <cell r="P155">
            <v>0</v>
          </cell>
          <cell r="Q155">
            <v>100</v>
          </cell>
          <cell r="R155">
            <v>0</v>
          </cell>
          <cell r="T155">
            <v>0</v>
          </cell>
          <cell r="V155" t="str">
            <v>GL meter 0.391 MMSCFD, no flow indication</v>
          </cell>
          <cell r="W155">
            <v>0</v>
          </cell>
          <cell r="X155">
            <v>0</v>
          </cell>
        </row>
        <row r="156">
          <cell r="B156">
            <v>44606</v>
          </cell>
          <cell r="C156" t="str">
            <v>B-21</v>
          </cell>
          <cell r="D156" t="str">
            <v>B-21:Zone3</v>
          </cell>
          <cell r="E156">
            <v>22</v>
          </cell>
          <cell r="F156">
            <v>100</v>
          </cell>
          <cell r="G156">
            <v>231</v>
          </cell>
          <cell r="H156">
            <v>89</v>
          </cell>
          <cell r="I156">
            <v>1463</v>
          </cell>
          <cell r="J156">
            <v>33</v>
          </cell>
          <cell r="K156">
            <v>13</v>
          </cell>
          <cell r="L156">
            <v>46</v>
          </cell>
          <cell r="M156">
            <v>28.260869565217391</v>
          </cell>
          <cell r="N156">
            <v>3.9300000000000002E-2</v>
          </cell>
          <cell r="O156">
            <v>1.8441000000000001</v>
          </cell>
          <cell r="P156">
            <v>1.8048</v>
          </cell>
          <cell r="Q156">
            <v>100</v>
          </cell>
          <cell r="R156">
            <v>1190.909090909091</v>
          </cell>
          <cell r="T156">
            <v>1170.4834605597964</v>
          </cell>
          <cell r="V156" t="str">
            <v>GL 3.39 MMSCFD (GLCV full open), (GL meter &gt;&gt; Qg TS), WC monthly sampling 0%</v>
          </cell>
          <cell r="W156">
            <v>39.300000000000004</v>
          </cell>
          <cell r="X156">
            <v>1804.8</v>
          </cell>
        </row>
        <row r="157">
          <cell r="B157">
            <v>44626</v>
          </cell>
          <cell r="C157" t="str">
            <v>B-21</v>
          </cell>
          <cell r="D157" t="str">
            <v>B-21:Zone3</v>
          </cell>
          <cell r="E157">
            <v>21.45</v>
          </cell>
          <cell r="F157">
            <v>100</v>
          </cell>
          <cell r="G157">
            <v>216</v>
          </cell>
          <cell r="H157">
            <v>103</v>
          </cell>
          <cell r="I157">
            <v>1452</v>
          </cell>
          <cell r="J157">
            <v>30</v>
          </cell>
          <cell r="K157">
            <v>16</v>
          </cell>
          <cell r="L157">
            <v>46</v>
          </cell>
          <cell r="M157">
            <v>34.782608695652172</v>
          </cell>
          <cell r="N157">
            <v>3.5499999999999997E-2</v>
          </cell>
          <cell r="O157">
            <v>2.3273000000000001</v>
          </cell>
          <cell r="P157">
            <v>2.2917999999999998</v>
          </cell>
          <cell r="R157">
            <v>1183.3333333333333</v>
          </cell>
          <cell r="T157">
            <v>2084.5070422535209</v>
          </cell>
          <cell r="V157" t="str">
            <v>GL meter 3.5 MMSCFD (GL meter &gt;&gt; Qg TS), WC use 35% (Mar 22)</v>
          </cell>
          <cell r="W157">
            <v>35.5</v>
          </cell>
          <cell r="X157">
            <v>2291.7999999999997</v>
          </cell>
        </row>
        <row r="158">
          <cell r="B158">
            <v>44643</v>
          </cell>
          <cell r="C158" t="str">
            <v>B-21</v>
          </cell>
          <cell r="D158" t="str">
            <v>B-21:Zone3</v>
          </cell>
          <cell r="E158">
            <v>24</v>
          </cell>
          <cell r="F158">
            <v>100</v>
          </cell>
          <cell r="G158">
            <v>248</v>
          </cell>
          <cell r="H158">
            <v>91</v>
          </cell>
          <cell r="I158">
            <v>1513</v>
          </cell>
          <cell r="J158">
            <v>30</v>
          </cell>
          <cell r="K158">
            <v>16</v>
          </cell>
          <cell r="L158">
            <v>46</v>
          </cell>
          <cell r="M158">
            <v>34.782608695652172</v>
          </cell>
          <cell r="N158">
            <v>0</v>
          </cell>
          <cell r="O158">
            <v>0</v>
          </cell>
          <cell r="P158">
            <v>0</v>
          </cell>
          <cell r="R158">
            <v>0</v>
          </cell>
          <cell r="T158">
            <v>0</v>
          </cell>
          <cell r="V158" t="str">
            <v>GL meter 1.1 MM (GL meter&gt;Qg T/S), Qg T/S zero but shown liquid, use DP2 gas too small..?</v>
          </cell>
          <cell r="W158">
            <v>0</v>
          </cell>
          <cell r="X158">
            <v>0</v>
          </cell>
        </row>
        <row r="159">
          <cell r="B159">
            <v>44664</v>
          </cell>
          <cell r="C159" t="str">
            <v>B-21</v>
          </cell>
          <cell r="D159" t="str">
            <v>B-21:Zone3</v>
          </cell>
          <cell r="E159">
            <v>23</v>
          </cell>
          <cell r="F159">
            <v>100</v>
          </cell>
          <cell r="G159">
            <v>254</v>
          </cell>
          <cell r="H159">
            <v>94</v>
          </cell>
          <cell r="I159">
            <v>1428</v>
          </cell>
          <cell r="J159">
            <v>30</v>
          </cell>
          <cell r="K159">
            <v>16</v>
          </cell>
          <cell r="L159">
            <v>46</v>
          </cell>
          <cell r="M159">
            <v>34.782608695652172</v>
          </cell>
          <cell r="N159">
            <v>3.56E-2</v>
          </cell>
          <cell r="O159">
            <v>1.4999999999999999E-2</v>
          </cell>
          <cell r="P159">
            <v>0</v>
          </cell>
          <cell r="R159">
            <v>1186.6666666666667</v>
          </cell>
          <cell r="T159">
            <v>1292.1348314606741</v>
          </cell>
          <cell r="V159" t="str">
            <v>GL meter 1.45 MMSCFD (GL meter &gt;&gt; Qg TS). Qg T/S zero but shown liquid, use DP2 gas too small..?</v>
          </cell>
          <cell r="W159">
            <v>35.6</v>
          </cell>
          <cell r="X159">
            <v>0</v>
          </cell>
        </row>
        <row r="160">
          <cell r="B160">
            <v>44671</v>
          </cell>
          <cell r="C160" t="str">
            <v>B-21</v>
          </cell>
          <cell r="D160" t="str">
            <v>B-21:Zone3</v>
          </cell>
          <cell r="E160">
            <v>18</v>
          </cell>
          <cell r="F160">
            <v>100</v>
          </cell>
          <cell r="G160">
            <v>245</v>
          </cell>
          <cell r="H160">
            <v>104</v>
          </cell>
          <cell r="I160">
            <v>1305</v>
          </cell>
          <cell r="J160">
            <v>50</v>
          </cell>
          <cell r="K160">
            <v>27</v>
          </cell>
          <cell r="L160">
            <v>77</v>
          </cell>
          <cell r="M160">
            <v>35.064935064935064</v>
          </cell>
          <cell r="N160">
            <v>6.0100000000000001E-2</v>
          </cell>
          <cell r="O160">
            <v>1.5740000000000001</v>
          </cell>
          <cell r="P160">
            <v>1.5144</v>
          </cell>
          <cell r="Q160">
            <v>100</v>
          </cell>
          <cell r="R160">
            <v>1202</v>
          </cell>
          <cell r="T160">
            <v>1281.1980033277871</v>
          </cell>
          <cell r="V160" t="str">
            <v xml:space="preserve">GL meter~2.808 MMSCFD (GL meter &gt;&gt; QgTS), WC use 35% (Mar 2022). </v>
          </cell>
          <cell r="W160">
            <v>60.1</v>
          </cell>
          <cell r="X160">
            <v>1514.3999999999999</v>
          </cell>
        </row>
        <row r="161">
          <cell r="B161">
            <v>44690</v>
          </cell>
          <cell r="C161" t="str">
            <v>B-21</v>
          </cell>
          <cell r="D161" t="str">
            <v>B-21:Zone3</v>
          </cell>
          <cell r="E161">
            <v>18</v>
          </cell>
          <cell r="F161">
            <v>100</v>
          </cell>
          <cell r="G161">
            <v>225</v>
          </cell>
          <cell r="H161">
            <v>87</v>
          </cell>
          <cell r="I161">
            <v>1311</v>
          </cell>
          <cell r="J161">
            <v>8.5000000000000006E-2</v>
          </cell>
          <cell r="K161">
            <v>4.5999999999999999E-2</v>
          </cell>
          <cell r="L161">
            <v>0.13100000000000001</v>
          </cell>
          <cell r="M161">
            <v>35.114503816793892</v>
          </cell>
          <cell r="N161">
            <v>1E-4</v>
          </cell>
          <cell r="O161">
            <v>0.36</v>
          </cell>
          <cell r="P161">
            <v>0.3599</v>
          </cell>
          <cell r="R161">
            <v>1176.4705882352941</v>
          </cell>
          <cell r="T161">
            <v>1300</v>
          </cell>
          <cell r="V161" t="str">
            <v>GL meter 0.87 MMSCFD .. gas TS</v>
          </cell>
          <cell r="W161">
            <v>0.1</v>
          </cell>
          <cell r="X161">
            <v>359.9</v>
          </cell>
        </row>
        <row r="162">
          <cell r="B162">
            <v>44704</v>
          </cell>
          <cell r="C162" t="str">
            <v>B-21</v>
          </cell>
          <cell r="D162" t="str">
            <v>B-21:Zone3</v>
          </cell>
          <cell r="E162">
            <v>16</v>
          </cell>
          <cell r="F162">
            <v>100</v>
          </cell>
          <cell r="G162">
            <v>232</v>
          </cell>
          <cell r="H162">
            <v>86</v>
          </cell>
          <cell r="I162">
            <v>1238</v>
          </cell>
          <cell r="J162">
            <v>0.64400000000000002</v>
          </cell>
          <cell r="K162">
            <v>1.196</v>
          </cell>
          <cell r="L162">
            <v>1.84</v>
          </cell>
          <cell r="M162">
            <v>65</v>
          </cell>
          <cell r="N162">
            <v>0</v>
          </cell>
          <cell r="O162">
            <v>0</v>
          </cell>
          <cell r="P162">
            <v>0</v>
          </cell>
          <cell r="R162">
            <v>0</v>
          </cell>
          <cell r="T162">
            <v>0</v>
          </cell>
          <cell r="V162" t="str">
            <v>GL meter 0.58 MMSCFD &gt;&gt; Qg TS 0 MMSCFD</v>
          </cell>
          <cell r="W162">
            <v>0</v>
          </cell>
          <cell r="X162">
            <v>0</v>
          </cell>
        </row>
        <row r="163">
          <cell r="B163">
            <v>44728</v>
          </cell>
          <cell r="C163" t="str">
            <v>B-21</v>
          </cell>
          <cell r="D163" t="str">
            <v>B-21:Zone3</v>
          </cell>
          <cell r="E163">
            <v>26</v>
          </cell>
          <cell r="F163">
            <v>100</v>
          </cell>
          <cell r="G163">
            <v>220</v>
          </cell>
          <cell r="H163">
            <v>100</v>
          </cell>
          <cell r="I163">
            <v>1255</v>
          </cell>
          <cell r="J163">
            <v>78</v>
          </cell>
          <cell r="K163">
            <v>42</v>
          </cell>
          <cell r="L163">
            <v>120</v>
          </cell>
          <cell r="M163">
            <v>35</v>
          </cell>
          <cell r="N163">
            <v>9.3799999999999994E-2</v>
          </cell>
          <cell r="O163">
            <v>1.8424</v>
          </cell>
          <cell r="P163">
            <v>1.7484999999999999</v>
          </cell>
          <cell r="R163">
            <v>1202.5641025641025</v>
          </cell>
          <cell r="T163">
            <v>1279.3176972281449</v>
          </cell>
          <cell r="V163" t="str">
            <v xml:space="preserve">GL meter 3.167 MMSCFD &gt;&gt; Qg TS, WC use 35% instead 4%. </v>
          </cell>
          <cell r="W163">
            <v>93.8</v>
          </cell>
          <cell r="X163">
            <v>1748.5</v>
          </cell>
        </row>
        <row r="164">
          <cell r="B164">
            <v>44736</v>
          </cell>
          <cell r="C164" t="str">
            <v>B-21</v>
          </cell>
          <cell r="D164" t="str">
            <v>B-21:Zone3</v>
          </cell>
          <cell r="E164">
            <v>20</v>
          </cell>
          <cell r="F164">
            <v>100</v>
          </cell>
          <cell r="G164">
            <v>200</v>
          </cell>
          <cell r="H164">
            <v>96</v>
          </cell>
          <cell r="I164">
            <v>1255</v>
          </cell>
          <cell r="J164">
            <v>52</v>
          </cell>
          <cell r="K164">
            <v>28</v>
          </cell>
          <cell r="L164">
            <v>80</v>
          </cell>
          <cell r="M164">
            <v>35</v>
          </cell>
          <cell r="N164">
            <v>6.2700000000000006E-2</v>
          </cell>
          <cell r="O164">
            <v>2.39</v>
          </cell>
          <cell r="P164">
            <v>2.3273000000000001</v>
          </cell>
          <cell r="Q164">
            <v>100</v>
          </cell>
          <cell r="R164">
            <v>1205.7692307692307</v>
          </cell>
          <cell r="T164">
            <v>1275.9170653907497</v>
          </cell>
          <cell r="V164" t="str">
            <v>GL meter 3.299 MMSCFD &gt;&gt; Qg TS, WC~2% (June 2022)</v>
          </cell>
          <cell r="W164">
            <v>62.7</v>
          </cell>
          <cell r="X164">
            <v>2327.3000000000002</v>
          </cell>
        </row>
        <row r="165">
          <cell r="B165">
            <v>44745</v>
          </cell>
          <cell r="C165" t="str">
            <v>B-21</v>
          </cell>
          <cell r="D165" t="str">
            <v>B-21:Zone3</v>
          </cell>
          <cell r="E165">
            <v>22</v>
          </cell>
          <cell r="F165">
            <v>100</v>
          </cell>
          <cell r="G165">
            <v>201</v>
          </cell>
          <cell r="H165">
            <v>100</v>
          </cell>
          <cell r="I165">
            <v>1206</v>
          </cell>
          <cell r="J165">
            <v>50</v>
          </cell>
          <cell r="K165">
            <v>25</v>
          </cell>
          <cell r="L165">
            <v>75</v>
          </cell>
          <cell r="M165">
            <v>33.333333333333336</v>
          </cell>
          <cell r="N165">
            <v>5.8299999999999998E-2</v>
          </cell>
          <cell r="O165">
            <v>1.8035000000000001</v>
          </cell>
          <cell r="P165">
            <v>1.7452000000000001</v>
          </cell>
          <cell r="Q165">
            <v>100</v>
          </cell>
          <cell r="R165">
            <v>1166</v>
          </cell>
          <cell r="T165">
            <v>1286.4493996569468</v>
          </cell>
          <cell r="V165" t="str">
            <v>GL, update test</v>
          </cell>
          <cell r="W165">
            <v>58.3</v>
          </cell>
          <cell r="X165">
            <v>1745.2</v>
          </cell>
        </row>
        <row r="166">
          <cell r="B166">
            <v>44763</v>
          </cell>
          <cell r="C166" t="str">
            <v>B-21</v>
          </cell>
          <cell r="D166" t="str">
            <v>B-21:Zone3</v>
          </cell>
          <cell r="E166">
            <v>18</v>
          </cell>
          <cell r="F166">
            <v>100</v>
          </cell>
          <cell r="G166">
            <v>209</v>
          </cell>
          <cell r="H166">
            <v>99</v>
          </cell>
          <cell r="I166">
            <v>1234</v>
          </cell>
          <cell r="J166">
            <v>45.5</v>
          </cell>
          <cell r="K166">
            <v>24.5</v>
          </cell>
          <cell r="L166">
            <v>70</v>
          </cell>
          <cell r="M166">
            <v>35</v>
          </cell>
          <cell r="N166">
            <v>5.4600000000000003E-2</v>
          </cell>
          <cell r="O166">
            <v>2.06</v>
          </cell>
          <cell r="P166">
            <v>2.0053999999999998</v>
          </cell>
          <cell r="R166">
            <v>1200</v>
          </cell>
          <cell r="T166">
            <v>1282.051282051282</v>
          </cell>
          <cell r="V166" t="str">
            <v>GL meter 3.12 MMSCFD &gt;&gt; gas TS</v>
          </cell>
          <cell r="W166">
            <v>54.6</v>
          </cell>
          <cell r="X166">
            <v>2005.3999999999999</v>
          </cell>
        </row>
        <row r="168">
          <cell r="B168">
            <v>44823</v>
          </cell>
          <cell r="C168">
            <v>60</v>
          </cell>
        </row>
        <row r="169">
          <cell r="B169">
            <v>44883</v>
          </cell>
        </row>
        <row r="170">
          <cell r="B170">
            <v>44943</v>
          </cell>
        </row>
        <row r="171">
          <cell r="B171">
            <v>45003</v>
          </cell>
        </row>
        <row r="172">
          <cell r="B172">
            <v>45063</v>
          </cell>
        </row>
        <row r="173">
          <cell r="B173">
            <v>45123</v>
          </cell>
        </row>
        <row r="174">
          <cell r="B174">
            <v>45183</v>
          </cell>
        </row>
        <row r="179">
          <cell r="K179" t="str">
            <v>Tot liq</v>
          </cell>
          <cell r="L179">
            <v>87</v>
          </cell>
          <cell r="M179">
            <v>15</v>
          </cell>
          <cell r="N179" t="str">
            <v>WC</v>
          </cell>
          <cell r="O179" t="str">
            <v>Gas T/S-GL</v>
          </cell>
        </row>
        <row r="180">
          <cell r="K180" t="str">
            <v>water</v>
          </cell>
          <cell r="L180">
            <v>13.049999999999999</v>
          </cell>
          <cell r="M180">
            <v>1.08</v>
          </cell>
          <cell r="N180" t="str">
            <v>Tot Qg</v>
          </cell>
          <cell r="O180">
            <v>-0.11999999999999988</v>
          </cell>
        </row>
        <row r="181">
          <cell r="K181" t="str">
            <v>oil</v>
          </cell>
          <cell r="L181">
            <v>73.95</v>
          </cell>
          <cell r="M181">
            <v>8.8739999999999999E-2</v>
          </cell>
          <cell r="N181" t="str">
            <v>Asso</v>
          </cell>
          <cell r="O181">
            <v>1200</v>
          </cell>
        </row>
        <row r="182">
          <cell r="M182">
            <v>0.99126000000000003</v>
          </cell>
          <cell r="N182" t="str">
            <v>GL</v>
          </cell>
        </row>
        <row r="183">
          <cell r="M183">
            <v>1.2</v>
          </cell>
          <cell r="N183" t="str">
            <v>GL meter</v>
          </cell>
        </row>
      </sheetData>
      <sheetData sheetId="56">
        <row r="24">
          <cell r="Y24" t="str">
            <v>WGR</v>
          </cell>
          <cell r="Z24" t="str">
            <v>CGR</v>
          </cell>
        </row>
        <row r="25">
          <cell r="B25" t="str">
            <v>START_TEST</v>
          </cell>
          <cell r="C25" t="str">
            <v>WELL_NAME</v>
          </cell>
          <cell r="D25" t="str">
            <v>COMPLETION_NAME</v>
          </cell>
          <cell r="E25" t="str">
            <v>DURATION</v>
          </cell>
          <cell r="F25" t="str">
            <v>CHOKE_1</v>
          </cell>
          <cell r="G25" t="str">
            <v>THP</v>
          </cell>
          <cell r="H25" t="str">
            <v>THT</v>
          </cell>
          <cell r="I25" t="str">
            <v>CASING_A</v>
          </cell>
          <cell r="J25" t="str">
            <v>OIL</v>
          </cell>
          <cell r="K25" t="str">
            <v>WATER</v>
          </cell>
          <cell r="L25" t="str">
            <v>LIQUID</v>
          </cell>
          <cell r="M25" t="str">
            <v>WATERCUT_PCT</v>
          </cell>
          <cell r="N25" t="str">
            <v>GAS</v>
          </cell>
          <cell r="O25" t="str">
            <v>TOTAL_GAS</v>
          </cell>
          <cell r="P25" t="str">
            <v>GAS_LIFT_RATE</v>
          </cell>
          <cell r="Q25" t="str">
            <v>GAS_LIFT_CHOKE</v>
          </cell>
          <cell r="R25" t="str">
            <v>GOR</v>
          </cell>
          <cell r="S25" t="str">
            <v>WGR</v>
          </cell>
          <cell r="T25" t="str">
            <v>LIQUID_GAS_RATIO_CALC</v>
          </cell>
          <cell r="U25" t="str">
            <v>CGR</v>
          </cell>
          <cell r="V25" t="str">
            <v>COMMENTS</v>
          </cell>
          <cell r="W25" t="str">
            <v>Gas (x1000)</v>
          </cell>
          <cell r="X25" t="str">
            <v>Gas Lift (x1000)</v>
          </cell>
          <cell r="Y25" t="str">
            <v>Column1</v>
          </cell>
          <cell r="Z25" t="str">
            <v>Column2</v>
          </cell>
        </row>
        <row r="26">
          <cell r="B26">
            <v>41587</v>
          </cell>
          <cell r="C26" t="str">
            <v>B-22 (Arang)</v>
          </cell>
          <cell r="D26" t="str">
            <v>B-22 (Arang)</v>
          </cell>
          <cell r="E26">
            <v>12</v>
          </cell>
          <cell r="F26">
            <v>25</v>
          </cell>
          <cell r="G26">
            <v>724</v>
          </cell>
          <cell r="H26">
            <v>136</v>
          </cell>
          <cell r="J26">
            <v>0</v>
          </cell>
          <cell r="K26">
            <v>1447</v>
          </cell>
          <cell r="L26">
            <v>1447</v>
          </cell>
          <cell r="M26">
            <v>100</v>
          </cell>
          <cell r="N26">
            <v>3.8</v>
          </cell>
          <cell r="O26">
            <v>3.8</v>
          </cell>
          <cell r="P26">
            <v>0</v>
          </cell>
          <cell r="R26">
            <v>0</v>
          </cell>
          <cell r="S26">
            <v>380.78947368421052</v>
          </cell>
          <cell r="T26">
            <v>380.78947368421052</v>
          </cell>
          <cell r="W26">
            <v>3800</v>
          </cell>
          <cell r="X26">
            <v>0</v>
          </cell>
          <cell r="Y26">
            <v>380.78947368421052</v>
          </cell>
          <cell r="Z26">
            <v>0</v>
          </cell>
        </row>
        <row r="27">
          <cell r="B27">
            <v>41588</v>
          </cell>
          <cell r="C27" t="str">
            <v>B-22 (Arang)</v>
          </cell>
          <cell r="D27" t="str">
            <v>B-22 (Arang)</v>
          </cell>
          <cell r="E27">
            <v>24</v>
          </cell>
          <cell r="F27">
            <v>25</v>
          </cell>
          <cell r="G27">
            <v>994</v>
          </cell>
          <cell r="H27">
            <v>161</v>
          </cell>
          <cell r="J27">
            <v>0</v>
          </cell>
          <cell r="K27">
            <v>321.5</v>
          </cell>
          <cell r="L27">
            <v>321.5</v>
          </cell>
          <cell r="M27">
            <v>100</v>
          </cell>
          <cell r="N27">
            <v>8</v>
          </cell>
          <cell r="O27">
            <v>8</v>
          </cell>
          <cell r="P27">
            <v>0</v>
          </cell>
          <cell r="R27">
            <v>0</v>
          </cell>
          <cell r="S27">
            <v>40.1875</v>
          </cell>
          <cell r="T27">
            <v>40.1875</v>
          </cell>
          <cell r="W27">
            <v>8000</v>
          </cell>
          <cell r="X27">
            <v>0</v>
          </cell>
          <cell r="Y27">
            <v>40.1875</v>
          </cell>
          <cell r="Z27">
            <v>0</v>
          </cell>
        </row>
        <row r="28">
          <cell r="B28">
            <v>41589</v>
          </cell>
          <cell r="C28" t="str">
            <v>B-22 (Arang)</v>
          </cell>
          <cell r="D28" t="str">
            <v>B-22 (Arang)</v>
          </cell>
          <cell r="E28">
            <v>24</v>
          </cell>
          <cell r="F28">
            <v>27</v>
          </cell>
          <cell r="G28">
            <v>908</v>
          </cell>
          <cell r="H28">
            <v>161</v>
          </cell>
          <cell r="J28">
            <v>0</v>
          </cell>
          <cell r="K28">
            <v>139.6</v>
          </cell>
          <cell r="L28">
            <v>139.6</v>
          </cell>
          <cell r="M28">
            <v>100</v>
          </cell>
          <cell r="N28">
            <v>10</v>
          </cell>
          <cell r="O28">
            <v>10</v>
          </cell>
          <cell r="P28">
            <v>0</v>
          </cell>
          <cell r="R28">
            <v>0</v>
          </cell>
          <cell r="S28">
            <v>13.96</v>
          </cell>
          <cell r="T28">
            <v>13.96</v>
          </cell>
          <cell r="W28">
            <v>10000</v>
          </cell>
          <cell r="X28">
            <v>0</v>
          </cell>
          <cell r="Y28">
            <v>13.959999999999999</v>
          </cell>
          <cell r="Z28">
            <v>0</v>
          </cell>
        </row>
        <row r="29">
          <cell r="B29">
            <v>41590</v>
          </cell>
          <cell r="C29" t="str">
            <v>B-22 (Arang)</v>
          </cell>
          <cell r="D29" t="str">
            <v>B-22 (Arang)</v>
          </cell>
          <cell r="E29">
            <v>24</v>
          </cell>
          <cell r="F29">
            <v>35</v>
          </cell>
          <cell r="G29">
            <v>609</v>
          </cell>
          <cell r="H29">
            <v>174</v>
          </cell>
          <cell r="J29">
            <v>0</v>
          </cell>
          <cell r="K29">
            <v>110</v>
          </cell>
          <cell r="L29">
            <v>110</v>
          </cell>
          <cell r="M29">
            <v>100</v>
          </cell>
          <cell r="N29">
            <v>12.5</v>
          </cell>
          <cell r="O29">
            <v>12.5</v>
          </cell>
          <cell r="P29">
            <v>0</v>
          </cell>
          <cell r="R29">
            <v>0</v>
          </cell>
          <cell r="S29">
            <v>8.8000000000000007</v>
          </cell>
          <cell r="T29">
            <v>8.8000000000000007</v>
          </cell>
          <cell r="W29">
            <v>12500</v>
          </cell>
          <cell r="X29">
            <v>0</v>
          </cell>
          <cell r="Y29">
            <v>8.8000000000000007</v>
          </cell>
          <cell r="Z29">
            <v>0</v>
          </cell>
        </row>
        <row r="30">
          <cell r="B30">
            <v>41591</v>
          </cell>
          <cell r="C30" t="str">
            <v>B-22 (Arang)</v>
          </cell>
          <cell r="D30" t="str">
            <v>B-22 (Arang)</v>
          </cell>
          <cell r="E30">
            <v>24</v>
          </cell>
          <cell r="F30">
            <v>41</v>
          </cell>
          <cell r="G30">
            <v>554</v>
          </cell>
          <cell r="H30">
            <v>173.5</v>
          </cell>
          <cell r="J30">
            <v>0</v>
          </cell>
          <cell r="K30">
            <v>54</v>
          </cell>
          <cell r="L30">
            <v>54</v>
          </cell>
          <cell r="M30">
            <v>100</v>
          </cell>
          <cell r="N30">
            <v>13.9</v>
          </cell>
          <cell r="O30">
            <v>13.9</v>
          </cell>
          <cell r="P30">
            <v>0</v>
          </cell>
          <cell r="R30">
            <v>0</v>
          </cell>
          <cell r="S30">
            <v>3.8848920863309351</v>
          </cell>
          <cell r="T30">
            <v>3.8848920863309351</v>
          </cell>
          <cell r="W30">
            <v>13900</v>
          </cell>
          <cell r="X30">
            <v>0</v>
          </cell>
          <cell r="Y30">
            <v>3.8848920863309351</v>
          </cell>
          <cell r="Z30">
            <v>0</v>
          </cell>
        </row>
        <row r="31">
          <cell r="B31">
            <v>41592</v>
          </cell>
          <cell r="C31" t="str">
            <v>B-22 (Arang)</v>
          </cell>
          <cell r="D31" t="str">
            <v>B-22 (Arang)</v>
          </cell>
          <cell r="E31">
            <v>24</v>
          </cell>
          <cell r="F31">
            <v>55</v>
          </cell>
          <cell r="G31">
            <v>352</v>
          </cell>
          <cell r="H31">
            <v>169</v>
          </cell>
          <cell r="J31">
            <v>0</v>
          </cell>
          <cell r="K31">
            <v>33.700000000000003</v>
          </cell>
          <cell r="L31">
            <v>33.700000000000003</v>
          </cell>
          <cell r="M31">
            <v>100</v>
          </cell>
          <cell r="N31">
            <v>15.3</v>
          </cell>
          <cell r="O31">
            <v>15.3</v>
          </cell>
          <cell r="P31">
            <v>0</v>
          </cell>
          <cell r="R31">
            <v>0</v>
          </cell>
          <cell r="S31">
            <v>2.2026143790849675</v>
          </cell>
          <cell r="T31">
            <v>2.2026143790849675</v>
          </cell>
          <cell r="W31">
            <v>15300</v>
          </cell>
          <cell r="X31">
            <v>0</v>
          </cell>
          <cell r="Y31">
            <v>2.2026143790849675</v>
          </cell>
          <cell r="Z31">
            <v>0</v>
          </cell>
        </row>
        <row r="32">
          <cell r="B32">
            <v>41593</v>
          </cell>
          <cell r="C32" t="str">
            <v>B-22 (Arang)</v>
          </cell>
          <cell r="D32" t="str">
            <v>B-22 (Arang)</v>
          </cell>
          <cell r="E32">
            <v>24</v>
          </cell>
          <cell r="F32">
            <v>65</v>
          </cell>
          <cell r="G32">
            <v>273.3</v>
          </cell>
          <cell r="H32">
            <v>165</v>
          </cell>
          <cell r="J32">
            <v>0</v>
          </cell>
          <cell r="K32">
            <v>18.7</v>
          </cell>
          <cell r="L32">
            <v>18.7</v>
          </cell>
          <cell r="M32">
            <v>100</v>
          </cell>
          <cell r="N32">
            <v>15.9</v>
          </cell>
          <cell r="O32">
            <v>15.9</v>
          </cell>
          <cell r="P32">
            <v>0</v>
          </cell>
          <cell r="R32">
            <v>0</v>
          </cell>
          <cell r="S32">
            <v>1.1761006289308176</v>
          </cell>
          <cell r="T32">
            <v>1.1761006289308176</v>
          </cell>
          <cell r="W32">
            <v>15900</v>
          </cell>
          <cell r="X32">
            <v>0</v>
          </cell>
          <cell r="Y32">
            <v>1.1761006289308176</v>
          </cell>
          <cell r="Z32">
            <v>0</v>
          </cell>
        </row>
        <row r="33">
          <cell r="B33">
            <v>41594</v>
          </cell>
          <cell r="C33" t="str">
            <v>B-22 (Arang)</v>
          </cell>
          <cell r="D33" t="str">
            <v>B-22 (Arang)</v>
          </cell>
          <cell r="E33">
            <v>24</v>
          </cell>
          <cell r="F33">
            <v>82</v>
          </cell>
          <cell r="G33">
            <v>227.3</v>
          </cell>
          <cell r="H33">
            <v>162</v>
          </cell>
          <cell r="J33">
            <v>5.7</v>
          </cell>
          <cell r="K33">
            <v>9.3000000000000007</v>
          </cell>
          <cell r="L33">
            <v>15</v>
          </cell>
          <cell r="M33">
            <v>62</v>
          </cell>
          <cell r="N33">
            <v>16.2</v>
          </cell>
          <cell r="O33">
            <v>16.2</v>
          </cell>
          <cell r="P33">
            <v>0</v>
          </cell>
          <cell r="R33">
            <v>2842105.2631578948</v>
          </cell>
          <cell r="S33">
            <v>0.57407407407407407</v>
          </cell>
          <cell r="T33">
            <v>0.92592592592592593</v>
          </cell>
          <cell r="V33" t="str">
            <v>Manual sampling WC 62% (Condy)</v>
          </cell>
          <cell r="W33">
            <v>16200</v>
          </cell>
          <cell r="X33">
            <v>0</v>
          </cell>
          <cell r="Y33">
            <v>0.57407407407407418</v>
          </cell>
          <cell r="Z33">
            <v>0.35185185185185186</v>
          </cell>
        </row>
        <row r="34">
          <cell r="B34">
            <v>41595</v>
          </cell>
          <cell r="C34" t="str">
            <v>B-22 (Arang)</v>
          </cell>
          <cell r="D34" t="str">
            <v>B-22 (Arang)</v>
          </cell>
          <cell r="E34">
            <v>24</v>
          </cell>
          <cell r="F34">
            <v>100</v>
          </cell>
          <cell r="G34">
            <v>217</v>
          </cell>
          <cell r="H34">
            <v>158</v>
          </cell>
          <cell r="J34">
            <v>4.5599999999999996</v>
          </cell>
          <cell r="K34">
            <v>7.44</v>
          </cell>
          <cell r="L34">
            <v>12</v>
          </cell>
          <cell r="M34">
            <v>62</v>
          </cell>
          <cell r="N34">
            <v>16.399999999999999</v>
          </cell>
          <cell r="O34">
            <v>16.399999999999999</v>
          </cell>
          <cell r="P34">
            <v>0</v>
          </cell>
          <cell r="R34">
            <v>3596491.2280701753</v>
          </cell>
          <cell r="S34">
            <v>0.45365853658536587</v>
          </cell>
          <cell r="T34">
            <v>0.73170731707317072</v>
          </cell>
          <cell r="V34" t="str">
            <v>Assume WC 62%</v>
          </cell>
          <cell r="W34">
            <v>16400</v>
          </cell>
          <cell r="X34">
            <v>0</v>
          </cell>
          <cell r="Y34">
            <v>0.45365853658536592</v>
          </cell>
          <cell r="Z34">
            <v>0.2780487804878049</v>
          </cell>
        </row>
        <row r="35">
          <cell r="B35">
            <v>41598</v>
          </cell>
          <cell r="C35" t="str">
            <v>B-22 (Arang)</v>
          </cell>
          <cell r="D35" t="str">
            <v>B-22 (Arang)</v>
          </cell>
          <cell r="E35">
            <v>12</v>
          </cell>
          <cell r="F35">
            <v>100</v>
          </cell>
          <cell r="G35">
            <v>219</v>
          </cell>
          <cell r="H35">
            <v>190</v>
          </cell>
          <cell r="J35">
            <v>5.32</v>
          </cell>
          <cell r="K35">
            <v>8.68</v>
          </cell>
          <cell r="L35">
            <v>14</v>
          </cell>
          <cell r="M35">
            <v>62</v>
          </cell>
          <cell r="N35">
            <v>17</v>
          </cell>
          <cell r="O35">
            <v>17</v>
          </cell>
          <cell r="P35">
            <v>0</v>
          </cell>
          <cell r="R35">
            <v>3195488.7218045113</v>
          </cell>
          <cell r="S35">
            <v>0.51058823529411768</v>
          </cell>
          <cell r="T35">
            <v>0.82352941176470584</v>
          </cell>
          <cell r="V35" t="str">
            <v>Assume WC 62%</v>
          </cell>
          <cell r="W35">
            <v>17000</v>
          </cell>
          <cell r="X35">
            <v>0</v>
          </cell>
          <cell r="Y35">
            <v>0.51058823529411768</v>
          </cell>
          <cell r="Z35">
            <v>0.31294117647058828</v>
          </cell>
        </row>
        <row r="36">
          <cell r="B36">
            <v>41614</v>
          </cell>
          <cell r="C36" t="str">
            <v>B-22 (Arang)</v>
          </cell>
          <cell r="D36" t="str">
            <v>B-22 (Arang):Arang</v>
          </cell>
          <cell r="E36">
            <v>4</v>
          </cell>
          <cell r="F36">
            <v>100</v>
          </cell>
          <cell r="G36">
            <v>190.5</v>
          </cell>
          <cell r="H36">
            <v>156</v>
          </cell>
          <cell r="I36">
            <v>0</v>
          </cell>
          <cell r="J36">
            <v>5</v>
          </cell>
          <cell r="K36">
            <v>9</v>
          </cell>
          <cell r="L36">
            <v>14</v>
          </cell>
          <cell r="M36">
            <v>64.285714285714292</v>
          </cell>
          <cell r="N36">
            <v>17.309999999999999</v>
          </cell>
          <cell r="O36">
            <v>17.309999999999999</v>
          </cell>
          <cell r="P36">
            <v>0</v>
          </cell>
          <cell r="R36">
            <v>3462000</v>
          </cell>
          <cell r="S36">
            <v>0.51993067590987874</v>
          </cell>
          <cell r="T36">
            <v>0.80878105141536683</v>
          </cell>
          <cell r="V36" t="str">
            <v xml:space="preserve">Pre PBU. Assume liquid same to previous test. </v>
          </cell>
          <cell r="W36">
            <v>17310</v>
          </cell>
          <cell r="X36">
            <v>0</v>
          </cell>
          <cell r="Y36">
            <v>0.51993067590987874</v>
          </cell>
          <cell r="Z36">
            <v>0.2888503755054882</v>
          </cell>
        </row>
        <row r="37">
          <cell r="B37">
            <v>41648</v>
          </cell>
          <cell r="C37" t="str">
            <v>B-22 (Arang)</v>
          </cell>
          <cell r="D37" t="str">
            <v>B-22 (Arang):Arang</v>
          </cell>
          <cell r="E37">
            <v>20</v>
          </cell>
          <cell r="F37">
            <v>100</v>
          </cell>
          <cell r="G37">
            <v>252</v>
          </cell>
          <cell r="H37">
            <v>155</v>
          </cell>
          <cell r="I37">
            <v>0</v>
          </cell>
          <cell r="J37">
            <v>4.88</v>
          </cell>
          <cell r="K37">
            <v>1.74</v>
          </cell>
          <cell r="L37">
            <v>6.62</v>
          </cell>
          <cell r="M37">
            <v>26.283987915407856</v>
          </cell>
          <cell r="N37">
            <v>17.96</v>
          </cell>
          <cell r="O37">
            <v>17.96</v>
          </cell>
          <cell r="P37">
            <v>0</v>
          </cell>
          <cell r="R37">
            <v>3680327.8688524589</v>
          </cell>
          <cell r="S37">
            <v>9.688195991091314E-2</v>
          </cell>
          <cell r="T37">
            <v>0.36859688195991092</v>
          </cell>
          <cell r="V37" t="str">
            <v xml:space="preserve">Test Sep result. Expro meter not working. </v>
          </cell>
          <cell r="W37">
            <v>17960</v>
          </cell>
          <cell r="X37">
            <v>0</v>
          </cell>
          <cell r="Y37">
            <v>9.688195991091314E-2</v>
          </cell>
          <cell r="Z37">
            <v>0.27171492204899778</v>
          </cell>
        </row>
        <row r="38">
          <cell r="B38">
            <v>41662</v>
          </cell>
          <cell r="C38" t="str">
            <v>B-22 (Arang)</v>
          </cell>
          <cell r="D38" t="str">
            <v>B-22 (Arang):Arang</v>
          </cell>
          <cell r="E38">
            <v>21</v>
          </cell>
          <cell r="F38">
            <v>99</v>
          </cell>
          <cell r="G38">
            <v>236</v>
          </cell>
          <cell r="H38">
            <v>161</v>
          </cell>
          <cell r="I38">
            <v>0</v>
          </cell>
          <cell r="J38">
            <v>5.8</v>
          </cell>
          <cell r="K38">
            <v>1.4</v>
          </cell>
          <cell r="L38">
            <v>7.2</v>
          </cell>
          <cell r="M38">
            <v>19.444444444444443</v>
          </cell>
          <cell r="N38">
            <v>18.25</v>
          </cell>
          <cell r="O38">
            <v>18.25</v>
          </cell>
          <cell r="P38">
            <v>0</v>
          </cell>
          <cell r="R38">
            <v>3146551.7241379311</v>
          </cell>
          <cell r="S38">
            <v>7.6712328767123292E-2</v>
          </cell>
          <cell r="T38">
            <v>0.39452054794520547</v>
          </cell>
          <cell r="V38" t="str">
            <v xml:space="preserve">Manual WC 20%. Expro meter 20 MMscfd. </v>
          </cell>
          <cell r="W38">
            <v>18250</v>
          </cell>
          <cell r="X38">
            <v>0</v>
          </cell>
          <cell r="Y38">
            <v>7.6712328767123278E-2</v>
          </cell>
          <cell r="Z38">
            <v>0.31780821917808216</v>
          </cell>
        </row>
        <row r="39">
          <cell r="B39">
            <v>41687</v>
          </cell>
          <cell r="C39" t="str">
            <v>B-22 (Arang)</v>
          </cell>
          <cell r="D39" t="str">
            <v>B-22 (Arang):Arang</v>
          </cell>
          <cell r="E39">
            <v>9</v>
          </cell>
          <cell r="F39">
            <v>100</v>
          </cell>
          <cell r="G39">
            <v>243</v>
          </cell>
          <cell r="H39">
            <v>163</v>
          </cell>
          <cell r="I39">
            <v>0</v>
          </cell>
          <cell r="J39">
            <v>4</v>
          </cell>
          <cell r="K39">
            <v>0</v>
          </cell>
          <cell r="L39">
            <v>4</v>
          </cell>
          <cell r="M39">
            <v>0</v>
          </cell>
          <cell r="N39">
            <v>17.97</v>
          </cell>
          <cell r="O39">
            <v>17.97</v>
          </cell>
          <cell r="P39">
            <v>0</v>
          </cell>
          <cell r="R39">
            <v>4492500</v>
          </cell>
          <cell r="S39">
            <v>0</v>
          </cell>
          <cell r="T39">
            <v>0.22259321090706732</v>
          </cell>
          <cell r="V39" t="str">
            <v>No WC manual. WGM is 20.3 MMscfd</v>
          </cell>
          <cell r="W39">
            <v>17970</v>
          </cell>
          <cell r="X39">
            <v>0</v>
          </cell>
          <cell r="Y39">
            <v>0</v>
          </cell>
          <cell r="Z39">
            <v>0.22259321090706735</v>
          </cell>
        </row>
        <row r="40">
          <cell r="B40">
            <v>41708</v>
          </cell>
          <cell r="C40" t="str">
            <v>B-22 (Arang)</v>
          </cell>
          <cell r="D40" t="str">
            <v>B-22 (Arang):Arang</v>
          </cell>
          <cell r="E40">
            <v>25</v>
          </cell>
          <cell r="F40">
            <v>100</v>
          </cell>
          <cell r="G40">
            <v>249</v>
          </cell>
          <cell r="H40">
            <v>165</v>
          </cell>
          <cell r="I40">
            <v>0</v>
          </cell>
          <cell r="J40">
            <v>1</v>
          </cell>
          <cell r="K40">
            <v>0</v>
          </cell>
          <cell r="L40">
            <v>1</v>
          </cell>
          <cell r="M40">
            <v>0</v>
          </cell>
          <cell r="N40">
            <v>17.600000000000001</v>
          </cell>
          <cell r="O40">
            <v>17.600000000000001</v>
          </cell>
          <cell r="P40">
            <v>0</v>
          </cell>
          <cell r="R40">
            <v>17600000</v>
          </cell>
          <cell r="S40">
            <v>0</v>
          </cell>
          <cell r="T40">
            <v>5.6818181818181816E-2</v>
          </cell>
          <cell r="V40" t="str">
            <v>No Manual WC. WGM is 20 MMscfd</v>
          </cell>
          <cell r="W40">
            <v>17600</v>
          </cell>
          <cell r="X40">
            <v>0</v>
          </cell>
          <cell r="Y40">
            <v>0</v>
          </cell>
          <cell r="Z40">
            <v>5.6818181818181816E-2</v>
          </cell>
        </row>
        <row r="41">
          <cell r="B41">
            <v>41721</v>
          </cell>
          <cell r="C41" t="str">
            <v>B-22 (Arang)</v>
          </cell>
          <cell r="D41" t="str">
            <v>B-22 (Arang):Arang</v>
          </cell>
          <cell r="E41">
            <v>28</v>
          </cell>
          <cell r="F41">
            <v>96</v>
          </cell>
          <cell r="G41">
            <v>274</v>
          </cell>
          <cell r="H41">
            <v>159</v>
          </cell>
          <cell r="I41">
            <v>0</v>
          </cell>
          <cell r="J41">
            <v>2</v>
          </cell>
          <cell r="K41">
            <v>0</v>
          </cell>
          <cell r="L41">
            <v>2</v>
          </cell>
          <cell r="M41">
            <v>0</v>
          </cell>
          <cell r="N41">
            <v>17.16</v>
          </cell>
          <cell r="O41">
            <v>17.16</v>
          </cell>
          <cell r="P41">
            <v>0</v>
          </cell>
          <cell r="R41">
            <v>8580000</v>
          </cell>
          <cell r="S41">
            <v>0</v>
          </cell>
          <cell r="T41">
            <v>0.11655011655011654</v>
          </cell>
          <cell r="V41" t="str">
            <v>No Manual WC. WGM is 20 MMscfd</v>
          </cell>
          <cell r="W41">
            <v>17160</v>
          </cell>
          <cell r="X41">
            <v>0</v>
          </cell>
          <cell r="Y41">
            <v>0</v>
          </cell>
          <cell r="Z41">
            <v>0.11655011655011654</v>
          </cell>
        </row>
        <row r="42">
          <cell r="B42">
            <v>41733</v>
          </cell>
          <cell r="C42" t="str">
            <v>B-22 (Arang)</v>
          </cell>
          <cell r="D42" t="str">
            <v>B-22 (Arang):Arang</v>
          </cell>
          <cell r="E42">
            <v>9</v>
          </cell>
          <cell r="F42">
            <v>100</v>
          </cell>
          <cell r="G42">
            <v>225</v>
          </cell>
          <cell r="H42">
            <v>167</v>
          </cell>
          <cell r="I42">
            <v>0</v>
          </cell>
          <cell r="J42">
            <v>4</v>
          </cell>
          <cell r="K42">
            <v>0</v>
          </cell>
          <cell r="L42">
            <v>4</v>
          </cell>
          <cell r="M42">
            <v>0</v>
          </cell>
          <cell r="N42">
            <v>17</v>
          </cell>
          <cell r="O42">
            <v>17</v>
          </cell>
          <cell r="P42">
            <v>0</v>
          </cell>
          <cell r="R42">
            <v>4250000</v>
          </cell>
          <cell r="S42">
            <v>0</v>
          </cell>
          <cell r="T42">
            <v>0.23529411764705882</v>
          </cell>
          <cell r="V42" t="str">
            <v>No manual WC. WGM 18.7 MMscfd</v>
          </cell>
          <cell r="W42">
            <v>17000</v>
          </cell>
          <cell r="X42">
            <v>0</v>
          </cell>
          <cell r="Y42">
            <v>0</v>
          </cell>
          <cell r="Z42">
            <v>0.23529411764705882</v>
          </cell>
        </row>
        <row r="43">
          <cell r="B43">
            <v>41744</v>
          </cell>
          <cell r="C43" t="str">
            <v>B-22 (Arang)</v>
          </cell>
          <cell r="D43" t="str">
            <v>B-22 (Arang):Arang</v>
          </cell>
          <cell r="E43">
            <v>18</v>
          </cell>
          <cell r="F43">
            <v>100</v>
          </cell>
          <cell r="G43">
            <v>213</v>
          </cell>
          <cell r="H43">
            <v>164</v>
          </cell>
          <cell r="I43">
            <v>0</v>
          </cell>
          <cell r="J43">
            <v>0</v>
          </cell>
          <cell r="K43">
            <v>0</v>
          </cell>
          <cell r="L43">
            <v>0</v>
          </cell>
          <cell r="M43">
            <v>0</v>
          </cell>
          <cell r="N43">
            <v>16.8</v>
          </cell>
          <cell r="O43">
            <v>16.8</v>
          </cell>
          <cell r="P43">
            <v>0</v>
          </cell>
          <cell r="R43">
            <v>0</v>
          </cell>
          <cell r="S43">
            <v>0</v>
          </cell>
          <cell r="T43">
            <v>0</v>
          </cell>
          <cell r="V43" t="str">
            <v>WGM 19.4 MMscfd</v>
          </cell>
          <cell r="W43">
            <v>16800</v>
          </cell>
          <cell r="X43">
            <v>0</v>
          </cell>
          <cell r="Y43">
            <v>0</v>
          </cell>
          <cell r="Z43">
            <v>0</v>
          </cell>
        </row>
        <row r="44">
          <cell r="B44">
            <v>41797</v>
          </cell>
          <cell r="C44" t="str">
            <v>B-22 (Arang)</v>
          </cell>
          <cell r="D44" t="str">
            <v>B-22 (Arang):Arang</v>
          </cell>
          <cell r="E44">
            <v>22</v>
          </cell>
          <cell r="F44">
            <v>100</v>
          </cell>
          <cell r="G44">
            <v>237</v>
          </cell>
          <cell r="H44">
            <v>156</v>
          </cell>
          <cell r="I44">
            <v>0</v>
          </cell>
          <cell r="J44">
            <v>14</v>
          </cell>
          <cell r="K44">
            <v>0</v>
          </cell>
          <cell r="L44">
            <v>14</v>
          </cell>
          <cell r="M44">
            <v>0</v>
          </cell>
          <cell r="N44">
            <v>15.6</v>
          </cell>
          <cell r="O44">
            <v>15.6</v>
          </cell>
          <cell r="P44">
            <v>0</v>
          </cell>
          <cell r="R44">
            <v>1114285.7142857143</v>
          </cell>
          <cell r="S44">
            <v>0</v>
          </cell>
          <cell r="T44">
            <v>0.89743589743589747</v>
          </cell>
          <cell r="V44" t="str">
            <v>WGM 16.3 MMscfd</v>
          </cell>
          <cell r="W44">
            <v>15600</v>
          </cell>
          <cell r="X44">
            <v>0</v>
          </cell>
          <cell r="Y44">
            <v>0</v>
          </cell>
          <cell r="Z44">
            <v>0.89743589743589747</v>
          </cell>
        </row>
        <row r="45">
          <cell r="B45">
            <v>41836</v>
          </cell>
          <cell r="C45" t="str">
            <v>B-22 (Arang)</v>
          </cell>
          <cell r="D45" t="str">
            <v>B-22 (Arang):Arang</v>
          </cell>
          <cell r="E45">
            <v>3</v>
          </cell>
          <cell r="F45">
            <v>100</v>
          </cell>
          <cell r="G45">
            <v>217</v>
          </cell>
          <cell r="H45">
            <v>163</v>
          </cell>
          <cell r="I45">
            <v>0</v>
          </cell>
          <cell r="J45">
            <v>0</v>
          </cell>
          <cell r="K45">
            <v>0</v>
          </cell>
          <cell r="L45">
            <v>0</v>
          </cell>
          <cell r="M45">
            <v>0</v>
          </cell>
          <cell r="N45">
            <v>14.9</v>
          </cell>
          <cell r="O45">
            <v>14.9</v>
          </cell>
          <cell r="P45">
            <v>0</v>
          </cell>
          <cell r="R45">
            <v>0</v>
          </cell>
          <cell r="S45">
            <v>0</v>
          </cell>
          <cell r="T45">
            <v>0</v>
          </cell>
          <cell r="V45" t="str">
            <v>WGM = 18.1 MMscfd</v>
          </cell>
          <cell r="W45">
            <v>14900</v>
          </cell>
          <cell r="X45">
            <v>0</v>
          </cell>
          <cell r="Y45">
            <v>0</v>
          </cell>
          <cell r="Z45">
            <v>0</v>
          </cell>
        </row>
        <row r="46">
          <cell r="B46">
            <v>41885</v>
          </cell>
          <cell r="C46" t="str">
            <v>B-22 (Arang)</v>
          </cell>
          <cell r="D46" t="str">
            <v>B-22 (Arang):Arang</v>
          </cell>
          <cell r="E46">
            <v>8</v>
          </cell>
          <cell r="F46">
            <v>100</v>
          </cell>
          <cell r="G46">
            <v>220</v>
          </cell>
          <cell r="H46">
            <v>158</v>
          </cell>
          <cell r="I46">
            <v>0</v>
          </cell>
          <cell r="J46">
            <v>5</v>
          </cell>
          <cell r="K46">
            <v>0</v>
          </cell>
          <cell r="L46">
            <v>5</v>
          </cell>
          <cell r="M46">
            <v>0</v>
          </cell>
          <cell r="N46">
            <v>13.9</v>
          </cell>
          <cell r="O46">
            <v>13.9</v>
          </cell>
          <cell r="P46">
            <v>0</v>
          </cell>
          <cell r="R46">
            <v>2780000</v>
          </cell>
          <cell r="S46">
            <v>0</v>
          </cell>
          <cell r="T46">
            <v>0.35971223021582732</v>
          </cell>
          <cell r="V46" t="str">
            <v>WGM reading slugging</v>
          </cell>
          <cell r="W46">
            <v>13900</v>
          </cell>
          <cell r="X46">
            <v>0</v>
          </cell>
          <cell r="Y46">
            <v>0</v>
          </cell>
          <cell r="Z46">
            <v>0.35971223021582732</v>
          </cell>
        </row>
        <row r="47">
          <cell r="B47">
            <v>41933</v>
          </cell>
          <cell r="C47" t="str">
            <v>B-22 (Arang)</v>
          </cell>
          <cell r="D47" t="str">
            <v>B-22 (Arang):Arang</v>
          </cell>
          <cell r="E47">
            <v>17</v>
          </cell>
          <cell r="F47">
            <v>99</v>
          </cell>
          <cell r="G47">
            <v>270</v>
          </cell>
          <cell r="H47">
            <v>165</v>
          </cell>
          <cell r="I47">
            <v>0</v>
          </cell>
          <cell r="J47">
            <v>13.25</v>
          </cell>
          <cell r="K47">
            <v>3.31</v>
          </cell>
          <cell r="L47">
            <v>16.559999999999999</v>
          </cell>
          <cell r="M47">
            <v>19.987922705314009</v>
          </cell>
          <cell r="N47">
            <v>13.6</v>
          </cell>
          <cell r="O47">
            <v>13.6</v>
          </cell>
          <cell r="P47">
            <v>0</v>
          </cell>
          <cell r="R47">
            <v>1026415.0943396227</v>
          </cell>
          <cell r="S47">
            <v>0.24338235294117647</v>
          </cell>
          <cell r="T47">
            <v>1.2176470588235293</v>
          </cell>
          <cell r="V47" t="str">
            <v>No manual WC. Assume WC 20%. WGM = 18 MMscfd</v>
          </cell>
          <cell r="W47">
            <v>13600</v>
          </cell>
          <cell r="X47">
            <v>0</v>
          </cell>
          <cell r="Y47">
            <v>0.24338235294117649</v>
          </cell>
          <cell r="Z47">
            <v>0.97426470588235292</v>
          </cell>
        </row>
        <row r="48">
          <cell r="B48">
            <v>41959</v>
          </cell>
          <cell r="C48" t="str">
            <v>B-22 (Arang)</v>
          </cell>
          <cell r="D48" t="str">
            <v>B-22 (Arang):Arang</v>
          </cell>
          <cell r="E48">
            <v>8</v>
          </cell>
          <cell r="F48">
            <v>100</v>
          </cell>
          <cell r="G48">
            <v>193</v>
          </cell>
          <cell r="H48">
            <v>153</v>
          </cell>
          <cell r="I48">
            <v>0</v>
          </cell>
          <cell r="J48">
            <v>9</v>
          </cell>
          <cell r="K48">
            <v>0</v>
          </cell>
          <cell r="L48">
            <v>9</v>
          </cell>
          <cell r="M48">
            <v>0</v>
          </cell>
          <cell r="N48">
            <v>13.8</v>
          </cell>
          <cell r="O48">
            <v>13.8</v>
          </cell>
          <cell r="P48">
            <v>0</v>
          </cell>
          <cell r="R48">
            <v>1533333.3333333333</v>
          </cell>
          <cell r="S48">
            <v>0</v>
          </cell>
          <cell r="T48">
            <v>0.65217391304347827</v>
          </cell>
          <cell r="V48" t="str">
            <v>no liquid sample. WGM = 19.7 MM</v>
          </cell>
          <cell r="W48">
            <v>13800</v>
          </cell>
          <cell r="X48">
            <v>0</v>
          </cell>
          <cell r="Y48">
            <v>0</v>
          </cell>
          <cell r="Z48">
            <v>0.65217391304347827</v>
          </cell>
        </row>
        <row r="49">
          <cell r="B49">
            <v>41972</v>
          </cell>
          <cell r="C49" t="str">
            <v>B-22 (Arang)</v>
          </cell>
          <cell r="D49" t="str">
            <v>B-22 (Arang):Arang</v>
          </cell>
          <cell r="E49">
            <v>37</v>
          </cell>
          <cell r="F49">
            <v>100</v>
          </cell>
          <cell r="G49">
            <v>204</v>
          </cell>
          <cell r="H49">
            <v>162</v>
          </cell>
          <cell r="I49">
            <v>0</v>
          </cell>
          <cell r="J49">
            <v>3</v>
          </cell>
          <cell r="K49">
            <v>0</v>
          </cell>
          <cell r="L49">
            <v>3</v>
          </cell>
          <cell r="M49">
            <v>0</v>
          </cell>
          <cell r="N49">
            <v>13.11</v>
          </cell>
          <cell r="O49">
            <v>13.11</v>
          </cell>
          <cell r="P49">
            <v>0</v>
          </cell>
          <cell r="R49">
            <v>4370000</v>
          </cell>
          <cell r="S49">
            <v>0</v>
          </cell>
          <cell r="T49">
            <v>0.2288329519450801</v>
          </cell>
          <cell r="V49" t="str">
            <v>no liquid sample. WGM = 20 MM</v>
          </cell>
          <cell r="W49">
            <v>13110</v>
          </cell>
          <cell r="X49">
            <v>0</v>
          </cell>
          <cell r="Y49">
            <v>0</v>
          </cell>
          <cell r="Z49">
            <v>0.2288329519450801</v>
          </cell>
        </row>
        <row r="50">
          <cell r="B50">
            <v>42008</v>
          </cell>
          <cell r="C50" t="str">
            <v>B-22 (Arang)</v>
          </cell>
          <cell r="D50" t="str">
            <v>B-22 (Arang):Arang</v>
          </cell>
          <cell r="E50">
            <v>23</v>
          </cell>
          <cell r="F50">
            <v>100</v>
          </cell>
          <cell r="G50">
            <v>203</v>
          </cell>
          <cell r="H50">
            <v>151</v>
          </cell>
          <cell r="I50">
            <v>0</v>
          </cell>
          <cell r="J50">
            <v>10</v>
          </cell>
          <cell r="K50">
            <v>0</v>
          </cell>
          <cell r="L50">
            <v>10</v>
          </cell>
          <cell r="M50">
            <v>0</v>
          </cell>
          <cell r="N50">
            <v>12.53</v>
          </cell>
          <cell r="O50">
            <v>12.53</v>
          </cell>
          <cell r="P50">
            <v>0</v>
          </cell>
          <cell r="R50">
            <v>1253000</v>
          </cell>
          <cell r="S50">
            <v>0</v>
          </cell>
          <cell r="T50">
            <v>0.79808459696727851</v>
          </cell>
          <cell r="U50">
            <v>0</v>
          </cell>
          <cell r="V50" t="str">
            <v>No Liquid sample. WGM = 20.4 MM</v>
          </cell>
          <cell r="W50">
            <v>12530</v>
          </cell>
          <cell r="X50">
            <v>0</v>
          </cell>
          <cell r="Y50">
            <v>0</v>
          </cell>
          <cell r="Z50">
            <v>0.79808459696727863</v>
          </cell>
        </row>
        <row r="51">
          <cell r="B51">
            <v>42021</v>
          </cell>
          <cell r="C51" t="str">
            <v>B-22 (Arang)</v>
          </cell>
          <cell r="D51" t="str">
            <v>B-22 (Arang):Arang</v>
          </cell>
          <cell r="E51">
            <v>25</v>
          </cell>
          <cell r="F51">
            <v>100</v>
          </cell>
          <cell r="G51">
            <v>198</v>
          </cell>
          <cell r="H51">
            <v>152</v>
          </cell>
          <cell r="I51">
            <v>0</v>
          </cell>
          <cell r="J51">
            <v>5</v>
          </cell>
          <cell r="K51">
            <v>0</v>
          </cell>
          <cell r="L51">
            <v>5</v>
          </cell>
          <cell r="M51">
            <v>0</v>
          </cell>
          <cell r="N51">
            <v>12.38</v>
          </cell>
          <cell r="O51">
            <v>12.38</v>
          </cell>
          <cell r="P51">
            <v>0</v>
          </cell>
          <cell r="R51">
            <v>2476000</v>
          </cell>
          <cell r="S51">
            <v>0</v>
          </cell>
          <cell r="T51">
            <v>0.40387722132471726</v>
          </cell>
          <cell r="V51" t="str">
            <v>No liq sample. WGM = 19.7 MM</v>
          </cell>
          <cell r="W51">
            <v>12380</v>
          </cell>
          <cell r="X51">
            <v>0</v>
          </cell>
          <cell r="Y51">
            <v>0</v>
          </cell>
          <cell r="Z51">
            <v>0.40387722132471726</v>
          </cell>
        </row>
        <row r="52">
          <cell r="B52">
            <v>42037</v>
          </cell>
          <cell r="C52" t="str">
            <v>B-22 (Arang)</v>
          </cell>
          <cell r="D52" t="str">
            <v>B-22 (Arang):Arang</v>
          </cell>
          <cell r="E52">
            <v>20</v>
          </cell>
          <cell r="F52">
            <v>100</v>
          </cell>
          <cell r="G52">
            <v>187</v>
          </cell>
          <cell r="H52">
            <v>152</v>
          </cell>
          <cell r="I52">
            <v>0</v>
          </cell>
          <cell r="J52">
            <v>7.22</v>
          </cell>
          <cell r="K52">
            <v>0</v>
          </cell>
          <cell r="L52">
            <v>7.22</v>
          </cell>
          <cell r="M52">
            <v>0</v>
          </cell>
          <cell r="N52">
            <v>12.08</v>
          </cell>
          <cell r="O52">
            <v>12.08</v>
          </cell>
          <cell r="P52">
            <v>0</v>
          </cell>
          <cell r="R52">
            <v>1673130.1939058171</v>
          </cell>
          <cell r="S52">
            <v>0</v>
          </cell>
          <cell r="T52">
            <v>0.59768211920529801</v>
          </cell>
          <cell r="V52" t="str">
            <v>No liq sample. WGM=14.96 MM</v>
          </cell>
          <cell r="W52">
            <v>12080</v>
          </cell>
          <cell r="X52">
            <v>0</v>
          </cell>
          <cell r="Y52">
            <v>0</v>
          </cell>
          <cell r="Z52">
            <v>0.59768211920529801</v>
          </cell>
        </row>
        <row r="53">
          <cell r="B53">
            <v>42050</v>
          </cell>
          <cell r="C53" t="str">
            <v>B-22 (Arang)</v>
          </cell>
          <cell r="D53" t="str">
            <v>B-22 (Arang):Arang</v>
          </cell>
          <cell r="E53">
            <v>25</v>
          </cell>
          <cell r="F53">
            <v>100</v>
          </cell>
          <cell r="G53">
            <v>182</v>
          </cell>
          <cell r="H53">
            <v>158</v>
          </cell>
          <cell r="I53">
            <v>0</v>
          </cell>
          <cell r="J53">
            <v>4</v>
          </cell>
          <cell r="K53">
            <v>0</v>
          </cell>
          <cell r="L53">
            <v>4</v>
          </cell>
          <cell r="M53">
            <v>0</v>
          </cell>
          <cell r="N53">
            <v>11.89</v>
          </cell>
          <cell r="O53">
            <v>11.89</v>
          </cell>
          <cell r="P53">
            <v>0</v>
          </cell>
          <cell r="R53">
            <v>2972500</v>
          </cell>
          <cell r="S53">
            <v>0</v>
          </cell>
          <cell r="T53">
            <v>0.33641715727502103</v>
          </cell>
          <cell r="V53" t="str">
            <v>No liq sample. WGM = 0.83 MM (error)</v>
          </cell>
          <cell r="W53">
            <v>11890</v>
          </cell>
          <cell r="X53">
            <v>0</v>
          </cell>
          <cell r="Y53">
            <v>0</v>
          </cell>
          <cell r="Z53">
            <v>0.33641715727502103</v>
          </cell>
        </row>
        <row r="54">
          <cell r="B54">
            <v>42059</v>
          </cell>
          <cell r="C54" t="str">
            <v>B-22 (Arang)</v>
          </cell>
          <cell r="D54" t="str">
            <v>B-22 (Arang):Arang</v>
          </cell>
          <cell r="E54">
            <v>24</v>
          </cell>
          <cell r="F54">
            <v>100</v>
          </cell>
          <cell r="G54">
            <v>195</v>
          </cell>
          <cell r="H54">
            <v>161</v>
          </cell>
          <cell r="I54">
            <v>0</v>
          </cell>
          <cell r="J54">
            <v>3</v>
          </cell>
          <cell r="K54">
            <v>0</v>
          </cell>
          <cell r="L54">
            <v>3</v>
          </cell>
          <cell r="M54">
            <v>0</v>
          </cell>
          <cell r="N54">
            <v>11.75</v>
          </cell>
          <cell r="O54">
            <v>11.75</v>
          </cell>
          <cell r="P54">
            <v>0</v>
          </cell>
          <cell r="R54">
            <v>3916666.6666666665</v>
          </cell>
          <cell r="S54">
            <v>0</v>
          </cell>
          <cell r="T54">
            <v>0.25531914893617019</v>
          </cell>
          <cell r="V54" t="str">
            <v>No sample. WGM = 0.76 MM (Error)</v>
          </cell>
          <cell r="W54">
            <v>11750</v>
          </cell>
          <cell r="X54">
            <v>0</v>
          </cell>
          <cell r="Y54">
            <v>0</v>
          </cell>
          <cell r="Z54">
            <v>0.25531914893617019</v>
          </cell>
        </row>
        <row r="55">
          <cell r="B55">
            <v>42071</v>
          </cell>
          <cell r="C55" t="str">
            <v>B-22 (Arang)</v>
          </cell>
          <cell r="D55" t="str">
            <v>B-22 (Arang):Arang</v>
          </cell>
          <cell r="E55">
            <v>24</v>
          </cell>
          <cell r="F55">
            <v>100</v>
          </cell>
          <cell r="G55">
            <v>191</v>
          </cell>
          <cell r="H55">
            <v>160</v>
          </cell>
          <cell r="I55">
            <v>0</v>
          </cell>
          <cell r="J55">
            <v>3.61</v>
          </cell>
          <cell r="K55">
            <v>0</v>
          </cell>
          <cell r="L55">
            <v>3.61</v>
          </cell>
          <cell r="M55">
            <v>0</v>
          </cell>
          <cell r="N55">
            <v>11.76</v>
          </cell>
          <cell r="O55">
            <v>11.76</v>
          </cell>
          <cell r="P55">
            <v>0</v>
          </cell>
          <cell r="R55">
            <v>3257617.7285318561</v>
          </cell>
          <cell r="S55">
            <v>0</v>
          </cell>
          <cell r="T55">
            <v>0.30697278911564624</v>
          </cell>
          <cell r="V55" t="str">
            <v>No sample. WGM = 1.17 MM (Error)</v>
          </cell>
          <cell r="W55">
            <v>11760</v>
          </cell>
          <cell r="X55">
            <v>0</v>
          </cell>
          <cell r="Y55">
            <v>0</v>
          </cell>
          <cell r="Z55">
            <v>0.30697278911564624</v>
          </cell>
        </row>
        <row r="56">
          <cell r="B56">
            <v>42108</v>
          </cell>
          <cell r="C56" t="str">
            <v>B-22 (Arang)</v>
          </cell>
          <cell r="D56" t="str">
            <v>B-22 (Arang):Arang</v>
          </cell>
          <cell r="E56">
            <v>23</v>
          </cell>
          <cell r="F56">
            <v>100</v>
          </cell>
          <cell r="G56">
            <v>244</v>
          </cell>
          <cell r="H56">
            <v>157</v>
          </cell>
          <cell r="I56">
            <v>0</v>
          </cell>
          <cell r="J56">
            <v>6.11</v>
          </cell>
          <cell r="K56">
            <v>0</v>
          </cell>
          <cell r="L56">
            <v>6.11</v>
          </cell>
          <cell r="M56">
            <v>0</v>
          </cell>
          <cell r="N56">
            <v>11.06</v>
          </cell>
          <cell r="O56">
            <v>11.06</v>
          </cell>
          <cell r="P56">
            <v>0</v>
          </cell>
          <cell r="R56">
            <v>1810147.2995090017</v>
          </cell>
          <cell r="S56">
            <v>0</v>
          </cell>
          <cell r="T56">
            <v>0.55244122965641951</v>
          </cell>
          <cell r="V56" t="str">
            <v>No liquid sample. WGM = 0.8 MM (Error)</v>
          </cell>
          <cell r="W56">
            <v>11060</v>
          </cell>
          <cell r="X56">
            <v>0</v>
          </cell>
          <cell r="Y56">
            <v>0</v>
          </cell>
          <cell r="Z56">
            <v>0.55244122965641951</v>
          </cell>
        </row>
        <row r="57">
          <cell r="B57">
            <v>42119</v>
          </cell>
          <cell r="C57" t="str">
            <v>B-22 (Arang)</v>
          </cell>
          <cell r="D57" t="str">
            <v>B-22 (Arang):Arang</v>
          </cell>
          <cell r="E57">
            <v>17</v>
          </cell>
          <cell r="F57">
            <v>100</v>
          </cell>
          <cell r="G57">
            <v>196</v>
          </cell>
          <cell r="H57">
            <v>152</v>
          </cell>
          <cell r="I57">
            <v>0</v>
          </cell>
          <cell r="J57">
            <v>3.6</v>
          </cell>
          <cell r="K57">
            <v>0</v>
          </cell>
          <cell r="L57">
            <v>3.6</v>
          </cell>
          <cell r="M57">
            <v>0</v>
          </cell>
          <cell r="N57">
            <v>11.1</v>
          </cell>
          <cell r="O57">
            <v>11.1</v>
          </cell>
          <cell r="P57">
            <v>0</v>
          </cell>
          <cell r="R57">
            <v>3083333.3333333335</v>
          </cell>
          <cell r="S57">
            <v>0</v>
          </cell>
          <cell r="T57">
            <v>0.32432432432432434</v>
          </cell>
          <cell r="V57" t="str">
            <v>No liq sample. WGM error</v>
          </cell>
          <cell r="W57">
            <v>11100</v>
          </cell>
          <cell r="X57">
            <v>0</v>
          </cell>
          <cell r="Y57">
            <v>0</v>
          </cell>
          <cell r="Z57">
            <v>0.32432432432432434</v>
          </cell>
        </row>
        <row r="58">
          <cell r="B58">
            <v>42132</v>
          </cell>
          <cell r="C58" t="str">
            <v>B-22 (Arang)</v>
          </cell>
          <cell r="D58" t="str">
            <v>B-22 (Arang):Arang</v>
          </cell>
          <cell r="E58">
            <v>24</v>
          </cell>
          <cell r="F58">
            <v>100</v>
          </cell>
          <cell r="G58">
            <v>186</v>
          </cell>
          <cell r="H58">
            <v>152</v>
          </cell>
          <cell r="I58">
            <v>0</v>
          </cell>
          <cell r="J58">
            <v>10.19</v>
          </cell>
          <cell r="K58">
            <v>0</v>
          </cell>
          <cell r="L58">
            <v>10.19</v>
          </cell>
          <cell r="M58">
            <v>0</v>
          </cell>
          <cell r="N58">
            <v>10.8</v>
          </cell>
          <cell r="O58">
            <v>10.8</v>
          </cell>
          <cell r="P58">
            <v>0</v>
          </cell>
          <cell r="R58">
            <v>1059862.6104023552</v>
          </cell>
          <cell r="S58">
            <v>0</v>
          </cell>
          <cell r="T58">
            <v>0.94351851851851853</v>
          </cell>
          <cell r="V58" t="str">
            <v>No liq sample. WGM error</v>
          </cell>
          <cell r="W58">
            <v>10800</v>
          </cell>
          <cell r="X58">
            <v>0</v>
          </cell>
          <cell r="Y58">
            <v>0</v>
          </cell>
          <cell r="Z58">
            <v>0.94351851851851842</v>
          </cell>
        </row>
        <row r="59">
          <cell r="B59">
            <v>42162</v>
          </cell>
          <cell r="C59" t="str">
            <v>B-22 (Arang)</v>
          </cell>
          <cell r="D59" t="str">
            <v>B-22 (Arang):Arang</v>
          </cell>
          <cell r="E59">
            <v>23</v>
          </cell>
          <cell r="F59">
            <v>100</v>
          </cell>
          <cell r="G59">
            <v>207</v>
          </cell>
          <cell r="H59">
            <v>159</v>
          </cell>
          <cell r="I59">
            <v>0</v>
          </cell>
          <cell r="J59">
            <v>8.34</v>
          </cell>
          <cell r="K59">
            <v>0</v>
          </cell>
          <cell r="L59">
            <v>8.34</v>
          </cell>
          <cell r="M59">
            <v>0</v>
          </cell>
          <cell r="N59">
            <v>10.65</v>
          </cell>
          <cell r="O59">
            <v>10.65</v>
          </cell>
          <cell r="P59">
            <v>0</v>
          </cell>
          <cell r="R59">
            <v>1276978.417266187</v>
          </cell>
          <cell r="S59">
            <v>0</v>
          </cell>
          <cell r="T59">
            <v>0.78309859154929573</v>
          </cell>
          <cell r="W59">
            <v>10650</v>
          </cell>
          <cell r="X59">
            <v>0</v>
          </cell>
          <cell r="Y59">
            <v>0</v>
          </cell>
          <cell r="Z59">
            <v>0.78309859154929573</v>
          </cell>
        </row>
        <row r="60">
          <cell r="B60">
            <v>42180</v>
          </cell>
          <cell r="C60" t="str">
            <v>B-22 (Arang)</v>
          </cell>
          <cell r="D60" t="str">
            <v>B-22 (Arang):Arang</v>
          </cell>
          <cell r="E60">
            <v>17</v>
          </cell>
          <cell r="F60">
            <v>100</v>
          </cell>
          <cell r="G60">
            <v>207</v>
          </cell>
          <cell r="H60">
            <v>152</v>
          </cell>
          <cell r="I60">
            <v>0</v>
          </cell>
          <cell r="J60">
            <v>22</v>
          </cell>
          <cell r="K60">
            <v>0</v>
          </cell>
          <cell r="L60">
            <v>22</v>
          </cell>
          <cell r="M60">
            <v>0</v>
          </cell>
          <cell r="N60">
            <v>10.36</v>
          </cell>
          <cell r="O60">
            <v>10.36</v>
          </cell>
          <cell r="P60">
            <v>0</v>
          </cell>
          <cell r="R60">
            <v>470909.09090909088</v>
          </cell>
          <cell r="S60">
            <v>0</v>
          </cell>
          <cell r="T60">
            <v>2.1235521235521237</v>
          </cell>
          <cell r="W60">
            <v>10360</v>
          </cell>
          <cell r="X60">
            <v>0</v>
          </cell>
          <cell r="Y60">
            <v>0</v>
          </cell>
          <cell r="Z60">
            <v>2.1235521235521237</v>
          </cell>
        </row>
        <row r="61">
          <cell r="B61">
            <v>42204</v>
          </cell>
          <cell r="C61" t="str">
            <v>B-22 (Arang)</v>
          </cell>
          <cell r="D61" t="str">
            <v>B-22 (Arang):Arang</v>
          </cell>
          <cell r="E61">
            <v>23</v>
          </cell>
          <cell r="F61">
            <v>100</v>
          </cell>
          <cell r="G61">
            <v>206</v>
          </cell>
          <cell r="H61">
            <v>150</v>
          </cell>
          <cell r="I61">
            <v>0</v>
          </cell>
          <cell r="J61">
            <v>15</v>
          </cell>
          <cell r="K61">
            <v>0</v>
          </cell>
          <cell r="L61">
            <v>15</v>
          </cell>
          <cell r="M61">
            <v>0</v>
          </cell>
          <cell r="N61">
            <v>10.15</v>
          </cell>
          <cell r="O61">
            <v>10.15</v>
          </cell>
          <cell r="P61">
            <v>0</v>
          </cell>
          <cell r="R61">
            <v>676666.66666666663</v>
          </cell>
          <cell r="S61">
            <v>0</v>
          </cell>
          <cell r="T61">
            <v>1.4778325123152709</v>
          </cell>
          <cell r="W61">
            <v>10150</v>
          </cell>
          <cell r="X61">
            <v>0</v>
          </cell>
          <cell r="Y61">
            <v>0</v>
          </cell>
          <cell r="Z61">
            <v>1.4778325123152709</v>
          </cell>
        </row>
        <row r="62">
          <cell r="B62">
            <v>42227</v>
          </cell>
          <cell r="C62" t="str">
            <v>B-22 (Arang)</v>
          </cell>
          <cell r="D62" t="str">
            <v>B-22 (Arang):Arang</v>
          </cell>
          <cell r="E62">
            <v>24</v>
          </cell>
          <cell r="F62">
            <v>100</v>
          </cell>
          <cell r="G62">
            <v>210</v>
          </cell>
          <cell r="H62">
            <v>157</v>
          </cell>
          <cell r="I62">
            <v>0</v>
          </cell>
          <cell r="J62">
            <v>15</v>
          </cell>
          <cell r="K62">
            <v>0</v>
          </cell>
          <cell r="L62">
            <v>15</v>
          </cell>
          <cell r="M62">
            <v>0</v>
          </cell>
          <cell r="N62">
            <v>9.8000000000000007</v>
          </cell>
          <cell r="O62">
            <v>9.8000000000000007</v>
          </cell>
          <cell r="P62">
            <v>0</v>
          </cell>
          <cell r="R62">
            <v>653333.33333333337</v>
          </cell>
          <cell r="S62">
            <v>0</v>
          </cell>
          <cell r="T62">
            <v>1.5306122448979591</v>
          </cell>
          <cell r="W62">
            <v>9800</v>
          </cell>
          <cell r="X62">
            <v>0</v>
          </cell>
          <cell r="Y62">
            <v>0</v>
          </cell>
          <cell r="Z62">
            <v>1.5306122448979591</v>
          </cell>
        </row>
        <row r="63">
          <cell r="B63">
            <v>42234</v>
          </cell>
          <cell r="C63" t="str">
            <v>B-22 (Arang)</v>
          </cell>
          <cell r="D63" t="str">
            <v>B-22 (Arang):Arang</v>
          </cell>
          <cell r="E63">
            <v>21</v>
          </cell>
          <cell r="F63">
            <v>100</v>
          </cell>
          <cell r="G63">
            <v>200</v>
          </cell>
          <cell r="H63">
            <v>152</v>
          </cell>
          <cell r="I63">
            <v>0</v>
          </cell>
          <cell r="J63">
            <v>20</v>
          </cell>
          <cell r="K63">
            <v>0</v>
          </cell>
          <cell r="L63">
            <v>20</v>
          </cell>
          <cell r="M63">
            <v>0</v>
          </cell>
          <cell r="N63">
            <v>10</v>
          </cell>
          <cell r="O63">
            <v>10</v>
          </cell>
          <cell r="P63">
            <v>0</v>
          </cell>
          <cell r="R63">
            <v>500000</v>
          </cell>
          <cell r="S63">
            <v>0</v>
          </cell>
          <cell r="T63">
            <v>2</v>
          </cell>
          <cell r="U63">
            <v>0</v>
          </cell>
          <cell r="W63">
            <v>10000</v>
          </cell>
          <cell r="X63">
            <v>0</v>
          </cell>
          <cell r="Y63">
            <v>0</v>
          </cell>
          <cell r="Z63">
            <v>2</v>
          </cell>
        </row>
        <row r="64">
          <cell r="B64">
            <v>42292</v>
          </cell>
          <cell r="C64" t="str">
            <v>B-22 (Arang)</v>
          </cell>
          <cell r="D64" t="str">
            <v>B-22 (Arang):Arang</v>
          </cell>
          <cell r="E64">
            <v>23</v>
          </cell>
          <cell r="F64">
            <v>100</v>
          </cell>
          <cell r="G64">
            <v>199</v>
          </cell>
          <cell r="H64">
            <v>160</v>
          </cell>
          <cell r="I64">
            <v>0</v>
          </cell>
          <cell r="J64">
            <v>19</v>
          </cell>
          <cell r="K64">
            <v>0</v>
          </cell>
          <cell r="L64">
            <v>19</v>
          </cell>
          <cell r="M64">
            <v>0</v>
          </cell>
          <cell r="N64">
            <v>9.1999999999999993</v>
          </cell>
          <cell r="O64">
            <v>9.1999999999999993</v>
          </cell>
          <cell r="P64">
            <v>0</v>
          </cell>
          <cell r="R64">
            <v>484210.5263157895</v>
          </cell>
          <cell r="S64">
            <v>0</v>
          </cell>
          <cell r="T64">
            <v>2.0652173913043477</v>
          </cell>
          <cell r="W64">
            <v>9200</v>
          </cell>
          <cell r="X64">
            <v>0</v>
          </cell>
          <cell r="Y64">
            <v>0</v>
          </cell>
          <cell r="Z64">
            <v>2.0652173913043481</v>
          </cell>
        </row>
        <row r="65">
          <cell r="B65">
            <v>42320</v>
          </cell>
          <cell r="C65" t="str">
            <v>B-22 (Arang)</v>
          </cell>
          <cell r="D65" t="str">
            <v>B-22 (Arang):Arang</v>
          </cell>
          <cell r="E65">
            <v>26</v>
          </cell>
          <cell r="F65">
            <v>100</v>
          </cell>
          <cell r="G65">
            <v>200</v>
          </cell>
          <cell r="H65">
            <v>160</v>
          </cell>
          <cell r="J65">
            <v>0</v>
          </cell>
          <cell r="K65">
            <v>7</v>
          </cell>
          <cell r="L65">
            <v>7</v>
          </cell>
          <cell r="M65">
            <v>100</v>
          </cell>
          <cell r="N65">
            <v>9</v>
          </cell>
          <cell r="O65">
            <v>9</v>
          </cell>
          <cell r="P65">
            <v>0</v>
          </cell>
          <cell r="Q65">
            <v>0</v>
          </cell>
          <cell r="R65">
            <v>0</v>
          </cell>
          <cell r="S65">
            <v>0.77777777777777779</v>
          </cell>
          <cell r="T65">
            <v>0.77777777777777779</v>
          </cell>
          <cell r="W65">
            <v>9000</v>
          </cell>
          <cell r="X65">
            <v>0</v>
          </cell>
          <cell r="Y65">
            <v>0.77777777777777779</v>
          </cell>
          <cell r="Z65">
            <v>0</v>
          </cell>
        </row>
        <row r="66">
          <cell r="B66">
            <v>42325</v>
          </cell>
          <cell r="C66" t="str">
            <v>B-22 (Arang)</v>
          </cell>
          <cell r="D66" t="str">
            <v>B-22 (Arang):Arang</v>
          </cell>
          <cell r="E66">
            <v>24</v>
          </cell>
          <cell r="F66">
            <v>100</v>
          </cell>
          <cell r="G66">
            <v>199</v>
          </cell>
          <cell r="H66">
            <v>160</v>
          </cell>
          <cell r="I66">
            <v>0</v>
          </cell>
          <cell r="J66">
            <v>0</v>
          </cell>
          <cell r="K66">
            <v>11</v>
          </cell>
          <cell r="L66">
            <v>11</v>
          </cell>
          <cell r="M66">
            <v>100</v>
          </cell>
          <cell r="N66">
            <v>8.9</v>
          </cell>
          <cell r="O66">
            <v>8.9</v>
          </cell>
          <cell r="P66">
            <v>0</v>
          </cell>
          <cell r="Q66">
            <v>0</v>
          </cell>
          <cell r="R66">
            <v>0</v>
          </cell>
          <cell r="S66">
            <v>1.2359550561797752</v>
          </cell>
          <cell r="T66">
            <v>1.2359550561797752</v>
          </cell>
          <cell r="U66">
            <v>0</v>
          </cell>
          <cell r="V66" t="str">
            <v>100% water</v>
          </cell>
          <cell r="W66">
            <v>8900</v>
          </cell>
          <cell r="X66">
            <v>0</v>
          </cell>
          <cell r="Y66">
            <v>1.2359550561797752</v>
          </cell>
          <cell r="Z66">
            <v>0</v>
          </cell>
        </row>
        <row r="67">
          <cell r="B67">
            <v>42346</v>
          </cell>
          <cell r="C67" t="str">
            <v>B-22 (Arang)</v>
          </cell>
          <cell r="D67" t="str">
            <v>B-22 (Arang):Arang</v>
          </cell>
          <cell r="E67">
            <v>29</v>
          </cell>
          <cell r="F67">
            <v>100</v>
          </cell>
          <cell r="G67">
            <v>194</v>
          </cell>
          <cell r="H67">
            <v>155</v>
          </cell>
          <cell r="I67">
            <v>0</v>
          </cell>
          <cell r="J67">
            <v>1.95</v>
          </cell>
          <cell r="K67">
            <v>7.79</v>
          </cell>
          <cell r="L67">
            <v>9.74</v>
          </cell>
          <cell r="M67">
            <v>79.979466119096514</v>
          </cell>
          <cell r="N67">
            <v>8.8000000000000007</v>
          </cell>
          <cell r="O67">
            <v>8.8000000000000007</v>
          </cell>
          <cell r="P67">
            <v>0</v>
          </cell>
          <cell r="Q67">
            <v>0</v>
          </cell>
          <cell r="R67">
            <v>4512820.512820513</v>
          </cell>
          <cell r="S67">
            <v>0.88522727272727275</v>
          </cell>
          <cell r="T67">
            <v>1.1363636363636365</v>
          </cell>
          <cell r="V67" t="str">
            <v>WC = 80% (8 Dec 2015)</v>
          </cell>
          <cell r="W67">
            <v>8800</v>
          </cell>
          <cell r="X67">
            <v>0</v>
          </cell>
          <cell r="Y67">
            <v>0.88522727272727264</v>
          </cell>
          <cell r="Z67">
            <v>0.22159090909090906</v>
          </cell>
        </row>
        <row r="68">
          <cell r="B68">
            <v>42372</v>
          </cell>
          <cell r="C68" t="str">
            <v>B-22 (Arang)</v>
          </cell>
          <cell r="D68" t="str">
            <v>B-22 (Arang):Arang</v>
          </cell>
          <cell r="E68">
            <v>24</v>
          </cell>
          <cell r="F68">
            <v>100</v>
          </cell>
          <cell r="G68">
            <v>196</v>
          </cell>
          <cell r="H68">
            <v>159</v>
          </cell>
          <cell r="I68">
            <v>0</v>
          </cell>
          <cell r="J68">
            <v>2.42</v>
          </cell>
          <cell r="K68">
            <v>9.67</v>
          </cell>
          <cell r="L68">
            <v>12.09</v>
          </cell>
          <cell r="M68">
            <v>79.983457402812235</v>
          </cell>
          <cell r="N68">
            <v>8.6999999999999993</v>
          </cell>
          <cell r="O68">
            <v>8.6999999999999993</v>
          </cell>
          <cell r="P68">
            <v>0</v>
          </cell>
          <cell r="Q68">
            <v>0</v>
          </cell>
          <cell r="R68">
            <v>3595041.3223140496</v>
          </cell>
          <cell r="T68">
            <v>1.3793103448275863</v>
          </cell>
          <cell r="V68" t="str">
            <v>WC = 80% (8 Dec 2015)</v>
          </cell>
          <cell r="W68">
            <v>8700</v>
          </cell>
          <cell r="X68">
            <v>0</v>
          </cell>
          <cell r="Y68">
            <v>1.1114942528735634</v>
          </cell>
          <cell r="Z68">
            <v>0.27816091954022992</v>
          </cell>
        </row>
        <row r="69">
          <cell r="B69">
            <v>42386</v>
          </cell>
          <cell r="C69" t="str">
            <v>B-22 (Arang)</v>
          </cell>
          <cell r="D69" t="str">
            <v>B-22 (Arang):Arang</v>
          </cell>
          <cell r="E69">
            <v>25</v>
          </cell>
          <cell r="F69">
            <v>100</v>
          </cell>
          <cell r="G69">
            <v>197</v>
          </cell>
          <cell r="H69">
            <v>163</v>
          </cell>
          <cell r="I69">
            <v>0</v>
          </cell>
          <cell r="J69">
            <v>7</v>
          </cell>
          <cell r="K69">
            <v>0</v>
          </cell>
          <cell r="L69">
            <v>7</v>
          </cell>
          <cell r="M69">
            <v>0</v>
          </cell>
          <cell r="N69">
            <v>8.6</v>
          </cell>
          <cell r="O69">
            <v>8.6</v>
          </cell>
          <cell r="P69">
            <v>0</v>
          </cell>
          <cell r="Q69">
            <v>0</v>
          </cell>
          <cell r="R69">
            <v>1228571.4285714286</v>
          </cell>
          <cell r="T69">
            <v>0.81395348837209303</v>
          </cell>
          <cell r="V69" t="str">
            <v>Lab WC 100% (18 Jan 2016)</v>
          </cell>
          <cell r="W69">
            <v>8600</v>
          </cell>
          <cell r="X69">
            <v>0</v>
          </cell>
          <cell r="Y69">
            <v>0</v>
          </cell>
          <cell r="Z69">
            <v>0.81395348837209303</v>
          </cell>
        </row>
        <row r="70">
          <cell r="B70">
            <v>42415</v>
          </cell>
          <cell r="C70" t="str">
            <v>B-22 (Arang)</v>
          </cell>
          <cell r="D70" t="str">
            <v>B-22 (Arang):Arang</v>
          </cell>
          <cell r="E70">
            <v>5.5</v>
          </cell>
          <cell r="F70">
            <v>100</v>
          </cell>
          <cell r="G70">
            <v>196</v>
          </cell>
          <cell r="H70">
            <v>130</v>
          </cell>
          <cell r="I70">
            <v>0</v>
          </cell>
          <cell r="J70">
            <v>0</v>
          </cell>
          <cell r="K70">
            <v>32</v>
          </cell>
          <cell r="L70">
            <v>32</v>
          </cell>
          <cell r="M70">
            <v>100</v>
          </cell>
          <cell r="N70">
            <v>9.02</v>
          </cell>
          <cell r="O70">
            <v>9.02</v>
          </cell>
          <cell r="P70">
            <v>0</v>
          </cell>
          <cell r="Q70">
            <v>0</v>
          </cell>
          <cell r="R70">
            <v>0</v>
          </cell>
          <cell r="S70">
            <v>3.5476718403547673</v>
          </cell>
          <cell r="T70">
            <v>3.5476718403547673</v>
          </cell>
          <cell r="V70" t="str">
            <v xml:space="preserve">Lab WC 100%. During FGS. SBHP = 1242 psi. FBHP = 516 psi. </v>
          </cell>
          <cell r="W70">
            <v>9020</v>
          </cell>
          <cell r="X70">
            <v>0</v>
          </cell>
          <cell r="Y70">
            <v>3.5476718403547673</v>
          </cell>
          <cell r="Z70">
            <v>0</v>
          </cell>
        </row>
        <row r="71">
          <cell r="B71">
            <v>42489</v>
          </cell>
          <cell r="C71" t="str">
            <v>B-22 (Arang)</v>
          </cell>
          <cell r="D71" t="str">
            <v>B-22 (Arang):Arang</v>
          </cell>
          <cell r="E71">
            <v>6</v>
          </cell>
          <cell r="F71">
            <v>100</v>
          </cell>
          <cell r="G71">
            <v>158</v>
          </cell>
          <cell r="H71">
            <v>149</v>
          </cell>
          <cell r="I71">
            <v>0</v>
          </cell>
          <cell r="J71">
            <v>0</v>
          </cell>
          <cell r="K71">
            <v>34.520000000000003</v>
          </cell>
          <cell r="L71">
            <v>34.520000000000003</v>
          </cell>
          <cell r="M71">
            <v>100</v>
          </cell>
          <cell r="N71">
            <v>9.08</v>
          </cell>
          <cell r="O71">
            <v>9.08</v>
          </cell>
          <cell r="P71">
            <v>0</v>
          </cell>
          <cell r="Q71">
            <v>0</v>
          </cell>
          <cell r="R71">
            <v>0</v>
          </cell>
          <cell r="S71">
            <v>3.8017621145374449</v>
          </cell>
          <cell r="T71">
            <v>3.8017621145374449</v>
          </cell>
          <cell r="W71">
            <v>9080</v>
          </cell>
          <cell r="X71">
            <v>0</v>
          </cell>
          <cell r="Y71">
            <v>3.8017621145374454</v>
          </cell>
          <cell r="Z71">
            <v>0</v>
          </cell>
        </row>
        <row r="72">
          <cell r="B72">
            <v>42692</v>
          </cell>
          <cell r="C72" t="str">
            <v>B-22 (Arang)</v>
          </cell>
          <cell r="D72" t="str">
            <v>B-22 (Arang):Arang</v>
          </cell>
          <cell r="E72">
            <v>74</v>
          </cell>
          <cell r="F72">
            <v>100</v>
          </cell>
          <cell r="G72">
            <v>193.9</v>
          </cell>
          <cell r="H72">
            <v>156.69999999999999</v>
          </cell>
          <cell r="I72">
            <v>0</v>
          </cell>
          <cell r="J72">
            <v>0</v>
          </cell>
          <cell r="K72">
            <v>10.09</v>
          </cell>
          <cell r="L72">
            <v>10.09</v>
          </cell>
          <cell r="M72">
            <v>100</v>
          </cell>
          <cell r="N72">
            <v>7.61</v>
          </cell>
          <cell r="O72">
            <v>7.61</v>
          </cell>
          <cell r="P72">
            <v>0</v>
          </cell>
          <cell r="Q72">
            <v>0</v>
          </cell>
          <cell r="R72">
            <v>0</v>
          </cell>
          <cell r="S72">
            <v>1.3258869908015769</v>
          </cell>
          <cell r="T72">
            <v>1.3258869908015769</v>
          </cell>
          <cell r="V72" t="str">
            <v>Assume WC = 100%</v>
          </cell>
          <cell r="W72">
            <v>7610</v>
          </cell>
          <cell r="X72">
            <v>0</v>
          </cell>
          <cell r="Y72">
            <v>1.3258869908015769</v>
          </cell>
          <cell r="Z72">
            <v>0</v>
          </cell>
        </row>
        <row r="73">
          <cell r="B73">
            <v>42743</v>
          </cell>
          <cell r="C73" t="str">
            <v>B-22 (Arang)</v>
          </cell>
          <cell r="D73" t="str">
            <v>B-22 (Arang):Arang</v>
          </cell>
          <cell r="E73">
            <v>25</v>
          </cell>
          <cell r="F73">
            <v>100</v>
          </cell>
          <cell r="G73">
            <v>191.8</v>
          </cell>
          <cell r="H73">
            <v>154</v>
          </cell>
          <cell r="I73">
            <v>0</v>
          </cell>
          <cell r="J73">
            <v>0</v>
          </cell>
          <cell r="K73">
            <v>271.14</v>
          </cell>
          <cell r="L73">
            <v>271.14</v>
          </cell>
          <cell r="M73">
            <v>100</v>
          </cell>
          <cell r="N73">
            <v>7.99</v>
          </cell>
          <cell r="O73">
            <v>7.99</v>
          </cell>
          <cell r="P73">
            <v>0</v>
          </cell>
          <cell r="Q73">
            <v>0</v>
          </cell>
          <cell r="R73">
            <v>0</v>
          </cell>
          <cell r="S73">
            <v>33.934918648310386</v>
          </cell>
          <cell r="T73">
            <v>33.934918648310386</v>
          </cell>
          <cell r="W73">
            <v>7990</v>
          </cell>
          <cell r="X73">
            <v>0</v>
          </cell>
          <cell r="Y73">
            <v>33.934918648310386</v>
          </cell>
          <cell r="Z73">
            <v>0</v>
          </cell>
        </row>
        <row r="74">
          <cell r="B74">
            <v>42777</v>
          </cell>
          <cell r="C74" t="str">
            <v>B-22 (Arang)</v>
          </cell>
          <cell r="D74" t="str">
            <v>B-22 (Arang):Arang</v>
          </cell>
          <cell r="E74">
            <v>24</v>
          </cell>
          <cell r="F74">
            <v>100</v>
          </cell>
          <cell r="G74">
            <v>195</v>
          </cell>
          <cell r="H74">
            <v>151.69999999999999</v>
          </cell>
          <cell r="I74">
            <v>0</v>
          </cell>
          <cell r="J74">
            <v>0</v>
          </cell>
          <cell r="K74">
            <v>15.63</v>
          </cell>
          <cell r="L74">
            <v>15.63</v>
          </cell>
          <cell r="M74">
            <v>100</v>
          </cell>
          <cell r="N74">
            <v>7.74</v>
          </cell>
          <cell r="O74">
            <v>7.74</v>
          </cell>
          <cell r="P74">
            <v>0</v>
          </cell>
          <cell r="Q74">
            <v>0</v>
          </cell>
          <cell r="R74">
            <v>0</v>
          </cell>
          <cell r="S74">
            <v>2.0193798449612403</v>
          </cell>
          <cell r="T74">
            <v>2.0193798449612403</v>
          </cell>
          <cell r="W74">
            <v>7740</v>
          </cell>
          <cell r="X74">
            <v>0</v>
          </cell>
          <cell r="Y74">
            <v>2.0193798449612403</v>
          </cell>
          <cell r="Z74">
            <v>0</v>
          </cell>
        </row>
        <row r="75">
          <cell r="B75">
            <v>42810</v>
          </cell>
          <cell r="C75" t="str">
            <v>B-22 (Arang)</v>
          </cell>
          <cell r="D75" t="str">
            <v>B-22 (Arang):Arang</v>
          </cell>
          <cell r="E75">
            <v>24</v>
          </cell>
          <cell r="F75">
            <v>100</v>
          </cell>
          <cell r="G75">
            <v>191</v>
          </cell>
          <cell r="H75">
            <v>159</v>
          </cell>
          <cell r="I75">
            <v>0</v>
          </cell>
          <cell r="J75">
            <v>1</v>
          </cell>
          <cell r="K75">
            <v>10.4</v>
          </cell>
          <cell r="L75">
            <v>11.4</v>
          </cell>
          <cell r="M75">
            <v>91.228070175438603</v>
          </cell>
          <cell r="N75">
            <v>7.91</v>
          </cell>
          <cell r="O75">
            <v>7.8</v>
          </cell>
          <cell r="R75">
            <v>7910000</v>
          </cell>
          <cell r="T75">
            <v>1.4412136536030342</v>
          </cell>
          <cell r="V75" t="str">
            <v>WC 91% updated Mar</v>
          </cell>
          <cell r="W75">
            <v>7910</v>
          </cell>
          <cell r="X75">
            <v>0</v>
          </cell>
          <cell r="Y75">
            <v>1.3147914032869785</v>
          </cell>
          <cell r="Z75">
            <v>0.12642225031605561</v>
          </cell>
        </row>
        <row r="76">
          <cell r="B76">
            <v>42919</v>
          </cell>
          <cell r="C76" t="str">
            <v>B-22 (Arang)</v>
          </cell>
          <cell r="D76" t="str">
            <v>B-22 (Arang):Arang</v>
          </cell>
          <cell r="E76">
            <v>25</v>
          </cell>
          <cell r="F76">
            <v>100</v>
          </cell>
          <cell r="G76">
            <v>190</v>
          </cell>
          <cell r="H76">
            <v>152</v>
          </cell>
          <cell r="I76">
            <v>5</v>
          </cell>
          <cell r="J76">
            <v>0.64</v>
          </cell>
          <cell r="K76">
            <v>12.2</v>
          </cell>
          <cell r="L76">
            <v>12.84</v>
          </cell>
          <cell r="M76">
            <v>95.015576323987545</v>
          </cell>
          <cell r="N76">
            <v>7.93</v>
          </cell>
          <cell r="O76">
            <v>7.93</v>
          </cell>
          <cell r="P76">
            <v>0</v>
          </cell>
          <cell r="Q76">
            <v>0</v>
          </cell>
          <cell r="R76">
            <v>12390625</v>
          </cell>
          <cell r="T76">
            <v>1.6204287515762925</v>
          </cell>
          <cell r="V76" t="str">
            <v>WC B-22 per 15 June 2017 = 95%</v>
          </cell>
          <cell r="W76">
            <v>7930</v>
          </cell>
          <cell r="X76">
            <v>0</v>
          </cell>
          <cell r="Y76">
            <v>1.5384615384615383</v>
          </cell>
          <cell r="Z76">
            <v>8.0706179066834804E-2</v>
          </cell>
        </row>
        <row r="77">
          <cell r="B77">
            <v>42956</v>
          </cell>
          <cell r="C77" t="str">
            <v>B-22 (Arang)</v>
          </cell>
          <cell r="D77" t="str">
            <v>B-22 (Arang):Arang</v>
          </cell>
          <cell r="E77">
            <v>15.67</v>
          </cell>
          <cell r="F77">
            <v>100</v>
          </cell>
          <cell r="G77">
            <v>188.5</v>
          </cell>
          <cell r="H77">
            <v>156</v>
          </cell>
          <cell r="I77">
            <v>0</v>
          </cell>
          <cell r="J77">
            <v>0.81</v>
          </cell>
          <cell r="K77">
            <v>15.32</v>
          </cell>
          <cell r="L77">
            <v>16.13</v>
          </cell>
          <cell r="M77">
            <v>94.978301301921888</v>
          </cell>
          <cell r="N77">
            <v>7.48</v>
          </cell>
          <cell r="O77">
            <v>7.48</v>
          </cell>
          <cell r="P77">
            <v>0</v>
          </cell>
          <cell r="Q77">
            <v>0</v>
          </cell>
          <cell r="R77">
            <v>9234567.9012345672</v>
          </cell>
          <cell r="T77">
            <v>2.1550802139037435</v>
          </cell>
          <cell r="V77" t="str">
            <v>BSW Well B-22 = 95% (Sampled by RF at 17 Mei 2017)</v>
          </cell>
          <cell r="W77">
            <v>7480</v>
          </cell>
          <cell r="X77">
            <v>0</v>
          </cell>
          <cell r="Y77">
            <v>2.0481283422459891</v>
          </cell>
          <cell r="Z77">
            <v>0.10828877005347594</v>
          </cell>
        </row>
        <row r="78">
          <cell r="B78">
            <v>43023</v>
          </cell>
          <cell r="C78" t="str">
            <v>B-22 (Arang)</v>
          </cell>
          <cell r="D78" t="str">
            <v>B-22 (Arang):Arang</v>
          </cell>
          <cell r="E78">
            <v>24</v>
          </cell>
          <cell r="F78">
            <v>100</v>
          </cell>
          <cell r="G78">
            <v>194</v>
          </cell>
          <cell r="H78">
            <v>159</v>
          </cell>
          <cell r="J78">
            <v>1</v>
          </cell>
          <cell r="K78">
            <v>13.2</v>
          </cell>
          <cell r="L78">
            <v>14.2</v>
          </cell>
          <cell r="M78">
            <v>92.957746478873233</v>
          </cell>
          <cell r="N78">
            <v>7.28</v>
          </cell>
          <cell r="O78">
            <v>7.28</v>
          </cell>
          <cell r="P78">
            <v>0</v>
          </cell>
          <cell r="Q78">
            <v>0</v>
          </cell>
          <cell r="R78">
            <v>7280000</v>
          </cell>
          <cell r="T78">
            <v>1.9505494505494505</v>
          </cell>
          <cell r="V78" t="str">
            <v>WC 93%</v>
          </cell>
          <cell r="W78">
            <v>7280</v>
          </cell>
          <cell r="X78">
            <v>0</v>
          </cell>
          <cell r="Y78">
            <v>1.813186813186813</v>
          </cell>
          <cell r="Z78">
            <v>0.13736263736263735</v>
          </cell>
        </row>
        <row r="79">
          <cell r="B79">
            <v>43065</v>
          </cell>
          <cell r="C79" t="str">
            <v>B-22 (Arang)</v>
          </cell>
          <cell r="D79" t="str">
            <v>B-22 (Arang):Arang</v>
          </cell>
          <cell r="E79">
            <v>24</v>
          </cell>
          <cell r="F79">
            <v>100</v>
          </cell>
          <cell r="G79">
            <v>193</v>
          </cell>
          <cell r="H79">
            <v>155</v>
          </cell>
          <cell r="I79">
            <v>0</v>
          </cell>
          <cell r="J79">
            <v>0.9</v>
          </cell>
          <cell r="K79">
            <v>12.6</v>
          </cell>
          <cell r="L79">
            <v>13.5</v>
          </cell>
          <cell r="M79">
            <v>93.333333333333329</v>
          </cell>
          <cell r="N79">
            <v>6.83</v>
          </cell>
          <cell r="O79">
            <v>6.83</v>
          </cell>
          <cell r="P79">
            <v>0</v>
          </cell>
          <cell r="Q79">
            <v>0</v>
          </cell>
          <cell r="R79">
            <v>7588888.888888889</v>
          </cell>
          <cell r="T79">
            <v>1.9780380673499267</v>
          </cell>
          <cell r="W79">
            <v>6830</v>
          </cell>
          <cell r="X79">
            <v>0</v>
          </cell>
          <cell r="Y79">
            <v>1.8448023426061493</v>
          </cell>
          <cell r="Z79">
            <v>0.13177159590043924</v>
          </cell>
        </row>
        <row r="80">
          <cell r="B80">
            <v>43186</v>
          </cell>
          <cell r="C80" t="str">
            <v>B-22 (Arang)</v>
          </cell>
          <cell r="D80" t="str">
            <v>B-22 (Arang):Arang</v>
          </cell>
          <cell r="E80">
            <v>13</v>
          </cell>
          <cell r="F80">
            <v>100</v>
          </cell>
          <cell r="G80">
            <v>198.71</v>
          </cell>
          <cell r="H80">
            <v>154.38</v>
          </cell>
          <cell r="I80">
            <v>0</v>
          </cell>
          <cell r="J80">
            <v>0.64</v>
          </cell>
          <cell r="K80">
            <v>20.65</v>
          </cell>
          <cell r="L80">
            <v>21.29</v>
          </cell>
          <cell r="M80">
            <v>96.993893846876475</v>
          </cell>
          <cell r="N80">
            <v>6.54</v>
          </cell>
          <cell r="O80">
            <v>6.54</v>
          </cell>
          <cell r="P80">
            <v>0</v>
          </cell>
          <cell r="Q80">
            <v>0</v>
          </cell>
          <cell r="R80">
            <v>10218750</v>
          </cell>
          <cell r="T80">
            <v>3.2553516819571864</v>
          </cell>
          <cell r="V80" t="str">
            <v>Normal welltest</v>
          </cell>
          <cell r="W80">
            <v>6540</v>
          </cell>
          <cell r="X80">
            <v>0</v>
          </cell>
          <cell r="Y80">
            <v>3.1574923547400608</v>
          </cell>
          <cell r="Z80">
            <v>9.7859327217125383E-2</v>
          </cell>
        </row>
        <row r="81">
          <cell r="B81">
            <v>43318</v>
          </cell>
          <cell r="C81" t="str">
            <v>B-22 (Arang)</v>
          </cell>
          <cell r="D81" t="str">
            <v>B-22 (Arang):Arang</v>
          </cell>
          <cell r="E81">
            <v>24</v>
          </cell>
          <cell r="F81">
            <v>100</v>
          </cell>
          <cell r="G81">
            <v>203</v>
          </cell>
          <cell r="H81">
            <v>139</v>
          </cell>
          <cell r="I81">
            <v>0</v>
          </cell>
          <cell r="J81">
            <v>0.7</v>
          </cell>
          <cell r="K81">
            <v>23.8</v>
          </cell>
          <cell r="L81">
            <v>24.5</v>
          </cell>
          <cell r="M81">
            <v>97.142857142857139</v>
          </cell>
          <cell r="N81">
            <v>7.21</v>
          </cell>
          <cell r="O81">
            <v>7.21</v>
          </cell>
          <cell r="P81">
            <v>0</v>
          </cell>
          <cell r="Q81">
            <v>0</v>
          </cell>
          <cell r="R81">
            <v>10300000</v>
          </cell>
          <cell r="T81">
            <v>3.3994452149791954</v>
          </cell>
          <cell r="W81">
            <v>7210</v>
          </cell>
          <cell r="X81">
            <v>0</v>
          </cell>
          <cell r="Y81">
            <v>3.3009708737864081</v>
          </cell>
          <cell r="Z81">
            <v>9.7087378640776698E-2</v>
          </cell>
        </row>
        <row r="82">
          <cell r="B82">
            <v>43402</v>
          </cell>
          <cell r="C82" t="str">
            <v>B-22 (Arang)</v>
          </cell>
          <cell r="D82" t="str">
            <v>B-22 (Arang):Arang</v>
          </cell>
          <cell r="E82">
            <v>5</v>
          </cell>
          <cell r="F82">
            <v>100</v>
          </cell>
          <cell r="G82">
            <v>191.1</v>
          </cell>
          <cell r="H82">
            <v>138.22</v>
          </cell>
          <cell r="I82">
            <v>0</v>
          </cell>
          <cell r="J82">
            <v>22</v>
          </cell>
          <cell r="K82">
            <v>0</v>
          </cell>
          <cell r="L82">
            <v>22</v>
          </cell>
          <cell r="M82">
            <v>0</v>
          </cell>
          <cell r="N82">
            <v>7.36</v>
          </cell>
          <cell r="O82">
            <v>7.36</v>
          </cell>
          <cell r="P82">
            <v>0</v>
          </cell>
          <cell r="Q82">
            <v>0</v>
          </cell>
          <cell r="R82">
            <v>334545.45454545453</v>
          </cell>
          <cell r="T82">
            <v>2.9891304347826089</v>
          </cell>
          <cell r="V82" t="str">
            <v>Condensate</v>
          </cell>
          <cell r="W82">
            <v>7360</v>
          </cell>
          <cell r="X82">
            <v>0</v>
          </cell>
          <cell r="Y82">
            <v>0</v>
          </cell>
          <cell r="Z82">
            <v>2.9891304347826084</v>
          </cell>
        </row>
        <row r="83">
          <cell r="B83">
            <v>43445</v>
          </cell>
          <cell r="C83" t="str">
            <v>B-22 (Arang)</v>
          </cell>
          <cell r="D83" t="str">
            <v>B-22 (Arang):Arang</v>
          </cell>
          <cell r="E83">
            <v>25</v>
          </cell>
          <cell r="F83">
            <v>100</v>
          </cell>
          <cell r="G83">
            <v>191.67</v>
          </cell>
          <cell r="H83">
            <v>152.61000000000001</v>
          </cell>
          <cell r="I83">
            <v>0</v>
          </cell>
          <cell r="J83">
            <v>17.399999999999999</v>
          </cell>
          <cell r="K83">
            <v>5.2</v>
          </cell>
          <cell r="L83">
            <v>22.6</v>
          </cell>
          <cell r="M83">
            <v>23.008849557522122</v>
          </cell>
          <cell r="N83">
            <v>6.67</v>
          </cell>
          <cell r="O83">
            <v>6.67</v>
          </cell>
          <cell r="P83">
            <v>0</v>
          </cell>
          <cell r="Q83">
            <v>0</v>
          </cell>
          <cell r="R83">
            <v>383333.33333333331</v>
          </cell>
          <cell r="T83">
            <v>3.3883058470764618</v>
          </cell>
          <cell r="V83" t="str">
            <v>Welltest during high gas demand</v>
          </cell>
          <cell r="W83">
            <v>6670</v>
          </cell>
          <cell r="X83">
            <v>0</v>
          </cell>
          <cell r="Y83">
            <v>0.77961019490254879</v>
          </cell>
          <cell r="Z83">
            <v>2.6086956521739126</v>
          </cell>
        </row>
        <row r="84">
          <cell r="B84">
            <v>43481</v>
          </cell>
          <cell r="C84" t="str">
            <v>B-22 (Arang)</v>
          </cell>
          <cell r="D84" t="str">
            <v>B-22 (Arang):Arang</v>
          </cell>
          <cell r="E84">
            <v>27</v>
          </cell>
          <cell r="F84">
            <v>100</v>
          </cell>
          <cell r="G84">
            <v>189.76</v>
          </cell>
          <cell r="H84">
            <v>152.16999999999999</v>
          </cell>
          <cell r="I84">
            <v>0</v>
          </cell>
          <cell r="J84">
            <v>12</v>
          </cell>
          <cell r="K84">
            <v>3.6</v>
          </cell>
          <cell r="L84">
            <v>15.6</v>
          </cell>
          <cell r="M84">
            <v>23.076923076923077</v>
          </cell>
          <cell r="N84">
            <v>6.15</v>
          </cell>
          <cell r="O84">
            <v>6.15</v>
          </cell>
          <cell r="R84">
            <v>512500</v>
          </cell>
          <cell r="T84">
            <v>2.5365853658536586</v>
          </cell>
          <cell r="V84" t="str">
            <v>NF</v>
          </cell>
          <cell r="W84">
            <v>6150</v>
          </cell>
          <cell r="X84">
            <v>0</v>
          </cell>
          <cell r="Y84">
            <v>0.58536585365853655</v>
          </cell>
          <cell r="Z84">
            <v>1.9512195121951219</v>
          </cell>
        </row>
        <row r="85">
          <cell r="B85">
            <v>43494</v>
          </cell>
          <cell r="C85" t="str">
            <v>B-22 (Arang)</v>
          </cell>
          <cell r="D85" t="str">
            <v>B-22 (Arang):Arang</v>
          </cell>
          <cell r="E85">
            <v>8</v>
          </cell>
          <cell r="F85">
            <v>100</v>
          </cell>
          <cell r="G85">
            <v>199.44</v>
          </cell>
          <cell r="H85">
            <v>152.9</v>
          </cell>
          <cell r="I85">
            <v>0</v>
          </cell>
          <cell r="J85">
            <v>11.8</v>
          </cell>
          <cell r="K85">
            <v>3.5</v>
          </cell>
          <cell r="L85">
            <v>15.3</v>
          </cell>
          <cell r="M85">
            <v>22.875816993464053</v>
          </cell>
          <cell r="N85">
            <v>6</v>
          </cell>
          <cell r="O85">
            <v>6</v>
          </cell>
          <cell r="P85">
            <v>0</v>
          </cell>
          <cell r="R85">
            <v>508474.57627118647</v>
          </cell>
          <cell r="T85">
            <v>2.5499999999999998</v>
          </cell>
          <cell r="V85" t="str">
            <v>NF</v>
          </cell>
          <cell r="W85">
            <v>6000</v>
          </cell>
          <cell r="X85">
            <v>0</v>
          </cell>
          <cell r="Y85">
            <v>0.58333333333333337</v>
          </cell>
          <cell r="Z85">
            <v>1.9666666666666668</v>
          </cell>
        </row>
        <row r="86">
          <cell r="B86">
            <v>43509</v>
          </cell>
          <cell r="C86" t="str">
            <v>B-22 (Arang)</v>
          </cell>
          <cell r="D86" t="str">
            <v>B-22 (Arang):Arang</v>
          </cell>
          <cell r="E86">
            <v>12</v>
          </cell>
          <cell r="F86">
            <v>100</v>
          </cell>
          <cell r="G86">
            <v>190</v>
          </cell>
          <cell r="H86">
            <v>149</v>
          </cell>
          <cell r="I86">
            <v>0</v>
          </cell>
          <cell r="J86">
            <v>13.73206154</v>
          </cell>
          <cell r="K86">
            <v>4.1017846149999997</v>
          </cell>
          <cell r="L86">
            <v>17.833846155</v>
          </cell>
          <cell r="M86">
            <v>22.999999996355246</v>
          </cell>
          <cell r="N86">
            <v>5.67</v>
          </cell>
          <cell r="O86">
            <v>5.67</v>
          </cell>
          <cell r="P86">
            <v>0</v>
          </cell>
          <cell r="Q86">
            <v>0</v>
          </cell>
          <cell r="R86">
            <v>412902.31502996892</v>
          </cell>
          <cell r="T86">
            <v>3.1446208112874778</v>
          </cell>
          <cell r="V86" t="str">
            <v>Test DP-2 gas meter T/S WHPB, looks like no difference with DP-1, ok</v>
          </cell>
          <cell r="W86">
            <v>5670</v>
          </cell>
          <cell r="X86">
            <v>0</v>
          </cell>
          <cell r="Y86">
            <v>0.72341880335096997</v>
          </cell>
          <cell r="Z86">
            <v>2.4218803421516757</v>
          </cell>
        </row>
        <row r="87">
          <cell r="B87">
            <v>43509</v>
          </cell>
          <cell r="C87" t="str">
            <v>B-22 (Arang)</v>
          </cell>
          <cell r="D87" t="str">
            <v>B-22 (Arang):Arang</v>
          </cell>
          <cell r="E87">
            <v>12</v>
          </cell>
          <cell r="F87">
            <v>100</v>
          </cell>
          <cell r="G87">
            <v>197</v>
          </cell>
          <cell r="H87">
            <v>150</v>
          </cell>
          <cell r="I87">
            <v>0</v>
          </cell>
          <cell r="J87">
            <v>15.1228</v>
          </cell>
          <cell r="K87">
            <v>4.5171999999999999</v>
          </cell>
          <cell r="L87">
            <v>19.64</v>
          </cell>
          <cell r="M87">
            <v>23</v>
          </cell>
          <cell r="N87">
            <v>5.71</v>
          </cell>
          <cell r="O87">
            <v>5.71</v>
          </cell>
          <cell r="P87">
            <v>0</v>
          </cell>
          <cell r="Q87">
            <v>0</v>
          </cell>
          <cell r="R87">
            <v>377575.58124156902</v>
          </cell>
          <cell r="T87">
            <v>3.4395796847635727</v>
          </cell>
          <cell r="V87" t="str">
            <v>Test DP-1 gas meter T/S WHPB, will compare to DP-2</v>
          </cell>
          <cell r="W87">
            <v>5710</v>
          </cell>
          <cell r="X87">
            <v>0</v>
          </cell>
          <cell r="Y87">
            <v>0.79110332749562173</v>
          </cell>
          <cell r="Z87">
            <v>2.6484763572679508</v>
          </cell>
        </row>
        <row r="88">
          <cell r="B88">
            <v>43510</v>
          </cell>
          <cell r="C88" t="str">
            <v>B-22 (Arang)</v>
          </cell>
          <cell r="D88" t="str">
            <v>B-22 (Arang):Arang</v>
          </cell>
          <cell r="E88">
            <v>20</v>
          </cell>
          <cell r="F88">
            <v>100</v>
          </cell>
          <cell r="G88">
            <v>190</v>
          </cell>
          <cell r="H88">
            <v>149</v>
          </cell>
          <cell r="I88">
            <v>0</v>
          </cell>
          <cell r="J88">
            <v>14.9</v>
          </cell>
          <cell r="K88">
            <v>4.4000000000000004</v>
          </cell>
          <cell r="L88">
            <v>19.3</v>
          </cell>
          <cell r="M88">
            <v>22.797927461139896</v>
          </cell>
          <cell r="N88">
            <v>5.84</v>
          </cell>
          <cell r="O88">
            <v>5.84</v>
          </cell>
          <cell r="P88">
            <v>0</v>
          </cell>
          <cell r="R88">
            <v>391946.3087248322</v>
          </cell>
          <cell r="T88">
            <v>3.3065582191780822</v>
          </cell>
          <cell r="V88" t="str">
            <v>Test DP2</v>
          </cell>
          <cell r="W88">
            <v>5840</v>
          </cell>
          <cell r="X88">
            <v>0</v>
          </cell>
          <cell r="Y88">
            <v>0.7534246575342467</v>
          </cell>
          <cell r="Z88">
            <v>2.5513698630136989</v>
          </cell>
        </row>
        <row r="89">
          <cell r="B89">
            <v>43576</v>
          </cell>
          <cell r="C89" t="str">
            <v>B-22 (Arang)</v>
          </cell>
          <cell r="D89" t="str">
            <v>B-22 (Arang):Arang</v>
          </cell>
          <cell r="E89">
            <v>48</v>
          </cell>
          <cell r="F89">
            <v>100</v>
          </cell>
          <cell r="G89">
            <v>199</v>
          </cell>
          <cell r="H89">
            <v>152</v>
          </cell>
          <cell r="J89">
            <v>0.4</v>
          </cell>
          <cell r="K89">
            <v>18.600000000000001</v>
          </cell>
          <cell r="L89">
            <v>19</v>
          </cell>
          <cell r="M89">
            <v>97.89473684210526</v>
          </cell>
          <cell r="N89">
            <v>5.82</v>
          </cell>
          <cell r="O89">
            <v>5.82</v>
          </cell>
          <cell r="P89">
            <v>0</v>
          </cell>
          <cell r="Q89">
            <v>0</v>
          </cell>
          <cell r="R89">
            <v>14550000</v>
          </cell>
          <cell r="T89">
            <v>3.2594501718213058</v>
          </cell>
          <cell r="W89">
            <v>5820</v>
          </cell>
          <cell r="X89">
            <v>0</v>
          </cell>
          <cell r="Y89">
            <v>3.195876288659794</v>
          </cell>
          <cell r="Z89">
            <v>6.8728522336769765E-2</v>
          </cell>
        </row>
        <row r="90">
          <cell r="B90">
            <v>43595</v>
          </cell>
          <cell r="C90" t="str">
            <v>B-22 (Arang)</v>
          </cell>
          <cell r="D90" t="str">
            <v>B-22 (Arang):Arang</v>
          </cell>
          <cell r="E90">
            <v>42</v>
          </cell>
          <cell r="F90">
            <v>100</v>
          </cell>
          <cell r="G90">
            <v>201</v>
          </cell>
          <cell r="H90">
            <v>153</v>
          </cell>
          <cell r="J90">
            <v>0.4</v>
          </cell>
          <cell r="K90">
            <v>20.100000000000001</v>
          </cell>
          <cell r="L90">
            <v>20.5</v>
          </cell>
          <cell r="M90">
            <v>98.048780487804876</v>
          </cell>
          <cell r="N90">
            <v>5.71</v>
          </cell>
          <cell r="O90">
            <v>5.71</v>
          </cell>
          <cell r="P90">
            <v>0</v>
          </cell>
          <cell r="Q90">
            <v>0</v>
          </cell>
          <cell r="R90">
            <v>14275000</v>
          </cell>
          <cell r="T90">
            <v>3.5954465849387041</v>
          </cell>
          <cell r="V90" t="str">
            <v>NF, THP normal, gas slightly decrease</v>
          </cell>
          <cell r="W90">
            <v>5710</v>
          </cell>
          <cell r="X90">
            <v>0</v>
          </cell>
          <cell r="Y90">
            <v>3.5201401050788093</v>
          </cell>
          <cell r="Z90">
            <v>7.0052539404553416E-2</v>
          </cell>
        </row>
        <row r="91">
          <cell r="B91">
            <v>43612</v>
          </cell>
          <cell r="C91" t="str">
            <v>B-22 (Arang)</v>
          </cell>
          <cell r="D91" t="str">
            <v>B-22 (Arang):Arang</v>
          </cell>
          <cell r="E91">
            <v>24</v>
          </cell>
          <cell r="F91">
            <v>100</v>
          </cell>
          <cell r="H91">
            <v>150</v>
          </cell>
          <cell r="J91">
            <v>0.34</v>
          </cell>
          <cell r="K91">
            <v>19</v>
          </cell>
          <cell r="L91">
            <v>19.34</v>
          </cell>
          <cell r="M91">
            <v>98.241985522233719</v>
          </cell>
          <cell r="N91">
            <v>5.67</v>
          </cell>
          <cell r="O91">
            <v>5.67</v>
          </cell>
          <cell r="P91">
            <v>0</v>
          </cell>
          <cell r="R91">
            <v>16676470.588235294</v>
          </cell>
          <cell r="T91">
            <v>3.4109347442680775</v>
          </cell>
          <cell r="V91" t="str">
            <v>NF</v>
          </cell>
          <cell r="W91">
            <v>5670</v>
          </cell>
          <cell r="X91">
            <v>0</v>
          </cell>
          <cell r="Y91">
            <v>3.3509700176366843</v>
          </cell>
          <cell r="Z91">
            <v>5.9964726631393302E-2</v>
          </cell>
        </row>
        <row r="92">
          <cell r="B92">
            <v>43631</v>
          </cell>
          <cell r="C92" t="str">
            <v>B-22 (Arang)</v>
          </cell>
          <cell r="D92" t="str">
            <v>B-22 (Arang):Arang</v>
          </cell>
          <cell r="E92">
            <v>20</v>
          </cell>
          <cell r="F92">
            <v>100</v>
          </cell>
          <cell r="G92">
            <v>195.4</v>
          </cell>
          <cell r="H92">
            <v>148.57</v>
          </cell>
          <cell r="I92">
            <v>0</v>
          </cell>
          <cell r="J92">
            <v>0.2</v>
          </cell>
          <cell r="K92">
            <v>20.7</v>
          </cell>
          <cell r="L92">
            <v>20.9</v>
          </cell>
          <cell r="M92">
            <v>99.043062200956939</v>
          </cell>
          <cell r="N92">
            <v>5.66</v>
          </cell>
          <cell r="O92">
            <v>5.66</v>
          </cell>
          <cell r="P92">
            <v>0</v>
          </cell>
          <cell r="R92">
            <v>28300000</v>
          </cell>
          <cell r="T92">
            <v>3.6925795053003534</v>
          </cell>
          <cell r="V92" t="str">
            <v>NF, Last WC sample 4 June 2019</v>
          </cell>
          <cell r="W92">
            <v>5660</v>
          </cell>
          <cell r="X92">
            <v>0</v>
          </cell>
          <cell r="Y92">
            <v>3.6572438162544167</v>
          </cell>
          <cell r="Z92">
            <v>3.5335689045936397E-2</v>
          </cell>
        </row>
        <row r="93">
          <cell r="B93">
            <v>43687</v>
          </cell>
          <cell r="C93" t="str">
            <v>B-22 (Arang)</v>
          </cell>
          <cell r="D93" t="str">
            <v>B-22 (Arang):Arang</v>
          </cell>
          <cell r="E93">
            <v>33</v>
          </cell>
          <cell r="F93">
            <v>100</v>
          </cell>
          <cell r="G93">
            <v>193</v>
          </cell>
          <cell r="H93">
            <v>140</v>
          </cell>
          <cell r="J93">
            <v>0.3</v>
          </cell>
          <cell r="K93">
            <v>26.2</v>
          </cell>
          <cell r="L93">
            <v>26.5</v>
          </cell>
          <cell r="M93">
            <v>98.867924528301884</v>
          </cell>
          <cell r="N93">
            <v>5.57</v>
          </cell>
          <cell r="O93">
            <v>5.57</v>
          </cell>
          <cell r="P93">
            <v>0</v>
          </cell>
          <cell r="Q93">
            <v>0</v>
          </cell>
          <cell r="R93">
            <v>18566666.666666668</v>
          </cell>
          <cell r="T93">
            <v>4.7468581687612206</v>
          </cell>
          <cell r="V93" t="str">
            <v>NF Arang Well</v>
          </cell>
          <cell r="W93">
            <v>5570</v>
          </cell>
          <cell r="X93">
            <v>0</v>
          </cell>
          <cell r="Y93">
            <v>4.7037701974865342</v>
          </cell>
          <cell r="Z93">
            <v>5.385996409335727E-2</v>
          </cell>
        </row>
        <row r="94">
          <cell r="B94">
            <v>43788</v>
          </cell>
          <cell r="C94" t="str">
            <v>B-22 (Arang)</v>
          </cell>
          <cell r="D94" t="str">
            <v>B-22 (Arang):Arang</v>
          </cell>
          <cell r="E94">
            <v>10</v>
          </cell>
          <cell r="F94">
            <v>100</v>
          </cell>
          <cell r="G94">
            <v>188</v>
          </cell>
          <cell r="H94">
            <v>155</v>
          </cell>
          <cell r="J94">
            <v>0.1</v>
          </cell>
          <cell r="K94">
            <v>12.5</v>
          </cell>
          <cell r="L94">
            <v>12.6</v>
          </cell>
          <cell r="M94">
            <v>99.206349206349202</v>
          </cell>
          <cell r="N94">
            <v>5.14</v>
          </cell>
          <cell r="O94">
            <v>5.14</v>
          </cell>
          <cell r="P94">
            <v>0</v>
          </cell>
          <cell r="Q94">
            <v>0</v>
          </cell>
          <cell r="R94">
            <v>51400000</v>
          </cell>
          <cell r="T94">
            <v>2.4513618677042803</v>
          </cell>
          <cell r="V94" t="str">
            <v>NF Arang Well</v>
          </cell>
          <cell r="W94">
            <v>5140</v>
          </cell>
          <cell r="X94">
            <v>0</v>
          </cell>
          <cell r="Y94">
            <v>2.4319066147859925</v>
          </cell>
          <cell r="Z94">
            <v>1.9455252918287941E-2</v>
          </cell>
        </row>
        <row r="95">
          <cell r="B95">
            <v>43852</v>
          </cell>
          <cell r="C95" t="str">
            <v>B-22 (Arang)</v>
          </cell>
          <cell r="D95" t="str">
            <v>B-22 (Arang):Arang</v>
          </cell>
          <cell r="E95">
            <v>9</v>
          </cell>
          <cell r="F95">
            <v>100</v>
          </cell>
          <cell r="G95">
            <v>189.78</v>
          </cell>
          <cell r="I95">
            <v>1.33</v>
          </cell>
          <cell r="J95">
            <v>0.1</v>
          </cell>
          <cell r="K95">
            <v>13.9</v>
          </cell>
          <cell r="L95">
            <v>14</v>
          </cell>
          <cell r="M95">
            <v>99.285714285714292</v>
          </cell>
          <cell r="N95">
            <v>4.82</v>
          </cell>
          <cell r="O95">
            <v>4.82</v>
          </cell>
          <cell r="P95">
            <v>0</v>
          </cell>
          <cell r="Q95">
            <v>0</v>
          </cell>
          <cell r="R95">
            <v>48200000</v>
          </cell>
          <cell r="T95">
            <v>2.912863070539419</v>
          </cell>
          <cell r="V95" t="str">
            <v xml:space="preserve">NF, </v>
          </cell>
          <cell r="W95">
            <v>4820</v>
          </cell>
          <cell r="X95">
            <v>0</v>
          </cell>
          <cell r="Y95">
            <v>2.8838174273858921</v>
          </cell>
          <cell r="Z95">
            <v>2.0746887966804978E-2</v>
          </cell>
        </row>
        <row r="96">
          <cell r="B96">
            <v>43944</v>
          </cell>
          <cell r="C96" t="str">
            <v>B-22 (Arang)</v>
          </cell>
          <cell r="D96" t="str">
            <v>B-22 (Arang):Arang</v>
          </cell>
          <cell r="E96">
            <v>10</v>
          </cell>
          <cell r="F96">
            <v>100</v>
          </cell>
          <cell r="G96">
            <v>180.89</v>
          </cell>
          <cell r="H96">
            <v>154.63</v>
          </cell>
          <cell r="I96">
            <v>2.2599999999999998</v>
          </cell>
          <cell r="J96">
            <v>0</v>
          </cell>
          <cell r="K96">
            <v>18.54</v>
          </cell>
          <cell r="L96">
            <v>18.54</v>
          </cell>
          <cell r="M96">
            <v>100</v>
          </cell>
          <cell r="N96">
            <v>4.58</v>
          </cell>
          <cell r="O96">
            <v>4.58</v>
          </cell>
          <cell r="P96">
            <v>0</v>
          </cell>
          <cell r="Q96">
            <v>0</v>
          </cell>
          <cell r="R96">
            <v>0</v>
          </cell>
          <cell r="T96">
            <v>4.0480349344978164</v>
          </cell>
          <cell r="V96" t="str">
            <v>NF</v>
          </cell>
          <cell r="W96">
            <v>4580</v>
          </cell>
          <cell r="X96">
            <v>0</v>
          </cell>
          <cell r="Y96">
            <v>4.0480349344978164</v>
          </cell>
          <cell r="Z96">
            <v>0</v>
          </cell>
        </row>
        <row r="97">
          <cell r="B97">
            <v>43952</v>
          </cell>
          <cell r="C97" t="str">
            <v>B-22 (Arang)</v>
          </cell>
          <cell r="D97" t="str">
            <v>B-22 (Arang):Arang</v>
          </cell>
          <cell r="E97">
            <v>23</v>
          </cell>
          <cell r="F97">
            <v>100</v>
          </cell>
          <cell r="G97">
            <v>182</v>
          </cell>
          <cell r="H97">
            <v>155</v>
          </cell>
          <cell r="I97">
            <v>2</v>
          </cell>
          <cell r="J97">
            <v>0</v>
          </cell>
          <cell r="K97">
            <v>19.809999999999999</v>
          </cell>
          <cell r="L97">
            <v>19.809999999999999</v>
          </cell>
          <cell r="M97">
            <v>100</v>
          </cell>
          <cell r="N97">
            <v>4.58</v>
          </cell>
          <cell r="O97">
            <v>4.58</v>
          </cell>
          <cell r="P97">
            <v>0</v>
          </cell>
          <cell r="Q97">
            <v>0</v>
          </cell>
          <cell r="R97">
            <v>0</v>
          </cell>
          <cell r="T97">
            <v>4.3253275109170302</v>
          </cell>
          <cell r="V97" t="str">
            <v>NF, Arang well</v>
          </cell>
          <cell r="W97">
            <v>4580</v>
          </cell>
          <cell r="X97">
            <v>0</v>
          </cell>
          <cell r="Y97">
            <v>4.3253275109170302</v>
          </cell>
          <cell r="Z97">
            <v>0</v>
          </cell>
        </row>
        <row r="98">
          <cell r="B98">
            <v>43977</v>
          </cell>
          <cell r="C98" t="str">
            <v>B-22 (Arang)</v>
          </cell>
          <cell r="D98" t="str">
            <v>B-22 (Arang):Arang</v>
          </cell>
          <cell r="E98">
            <v>18.5</v>
          </cell>
          <cell r="F98">
            <v>100</v>
          </cell>
          <cell r="G98">
            <v>183</v>
          </cell>
          <cell r="H98">
            <v>153</v>
          </cell>
          <cell r="I98">
            <v>2.3199999999999998</v>
          </cell>
          <cell r="J98">
            <v>0</v>
          </cell>
          <cell r="K98">
            <v>19.46</v>
          </cell>
          <cell r="L98">
            <v>19.46</v>
          </cell>
          <cell r="M98">
            <v>100</v>
          </cell>
          <cell r="N98">
            <v>4.4000000000000004</v>
          </cell>
          <cell r="O98">
            <v>4.4000000000000004</v>
          </cell>
          <cell r="P98">
            <v>0</v>
          </cell>
          <cell r="R98">
            <v>0</v>
          </cell>
          <cell r="T98">
            <v>4.4227272727272728</v>
          </cell>
          <cell r="V98" t="str">
            <v>NF</v>
          </cell>
          <cell r="W98">
            <v>4400</v>
          </cell>
          <cell r="X98">
            <v>0</v>
          </cell>
          <cell r="Y98">
            <v>4.4227272727272728</v>
          </cell>
          <cell r="Z98">
            <v>0</v>
          </cell>
        </row>
        <row r="99">
          <cell r="B99">
            <v>44029</v>
          </cell>
          <cell r="C99" t="str">
            <v>B-22 (Arang)</v>
          </cell>
          <cell r="D99" t="str">
            <v>B-22 (Arang):Arang</v>
          </cell>
          <cell r="E99">
            <v>14</v>
          </cell>
          <cell r="F99">
            <v>100</v>
          </cell>
          <cell r="G99">
            <v>179</v>
          </cell>
          <cell r="H99">
            <v>150</v>
          </cell>
          <cell r="I99">
            <v>3</v>
          </cell>
          <cell r="J99">
            <v>0</v>
          </cell>
          <cell r="K99">
            <v>9.89</v>
          </cell>
          <cell r="L99">
            <v>9.89</v>
          </cell>
          <cell r="M99">
            <v>100</v>
          </cell>
          <cell r="N99">
            <v>4.16</v>
          </cell>
          <cell r="O99">
            <v>4.16</v>
          </cell>
          <cell r="P99">
            <v>0</v>
          </cell>
          <cell r="R99">
            <v>0</v>
          </cell>
          <cell r="T99">
            <v>2.3774038461538463</v>
          </cell>
          <cell r="V99" t="str">
            <v>NF, last WC 100% July 07,2020</v>
          </cell>
          <cell r="W99">
            <v>4160</v>
          </cell>
          <cell r="X99">
            <v>0</v>
          </cell>
          <cell r="Y99">
            <v>2.3774038461538463</v>
          </cell>
          <cell r="Z99">
            <v>0</v>
          </cell>
        </row>
        <row r="100">
          <cell r="B100">
            <v>44047</v>
          </cell>
          <cell r="C100" t="str">
            <v>B-22 (Arang)</v>
          </cell>
          <cell r="D100" t="str">
            <v>B-22 (Arang):Arang</v>
          </cell>
          <cell r="E100">
            <v>21</v>
          </cell>
          <cell r="F100">
            <v>100</v>
          </cell>
          <cell r="G100">
            <v>193</v>
          </cell>
          <cell r="H100">
            <v>144</v>
          </cell>
          <cell r="I100">
            <v>3</v>
          </cell>
          <cell r="J100">
            <v>0</v>
          </cell>
          <cell r="K100">
            <v>16</v>
          </cell>
          <cell r="L100">
            <v>16</v>
          </cell>
          <cell r="M100">
            <v>100</v>
          </cell>
          <cell r="N100">
            <v>4.0599999999999996</v>
          </cell>
          <cell r="O100">
            <v>4.0599999999999996</v>
          </cell>
          <cell r="P100">
            <v>0</v>
          </cell>
          <cell r="R100">
            <v>0</v>
          </cell>
          <cell r="T100">
            <v>3.9408866995073892</v>
          </cell>
          <cell r="V100" t="str">
            <v>NF, Arang Well, WC~100% (July 7)</v>
          </cell>
          <cell r="W100">
            <v>4059.9999999999995</v>
          </cell>
          <cell r="X100">
            <v>0</v>
          </cell>
          <cell r="Y100">
            <v>3.9408866995073897</v>
          </cell>
          <cell r="Z100">
            <v>0</v>
          </cell>
        </row>
        <row r="101">
          <cell r="B101">
            <v>44066</v>
          </cell>
          <cell r="C101" t="str">
            <v>B-22 (Arang)</v>
          </cell>
          <cell r="D101" t="str">
            <v>B-22 (Arang):Arang</v>
          </cell>
          <cell r="E101">
            <v>15</v>
          </cell>
          <cell r="F101">
            <v>100</v>
          </cell>
          <cell r="G101">
            <v>215</v>
          </cell>
          <cell r="H101">
            <v>149</v>
          </cell>
          <cell r="I101">
            <v>2.73</v>
          </cell>
          <cell r="J101">
            <v>1</v>
          </cell>
          <cell r="K101">
            <v>12</v>
          </cell>
          <cell r="L101">
            <v>13</v>
          </cell>
          <cell r="M101">
            <v>92.307692307692307</v>
          </cell>
          <cell r="N101">
            <v>4.26</v>
          </cell>
          <cell r="O101">
            <v>4.26</v>
          </cell>
          <cell r="P101">
            <v>0</v>
          </cell>
          <cell r="R101">
            <v>4260000</v>
          </cell>
          <cell r="T101">
            <v>3.051643192488263</v>
          </cell>
          <cell r="V101" t="str">
            <v>NF, Arang Well, WC~95% (Aud 5)</v>
          </cell>
          <cell r="W101">
            <v>4260</v>
          </cell>
          <cell r="X101">
            <v>0</v>
          </cell>
          <cell r="Y101">
            <v>2.8169014084507045</v>
          </cell>
          <cell r="Z101">
            <v>0.23474178403755869</v>
          </cell>
        </row>
        <row r="102">
          <cell r="B102">
            <v>44122</v>
          </cell>
          <cell r="C102" t="str">
            <v>B-22 (Arang)</v>
          </cell>
          <cell r="D102" t="str">
            <v>B-22 (Arang):Arang</v>
          </cell>
          <cell r="E102">
            <v>15</v>
          </cell>
          <cell r="F102">
            <v>100</v>
          </cell>
          <cell r="G102">
            <v>208</v>
          </cell>
          <cell r="H102">
            <v>147</v>
          </cell>
          <cell r="I102">
            <v>5</v>
          </cell>
          <cell r="J102">
            <v>0</v>
          </cell>
          <cell r="K102">
            <v>11</v>
          </cell>
          <cell r="L102">
            <v>11</v>
          </cell>
          <cell r="M102">
            <v>100</v>
          </cell>
          <cell r="N102">
            <v>4.0199999999999996</v>
          </cell>
          <cell r="O102">
            <v>4.0199999999999996</v>
          </cell>
          <cell r="R102">
            <v>0</v>
          </cell>
          <cell r="T102">
            <v>2.7363184079601992</v>
          </cell>
          <cell r="V102" t="str">
            <v>NF, Arang, WC~100% (Oct 2)</v>
          </cell>
          <cell r="W102">
            <v>4019.9999999999995</v>
          </cell>
          <cell r="X102">
            <v>0</v>
          </cell>
          <cell r="Y102">
            <v>2.7363184079601992</v>
          </cell>
          <cell r="Z102">
            <v>0</v>
          </cell>
        </row>
        <row r="103">
          <cell r="B103">
            <v>44284</v>
          </cell>
          <cell r="C103" t="str">
            <v>B-22 (Arang)</v>
          </cell>
          <cell r="D103" t="str">
            <v>B-22 (Arang):Arang</v>
          </cell>
          <cell r="E103">
            <v>9</v>
          </cell>
          <cell r="F103">
            <v>100</v>
          </cell>
          <cell r="G103">
            <v>202</v>
          </cell>
          <cell r="H103">
            <v>149</v>
          </cell>
          <cell r="I103">
            <v>14</v>
          </cell>
          <cell r="J103">
            <v>0</v>
          </cell>
          <cell r="K103">
            <v>14</v>
          </cell>
          <cell r="L103">
            <v>14</v>
          </cell>
          <cell r="M103">
            <v>100</v>
          </cell>
          <cell r="N103">
            <v>3.62</v>
          </cell>
          <cell r="O103">
            <v>3.62</v>
          </cell>
          <cell r="R103">
            <v>0</v>
          </cell>
          <cell r="T103">
            <v>3.867403314917127</v>
          </cell>
          <cell r="V103" t="str">
            <v>NF, Arang, WC~100% (Mar 7)</v>
          </cell>
          <cell r="W103">
            <v>3620</v>
          </cell>
          <cell r="X103">
            <v>0</v>
          </cell>
          <cell r="Y103">
            <v>3.867403314917127</v>
          </cell>
          <cell r="Z103">
            <v>0</v>
          </cell>
        </row>
        <row r="104">
          <cell r="B104">
            <v>44334</v>
          </cell>
          <cell r="C104" t="str">
            <v>B-22 (Arang)</v>
          </cell>
          <cell r="D104" t="str">
            <v>B-22 (Arang):Arang</v>
          </cell>
          <cell r="E104">
            <v>9</v>
          </cell>
          <cell r="F104">
            <v>100</v>
          </cell>
          <cell r="G104">
            <v>199</v>
          </cell>
          <cell r="H104">
            <v>141</v>
          </cell>
          <cell r="I104">
            <v>15</v>
          </cell>
          <cell r="J104">
            <v>0</v>
          </cell>
          <cell r="K104">
            <v>15</v>
          </cell>
          <cell r="L104">
            <v>15</v>
          </cell>
          <cell r="M104">
            <v>100</v>
          </cell>
          <cell r="N104">
            <v>3.57</v>
          </cell>
          <cell r="O104">
            <v>3.57</v>
          </cell>
          <cell r="P104">
            <v>0</v>
          </cell>
          <cell r="R104">
            <v>0</v>
          </cell>
          <cell r="T104">
            <v>4.2016806722689077</v>
          </cell>
          <cell r="V104" t="str">
            <v>NF, Arang, WC~100%</v>
          </cell>
          <cell r="W104">
            <v>3570</v>
          </cell>
          <cell r="X104">
            <v>0</v>
          </cell>
          <cell r="Y104">
            <v>4.2016806722689077</v>
          </cell>
          <cell r="Z104">
            <v>0</v>
          </cell>
        </row>
        <row r="105">
          <cell r="B105">
            <v>44339</v>
          </cell>
          <cell r="C105" t="str">
            <v>B-22 (Arang)</v>
          </cell>
          <cell r="D105" t="str">
            <v>B-22 (Arang):Arang</v>
          </cell>
          <cell r="E105">
            <v>5</v>
          </cell>
          <cell r="F105">
            <v>100</v>
          </cell>
          <cell r="G105">
            <v>220</v>
          </cell>
          <cell r="H105">
            <v>109</v>
          </cell>
          <cell r="I105">
            <v>6</v>
          </cell>
          <cell r="J105">
            <v>0</v>
          </cell>
          <cell r="K105">
            <v>25</v>
          </cell>
          <cell r="L105">
            <v>25</v>
          </cell>
          <cell r="M105">
            <v>100</v>
          </cell>
          <cell r="N105">
            <v>3.62</v>
          </cell>
          <cell r="O105">
            <v>3.62</v>
          </cell>
          <cell r="P105">
            <v>0</v>
          </cell>
          <cell r="R105">
            <v>0</v>
          </cell>
          <cell r="T105">
            <v>6.9060773480662982</v>
          </cell>
          <cell r="V105" t="str">
            <v>NF, Arang, FGS JOB, WC sampling 100%</v>
          </cell>
          <cell r="W105">
            <v>3620</v>
          </cell>
          <cell r="X105">
            <v>0</v>
          </cell>
          <cell r="Y105">
            <v>6.9060773480662982</v>
          </cell>
          <cell r="Z105">
            <v>0</v>
          </cell>
        </row>
        <row r="106">
          <cell r="B106">
            <v>44407</v>
          </cell>
          <cell r="C106" t="str">
            <v>B-22 (Arang)</v>
          </cell>
          <cell r="D106" t="str">
            <v>B-22 (Arang):Arang</v>
          </cell>
          <cell r="E106">
            <v>12</v>
          </cell>
          <cell r="F106">
            <v>100</v>
          </cell>
          <cell r="G106">
            <v>223</v>
          </cell>
          <cell r="H106">
            <v>136</v>
          </cell>
          <cell r="I106">
            <v>17</v>
          </cell>
          <cell r="J106">
            <v>0</v>
          </cell>
          <cell r="K106">
            <v>15.13</v>
          </cell>
          <cell r="L106">
            <v>15.13</v>
          </cell>
          <cell r="M106">
            <v>100</v>
          </cell>
          <cell r="N106">
            <v>3.2</v>
          </cell>
          <cell r="O106">
            <v>3.2</v>
          </cell>
          <cell r="P106">
            <v>0</v>
          </cell>
          <cell r="R106">
            <v>0</v>
          </cell>
          <cell r="T106">
            <v>4.7281250000000004</v>
          </cell>
          <cell r="V106" t="str">
            <v>NF</v>
          </cell>
          <cell r="W106">
            <v>3200</v>
          </cell>
          <cell r="X106">
            <v>0</v>
          </cell>
          <cell r="Y106">
            <v>4.7281250000000004</v>
          </cell>
          <cell r="Z106">
            <v>0</v>
          </cell>
        </row>
        <row r="107">
          <cell r="B107">
            <v>44432</v>
          </cell>
          <cell r="C107" t="str">
            <v>B-22 (Arang)</v>
          </cell>
          <cell r="D107" t="str">
            <v>B-22 (Arang):Arang</v>
          </cell>
          <cell r="E107">
            <v>44</v>
          </cell>
          <cell r="F107">
            <v>100</v>
          </cell>
          <cell r="G107">
            <v>210</v>
          </cell>
          <cell r="H107">
            <v>138</v>
          </cell>
          <cell r="I107">
            <v>17</v>
          </cell>
          <cell r="J107">
            <v>0</v>
          </cell>
          <cell r="K107">
            <v>33</v>
          </cell>
          <cell r="L107">
            <v>33</v>
          </cell>
          <cell r="M107">
            <v>100</v>
          </cell>
          <cell r="N107">
            <v>3.17</v>
          </cell>
          <cell r="O107">
            <v>3.17</v>
          </cell>
          <cell r="P107">
            <v>0</v>
          </cell>
          <cell r="R107">
            <v>0</v>
          </cell>
          <cell r="T107">
            <v>10.410094637223974</v>
          </cell>
          <cell r="V107" t="str">
            <v>NF, Arang well, no sampling use water cut 100%</v>
          </cell>
          <cell r="W107">
            <v>3170</v>
          </cell>
          <cell r="X107">
            <v>0</v>
          </cell>
          <cell r="Y107">
            <v>10.410094637223976</v>
          </cell>
          <cell r="Z107">
            <v>0</v>
          </cell>
        </row>
        <row r="108">
          <cell r="B108">
            <v>44434</v>
          </cell>
          <cell r="C108" t="str">
            <v>B-22 (Arang)</v>
          </cell>
          <cell r="D108" t="str">
            <v>B-22 (Arang):Arang</v>
          </cell>
          <cell r="E108">
            <v>46</v>
          </cell>
          <cell r="F108">
            <v>100</v>
          </cell>
          <cell r="G108">
            <v>207</v>
          </cell>
          <cell r="H108">
            <v>143</v>
          </cell>
          <cell r="I108">
            <v>17</v>
          </cell>
          <cell r="J108">
            <v>0</v>
          </cell>
          <cell r="K108">
            <v>22</v>
          </cell>
          <cell r="L108">
            <v>22</v>
          </cell>
          <cell r="M108">
            <v>100</v>
          </cell>
          <cell r="N108">
            <v>3.26</v>
          </cell>
          <cell r="O108">
            <v>3.26</v>
          </cell>
          <cell r="P108">
            <v>0</v>
          </cell>
          <cell r="R108">
            <v>0</v>
          </cell>
          <cell r="T108">
            <v>6.7484662576687118</v>
          </cell>
          <cell r="V108" t="str">
            <v xml:space="preserve">NF, Arang well, no sampling </v>
          </cell>
          <cell r="W108">
            <v>3260</v>
          </cell>
          <cell r="X108">
            <v>0</v>
          </cell>
          <cell r="Y108">
            <v>6.7484662576687118</v>
          </cell>
          <cell r="Z108">
            <v>0</v>
          </cell>
        </row>
        <row r="109">
          <cell r="B109">
            <v>44449</v>
          </cell>
          <cell r="C109" t="str">
            <v>B-22 (Arang)</v>
          </cell>
          <cell r="D109" t="str">
            <v>B-22 (Arang):Arang</v>
          </cell>
          <cell r="E109">
            <v>18</v>
          </cell>
          <cell r="F109">
            <v>100</v>
          </cell>
          <cell r="G109">
            <v>217</v>
          </cell>
          <cell r="H109">
            <v>138</v>
          </cell>
          <cell r="I109">
            <v>17</v>
          </cell>
          <cell r="J109">
            <v>0</v>
          </cell>
          <cell r="K109">
            <v>32</v>
          </cell>
          <cell r="L109">
            <v>32</v>
          </cell>
          <cell r="M109">
            <v>100</v>
          </cell>
          <cell r="N109">
            <v>3.04</v>
          </cell>
          <cell r="O109">
            <v>3.04</v>
          </cell>
          <cell r="P109">
            <v>0</v>
          </cell>
          <cell r="R109">
            <v>0</v>
          </cell>
          <cell r="T109">
            <v>10.526315789473685</v>
          </cell>
          <cell r="V109" t="str">
            <v>NF, Arang well, WC~100% (sep 21)</v>
          </cell>
          <cell r="W109">
            <v>3040</v>
          </cell>
          <cell r="X109">
            <v>0</v>
          </cell>
          <cell r="Y109">
            <v>10.526315789473685</v>
          </cell>
          <cell r="Z109">
            <v>0</v>
          </cell>
        </row>
        <row r="110">
          <cell r="B110">
            <v>44473</v>
          </cell>
          <cell r="C110" t="str">
            <v>B-22 (Arang)</v>
          </cell>
          <cell r="D110" t="str">
            <v>B-22 (Arang):Arang</v>
          </cell>
          <cell r="E110">
            <v>12</v>
          </cell>
          <cell r="F110">
            <v>100</v>
          </cell>
          <cell r="G110">
            <v>196</v>
          </cell>
          <cell r="H110">
            <v>147</v>
          </cell>
          <cell r="I110">
            <v>17.5</v>
          </cell>
          <cell r="J110">
            <v>0</v>
          </cell>
          <cell r="K110">
            <v>17.96</v>
          </cell>
          <cell r="L110">
            <v>17.96</v>
          </cell>
          <cell r="M110">
            <v>100</v>
          </cell>
          <cell r="N110">
            <v>3.13</v>
          </cell>
          <cell r="O110">
            <v>3.13</v>
          </cell>
          <cell r="P110">
            <v>0</v>
          </cell>
          <cell r="R110">
            <v>0</v>
          </cell>
          <cell r="T110">
            <v>5.7380191693290739</v>
          </cell>
          <cell r="V110" t="str">
            <v>NF, Arang well, no sampling</v>
          </cell>
          <cell r="W110">
            <v>3130</v>
          </cell>
          <cell r="X110">
            <v>0</v>
          </cell>
          <cell r="Y110">
            <v>5.7380191693290739</v>
          </cell>
          <cell r="Z110">
            <v>0</v>
          </cell>
        </row>
        <row r="111">
          <cell r="B111">
            <v>44484</v>
          </cell>
          <cell r="C111" t="str">
            <v>B-22 (Arang)</v>
          </cell>
          <cell r="D111" t="str">
            <v>B-22 (Arang):Arang</v>
          </cell>
          <cell r="E111">
            <v>3</v>
          </cell>
          <cell r="F111">
            <v>100</v>
          </cell>
          <cell r="G111">
            <v>197</v>
          </cell>
          <cell r="H111">
            <v>141</v>
          </cell>
          <cell r="I111">
            <v>18</v>
          </cell>
          <cell r="J111">
            <v>0</v>
          </cell>
          <cell r="K111">
            <v>10</v>
          </cell>
          <cell r="L111">
            <v>10</v>
          </cell>
          <cell r="M111">
            <v>100</v>
          </cell>
          <cell r="N111">
            <v>3.12</v>
          </cell>
          <cell r="O111">
            <v>3.12</v>
          </cell>
          <cell r="P111">
            <v>0</v>
          </cell>
          <cell r="R111">
            <v>0</v>
          </cell>
          <cell r="T111">
            <v>3.2051282051282053</v>
          </cell>
          <cell r="V111" t="str">
            <v>NF</v>
          </cell>
          <cell r="W111">
            <v>3120</v>
          </cell>
          <cell r="X111">
            <v>0</v>
          </cell>
          <cell r="Y111">
            <v>3.2051282051282048</v>
          </cell>
          <cell r="Z111">
            <v>0</v>
          </cell>
        </row>
        <row r="112">
          <cell r="B112">
            <v>44496</v>
          </cell>
          <cell r="C112" t="str">
            <v>B-22 (Arang)</v>
          </cell>
          <cell r="D112" t="str">
            <v>B-22 (Arang):Arang</v>
          </cell>
          <cell r="E112">
            <v>21</v>
          </cell>
          <cell r="F112">
            <v>100</v>
          </cell>
          <cell r="G112">
            <v>195</v>
          </cell>
          <cell r="H112">
            <v>151</v>
          </cell>
          <cell r="I112">
            <v>18</v>
          </cell>
          <cell r="J112">
            <v>0</v>
          </cell>
          <cell r="K112">
            <v>14</v>
          </cell>
          <cell r="L112">
            <v>14</v>
          </cell>
          <cell r="M112">
            <v>100</v>
          </cell>
          <cell r="N112">
            <v>2.94</v>
          </cell>
          <cell r="O112">
            <v>2.94</v>
          </cell>
          <cell r="P112">
            <v>0</v>
          </cell>
          <cell r="R112">
            <v>0</v>
          </cell>
          <cell r="T112">
            <v>4.7619047619047619</v>
          </cell>
          <cell r="V112" t="str">
            <v>NF, Arang well, no sampling</v>
          </cell>
          <cell r="W112">
            <v>2940</v>
          </cell>
          <cell r="X112">
            <v>0</v>
          </cell>
          <cell r="Y112">
            <v>4.7619047619047619</v>
          </cell>
          <cell r="Z112">
            <v>0</v>
          </cell>
        </row>
        <row r="113">
          <cell r="B113">
            <v>44506</v>
          </cell>
          <cell r="C113" t="str">
            <v>B-22 (Arang)</v>
          </cell>
          <cell r="D113" t="str">
            <v>B-22 (Arang):Arang</v>
          </cell>
          <cell r="E113">
            <v>18</v>
          </cell>
          <cell r="F113">
            <v>100</v>
          </cell>
          <cell r="G113">
            <v>197</v>
          </cell>
          <cell r="H113">
            <v>151</v>
          </cell>
          <cell r="I113">
            <v>18</v>
          </cell>
          <cell r="J113">
            <v>0</v>
          </cell>
          <cell r="K113">
            <v>19</v>
          </cell>
          <cell r="L113">
            <v>19</v>
          </cell>
          <cell r="M113">
            <v>100</v>
          </cell>
          <cell r="N113">
            <v>2.96</v>
          </cell>
          <cell r="O113">
            <v>2.96</v>
          </cell>
          <cell r="R113">
            <v>0</v>
          </cell>
          <cell r="T113">
            <v>6.4189189189189193</v>
          </cell>
          <cell r="V113" t="str">
            <v xml:space="preserve">NF, Arang. </v>
          </cell>
          <cell r="W113">
            <v>2960</v>
          </cell>
          <cell r="X113">
            <v>0</v>
          </cell>
          <cell r="Y113">
            <v>6.4189189189189193</v>
          </cell>
          <cell r="Z113">
            <v>0</v>
          </cell>
        </row>
        <row r="114">
          <cell r="B114">
            <v>44549</v>
          </cell>
          <cell r="C114" t="str">
            <v>B-22 (Arang)</v>
          </cell>
          <cell r="D114" t="str">
            <v>B-22 (Arang):Arang</v>
          </cell>
          <cell r="E114">
            <v>23</v>
          </cell>
          <cell r="F114">
            <v>100</v>
          </cell>
          <cell r="G114">
            <v>221</v>
          </cell>
          <cell r="H114">
            <v>138</v>
          </cell>
          <cell r="I114">
            <v>18</v>
          </cell>
          <cell r="J114">
            <v>0</v>
          </cell>
          <cell r="K114">
            <v>0</v>
          </cell>
          <cell r="L114">
            <v>0</v>
          </cell>
          <cell r="M114">
            <v>0</v>
          </cell>
          <cell r="N114">
            <v>2.71</v>
          </cell>
          <cell r="O114">
            <v>2.71</v>
          </cell>
          <cell r="P114">
            <v>0</v>
          </cell>
          <cell r="R114">
            <v>0</v>
          </cell>
          <cell r="T114">
            <v>0</v>
          </cell>
          <cell r="V114" t="str">
            <v>NF, arang, liquid unable to record due to 1" liquid line of TS is temporarily replaced by spool for accomodate HWU job</v>
          </cell>
          <cell r="W114">
            <v>2710</v>
          </cell>
          <cell r="X114">
            <v>0</v>
          </cell>
          <cell r="Y114">
            <v>0</v>
          </cell>
          <cell r="Z114">
            <v>0</v>
          </cell>
        </row>
        <row r="115">
          <cell r="B115">
            <v>44563</v>
          </cell>
          <cell r="C115" t="str">
            <v>B-22 (Arang)</v>
          </cell>
          <cell r="D115" t="str">
            <v>B-22 (Arang):Arang</v>
          </cell>
          <cell r="E115">
            <v>18</v>
          </cell>
          <cell r="F115">
            <v>98</v>
          </cell>
          <cell r="G115">
            <v>225</v>
          </cell>
          <cell r="H115">
            <v>136</v>
          </cell>
          <cell r="I115">
            <v>212</v>
          </cell>
          <cell r="J115">
            <v>0</v>
          </cell>
          <cell r="K115">
            <v>17</v>
          </cell>
          <cell r="L115">
            <v>17</v>
          </cell>
          <cell r="M115">
            <v>100</v>
          </cell>
          <cell r="N115">
            <v>2.61</v>
          </cell>
          <cell r="O115">
            <v>2.61</v>
          </cell>
          <cell r="R115">
            <v>0</v>
          </cell>
          <cell r="T115">
            <v>6.5134099616858236</v>
          </cell>
          <cell r="V115" t="str">
            <v>NF, Arang, no sampling, 1" TS line is replaced with spool and unable to record liquid rate</v>
          </cell>
          <cell r="W115">
            <v>2610</v>
          </cell>
          <cell r="X115">
            <v>0</v>
          </cell>
          <cell r="Y115">
            <v>6.5134099616858236</v>
          </cell>
          <cell r="Z115">
            <v>0</v>
          </cell>
        </row>
        <row r="116">
          <cell r="B116">
            <v>44613</v>
          </cell>
          <cell r="C116" t="str">
            <v>B-22 (Arang)</v>
          </cell>
          <cell r="D116" t="str">
            <v>B-22 (Arang):Arang</v>
          </cell>
          <cell r="E116">
            <v>18</v>
          </cell>
          <cell r="F116">
            <v>98</v>
          </cell>
          <cell r="G116">
            <v>225</v>
          </cell>
          <cell r="H116">
            <v>136</v>
          </cell>
          <cell r="I116">
            <v>18</v>
          </cell>
          <cell r="J116">
            <v>0</v>
          </cell>
          <cell r="K116">
            <v>20</v>
          </cell>
          <cell r="L116">
            <v>20</v>
          </cell>
          <cell r="M116">
            <v>100</v>
          </cell>
          <cell r="N116">
            <v>2.4900000000000002</v>
          </cell>
          <cell r="O116">
            <v>2.4900000000000002</v>
          </cell>
          <cell r="P116">
            <v>0</v>
          </cell>
          <cell r="R116">
            <v>0</v>
          </cell>
          <cell r="T116">
            <v>8.0321285140562253</v>
          </cell>
          <cell r="V116" t="str">
            <v>NF, Arang, Well test upda</v>
          </cell>
          <cell r="W116">
            <v>2490</v>
          </cell>
          <cell r="X116">
            <v>0</v>
          </cell>
          <cell r="Y116">
            <v>8.0321285140562235</v>
          </cell>
          <cell r="Z116">
            <v>0</v>
          </cell>
        </row>
        <row r="117">
          <cell r="B117">
            <v>44648</v>
          </cell>
          <cell r="C117" t="str">
            <v>B-22 (Arang)</v>
          </cell>
          <cell r="D117" t="str">
            <v>B-22 (Arang):Arang</v>
          </cell>
          <cell r="E117">
            <v>12</v>
          </cell>
          <cell r="F117">
            <v>100</v>
          </cell>
          <cell r="G117">
            <v>245</v>
          </cell>
          <cell r="H117">
            <v>144</v>
          </cell>
          <cell r="I117">
            <v>20</v>
          </cell>
          <cell r="J117">
            <v>0</v>
          </cell>
          <cell r="K117">
            <v>22</v>
          </cell>
          <cell r="L117">
            <v>22</v>
          </cell>
          <cell r="M117">
            <v>100</v>
          </cell>
          <cell r="N117">
            <v>2.2999999999999998</v>
          </cell>
          <cell r="O117">
            <v>2.2999999999999998</v>
          </cell>
          <cell r="P117">
            <v>0</v>
          </cell>
          <cell r="R117">
            <v>0</v>
          </cell>
          <cell r="T117">
            <v>9.5652173913043477</v>
          </cell>
          <cell r="V117" t="str">
            <v>NF</v>
          </cell>
          <cell r="W117">
            <v>2300</v>
          </cell>
          <cell r="X117">
            <v>0</v>
          </cell>
          <cell r="Y117">
            <v>9.5652173913043494</v>
          </cell>
          <cell r="Z117">
            <v>0</v>
          </cell>
        </row>
        <row r="118">
          <cell r="B118">
            <v>44658</v>
          </cell>
          <cell r="C118" t="str">
            <v>B-22 (Arang)</v>
          </cell>
          <cell r="D118" t="str">
            <v>B-22 (Arang):Arang</v>
          </cell>
          <cell r="E118">
            <v>20</v>
          </cell>
          <cell r="F118">
            <v>100</v>
          </cell>
          <cell r="G118">
            <v>257</v>
          </cell>
          <cell r="H118">
            <v>142</v>
          </cell>
          <cell r="I118">
            <v>20</v>
          </cell>
          <cell r="J118">
            <v>0</v>
          </cell>
          <cell r="K118">
            <v>21</v>
          </cell>
          <cell r="L118">
            <v>21</v>
          </cell>
          <cell r="M118">
            <v>100</v>
          </cell>
          <cell r="N118">
            <v>2.4</v>
          </cell>
          <cell r="O118">
            <v>2.4</v>
          </cell>
          <cell r="P118">
            <v>0</v>
          </cell>
          <cell r="R118">
            <v>0</v>
          </cell>
          <cell r="T118">
            <v>8.75</v>
          </cell>
          <cell r="V118" t="str">
            <v xml:space="preserve">NF, Arang, no sampling, </v>
          </cell>
          <cell r="W118">
            <v>2400</v>
          </cell>
          <cell r="X118">
            <v>0</v>
          </cell>
          <cell r="Y118">
            <v>8.75</v>
          </cell>
          <cell r="Z118">
            <v>0</v>
          </cell>
        </row>
        <row r="119">
          <cell r="B119">
            <v>44678</v>
          </cell>
          <cell r="C119" t="str">
            <v>B-22 (Arang)</v>
          </cell>
          <cell r="D119" t="str">
            <v>B-22 (Arang):Arang</v>
          </cell>
          <cell r="E119">
            <v>17</v>
          </cell>
          <cell r="F119">
            <v>100</v>
          </cell>
          <cell r="G119">
            <v>233</v>
          </cell>
          <cell r="H119">
            <v>146</v>
          </cell>
          <cell r="I119">
            <v>21</v>
          </cell>
          <cell r="J119">
            <v>0</v>
          </cell>
          <cell r="K119">
            <v>20</v>
          </cell>
          <cell r="L119">
            <v>20</v>
          </cell>
          <cell r="M119">
            <v>100</v>
          </cell>
          <cell r="N119">
            <v>2.8340000000000001</v>
          </cell>
          <cell r="O119">
            <v>2.8340000000000001</v>
          </cell>
          <cell r="P119">
            <v>0</v>
          </cell>
          <cell r="R119">
            <v>0</v>
          </cell>
          <cell r="T119">
            <v>7.0571630204657732</v>
          </cell>
          <cell r="V119" t="str">
            <v>NF, Arang, no sampling, Dual LP A/B comp</v>
          </cell>
          <cell r="W119">
            <v>2834</v>
          </cell>
          <cell r="X119">
            <v>0</v>
          </cell>
          <cell r="Y119">
            <v>7.0571630204657723</v>
          </cell>
          <cell r="Z119">
            <v>0</v>
          </cell>
        </row>
        <row r="120">
          <cell r="B120">
            <v>44714</v>
          </cell>
          <cell r="C120" t="str">
            <v>B-22 (Arang)</v>
          </cell>
          <cell r="D120" t="str">
            <v>B-22 (Arang):Arang</v>
          </cell>
          <cell r="E120">
            <v>16</v>
          </cell>
          <cell r="F120">
            <v>100</v>
          </cell>
          <cell r="G120">
            <v>219</v>
          </cell>
          <cell r="H120">
            <v>141</v>
          </cell>
          <cell r="I120">
            <v>21</v>
          </cell>
          <cell r="J120">
            <v>0</v>
          </cell>
          <cell r="K120">
            <v>18.170000000000002</v>
          </cell>
          <cell r="L120">
            <v>18.170000000000002</v>
          </cell>
          <cell r="M120">
            <v>100</v>
          </cell>
          <cell r="N120">
            <v>2.46</v>
          </cell>
          <cell r="O120">
            <v>2.46</v>
          </cell>
          <cell r="P120">
            <v>0</v>
          </cell>
          <cell r="R120">
            <v>0</v>
          </cell>
          <cell r="T120">
            <v>7.3861788617886175</v>
          </cell>
          <cell r="V120" t="str">
            <v>NF, Arang, no sampling</v>
          </cell>
          <cell r="W120">
            <v>2460</v>
          </cell>
          <cell r="X120">
            <v>0</v>
          </cell>
          <cell r="Y120">
            <v>7.3861788617886184</v>
          </cell>
          <cell r="Z120">
            <v>0</v>
          </cell>
        </row>
        <row r="121">
          <cell r="B121">
            <v>44733</v>
          </cell>
          <cell r="C121" t="str">
            <v>B-22 (Arang)</v>
          </cell>
          <cell r="D121" t="str">
            <v>B-22 (Arang):Arang</v>
          </cell>
          <cell r="E121">
            <v>14</v>
          </cell>
          <cell r="F121">
            <v>100</v>
          </cell>
          <cell r="G121">
            <v>201</v>
          </cell>
          <cell r="H121">
            <v>146</v>
          </cell>
          <cell r="I121">
            <v>21</v>
          </cell>
          <cell r="J121">
            <v>0</v>
          </cell>
          <cell r="K121">
            <v>14</v>
          </cell>
          <cell r="L121">
            <v>14</v>
          </cell>
          <cell r="M121">
            <v>100</v>
          </cell>
          <cell r="N121">
            <v>2.7109999999999999</v>
          </cell>
          <cell r="O121">
            <v>2.7109999999999999</v>
          </cell>
          <cell r="R121">
            <v>0</v>
          </cell>
          <cell r="T121">
            <v>5.1641460715603102</v>
          </cell>
          <cell r="W121">
            <v>2711</v>
          </cell>
          <cell r="X121">
            <v>0</v>
          </cell>
          <cell r="Y121">
            <v>5.1641460715603102</v>
          </cell>
          <cell r="Z121">
            <v>0</v>
          </cell>
        </row>
        <row r="122">
          <cell r="B122">
            <v>44742</v>
          </cell>
          <cell r="C122" t="str">
            <v>B-22 (Arang)</v>
          </cell>
          <cell r="D122" t="str">
            <v>B-22 (Arang):Arang</v>
          </cell>
          <cell r="E122">
            <v>21</v>
          </cell>
          <cell r="F122">
            <v>100</v>
          </cell>
          <cell r="G122">
            <v>202</v>
          </cell>
          <cell r="H122">
            <v>135</v>
          </cell>
          <cell r="I122">
            <v>21</v>
          </cell>
          <cell r="J122">
            <v>0</v>
          </cell>
          <cell r="K122">
            <v>20</v>
          </cell>
          <cell r="L122">
            <v>20</v>
          </cell>
          <cell r="M122">
            <v>100</v>
          </cell>
          <cell r="N122">
            <v>2.5329999999999999</v>
          </cell>
          <cell r="O122">
            <v>2.5329999999999999</v>
          </cell>
          <cell r="P122">
            <v>0</v>
          </cell>
          <cell r="R122">
            <v>0</v>
          </cell>
          <cell r="T122">
            <v>7.8957757599684166</v>
          </cell>
          <cell r="V122" t="str">
            <v xml:space="preserve">NF, Arang Well, </v>
          </cell>
          <cell r="W122">
            <v>2533</v>
          </cell>
          <cell r="X122">
            <v>0</v>
          </cell>
          <cell r="Y122">
            <v>7.8957757599684175</v>
          </cell>
          <cell r="Z122">
            <v>0</v>
          </cell>
        </row>
        <row r="123">
          <cell r="B123">
            <v>44762</v>
          </cell>
          <cell r="C123" t="str">
            <v>B-22 (Arang)</v>
          </cell>
          <cell r="D123" t="str">
            <v>B-22 (Arang):Arang</v>
          </cell>
          <cell r="E123">
            <v>18</v>
          </cell>
          <cell r="F123">
            <v>100</v>
          </cell>
          <cell r="G123">
            <v>208</v>
          </cell>
          <cell r="H123">
            <v>143</v>
          </cell>
          <cell r="I123">
            <v>21</v>
          </cell>
          <cell r="J123">
            <v>0</v>
          </cell>
          <cell r="K123">
            <v>19</v>
          </cell>
          <cell r="L123">
            <v>19</v>
          </cell>
          <cell r="M123">
            <v>100</v>
          </cell>
          <cell r="N123">
            <v>2.5299999999999998</v>
          </cell>
          <cell r="O123">
            <v>2.5299999999999998</v>
          </cell>
          <cell r="P123">
            <v>0</v>
          </cell>
          <cell r="R123">
            <v>0</v>
          </cell>
          <cell r="T123">
            <v>7.5098814229249014</v>
          </cell>
          <cell r="V123" t="str">
            <v>NF, Arang</v>
          </cell>
          <cell r="W123">
            <v>2530</v>
          </cell>
          <cell r="X123">
            <v>0</v>
          </cell>
          <cell r="Y123">
            <v>7.5098814229249014</v>
          </cell>
          <cell r="Z123">
            <v>0</v>
          </cell>
        </row>
        <row r="125">
          <cell r="B125">
            <v>44822</v>
          </cell>
          <cell r="C125">
            <v>60</v>
          </cell>
        </row>
        <row r="126">
          <cell r="B126">
            <v>44882</v>
          </cell>
        </row>
        <row r="127">
          <cell r="B127">
            <v>44942</v>
          </cell>
        </row>
        <row r="128">
          <cell r="B128">
            <v>45002</v>
          </cell>
        </row>
        <row r="129">
          <cell r="B129">
            <v>45062</v>
          </cell>
        </row>
        <row r="130">
          <cell r="B130">
            <v>45122</v>
          </cell>
        </row>
        <row r="131">
          <cell r="B131">
            <v>45182</v>
          </cell>
        </row>
        <row r="135">
          <cell r="J135" t="str">
            <v>Tot liq</v>
          </cell>
          <cell r="K135">
            <v>22</v>
          </cell>
          <cell r="L135">
            <v>100</v>
          </cell>
          <cell r="M135" t="str">
            <v>WC</v>
          </cell>
          <cell r="N135" t="str">
            <v>Gas T/S-GL</v>
          </cell>
        </row>
        <row r="136">
          <cell r="J136" t="str">
            <v>water</v>
          </cell>
          <cell r="K136">
            <v>22</v>
          </cell>
          <cell r="L136">
            <v>2.2999999999999998</v>
          </cell>
          <cell r="M136" t="str">
            <v>Tot Qg</v>
          </cell>
          <cell r="N136">
            <v>2.2999999999999998</v>
          </cell>
        </row>
        <row r="137">
          <cell r="J137" t="str">
            <v>oil</v>
          </cell>
          <cell r="K137">
            <v>0</v>
          </cell>
          <cell r="L137">
            <v>2.2999999999999998</v>
          </cell>
          <cell r="M137" t="str">
            <v>Asso</v>
          </cell>
          <cell r="N137" t="e">
            <v>#DIV/0!</v>
          </cell>
        </row>
        <row r="138">
          <cell r="L138">
            <v>0</v>
          </cell>
          <cell r="M138" t="str">
            <v>GL</v>
          </cell>
        </row>
        <row r="139">
          <cell r="L139">
            <v>0</v>
          </cell>
          <cell r="M139" t="str">
            <v>GL meter</v>
          </cell>
        </row>
      </sheetData>
      <sheetData sheetId="57"/>
      <sheetData sheetId="58"/>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25T07:05:44.810"/>
    </inkml:context>
    <inkml:brush xml:id="br0">
      <inkml:brushProperty name="width" value="0.05" units="cm"/>
      <inkml:brushProperty name="height" value="0.05" units="cm"/>
    </inkml:brush>
  </inkml:definitions>
  <inkml:trace contextRef="#ctx0" brushRef="#br0">1 11 24575,'3'-1'0,"0"-1"0,0 1 0,0-1 0,0 1 0,0 0 0,0 0 0,0 1 0,1-1 0,-1 1 0,0-1 0,1 1 0,-1 0 0,0 0 0,6 1 0,5 0 0,115-3 0,840 20-531,-663 3 265,353 70 0,-483-49 251,-155-35 42,0 1 1,-1 1-1,0 1 1,-1 0-1,0 2 1,19 15-1,61 47 370,85 74 92,-157-119-489,-2 1 0,-1 2 0,23 38 0,-18-25 0,-16-25 0,-2 1 0,0 0 0,-1 1 0,7 23 0,23 96 0,-10-29 0,-18-70 0,-2 0 0,7 74 0,-9 88 0,-10-5 180,0 87-99,21-3-1707,-13-239-5200</inkml:trace>
</inkm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OINTLYP1" adjustColumnWidth="0" connectionId="2" xr16:uid="{BD211E8F-4EC8-4BED-9380-C8B5B5268ED4}" autoFormatId="16" applyNumberFormats="0" applyBorderFormats="0" applyFontFormats="0" applyPatternFormats="0" applyAlignmentFormats="0" applyWidthHeightFormats="0">
  <queryTableRefresh nextId="25" unboundColumnsRight="1">
    <queryTableFields count="20">
      <queryTableField id="3" name="START_TEST" tableColumnId="3"/>
      <queryTableField id="1" name="WELL_NAME" tableColumnId="1"/>
      <queryTableField id="4" name="DURATION" tableColumnId="4"/>
      <queryTableField id="5" name="CHOKE_1" tableColumnId="5"/>
      <queryTableField id="6" name="THP" tableColumnId="6"/>
      <queryTableField id="7" name="THT" tableColumnId="7"/>
      <queryTableField id="8" name="CASING_A" tableColumnId="8"/>
      <queryTableField id="9" name="OIL" tableColumnId="9"/>
      <queryTableField id="10" name="WATER" tableColumnId="10"/>
      <queryTableField id="11" name="LIQUID" tableColumnId="11"/>
      <queryTableField id="12" name="WATERCUT_PCT" tableColumnId="12"/>
      <queryTableField id="13" name="GAS" tableColumnId="13"/>
      <queryTableField id="14" name="TOTAL_GAS" tableColumnId="14"/>
      <queryTableField id="15" name="GAS_LIFT_RATE" tableColumnId="15"/>
      <queryTableField id="16" name="GAS_LIFT_CHOKE" tableColumnId="16"/>
      <queryTableField id="17" name="GOR" tableColumnId="17"/>
      <queryTableField id="18" name="WGR" tableColumnId="18"/>
      <queryTableField id="19" name="LIQUID_GAS_RATIO_CALC" tableColumnId="19"/>
      <queryTableField id="20" name="CGR" tableColumnId="20"/>
      <queryTableField id="23" dataBound="0" tableColumnId="22"/>
    </queryTableFields>
    <queryTableDeletedFields count="2">
      <deletedField name="COMMENTS"/>
      <deletedField name="COMPLETION_NAM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OINTLYP1" adjustColumnWidth="0" connectionId="1" xr16:uid="{A644BDD2-455A-41E1-A917-3326606B77A5}" autoFormatId="16" applyNumberFormats="0" applyBorderFormats="0" applyFontFormats="0" applyPatternFormats="0" applyAlignmentFormats="0" applyWidthHeightFormats="0">
  <queryTableRefresh nextId="25" unboundColumnsRight="2">
    <queryTableFields count="22">
      <queryTableField id="3" name="START_TEST" tableColumnId="3"/>
      <queryTableField id="1" name="WELL_NAME" tableColumnId="1"/>
      <queryTableField id="2" name="COMPLETION_NAME" tableColumnId="2"/>
      <queryTableField id="4" name="DURATION" tableColumnId="4"/>
      <queryTableField id="5" name="CHOKE_1" tableColumnId="5"/>
      <queryTableField id="6" name="THP" tableColumnId="6"/>
      <queryTableField id="7" name="THT" tableColumnId="7"/>
      <queryTableField id="8" name="CASING_A" tableColumnId="8"/>
      <queryTableField id="9" name="OIL" tableColumnId="9"/>
      <queryTableField id="10" name="WATER" tableColumnId="10"/>
      <queryTableField id="11" name="LIQUID" tableColumnId="11"/>
      <queryTableField id="12" name="WATERCUT_PCT" tableColumnId="12"/>
      <queryTableField id="13" name="GAS" tableColumnId="13"/>
      <queryTableField id="14" name="TOTAL_GAS" tableColumnId="14"/>
      <queryTableField id="15" name="GAS_LIFT_RATE" tableColumnId="15"/>
      <queryTableField id="16" name="GAS_LIFT_CHOKE" tableColumnId="16"/>
      <queryTableField id="17" name="GOR" tableColumnId="17"/>
      <queryTableField id="18" name="WGR" tableColumnId="18"/>
      <queryTableField id="19" name="LIQUID_GAS_RATIO_CALC" tableColumnId="19"/>
      <queryTableField id="20" name="CGR" tableColumnId="20"/>
      <queryTableField id="23" dataBound="0" tableColumnId="22"/>
      <queryTableField id="22" dataBound="0" tableColumnId="23"/>
    </queryTableFields>
    <queryTableDeletedFields count="1">
      <deletedField name="COMMENTS"/>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9E48D7-92AD-41C6-8192-2D6478B18DEF}" name="Table4" displayName="Table4" ref="B25:U211" totalsRowShown="0" headerRowDxfId="112" dataDxfId="110" headerRowBorderDxfId="111" tableBorderDxfId="109" totalsRowBorderDxfId="108">
  <autoFilter ref="B25:U211" xr:uid="{6B9E48D7-92AD-41C6-8192-2D6478B18DEF}"/>
  <tableColumns count="20">
    <tableColumn id="1" xr3:uid="{1ED028C6-F993-4674-8E13-41DFE067742B}" name="START_TEST" dataDxfId="107"/>
    <tableColumn id="2" xr3:uid="{53F30D65-C330-4CC1-8774-5C0DA6FD9389}" name="WELL_NAME" dataDxfId="106"/>
    <tableColumn id="3" xr3:uid="{1AA48382-2B50-4C02-8A34-CCF29EC89A51}" name="DURATION" dataDxfId="105"/>
    <tableColumn id="4" xr3:uid="{28F11676-E0EB-4960-8E33-399CB95CA0D5}" name="CHOKE_1" dataDxfId="104"/>
    <tableColumn id="5" xr3:uid="{590C0AEA-DC13-4DE2-AA94-150ACF9AD9B5}" name="THP" dataDxfId="103"/>
    <tableColumn id="6" xr3:uid="{7183D21A-4A92-4D4C-85DC-385091A32157}" name="THT" dataDxfId="102"/>
    <tableColumn id="7" xr3:uid="{CDAF1574-CE6F-4C9C-B9A2-2C8F003D7702}" name="CASING_A" dataDxfId="101"/>
    <tableColumn id="8" xr3:uid="{2694FBA0-2885-4D4B-AB9C-7ABA4F744AF5}" name="OIL" dataDxfId="100"/>
    <tableColumn id="9" xr3:uid="{136BFCE7-6AAC-4744-8FEA-A6AC6334AFBD}" name="WATER" dataDxfId="99"/>
    <tableColumn id="10" xr3:uid="{9791749D-60A6-431A-8EC2-355F110E8D69}" name="LIQUID" dataDxfId="98"/>
    <tableColumn id="11" xr3:uid="{CFA1DB55-4E3D-48BB-85CC-7301430D496F}" name="WATERCUT_PCT" dataDxfId="97"/>
    <tableColumn id="12" xr3:uid="{E4DFA2F8-14E5-4E61-8705-887ED8353FFF}" name="GAS" dataDxfId="96"/>
    <tableColumn id="13" xr3:uid="{60B4D6FB-D420-4158-A772-472B5527B189}" name="TOTAL_GAS" dataDxfId="95"/>
    <tableColumn id="14" xr3:uid="{676B3AC1-9AB7-4758-ACC2-6F336A3AB3CC}" name="GAS_LIFT_RATE" dataDxfId="94"/>
    <tableColumn id="15" xr3:uid="{A3114EB2-ACC1-4133-9B41-739CD1B354BB}" name="GAS_LIFT_CHOKE" dataDxfId="93"/>
    <tableColumn id="16" xr3:uid="{E7981595-D57C-461A-A652-E95A4DFFA6D5}" name="GOR" dataDxfId="92"/>
    <tableColumn id="17" xr3:uid="{835115C0-70BC-49E5-9C4D-EE74E5A9F393}" name="WGR" dataDxfId="91"/>
    <tableColumn id="18" xr3:uid="{E87D17AB-608E-4DF3-A5A6-E22FA8C1A78B}" name="LIQUID_GAS_RATIO_CALC" dataDxfId="90"/>
    <tableColumn id="19" xr3:uid="{4AAB4529-6338-499E-94BF-2D2587B3DC92}" name="CGR" dataDxfId="89"/>
    <tableColumn id="20" xr3:uid="{9A00FA76-2013-4E27-AB41-23335CA3E50B}" name="Gas (x1000)" dataDxfId="8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E6D4B-291E-4F00-A585-05F9817CEBAA}" name="Table_Query_from_OINTLYP1345678910111259342" displayName="Table_Query_from_OINTLYP1345678910111259342" ref="B25:U211" tableType="queryTable" totalsRowCount="1" headerRowDxfId="87" dataDxfId="86">
  <autoFilter ref="B25:U210" xr:uid="{00000000-0009-0000-0100-000002000000}"/>
  <tableColumns count="20">
    <tableColumn id="3" xr3:uid="{799FB5EC-1629-4792-A8DA-4151A40B1096}" uniqueName="3" name="START_TEST" totalsRowLabel="12/08/2022 00:00" queryTableFieldId="3" dataDxfId="85" totalsRowDxfId="84"/>
    <tableColumn id="1" xr3:uid="{EAE01E0B-2D1B-4310-BD90-00F9AA983DEF}" uniqueName="1" name="WELL_NAME" queryTableFieldId="1" dataDxfId="83" totalsRowDxfId="82"/>
    <tableColumn id="4" xr3:uid="{87B3D736-4912-4C96-8769-2A3B0B10A77A}" uniqueName="4" name="DURATION" queryTableFieldId="4" dataDxfId="81" totalsRowDxfId="80"/>
    <tableColumn id="5" xr3:uid="{F6AB0248-01FD-4C1D-AC76-C8D51C8C7415}" uniqueName="5" name="CHOKE_1" queryTableFieldId="5" dataDxfId="79" totalsRowDxfId="78"/>
    <tableColumn id="6" xr3:uid="{2F2D657F-7592-419C-8354-758E1A379DDB}" uniqueName="6" name="THP" queryTableFieldId="6" dataDxfId="77" totalsRowDxfId="76"/>
    <tableColumn id="7" xr3:uid="{8C2758E6-433B-4D25-A667-CCECF83C03A4}" uniqueName="7" name="THT" queryTableFieldId="7" dataDxfId="75" totalsRowDxfId="74"/>
    <tableColumn id="8" xr3:uid="{6D6851FC-ED2F-44CA-9AC7-48A30BB97E9B}" uniqueName="8" name="CASING_A" queryTableFieldId="8" dataDxfId="73" totalsRowDxfId="72"/>
    <tableColumn id="9" xr3:uid="{1DF7314F-79A3-40C8-B8A7-26FBE45D1F89}" uniqueName="9" name="OIL" queryTableFieldId="9" dataDxfId="71" totalsRowDxfId="70"/>
    <tableColumn id="10" xr3:uid="{9504BD16-31B2-465D-8D68-AC61158E3ED3}" uniqueName="10" name="WATER" queryTableFieldId="10" dataDxfId="69" totalsRowDxfId="68"/>
    <tableColumn id="11" xr3:uid="{F88537CF-D8F1-4A47-A741-E62CB56FD5F7}" uniqueName="11" name="LIQUID" queryTableFieldId="11" dataDxfId="67" totalsRowDxfId="66"/>
    <tableColumn id="12" xr3:uid="{A7C21746-88B7-43DA-AA89-CCEA4C009505}" uniqueName="12" name="WATERCUT_PCT" queryTableFieldId="12" dataDxfId="65" totalsRowDxfId="64"/>
    <tableColumn id="13" xr3:uid="{15897C11-037F-4030-874D-4D1E1D4D4CEB}" uniqueName="13" name="GAS" queryTableFieldId="13" dataDxfId="63" totalsRowDxfId="62"/>
    <tableColumn id="14" xr3:uid="{43BF6051-3C4A-428A-AD11-C9668DC8E292}" uniqueName="14" name="TOTAL_GAS" queryTableFieldId="14" dataDxfId="61" totalsRowDxfId="60"/>
    <tableColumn id="15" xr3:uid="{F1409F90-AD2C-4612-B103-E002EF7A2A50}" uniqueName="15" name="GAS_LIFT_RATE" queryTableFieldId="15" dataDxfId="59" totalsRowDxfId="58"/>
    <tableColumn id="16" xr3:uid="{A8A4F343-9177-444E-BF32-58BF30DEB42F}" uniqueName="16" name="GAS_LIFT_CHOKE" queryTableFieldId="16" dataDxfId="57" totalsRowDxfId="56"/>
    <tableColumn id="17" xr3:uid="{A34D2542-C8B4-4554-8933-802A16A0FFA3}" uniqueName="17" name="GOR" queryTableFieldId="17" dataDxfId="55" totalsRowDxfId="54"/>
    <tableColumn id="18" xr3:uid="{43B6F612-E15D-44C5-9307-606A08F28844}" uniqueName="18" name="WGR" queryTableFieldId="18" dataDxfId="53" totalsRowDxfId="52"/>
    <tableColumn id="19" xr3:uid="{1B8C4A48-BD5D-4FA3-ADBC-F2F8087BE8CF}" uniqueName="19" name="LIQUID_GAS_RATIO_CALC" queryTableFieldId="19" dataDxfId="51" totalsRowDxfId="50"/>
    <tableColumn id="20" xr3:uid="{2CFB36EB-7F81-4A65-AE36-630EB1D66B78}" uniqueName="20" name="CGR" queryTableFieldId="20" dataDxfId="49" totalsRowDxfId="48"/>
    <tableColumn id="22" xr3:uid="{46EBB5C8-8ADB-4399-A076-69F9DF5FB4BF}" uniqueName="22" name="Gas (x1000)" queryTableFieldId="23" dataDxfId="47" totalsRowDxfId="46">
      <calculatedColumnFormula>Table_Query_from_OINTLYP1345678910111259342[[#This Row],[GAS]]*1000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2D1C7DC-A720-4A71-A3F3-15F1EFCFF107}" name="Table_Query_from_OINTLYP134567891011125934" displayName="Table_Query_from_OINTLYP134567891011125934" ref="B25:W211" tableType="queryTable" totalsRowCount="1" headerRowDxfId="45" dataDxfId="44">
  <autoFilter ref="B25:W210" xr:uid="{00000000-0009-0000-0100-000002000000}"/>
  <tableColumns count="22">
    <tableColumn id="3" xr3:uid="{53906C9E-48F7-496A-9C55-035A4F189978}" uniqueName="3" name="START_TEST" totalsRowLabel="12/08/2022 00:00" queryTableFieldId="3" dataDxfId="43" totalsRowDxfId="42"/>
    <tableColumn id="1" xr3:uid="{DAE586B3-D84C-4662-99BC-29F4795E03BA}" uniqueName="1" name="WELL_NAME" queryTableFieldId="1" dataDxfId="41" totalsRowDxfId="40"/>
    <tableColumn id="2" xr3:uid="{D8769B9C-3D8C-4E2D-A2AA-5D931F67E0A5}" uniqueName="2" name="COMPLETION_NAME" queryTableFieldId="2" dataDxfId="39" totalsRowDxfId="38"/>
    <tableColumn id="4" xr3:uid="{BEF50504-48E1-4A79-9F92-8615413D54CB}" uniqueName="4" name="DURATION" queryTableFieldId="4" dataDxfId="37" totalsRowDxfId="36"/>
    <tableColumn id="5" xr3:uid="{66A3E962-29BD-4013-AB54-EC726D2A7A21}" uniqueName="5" name="CHOKE_1" queryTableFieldId="5" dataDxfId="35" totalsRowDxfId="34"/>
    <tableColumn id="6" xr3:uid="{06159F58-7693-483A-8623-DFF664A2B4D8}" uniqueName="6" name="THP" queryTableFieldId="6" dataDxfId="33" totalsRowDxfId="32"/>
    <tableColumn id="7" xr3:uid="{51A588CB-4E63-4076-9FA2-88C38D4DB6B8}" uniqueName="7" name="THT" queryTableFieldId="7" dataDxfId="31" totalsRowDxfId="30"/>
    <tableColumn id="8" xr3:uid="{D3581794-BD74-4F8C-B73F-B77332A748F9}" uniqueName="8" name="CASING_A" queryTableFieldId="8" dataDxfId="29" totalsRowDxfId="28"/>
    <tableColumn id="9" xr3:uid="{6BD3F51D-B378-4642-A91C-3C656E3F4C15}" uniqueName="9" name="OIL" queryTableFieldId="9" dataDxfId="27" totalsRowDxfId="26"/>
    <tableColumn id="10" xr3:uid="{858DD47B-92E6-493F-A9C8-EE49440F56B9}" uniqueName="10" name="WATER" queryTableFieldId="10" dataDxfId="25" totalsRowDxfId="24"/>
    <tableColumn id="11" xr3:uid="{839F6720-8683-46C9-84BB-24EBEDB7DF06}" uniqueName="11" name="LIQUID" queryTableFieldId="11" dataDxfId="23" totalsRowDxfId="22"/>
    <tableColumn id="12" xr3:uid="{C31285DA-B981-4271-8ED1-C8D7D73AEB7D}" uniqueName="12" name="WATERCUT_PCT" queryTableFieldId="12" dataDxfId="21" totalsRowDxfId="20"/>
    <tableColumn id="13" xr3:uid="{DE28CB6E-0A04-4986-B24C-4A3CD2D8A2D9}" uniqueName="13" name="GAS" queryTableFieldId="13" dataDxfId="19" totalsRowDxfId="18"/>
    <tableColumn id="14" xr3:uid="{09C6E2B0-3B3E-4D7A-B602-9B81BEF69AD6}" uniqueName="14" name="TOTAL_GAS" queryTableFieldId="14" dataDxfId="17" totalsRowDxfId="16"/>
    <tableColumn id="15" xr3:uid="{FDACE7A4-0716-484D-8C66-F0D6CC9E4FE6}" uniqueName="15" name="GAS_LIFT_RATE" queryTableFieldId="15" dataDxfId="15" totalsRowDxfId="14"/>
    <tableColumn id="16" xr3:uid="{117E4368-1778-4F1E-9EFE-02E77EEE79FA}" uniqueName="16" name="GAS_LIFT_CHOKE" queryTableFieldId="16" dataDxfId="13" totalsRowDxfId="12"/>
    <tableColumn id="17" xr3:uid="{71C526B3-B10C-4661-BC78-36EC2182B91F}" uniqueName="17" name="GOR" queryTableFieldId="17" dataDxfId="11" totalsRowDxfId="10"/>
    <tableColumn id="18" xr3:uid="{F258DD35-E942-4621-9B58-8645F3721FDD}" uniqueName="18" name="WGR" queryTableFieldId="18" dataDxfId="9" totalsRowDxfId="8"/>
    <tableColumn id="19" xr3:uid="{D010B852-4C05-42C2-BACE-EEFB08D37974}" uniqueName="19" name="LIQUID_GAS_RATIO_CALC" queryTableFieldId="19" dataDxfId="7" totalsRowDxfId="6"/>
    <tableColumn id="20" xr3:uid="{2275ACA7-C247-41F6-BED9-58FA3D7A5A51}" uniqueName="20" name="CGR" queryTableFieldId="20" dataDxfId="5" totalsRowDxfId="4"/>
    <tableColumn id="22" xr3:uid="{8E58639C-08C9-43ED-9756-00A621B96758}" uniqueName="22" name="Gas (x1000)" queryTableFieldId="23" dataDxfId="3" totalsRowDxfId="2">
      <calculatedColumnFormula>Table_Query_from_OINTLYP134567891011125934[[#This Row],[GAS]]*1000</calculatedColumnFormula>
    </tableColumn>
    <tableColumn id="23" xr3:uid="{65C3FE6B-EDFE-4BF3-B1E6-F876C828CCD3}" uniqueName="23" name="Gas Lift (x1000)" queryTableFieldId="22" dataDxfId="1" totalsRowDxfId="0">
      <calculatedColumnFormula>Table_Query_from_OINTLYP134567891011125934[[#This Row],[GAS_LIFT_RATE]]*1000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B7BBA-9492-4A03-9B88-D85C65DFF269}">
  <dimension ref="B1:BH1052"/>
  <sheetViews>
    <sheetView tabSelected="1" zoomScale="74" zoomScaleNormal="127" workbookViewId="0">
      <selection activeCell="L27" sqref="L27"/>
    </sheetView>
  </sheetViews>
  <sheetFormatPr defaultColWidth="9.1796875" defaultRowHeight="12.5" x14ac:dyDescent="0.25"/>
  <cols>
    <col min="1" max="1" width="9.1796875" style="4"/>
    <col min="2" max="2" width="12.81640625" style="51" customWidth="1"/>
    <col min="3" max="4" width="12.26953125" style="51" customWidth="1"/>
    <col min="5" max="5" width="10.08984375" customWidth="1"/>
    <col min="6" max="6" width="12" style="51" customWidth="1"/>
    <col min="7" max="7" width="9.1796875" style="51"/>
    <col min="8" max="8" width="10.7265625" style="51" customWidth="1"/>
    <col min="9" max="11" width="9.1796875" style="51"/>
    <col min="12" max="12" width="15.36328125" style="51" customWidth="1"/>
    <col min="13" max="13" width="9.1796875" style="51"/>
    <col min="14" max="14" width="11.54296875" style="51" customWidth="1"/>
    <col min="15" max="15" width="14.90625" style="51" customWidth="1"/>
    <col min="16" max="16" width="16.36328125" style="51" customWidth="1"/>
    <col min="17" max="18" width="9.1796875" style="51"/>
    <col min="19" max="19" width="22.6328125" style="51" customWidth="1"/>
    <col min="20" max="20" width="9.1796875" style="51"/>
    <col min="21" max="21" width="11.36328125" style="51" customWidth="1"/>
    <col min="22" max="22" width="102.26953125" style="51" bestFit="1" customWidth="1"/>
    <col min="23" max="23" width="7.1796875" style="51" customWidth="1"/>
    <col min="24" max="24" width="9.1796875" style="51"/>
    <col min="25" max="25" width="6.81640625" style="51" customWidth="1"/>
    <col min="26" max="26" width="5.26953125" style="4" customWidth="1"/>
    <col min="27" max="27" width="10.81640625" style="4" bestFit="1" customWidth="1"/>
    <col min="28" max="31" width="9.1796875" style="4"/>
    <col min="32" max="32" width="29.1796875" style="110" customWidth="1"/>
    <col min="33" max="35" width="9.1796875" style="4"/>
    <col min="36" max="36" width="32.1796875" style="4" bestFit="1" customWidth="1"/>
    <col min="37" max="41" width="9.1796875" style="4"/>
    <col min="42" max="42" width="11.453125" style="4" customWidth="1"/>
    <col min="43" max="45" width="9.1796875" style="4"/>
    <col min="46" max="46" width="13.453125" style="4" customWidth="1"/>
    <col min="47" max="47" width="12.7265625" style="4" customWidth="1"/>
    <col min="48" max="57" width="9.1796875" style="4"/>
    <col min="58" max="58" width="11" style="4" bestFit="1" customWidth="1"/>
    <col min="59" max="59" width="13.453125" style="4" customWidth="1"/>
    <col min="60" max="16384" width="9.1796875" style="4"/>
  </cols>
  <sheetData>
    <row r="1" spans="2:45" ht="10.5" x14ac:dyDescent="0.2">
      <c r="B1" s="1"/>
      <c r="C1" s="1"/>
      <c r="D1" s="1"/>
      <c r="E1" s="1"/>
      <c r="F1" s="1"/>
      <c r="G1" s="1"/>
      <c r="H1" s="1"/>
      <c r="I1" s="1"/>
      <c r="J1" s="1"/>
      <c r="K1" s="1"/>
      <c r="L1" s="1"/>
      <c r="M1" s="1"/>
      <c r="N1" s="1"/>
      <c r="O1" s="1"/>
      <c r="P1" s="1"/>
      <c r="Q1" s="1"/>
      <c r="R1" s="1"/>
      <c r="S1" s="1"/>
      <c r="T1" s="1"/>
      <c r="U1" s="1"/>
      <c r="V1" s="2"/>
      <c r="W1" s="3"/>
      <c r="X1" s="3"/>
      <c r="Y1" s="4"/>
    </row>
    <row r="2" spans="2:45" ht="10.5" x14ac:dyDescent="0.2">
      <c r="B2" s="1"/>
      <c r="C2" s="1"/>
      <c r="D2" s="1"/>
      <c r="E2" s="1"/>
      <c r="F2" s="1"/>
      <c r="G2" s="1"/>
      <c r="H2" s="1"/>
      <c r="I2" s="1"/>
      <c r="J2" s="1"/>
      <c r="K2" s="1"/>
      <c r="L2" s="1"/>
      <c r="M2" s="1"/>
      <c r="N2" s="1"/>
      <c r="O2" s="1"/>
      <c r="P2" s="1"/>
      <c r="Q2" s="1"/>
      <c r="R2" s="1"/>
      <c r="S2" s="1"/>
      <c r="T2" s="1"/>
      <c r="U2" s="1"/>
      <c r="V2" s="2"/>
      <c r="W2" s="3"/>
      <c r="X2" s="3"/>
      <c r="Y2" s="4"/>
      <c r="AA2" s="5" t="s">
        <v>0</v>
      </c>
      <c r="AB2" s="5"/>
      <c r="AC2" s="5"/>
      <c r="AD2" s="6"/>
      <c r="AE2" s="7"/>
      <c r="AF2" s="121"/>
      <c r="AG2" s="7"/>
      <c r="AH2" s="7"/>
      <c r="AI2" s="7"/>
      <c r="AJ2" s="7"/>
      <c r="AK2" s="7"/>
      <c r="AL2" s="7"/>
      <c r="AM2" s="8"/>
      <c r="AN2" s="8"/>
      <c r="AO2" s="8"/>
      <c r="AP2" s="8"/>
      <c r="AQ2" s="8"/>
      <c r="AR2" s="8"/>
      <c r="AS2" s="8"/>
    </row>
    <row r="3" spans="2:45" ht="10.5" x14ac:dyDescent="0.2">
      <c r="B3" s="1"/>
      <c r="C3" s="1"/>
      <c r="D3" s="1"/>
      <c r="E3" s="1"/>
      <c r="F3" s="1"/>
      <c r="G3" s="1"/>
      <c r="H3" s="1"/>
      <c r="I3" s="1"/>
      <c r="J3" s="1"/>
      <c r="K3" s="1"/>
      <c r="L3" s="1"/>
      <c r="M3" s="1"/>
      <c r="N3" s="1"/>
      <c r="O3" s="1"/>
      <c r="P3" s="1"/>
      <c r="Q3" s="1"/>
      <c r="R3" s="1"/>
      <c r="S3" s="1"/>
      <c r="T3" s="1"/>
      <c r="U3" s="1"/>
      <c r="V3" s="2"/>
      <c r="W3" s="3"/>
      <c r="X3" s="3"/>
      <c r="Y3" s="4"/>
      <c r="AA3" s="5"/>
      <c r="AB3" s="5"/>
      <c r="AC3" s="5" t="s">
        <v>1</v>
      </c>
      <c r="AD3" s="6"/>
      <c r="AE3" s="7"/>
      <c r="AF3" s="121"/>
      <c r="AG3" s="7" t="s">
        <v>2</v>
      </c>
      <c r="AH3" s="7"/>
      <c r="AI3" s="7"/>
      <c r="AJ3" s="7"/>
      <c r="AK3" s="7" t="s">
        <v>2</v>
      </c>
      <c r="AL3" s="7"/>
      <c r="AM3" s="8"/>
      <c r="AN3" s="8"/>
      <c r="AO3" s="8"/>
      <c r="AP3" s="8"/>
      <c r="AQ3" s="8"/>
      <c r="AR3" s="8"/>
      <c r="AS3" s="8"/>
    </row>
    <row r="4" spans="2:45" ht="10.5" x14ac:dyDescent="0.2">
      <c r="B4" s="1"/>
      <c r="C4" s="1"/>
      <c r="D4" s="1"/>
      <c r="E4" s="1"/>
      <c r="F4" s="1"/>
      <c r="G4" s="1"/>
      <c r="H4" s="1"/>
      <c r="I4" s="1"/>
      <c r="J4" s="1"/>
      <c r="K4" s="1"/>
      <c r="L4" s="1"/>
      <c r="M4" s="1"/>
      <c r="N4" s="1"/>
      <c r="O4" s="1"/>
      <c r="P4" s="1"/>
      <c r="Q4" s="1"/>
      <c r="R4" s="1"/>
      <c r="S4" s="1"/>
      <c r="T4" s="1"/>
      <c r="U4" s="1"/>
      <c r="V4" s="2"/>
      <c r="W4" s="3"/>
      <c r="X4" s="3"/>
      <c r="Y4" s="4"/>
      <c r="AA4" s="9">
        <f>B204</f>
        <v>44723</v>
      </c>
      <c r="AB4" s="5" t="s">
        <v>3</v>
      </c>
      <c r="AC4" s="5">
        <f>VLOOKUP(AA4,A_11,13)</f>
        <v>8.0161999999999995</v>
      </c>
      <c r="AD4" s="6"/>
      <c r="AE4" s="10">
        <f>AA4</f>
        <v>44723</v>
      </c>
      <c r="AF4" s="121" t="s">
        <v>4</v>
      </c>
      <c r="AG4" s="120">
        <f>VLOOKUP(AE4,A_11,9)</f>
        <v>18.310000000000002</v>
      </c>
      <c r="AH4" s="7"/>
      <c r="AI4" s="10">
        <v>44723</v>
      </c>
      <c r="AJ4" s="7" t="s">
        <v>4</v>
      </c>
      <c r="AK4" s="7">
        <v>124.2</v>
      </c>
      <c r="AL4" s="7"/>
      <c r="AM4" s="8"/>
      <c r="AN4" s="8"/>
      <c r="AO4" s="8"/>
      <c r="AP4" s="8"/>
      <c r="AQ4" s="8"/>
      <c r="AR4" s="8"/>
      <c r="AS4" s="8"/>
    </row>
    <row r="5" spans="2:45" ht="10.5" x14ac:dyDescent="0.2">
      <c r="B5" s="1"/>
      <c r="C5" s="1"/>
      <c r="D5" s="1"/>
      <c r="E5" s="1"/>
      <c r="F5" s="1"/>
      <c r="G5" s="1"/>
      <c r="H5" s="1"/>
      <c r="I5" s="1"/>
      <c r="J5" s="1"/>
      <c r="K5" s="1"/>
      <c r="L5" s="1"/>
      <c r="M5" s="1"/>
      <c r="N5" s="1"/>
      <c r="O5" s="1"/>
      <c r="P5" s="1"/>
      <c r="Q5" s="1"/>
      <c r="R5" s="1"/>
      <c r="S5" s="1"/>
      <c r="T5" s="1"/>
      <c r="U5" s="1"/>
      <c r="V5" s="2"/>
      <c r="W5" s="3"/>
      <c r="X5" s="3"/>
      <c r="Y5" s="4"/>
      <c r="AA5" s="9">
        <f>B210</f>
        <v>44755</v>
      </c>
      <c r="AB5" s="5" t="s">
        <v>5</v>
      </c>
      <c r="AC5" s="5">
        <f>VLOOKUP(AA5,A_11,13)</f>
        <v>5.4640000000000004</v>
      </c>
      <c r="AD5" s="6">
        <f>AC4*EXP(-AC8*(AA5-AA4))</f>
        <v>5.451371446274841</v>
      </c>
      <c r="AE5" s="10">
        <f>AA5</f>
        <v>44755</v>
      </c>
      <c r="AF5" s="121" t="s">
        <v>6</v>
      </c>
      <c r="AG5" s="7">
        <f>AK5</f>
        <v>85.724999999999994</v>
      </c>
      <c r="AH5" s="7"/>
      <c r="AI5" s="10">
        <v>44755</v>
      </c>
      <c r="AJ5" s="7" t="s">
        <v>6</v>
      </c>
      <c r="AK5" s="7">
        <v>85.724999999999994</v>
      </c>
      <c r="AL5" s="7"/>
      <c r="AM5" s="8"/>
      <c r="AN5" s="8"/>
      <c r="AO5" s="8"/>
      <c r="AP5" s="8"/>
      <c r="AQ5" s="8"/>
      <c r="AR5" s="8"/>
      <c r="AS5" s="8"/>
    </row>
    <row r="6" spans="2:45" ht="10.5" x14ac:dyDescent="0.2">
      <c r="B6" s="1"/>
      <c r="C6" s="1"/>
      <c r="D6" s="1"/>
      <c r="E6" s="1"/>
      <c r="F6" s="1"/>
      <c r="G6" s="1"/>
      <c r="H6" s="1"/>
      <c r="I6" s="1"/>
      <c r="J6" s="1"/>
      <c r="K6" s="1"/>
      <c r="L6" s="1"/>
      <c r="M6" s="1"/>
      <c r="N6" s="1"/>
      <c r="O6" s="1"/>
      <c r="P6" s="1"/>
      <c r="Q6" s="1"/>
      <c r="R6" s="1"/>
      <c r="S6" s="1"/>
      <c r="T6" s="1"/>
      <c r="U6" s="1"/>
      <c r="V6" s="2"/>
      <c r="W6" s="3"/>
      <c r="X6" s="3"/>
      <c r="Y6" s="4"/>
      <c r="AA6" s="5"/>
      <c r="AB6" s="5"/>
      <c r="AC6" s="5"/>
      <c r="AD6" s="6"/>
      <c r="AE6" s="7"/>
      <c r="AF6" s="121"/>
      <c r="AG6" s="7"/>
      <c r="AH6" s="7"/>
      <c r="AI6" s="7"/>
      <c r="AJ6" s="7"/>
      <c r="AK6" s="7"/>
      <c r="AL6" s="7"/>
      <c r="AM6" s="8"/>
      <c r="AN6" s="8"/>
      <c r="AO6" s="8"/>
      <c r="AP6" s="8"/>
      <c r="AQ6" s="8"/>
      <c r="AR6" s="8"/>
      <c r="AS6" s="8"/>
    </row>
    <row r="7" spans="2:45" ht="10.5" x14ac:dyDescent="0.2">
      <c r="B7" s="1"/>
      <c r="C7" s="1"/>
      <c r="D7" s="1"/>
      <c r="E7" s="1"/>
      <c r="F7" s="1"/>
      <c r="G7" s="1"/>
      <c r="H7" s="1"/>
      <c r="I7" s="1"/>
      <c r="J7" s="1"/>
      <c r="K7" s="1"/>
      <c r="L7" s="1"/>
      <c r="M7" s="1"/>
      <c r="N7" s="1"/>
      <c r="O7" s="1"/>
      <c r="P7" s="1"/>
      <c r="Q7" s="1"/>
      <c r="R7" s="1"/>
      <c r="S7" s="1"/>
      <c r="T7" s="1"/>
      <c r="U7" s="1"/>
      <c r="V7" s="2"/>
      <c r="W7" s="3"/>
      <c r="X7" s="3"/>
      <c r="Y7" s="4"/>
      <c r="AA7" s="5"/>
      <c r="AB7" s="78" t="s">
        <v>7</v>
      </c>
      <c r="AC7" s="78">
        <f>LN(AC4/AC5)/(AA5-AA4)</f>
        <v>1.1977605370705368E-2</v>
      </c>
      <c r="AD7" s="127">
        <f>AC7*30</f>
        <v>0.35932816112116106</v>
      </c>
      <c r="AE7" s="7"/>
      <c r="AF7" s="126" t="s">
        <v>7</v>
      </c>
      <c r="AG7" s="78">
        <f>(LN(AG4/AG5))/(AE5-AE4)</f>
        <v>-4.8240535614455141E-2</v>
      </c>
      <c r="AH7" s="127">
        <f>AG7*30</f>
        <v>-1.4472160684336541</v>
      </c>
      <c r="AI7" s="7"/>
      <c r="AJ7" s="7" t="s">
        <v>7</v>
      </c>
      <c r="AK7" s="78">
        <v>1.1585895973449825E-2</v>
      </c>
      <c r="AL7" s="7"/>
      <c r="AM7" s="8"/>
      <c r="AN7" s="8"/>
      <c r="AO7" s="8"/>
      <c r="AP7" s="8"/>
      <c r="AQ7" s="8"/>
      <c r="AR7" s="8"/>
      <c r="AS7" s="8"/>
    </row>
    <row r="8" spans="2:45" ht="10.5" x14ac:dyDescent="0.2">
      <c r="B8" s="1"/>
      <c r="C8" s="1"/>
      <c r="D8" s="1"/>
      <c r="E8" s="1"/>
      <c r="F8" s="1"/>
      <c r="G8" s="1"/>
      <c r="H8" s="1"/>
      <c r="I8" s="1"/>
      <c r="J8" s="1"/>
      <c r="K8" s="1"/>
      <c r="L8" s="1"/>
      <c r="M8" s="1"/>
      <c r="N8" s="1"/>
      <c r="O8" s="1"/>
      <c r="P8" s="1"/>
      <c r="Q8" s="1"/>
      <c r="R8" s="1"/>
      <c r="S8" s="1"/>
      <c r="T8" s="1"/>
      <c r="U8" s="1"/>
      <c r="V8" s="2"/>
      <c r="W8" s="3"/>
      <c r="X8" s="3"/>
      <c r="Y8" s="4"/>
      <c r="AA8" s="5"/>
      <c r="AB8" s="78" t="s">
        <v>8</v>
      </c>
      <c r="AC8" s="78">
        <f>-LN(1-AC7)</f>
        <v>1.2049914862312655E-2</v>
      </c>
      <c r="AD8" s="125"/>
      <c r="AE8" s="7"/>
      <c r="AF8" s="126" t="s">
        <v>8</v>
      </c>
      <c r="AG8" s="78">
        <f>-LN(1-AG7)</f>
        <v>-4.7113078279542552E-2</v>
      </c>
      <c r="AH8" s="7"/>
      <c r="AI8" s="7"/>
      <c r="AJ8" s="7" t="s">
        <v>8</v>
      </c>
      <c r="AK8" s="78">
        <v>1.1653535416121904E-2</v>
      </c>
      <c r="AL8" s="7"/>
      <c r="AM8" s="8"/>
      <c r="AN8" s="8"/>
      <c r="AO8" s="8"/>
      <c r="AP8" s="8"/>
      <c r="AQ8" s="8"/>
      <c r="AR8" s="8"/>
      <c r="AS8" s="8"/>
    </row>
    <row r="9" spans="2:45" ht="10.5" x14ac:dyDescent="0.2">
      <c r="B9" s="1"/>
      <c r="C9" s="1"/>
      <c r="D9" s="1"/>
      <c r="E9" s="1"/>
      <c r="F9" s="1"/>
      <c r="G9" s="1"/>
      <c r="H9" s="1"/>
      <c r="I9" s="1"/>
      <c r="J9" s="1"/>
      <c r="K9" s="1"/>
      <c r="L9" s="1"/>
      <c r="M9" s="1"/>
      <c r="N9" s="1"/>
      <c r="O9" s="1"/>
      <c r="P9" s="1"/>
      <c r="Q9" s="1"/>
      <c r="R9" s="1"/>
      <c r="S9" s="1"/>
      <c r="T9" s="1"/>
      <c r="U9" s="1"/>
      <c r="V9" s="2"/>
      <c r="W9" s="3"/>
      <c r="X9" s="3"/>
      <c r="Y9" s="4"/>
      <c r="AA9" s="5"/>
      <c r="AB9" s="5"/>
      <c r="AC9" s="5"/>
      <c r="AD9" s="6"/>
      <c r="AE9" s="7"/>
      <c r="AF9" s="121"/>
      <c r="AG9" s="7"/>
      <c r="AH9" s="7"/>
      <c r="AI9" s="7"/>
      <c r="AJ9" s="7"/>
      <c r="AK9" s="7"/>
      <c r="AL9" s="7"/>
      <c r="AM9" s="8"/>
      <c r="AN9" s="8"/>
      <c r="AO9" s="8"/>
      <c r="AP9" s="8"/>
      <c r="AQ9" s="8"/>
      <c r="AR9" s="8"/>
      <c r="AS9" s="8"/>
    </row>
    <row r="10" spans="2:45" ht="10.5" x14ac:dyDescent="0.2">
      <c r="B10" s="1"/>
      <c r="C10" s="1"/>
      <c r="D10" s="1"/>
      <c r="E10" s="1"/>
      <c r="F10" s="1"/>
      <c r="G10" s="1"/>
      <c r="H10" s="1"/>
      <c r="I10" s="1"/>
      <c r="J10" s="1"/>
      <c r="K10" s="1"/>
      <c r="L10" s="1"/>
      <c r="M10" s="1"/>
      <c r="N10" s="1"/>
      <c r="O10" s="1"/>
      <c r="P10" s="1"/>
      <c r="Q10" s="1"/>
      <c r="R10" s="1"/>
      <c r="S10" s="1"/>
      <c r="T10" s="1"/>
      <c r="U10" s="1"/>
      <c r="V10" s="2"/>
      <c r="W10" s="3"/>
      <c r="X10" s="3"/>
      <c r="Y10" s="4"/>
      <c r="AA10" s="5"/>
      <c r="AB10" s="5"/>
      <c r="AC10" s="5"/>
      <c r="AD10" s="6"/>
      <c r="AE10" s="7"/>
      <c r="AF10" s="121"/>
      <c r="AG10" s="7"/>
      <c r="AH10" s="7"/>
      <c r="AI10" s="7"/>
      <c r="AJ10" s="7"/>
      <c r="AK10" s="7"/>
      <c r="AL10" s="7"/>
      <c r="AM10" s="8"/>
      <c r="AN10" s="8"/>
      <c r="AO10" s="8"/>
      <c r="AP10" s="8"/>
      <c r="AQ10" s="8"/>
      <c r="AR10" s="8"/>
      <c r="AS10" s="8"/>
    </row>
    <row r="11" spans="2:45" ht="10.5" x14ac:dyDescent="0.2">
      <c r="B11" s="1"/>
      <c r="C11" s="1"/>
      <c r="D11" s="1"/>
      <c r="E11" s="1"/>
      <c r="F11" s="1"/>
      <c r="G11" s="1"/>
      <c r="H11" s="1"/>
      <c r="I11" s="1"/>
      <c r="J11" s="1"/>
      <c r="K11" s="1"/>
      <c r="L11" s="1"/>
      <c r="M11" s="1"/>
      <c r="N11" s="1"/>
      <c r="O11" s="1"/>
      <c r="P11" s="1"/>
      <c r="Q11" s="1"/>
      <c r="R11" s="1"/>
      <c r="S11" s="1"/>
      <c r="T11" s="1"/>
      <c r="U11" s="1"/>
      <c r="V11" s="2"/>
      <c r="W11" s="3"/>
      <c r="X11" s="3"/>
      <c r="Y11" s="4"/>
      <c r="AA11" s="5"/>
      <c r="AB11" s="5"/>
      <c r="AC11" s="5"/>
      <c r="AD11" s="6"/>
      <c r="AE11" s="7"/>
      <c r="AF11" s="121"/>
      <c r="AG11" s="7"/>
      <c r="AH11" s="7"/>
      <c r="AI11" s="7"/>
      <c r="AJ11" s="7"/>
      <c r="AK11" s="7"/>
      <c r="AL11" s="7"/>
      <c r="AM11" s="8"/>
      <c r="AN11" s="8"/>
      <c r="AO11" s="8"/>
      <c r="AP11" s="8"/>
      <c r="AQ11" s="8"/>
      <c r="AR11" s="8"/>
      <c r="AS11" s="8"/>
    </row>
    <row r="12" spans="2:45" ht="10.5" x14ac:dyDescent="0.2">
      <c r="B12" s="1"/>
      <c r="C12" s="1"/>
      <c r="D12" s="1"/>
      <c r="E12" s="1"/>
      <c r="F12" s="1"/>
      <c r="G12" s="1"/>
      <c r="H12" s="1"/>
      <c r="I12" s="1"/>
      <c r="J12" s="1"/>
      <c r="K12" s="1">
        <f>70*45%</f>
        <v>31.5</v>
      </c>
      <c r="L12" s="1"/>
      <c r="M12" s="1"/>
      <c r="N12" s="1"/>
      <c r="O12" s="1"/>
      <c r="P12" s="1"/>
      <c r="Q12" s="1"/>
      <c r="R12" s="1"/>
      <c r="S12" s="1"/>
      <c r="T12" s="1"/>
      <c r="U12" s="1"/>
      <c r="V12" s="2"/>
      <c r="W12" s="3"/>
      <c r="X12" s="3"/>
      <c r="Y12" s="4"/>
      <c r="AA12" s="5"/>
      <c r="AB12" s="5"/>
      <c r="AC12" s="5"/>
      <c r="AD12" s="6"/>
      <c r="AE12" s="7"/>
      <c r="AF12" s="121"/>
      <c r="AG12" s="7"/>
      <c r="AH12" s="7"/>
      <c r="AI12" s="7"/>
      <c r="AJ12" s="7"/>
      <c r="AK12" s="7"/>
      <c r="AL12" s="7"/>
      <c r="AM12" s="8"/>
      <c r="AN12" s="8"/>
      <c r="AO12" s="8"/>
      <c r="AP12" s="8"/>
      <c r="AQ12" s="8"/>
      <c r="AR12" s="8"/>
      <c r="AS12" s="8"/>
    </row>
    <row r="13" spans="2:45" ht="10.5" x14ac:dyDescent="0.2">
      <c r="B13" s="1"/>
      <c r="C13" s="1"/>
      <c r="D13" s="1"/>
      <c r="E13" s="1"/>
      <c r="F13" s="1"/>
      <c r="G13" s="1"/>
      <c r="H13" s="1"/>
      <c r="I13" s="1"/>
      <c r="J13" s="1"/>
      <c r="K13" s="1"/>
      <c r="L13" s="1"/>
      <c r="M13" s="1"/>
      <c r="N13" s="1"/>
      <c r="O13" s="1"/>
      <c r="P13" s="1"/>
      <c r="Q13" s="1"/>
      <c r="R13" s="1"/>
      <c r="S13" s="1"/>
      <c r="T13" s="1"/>
      <c r="U13" s="1"/>
      <c r="V13" s="2"/>
      <c r="W13" s="3"/>
      <c r="X13" s="3"/>
      <c r="Y13" s="4"/>
      <c r="AA13" s="5" t="s">
        <v>9</v>
      </c>
      <c r="AB13" s="5"/>
      <c r="AC13" s="5"/>
      <c r="AD13" s="6"/>
      <c r="AE13" s="7" t="s">
        <v>9</v>
      </c>
      <c r="AF13" s="121"/>
      <c r="AG13" s="7"/>
      <c r="AH13" s="7"/>
      <c r="AI13" s="7" t="s">
        <v>9</v>
      </c>
      <c r="AJ13" s="7"/>
      <c r="AK13" s="7"/>
      <c r="AL13" s="7"/>
      <c r="AM13" s="8"/>
      <c r="AN13" s="8"/>
      <c r="AO13" s="8"/>
      <c r="AP13" s="8"/>
      <c r="AQ13" s="8"/>
      <c r="AR13" s="8"/>
      <c r="AS13" s="8"/>
    </row>
    <row r="14" spans="2:45" ht="10.5" x14ac:dyDescent="0.2">
      <c r="B14" s="1"/>
      <c r="C14" s="1"/>
      <c r="D14" s="1"/>
      <c r="E14" s="1"/>
      <c r="F14" s="1"/>
      <c r="G14" s="1"/>
      <c r="H14" s="1"/>
      <c r="I14" s="1"/>
      <c r="J14" s="1"/>
      <c r="K14" s="1"/>
      <c r="L14" s="1"/>
      <c r="M14" s="1"/>
      <c r="N14" s="1"/>
      <c r="O14" s="1"/>
      <c r="P14" s="1"/>
      <c r="Q14" s="1"/>
      <c r="R14" s="1"/>
      <c r="S14" s="1"/>
      <c r="T14" s="1"/>
      <c r="U14" s="1"/>
      <c r="V14" s="2"/>
      <c r="W14" s="3"/>
      <c r="X14" s="3"/>
      <c r="Y14" s="4"/>
      <c r="AA14" s="5"/>
      <c r="AB14" s="5"/>
      <c r="AC14" s="5" t="s">
        <v>1</v>
      </c>
      <c r="AD14" s="6"/>
      <c r="AE14" s="7"/>
      <c r="AF14" s="121"/>
      <c r="AG14" s="7" t="s">
        <v>1</v>
      </c>
      <c r="AH14" s="7"/>
      <c r="AI14" s="7"/>
      <c r="AJ14" s="7"/>
      <c r="AK14" s="7" t="s">
        <v>1</v>
      </c>
      <c r="AL14" s="7"/>
      <c r="AM14" s="8"/>
      <c r="AN14" s="8"/>
      <c r="AO14" s="8"/>
      <c r="AP14" s="8"/>
      <c r="AQ14" s="8"/>
      <c r="AR14" s="8"/>
      <c r="AS14" s="8"/>
    </row>
    <row r="15" spans="2:45" ht="10.5" x14ac:dyDescent="0.2">
      <c r="B15" s="1"/>
      <c r="C15" s="1"/>
      <c r="D15" s="1"/>
      <c r="E15" s="1"/>
      <c r="F15" s="1"/>
      <c r="G15" s="1"/>
      <c r="H15" s="1"/>
      <c r="I15" s="1"/>
      <c r="J15" s="1"/>
      <c r="K15" s="1"/>
      <c r="L15" s="1"/>
      <c r="M15" s="1"/>
      <c r="N15" s="1"/>
      <c r="O15" s="1"/>
      <c r="P15" s="1"/>
      <c r="Q15" s="1"/>
      <c r="R15" s="1"/>
      <c r="S15" s="1"/>
      <c r="T15" s="1"/>
      <c r="U15" s="1"/>
      <c r="V15" s="2"/>
      <c r="W15" s="3"/>
      <c r="X15" s="3"/>
      <c r="Y15" s="4"/>
      <c r="AA15" s="9">
        <f>AA4</f>
        <v>44723</v>
      </c>
      <c r="AB15" s="5" t="s">
        <v>4</v>
      </c>
      <c r="AC15" s="5">
        <f>VLOOKUP(AA15,A_11,13)</f>
        <v>8.0161999999999995</v>
      </c>
      <c r="AD15" s="6"/>
      <c r="AE15" s="10">
        <f>AE4</f>
        <v>44723</v>
      </c>
      <c r="AF15" s="121" t="s">
        <v>4</v>
      </c>
      <c r="AG15" s="120">
        <f>VLOOKUP(AE15,A_11,9)</f>
        <v>18.310000000000002</v>
      </c>
      <c r="AH15" s="7"/>
      <c r="AI15" s="10">
        <v>44723</v>
      </c>
      <c r="AJ15" s="7" t="s">
        <v>4</v>
      </c>
      <c r="AK15" s="7">
        <v>124.2</v>
      </c>
      <c r="AL15" s="7"/>
      <c r="AM15" s="8"/>
      <c r="AN15" s="8"/>
      <c r="AO15" s="8"/>
      <c r="AP15" s="8"/>
      <c r="AQ15" s="8"/>
      <c r="AR15" s="8"/>
      <c r="AS15" s="8"/>
    </row>
    <row r="16" spans="2:45" ht="10.5" x14ac:dyDescent="0.2">
      <c r="B16" s="1"/>
      <c r="C16" s="1"/>
      <c r="D16" s="1"/>
      <c r="E16" s="1"/>
      <c r="F16" s="1"/>
      <c r="G16" s="1"/>
      <c r="H16" s="1"/>
      <c r="I16" s="1"/>
      <c r="J16" s="1"/>
      <c r="K16" s="1"/>
      <c r="L16" s="1"/>
      <c r="M16" s="1"/>
      <c r="N16" s="1"/>
      <c r="O16" s="1"/>
      <c r="P16" s="1"/>
      <c r="Q16" s="1"/>
      <c r="R16" s="1"/>
      <c r="S16" s="1"/>
      <c r="T16" s="1"/>
      <c r="U16" s="1">
        <f>M126-M125</f>
        <v>1.7999999999999794E-2</v>
      </c>
      <c r="V16" s="2"/>
      <c r="W16" s="3"/>
      <c r="X16" s="3"/>
      <c r="Y16" s="4"/>
      <c r="AA16" s="9">
        <f>AA5</f>
        <v>44755</v>
      </c>
      <c r="AB16" s="5" t="s">
        <v>6</v>
      </c>
      <c r="AC16" s="5">
        <f>VLOOKUP(AA16,A_11,13)</f>
        <v>5.4640000000000004</v>
      </c>
      <c r="AD16" s="6"/>
      <c r="AE16" s="10">
        <f>AE5</f>
        <v>44755</v>
      </c>
      <c r="AF16" s="121" t="s">
        <v>6</v>
      </c>
      <c r="AG16" s="7">
        <f>VLOOKUP(AE16,A_11,9)</f>
        <v>14.035</v>
      </c>
      <c r="AH16" s="7"/>
      <c r="AI16" s="10">
        <v>44755</v>
      </c>
      <c r="AJ16" s="7" t="s">
        <v>6</v>
      </c>
      <c r="AK16" s="7">
        <v>85.724999999999994</v>
      </c>
      <c r="AL16" s="7"/>
      <c r="AM16" s="8"/>
      <c r="AN16" s="8"/>
      <c r="AO16" s="8"/>
      <c r="AP16" s="8"/>
      <c r="AQ16" s="8"/>
      <c r="AR16" s="8"/>
      <c r="AS16" s="8"/>
    </row>
    <row r="17" spans="2:49" ht="10.5" x14ac:dyDescent="0.2">
      <c r="B17" s="1"/>
      <c r="C17" s="1"/>
      <c r="D17" s="1"/>
      <c r="E17" s="1"/>
      <c r="F17" s="1"/>
      <c r="G17" s="1"/>
      <c r="H17" s="1"/>
      <c r="I17" s="1"/>
      <c r="J17" s="1"/>
      <c r="K17" s="1"/>
      <c r="L17" s="1"/>
      <c r="M17" s="1"/>
      <c r="N17" s="1"/>
      <c r="O17" s="1"/>
      <c r="P17" s="1"/>
      <c r="Q17" s="1"/>
      <c r="R17" s="1"/>
      <c r="S17" s="1"/>
      <c r="T17" s="1"/>
      <c r="U17" s="1"/>
      <c r="V17" s="2"/>
      <c r="W17" s="3"/>
      <c r="X17" s="3"/>
      <c r="Y17" s="4"/>
      <c r="AA17" s="5"/>
      <c r="AB17" s="5"/>
      <c r="AC17" s="5"/>
      <c r="AD17" s="6"/>
      <c r="AE17" s="7"/>
      <c r="AF17" s="121"/>
      <c r="AG17" s="7"/>
      <c r="AH17" s="7"/>
      <c r="AI17" s="7"/>
      <c r="AJ17" s="7"/>
      <c r="AK17" s="7"/>
      <c r="AL17" s="7"/>
      <c r="AM17" s="8"/>
      <c r="AN17" s="8"/>
      <c r="AO17" s="8"/>
      <c r="AP17" s="8"/>
      <c r="AQ17" s="8"/>
      <c r="AR17" s="8"/>
      <c r="AS17" s="8"/>
    </row>
    <row r="18" spans="2:49" ht="10.5" x14ac:dyDescent="0.2">
      <c r="B18" s="1"/>
      <c r="C18" s="1"/>
      <c r="D18" s="1"/>
      <c r="E18" s="1"/>
      <c r="F18" s="1"/>
      <c r="G18" s="1"/>
      <c r="H18" s="1"/>
      <c r="I18" s="1"/>
      <c r="J18" s="1"/>
      <c r="K18" s="1"/>
      <c r="L18" s="1"/>
      <c r="M18" s="1"/>
      <c r="N18" s="1"/>
      <c r="O18" s="1"/>
      <c r="P18" s="1"/>
      <c r="Q18" s="1"/>
      <c r="R18" s="1"/>
      <c r="S18" s="1"/>
      <c r="T18" s="1"/>
      <c r="U18" s="1"/>
      <c r="V18" s="2"/>
      <c r="W18" s="3"/>
      <c r="X18" s="3"/>
      <c r="Y18" s="4"/>
      <c r="AA18" s="5"/>
      <c r="AB18" s="78" t="s">
        <v>10</v>
      </c>
      <c r="AC18" s="78">
        <f>((AC15/AC16)-1)/(AA16-AA15)</f>
        <v>1.4596678257686672E-2</v>
      </c>
      <c r="AD18" s="125"/>
      <c r="AE18" s="7"/>
      <c r="AF18" s="126" t="s">
        <v>10</v>
      </c>
      <c r="AG18" s="78">
        <f>((AG15/AG16)-1)/(AE16-AE15)</f>
        <v>9.5186141788386192E-3</v>
      </c>
      <c r="AH18" s="127">
        <f>AG18*30</f>
        <v>0.28555842536515857</v>
      </c>
      <c r="AI18" s="7"/>
      <c r="AJ18" s="7" t="s">
        <v>10</v>
      </c>
      <c r="AK18" s="78">
        <v>1.4025590551181105E-2</v>
      </c>
      <c r="AL18" s="7"/>
      <c r="AM18" s="8"/>
      <c r="AN18" s="8"/>
      <c r="AO18" s="8"/>
      <c r="AP18" s="8"/>
      <c r="AQ18" s="8"/>
      <c r="AR18" s="8"/>
      <c r="AS18" s="8"/>
    </row>
    <row r="19" spans="2:49" ht="10.5" x14ac:dyDescent="0.2">
      <c r="B19" s="1"/>
      <c r="C19" s="1"/>
      <c r="D19" s="1"/>
      <c r="E19" s="1"/>
      <c r="F19" s="1"/>
      <c r="G19" s="1"/>
      <c r="H19" s="1"/>
      <c r="I19" s="1"/>
      <c r="J19" s="1"/>
      <c r="K19" s="1"/>
      <c r="L19" s="1"/>
      <c r="M19" s="1"/>
      <c r="N19" s="1"/>
      <c r="O19" s="1"/>
      <c r="P19" s="1"/>
      <c r="Q19" s="1"/>
      <c r="R19" s="1"/>
      <c r="S19" s="1"/>
      <c r="T19" s="1"/>
      <c r="U19" s="1"/>
      <c r="V19" s="2"/>
      <c r="W19" s="3"/>
      <c r="X19" s="3"/>
      <c r="Y19" s="4"/>
      <c r="AA19" s="5"/>
      <c r="AB19" s="78" t="s">
        <v>11</v>
      </c>
      <c r="AC19" s="78">
        <f>AC18/(1-AC18)</f>
        <v>1.4812897354433476E-2</v>
      </c>
      <c r="AD19" s="125"/>
      <c r="AE19" s="7"/>
      <c r="AF19" s="126" t="s">
        <v>11</v>
      </c>
      <c r="AG19" s="78">
        <f>AG18/(1-AG18)</f>
        <v>9.6100889073722322E-3</v>
      </c>
      <c r="AH19" s="7"/>
      <c r="AI19" s="7"/>
      <c r="AJ19" s="7" t="s">
        <v>11</v>
      </c>
      <c r="AK19" s="78">
        <v>1.4225106064387325E-2</v>
      </c>
      <c r="AL19" s="7"/>
      <c r="AM19" s="8"/>
      <c r="AN19" s="8"/>
      <c r="AO19" s="8"/>
      <c r="AP19" s="8"/>
      <c r="AQ19" s="8"/>
      <c r="AR19" s="8"/>
      <c r="AS19" s="8"/>
    </row>
    <row r="20" spans="2:49" ht="10.5" x14ac:dyDescent="0.2">
      <c r="B20" s="1"/>
      <c r="C20" s="1"/>
      <c r="D20" s="1"/>
      <c r="E20" s="1"/>
      <c r="F20" s="1"/>
      <c r="G20" s="1"/>
      <c r="H20" s="1"/>
      <c r="I20" s="1"/>
      <c r="J20" s="1"/>
      <c r="K20" s="1"/>
      <c r="L20" s="1"/>
      <c r="M20" s="1"/>
      <c r="N20" s="1"/>
      <c r="O20" s="1"/>
      <c r="P20" s="1"/>
      <c r="Q20" s="1"/>
      <c r="R20" s="1"/>
      <c r="S20" s="1"/>
      <c r="T20" s="1"/>
      <c r="U20" s="1"/>
      <c r="V20" s="2"/>
      <c r="W20" s="3"/>
      <c r="X20" s="3"/>
      <c r="Y20" s="4"/>
      <c r="AA20" s="6"/>
      <c r="AB20" s="6"/>
      <c r="AC20" s="6"/>
      <c r="AD20" s="6"/>
      <c r="AE20" s="7"/>
      <c r="AF20" s="121"/>
      <c r="AG20" s="7"/>
      <c r="AH20" s="7"/>
      <c r="AI20" s="7"/>
      <c r="AJ20" s="7"/>
      <c r="AK20" s="7"/>
      <c r="AL20" s="7"/>
      <c r="AM20" s="8"/>
      <c r="AN20" s="8"/>
      <c r="AO20" s="8"/>
      <c r="AP20" s="8"/>
      <c r="AQ20" s="8"/>
      <c r="AR20" s="8"/>
      <c r="AS20" s="8"/>
    </row>
    <row r="21" spans="2:49" ht="10.5" x14ac:dyDescent="0.2">
      <c r="B21" s="1"/>
      <c r="C21" s="1"/>
      <c r="D21" s="1"/>
      <c r="E21" s="1"/>
      <c r="F21" s="1"/>
      <c r="G21" s="1"/>
      <c r="H21" s="1"/>
      <c r="I21" s="1"/>
      <c r="J21" s="1"/>
      <c r="K21" s="1" t="s">
        <v>12</v>
      </c>
      <c r="L21" s="1">
        <v>2500</v>
      </c>
      <c r="M21" s="1"/>
      <c r="N21" s="1"/>
      <c r="O21" s="1"/>
      <c r="P21" s="1"/>
      <c r="Q21" s="1"/>
      <c r="R21" s="1"/>
      <c r="S21" s="1"/>
      <c r="T21" s="1"/>
      <c r="U21" s="1"/>
      <c r="V21" s="2"/>
      <c r="W21" s="3"/>
      <c r="X21" s="3"/>
      <c r="Y21" s="4"/>
    </row>
    <row r="22" spans="2:49" ht="10.5" x14ac:dyDescent="0.2">
      <c r="B22" s="1"/>
      <c r="C22" s="1"/>
      <c r="D22" s="1"/>
      <c r="E22" s="1"/>
      <c r="F22" s="1"/>
      <c r="G22" s="1"/>
      <c r="H22" s="1"/>
      <c r="I22" s="1"/>
      <c r="J22" s="1"/>
      <c r="K22" s="1" t="s">
        <v>13</v>
      </c>
      <c r="L22" s="1">
        <v>900</v>
      </c>
      <c r="M22" s="1">
        <f>K79/(L21-L22)</f>
        <v>0.37800375000000003</v>
      </c>
      <c r="N22" s="1"/>
      <c r="O22" s="1"/>
      <c r="P22" s="1"/>
      <c r="Q22" s="1"/>
      <c r="R22" s="1"/>
      <c r="S22" s="1"/>
      <c r="T22" s="1"/>
      <c r="U22" s="1"/>
      <c r="V22" s="2"/>
      <c r="W22" s="3"/>
      <c r="X22" s="3"/>
      <c r="Y22" s="4"/>
    </row>
    <row r="23" spans="2:49" ht="10.5" x14ac:dyDescent="0.2">
      <c r="B23" s="1"/>
      <c r="C23" s="1"/>
      <c r="D23" s="1"/>
      <c r="E23" s="1"/>
      <c r="F23" s="1"/>
      <c r="G23" s="1"/>
      <c r="H23" s="1"/>
      <c r="I23" s="1"/>
      <c r="J23" s="1"/>
      <c r="K23" s="1"/>
      <c r="L23" s="1"/>
      <c r="M23" s="1"/>
      <c r="N23" s="1"/>
      <c r="O23" s="1"/>
      <c r="P23" s="1"/>
      <c r="Q23" s="1"/>
      <c r="R23" s="1"/>
      <c r="S23" s="1"/>
      <c r="T23" s="1"/>
      <c r="U23" s="1"/>
      <c r="V23" s="2"/>
      <c r="W23" s="3"/>
      <c r="X23" s="3"/>
      <c r="Y23" s="4"/>
    </row>
    <row r="24" spans="2:49" ht="10.5" x14ac:dyDescent="0.2">
      <c r="B24" s="1"/>
      <c r="C24" s="1"/>
      <c r="D24" s="1"/>
      <c r="E24" s="1"/>
      <c r="F24" s="1"/>
      <c r="G24" s="1"/>
      <c r="H24" s="1"/>
      <c r="I24" s="1"/>
      <c r="J24" s="1"/>
      <c r="K24" s="1"/>
      <c r="L24" s="1"/>
      <c r="M24" s="1"/>
      <c r="N24" s="1"/>
      <c r="O24" s="1"/>
      <c r="P24" s="1"/>
      <c r="Q24" s="1"/>
      <c r="R24" s="1"/>
      <c r="S24" s="1"/>
      <c r="T24" s="1"/>
      <c r="U24" s="1"/>
      <c r="V24" s="2"/>
      <c r="W24" s="3"/>
      <c r="X24" s="3"/>
      <c r="Y24" s="4"/>
    </row>
    <row r="25" spans="2:49" ht="31.5" x14ac:dyDescent="0.25">
      <c r="B25" s="184" t="s">
        <v>14</v>
      </c>
      <c r="C25" s="185" t="s">
        <v>15</v>
      </c>
      <c r="D25" s="185" t="s">
        <v>17</v>
      </c>
      <c r="E25" s="185" t="s">
        <v>18</v>
      </c>
      <c r="F25" s="185" t="s">
        <v>19</v>
      </c>
      <c r="G25" s="185" t="s">
        <v>20</v>
      </c>
      <c r="H25" s="185" t="s">
        <v>21</v>
      </c>
      <c r="I25" s="185" t="s">
        <v>22</v>
      </c>
      <c r="J25" s="185" t="s">
        <v>23</v>
      </c>
      <c r="K25" s="185" t="s">
        <v>24</v>
      </c>
      <c r="L25" s="185" t="s">
        <v>25</v>
      </c>
      <c r="M25" s="185" t="s">
        <v>26</v>
      </c>
      <c r="N25" s="185" t="s">
        <v>27</v>
      </c>
      <c r="O25" s="185" t="s">
        <v>28</v>
      </c>
      <c r="P25" s="185" t="s">
        <v>29</v>
      </c>
      <c r="Q25" s="185" t="s">
        <v>30</v>
      </c>
      <c r="R25" s="185" t="s">
        <v>31</v>
      </c>
      <c r="S25" s="185" t="s">
        <v>32</v>
      </c>
      <c r="T25" s="185" t="s">
        <v>33</v>
      </c>
      <c r="U25" s="186" t="s">
        <v>35</v>
      </c>
      <c r="V25" s="4"/>
      <c r="W25" s="4"/>
      <c r="X25" s="4"/>
      <c r="Y25" s="13" t="s">
        <v>37</v>
      </c>
      <c r="Z25" s="13" t="s">
        <v>38</v>
      </c>
      <c r="AA25" s="13"/>
      <c r="AB25" s="13"/>
      <c r="AC25" s="122" t="s">
        <v>39</v>
      </c>
      <c r="AD25" s="13" t="s">
        <v>40</v>
      </c>
      <c r="AE25" s="13"/>
      <c r="AF25" s="13"/>
      <c r="AG25" s="13" t="s">
        <v>41</v>
      </c>
      <c r="AH25" s="13" t="s">
        <v>42</v>
      </c>
      <c r="AI25" s="13"/>
      <c r="AJ25" s="13"/>
      <c r="AK25" s="13"/>
      <c r="AL25" s="13"/>
      <c r="AM25" s="13"/>
      <c r="AN25" s="13"/>
      <c r="AO25" s="13"/>
      <c r="AP25" s="13"/>
      <c r="AW25" s="14" t="s">
        <v>43</v>
      </c>
    </row>
    <row r="26" spans="2:49" ht="10.5" x14ac:dyDescent="0.2">
      <c r="B26" s="173">
        <v>38422</v>
      </c>
      <c r="C26" s="166" t="s">
        <v>131</v>
      </c>
      <c r="D26" s="166">
        <v>12</v>
      </c>
      <c r="E26" s="166">
        <v>18.45</v>
      </c>
      <c r="F26" s="166">
        <v>702</v>
      </c>
      <c r="G26" s="166">
        <v>137</v>
      </c>
      <c r="H26" s="166">
        <v>83.710000000000008</v>
      </c>
      <c r="I26" s="166">
        <v>2401.25</v>
      </c>
      <c r="J26" s="166">
        <v>4.51</v>
      </c>
      <c r="K26" s="166">
        <v>2595.25</v>
      </c>
      <c r="L26" s="167">
        <v>3.9870000000000001</v>
      </c>
      <c r="M26" s="166">
        <v>4.1120000000000001</v>
      </c>
      <c r="N26" s="166"/>
      <c r="O26" s="166"/>
      <c r="P26" s="166"/>
      <c r="Q26" s="168">
        <v>1712.4414367516918</v>
      </c>
      <c r="R26" s="168">
        <v>1.0967898832684824</v>
      </c>
      <c r="S26" s="168">
        <v>631.14056420233464</v>
      </c>
      <c r="T26" s="166"/>
      <c r="U26" s="180">
        <v>4112</v>
      </c>
      <c r="V26" s="4"/>
      <c r="W26" s="4"/>
      <c r="X26" s="4"/>
      <c r="Y26" s="4"/>
      <c r="AC26" s="110"/>
      <c r="AF26" s="4"/>
    </row>
    <row r="27" spans="2:49" ht="10.5" x14ac:dyDescent="0.2">
      <c r="B27" s="173">
        <v>38426</v>
      </c>
      <c r="C27" s="166" t="s">
        <v>131</v>
      </c>
      <c r="D27" s="166">
        <v>6</v>
      </c>
      <c r="E27" s="166">
        <v>18.599999999999998</v>
      </c>
      <c r="F27" s="166">
        <v>699</v>
      </c>
      <c r="G27" s="166">
        <v>169</v>
      </c>
      <c r="H27" s="166">
        <v>165.05</v>
      </c>
      <c r="I27" s="166">
        <v>1794.5</v>
      </c>
      <c r="J27" s="166">
        <v>4.51</v>
      </c>
      <c r="K27" s="166">
        <v>1988.5</v>
      </c>
      <c r="L27" s="167">
        <v>3.9870000000000001</v>
      </c>
      <c r="M27" s="166">
        <v>5.032</v>
      </c>
      <c r="N27" s="166"/>
      <c r="O27" s="166"/>
      <c r="P27" s="166"/>
      <c r="Q27" s="168">
        <v>2804.1237113402062</v>
      </c>
      <c r="R27" s="168">
        <v>0.8962639109697933</v>
      </c>
      <c r="S27" s="168">
        <v>395.17090620031797</v>
      </c>
      <c r="T27" s="166"/>
      <c r="U27" s="180">
        <v>5032</v>
      </c>
      <c r="V27" s="4"/>
      <c r="W27" s="4"/>
      <c r="X27" s="4"/>
      <c r="Y27" s="4"/>
      <c r="AC27" s="112"/>
      <c r="AD27" s="18"/>
      <c r="AE27" s="18"/>
      <c r="AF27" s="18"/>
      <c r="AG27" s="18"/>
      <c r="AH27" s="18"/>
      <c r="AI27" s="18"/>
      <c r="AJ27" s="18"/>
      <c r="AK27" s="18"/>
      <c r="AL27" s="18"/>
      <c r="AM27" s="18"/>
      <c r="AN27" s="18"/>
      <c r="AO27" s="18"/>
      <c r="AP27" s="18"/>
    </row>
    <row r="28" spans="2:49" ht="10.5" x14ac:dyDescent="0.2">
      <c r="B28" s="173">
        <v>38431</v>
      </c>
      <c r="C28" s="166" t="s">
        <v>131</v>
      </c>
      <c r="D28" s="166">
        <v>7</v>
      </c>
      <c r="E28" s="166">
        <v>18.34</v>
      </c>
      <c r="F28" s="166">
        <v>725</v>
      </c>
      <c r="G28" s="166">
        <v>169</v>
      </c>
      <c r="H28" s="166">
        <v>271.65999999999997</v>
      </c>
      <c r="I28" s="166">
        <v>1681.25</v>
      </c>
      <c r="J28" s="166">
        <v>16.509999999999998</v>
      </c>
      <c r="K28" s="166">
        <v>1887.25</v>
      </c>
      <c r="L28" s="167">
        <v>4.7566007696007695</v>
      </c>
      <c r="M28" s="166">
        <v>5.702</v>
      </c>
      <c r="N28" s="166"/>
      <c r="O28" s="166"/>
      <c r="P28" s="166"/>
      <c r="Q28" s="168">
        <v>3391.524163568773</v>
      </c>
      <c r="R28" s="168">
        <v>2.8954752718344436</v>
      </c>
      <c r="S28" s="168">
        <v>330.98035776920381</v>
      </c>
      <c r="T28" s="166"/>
      <c r="U28" s="180">
        <v>5702</v>
      </c>
      <c r="V28" s="4"/>
      <c r="W28" s="4"/>
      <c r="X28" s="4"/>
      <c r="Y28" s="4"/>
      <c r="AC28" s="112"/>
      <c r="AD28" s="18"/>
      <c r="AE28" s="18"/>
      <c r="AF28" s="18"/>
      <c r="AG28" s="18"/>
      <c r="AH28" s="18"/>
      <c r="AI28" s="18"/>
      <c r="AJ28" s="18"/>
      <c r="AK28" s="18"/>
      <c r="AL28" s="18"/>
      <c r="AM28" s="18"/>
      <c r="AN28" s="18"/>
      <c r="AO28" s="18"/>
      <c r="AP28" s="18"/>
    </row>
    <row r="29" spans="2:49" ht="10.5" x14ac:dyDescent="0.2">
      <c r="B29" s="173">
        <v>38438</v>
      </c>
      <c r="C29" s="166" t="s">
        <v>131</v>
      </c>
      <c r="D29" s="166">
        <v>4</v>
      </c>
      <c r="E29" s="166">
        <v>18.55</v>
      </c>
      <c r="F29" s="166">
        <v>764</v>
      </c>
      <c r="G29" s="166">
        <v>171</v>
      </c>
      <c r="H29" s="166">
        <v>85.74</v>
      </c>
      <c r="I29" s="166">
        <v>2099.75</v>
      </c>
      <c r="J29" s="166">
        <v>19.72</v>
      </c>
      <c r="K29" s="166">
        <v>2308.96</v>
      </c>
      <c r="L29" s="167">
        <v>4.7548095468863583</v>
      </c>
      <c r="M29" s="166">
        <v>6.7520000000000007</v>
      </c>
      <c r="N29" s="166"/>
      <c r="O29" s="166"/>
      <c r="P29" s="166"/>
      <c r="Q29" s="168">
        <v>3215.6209072508636</v>
      </c>
      <c r="R29" s="168">
        <v>2.9206161137440754</v>
      </c>
      <c r="S29" s="168">
        <v>341.96682464454972</v>
      </c>
      <c r="T29" s="166"/>
      <c r="U29" s="180">
        <v>6752.0000000000009</v>
      </c>
      <c r="V29" s="4"/>
      <c r="W29" s="4"/>
      <c r="X29" s="4"/>
      <c r="Y29" s="4"/>
      <c r="AC29" s="112"/>
      <c r="AD29" s="18"/>
      <c r="AE29" s="18"/>
      <c r="AF29" s="18"/>
      <c r="AG29" s="18"/>
      <c r="AH29" s="18"/>
      <c r="AI29" s="18"/>
      <c r="AJ29" s="18"/>
      <c r="AK29" s="18"/>
      <c r="AL29" s="18"/>
      <c r="AM29" s="18"/>
      <c r="AN29" s="18"/>
      <c r="AO29" s="18"/>
      <c r="AP29" s="18"/>
    </row>
    <row r="30" spans="2:49" ht="10.5" x14ac:dyDescent="0.2">
      <c r="B30" s="173">
        <v>38442</v>
      </c>
      <c r="C30" s="166" t="s">
        <v>131</v>
      </c>
      <c r="D30" s="166">
        <v>7</v>
      </c>
      <c r="E30" s="166">
        <v>19.13</v>
      </c>
      <c r="F30" s="166">
        <v>750</v>
      </c>
      <c r="G30" s="166">
        <v>185</v>
      </c>
      <c r="H30" s="166">
        <v>246.94</v>
      </c>
      <c r="I30" s="166">
        <v>1496.75</v>
      </c>
      <c r="J30" s="166">
        <v>30.509999999999998</v>
      </c>
      <c r="K30" s="166">
        <v>1716.75</v>
      </c>
      <c r="L30" s="167">
        <v>5.8591872187218721</v>
      </c>
      <c r="M30" s="166">
        <v>6.7720000000000002</v>
      </c>
      <c r="N30" s="166"/>
      <c r="O30" s="166"/>
      <c r="P30" s="166"/>
      <c r="Q30" s="168">
        <v>4524.4696843160182</v>
      </c>
      <c r="R30" s="168">
        <v>4.5053160070880089</v>
      </c>
      <c r="S30" s="168">
        <v>253.50708800945068</v>
      </c>
      <c r="T30" s="166"/>
      <c r="U30" s="180">
        <v>6772</v>
      </c>
      <c r="V30" s="4"/>
      <c r="W30" s="4"/>
      <c r="X30" s="4"/>
      <c r="Y30" s="4"/>
      <c r="AC30" s="112"/>
      <c r="AD30" s="18"/>
      <c r="AE30" s="18"/>
      <c r="AF30" s="18"/>
      <c r="AG30" s="18"/>
      <c r="AH30" s="18"/>
      <c r="AI30" s="18"/>
      <c r="AJ30" s="18"/>
      <c r="AK30" s="18"/>
      <c r="AL30" s="18"/>
      <c r="AM30" s="18"/>
      <c r="AN30" s="18"/>
      <c r="AO30" s="18"/>
      <c r="AP30" s="18"/>
    </row>
    <row r="31" spans="2:49" ht="10.5" x14ac:dyDescent="0.2">
      <c r="B31" s="173">
        <v>38447</v>
      </c>
      <c r="C31" s="166" t="s">
        <v>131</v>
      </c>
      <c r="D31" s="166">
        <v>6</v>
      </c>
      <c r="E31" s="166">
        <v>19.13</v>
      </c>
      <c r="F31" s="166">
        <v>772</v>
      </c>
      <c r="G31" s="166">
        <v>183</v>
      </c>
      <c r="H31" s="166">
        <v>250</v>
      </c>
      <c r="I31" s="166">
        <v>1295</v>
      </c>
      <c r="J31" s="166">
        <v>41.51</v>
      </c>
      <c r="K31" s="166">
        <v>1526</v>
      </c>
      <c r="L31" s="167">
        <v>7.0754808013355595</v>
      </c>
      <c r="M31" s="166">
        <v>7.6319999999999997</v>
      </c>
      <c r="N31" s="166"/>
      <c r="O31" s="166"/>
      <c r="P31" s="166"/>
      <c r="Q31" s="168">
        <v>5893.4362934362925</v>
      </c>
      <c r="R31" s="168">
        <v>5.4389412997903568</v>
      </c>
      <c r="S31" s="168">
        <v>199.94758909853249</v>
      </c>
      <c r="T31" s="166"/>
      <c r="U31" s="180">
        <v>7632</v>
      </c>
      <c r="V31" s="4"/>
      <c r="W31" s="4"/>
      <c r="X31" s="4"/>
      <c r="Y31" s="4"/>
      <c r="AC31" s="112"/>
      <c r="AD31" s="18"/>
      <c r="AE31" s="18"/>
      <c r="AF31" s="18"/>
      <c r="AG31" s="18"/>
      <c r="AH31" s="18"/>
      <c r="AI31" s="18"/>
      <c r="AJ31" s="18"/>
      <c r="AK31" s="18"/>
      <c r="AL31" s="18"/>
      <c r="AM31" s="18"/>
      <c r="AN31" s="18"/>
      <c r="AO31" s="18"/>
      <c r="AP31" s="18"/>
    </row>
    <row r="32" spans="2:49" ht="10.5" x14ac:dyDescent="0.2">
      <c r="B32" s="173">
        <v>38448</v>
      </c>
      <c r="C32" s="166" t="s">
        <v>131</v>
      </c>
      <c r="D32" s="166">
        <v>2</v>
      </c>
      <c r="E32" s="166">
        <v>19.13</v>
      </c>
      <c r="F32" s="166">
        <v>778</v>
      </c>
      <c r="G32" s="166">
        <v>186</v>
      </c>
      <c r="H32" s="166">
        <v>250.84</v>
      </c>
      <c r="I32" s="166">
        <v>1355</v>
      </c>
      <c r="J32" s="166">
        <v>23.509999999999998</v>
      </c>
      <c r="K32" s="166">
        <v>1568</v>
      </c>
      <c r="L32" s="167">
        <v>5.5192580645161291</v>
      </c>
      <c r="M32" s="166">
        <v>7.5519999999999996</v>
      </c>
      <c r="N32" s="166"/>
      <c r="O32" s="166"/>
      <c r="P32" s="166"/>
      <c r="Q32" s="168">
        <v>5573.4317343173434</v>
      </c>
      <c r="R32" s="168">
        <v>3.113082627118644</v>
      </c>
      <c r="S32" s="168">
        <v>207.62711864406782</v>
      </c>
      <c r="T32" s="166"/>
      <c r="U32" s="180">
        <v>7552</v>
      </c>
      <c r="V32" s="4"/>
      <c r="W32" s="4"/>
      <c r="X32" s="4"/>
      <c r="Y32" s="4"/>
      <c r="AC32" s="112"/>
      <c r="AD32" s="18"/>
      <c r="AE32" s="18"/>
      <c r="AF32" s="18"/>
      <c r="AG32" s="18"/>
      <c r="AH32" s="18"/>
      <c r="AI32" s="18"/>
      <c r="AJ32" s="18"/>
      <c r="AK32" s="18"/>
      <c r="AL32" s="18"/>
      <c r="AM32" s="18"/>
      <c r="AN32" s="18"/>
      <c r="AO32" s="18"/>
      <c r="AP32" s="18"/>
    </row>
    <row r="33" spans="2:42" ht="10.5" x14ac:dyDescent="0.2">
      <c r="B33" s="173">
        <v>38450</v>
      </c>
      <c r="C33" s="166" t="s">
        <v>131</v>
      </c>
      <c r="D33" s="166">
        <v>4</v>
      </c>
      <c r="E33" s="166">
        <v>19.13</v>
      </c>
      <c r="F33" s="166">
        <v>795</v>
      </c>
      <c r="G33" s="166">
        <v>192</v>
      </c>
      <c r="H33" s="166">
        <v>242.89</v>
      </c>
      <c r="I33" s="166">
        <v>1190</v>
      </c>
      <c r="J33" s="166">
        <v>23.509999999999998</v>
      </c>
      <c r="K33" s="166">
        <v>1403</v>
      </c>
      <c r="L33" s="167">
        <v>5.754441860465116</v>
      </c>
      <c r="M33" s="166">
        <v>7.8520000000000003</v>
      </c>
      <c r="N33" s="166"/>
      <c r="O33" s="166"/>
      <c r="P33" s="166"/>
      <c r="Q33" s="168">
        <v>6598.319327731092</v>
      </c>
      <c r="R33" s="168">
        <v>2.994141619969434</v>
      </c>
      <c r="S33" s="168">
        <v>178.68059093224656</v>
      </c>
      <c r="T33" s="166"/>
      <c r="U33" s="180">
        <v>7852</v>
      </c>
      <c r="V33" s="4"/>
      <c r="W33" s="4"/>
      <c r="X33" s="4"/>
      <c r="Y33" s="4"/>
      <c r="AC33" s="112"/>
      <c r="AD33" s="18"/>
      <c r="AE33" s="18"/>
      <c r="AF33" s="18"/>
      <c r="AG33" s="18"/>
      <c r="AH33" s="18"/>
      <c r="AI33" s="18"/>
      <c r="AJ33" s="18"/>
      <c r="AK33" s="18"/>
      <c r="AL33" s="18"/>
      <c r="AM33" s="18"/>
      <c r="AN33" s="18"/>
      <c r="AO33" s="18"/>
      <c r="AP33" s="18"/>
    </row>
    <row r="34" spans="2:42" ht="10.5" x14ac:dyDescent="0.2">
      <c r="B34" s="173">
        <v>38477</v>
      </c>
      <c r="C34" s="166" t="s">
        <v>131</v>
      </c>
      <c r="D34" s="166">
        <v>6</v>
      </c>
      <c r="E34" s="166">
        <v>18.55</v>
      </c>
      <c r="F34" s="166">
        <v>796</v>
      </c>
      <c r="G34" s="166">
        <v>189</v>
      </c>
      <c r="H34" s="166">
        <v>122.69</v>
      </c>
      <c r="I34" s="166">
        <v>1160</v>
      </c>
      <c r="J34" s="166">
        <v>4.51</v>
      </c>
      <c r="K34" s="166">
        <v>1354</v>
      </c>
      <c r="L34" s="167">
        <v>3.9870000000000001</v>
      </c>
      <c r="M34" s="166">
        <v>9.2620000000000005</v>
      </c>
      <c r="N34" s="166"/>
      <c r="O34" s="166"/>
      <c r="P34" s="166"/>
      <c r="Q34" s="168">
        <v>7984.4827586206902</v>
      </c>
      <c r="R34" s="168">
        <v>0.48693586698337288</v>
      </c>
      <c r="S34" s="168">
        <v>146.18872813647161</v>
      </c>
      <c r="T34" s="166"/>
      <c r="U34" s="180">
        <v>9262</v>
      </c>
      <c r="V34" s="4"/>
      <c r="W34" s="4"/>
      <c r="X34" s="4"/>
      <c r="Y34" s="4"/>
      <c r="AC34" s="112"/>
      <c r="AD34" s="18"/>
      <c r="AE34" s="18"/>
      <c r="AF34" s="18"/>
      <c r="AG34" s="18"/>
      <c r="AH34" s="18"/>
      <c r="AI34" s="18"/>
      <c r="AJ34" s="18"/>
      <c r="AK34" s="18"/>
      <c r="AL34" s="18"/>
      <c r="AM34" s="18"/>
      <c r="AN34" s="18"/>
      <c r="AO34" s="18"/>
      <c r="AP34" s="18"/>
    </row>
    <row r="35" spans="2:42" ht="10.5" x14ac:dyDescent="0.2">
      <c r="B35" s="173">
        <v>38493</v>
      </c>
      <c r="C35" s="166" t="s">
        <v>131</v>
      </c>
      <c r="D35" s="166">
        <v>6</v>
      </c>
      <c r="E35" s="166">
        <v>18.13</v>
      </c>
      <c r="F35" s="166">
        <v>857</v>
      </c>
      <c r="G35" s="166">
        <v>195</v>
      </c>
      <c r="H35" s="166">
        <v>157.26999999999998</v>
      </c>
      <c r="I35" s="166">
        <v>909.5</v>
      </c>
      <c r="J35" s="166">
        <v>34.51</v>
      </c>
      <c r="K35" s="166">
        <v>1133.5</v>
      </c>
      <c r="L35" s="167">
        <v>7.7113947858473004</v>
      </c>
      <c r="M35" s="166">
        <v>10.052</v>
      </c>
      <c r="N35" s="166"/>
      <c r="O35" s="166"/>
      <c r="P35" s="166"/>
      <c r="Q35" s="168">
        <v>11052.226498075865</v>
      </c>
      <c r="R35" s="168">
        <v>3.4331476323119778</v>
      </c>
      <c r="S35" s="168">
        <v>112.76362912853163</v>
      </c>
      <c r="T35" s="166"/>
      <c r="U35" s="180">
        <v>10052</v>
      </c>
      <c r="V35" s="4"/>
      <c r="W35" s="4"/>
      <c r="X35" s="4"/>
      <c r="Y35" s="4"/>
      <c r="AC35" s="112"/>
      <c r="AD35" s="18"/>
      <c r="AE35" s="18"/>
      <c r="AF35" s="18"/>
      <c r="AG35" s="18"/>
      <c r="AH35" s="18"/>
      <c r="AI35" s="18"/>
      <c r="AJ35" s="18"/>
      <c r="AK35" s="18"/>
      <c r="AL35" s="18"/>
      <c r="AM35" s="18"/>
      <c r="AN35" s="18"/>
      <c r="AO35" s="18"/>
      <c r="AP35" s="18"/>
    </row>
    <row r="36" spans="2:42" ht="10.5" x14ac:dyDescent="0.2">
      <c r="B36" s="173">
        <v>38510</v>
      </c>
      <c r="C36" s="166" t="s">
        <v>131</v>
      </c>
      <c r="D36" s="166">
        <v>3</v>
      </c>
      <c r="E36" s="166">
        <v>18.13</v>
      </c>
      <c r="F36" s="166">
        <v>828</v>
      </c>
      <c r="G36" s="166">
        <v>196</v>
      </c>
      <c r="H36" s="166">
        <v>117.7</v>
      </c>
      <c r="I36" s="166">
        <v>381.5</v>
      </c>
      <c r="J36" s="166">
        <v>116.51</v>
      </c>
      <c r="K36" s="166">
        <v>687.5</v>
      </c>
      <c r="L36" s="167">
        <v>35.141381084840056</v>
      </c>
      <c r="M36" s="166">
        <v>10.481999999999999</v>
      </c>
      <c r="N36" s="166"/>
      <c r="O36" s="166"/>
      <c r="P36" s="166"/>
      <c r="Q36" s="168">
        <v>27475.753604193967</v>
      </c>
      <c r="R36" s="168">
        <v>11.115245182217135</v>
      </c>
      <c r="S36" s="168">
        <v>65.588628124403741</v>
      </c>
      <c r="T36" s="166"/>
      <c r="U36" s="180">
        <v>10482</v>
      </c>
      <c r="V36" s="4"/>
      <c r="W36" s="4"/>
      <c r="X36" s="4"/>
      <c r="Y36" s="4"/>
      <c r="AC36" s="112"/>
      <c r="AD36" s="18"/>
      <c r="AE36" s="18"/>
      <c r="AF36" s="18"/>
      <c r="AG36" s="18"/>
      <c r="AH36" s="18"/>
      <c r="AI36" s="18"/>
      <c r="AJ36" s="18"/>
      <c r="AK36" s="18"/>
      <c r="AL36" s="18"/>
      <c r="AM36" s="18"/>
      <c r="AN36" s="18"/>
      <c r="AO36" s="18"/>
      <c r="AP36" s="18"/>
    </row>
    <row r="37" spans="2:42" ht="10.5" x14ac:dyDescent="0.2">
      <c r="B37" s="173">
        <v>38520</v>
      </c>
      <c r="C37" s="166" t="s">
        <v>131</v>
      </c>
      <c r="D37" s="166">
        <v>14</v>
      </c>
      <c r="E37" s="166">
        <v>18.13</v>
      </c>
      <c r="F37" s="166">
        <v>866</v>
      </c>
      <c r="G37" s="166">
        <v>193</v>
      </c>
      <c r="H37" s="166">
        <v>73</v>
      </c>
      <c r="I37" s="166">
        <v>360.5</v>
      </c>
      <c r="J37" s="166">
        <v>53.51</v>
      </c>
      <c r="K37" s="166">
        <v>603.5</v>
      </c>
      <c r="L37" s="167">
        <v>21.772843920145192</v>
      </c>
      <c r="M37" s="166">
        <v>10.242000000000001</v>
      </c>
      <c r="N37" s="166"/>
      <c r="O37" s="166"/>
      <c r="P37" s="166"/>
      <c r="Q37" s="168">
        <v>28410.540915395286</v>
      </c>
      <c r="R37" s="168">
        <v>5.2245655145479395</v>
      </c>
      <c r="S37" s="168">
        <v>58.924038273774649</v>
      </c>
      <c r="T37" s="166"/>
      <c r="U37" s="180">
        <v>10242</v>
      </c>
      <c r="V37" s="4"/>
      <c r="W37" s="4"/>
      <c r="X37" s="4"/>
      <c r="Y37" s="4"/>
      <c r="AC37" s="112"/>
      <c r="AD37" s="18"/>
      <c r="AE37" s="18"/>
      <c r="AF37" s="18"/>
      <c r="AG37" s="18"/>
      <c r="AH37" s="18"/>
      <c r="AI37" s="18"/>
      <c r="AJ37" s="18"/>
      <c r="AK37" s="18"/>
      <c r="AL37" s="18"/>
      <c r="AM37" s="18"/>
      <c r="AN37" s="18"/>
      <c r="AO37" s="18"/>
      <c r="AP37" s="18"/>
    </row>
    <row r="38" spans="2:42" ht="10.5" x14ac:dyDescent="0.2">
      <c r="B38" s="173">
        <v>38521</v>
      </c>
      <c r="C38" s="166" t="s">
        <v>131</v>
      </c>
      <c r="D38" s="166">
        <v>6</v>
      </c>
      <c r="E38" s="166">
        <v>23.13</v>
      </c>
      <c r="F38" s="166">
        <v>735</v>
      </c>
      <c r="G38" s="166">
        <v>196</v>
      </c>
      <c r="H38" s="166">
        <v>328.89</v>
      </c>
      <c r="I38" s="166">
        <v>443</v>
      </c>
      <c r="J38" s="166">
        <v>70.510000000000005</v>
      </c>
      <c r="K38" s="166">
        <v>703</v>
      </c>
      <c r="L38" s="167">
        <v>21.587000000000003</v>
      </c>
      <c r="M38" s="166">
        <v>10.722</v>
      </c>
      <c r="N38" s="166"/>
      <c r="O38" s="166"/>
      <c r="P38" s="166"/>
      <c r="Q38" s="168">
        <v>24203.160270880362</v>
      </c>
      <c r="R38" s="168">
        <v>6.5761984704346208</v>
      </c>
      <c r="S38" s="168">
        <v>65.566125722812913</v>
      </c>
      <c r="T38" s="166"/>
      <c r="U38" s="180">
        <v>10722</v>
      </c>
      <c r="V38" s="4"/>
      <c r="W38" s="4"/>
      <c r="X38" s="4"/>
      <c r="Y38" s="4"/>
      <c r="AC38" s="112"/>
      <c r="AD38" s="18"/>
      <c r="AE38" s="18"/>
      <c r="AF38" s="18"/>
      <c r="AG38" s="18"/>
      <c r="AH38" s="18"/>
      <c r="AI38" s="18"/>
      <c r="AJ38" s="18"/>
      <c r="AK38" s="18"/>
      <c r="AL38" s="18"/>
      <c r="AM38" s="18"/>
      <c r="AN38" s="18"/>
      <c r="AO38" s="18"/>
      <c r="AP38" s="18"/>
    </row>
    <row r="39" spans="2:42" ht="10.5" x14ac:dyDescent="0.2">
      <c r="B39" s="173">
        <v>38522</v>
      </c>
      <c r="C39" s="166" t="s">
        <v>131</v>
      </c>
      <c r="D39" s="166">
        <v>6</v>
      </c>
      <c r="E39" s="166">
        <v>27.13</v>
      </c>
      <c r="F39" s="166">
        <v>695</v>
      </c>
      <c r="G39" s="166">
        <v>197</v>
      </c>
      <c r="H39" s="166">
        <v>194.18</v>
      </c>
      <c r="I39" s="166">
        <v>653.75</v>
      </c>
      <c r="J39" s="166">
        <v>51.51</v>
      </c>
      <c r="K39" s="166">
        <v>894.75</v>
      </c>
      <c r="L39" s="167">
        <v>12.279898103220114</v>
      </c>
      <c r="M39" s="166">
        <v>10.842000000000001</v>
      </c>
      <c r="N39" s="166"/>
      <c r="O39" s="166"/>
      <c r="P39" s="166"/>
      <c r="Q39" s="168">
        <v>16584.321223709368</v>
      </c>
      <c r="R39" s="168">
        <v>4.7509684560044265</v>
      </c>
      <c r="S39" s="168">
        <v>82.526286662977313</v>
      </c>
      <c r="T39" s="166"/>
      <c r="U39" s="180">
        <v>10842</v>
      </c>
      <c r="V39" s="4"/>
      <c r="W39" s="4"/>
      <c r="X39" s="4"/>
      <c r="Y39" s="4"/>
      <c r="AC39" s="112"/>
      <c r="AD39" s="18"/>
      <c r="AE39" s="18"/>
      <c r="AF39" s="18"/>
      <c r="AG39" s="18"/>
      <c r="AH39" s="18"/>
      <c r="AI39" s="18"/>
      <c r="AJ39" s="18"/>
      <c r="AK39" s="18"/>
      <c r="AL39" s="18"/>
      <c r="AM39" s="18"/>
      <c r="AN39" s="18"/>
      <c r="AO39" s="18"/>
      <c r="AP39" s="18"/>
    </row>
    <row r="40" spans="2:42" ht="10.5" x14ac:dyDescent="0.2">
      <c r="B40" s="173">
        <v>38558</v>
      </c>
      <c r="C40" s="166" t="s">
        <v>131</v>
      </c>
      <c r="D40" s="166">
        <v>5</v>
      </c>
      <c r="E40" s="166">
        <v>25.759999999999998</v>
      </c>
      <c r="F40" s="166">
        <v>654</v>
      </c>
      <c r="G40" s="166">
        <v>195</v>
      </c>
      <c r="H40" s="166">
        <v>77.17</v>
      </c>
      <c r="I40" s="166">
        <v>706.67</v>
      </c>
      <c r="J40" s="166">
        <v>4.51</v>
      </c>
      <c r="K40" s="166">
        <v>900.67</v>
      </c>
      <c r="L40" s="167">
        <v>3.9870000000000001</v>
      </c>
      <c r="M40" s="166">
        <v>10.172000000000001</v>
      </c>
      <c r="N40" s="166"/>
      <c r="O40" s="166"/>
      <c r="P40" s="166"/>
      <c r="Q40" s="168">
        <v>14394.271725133374</v>
      </c>
      <c r="R40" s="168">
        <v>0.44337396775462046</v>
      </c>
      <c r="S40" s="168">
        <v>88.544042469524172</v>
      </c>
      <c r="T40" s="166"/>
      <c r="U40" s="180">
        <v>10172</v>
      </c>
      <c r="V40" s="4"/>
      <c r="W40" s="4"/>
      <c r="X40" s="4"/>
      <c r="Y40" s="4"/>
      <c r="AC40" s="112"/>
      <c r="AD40" s="18"/>
      <c r="AE40" s="18"/>
      <c r="AF40" s="18"/>
      <c r="AG40" s="18"/>
      <c r="AH40" s="18"/>
      <c r="AI40" s="18"/>
      <c r="AJ40" s="18"/>
      <c r="AK40" s="18"/>
      <c r="AL40" s="18"/>
      <c r="AM40" s="18"/>
      <c r="AN40" s="18"/>
      <c r="AO40" s="18"/>
      <c r="AP40" s="18"/>
    </row>
    <row r="41" spans="2:42" ht="10.5" x14ac:dyDescent="0.2">
      <c r="B41" s="173">
        <v>38562</v>
      </c>
      <c r="C41" s="166" t="s">
        <v>131</v>
      </c>
      <c r="D41" s="166">
        <v>6</v>
      </c>
      <c r="E41" s="166">
        <v>28.669999999999998</v>
      </c>
      <c r="F41" s="166">
        <v>660</v>
      </c>
      <c r="G41" s="166">
        <v>191</v>
      </c>
      <c r="H41" s="166">
        <v>78.2</v>
      </c>
      <c r="I41" s="166">
        <v>583.45000000000005</v>
      </c>
      <c r="J41" s="166">
        <v>92.37</v>
      </c>
      <c r="K41" s="166">
        <v>865.31</v>
      </c>
      <c r="L41" s="167">
        <v>20.338826692226093</v>
      </c>
      <c r="M41" s="166">
        <v>10.332000000000001</v>
      </c>
      <c r="N41" s="166"/>
      <c r="O41" s="166"/>
      <c r="P41" s="166"/>
      <c r="Q41" s="168">
        <v>17708.458308338333</v>
      </c>
      <c r="R41" s="168">
        <v>8.9401858304297335</v>
      </c>
      <c r="S41" s="168">
        <v>83.750483933410749</v>
      </c>
      <c r="T41" s="166"/>
      <c r="U41" s="180">
        <v>10332</v>
      </c>
      <c r="V41" s="4"/>
      <c r="W41" s="4"/>
      <c r="X41" s="4"/>
      <c r="Y41" s="4"/>
      <c r="AC41" s="112"/>
      <c r="AD41" s="18"/>
      <c r="AE41" s="18"/>
      <c r="AF41" s="18"/>
      <c r="AG41" s="18"/>
      <c r="AH41" s="18"/>
      <c r="AI41" s="18"/>
      <c r="AJ41" s="18"/>
      <c r="AK41" s="18"/>
      <c r="AL41" s="18"/>
      <c r="AM41" s="18"/>
      <c r="AN41" s="18"/>
      <c r="AO41" s="18"/>
      <c r="AP41" s="18"/>
    </row>
    <row r="42" spans="2:42" ht="10.5" x14ac:dyDescent="0.2">
      <c r="B42" s="173">
        <v>38563</v>
      </c>
      <c r="C42" s="166" t="s">
        <v>131</v>
      </c>
      <c r="D42" s="166">
        <v>12</v>
      </c>
      <c r="E42" s="166">
        <v>20.64</v>
      </c>
      <c r="F42" s="166">
        <v>768.13</v>
      </c>
      <c r="G42" s="166">
        <v>185</v>
      </c>
      <c r="H42" s="166">
        <v>74.3</v>
      </c>
      <c r="I42" s="166">
        <v>729.69</v>
      </c>
      <c r="J42" s="166">
        <v>60.01</v>
      </c>
      <c r="K42" s="166">
        <v>979.19</v>
      </c>
      <c r="L42" s="167">
        <v>12.50985815199865</v>
      </c>
      <c r="M42" s="166">
        <v>10.022</v>
      </c>
      <c r="N42" s="166"/>
      <c r="O42" s="166"/>
      <c r="P42" s="166"/>
      <c r="Q42" s="168">
        <v>13734.599624498072</v>
      </c>
      <c r="R42" s="168">
        <v>5.9878267810816199</v>
      </c>
      <c r="S42" s="168">
        <v>97.704051087607269</v>
      </c>
      <c r="T42" s="166"/>
      <c r="U42" s="180">
        <v>10022</v>
      </c>
      <c r="V42" s="4"/>
      <c r="W42" s="4"/>
      <c r="X42" s="4"/>
      <c r="Y42" s="4"/>
      <c r="AC42" s="112"/>
      <c r="AD42" s="18"/>
      <c r="AE42" s="18"/>
      <c r="AF42" s="18"/>
      <c r="AG42" s="18"/>
      <c r="AH42" s="18"/>
      <c r="AI42" s="18"/>
      <c r="AJ42" s="18"/>
      <c r="AK42" s="18"/>
      <c r="AL42" s="18"/>
      <c r="AM42" s="18"/>
      <c r="AN42" s="18"/>
      <c r="AO42" s="18"/>
      <c r="AP42" s="18"/>
    </row>
    <row r="43" spans="2:42" ht="10.5" x14ac:dyDescent="0.2">
      <c r="B43" s="173">
        <v>38596</v>
      </c>
      <c r="C43" s="166" t="s">
        <v>131</v>
      </c>
      <c r="D43" s="166">
        <v>4</v>
      </c>
      <c r="E43" s="166">
        <v>20.43</v>
      </c>
      <c r="F43" s="166">
        <v>567</v>
      </c>
      <c r="G43" s="166">
        <v>135</v>
      </c>
      <c r="H43" s="166">
        <v>73</v>
      </c>
      <c r="I43" s="166">
        <v>628</v>
      </c>
      <c r="J43" s="166">
        <v>4.51</v>
      </c>
      <c r="K43" s="166">
        <v>822</v>
      </c>
      <c r="L43" s="167">
        <v>3.9870000000000001</v>
      </c>
      <c r="M43" s="166">
        <v>4.9619999999999997</v>
      </c>
      <c r="N43" s="166"/>
      <c r="O43" s="166"/>
      <c r="P43" s="166"/>
      <c r="Q43" s="168">
        <v>7901.2738853503179</v>
      </c>
      <c r="R43" s="168">
        <v>0.90890769850866582</v>
      </c>
      <c r="S43" s="168">
        <v>165.65900846432891</v>
      </c>
      <c r="T43" s="166"/>
      <c r="U43" s="180">
        <v>4962</v>
      </c>
      <c r="V43" s="4"/>
      <c r="W43" s="4"/>
      <c r="X43" s="4"/>
      <c r="Y43" s="4"/>
      <c r="AC43" s="112"/>
      <c r="AD43" s="18"/>
      <c r="AE43" s="18"/>
      <c r="AF43" s="18"/>
      <c r="AG43" s="18"/>
      <c r="AH43" s="18"/>
      <c r="AI43" s="18"/>
      <c r="AJ43" s="18"/>
      <c r="AK43" s="18"/>
      <c r="AL43" s="18"/>
      <c r="AM43" s="18"/>
      <c r="AN43" s="18"/>
      <c r="AO43" s="18"/>
      <c r="AP43" s="18"/>
    </row>
    <row r="44" spans="2:42" ht="10.5" x14ac:dyDescent="0.2">
      <c r="B44" s="173">
        <v>38597</v>
      </c>
      <c r="C44" s="166" t="s">
        <v>131</v>
      </c>
      <c r="D44" s="166">
        <v>5</v>
      </c>
      <c r="E44" s="166">
        <v>20.709999999999997</v>
      </c>
      <c r="F44" s="166">
        <v>564</v>
      </c>
      <c r="G44" s="166">
        <v>156</v>
      </c>
      <c r="H44" s="166">
        <v>73</v>
      </c>
      <c r="I44" s="166">
        <v>255</v>
      </c>
      <c r="J44" s="166">
        <v>40.51</v>
      </c>
      <c r="K44" s="166">
        <v>485</v>
      </c>
      <c r="L44" s="167">
        <v>26.916936305732484</v>
      </c>
      <c r="M44" s="166">
        <v>6.2119999999999997</v>
      </c>
      <c r="N44" s="166"/>
      <c r="O44" s="166"/>
      <c r="P44" s="166"/>
      <c r="Q44" s="168">
        <v>24360.784313725489</v>
      </c>
      <c r="R44" s="168">
        <v>6.5212491951062459</v>
      </c>
      <c r="S44" s="168">
        <v>78.074694140373481</v>
      </c>
      <c r="T44" s="166"/>
      <c r="U44" s="180">
        <v>6212</v>
      </c>
      <c r="V44" s="4"/>
      <c r="W44" s="4"/>
      <c r="X44" s="4"/>
      <c r="Y44" s="4"/>
      <c r="AC44" s="112"/>
      <c r="AD44" s="18"/>
      <c r="AE44" s="18"/>
      <c r="AF44" s="18"/>
      <c r="AG44" s="18"/>
      <c r="AH44" s="18"/>
      <c r="AI44" s="18"/>
      <c r="AJ44" s="18"/>
      <c r="AK44" s="18"/>
      <c r="AL44" s="18"/>
      <c r="AM44" s="18"/>
      <c r="AN44" s="18"/>
      <c r="AO44" s="18"/>
      <c r="AP44" s="18"/>
    </row>
    <row r="45" spans="2:42" ht="10.5" x14ac:dyDescent="0.2">
      <c r="B45" s="173">
        <v>38598</v>
      </c>
      <c r="C45" s="166" t="s">
        <v>131</v>
      </c>
      <c r="D45" s="166">
        <v>8.3000000000000007</v>
      </c>
      <c r="E45" s="166">
        <v>20.63</v>
      </c>
      <c r="F45" s="166">
        <v>569</v>
      </c>
      <c r="G45" s="166">
        <v>161</v>
      </c>
      <c r="H45" s="166">
        <v>73</v>
      </c>
      <c r="I45" s="166">
        <v>706</v>
      </c>
      <c r="J45" s="166">
        <v>53.9</v>
      </c>
      <c r="K45" s="166">
        <v>949.39</v>
      </c>
      <c r="L45" s="167">
        <v>11.935309435298283</v>
      </c>
      <c r="M45" s="166">
        <v>6.3719999999999999</v>
      </c>
      <c r="N45" s="166"/>
      <c r="O45" s="166"/>
      <c r="P45" s="166"/>
      <c r="Q45" s="168">
        <v>9025.4957507082163</v>
      </c>
      <c r="R45" s="168">
        <v>8.4588826114249844</v>
      </c>
      <c r="S45" s="168">
        <v>148.99403640929066</v>
      </c>
      <c r="T45" s="166"/>
      <c r="U45" s="180">
        <v>6372</v>
      </c>
      <c r="V45" s="4"/>
      <c r="W45" s="4"/>
      <c r="X45" s="4"/>
      <c r="Y45" s="4"/>
      <c r="AC45" s="112"/>
      <c r="AD45" s="18"/>
      <c r="AE45" s="18"/>
      <c r="AF45" s="18"/>
      <c r="AG45" s="18"/>
      <c r="AH45" s="18"/>
      <c r="AI45" s="18"/>
      <c r="AJ45" s="18"/>
      <c r="AK45" s="18"/>
      <c r="AL45" s="18"/>
      <c r="AM45" s="18"/>
      <c r="AN45" s="18"/>
      <c r="AO45" s="18"/>
      <c r="AP45" s="18"/>
    </row>
    <row r="46" spans="2:42" ht="10.5" x14ac:dyDescent="0.2">
      <c r="B46" s="173">
        <v>38599</v>
      </c>
      <c r="C46" s="166" t="s">
        <v>131</v>
      </c>
      <c r="D46" s="166">
        <v>13</v>
      </c>
      <c r="E46" s="166">
        <v>22.27</v>
      </c>
      <c r="F46" s="166">
        <v>306</v>
      </c>
      <c r="G46" s="166">
        <v>166</v>
      </c>
      <c r="H46" s="166">
        <v>73</v>
      </c>
      <c r="I46" s="166">
        <v>155</v>
      </c>
      <c r="J46" s="166">
        <v>44.44</v>
      </c>
      <c r="K46" s="166">
        <v>388.93</v>
      </c>
      <c r="L46" s="167">
        <v>69.521219596257993</v>
      </c>
      <c r="M46" s="166">
        <v>7.032</v>
      </c>
      <c r="N46" s="166"/>
      <c r="O46" s="166"/>
      <c r="P46" s="166"/>
      <c r="Q46" s="168">
        <v>45367.741935483871</v>
      </c>
      <c r="R46" s="168">
        <v>6.319681456200227</v>
      </c>
      <c r="S46" s="168">
        <v>55.308589306029582</v>
      </c>
      <c r="T46" s="166"/>
      <c r="U46" s="180">
        <v>7032</v>
      </c>
      <c r="V46" s="4"/>
      <c r="W46" s="4"/>
      <c r="X46" s="4"/>
      <c r="Y46" s="4"/>
      <c r="AC46" s="112"/>
      <c r="AD46" s="18"/>
      <c r="AE46" s="18"/>
      <c r="AF46" s="18"/>
      <c r="AG46" s="18"/>
      <c r="AH46" s="18"/>
      <c r="AI46" s="18"/>
      <c r="AJ46" s="18"/>
      <c r="AK46" s="18"/>
      <c r="AL46" s="18"/>
      <c r="AM46" s="18"/>
      <c r="AN46" s="18"/>
      <c r="AO46" s="18"/>
      <c r="AP46" s="18"/>
    </row>
    <row r="47" spans="2:42" ht="10.5" x14ac:dyDescent="0.2">
      <c r="B47" s="173">
        <v>38692</v>
      </c>
      <c r="C47" s="166" t="s">
        <v>131</v>
      </c>
      <c r="D47" s="166">
        <v>11</v>
      </c>
      <c r="E47" s="166">
        <v>26.13</v>
      </c>
      <c r="F47" s="166">
        <v>585</v>
      </c>
      <c r="G47" s="166">
        <v>102</v>
      </c>
      <c r="H47" s="166">
        <v>73</v>
      </c>
      <c r="I47" s="166">
        <v>237</v>
      </c>
      <c r="J47" s="166">
        <v>4.51</v>
      </c>
      <c r="K47" s="166">
        <v>431</v>
      </c>
      <c r="L47" s="167">
        <v>3.9870000000000001</v>
      </c>
      <c r="M47" s="166">
        <v>2.6819999999999999</v>
      </c>
      <c r="N47" s="166"/>
      <c r="O47" s="166"/>
      <c r="P47" s="166"/>
      <c r="Q47" s="168">
        <v>11316.455696202531</v>
      </c>
      <c r="R47" s="168">
        <v>1.6815809097688292</v>
      </c>
      <c r="S47" s="168">
        <v>160.70096942580165</v>
      </c>
      <c r="T47" s="166"/>
      <c r="U47" s="180">
        <v>2682</v>
      </c>
      <c r="V47" s="4"/>
      <c r="W47" s="4"/>
      <c r="X47" s="4"/>
      <c r="Y47" s="4"/>
      <c r="AC47" s="112"/>
      <c r="AD47" s="18"/>
      <c r="AE47" s="18"/>
      <c r="AF47" s="18"/>
      <c r="AG47" s="18"/>
      <c r="AH47" s="18"/>
      <c r="AI47" s="18"/>
      <c r="AJ47" s="18"/>
      <c r="AK47" s="18"/>
      <c r="AL47" s="18"/>
      <c r="AM47" s="18"/>
      <c r="AN47" s="18"/>
      <c r="AO47" s="18"/>
      <c r="AP47" s="18"/>
    </row>
    <row r="48" spans="2:42" ht="10.5" x14ac:dyDescent="0.2">
      <c r="B48" s="173">
        <v>38705</v>
      </c>
      <c r="C48" s="166" t="s">
        <v>131</v>
      </c>
      <c r="D48" s="166">
        <v>16</v>
      </c>
      <c r="E48" s="166">
        <v>25.58</v>
      </c>
      <c r="F48" s="166">
        <v>534</v>
      </c>
      <c r="G48" s="166">
        <v>84.17</v>
      </c>
      <c r="H48" s="166">
        <v>73</v>
      </c>
      <c r="I48" s="166">
        <v>135</v>
      </c>
      <c r="J48" s="166">
        <v>4.51</v>
      </c>
      <c r="K48" s="166">
        <v>329</v>
      </c>
      <c r="L48" s="167">
        <v>3.9870000000000001</v>
      </c>
      <c r="M48" s="166">
        <v>2.6320000000000001</v>
      </c>
      <c r="N48" s="166"/>
      <c r="O48" s="166"/>
      <c r="P48" s="166"/>
      <c r="Q48" s="168">
        <v>19496.296296296296</v>
      </c>
      <c r="R48" s="168">
        <v>1.7135258358662613</v>
      </c>
      <c r="S48" s="168">
        <v>125</v>
      </c>
      <c r="T48" s="166"/>
      <c r="U48" s="180">
        <v>2632</v>
      </c>
      <c r="V48" s="4"/>
      <c r="W48" s="4"/>
      <c r="X48" s="4"/>
      <c r="Y48" s="4"/>
      <c r="AC48" s="112"/>
      <c r="AD48" s="18"/>
      <c r="AE48" s="18"/>
      <c r="AF48" s="18"/>
      <c r="AG48" s="18"/>
      <c r="AH48" s="18"/>
      <c r="AI48" s="18"/>
      <c r="AJ48" s="18"/>
      <c r="AK48" s="18"/>
      <c r="AL48" s="18"/>
      <c r="AM48" s="18"/>
      <c r="AN48" s="18"/>
      <c r="AO48" s="18"/>
      <c r="AP48" s="18"/>
    </row>
    <row r="49" spans="2:42" ht="10.5" x14ac:dyDescent="0.2">
      <c r="B49" s="173">
        <v>38705</v>
      </c>
      <c r="C49" s="166" t="s">
        <v>131</v>
      </c>
      <c r="D49" s="166">
        <v>8</v>
      </c>
      <c r="E49" s="166">
        <v>25.55</v>
      </c>
      <c r="F49" s="166">
        <v>534</v>
      </c>
      <c r="G49" s="166">
        <v>84.22</v>
      </c>
      <c r="H49" s="166">
        <v>73</v>
      </c>
      <c r="I49" s="166">
        <v>135</v>
      </c>
      <c r="J49" s="166">
        <v>8.379999999999999</v>
      </c>
      <c r="K49" s="166">
        <v>332.87</v>
      </c>
      <c r="L49" s="167">
        <v>83.453119096509241</v>
      </c>
      <c r="M49" s="166">
        <v>2.6320000000000001</v>
      </c>
      <c r="N49" s="166"/>
      <c r="O49" s="166"/>
      <c r="P49" s="166"/>
      <c r="Q49" s="168">
        <v>19496.296296296296</v>
      </c>
      <c r="R49" s="168">
        <v>3.1838905775075981</v>
      </c>
      <c r="S49" s="168">
        <v>126.47036474164133</v>
      </c>
      <c r="T49" s="166"/>
      <c r="U49" s="180">
        <v>2632</v>
      </c>
      <c r="V49" s="4"/>
      <c r="W49" s="4"/>
      <c r="X49" s="4"/>
      <c r="Y49" s="4"/>
      <c r="AC49" s="112"/>
      <c r="AD49" s="18"/>
      <c r="AE49" s="18"/>
      <c r="AF49" s="18"/>
      <c r="AG49" s="18"/>
      <c r="AH49" s="18"/>
      <c r="AI49" s="18"/>
      <c r="AJ49" s="18"/>
      <c r="AK49" s="18"/>
      <c r="AL49" s="18"/>
      <c r="AM49" s="18"/>
      <c r="AN49" s="18"/>
      <c r="AO49" s="18"/>
      <c r="AP49" s="18"/>
    </row>
    <row r="50" spans="2:42" ht="10.5" x14ac:dyDescent="0.2">
      <c r="B50" s="173">
        <v>38706</v>
      </c>
      <c r="C50" s="166" t="s">
        <v>131</v>
      </c>
      <c r="D50" s="166">
        <v>7</v>
      </c>
      <c r="E50" s="166">
        <v>15.41</v>
      </c>
      <c r="F50" s="166">
        <v>548</v>
      </c>
      <c r="G50" s="166">
        <v>84.1</v>
      </c>
      <c r="H50" s="166">
        <v>73</v>
      </c>
      <c r="I50" s="166">
        <v>135</v>
      </c>
      <c r="J50" s="166">
        <v>4.51</v>
      </c>
      <c r="K50" s="166">
        <v>329</v>
      </c>
      <c r="L50" s="167">
        <v>3.9870000000000001</v>
      </c>
      <c r="M50" s="166">
        <v>2.6320000000000001</v>
      </c>
      <c r="N50" s="166"/>
      <c r="O50" s="166"/>
      <c r="P50" s="166"/>
      <c r="Q50" s="168">
        <v>19496.296296296296</v>
      </c>
      <c r="R50" s="168">
        <v>1.7135258358662613</v>
      </c>
      <c r="S50" s="168">
        <v>125</v>
      </c>
      <c r="T50" s="166"/>
      <c r="U50" s="180">
        <v>2632</v>
      </c>
      <c r="V50" s="4"/>
      <c r="W50" s="4"/>
      <c r="X50" s="4"/>
      <c r="Y50" s="4"/>
      <c r="AC50" s="112"/>
      <c r="AD50" s="18"/>
      <c r="AE50" s="18"/>
      <c r="AF50" s="18"/>
      <c r="AG50" s="18"/>
      <c r="AH50" s="18"/>
      <c r="AI50" s="18"/>
      <c r="AJ50" s="18"/>
      <c r="AK50" s="18"/>
      <c r="AL50" s="18"/>
      <c r="AM50" s="18"/>
      <c r="AN50" s="18"/>
      <c r="AO50" s="18"/>
      <c r="AP50" s="18"/>
    </row>
    <row r="51" spans="2:42" ht="10.5" x14ac:dyDescent="0.2">
      <c r="B51" s="173">
        <v>38849</v>
      </c>
      <c r="C51" s="166" t="s">
        <v>131</v>
      </c>
      <c r="D51" s="166">
        <v>7</v>
      </c>
      <c r="E51" s="166">
        <v>14.129999999999999</v>
      </c>
      <c r="F51" s="166">
        <v>670</v>
      </c>
      <c r="G51" s="166">
        <v>114</v>
      </c>
      <c r="H51" s="166">
        <v>73</v>
      </c>
      <c r="I51" s="166">
        <v>136</v>
      </c>
      <c r="J51" s="166">
        <v>9.51</v>
      </c>
      <c r="K51" s="166">
        <v>335</v>
      </c>
      <c r="L51" s="167">
        <v>75.415571428571425</v>
      </c>
      <c r="M51" s="166">
        <v>7.2219999999999995</v>
      </c>
      <c r="N51" s="166"/>
      <c r="O51" s="166"/>
      <c r="P51" s="166"/>
      <c r="Q51" s="168">
        <v>53102.94117647058</v>
      </c>
      <c r="R51" s="168">
        <v>1.316809747992246</v>
      </c>
      <c r="S51" s="168">
        <v>46.386042647466077</v>
      </c>
      <c r="T51" s="166"/>
      <c r="U51" s="180">
        <v>7221.9999999999991</v>
      </c>
      <c r="V51" s="4"/>
      <c r="W51" s="4"/>
      <c r="X51" s="4"/>
      <c r="Y51" s="4"/>
      <c r="AC51" s="112"/>
      <c r="AD51" s="18"/>
      <c r="AE51" s="18"/>
      <c r="AF51" s="18"/>
      <c r="AG51" s="18"/>
      <c r="AH51" s="18"/>
      <c r="AI51" s="18"/>
      <c r="AJ51" s="18"/>
      <c r="AK51" s="18"/>
      <c r="AL51" s="18"/>
      <c r="AM51" s="18"/>
      <c r="AN51" s="18"/>
      <c r="AO51" s="18"/>
      <c r="AP51" s="18"/>
    </row>
    <row r="52" spans="2:42" ht="10.5" x14ac:dyDescent="0.2">
      <c r="B52" s="173">
        <v>38874</v>
      </c>
      <c r="C52" s="166" t="s">
        <v>131</v>
      </c>
      <c r="D52" s="166">
        <v>10</v>
      </c>
      <c r="E52" s="166">
        <v>11.129999999999999</v>
      </c>
      <c r="F52" s="166">
        <v>720</v>
      </c>
      <c r="G52" s="166">
        <v>96</v>
      </c>
      <c r="H52" s="166">
        <v>73</v>
      </c>
      <c r="I52" s="166">
        <v>136</v>
      </c>
      <c r="J52" s="166">
        <v>19.509999999999998</v>
      </c>
      <c r="K52" s="166">
        <v>345</v>
      </c>
      <c r="L52" s="167">
        <v>92.222294117647053</v>
      </c>
      <c r="M52" s="166">
        <v>2.6320000000000001</v>
      </c>
      <c r="N52" s="166"/>
      <c r="O52" s="166"/>
      <c r="P52" s="166"/>
      <c r="Q52" s="168">
        <v>19352.941176470591</v>
      </c>
      <c r="R52" s="168">
        <v>7.4126139817629166</v>
      </c>
      <c r="S52" s="168">
        <v>131.07902735562308</v>
      </c>
      <c r="T52" s="166"/>
      <c r="U52" s="180">
        <v>2632</v>
      </c>
      <c r="V52" s="4"/>
      <c r="W52" s="4"/>
      <c r="X52" s="4"/>
      <c r="Y52" s="4"/>
      <c r="AC52" s="112"/>
      <c r="AD52" s="18"/>
      <c r="AE52" s="18"/>
      <c r="AF52" s="18"/>
      <c r="AG52" s="18"/>
      <c r="AH52" s="18"/>
      <c r="AI52" s="18"/>
      <c r="AJ52" s="18"/>
      <c r="AK52" s="18"/>
      <c r="AL52" s="18"/>
      <c r="AM52" s="18"/>
      <c r="AN52" s="18"/>
      <c r="AO52" s="18"/>
      <c r="AP52" s="18"/>
    </row>
    <row r="53" spans="2:42" ht="10.5" x14ac:dyDescent="0.2">
      <c r="B53" s="173">
        <v>39115</v>
      </c>
      <c r="C53" s="166" t="s">
        <v>131</v>
      </c>
      <c r="D53" s="166">
        <v>6</v>
      </c>
      <c r="E53" s="166">
        <v>99.13</v>
      </c>
      <c r="F53" s="166">
        <v>632</v>
      </c>
      <c r="G53" s="166">
        <v>82</v>
      </c>
      <c r="H53" s="166">
        <v>73</v>
      </c>
      <c r="I53" s="166">
        <v>136</v>
      </c>
      <c r="J53" s="166">
        <v>87.51</v>
      </c>
      <c r="K53" s="166">
        <v>413</v>
      </c>
      <c r="L53" s="167">
        <v>101.6340588235294</v>
      </c>
      <c r="M53" s="166">
        <v>2.972</v>
      </c>
      <c r="N53" s="166"/>
      <c r="O53" s="166"/>
      <c r="P53" s="166"/>
      <c r="Q53" s="168">
        <v>21852.941176470587</v>
      </c>
      <c r="R53" s="168">
        <v>29.444818304172276</v>
      </c>
      <c r="S53" s="168">
        <v>138.96366083445491</v>
      </c>
      <c r="T53" s="166"/>
      <c r="U53" s="180">
        <v>2972</v>
      </c>
      <c r="V53" s="4"/>
      <c r="W53" s="4"/>
      <c r="X53" s="4"/>
      <c r="Y53" s="4"/>
      <c r="AC53" s="112"/>
      <c r="AD53" s="18"/>
      <c r="AE53" s="18"/>
      <c r="AF53" s="18"/>
      <c r="AG53" s="18"/>
      <c r="AH53" s="18"/>
      <c r="AI53" s="18"/>
      <c r="AJ53" s="18"/>
      <c r="AK53" s="18"/>
      <c r="AL53" s="18"/>
      <c r="AM53" s="18"/>
      <c r="AN53" s="18"/>
      <c r="AO53" s="18"/>
      <c r="AP53" s="18"/>
    </row>
    <row r="54" spans="2:42" ht="10.5" x14ac:dyDescent="0.2">
      <c r="B54" s="173">
        <v>39133</v>
      </c>
      <c r="C54" s="166" t="s">
        <v>131</v>
      </c>
      <c r="D54" s="166">
        <v>24</v>
      </c>
      <c r="E54" s="166">
        <v>99.13</v>
      </c>
      <c r="F54" s="166">
        <v>583</v>
      </c>
      <c r="G54" s="166">
        <v>88</v>
      </c>
      <c r="H54" s="166">
        <v>73</v>
      </c>
      <c r="I54" s="166">
        <v>136</v>
      </c>
      <c r="J54" s="166">
        <v>5.12</v>
      </c>
      <c r="K54" s="166">
        <v>330.61</v>
      </c>
      <c r="L54" s="167">
        <v>27.358647509578546</v>
      </c>
      <c r="M54" s="166">
        <v>4.6920000000000002</v>
      </c>
      <c r="N54" s="166"/>
      <c r="O54" s="166"/>
      <c r="P54" s="166"/>
      <c r="Q54" s="168">
        <v>34500</v>
      </c>
      <c r="R54" s="168">
        <v>1.0912190963341859</v>
      </c>
      <c r="S54" s="168">
        <v>70.462489343563519</v>
      </c>
      <c r="T54" s="166"/>
      <c r="U54" s="180">
        <v>4692</v>
      </c>
      <c r="V54" s="4"/>
      <c r="W54" s="4"/>
      <c r="X54" s="4"/>
      <c r="Y54" s="4"/>
      <c r="AC54" s="112"/>
      <c r="AD54" s="18"/>
      <c r="AE54" s="18"/>
      <c r="AF54" s="18"/>
      <c r="AG54" s="18"/>
      <c r="AH54" s="18"/>
      <c r="AI54" s="18"/>
      <c r="AJ54" s="18"/>
      <c r="AK54" s="18"/>
      <c r="AL54" s="18"/>
      <c r="AM54" s="18"/>
      <c r="AN54" s="18"/>
      <c r="AO54" s="18"/>
      <c r="AP54" s="18"/>
    </row>
    <row r="55" spans="2:42" ht="10.5" x14ac:dyDescent="0.2">
      <c r="B55" s="173">
        <v>39143</v>
      </c>
      <c r="C55" s="166" t="s">
        <v>131</v>
      </c>
      <c r="D55" s="166">
        <v>14</v>
      </c>
      <c r="E55" s="166">
        <v>100.13</v>
      </c>
      <c r="F55" s="166">
        <v>560</v>
      </c>
      <c r="G55" s="166">
        <v>89</v>
      </c>
      <c r="H55" s="166">
        <v>73</v>
      </c>
      <c r="I55" s="166">
        <v>137</v>
      </c>
      <c r="J55" s="166">
        <v>4.51</v>
      </c>
      <c r="K55" s="166">
        <v>331</v>
      </c>
      <c r="L55" s="167">
        <v>3.9870000000000001</v>
      </c>
      <c r="M55" s="166">
        <v>3.4320000000000004</v>
      </c>
      <c r="N55" s="166"/>
      <c r="O55" s="166"/>
      <c r="P55" s="166"/>
      <c r="Q55" s="168">
        <v>25051.094890510954</v>
      </c>
      <c r="R55" s="168">
        <v>1.3141025641025639</v>
      </c>
      <c r="S55" s="168">
        <v>96.445221445221435</v>
      </c>
      <c r="T55" s="166"/>
      <c r="U55" s="180">
        <v>3432.0000000000005</v>
      </c>
      <c r="V55" s="4"/>
      <c r="W55" s="4"/>
      <c r="X55" s="4"/>
      <c r="Y55" s="4"/>
      <c r="AC55" s="112"/>
      <c r="AD55" s="18"/>
      <c r="AE55" s="18"/>
      <c r="AF55" s="18"/>
      <c r="AG55" s="18"/>
      <c r="AH55" s="18"/>
      <c r="AI55" s="18"/>
      <c r="AJ55" s="18"/>
      <c r="AK55" s="18"/>
      <c r="AL55" s="18"/>
      <c r="AM55" s="18"/>
      <c r="AN55" s="18"/>
      <c r="AO55" s="18"/>
      <c r="AP55" s="18"/>
    </row>
    <row r="56" spans="2:42" ht="10.5" x14ac:dyDescent="0.2">
      <c r="B56" s="173">
        <v>40295</v>
      </c>
      <c r="C56" s="166" t="s">
        <v>131</v>
      </c>
      <c r="D56" s="166">
        <v>0</v>
      </c>
      <c r="E56" s="166">
        <v>101.13</v>
      </c>
      <c r="F56" s="166">
        <v>37</v>
      </c>
      <c r="G56" s="166"/>
      <c r="H56" s="166">
        <v>73</v>
      </c>
      <c r="I56" s="166">
        <v>134</v>
      </c>
      <c r="J56" s="166">
        <v>4.51</v>
      </c>
      <c r="K56" s="166">
        <v>328</v>
      </c>
      <c r="L56" s="167">
        <v>3.9870000000000001</v>
      </c>
      <c r="M56" s="166">
        <v>2.6320000000000001</v>
      </c>
      <c r="N56" s="166"/>
      <c r="O56" s="166"/>
      <c r="P56" s="166"/>
      <c r="Q56" s="168">
        <v>19641.791044776121</v>
      </c>
      <c r="R56" s="168">
        <v>1.7135258358662613</v>
      </c>
      <c r="S56" s="168">
        <v>124.62006079027356</v>
      </c>
      <c r="T56" s="166"/>
      <c r="U56" s="180">
        <v>2632</v>
      </c>
      <c r="V56" s="4"/>
      <c r="W56" s="4"/>
      <c r="X56" s="4"/>
      <c r="Y56" s="4"/>
      <c r="AC56" s="112"/>
      <c r="AD56" s="18"/>
      <c r="AE56" s="18"/>
      <c r="AF56" s="18"/>
      <c r="AG56" s="18"/>
      <c r="AH56" s="18"/>
      <c r="AI56" s="18"/>
      <c r="AJ56" s="18"/>
      <c r="AK56" s="18"/>
      <c r="AL56" s="18"/>
      <c r="AM56" s="18"/>
      <c r="AN56" s="18"/>
      <c r="AO56" s="18"/>
      <c r="AP56" s="18"/>
    </row>
    <row r="57" spans="2:42" ht="10.5" x14ac:dyDescent="0.2">
      <c r="B57" s="173">
        <v>41475</v>
      </c>
      <c r="C57" s="166" t="s">
        <v>131</v>
      </c>
      <c r="D57" s="166">
        <v>10</v>
      </c>
      <c r="E57" s="166">
        <v>100.67999999999999</v>
      </c>
      <c r="F57" s="166">
        <v>246</v>
      </c>
      <c r="G57" s="166">
        <v>92.78</v>
      </c>
      <c r="H57" s="166">
        <v>465.86</v>
      </c>
      <c r="I57" s="166">
        <v>165</v>
      </c>
      <c r="J57" s="166">
        <v>4.51</v>
      </c>
      <c r="K57" s="166">
        <v>359</v>
      </c>
      <c r="L57" s="167">
        <v>3.9870000000000001</v>
      </c>
      <c r="M57" s="166">
        <v>2.6506000000000003</v>
      </c>
      <c r="N57" s="166">
        <v>3.1926000000000005</v>
      </c>
      <c r="O57" s="166">
        <v>0.54200000000000004</v>
      </c>
      <c r="P57" s="166"/>
      <c r="Q57" s="168">
        <v>16064.242424242426</v>
      </c>
      <c r="R57" s="168">
        <v>1.7015015468195878</v>
      </c>
      <c r="S57" s="168">
        <v>135.44103221912019</v>
      </c>
      <c r="T57" s="166"/>
      <c r="U57" s="180">
        <v>2650.6000000000004</v>
      </c>
      <c r="V57" s="4"/>
      <c r="W57" s="4"/>
      <c r="X57" s="4"/>
      <c r="Y57" s="4"/>
      <c r="AC57" s="112"/>
      <c r="AD57" s="18"/>
      <c r="AE57" s="18"/>
      <c r="AF57" s="18"/>
      <c r="AG57" s="18"/>
      <c r="AH57" s="18"/>
      <c r="AI57" s="18"/>
      <c r="AJ57" s="18"/>
      <c r="AK57" s="18"/>
      <c r="AL57" s="18"/>
      <c r="AM57" s="18"/>
      <c r="AN57" s="18"/>
      <c r="AO57" s="18"/>
      <c r="AP57" s="18"/>
    </row>
    <row r="58" spans="2:42" ht="10.5" x14ac:dyDescent="0.2">
      <c r="B58" s="173">
        <v>41500</v>
      </c>
      <c r="C58" s="166" t="s">
        <v>131</v>
      </c>
      <c r="D58" s="166">
        <v>16</v>
      </c>
      <c r="E58" s="166">
        <v>100.53</v>
      </c>
      <c r="F58" s="166">
        <v>195.3</v>
      </c>
      <c r="G58" s="166">
        <v>85</v>
      </c>
      <c r="H58" s="166">
        <v>705</v>
      </c>
      <c r="I58" s="166">
        <v>139.72999999999999</v>
      </c>
      <c r="J58" s="166">
        <v>4.51</v>
      </c>
      <c r="K58" s="166">
        <v>333.73</v>
      </c>
      <c r="L58" s="167">
        <v>3.9870000000000001</v>
      </c>
      <c r="M58" s="166">
        <v>2.843</v>
      </c>
      <c r="N58" s="166">
        <v>3.3849999999999998</v>
      </c>
      <c r="O58" s="166">
        <v>0.54200000000000004</v>
      </c>
      <c r="P58" s="166"/>
      <c r="Q58" s="168">
        <v>20346.382308738281</v>
      </c>
      <c r="R58" s="168">
        <v>1.5863524446007737</v>
      </c>
      <c r="S58" s="168">
        <v>117.38656348927191</v>
      </c>
      <c r="T58" s="166"/>
      <c r="U58" s="180">
        <v>2843</v>
      </c>
      <c r="V58" s="4"/>
      <c r="W58" s="4"/>
      <c r="X58" s="4"/>
      <c r="Y58" s="4"/>
      <c r="AC58" s="112"/>
      <c r="AD58" s="18"/>
      <c r="AE58" s="18"/>
      <c r="AF58" s="18"/>
      <c r="AG58" s="18"/>
      <c r="AH58" s="18"/>
      <c r="AI58" s="18"/>
      <c r="AJ58" s="18"/>
      <c r="AK58" s="18"/>
      <c r="AL58" s="18"/>
      <c r="AM58" s="18"/>
      <c r="AN58" s="18"/>
      <c r="AO58" s="18"/>
      <c r="AP58" s="18"/>
    </row>
    <row r="59" spans="2:42" ht="10.5" x14ac:dyDescent="0.2">
      <c r="B59" s="173">
        <v>41526</v>
      </c>
      <c r="C59" s="166" t="s">
        <v>131</v>
      </c>
      <c r="D59" s="166">
        <v>18</v>
      </c>
      <c r="E59" s="166">
        <v>100.63</v>
      </c>
      <c r="F59" s="166">
        <v>250</v>
      </c>
      <c r="G59" s="166">
        <v>81.3</v>
      </c>
      <c r="H59" s="166">
        <v>655</v>
      </c>
      <c r="I59" s="166">
        <v>138.9</v>
      </c>
      <c r="J59" s="166">
        <v>4.51</v>
      </c>
      <c r="K59" s="166">
        <v>332.9</v>
      </c>
      <c r="L59" s="167">
        <v>3.9870000000000001</v>
      </c>
      <c r="M59" s="166">
        <v>3.032</v>
      </c>
      <c r="N59" s="166">
        <v>3.5739999999999998</v>
      </c>
      <c r="O59" s="166">
        <v>0.54200000000000004</v>
      </c>
      <c r="P59" s="166"/>
      <c r="Q59" s="168">
        <v>21828.653707703383</v>
      </c>
      <c r="R59" s="168">
        <v>1.487467018469657</v>
      </c>
      <c r="S59" s="168">
        <v>109.79551451187334</v>
      </c>
      <c r="T59" s="166"/>
      <c r="U59" s="180">
        <v>3032</v>
      </c>
      <c r="V59" s="4"/>
      <c r="W59" s="4"/>
      <c r="X59" s="4"/>
      <c r="Y59" s="4"/>
      <c r="AC59" s="112"/>
      <c r="AD59" s="18"/>
      <c r="AE59" s="18"/>
      <c r="AF59" s="18"/>
      <c r="AG59" s="18"/>
      <c r="AH59" s="18"/>
      <c r="AI59" s="18"/>
      <c r="AJ59" s="18"/>
      <c r="AK59" s="18"/>
      <c r="AL59" s="18"/>
      <c r="AM59" s="18"/>
      <c r="AN59" s="18"/>
      <c r="AO59" s="18"/>
      <c r="AP59" s="18"/>
    </row>
    <row r="60" spans="2:42" ht="10.5" x14ac:dyDescent="0.2">
      <c r="B60" s="173">
        <v>41561</v>
      </c>
      <c r="C60" s="166" t="s">
        <v>131</v>
      </c>
      <c r="D60" s="166">
        <v>30</v>
      </c>
      <c r="E60" s="166">
        <v>101.13</v>
      </c>
      <c r="F60" s="166">
        <v>203.4</v>
      </c>
      <c r="G60" s="166">
        <v>83.4</v>
      </c>
      <c r="H60" s="166">
        <v>790.2</v>
      </c>
      <c r="I60" s="166">
        <v>141</v>
      </c>
      <c r="J60" s="166">
        <v>4.51</v>
      </c>
      <c r="K60" s="166">
        <v>335</v>
      </c>
      <c r="L60" s="167">
        <v>3.9870000000000001</v>
      </c>
      <c r="M60" s="166">
        <v>2.8820000000000001</v>
      </c>
      <c r="N60" s="166">
        <v>3.4240000000000004</v>
      </c>
      <c r="O60" s="166">
        <v>0.54200000000000004</v>
      </c>
      <c r="P60" s="166"/>
      <c r="Q60" s="168">
        <v>20439.716312056738</v>
      </c>
      <c r="R60" s="168">
        <v>1.5648854961832059</v>
      </c>
      <c r="S60" s="168">
        <v>116.23872310895212</v>
      </c>
      <c r="T60" s="166"/>
      <c r="U60" s="180">
        <v>2882</v>
      </c>
      <c r="V60" s="4"/>
      <c r="W60" s="4"/>
      <c r="X60" s="4"/>
      <c r="Y60" s="4"/>
      <c r="AC60" s="112"/>
      <c r="AD60" s="18"/>
      <c r="AE60" s="18"/>
      <c r="AF60" s="18"/>
      <c r="AG60" s="18"/>
      <c r="AH60" s="18"/>
      <c r="AI60" s="18"/>
      <c r="AJ60" s="18"/>
      <c r="AK60" s="18"/>
      <c r="AL60" s="18"/>
      <c r="AM60" s="18"/>
      <c r="AN60" s="18"/>
      <c r="AO60" s="18"/>
      <c r="AP60" s="18"/>
    </row>
    <row r="61" spans="2:42" ht="10.5" x14ac:dyDescent="0.2">
      <c r="B61" s="173">
        <v>41582</v>
      </c>
      <c r="C61" s="166" t="s">
        <v>131</v>
      </c>
      <c r="D61" s="166">
        <v>14</v>
      </c>
      <c r="E61" s="166">
        <v>100.42999999999999</v>
      </c>
      <c r="F61" s="166">
        <v>237</v>
      </c>
      <c r="G61" s="166">
        <v>84.5</v>
      </c>
      <c r="H61" s="166">
        <v>777</v>
      </c>
      <c r="I61" s="166">
        <v>139.79</v>
      </c>
      <c r="J61" s="166">
        <v>4.51</v>
      </c>
      <c r="K61" s="166">
        <v>333.79</v>
      </c>
      <c r="L61" s="167">
        <v>3.9870000000000001</v>
      </c>
      <c r="M61" s="166">
        <v>2.972</v>
      </c>
      <c r="N61" s="166">
        <v>3.5140000000000002</v>
      </c>
      <c r="O61" s="166">
        <v>0.54200000000000004</v>
      </c>
      <c r="P61" s="166"/>
      <c r="Q61" s="168">
        <v>21260.462121754059</v>
      </c>
      <c r="R61" s="168">
        <v>1.5174966352624495</v>
      </c>
      <c r="S61" s="168">
        <v>112.31157469717363</v>
      </c>
      <c r="T61" s="166"/>
      <c r="U61" s="180">
        <v>2972</v>
      </c>
      <c r="V61" s="4"/>
      <c r="W61" s="4"/>
      <c r="X61" s="4"/>
      <c r="Y61" s="4"/>
      <c r="AC61" s="112"/>
      <c r="AD61" s="18"/>
      <c r="AE61" s="18"/>
      <c r="AF61" s="18"/>
      <c r="AG61" s="18"/>
      <c r="AH61" s="18"/>
      <c r="AI61" s="18"/>
      <c r="AJ61" s="18"/>
      <c r="AK61" s="18"/>
      <c r="AL61" s="18"/>
      <c r="AM61" s="18"/>
      <c r="AN61" s="18"/>
      <c r="AO61" s="18"/>
      <c r="AP61" s="18"/>
    </row>
    <row r="62" spans="2:42" ht="10.5" x14ac:dyDescent="0.2">
      <c r="B62" s="173">
        <v>41645</v>
      </c>
      <c r="C62" s="166" t="s">
        <v>131</v>
      </c>
      <c r="D62" s="166">
        <v>3</v>
      </c>
      <c r="E62" s="166">
        <v>100.66</v>
      </c>
      <c r="F62" s="166">
        <v>240.96</v>
      </c>
      <c r="G62" s="166">
        <v>80.83</v>
      </c>
      <c r="H62" s="166">
        <v>941.01</v>
      </c>
      <c r="I62" s="166">
        <v>137.52000000000001</v>
      </c>
      <c r="J62" s="166">
        <v>4.51</v>
      </c>
      <c r="K62" s="166">
        <v>331.52</v>
      </c>
      <c r="L62" s="167">
        <v>3.9870000000000001</v>
      </c>
      <c r="M62" s="166">
        <v>2.6320000000000001</v>
      </c>
      <c r="N62" s="166">
        <v>3.1740000000000004</v>
      </c>
      <c r="O62" s="166">
        <v>0.54200000000000004</v>
      </c>
      <c r="P62" s="166"/>
      <c r="Q62" s="168">
        <v>19139.034322280397</v>
      </c>
      <c r="R62" s="168">
        <v>1.7135258358662613</v>
      </c>
      <c r="S62" s="168">
        <v>125.95744680851062</v>
      </c>
      <c r="T62" s="166"/>
      <c r="U62" s="180">
        <v>2632</v>
      </c>
      <c r="V62" s="4"/>
      <c r="W62" s="4"/>
      <c r="X62" s="4"/>
      <c r="Y62" s="4"/>
      <c r="AC62" s="112"/>
      <c r="AD62" s="18"/>
      <c r="AE62" s="18"/>
      <c r="AF62" s="18"/>
      <c r="AG62" s="18"/>
      <c r="AH62" s="18"/>
      <c r="AI62" s="18"/>
      <c r="AJ62" s="18"/>
      <c r="AK62" s="18"/>
      <c r="AL62" s="18"/>
      <c r="AM62" s="18"/>
      <c r="AN62" s="18"/>
      <c r="AO62" s="18"/>
      <c r="AP62" s="18"/>
    </row>
    <row r="63" spans="2:42" ht="10.5" x14ac:dyDescent="0.2">
      <c r="B63" s="173">
        <v>41784</v>
      </c>
      <c r="C63" s="166" t="s">
        <v>131</v>
      </c>
      <c r="D63" s="166">
        <v>28</v>
      </c>
      <c r="E63" s="166">
        <v>100.50999999999999</v>
      </c>
      <c r="F63" s="166">
        <v>216.23</v>
      </c>
      <c r="G63" s="166">
        <v>90.3</v>
      </c>
      <c r="H63" s="166">
        <v>807.4</v>
      </c>
      <c r="I63" s="166">
        <v>232.28</v>
      </c>
      <c r="J63" s="166">
        <v>4.51</v>
      </c>
      <c r="K63" s="166">
        <v>426.28</v>
      </c>
      <c r="L63" s="167">
        <v>3.9870000000000001</v>
      </c>
      <c r="M63" s="166">
        <v>2.8920000000000003</v>
      </c>
      <c r="N63" s="166">
        <v>3.4340000000000002</v>
      </c>
      <c r="O63" s="166">
        <v>0.54200000000000004</v>
      </c>
      <c r="P63" s="166"/>
      <c r="Q63" s="168">
        <v>12450.490786981232</v>
      </c>
      <c r="R63" s="168">
        <v>1.5594744121715074</v>
      </c>
      <c r="S63" s="168">
        <v>147.39972337482709</v>
      </c>
      <c r="T63" s="166"/>
      <c r="U63" s="180">
        <v>2892.0000000000005</v>
      </c>
      <c r="V63" s="4"/>
      <c r="W63" s="4"/>
      <c r="X63" s="4"/>
      <c r="Y63" s="4"/>
      <c r="AC63" s="112"/>
      <c r="AD63" s="18"/>
      <c r="AE63" s="18"/>
      <c r="AF63" s="18"/>
      <c r="AG63" s="18"/>
      <c r="AH63" s="18"/>
      <c r="AI63" s="18"/>
      <c r="AJ63" s="18"/>
      <c r="AK63" s="18"/>
      <c r="AL63" s="18"/>
      <c r="AM63" s="18"/>
      <c r="AN63" s="18"/>
      <c r="AO63" s="18"/>
      <c r="AP63" s="18"/>
    </row>
    <row r="64" spans="2:42" ht="10.5" x14ac:dyDescent="0.2">
      <c r="B64" s="173">
        <v>41785</v>
      </c>
      <c r="C64" s="166" t="s">
        <v>131</v>
      </c>
      <c r="D64" s="166">
        <v>11</v>
      </c>
      <c r="E64" s="166">
        <v>100.50999999999999</v>
      </c>
      <c r="F64" s="166">
        <v>212.3</v>
      </c>
      <c r="G64" s="166">
        <v>88</v>
      </c>
      <c r="H64" s="166">
        <v>812</v>
      </c>
      <c r="I64" s="166">
        <v>183.32</v>
      </c>
      <c r="J64" s="166">
        <v>4.51</v>
      </c>
      <c r="K64" s="166">
        <v>377.32</v>
      </c>
      <c r="L64" s="167">
        <v>3.9870000000000001</v>
      </c>
      <c r="M64" s="166">
        <v>2.8520000000000003</v>
      </c>
      <c r="N64" s="166">
        <v>3.3940000000000001</v>
      </c>
      <c r="O64" s="166">
        <v>0.54200000000000004</v>
      </c>
      <c r="P64" s="166"/>
      <c r="Q64" s="168">
        <v>15557.495090552042</v>
      </c>
      <c r="R64" s="168">
        <v>1.5813464235624122</v>
      </c>
      <c r="S64" s="168">
        <v>132.30014025245441</v>
      </c>
      <c r="T64" s="166"/>
      <c r="U64" s="180">
        <v>2852.0000000000005</v>
      </c>
      <c r="V64" s="4"/>
      <c r="W64" s="4"/>
      <c r="X64" s="4"/>
      <c r="Y64" s="4"/>
      <c r="AC64" s="112"/>
      <c r="AD64" s="18"/>
      <c r="AE64" s="18"/>
      <c r="AF64" s="18"/>
      <c r="AG64" s="18"/>
      <c r="AH64" s="18"/>
      <c r="AI64" s="18"/>
      <c r="AJ64" s="18"/>
      <c r="AK64" s="18"/>
      <c r="AL64" s="18"/>
      <c r="AM64" s="18"/>
      <c r="AN64" s="18"/>
      <c r="AO64" s="18"/>
      <c r="AP64" s="18"/>
    </row>
    <row r="65" spans="2:42" ht="10.5" x14ac:dyDescent="0.2">
      <c r="B65" s="173">
        <v>41796</v>
      </c>
      <c r="C65" s="166" t="s">
        <v>131</v>
      </c>
      <c r="D65" s="166">
        <v>22</v>
      </c>
      <c r="E65" s="166">
        <v>100.63</v>
      </c>
      <c r="F65" s="166">
        <v>252</v>
      </c>
      <c r="G65" s="166">
        <v>85</v>
      </c>
      <c r="H65" s="166">
        <v>985</v>
      </c>
      <c r="I65" s="166">
        <v>135.35</v>
      </c>
      <c r="J65" s="166">
        <v>4.51</v>
      </c>
      <c r="K65" s="166">
        <v>329.35</v>
      </c>
      <c r="L65" s="167">
        <v>3.9870000000000001</v>
      </c>
      <c r="M65" s="166">
        <v>2.6619999999999999</v>
      </c>
      <c r="N65" s="166">
        <v>3.2039999999999997</v>
      </c>
      <c r="O65" s="166">
        <v>0.54200000000000004</v>
      </c>
      <c r="P65" s="166"/>
      <c r="Q65" s="168">
        <v>19667.528629479129</v>
      </c>
      <c r="R65" s="168">
        <v>1.6942148760330578</v>
      </c>
      <c r="S65" s="168">
        <v>123.72276483846733</v>
      </c>
      <c r="T65" s="166"/>
      <c r="U65" s="180">
        <v>2662</v>
      </c>
      <c r="V65" s="4"/>
      <c r="W65" s="4"/>
      <c r="X65" s="4"/>
      <c r="Y65" s="4"/>
      <c r="AC65" s="112"/>
      <c r="AD65" s="18"/>
      <c r="AE65" s="18"/>
      <c r="AF65" s="18"/>
      <c r="AG65" s="18"/>
      <c r="AH65" s="18"/>
      <c r="AI65" s="18"/>
      <c r="AJ65" s="18"/>
      <c r="AK65" s="18"/>
      <c r="AL65" s="18"/>
      <c r="AM65" s="18"/>
      <c r="AN65" s="18"/>
      <c r="AO65" s="18"/>
      <c r="AP65" s="18"/>
    </row>
    <row r="66" spans="2:42" ht="10.5" x14ac:dyDescent="0.2">
      <c r="B66" s="173">
        <v>41918</v>
      </c>
      <c r="C66" s="166" t="s">
        <v>131</v>
      </c>
      <c r="D66" s="166">
        <v>15</v>
      </c>
      <c r="E66" s="166">
        <v>101.13</v>
      </c>
      <c r="F66" s="166">
        <v>284</v>
      </c>
      <c r="G66" s="166">
        <v>83</v>
      </c>
      <c r="H66" s="166">
        <v>1133</v>
      </c>
      <c r="I66" s="166">
        <v>137.19999999999999</v>
      </c>
      <c r="J66" s="166">
        <v>4.51</v>
      </c>
      <c r="K66" s="166">
        <v>331.2</v>
      </c>
      <c r="L66" s="167">
        <v>3.9870000000000001</v>
      </c>
      <c r="M66" s="166">
        <v>2.722</v>
      </c>
      <c r="N66" s="166">
        <v>3.2640000000000002</v>
      </c>
      <c r="O66" s="166">
        <v>0.54200000000000004</v>
      </c>
      <c r="P66" s="166"/>
      <c r="Q66" s="168">
        <v>19839.650145772597</v>
      </c>
      <c r="R66" s="168">
        <v>1.65686994856723</v>
      </c>
      <c r="S66" s="168">
        <v>121.67523879500366</v>
      </c>
      <c r="T66" s="166"/>
      <c r="U66" s="180">
        <v>2722</v>
      </c>
      <c r="V66" s="4"/>
      <c r="W66" s="4"/>
      <c r="X66" s="4"/>
      <c r="Y66" s="4"/>
      <c r="AC66" s="112"/>
      <c r="AD66" s="18"/>
      <c r="AE66" s="18"/>
      <c r="AF66" s="18"/>
      <c r="AG66" s="18"/>
      <c r="AH66" s="18"/>
      <c r="AI66" s="18"/>
      <c r="AJ66" s="18"/>
      <c r="AK66" s="18"/>
      <c r="AL66" s="18"/>
      <c r="AM66" s="18"/>
      <c r="AN66" s="18"/>
      <c r="AO66" s="18"/>
      <c r="AP66" s="18"/>
    </row>
    <row r="67" spans="2:42" ht="10.5" x14ac:dyDescent="0.2">
      <c r="B67" s="173">
        <v>41931</v>
      </c>
      <c r="C67" s="166" t="s">
        <v>131</v>
      </c>
      <c r="D67" s="166">
        <v>24</v>
      </c>
      <c r="E67" s="166">
        <v>101.13</v>
      </c>
      <c r="F67" s="166">
        <v>305.8</v>
      </c>
      <c r="G67" s="166">
        <v>87.5</v>
      </c>
      <c r="H67" s="166">
        <v>1133</v>
      </c>
      <c r="I67" s="166">
        <v>138.82</v>
      </c>
      <c r="J67" s="166">
        <v>4.51</v>
      </c>
      <c r="K67" s="166">
        <v>332.82</v>
      </c>
      <c r="L67" s="167">
        <v>3.9870000000000001</v>
      </c>
      <c r="M67" s="166">
        <v>2.9319999999999999</v>
      </c>
      <c r="N67" s="166">
        <v>3.4740000000000002</v>
      </c>
      <c r="O67" s="166">
        <v>0.54200000000000004</v>
      </c>
      <c r="P67" s="166"/>
      <c r="Q67" s="168">
        <v>21120.875954473417</v>
      </c>
      <c r="R67" s="168">
        <v>1.5381991814461118</v>
      </c>
      <c r="S67" s="168">
        <v>113.51296043656207</v>
      </c>
      <c r="T67" s="166"/>
      <c r="U67" s="180">
        <v>2932</v>
      </c>
      <c r="V67" s="4"/>
      <c r="W67" s="4"/>
      <c r="X67" s="4"/>
      <c r="Y67" s="4"/>
      <c r="AC67" s="112"/>
      <c r="AD67" s="18"/>
      <c r="AE67" s="18"/>
      <c r="AF67" s="18"/>
      <c r="AG67" s="18"/>
      <c r="AH67" s="18"/>
      <c r="AI67" s="18"/>
      <c r="AJ67" s="18"/>
      <c r="AK67" s="18"/>
      <c r="AL67" s="18"/>
      <c r="AM67" s="18"/>
      <c r="AN67" s="18"/>
      <c r="AO67" s="18"/>
      <c r="AP67" s="18"/>
    </row>
    <row r="68" spans="2:42" ht="10.5" x14ac:dyDescent="0.2">
      <c r="B68" s="173">
        <v>41935</v>
      </c>
      <c r="C68" s="166" t="s">
        <v>131</v>
      </c>
      <c r="D68" s="166">
        <v>20</v>
      </c>
      <c r="E68" s="166">
        <v>101.13</v>
      </c>
      <c r="F68" s="166">
        <v>315.3</v>
      </c>
      <c r="G68" s="166">
        <v>84.6</v>
      </c>
      <c r="H68" s="166">
        <v>1133</v>
      </c>
      <c r="I68" s="166">
        <v>134</v>
      </c>
      <c r="J68" s="166">
        <v>4.51</v>
      </c>
      <c r="K68" s="166">
        <v>328</v>
      </c>
      <c r="L68" s="167">
        <v>3.9870000000000001</v>
      </c>
      <c r="M68" s="166">
        <v>2.9420000000000002</v>
      </c>
      <c r="N68" s="166">
        <v>3.484</v>
      </c>
      <c r="O68" s="166">
        <v>0.54200000000000004</v>
      </c>
      <c r="P68" s="166"/>
      <c r="Q68" s="168">
        <v>21955.223880597016</v>
      </c>
      <c r="R68" s="168">
        <v>1.5329707681849081</v>
      </c>
      <c r="S68" s="168">
        <v>111.48878314072059</v>
      </c>
      <c r="T68" s="166"/>
      <c r="U68" s="180">
        <v>2942</v>
      </c>
      <c r="V68" s="4"/>
      <c r="W68" s="4"/>
      <c r="X68" s="4"/>
      <c r="Y68" s="4"/>
      <c r="AC68" s="112"/>
      <c r="AD68" s="18"/>
      <c r="AE68" s="18"/>
      <c r="AF68" s="18"/>
      <c r="AG68" s="18"/>
      <c r="AH68" s="18"/>
      <c r="AI68" s="18"/>
      <c r="AJ68" s="18"/>
      <c r="AK68" s="18"/>
      <c r="AL68" s="18"/>
      <c r="AM68" s="18"/>
      <c r="AN68" s="18"/>
      <c r="AO68" s="18"/>
      <c r="AP68" s="18"/>
    </row>
    <row r="69" spans="2:42" ht="10.5" x14ac:dyDescent="0.2">
      <c r="B69" s="173">
        <v>41975</v>
      </c>
      <c r="C69" s="166" t="s">
        <v>131</v>
      </c>
      <c r="D69" s="166">
        <v>23</v>
      </c>
      <c r="E69" s="166">
        <v>101.13</v>
      </c>
      <c r="F69" s="166">
        <v>251</v>
      </c>
      <c r="G69" s="166">
        <v>84.5</v>
      </c>
      <c r="H69" s="166">
        <v>1133</v>
      </c>
      <c r="I69" s="166">
        <v>137.26</v>
      </c>
      <c r="J69" s="166">
        <v>4.51</v>
      </c>
      <c r="K69" s="166">
        <v>331.26</v>
      </c>
      <c r="L69" s="167">
        <v>3.9870000000000001</v>
      </c>
      <c r="M69" s="166">
        <v>2.9820000000000002</v>
      </c>
      <c r="N69" s="166">
        <v>3.524</v>
      </c>
      <c r="O69" s="166">
        <v>0.54200000000000004</v>
      </c>
      <c r="P69" s="166"/>
      <c r="Q69" s="168">
        <v>21725.193064257615</v>
      </c>
      <c r="R69" s="168">
        <v>1.5124077800134137</v>
      </c>
      <c r="S69" s="168">
        <v>111.08651911468812</v>
      </c>
      <c r="T69" s="166"/>
      <c r="U69" s="180">
        <v>2982</v>
      </c>
      <c r="V69" s="4"/>
      <c r="W69" s="4"/>
      <c r="X69" s="4"/>
      <c r="Y69" s="4"/>
      <c r="AC69" s="112"/>
      <c r="AD69" s="18"/>
      <c r="AE69" s="18"/>
      <c r="AF69" s="18"/>
      <c r="AG69" s="18"/>
      <c r="AH69" s="18"/>
      <c r="AI69" s="18"/>
      <c r="AJ69" s="18"/>
      <c r="AK69" s="18"/>
      <c r="AL69" s="18"/>
      <c r="AM69" s="18"/>
      <c r="AN69" s="18"/>
      <c r="AO69" s="18"/>
      <c r="AP69" s="18"/>
    </row>
    <row r="70" spans="2:42" ht="10.5" x14ac:dyDescent="0.2">
      <c r="B70" s="173">
        <v>42030</v>
      </c>
      <c r="C70" s="166" t="s">
        <v>131</v>
      </c>
      <c r="D70" s="166">
        <v>16</v>
      </c>
      <c r="E70" s="166">
        <v>101.13</v>
      </c>
      <c r="F70" s="166">
        <v>228.7</v>
      </c>
      <c r="G70" s="166">
        <v>80</v>
      </c>
      <c r="H70" s="166">
        <v>1133</v>
      </c>
      <c r="I70" s="166">
        <v>137.91</v>
      </c>
      <c r="J70" s="166">
        <v>4.51</v>
      </c>
      <c r="K70" s="166">
        <v>331.91</v>
      </c>
      <c r="L70" s="167">
        <v>3.9870000000000001</v>
      </c>
      <c r="M70" s="166">
        <v>2.6360000000000001</v>
      </c>
      <c r="N70" s="166">
        <v>3.1779999999999999</v>
      </c>
      <c r="O70" s="166">
        <v>0.54200000000000004</v>
      </c>
      <c r="P70" s="166"/>
      <c r="Q70" s="168">
        <v>19113.914872017984</v>
      </c>
      <c r="R70" s="168">
        <v>1.71092564491654</v>
      </c>
      <c r="S70" s="168">
        <v>125.91426403641881</v>
      </c>
      <c r="T70" s="166"/>
      <c r="U70" s="180">
        <v>2636</v>
      </c>
      <c r="V70" s="4"/>
      <c r="W70" s="4"/>
      <c r="X70" s="4"/>
      <c r="Y70" s="4"/>
      <c r="AC70" s="112"/>
      <c r="AD70" s="18"/>
      <c r="AE70" s="18"/>
      <c r="AF70" s="18"/>
      <c r="AG70" s="18"/>
      <c r="AH70" s="18"/>
      <c r="AI70" s="18"/>
      <c r="AJ70" s="18"/>
      <c r="AK70" s="18"/>
      <c r="AL70" s="18"/>
      <c r="AM70" s="18"/>
      <c r="AN70" s="18"/>
      <c r="AO70" s="18"/>
      <c r="AP70" s="18"/>
    </row>
    <row r="71" spans="2:42" ht="10.5" x14ac:dyDescent="0.2">
      <c r="B71" s="173">
        <v>42142</v>
      </c>
      <c r="C71" s="166" t="s">
        <v>131</v>
      </c>
      <c r="D71" s="166">
        <v>24</v>
      </c>
      <c r="E71" s="166">
        <v>101.13</v>
      </c>
      <c r="F71" s="166">
        <v>215</v>
      </c>
      <c r="G71" s="166">
        <v>85.3</v>
      </c>
      <c r="H71" s="166">
        <v>1133</v>
      </c>
      <c r="I71" s="166">
        <v>138.84</v>
      </c>
      <c r="J71" s="166">
        <v>4.51</v>
      </c>
      <c r="K71" s="166">
        <v>332.84</v>
      </c>
      <c r="L71" s="167">
        <v>3.9870000000000001</v>
      </c>
      <c r="M71" s="166">
        <v>2.637</v>
      </c>
      <c r="N71" s="166">
        <v>3.1790000000000003</v>
      </c>
      <c r="O71" s="166">
        <v>0.54200000000000004</v>
      </c>
      <c r="P71" s="166"/>
      <c r="Q71" s="168">
        <v>18993.085566119273</v>
      </c>
      <c r="R71" s="168">
        <v>1.7102768297307545</v>
      </c>
      <c r="S71" s="168">
        <v>126.21918847174818</v>
      </c>
      <c r="T71" s="166"/>
      <c r="U71" s="180">
        <v>2637</v>
      </c>
      <c r="V71" s="4"/>
      <c r="W71" s="4"/>
      <c r="X71" s="4"/>
      <c r="Y71" s="4"/>
      <c r="AC71" s="112"/>
      <c r="AD71" s="18"/>
      <c r="AE71" s="18"/>
      <c r="AF71" s="18"/>
      <c r="AG71" s="18"/>
      <c r="AH71" s="18"/>
      <c r="AI71" s="18"/>
      <c r="AJ71" s="18"/>
      <c r="AK71" s="18"/>
      <c r="AL71" s="18"/>
      <c r="AM71" s="18"/>
      <c r="AN71" s="18"/>
      <c r="AO71" s="18"/>
      <c r="AP71" s="18"/>
    </row>
    <row r="72" spans="2:42" ht="10.5" x14ac:dyDescent="0.2">
      <c r="B72" s="173">
        <v>42151</v>
      </c>
      <c r="C72" s="166" t="s">
        <v>131</v>
      </c>
      <c r="D72" s="166">
        <v>16</v>
      </c>
      <c r="E72" s="166">
        <v>101.13</v>
      </c>
      <c r="F72" s="166">
        <v>268.18</v>
      </c>
      <c r="G72" s="166">
        <v>87.4</v>
      </c>
      <c r="H72" s="166">
        <v>1133</v>
      </c>
      <c r="I72" s="166">
        <v>136.84</v>
      </c>
      <c r="J72" s="166">
        <v>4.51</v>
      </c>
      <c r="K72" s="166">
        <v>330.84</v>
      </c>
      <c r="L72" s="167">
        <v>3.9870000000000001</v>
      </c>
      <c r="M72" s="166">
        <v>2.6350000000000002</v>
      </c>
      <c r="N72" s="166">
        <v>3.1770000000000005</v>
      </c>
      <c r="O72" s="166">
        <v>0.54200000000000004</v>
      </c>
      <c r="P72" s="166"/>
      <c r="Q72" s="168">
        <v>19256.065477930431</v>
      </c>
      <c r="R72" s="168">
        <v>1.7115749525616697</v>
      </c>
      <c r="S72" s="168">
        <v>125.5559772296015</v>
      </c>
      <c r="T72" s="166"/>
      <c r="U72" s="180">
        <v>2635.0000000000005</v>
      </c>
      <c r="V72" s="4"/>
      <c r="W72" s="4"/>
      <c r="X72" s="4"/>
      <c r="Y72" s="4"/>
      <c r="AC72" s="112"/>
      <c r="AD72" s="18"/>
      <c r="AE72" s="18"/>
      <c r="AF72" s="18"/>
      <c r="AG72" s="18"/>
      <c r="AH72" s="18"/>
      <c r="AI72" s="18"/>
      <c r="AJ72" s="18"/>
      <c r="AK72" s="18"/>
      <c r="AL72" s="18"/>
      <c r="AM72" s="18"/>
      <c r="AN72" s="18"/>
      <c r="AO72" s="18"/>
      <c r="AP72" s="18"/>
    </row>
    <row r="73" spans="2:42" ht="10.5" x14ac:dyDescent="0.2">
      <c r="B73" s="173">
        <v>42163</v>
      </c>
      <c r="C73" s="166" t="s">
        <v>131</v>
      </c>
      <c r="D73" s="166">
        <v>19</v>
      </c>
      <c r="E73" s="166">
        <v>101.13</v>
      </c>
      <c r="F73" s="166">
        <v>291.58000000000004</v>
      </c>
      <c r="G73" s="166">
        <v>86.36</v>
      </c>
      <c r="H73" s="166">
        <v>1133</v>
      </c>
      <c r="I73" s="166">
        <v>142.91</v>
      </c>
      <c r="J73" s="166">
        <v>4.51</v>
      </c>
      <c r="K73" s="166">
        <v>336.91</v>
      </c>
      <c r="L73" s="167">
        <v>3.9870000000000001</v>
      </c>
      <c r="M73" s="166">
        <v>2.641</v>
      </c>
      <c r="N73" s="166">
        <v>3.1829999999999998</v>
      </c>
      <c r="O73" s="166">
        <v>0.54200000000000004</v>
      </c>
      <c r="P73" s="166"/>
      <c r="Q73" s="168">
        <v>18480.162339934224</v>
      </c>
      <c r="R73" s="168">
        <v>1.7076864823930329</v>
      </c>
      <c r="S73" s="168">
        <v>127.56910261264673</v>
      </c>
      <c r="T73" s="166"/>
      <c r="U73" s="180">
        <v>2641</v>
      </c>
      <c r="V73" s="4"/>
      <c r="W73" s="4"/>
      <c r="X73" s="4"/>
      <c r="Y73" s="4"/>
      <c r="AC73" s="112"/>
      <c r="AD73" s="18"/>
      <c r="AE73" s="18"/>
      <c r="AF73" s="18"/>
      <c r="AG73" s="18"/>
      <c r="AH73" s="18"/>
      <c r="AI73" s="18"/>
      <c r="AJ73" s="18"/>
      <c r="AK73" s="18"/>
      <c r="AL73" s="18"/>
      <c r="AM73" s="18"/>
      <c r="AN73" s="18"/>
      <c r="AO73" s="18"/>
      <c r="AP73" s="18"/>
    </row>
    <row r="74" spans="2:42" ht="10.5" x14ac:dyDescent="0.2">
      <c r="B74" s="173">
        <v>42170</v>
      </c>
      <c r="C74" s="166" t="s">
        <v>131</v>
      </c>
      <c r="D74" s="166">
        <v>24</v>
      </c>
      <c r="E74" s="166">
        <v>101.13</v>
      </c>
      <c r="F74" s="166">
        <v>284</v>
      </c>
      <c r="G74" s="166">
        <v>83.76</v>
      </c>
      <c r="H74" s="166">
        <v>1133</v>
      </c>
      <c r="I74" s="166">
        <v>136.53</v>
      </c>
      <c r="J74" s="166">
        <v>4.51</v>
      </c>
      <c r="K74" s="166">
        <v>330.53</v>
      </c>
      <c r="L74" s="167">
        <v>3.9870000000000001</v>
      </c>
      <c r="M74" s="166">
        <v>2.6350000000000002</v>
      </c>
      <c r="N74" s="166">
        <v>3.1770000000000005</v>
      </c>
      <c r="O74" s="166">
        <v>0.54200000000000004</v>
      </c>
      <c r="P74" s="166"/>
      <c r="Q74" s="168">
        <v>19299.787592470519</v>
      </c>
      <c r="R74" s="168">
        <v>1.7115749525616697</v>
      </c>
      <c r="S74" s="168">
        <v>125.43833017077797</v>
      </c>
      <c r="T74" s="166"/>
      <c r="U74" s="180">
        <v>2635.0000000000005</v>
      </c>
      <c r="V74" s="4"/>
      <c r="W74" s="4"/>
      <c r="X74" s="4"/>
      <c r="Y74" s="4"/>
      <c r="AC74" s="112"/>
      <c r="AD74" s="18"/>
      <c r="AE74" s="18"/>
      <c r="AF74" s="18"/>
      <c r="AG74" s="18"/>
      <c r="AH74" s="18"/>
      <c r="AI74" s="18"/>
      <c r="AJ74" s="18"/>
      <c r="AK74" s="18"/>
      <c r="AL74" s="18"/>
      <c r="AM74" s="18"/>
      <c r="AN74" s="18"/>
      <c r="AO74" s="18"/>
      <c r="AP74" s="18"/>
    </row>
    <row r="75" spans="2:42" ht="10.5" x14ac:dyDescent="0.2">
      <c r="B75" s="173">
        <v>42186</v>
      </c>
      <c r="C75" s="166" t="s">
        <v>131</v>
      </c>
      <c r="D75" s="166">
        <v>24</v>
      </c>
      <c r="E75" s="166">
        <v>101.13</v>
      </c>
      <c r="F75" s="166">
        <v>286.39</v>
      </c>
      <c r="G75" s="166">
        <v>85.31</v>
      </c>
      <c r="H75" s="166">
        <v>1133</v>
      </c>
      <c r="I75" s="166">
        <v>137.19999999999999</v>
      </c>
      <c r="J75" s="166">
        <v>4.51</v>
      </c>
      <c r="K75" s="166">
        <v>331.2</v>
      </c>
      <c r="L75" s="167">
        <v>3.9870000000000001</v>
      </c>
      <c r="M75" s="166">
        <v>2.6350000000000002</v>
      </c>
      <c r="N75" s="166">
        <v>3.1770000000000005</v>
      </c>
      <c r="O75" s="166">
        <v>0.54200000000000004</v>
      </c>
      <c r="P75" s="166"/>
      <c r="Q75" s="168">
        <v>19205.539358600588</v>
      </c>
      <c r="R75" s="168">
        <v>1.7115749525616697</v>
      </c>
      <c r="S75" s="168">
        <v>125.69259962049334</v>
      </c>
      <c r="T75" s="166"/>
      <c r="U75" s="180">
        <v>2635.0000000000005</v>
      </c>
      <c r="V75" s="4"/>
      <c r="W75" s="4"/>
      <c r="X75" s="4"/>
      <c r="Y75" s="4"/>
      <c r="AC75" s="112"/>
      <c r="AD75" s="18"/>
      <c r="AE75" s="18"/>
      <c r="AF75" s="18"/>
      <c r="AG75" s="18"/>
      <c r="AH75" s="18"/>
      <c r="AI75" s="18"/>
      <c r="AJ75" s="18"/>
      <c r="AK75" s="18"/>
      <c r="AL75" s="18"/>
      <c r="AM75" s="18"/>
      <c r="AN75" s="18"/>
      <c r="AO75" s="18"/>
      <c r="AP75" s="18"/>
    </row>
    <row r="76" spans="2:42" ht="10.5" x14ac:dyDescent="0.2">
      <c r="B76" s="173">
        <v>42187</v>
      </c>
      <c r="C76" s="166" t="s">
        <v>131</v>
      </c>
      <c r="D76" s="166">
        <v>16.5</v>
      </c>
      <c r="E76" s="166">
        <v>101.13</v>
      </c>
      <c r="F76" s="166">
        <v>284.83000000000004</v>
      </c>
      <c r="G76" s="166">
        <v>85.61</v>
      </c>
      <c r="H76" s="166">
        <v>1133</v>
      </c>
      <c r="I76" s="166">
        <v>146.77000000000001</v>
      </c>
      <c r="J76" s="166">
        <v>4.51</v>
      </c>
      <c r="K76" s="166">
        <v>340.77</v>
      </c>
      <c r="L76" s="167">
        <v>3.9870000000000001</v>
      </c>
      <c r="M76" s="166">
        <v>2.645</v>
      </c>
      <c r="N76" s="166">
        <v>3.1870000000000003</v>
      </c>
      <c r="O76" s="166">
        <v>0.54200000000000004</v>
      </c>
      <c r="P76" s="166"/>
      <c r="Q76" s="168">
        <v>18021.394017851057</v>
      </c>
      <c r="R76" s="168">
        <v>1.7051039697542532</v>
      </c>
      <c r="S76" s="168">
        <v>128.83553875236294</v>
      </c>
      <c r="T76" s="166"/>
      <c r="U76" s="180">
        <v>2645</v>
      </c>
      <c r="V76" s="4"/>
      <c r="W76" s="4"/>
      <c r="X76" s="4"/>
      <c r="Y76" s="4"/>
      <c r="AC76" s="112"/>
      <c r="AD76" s="18"/>
      <c r="AE76" s="18"/>
      <c r="AF76" s="18"/>
      <c r="AG76" s="18"/>
      <c r="AH76" s="18"/>
      <c r="AI76" s="18"/>
      <c r="AJ76" s="18"/>
      <c r="AK76" s="18"/>
      <c r="AL76" s="18"/>
      <c r="AM76" s="18"/>
      <c r="AN76" s="18"/>
      <c r="AO76" s="18"/>
      <c r="AP76" s="18"/>
    </row>
    <row r="77" spans="2:42" ht="10.5" x14ac:dyDescent="0.2">
      <c r="B77" s="173">
        <v>42284</v>
      </c>
      <c r="C77" s="166" t="s">
        <v>131</v>
      </c>
      <c r="D77" s="166">
        <v>24</v>
      </c>
      <c r="E77" s="166">
        <v>101.13</v>
      </c>
      <c r="F77" s="166">
        <v>243</v>
      </c>
      <c r="G77" s="166">
        <v>87</v>
      </c>
      <c r="H77" s="166">
        <v>623</v>
      </c>
      <c r="I77" s="166">
        <v>272.13</v>
      </c>
      <c r="J77" s="166">
        <v>23.345999999999997</v>
      </c>
      <c r="K77" s="166">
        <v>484.96600000000001</v>
      </c>
      <c r="L77" s="167">
        <v>15.987050966451333</v>
      </c>
      <c r="M77" s="166">
        <v>2.7701000000000002</v>
      </c>
      <c r="N77" s="166">
        <v>4.9520999999999997</v>
      </c>
      <c r="O77" s="166">
        <v>2.1819999999999999</v>
      </c>
      <c r="P77" s="166"/>
      <c r="Q77" s="168">
        <v>10179.326057399037</v>
      </c>
      <c r="R77" s="168">
        <v>8.4278545900869979</v>
      </c>
      <c r="S77" s="168">
        <v>175.0716580628858</v>
      </c>
      <c r="T77" s="166"/>
      <c r="U77" s="180">
        <v>2770.1000000000004</v>
      </c>
      <c r="V77" s="4"/>
      <c r="W77" s="4"/>
      <c r="X77" s="4"/>
      <c r="Y77" s="4"/>
      <c r="AC77" s="112"/>
      <c r="AD77" s="18"/>
      <c r="AE77" s="18"/>
      <c r="AF77" s="18"/>
      <c r="AG77" s="18"/>
      <c r="AH77" s="18"/>
      <c r="AI77" s="18"/>
      <c r="AJ77" s="18"/>
      <c r="AK77" s="18"/>
      <c r="AL77" s="18"/>
      <c r="AM77" s="18"/>
      <c r="AN77" s="18"/>
      <c r="AO77" s="18"/>
      <c r="AP77" s="18"/>
    </row>
    <row r="78" spans="2:42" ht="10.5" x14ac:dyDescent="0.2">
      <c r="B78" s="173">
        <v>42286</v>
      </c>
      <c r="C78" s="166" t="s">
        <v>131</v>
      </c>
      <c r="D78" s="166">
        <v>12</v>
      </c>
      <c r="E78" s="166">
        <v>101.13</v>
      </c>
      <c r="F78" s="166">
        <v>243</v>
      </c>
      <c r="G78" s="166">
        <v>87</v>
      </c>
      <c r="H78" s="166">
        <v>623</v>
      </c>
      <c r="I78" s="166">
        <v>243</v>
      </c>
      <c r="J78" s="166">
        <v>19.509999999999998</v>
      </c>
      <c r="K78" s="166">
        <v>452</v>
      </c>
      <c r="L78" s="167">
        <v>16.083774193548386</v>
      </c>
      <c r="M78" s="166">
        <v>2.7410000000000001</v>
      </c>
      <c r="N78" s="166">
        <v>4.9329999999999998</v>
      </c>
      <c r="O78" s="166">
        <v>2.1920000000000002</v>
      </c>
      <c r="P78" s="166"/>
      <c r="Q78" s="168">
        <v>11279.835390946502</v>
      </c>
      <c r="R78" s="168">
        <v>7.1178402043049971</v>
      </c>
      <c r="S78" s="168">
        <v>164.90331995622034</v>
      </c>
      <c r="T78" s="166"/>
      <c r="U78" s="180">
        <v>2741</v>
      </c>
      <c r="V78" s="4"/>
      <c r="W78" s="4"/>
      <c r="X78" s="4"/>
      <c r="Y78" s="4"/>
      <c r="AC78" s="112"/>
      <c r="AD78" s="18"/>
      <c r="AE78" s="18"/>
      <c r="AF78" s="18"/>
      <c r="AG78" s="18"/>
      <c r="AH78" s="18"/>
      <c r="AI78" s="18"/>
      <c r="AJ78" s="18"/>
      <c r="AK78" s="18"/>
      <c r="AL78" s="18"/>
      <c r="AM78" s="18"/>
      <c r="AN78" s="18"/>
      <c r="AO78" s="18"/>
      <c r="AP78" s="18"/>
    </row>
    <row r="79" spans="2:42" ht="10.5" x14ac:dyDescent="0.2">
      <c r="B79" s="173">
        <v>42320</v>
      </c>
      <c r="C79" s="166" t="s">
        <v>131</v>
      </c>
      <c r="D79" s="166">
        <v>12</v>
      </c>
      <c r="E79" s="166">
        <v>101.13</v>
      </c>
      <c r="F79" s="166">
        <v>251</v>
      </c>
      <c r="G79" s="166">
        <v>106</v>
      </c>
      <c r="H79" s="166">
        <v>1353</v>
      </c>
      <c r="I79" s="166">
        <v>377.59000000000003</v>
      </c>
      <c r="J79" s="166">
        <v>37.725999999999999</v>
      </c>
      <c r="K79" s="166">
        <v>604.80600000000004</v>
      </c>
      <c r="L79" s="167">
        <v>15.986739890031286</v>
      </c>
      <c r="M79" s="166">
        <v>2.8755999999999999</v>
      </c>
      <c r="N79" s="166">
        <v>6.7276000000000007</v>
      </c>
      <c r="O79" s="166">
        <v>3.8520000000000003</v>
      </c>
      <c r="P79" s="166">
        <v>40</v>
      </c>
      <c r="Q79" s="168">
        <v>7615.6677878121764</v>
      </c>
      <c r="R79" s="168">
        <v>13.119349005424954</v>
      </c>
      <c r="S79" s="168">
        <v>210.32341076644877</v>
      </c>
      <c r="T79" s="166"/>
      <c r="U79" s="180">
        <v>2875.6</v>
      </c>
      <c r="V79" s="4"/>
      <c r="W79" s="4"/>
      <c r="X79" s="4"/>
      <c r="Y79" s="4"/>
      <c r="AC79" s="112"/>
      <c r="AD79" s="18"/>
      <c r="AE79" s="18"/>
      <c r="AF79" s="18"/>
      <c r="AG79" s="18"/>
      <c r="AH79" s="18"/>
      <c r="AI79" s="18"/>
      <c r="AJ79" s="18"/>
      <c r="AK79" s="18"/>
      <c r="AL79" s="18"/>
      <c r="AM79" s="18"/>
      <c r="AN79" s="18"/>
      <c r="AO79" s="18"/>
      <c r="AP79" s="18"/>
    </row>
    <row r="80" spans="2:42" ht="10.5" x14ac:dyDescent="0.2">
      <c r="B80" s="173">
        <v>42321</v>
      </c>
      <c r="C80" s="166" t="s">
        <v>131</v>
      </c>
      <c r="D80" s="166">
        <v>16</v>
      </c>
      <c r="E80" s="166">
        <v>101.13</v>
      </c>
      <c r="F80" s="166">
        <v>251</v>
      </c>
      <c r="G80" s="166">
        <v>104</v>
      </c>
      <c r="H80" s="166">
        <v>1484.1</v>
      </c>
      <c r="I80" s="166">
        <v>317.45</v>
      </c>
      <c r="J80" s="166">
        <v>29.53</v>
      </c>
      <c r="K80" s="166">
        <v>536.47</v>
      </c>
      <c r="L80" s="167">
        <v>15.988726867175133</v>
      </c>
      <c r="M80" s="166">
        <v>2.8155000000000001</v>
      </c>
      <c r="N80" s="166">
        <v>6.8275000000000006</v>
      </c>
      <c r="O80" s="166">
        <v>4.0120000000000005</v>
      </c>
      <c r="P80" s="166">
        <v>40</v>
      </c>
      <c r="Q80" s="168">
        <v>8869.1132461805009</v>
      </c>
      <c r="R80" s="168">
        <v>10.488367963061624</v>
      </c>
      <c r="S80" s="168">
        <v>190.54164446812288</v>
      </c>
      <c r="T80" s="166"/>
      <c r="U80" s="180">
        <v>2815.5</v>
      </c>
      <c r="V80" s="4"/>
      <c r="W80" s="4"/>
      <c r="X80" s="4"/>
      <c r="Y80" s="4"/>
      <c r="AC80" s="112"/>
      <c r="AD80" s="18"/>
      <c r="AE80" s="18"/>
      <c r="AF80" s="18"/>
      <c r="AG80" s="18"/>
      <c r="AH80" s="18"/>
      <c r="AI80" s="18"/>
      <c r="AJ80" s="18"/>
      <c r="AK80" s="18"/>
      <c r="AL80" s="18"/>
      <c r="AM80" s="18"/>
      <c r="AN80" s="18"/>
      <c r="AO80" s="18"/>
      <c r="AP80" s="18"/>
    </row>
    <row r="81" spans="2:42" ht="10.5" x14ac:dyDescent="0.2">
      <c r="B81" s="173">
        <v>42327</v>
      </c>
      <c r="C81" s="166" t="s">
        <v>131</v>
      </c>
      <c r="D81" s="166">
        <v>22</v>
      </c>
      <c r="E81" s="166">
        <v>101.13</v>
      </c>
      <c r="F81" s="166">
        <v>240.38</v>
      </c>
      <c r="G81" s="166">
        <v>104.44</v>
      </c>
      <c r="H81" s="166">
        <v>1194.6300000000001</v>
      </c>
      <c r="I81" s="166">
        <v>317.41999999999996</v>
      </c>
      <c r="J81" s="166">
        <v>29.521000000000001</v>
      </c>
      <c r="K81" s="166">
        <v>536.43100000000004</v>
      </c>
      <c r="L81" s="167">
        <v>15.986654561941362</v>
      </c>
      <c r="M81" s="166">
        <v>2.8154000000000003</v>
      </c>
      <c r="N81" s="166">
        <v>5.9674000000000005</v>
      </c>
      <c r="O81" s="166">
        <v>3.1520000000000001</v>
      </c>
      <c r="P81" s="166">
        <v>40</v>
      </c>
      <c r="Q81" s="168">
        <v>8869.636443828369</v>
      </c>
      <c r="R81" s="168">
        <v>10.48554379484265</v>
      </c>
      <c r="S81" s="168">
        <v>190.53455992043757</v>
      </c>
      <c r="T81" s="166"/>
      <c r="U81" s="180">
        <v>2815.4000000000005</v>
      </c>
      <c r="V81" s="4"/>
      <c r="W81" s="4"/>
      <c r="X81" s="4"/>
      <c r="Y81" s="4"/>
      <c r="AC81" s="112"/>
      <c r="AD81" s="18"/>
      <c r="AE81" s="18"/>
      <c r="AF81" s="18"/>
      <c r="AG81" s="18"/>
      <c r="AH81" s="18"/>
      <c r="AI81" s="18"/>
      <c r="AJ81" s="18"/>
      <c r="AK81" s="18"/>
      <c r="AL81" s="18"/>
      <c r="AM81" s="18"/>
      <c r="AN81" s="18"/>
      <c r="AO81" s="18"/>
      <c r="AP81" s="18"/>
    </row>
    <row r="82" spans="2:42" ht="10.5" x14ac:dyDescent="0.2">
      <c r="B82" s="173">
        <v>42331</v>
      </c>
      <c r="C82" s="166" t="s">
        <v>131</v>
      </c>
      <c r="D82" s="166">
        <v>26</v>
      </c>
      <c r="E82" s="166">
        <v>101.13</v>
      </c>
      <c r="F82" s="166">
        <v>234</v>
      </c>
      <c r="G82" s="166">
        <v>104</v>
      </c>
      <c r="H82" s="166">
        <v>1214</v>
      </c>
      <c r="I82" s="166">
        <v>334.93</v>
      </c>
      <c r="J82" s="166">
        <v>23.898000000000003</v>
      </c>
      <c r="K82" s="166">
        <v>548.31799999999998</v>
      </c>
      <c r="L82" s="167">
        <v>12.78700726223005</v>
      </c>
      <c r="M82" s="166">
        <v>2.8330000000000002</v>
      </c>
      <c r="N82" s="166">
        <v>6.2750000000000004</v>
      </c>
      <c r="O82" s="166">
        <v>3.4420000000000002</v>
      </c>
      <c r="P82" s="166">
        <v>41</v>
      </c>
      <c r="Q82" s="168">
        <v>8458.4838622995849</v>
      </c>
      <c r="R82" s="168">
        <v>8.4355806565478293</v>
      </c>
      <c r="S82" s="168">
        <v>193.54677020825977</v>
      </c>
      <c r="T82" s="166"/>
      <c r="U82" s="180">
        <v>2833</v>
      </c>
      <c r="V82" s="4"/>
      <c r="W82" s="4"/>
      <c r="X82" s="4"/>
      <c r="Y82" s="4"/>
      <c r="AC82" s="112"/>
      <c r="AD82" s="18"/>
      <c r="AE82" s="18"/>
      <c r="AF82" s="18"/>
      <c r="AG82" s="18"/>
      <c r="AH82" s="18"/>
      <c r="AI82" s="18"/>
      <c r="AJ82" s="18"/>
      <c r="AK82" s="18"/>
      <c r="AL82" s="18"/>
      <c r="AM82" s="18"/>
      <c r="AN82" s="18"/>
      <c r="AO82" s="18"/>
      <c r="AP82" s="18"/>
    </row>
    <row r="83" spans="2:42" ht="10.5" x14ac:dyDescent="0.2">
      <c r="B83" s="173">
        <v>42341</v>
      </c>
      <c r="C83" s="166" t="s">
        <v>131</v>
      </c>
      <c r="D83" s="166">
        <v>23</v>
      </c>
      <c r="E83" s="166">
        <v>101.13</v>
      </c>
      <c r="F83" s="166">
        <v>246</v>
      </c>
      <c r="G83" s="166">
        <v>97.22</v>
      </c>
      <c r="H83" s="166">
        <v>1225</v>
      </c>
      <c r="I83" s="166">
        <v>339.01</v>
      </c>
      <c r="J83" s="166">
        <v>24.290999999999997</v>
      </c>
      <c r="K83" s="166">
        <v>552.79099999999994</v>
      </c>
      <c r="L83" s="167">
        <v>12.786729526537984</v>
      </c>
      <c r="M83" s="166">
        <v>2.8370000000000002</v>
      </c>
      <c r="N83" s="166">
        <v>5.9390000000000001</v>
      </c>
      <c r="O83" s="166">
        <v>3.1020000000000003</v>
      </c>
      <c r="P83" s="166">
        <v>41</v>
      </c>
      <c r="Q83" s="168">
        <v>8368.4847054659149</v>
      </c>
      <c r="R83" s="168">
        <v>8.5622136059217464</v>
      </c>
      <c r="S83" s="168">
        <v>194.85054635178003</v>
      </c>
      <c r="T83" s="166"/>
      <c r="U83" s="180">
        <v>2837</v>
      </c>
      <c r="V83" s="4"/>
      <c r="W83" s="4"/>
      <c r="X83" s="4"/>
      <c r="Y83" s="4"/>
      <c r="AC83" s="112"/>
      <c r="AD83" s="18"/>
      <c r="AE83" s="18"/>
      <c r="AF83" s="18"/>
      <c r="AG83" s="18"/>
      <c r="AH83" s="18"/>
      <c r="AI83" s="18"/>
      <c r="AJ83" s="18"/>
      <c r="AK83" s="18"/>
      <c r="AL83" s="18"/>
      <c r="AM83" s="18"/>
      <c r="AN83" s="18"/>
      <c r="AO83" s="18"/>
      <c r="AP83" s="18"/>
    </row>
    <row r="84" spans="2:42" ht="10.5" x14ac:dyDescent="0.2">
      <c r="B84" s="173">
        <v>42361</v>
      </c>
      <c r="C84" s="166" t="s">
        <v>131</v>
      </c>
      <c r="D84" s="166">
        <v>8</v>
      </c>
      <c r="E84" s="166">
        <v>101.13</v>
      </c>
      <c r="F84" s="166">
        <v>246.95</v>
      </c>
      <c r="G84" s="166">
        <v>110.63</v>
      </c>
      <c r="H84" s="166">
        <v>726.69</v>
      </c>
      <c r="I84" s="166">
        <v>352.58000000000004</v>
      </c>
      <c r="J84" s="166">
        <v>18.462</v>
      </c>
      <c r="K84" s="166">
        <v>560.53200000000004</v>
      </c>
      <c r="L84" s="167">
        <v>9.9870344038669945</v>
      </c>
      <c r="M84" s="166">
        <v>2.8506</v>
      </c>
      <c r="N84" s="166">
        <v>4.4526000000000003</v>
      </c>
      <c r="O84" s="166">
        <v>1.6020000000000001</v>
      </c>
      <c r="P84" s="166">
        <v>34.4</v>
      </c>
      <c r="Q84" s="168">
        <v>8084.9736230075432</v>
      </c>
      <c r="R84" s="168">
        <v>6.4765312565775623</v>
      </c>
      <c r="S84" s="168">
        <v>196.63649757945697</v>
      </c>
      <c r="T84" s="166"/>
      <c r="U84" s="180">
        <v>2850.6</v>
      </c>
      <c r="V84" s="4"/>
      <c r="W84" s="4"/>
      <c r="X84" s="4"/>
      <c r="Y84" s="4"/>
      <c r="AC84" s="112"/>
      <c r="AD84" s="18"/>
      <c r="AE84" s="18"/>
      <c r="AF84" s="18"/>
      <c r="AG84" s="18"/>
      <c r="AH84" s="18"/>
      <c r="AI84" s="18"/>
      <c r="AJ84" s="18"/>
      <c r="AK84" s="18"/>
      <c r="AL84" s="18"/>
      <c r="AM84" s="18"/>
      <c r="AN84" s="18"/>
      <c r="AO84" s="18"/>
      <c r="AP84" s="18"/>
    </row>
    <row r="85" spans="2:42" s="25" customFormat="1" ht="10.5" x14ac:dyDescent="0.25">
      <c r="B85" s="174">
        <v>42383</v>
      </c>
      <c r="C85" s="166" t="s">
        <v>131</v>
      </c>
      <c r="D85" s="169">
        <v>10</v>
      </c>
      <c r="E85" s="166">
        <v>101.13</v>
      </c>
      <c r="F85" s="166">
        <v>245.47</v>
      </c>
      <c r="G85" s="169">
        <v>129.06</v>
      </c>
      <c r="H85" s="166">
        <v>877.45</v>
      </c>
      <c r="I85" s="166">
        <v>382.37</v>
      </c>
      <c r="J85" s="166">
        <v>20.363</v>
      </c>
      <c r="K85" s="166">
        <v>592.22299999999996</v>
      </c>
      <c r="L85" s="167">
        <v>9.9868561820886157</v>
      </c>
      <c r="M85" s="166">
        <v>3.2520000000000002</v>
      </c>
      <c r="N85" s="166">
        <v>5.5340000000000007</v>
      </c>
      <c r="O85" s="166">
        <v>2.282</v>
      </c>
      <c r="P85" s="169">
        <v>35</v>
      </c>
      <c r="Q85" s="168">
        <v>8504.8513220179411</v>
      </c>
      <c r="R85" s="168">
        <v>6.2616851168511678</v>
      </c>
      <c r="S85" s="168">
        <v>182.11039360393602</v>
      </c>
      <c r="T85" s="169"/>
      <c r="U85" s="181">
        <v>3252</v>
      </c>
      <c r="AC85" s="123"/>
      <c r="AD85" s="26"/>
      <c r="AE85" s="26"/>
      <c r="AF85" s="26"/>
      <c r="AG85" s="26"/>
      <c r="AH85" s="26"/>
      <c r="AI85" s="26"/>
      <c r="AJ85" s="26"/>
      <c r="AK85" s="26"/>
      <c r="AL85" s="26"/>
      <c r="AM85" s="26"/>
      <c r="AN85" s="26"/>
      <c r="AO85" s="26"/>
      <c r="AP85" s="26"/>
    </row>
    <row r="86" spans="2:42" ht="10.5" x14ac:dyDescent="0.2">
      <c r="B86" s="173">
        <v>42416</v>
      </c>
      <c r="C86" s="166" t="s">
        <v>131</v>
      </c>
      <c r="D86" s="166">
        <v>21</v>
      </c>
      <c r="E86" s="166">
        <v>101.13</v>
      </c>
      <c r="F86" s="166">
        <v>230.93</v>
      </c>
      <c r="G86" s="166">
        <v>122.69</v>
      </c>
      <c r="H86" s="166">
        <v>974.6</v>
      </c>
      <c r="I86" s="166">
        <v>347.63</v>
      </c>
      <c r="J86" s="166">
        <v>18.146000000000001</v>
      </c>
      <c r="K86" s="166">
        <v>555.26599999999996</v>
      </c>
      <c r="L86" s="167">
        <v>9.987017600520975</v>
      </c>
      <c r="M86" s="166">
        <v>3.6120000000000001</v>
      </c>
      <c r="N86" s="166">
        <v>5.9139999999999997</v>
      </c>
      <c r="O86" s="166">
        <v>2.302</v>
      </c>
      <c r="P86" s="166">
        <v>34.72</v>
      </c>
      <c r="Q86" s="168">
        <v>10390.357564076749</v>
      </c>
      <c r="R86" s="168">
        <v>5.0238095238095237</v>
      </c>
      <c r="S86" s="168">
        <v>153.72812846068658</v>
      </c>
      <c r="T86" s="166"/>
      <c r="U86" s="180">
        <v>3612</v>
      </c>
      <c r="V86" s="4"/>
      <c r="W86" s="4"/>
      <c r="X86" s="4"/>
      <c r="Y86" s="4"/>
      <c r="AC86" s="112"/>
      <c r="AD86" s="18"/>
      <c r="AE86" s="18"/>
      <c r="AF86" s="18"/>
      <c r="AG86" s="18"/>
      <c r="AH86" s="18"/>
      <c r="AI86" s="18"/>
      <c r="AJ86" s="18"/>
      <c r="AK86" s="18"/>
      <c r="AL86" s="18"/>
      <c r="AM86" s="18"/>
      <c r="AN86" s="18"/>
      <c r="AO86" s="18"/>
      <c r="AP86" s="18"/>
    </row>
    <row r="87" spans="2:42" ht="10.5" x14ac:dyDescent="0.2">
      <c r="B87" s="173">
        <v>42428</v>
      </c>
      <c r="C87" s="166" t="s">
        <v>131</v>
      </c>
      <c r="D87" s="166">
        <v>17.5</v>
      </c>
      <c r="E87" s="166">
        <v>101.13</v>
      </c>
      <c r="F87" s="166">
        <v>230.63</v>
      </c>
      <c r="G87" s="166">
        <v>122.53</v>
      </c>
      <c r="H87" s="166">
        <v>835.5</v>
      </c>
      <c r="I87" s="166">
        <v>331.45</v>
      </c>
      <c r="J87" s="166">
        <v>31.18</v>
      </c>
      <c r="K87" s="166">
        <v>552.12</v>
      </c>
      <c r="L87" s="167">
        <v>15.886875066928431</v>
      </c>
      <c r="M87" s="166">
        <v>3.4820000000000002</v>
      </c>
      <c r="N87" s="166">
        <v>5.944</v>
      </c>
      <c r="O87" s="166">
        <v>2.4619999999999997</v>
      </c>
      <c r="P87" s="166">
        <v>35</v>
      </c>
      <c r="Q87" s="168">
        <v>10505.355257203199</v>
      </c>
      <c r="R87" s="168">
        <v>8.9546237794371049</v>
      </c>
      <c r="S87" s="168">
        <v>158.56404365307293</v>
      </c>
      <c r="T87" s="166"/>
      <c r="U87" s="180">
        <v>3482</v>
      </c>
      <c r="V87" s="4"/>
      <c r="W87" s="4"/>
      <c r="X87" s="4"/>
      <c r="Y87" s="4"/>
      <c r="AC87" s="112"/>
      <c r="AD87" s="18"/>
      <c r="AE87" s="18"/>
      <c r="AF87" s="18"/>
      <c r="AG87" s="18"/>
      <c r="AH87" s="18"/>
      <c r="AI87" s="18"/>
      <c r="AJ87" s="18"/>
      <c r="AK87" s="18"/>
      <c r="AL87" s="18"/>
      <c r="AM87" s="18"/>
      <c r="AN87" s="18"/>
      <c r="AO87" s="18"/>
      <c r="AP87" s="18"/>
    </row>
    <row r="88" spans="2:42" ht="10.5" x14ac:dyDescent="0.2">
      <c r="B88" s="173">
        <v>42441</v>
      </c>
      <c r="C88" s="166" t="s">
        <v>131</v>
      </c>
      <c r="D88" s="166">
        <v>24</v>
      </c>
      <c r="E88" s="166">
        <v>101.13</v>
      </c>
      <c r="F88" s="166">
        <v>189</v>
      </c>
      <c r="G88" s="166">
        <v>123</v>
      </c>
      <c r="H88" s="166">
        <v>918</v>
      </c>
      <c r="I88" s="166">
        <v>330.4</v>
      </c>
      <c r="J88" s="166">
        <v>19.292999999999999</v>
      </c>
      <c r="K88" s="166">
        <v>539.18299999999999</v>
      </c>
      <c r="L88" s="167">
        <v>10.987089969363065</v>
      </c>
      <c r="M88" s="166">
        <v>3.6367000000000003</v>
      </c>
      <c r="N88" s="166">
        <v>6.1486999999999998</v>
      </c>
      <c r="O88" s="166">
        <v>2.512</v>
      </c>
      <c r="P88" s="166">
        <v>35</v>
      </c>
      <c r="Q88" s="168">
        <v>11006.961259079904</v>
      </c>
      <c r="R88" s="168">
        <v>5.3050842797041264</v>
      </c>
      <c r="S88" s="168">
        <v>148.2616108010009</v>
      </c>
      <c r="T88" s="166"/>
      <c r="U88" s="180">
        <v>3636.7000000000003</v>
      </c>
      <c r="V88" s="4"/>
      <c r="W88" s="4"/>
      <c r="X88" s="4"/>
      <c r="Y88" s="4"/>
      <c r="AC88" s="112"/>
      <c r="AD88" s="18"/>
      <c r="AE88" s="18"/>
      <c r="AF88" s="18"/>
      <c r="AG88" s="18"/>
      <c r="AH88" s="18"/>
      <c r="AI88" s="18"/>
      <c r="AJ88" s="18"/>
      <c r="AK88" s="18"/>
      <c r="AL88" s="18"/>
      <c r="AM88" s="18"/>
      <c r="AN88" s="18"/>
      <c r="AO88" s="18"/>
      <c r="AP88" s="18"/>
    </row>
    <row r="89" spans="2:42" ht="10.5" x14ac:dyDescent="0.2">
      <c r="B89" s="173">
        <v>42456</v>
      </c>
      <c r="C89" s="166" t="s">
        <v>131</v>
      </c>
      <c r="D89" s="166">
        <v>25.5</v>
      </c>
      <c r="E89" s="166">
        <v>101.13</v>
      </c>
      <c r="F89" s="166">
        <v>188.98</v>
      </c>
      <c r="G89" s="166">
        <v>104.94</v>
      </c>
      <c r="H89" s="166">
        <v>1360</v>
      </c>
      <c r="I89" s="166">
        <v>263.68</v>
      </c>
      <c r="J89" s="166">
        <v>14.270999999999999</v>
      </c>
      <c r="K89" s="166">
        <v>467.44100000000003</v>
      </c>
      <c r="L89" s="167">
        <v>10.98709322939451</v>
      </c>
      <c r="M89" s="166">
        <v>3.331</v>
      </c>
      <c r="N89" s="166">
        <v>5.4130000000000003</v>
      </c>
      <c r="O89" s="166">
        <v>2.0819999999999999</v>
      </c>
      <c r="P89" s="166">
        <v>35</v>
      </c>
      <c r="Q89" s="168">
        <v>12632.736650485436</v>
      </c>
      <c r="R89" s="168">
        <v>4.2842990093065145</v>
      </c>
      <c r="S89" s="168">
        <v>140.33053137196038</v>
      </c>
      <c r="T89" s="166"/>
      <c r="U89" s="180">
        <v>3331</v>
      </c>
      <c r="V89" s="4"/>
      <c r="W89" s="4"/>
      <c r="X89" s="4"/>
      <c r="Y89" s="4"/>
      <c r="AC89" s="112"/>
      <c r="AD89" s="18"/>
      <c r="AE89" s="18"/>
      <c r="AF89" s="18"/>
      <c r="AG89" s="18"/>
      <c r="AH89" s="18"/>
      <c r="AI89" s="18"/>
      <c r="AJ89" s="18"/>
      <c r="AK89" s="18"/>
      <c r="AL89" s="18"/>
      <c r="AM89" s="18"/>
      <c r="AN89" s="18"/>
      <c r="AO89" s="18"/>
      <c r="AP89" s="18"/>
    </row>
    <row r="90" spans="2:42" ht="10.5" x14ac:dyDescent="0.2">
      <c r="B90" s="173">
        <v>42478</v>
      </c>
      <c r="C90" s="166" t="s">
        <v>131</v>
      </c>
      <c r="D90" s="166">
        <v>29</v>
      </c>
      <c r="E90" s="166">
        <v>101.13</v>
      </c>
      <c r="F90" s="166">
        <v>206</v>
      </c>
      <c r="G90" s="166">
        <v>108</v>
      </c>
      <c r="H90" s="166">
        <v>1259</v>
      </c>
      <c r="I90" s="166">
        <v>274.75</v>
      </c>
      <c r="J90" s="166">
        <v>15.103999999999999</v>
      </c>
      <c r="K90" s="166">
        <v>479.34399999999999</v>
      </c>
      <c r="L90" s="167">
        <v>10.986947140289672</v>
      </c>
      <c r="M90" s="166">
        <v>2.972</v>
      </c>
      <c r="N90" s="166">
        <v>5.9540000000000006</v>
      </c>
      <c r="O90" s="166">
        <v>2.9820000000000002</v>
      </c>
      <c r="P90" s="166">
        <v>36.5</v>
      </c>
      <c r="Q90" s="168">
        <v>10817.106460418563</v>
      </c>
      <c r="R90" s="168">
        <v>5.0820995962314939</v>
      </c>
      <c r="S90" s="168">
        <v>161.28667563930014</v>
      </c>
      <c r="T90" s="166"/>
      <c r="U90" s="180">
        <v>2972</v>
      </c>
      <c r="V90" s="4"/>
      <c r="W90" s="4"/>
      <c r="X90" s="4"/>
      <c r="Y90" s="4"/>
      <c r="AC90" s="112"/>
      <c r="AD90" s="18"/>
      <c r="AE90" s="18"/>
      <c r="AF90" s="18"/>
      <c r="AG90" s="18"/>
      <c r="AH90" s="18"/>
      <c r="AI90" s="18"/>
      <c r="AJ90" s="18"/>
      <c r="AK90" s="18"/>
      <c r="AL90" s="18"/>
      <c r="AM90" s="18"/>
      <c r="AN90" s="18"/>
      <c r="AO90" s="18"/>
      <c r="AP90" s="18"/>
    </row>
    <row r="91" spans="2:42" ht="10.5" x14ac:dyDescent="0.2">
      <c r="B91" s="173">
        <v>42489</v>
      </c>
      <c r="C91" s="166" t="s">
        <v>131</v>
      </c>
      <c r="D91" s="166">
        <v>18.5</v>
      </c>
      <c r="E91" s="166">
        <v>101.13</v>
      </c>
      <c r="F91" s="166">
        <v>202.7</v>
      </c>
      <c r="G91" s="166">
        <v>104.5</v>
      </c>
      <c r="H91" s="166">
        <v>1361.5</v>
      </c>
      <c r="I91" s="166">
        <v>241.49</v>
      </c>
      <c r="J91" s="166">
        <v>19.029</v>
      </c>
      <c r="K91" s="166">
        <v>450.00900000000001</v>
      </c>
      <c r="L91" s="167">
        <v>15.886941807571572</v>
      </c>
      <c r="M91" s="166">
        <v>3.0020000000000002</v>
      </c>
      <c r="N91" s="166">
        <v>5.8740000000000006</v>
      </c>
      <c r="O91" s="166">
        <v>2.8719999999999999</v>
      </c>
      <c r="P91" s="166">
        <v>36.5</v>
      </c>
      <c r="Q91" s="168">
        <v>12431.156569630213</v>
      </c>
      <c r="R91" s="168">
        <v>6.3387741505662882</v>
      </c>
      <c r="S91" s="168">
        <v>149.90306462358427</v>
      </c>
      <c r="T91" s="166"/>
      <c r="U91" s="180">
        <v>3002</v>
      </c>
      <c r="V91" s="4"/>
      <c r="W91" s="4"/>
      <c r="X91" s="4"/>
      <c r="Y91" s="4"/>
      <c r="AC91" s="112"/>
      <c r="AD91" s="18"/>
      <c r="AE91" s="18"/>
      <c r="AF91" s="18"/>
      <c r="AG91" s="18"/>
      <c r="AH91" s="18"/>
      <c r="AI91" s="18"/>
      <c r="AJ91" s="18"/>
      <c r="AK91" s="18"/>
      <c r="AL91" s="18"/>
      <c r="AM91" s="18"/>
      <c r="AN91" s="18"/>
      <c r="AO91" s="18"/>
      <c r="AP91" s="18"/>
    </row>
    <row r="92" spans="2:42" ht="10.5" x14ac:dyDescent="0.2">
      <c r="B92" s="173">
        <v>42511</v>
      </c>
      <c r="C92" s="166" t="s">
        <v>131</v>
      </c>
      <c r="D92" s="166">
        <v>24</v>
      </c>
      <c r="E92" s="166">
        <v>101.13</v>
      </c>
      <c r="F92" s="166">
        <v>237</v>
      </c>
      <c r="G92" s="166">
        <v>92.6</v>
      </c>
      <c r="H92" s="166">
        <v>1496</v>
      </c>
      <c r="I92" s="166">
        <v>234.82999999999998</v>
      </c>
      <c r="J92" s="166">
        <v>18.128999999999998</v>
      </c>
      <c r="K92" s="166">
        <v>442.44900000000001</v>
      </c>
      <c r="L92" s="167">
        <v>15.886623413048607</v>
      </c>
      <c r="M92" s="166">
        <v>2.802</v>
      </c>
      <c r="N92" s="166">
        <v>4.2140000000000004</v>
      </c>
      <c r="O92" s="166">
        <v>1.4119999999999999</v>
      </c>
      <c r="P92" s="166">
        <v>35</v>
      </c>
      <c r="Q92" s="168">
        <v>11932.035940893415</v>
      </c>
      <c r="R92" s="168">
        <v>6.4700214132762301</v>
      </c>
      <c r="S92" s="168">
        <v>157.90471092077087</v>
      </c>
      <c r="T92" s="166"/>
      <c r="U92" s="180">
        <v>2802</v>
      </c>
      <c r="V92" s="4"/>
      <c r="W92" s="4"/>
      <c r="X92" s="4"/>
      <c r="Y92" s="4"/>
      <c r="AC92" s="112"/>
      <c r="AD92" s="18"/>
      <c r="AE92" s="18"/>
      <c r="AF92" s="18"/>
      <c r="AG92" s="18"/>
      <c r="AH92" s="18"/>
      <c r="AI92" s="18"/>
      <c r="AJ92" s="18"/>
      <c r="AK92" s="18"/>
      <c r="AL92" s="18"/>
      <c r="AM92" s="18"/>
      <c r="AN92" s="18"/>
      <c r="AO92" s="18"/>
      <c r="AP92" s="18"/>
    </row>
    <row r="93" spans="2:42" ht="10.5" x14ac:dyDescent="0.2">
      <c r="B93" s="173">
        <v>42549</v>
      </c>
      <c r="C93" s="166" t="s">
        <v>131</v>
      </c>
      <c r="D93" s="166">
        <v>21</v>
      </c>
      <c r="E93" s="166">
        <v>101.13</v>
      </c>
      <c r="F93" s="166">
        <v>186.98</v>
      </c>
      <c r="G93" s="166">
        <v>97.48</v>
      </c>
      <c r="H93" s="166">
        <v>1387</v>
      </c>
      <c r="I93" s="166">
        <v>230.12</v>
      </c>
      <c r="J93" s="166">
        <v>17.493000000000002</v>
      </c>
      <c r="K93" s="166">
        <v>437.10300000000001</v>
      </c>
      <c r="L93" s="167">
        <v>15.886764442774259</v>
      </c>
      <c r="M93" s="166">
        <v>2.9820000000000002</v>
      </c>
      <c r="N93" s="166">
        <v>5.734</v>
      </c>
      <c r="O93" s="166">
        <v>2.7519999999999998</v>
      </c>
      <c r="P93" s="166">
        <v>39</v>
      </c>
      <c r="Q93" s="168">
        <v>12958.456457500435</v>
      </c>
      <c r="R93" s="168">
        <v>5.8661971830985919</v>
      </c>
      <c r="S93" s="168">
        <v>146.58048289738429</v>
      </c>
      <c r="T93" s="166"/>
      <c r="U93" s="180">
        <v>2982</v>
      </c>
      <c r="V93" s="4"/>
      <c r="W93" s="4"/>
      <c r="X93" s="4"/>
      <c r="Y93" s="4"/>
      <c r="AC93" s="112"/>
      <c r="AD93" s="18"/>
      <c r="AE93" s="18"/>
      <c r="AF93" s="18"/>
      <c r="AG93" s="18"/>
      <c r="AH93" s="18"/>
      <c r="AI93" s="18"/>
      <c r="AJ93" s="18"/>
      <c r="AK93" s="18"/>
      <c r="AL93" s="18"/>
      <c r="AM93" s="18"/>
      <c r="AN93" s="18"/>
      <c r="AO93" s="18"/>
      <c r="AP93" s="18"/>
    </row>
    <row r="94" spans="2:42" ht="10.5" x14ac:dyDescent="0.2">
      <c r="B94" s="173">
        <v>42562</v>
      </c>
      <c r="C94" s="166" t="s">
        <v>131</v>
      </c>
      <c r="D94" s="166">
        <v>22</v>
      </c>
      <c r="E94" s="166">
        <v>101.13</v>
      </c>
      <c r="F94" s="166">
        <v>188</v>
      </c>
      <c r="G94" s="166">
        <v>92</v>
      </c>
      <c r="H94" s="166">
        <v>1767</v>
      </c>
      <c r="I94" s="166">
        <v>208.44</v>
      </c>
      <c r="J94" s="166">
        <v>6.8119999999999994</v>
      </c>
      <c r="K94" s="166">
        <v>404.74200000000002</v>
      </c>
      <c r="L94" s="167">
        <v>6.9866612024706161</v>
      </c>
      <c r="M94" s="166">
        <v>3.0820000000000003</v>
      </c>
      <c r="N94" s="166">
        <v>3.9140000000000006</v>
      </c>
      <c r="O94" s="166">
        <v>0.83200000000000007</v>
      </c>
      <c r="P94" s="166">
        <v>39</v>
      </c>
      <c r="Q94" s="168">
        <v>14786.029552868931</v>
      </c>
      <c r="R94" s="168">
        <v>2.2102530824140163</v>
      </c>
      <c r="S94" s="168">
        <v>131.32446463335495</v>
      </c>
      <c r="T94" s="166"/>
      <c r="U94" s="180">
        <v>3082.0000000000005</v>
      </c>
      <c r="V94" s="4"/>
      <c r="W94" s="4"/>
      <c r="X94" s="4"/>
      <c r="Y94" s="4"/>
      <c r="AC94" s="112"/>
      <c r="AD94" s="18"/>
      <c r="AE94" s="18"/>
      <c r="AF94" s="18"/>
      <c r="AG94" s="18"/>
      <c r="AH94" s="18"/>
      <c r="AI94" s="18"/>
      <c r="AJ94" s="18"/>
      <c r="AK94" s="18"/>
      <c r="AL94" s="18"/>
      <c r="AM94" s="18"/>
      <c r="AN94" s="18"/>
      <c r="AO94" s="18"/>
      <c r="AP94" s="18"/>
    </row>
    <row r="95" spans="2:42" ht="10.5" x14ac:dyDescent="0.2">
      <c r="B95" s="173">
        <v>42577</v>
      </c>
      <c r="C95" s="166" t="s">
        <v>131</v>
      </c>
      <c r="D95" s="166">
        <v>20</v>
      </c>
      <c r="E95" s="166">
        <v>101.13</v>
      </c>
      <c r="F95" s="166">
        <v>228.7</v>
      </c>
      <c r="G95" s="166">
        <v>89.7</v>
      </c>
      <c r="H95" s="166">
        <v>1692</v>
      </c>
      <c r="I95" s="166">
        <v>212.51999999999998</v>
      </c>
      <c r="J95" s="166">
        <v>6.4409999999999998</v>
      </c>
      <c r="K95" s="166">
        <v>408.45100000000002</v>
      </c>
      <c r="L95" s="167">
        <v>6.3872187667027136</v>
      </c>
      <c r="M95" s="166">
        <v>3.0289999999999999</v>
      </c>
      <c r="N95" s="166">
        <v>3.798</v>
      </c>
      <c r="O95" s="166">
        <v>0.76900000000000002</v>
      </c>
      <c r="P95" s="166">
        <v>50</v>
      </c>
      <c r="Q95" s="168">
        <v>14252.776209297948</v>
      </c>
      <c r="R95" s="168">
        <v>2.1264443710795642</v>
      </c>
      <c r="S95" s="168">
        <v>134.84681413007596</v>
      </c>
      <c r="T95" s="166"/>
      <c r="U95" s="180">
        <v>3029</v>
      </c>
      <c r="V95" s="4"/>
      <c r="W95" s="4"/>
      <c r="X95" s="4"/>
      <c r="Y95" s="4"/>
      <c r="AC95" s="112"/>
      <c r="AD95" s="18"/>
      <c r="AE95" s="18"/>
      <c r="AF95" s="18"/>
      <c r="AG95" s="18"/>
      <c r="AH95" s="18"/>
      <c r="AI95" s="18"/>
      <c r="AJ95" s="18"/>
      <c r="AK95" s="18"/>
      <c r="AL95" s="18"/>
      <c r="AM95" s="18"/>
      <c r="AN95" s="18"/>
      <c r="AO95" s="18"/>
      <c r="AP95" s="18"/>
    </row>
    <row r="96" spans="2:42" ht="10.5" x14ac:dyDescent="0.2">
      <c r="B96" s="173">
        <v>42594</v>
      </c>
      <c r="C96" s="166" t="s">
        <v>131</v>
      </c>
      <c r="D96" s="166">
        <v>8</v>
      </c>
      <c r="E96" s="166">
        <v>101.13</v>
      </c>
      <c r="F96" s="166">
        <v>254</v>
      </c>
      <c r="G96" s="166">
        <v>98.45</v>
      </c>
      <c r="H96" s="166">
        <v>1351</v>
      </c>
      <c r="I96" s="166">
        <v>243.42000000000002</v>
      </c>
      <c r="J96" s="166">
        <v>7.1999999999999993</v>
      </c>
      <c r="K96" s="166">
        <v>440.11</v>
      </c>
      <c r="L96" s="167">
        <v>6.3864291321023998</v>
      </c>
      <c r="M96" s="166">
        <v>2.8719999999999999</v>
      </c>
      <c r="N96" s="166">
        <v>5.2140000000000004</v>
      </c>
      <c r="O96" s="166">
        <v>2.3420000000000001</v>
      </c>
      <c r="P96" s="166">
        <v>36</v>
      </c>
      <c r="Q96" s="168">
        <v>11798.537507189219</v>
      </c>
      <c r="R96" s="168">
        <v>2.5069637883008355</v>
      </c>
      <c r="S96" s="168">
        <v>153.24164345403901</v>
      </c>
      <c r="T96" s="166"/>
      <c r="U96" s="180">
        <v>2872</v>
      </c>
      <c r="V96" s="4"/>
      <c r="W96" s="4"/>
      <c r="X96" s="4"/>
      <c r="Y96" s="4"/>
      <c r="AC96" s="112"/>
      <c r="AD96" s="18"/>
      <c r="AE96" s="18"/>
      <c r="AF96" s="18"/>
      <c r="AG96" s="18"/>
      <c r="AH96" s="18"/>
      <c r="AI96" s="18"/>
      <c r="AJ96" s="18"/>
      <c r="AK96" s="18"/>
      <c r="AL96" s="18"/>
      <c r="AM96" s="18"/>
      <c r="AN96" s="18"/>
      <c r="AO96" s="18"/>
      <c r="AP96" s="18"/>
    </row>
    <row r="97" spans="2:42" ht="10.5" x14ac:dyDescent="0.2">
      <c r="B97" s="173">
        <v>42628</v>
      </c>
      <c r="C97" s="166" t="s">
        <v>131</v>
      </c>
      <c r="D97" s="166">
        <v>23</v>
      </c>
      <c r="E97" s="166">
        <v>101.13</v>
      </c>
      <c r="F97" s="166">
        <v>239.84</v>
      </c>
      <c r="G97" s="166">
        <v>102</v>
      </c>
      <c r="H97" s="166">
        <v>1538.8</v>
      </c>
      <c r="I97" s="166">
        <v>259.22000000000003</v>
      </c>
      <c r="J97" s="166">
        <v>7.5890000000000004</v>
      </c>
      <c r="K97" s="166">
        <v>456.29899999999998</v>
      </c>
      <c r="L97" s="167">
        <v>6.3868628204428717</v>
      </c>
      <c r="M97" s="166">
        <v>2.7320000000000002</v>
      </c>
      <c r="N97" s="166">
        <v>5.226</v>
      </c>
      <c r="O97" s="166">
        <v>2.4939999999999998</v>
      </c>
      <c r="P97" s="166">
        <v>100</v>
      </c>
      <c r="Q97" s="168">
        <v>10539.31023840753</v>
      </c>
      <c r="R97" s="168">
        <v>2.7778184480234258</v>
      </c>
      <c r="S97" s="168">
        <v>167.02013177159589</v>
      </c>
      <c r="T97" s="166"/>
      <c r="U97" s="180">
        <v>2732</v>
      </c>
      <c r="V97" s="4"/>
      <c r="W97" s="4"/>
      <c r="X97" s="4"/>
      <c r="Y97" s="4"/>
      <c r="AC97" s="112"/>
      <c r="AD97" s="18"/>
      <c r="AE97" s="18"/>
      <c r="AF97" s="18"/>
      <c r="AG97" s="18"/>
      <c r="AH97" s="18"/>
      <c r="AI97" s="18"/>
      <c r="AJ97" s="18"/>
      <c r="AK97" s="18"/>
      <c r="AL97" s="18"/>
      <c r="AM97" s="18"/>
      <c r="AN97" s="18"/>
      <c r="AO97" s="18"/>
      <c r="AP97" s="18"/>
    </row>
    <row r="98" spans="2:42" ht="10.5" x14ac:dyDescent="0.2">
      <c r="B98" s="173">
        <v>42634</v>
      </c>
      <c r="C98" s="166" t="s">
        <v>131</v>
      </c>
      <c r="D98" s="166">
        <v>23</v>
      </c>
      <c r="E98" s="166">
        <v>101.13</v>
      </c>
      <c r="F98" s="166">
        <v>240.5</v>
      </c>
      <c r="G98" s="166">
        <v>93</v>
      </c>
      <c r="H98" s="166">
        <v>1679</v>
      </c>
      <c r="I98" s="166">
        <v>202.98000000000002</v>
      </c>
      <c r="J98" s="166">
        <v>4.6070000000000002</v>
      </c>
      <c r="K98" s="166">
        <v>397.077</v>
      </c>
      <c r="L98" s="167">
        <v>4.1274230062104609</v>
      </c>
      <c r="M98" s="166">
        <v>2.7669000000000001</v>
      </c>
      <c r="N98" s="166">
        <v>4.1659000000000006</v>
      </c>
      <c r="O98" s="166">
        <v>1.399</v>
      </c>
      <c r="P98" s="166">
        <v>100</v>
      </c>
      <c r="Q98" s="168">
        <v>13631.392255394619</v>
      </c>
      <c r="R98" s="168">
        <v>1.6650402978062091</v>
      </c>
      <c r="S98" s="168">
        <v>143.5097040008674</v>
      </c>
      <c r="T98" s="166"/>
      <c r="U98" s="180">
        <v>2766.9</v>
      </c>
      <c r="V98" s="4"/>
      <c r="W98" s="4"/>
      <c r="X98" s="4"/>
      <c r="Y98" s="4"/>
      <c r="AC98" s="112"/>
      <c r="AD98" s="18"/>
      <c r="AE98" s="18"/>
      <c r="AF98" s="18"/>
      <c r="AG98" s="18"/>
      <c r="AH98" s="18"/>
      <c r="AI98" s="18"/>
      <c r="AJ98" s="18"/>
      <c r="AK98" s="18"/>
      <c r="AL98" s="18"/>
      <c r="AM98" s="18"/>
      <c r="AN98" s="18"/>
      <c r="AO98" s="18"/>
      <c r="AP98" s="18"/>
    </row>
    <row r="99" spans="2:42" ht="10.5" x14ac:dyDescent="0.2">
      <c r="B99" s="173">
        <v>42687</v>
      </c>
      <c r="C99" s="166" t="s">
        <v>131</v>
      </c>
      <c r="D99" s="166">
        <v>22</v>
      </c>
      <c r="E99" s="166">
        <v>101.13</v>
      </c>
      <c r="F99" s="166">
        <v>233</v>
      </c>
      <c r="G99" s="166">
        <v>92</v>
      </c>
      <c r="H99" s="166">
        <v>1530</v>
      </c>
      <c r="I99" s="166">
        <v>221.14</v>
      </c>
      <c r="J99" s="166">
        <v>4.6319999999999997</v>
      </c>
      <c r="K99" s="166">
        <v>415.262</v>
      </c>
      <c r="L99" s="167">
        <v>4.1268088515046646</v>
      </c>
      <c r="M99" s="166">
        <v>2.6659999999999999</v>
      </c>
      <c r="N99" s="166">
        <v>4.3260000000000005</v>
      </c>
      <c r="O99" s="166">
        <v>1.6600000000000001</v>
      </c>
      <c r="P99" s="166">
        <v>41</v>
      </c>
      <c r="Q99" s="168">
        <v>12055.711314099666</v>
      </c>
      <c r="R99" s="168">
        <v>1.7374343585896472</v>
      </c>
      <c r="S99" s="168">
        <v>155.76219054763692</v>
      </c>
      <c r="T99" s="166"/>
      <c r="U99" s="180">
        <v>2666</v>
      </c>
      <c r="V99" s="4"/>
      <c r="W99" s="4"/>
      <c r="X99" s="4"/>
      <c r="Y99" s="4"/>
      <c r="AC99" s="112"/>
      <c r="AD99" s="18"/>
      <c r="AE99" s="18"/>
      <c r="AF99" s="18"/>
      <c r="AG99" s="18"/>
      <c r="AH99" s="18"/>
      <c r="AI99" s="18"/>
      <c r="AJ99" s="18"/>
      <c r="AK99" s="18"/>
      <c r="AL99" s="18"/>
      <c r="AM99" s="18"/>
      <c r="AN99" s="18"/>
      <c r="AO99" s="18"/>
      <c r="AP99" s="18"/>
    </row>
    <row r="100" spans="2:42" ht="10.5" x14ac:dyDescent="0.2">
      <c r="B100" s="173">
        <v>42700</v>
      </c>
      <c r="C100" s="166" t="s">
        <v>131</v>
      </c>
      <c r="D100" s="166">
        <v>24</v>
      </c>
      <c r="E100" s="166">
        <v>101.13</v>
      </c>
      <c r="F100" s="166">
        <v>217.66</v>
      </c>
      <c r="G100" s="166">
        <v>87.54</v>
      </c>
      <c r="H100" s="166">
        <v>1676</v>
      </c>
      <c r="I100" s="166">
        <v>212.92000000000002</v>
      </c>
      <c r="J100" s="166">
        <v>4.6209999999999996</v>
      </c>
      <c r="K100" s="166">
        <v>407.03100000000001</v>
      </c>
      <c r="L100" s="167">
        <v>4.1274512153458769</v>
      </c>
      <c r="M100" s="166">
        <v>2.6640000000000001</v>
      </c>
      <c r="N100" s="166">
        <v>3.4010000000000002</v>
      </c>
      <c r="O100" s="166">
        <v>0.7370000000000001</v>
      </c>
      <c r="P100" s="166">
        <v>41</v>
      </c>
      <c r="Q100" s="168">
        <v>12511.741499154612</v>
      </c>
      <c r="R100" s="168">
        <v>1.7346096096096093</v>
      </c>
      <c r="S100" s="168">
        <v>152.78941441441441</v>
      </c>
      <c r="T100" s="166"/>
      <c r="U100" s="180">
        <v>2664</v>
      </c>
      <c r="V100" s="4"/>
      <c r="W100" s="4"/>
      <c r="X100" s="4"/>
      <c r="Y100" s="4"/>
      <c r="AC100" s="112"/>
      <c r="AD100" s="18"/>
      <c r="AE100" s="18"/>
      <c r="AF100" s="18"/>
      <c r="AG100" s="18"/>
      <c r="AH100" s="18"/>
      <c r="AI100" s="18"/>
      <c r="AJ100" s="18"/>
      <c r="AK100" s="18"/>
      <c r="AL100" s="18"/>
      <c r="AM100" s="18"/>
      <c r="AN100" s="18"/>
      <c r="AO100" s="18"/>
      <c r="AP100" s="18"/>
    </row>
    <row r="101" spans="2:42" ht="10.5" x14ac:dyDescent="0.2">
      <c r="B101" s="173">
        <v>42718</v>
      </c>
      <c r="C101" s="166" t="s">
        <v>131</v>
      </c>
      <c r="D101" s="166">
        <v>24</v>
      </c>
      <c r="E101" s="166">
        <v>101.13</v>
      </c>
      <c r="F101" s="166">
        <v>220</v>
      </c>
      <c r="G101" s="166">
        <v>90</v>
      </c>
      <c r="H101" s="166">
        <v>1550</v>
      </c>
      <c r="I101" s="166">
        <v>202.37</v>
      </c>
      <c r="J101" s="166">
        <v>4.6099999999999994</v>
      </c>
      <c r="K101" s="166">
        <v>396.47</v>
      </c>
      <c r="L101" s="167">
        <v>4.133049364685264</v>
      </c>
      <c r="M101" s="166">
        <v>2.7863000000000002</v>
      </c>
      <c r="N101" s="166">
        <v>4.3723000000000001</v>
      </c>
      <c r="O101" s="166">
        <v>1.5860000000000001</v>
      </c>
      <c r="P101" s="166">
        <v>41</v>
      </c>
      <c r="Q101" s="168">
        <v>13768.345110441272</v>
      </c>
      <c r="R101" s="168">
        <v>1.6545239206115634</v>
      </c>
      <c r="S101" s="168">
        <v>142.29264616157627</v>
      </c>
      <c r="T101" s="166"/>
      <c r="U101" s="180">
        <v>2786.3</v>
      </c>
      <c r="V101" s="4"/>
      <c r="W101" s="4"/>
      <c r="X101" s="4"/>
      <c r="Y101" s="4"/>
      <c r="AC101" s="112"/>
      <c r="AD101" s="18"/>
      <c r="AE101" s="18"/>
      <c r="AF101" s="18"/>
      <c r="AG101" s="18"/>
      <c r="AH101" s="18"/>
      <c r="AI101" s="18"/>
      <c r="AJ101" s="18"/>
      <c r="AK101" s="18"/>
      <c r="AL101" s="18"/>
      <c r="AM101" s="18"/>
      <c r="AN101" s="18"/>
      <c r="AO101" s="18"/>
      <c r="AP101" s="18"/>
    </row>
    <row r="102" spans="2:42" ht="10.5" x14ac:dyDescent="0.2">
      <c r="B102" s="173">
        <v>42746</v>
      </c>
      <c r="C102" s="166" t="s">
        <v>131</v>
      </c>
      <c r="D102" s="166">
        <v>24</v>
      </c>
      <c r="E102" s="166">
        <v>101.13</v>
      </c>
      <c r="F102" s="166">
        <v>225.7</v>
      </c>
      <c r="G102" s="166">
        <v>87</v>
      </c>
      <c r="H102" s="166">
        <v>1684</v>
      </c>
      <c r="I102" s="166">
        <v>211.78</v>
      </c>
      <c r="J102" s="166">
        <v>28.805</v>
      </c>
      <c r="K102" s="166">
        <v>430.07499999999999</v>
      </c>
      <c r="L102" s="167">
        <v>27.788126622581437</v>
      </c>
      <c r="M102" s="166">
        <v>2.6630000000000003</v>
      </c>
      <c r="N102" s="166">
        <v>3.7480000000000002</v>
      </c>
      <c r="O102" s="166">
        <v>1.085</v>
      </c>
      <c r="P102" s="166">
        <v>100</v>
      </c>
      <c r="Q102" s="168">
        <v>12574.369628860139</v>
      </c>
      <c r="R102" s="168">
        <v>10.816748028539241</v>
      </c>
      <c r="S102" s="168">
        <v>161.50018775816747</v>
      </c>
      <c r="T102" s="166"/>
      <c r="U102" s="180">
        <v>2663.0000000000005</v>
      </c>
      <c r="V102" s="4"/>
      <c r="W102" s="4"/>
      <c r="X102" s="4"/>
      <c r="Y102" s="4"/>
      <c r="AC102" s="112"/>
      <c r="AD102" s="18"/>
      <c r="AE102" s="18"/>
      <c r="AF102" s="18"/>
      <c r="AG102" s="18"/>
      <c r="AH102" s="18"/>
      <c r="AI102" s="18"/>
      <c r="AJ102" s="18"/>
      <c r="AK102" s="18"/>
      <c r="AL102" s="18"/>
      <c r="AM102" s="18"/>
      <c r="AN102" s="18"/>
      <c r="AO102" s="18"/>
      <c r="AP102" s="18"/>
    </row>
    <row r="103" spans="2:42" ht="10.5" x14ac:dyDescent="0.2">
      <c r="B103" s="173">
        <v>42799</v>
      </c>
      <c r="C103" s="166" t="s">
        <v>131</v>
      </c>
      <c r="D103" s="166">
        <v>24</v>
      </c>
      <c r="E103" s="166">
        <v>101.13</v>
      </c>
      <c r="F103" s="166">
        <v>247</v>
      </c>
      <c r="G103" s="166">
        <v>86</v>
      </c>
      <c r="H103" s="166">
        <v>1540</v>
      </c>
      <c r="I103" s="166">
        <v>206.45999999999998</v>
      </c>
      <c r="J103" s="166">
        <v>16.310000000000002</v>
      </c>
      <c r="K103" s="166">
        <v>412.26</v>
      </c>
      <c r="L103" s="167">
        <v>17.991272489912177</v>
      </c>
      <c r="M103" s="166">
        <v>2.661</v>
      </c>
      <c r="N103" s="166">
        <v>4.4329999999999998</v>
      </c>
      <c r="O103" s="166">
        <v>1.772</v>
      </c>
      <c r="P103" s="166"/>
      <c r="Q103" s="168">
        <v>12888.695146759665</v>
      </c>
      <c r="R103" s="168">
        <v>6.1292747087561077</v>
      </c>
      <c r="S103" s="168">
        <v>154.92671927846675</v>
      </c>
      <c r="T103" s="166"/>
      <c r="U103" s="180">
        <v>2661</v>
      </c>
      <c r="V103" s="4"/>
      <c r="W103" s="4"/>
      <c r="X103" s="4"/>
      <c r="Y103" s="4"/>
      <c r="AC103" s="112"/>
      <c r="AD103" s="18"/>
      <c r="AE103" s="18"/>
      <c r="AF103" s="18"/>
      <c r="AG103" s="18"/>
      <c r="AH103" s="18"/>
      <c r="AI103" s="18"/>
      <c r="AJ103" s="18"/>
      <c r="AK103" s="18"/>
      <c r="AL103" s="18"/>
      <c r="AM103" s="18"/>
      <c r="AN103" s="18"/>
      <c r="AO103" s="18"/>
      <c r="AP103" s="18"/>
    </row>
    <row r="104" spans="2:42" ht="10.5" x14ac:dyDescent="0.2">
      <c r="B104" s="173">
        <v>42842</v>
      </c>
      <c r="C104" s="166" t="s">
        <v>131</v>
      </c>
      <c r="D104" s="166">
        <v>13</v>
      </c>
      <c r="E104" s="166">
        <v>101.13</v>
      </c>
      <c r="F104" s="166">
        <v>234.25</v>
      </c>
      <c r="G104" s="166">
        <v>84.57</v>
      </c>
      <c r="H104" s="166">
        <v>1658</v>
      </c>
      <c r="I104" s="166">
        <v>144.28</v>
      </c>
      <c r="J104" s="166">
        <v>6.18</v>
      </c>
      <c r="K104" s="166">
        <v>339.95</v>
      </c>
      <c r="L104" s="167">
        <v>17.961895397489542</v>
      </c>
      <c r="M104" s="166">
        <v>2.6360000000000001</v>
      </c>
      <c r="N104" s="166">
        <v>3.6980000000000004</v>
      </c>
      <c r="O104" s="166">
        <v>1.0620000000000001</v>
      </c>
      <c r="P104" s="166">
        <v>41</v>
      </c>
      <c r="Q104" s="168">
        <v>18270.030496257277</v>
      </c>
      <c r="R104" s="168">
        <v>2.3444613050075871</v>
      </c>
      <c r="S104" s="168">
        <v>128.96433990895295</v>
      </c>
      <c r="T104" s="166"/>
      <c r="U104" s="180">
        <v>2636</v>
      </c>
      <c r="V104" s="4"/>
      <c r="W104" s="4"/>
      <c r="X104" s="4"/>
      <c r="Y104" s="4"/>
      <c r="AC104" s="112"/>
      <c r="AD104" s="18"/>
      <c r="AE104" s="18"/>
      <c r="AF104" s="18"/>
      <c r="AG104" s="18"/>
      <c r="AH104" s="18"/>
      <c r="AI104" s="18"/>
      <c r="AJ104" s="18"/>
      <c r="AK104" s="18"/>
      <c r="AL104" s="18"/>
      <c r="AM104" s="18"/>
      <c r="AN104" s="18"/>
      <c r="AO104" s="18"/>
      <c r="AP104" s="18"/>
    </row>
    <row r="105" spans="2:42" ht="10.5" x14ac:dyDescent="0.2">
      <c r="B105" s="173">
        <v>42867</v>
      </c>
      <c r="C105" s="166" t="s">
        <v>131</v>
      </c>
      <c r="D105" s="166">
        <v>15</v>
      </c>
      <c r="E105" s="166">
        <v>101.13</v>
      </c>
      <c r="F105" s="166">
        <v>280</v>
      </c>
      <c r="G105" s="166">
        <v>102</v>
      </c>
      <c r="H105" s="166">
        <v>1220</v>
      </c>
      <c r="I105" s="166">
        <v>279.77</v>
      </c>
      <c r="J105" s="166">
        <v>5.9799999999999995</v>
      </c>
      <c r="K105" s="166">
        <v>475.24</v>
      </c>
      <c r="L105" s="167">
        <v>4.9853700081499595</v>
      </c>
      <c r="M105" s="166">
        <v>2.69</v>
      </c>
      <c r="N105" s="166">
        <v>4.8320000000000007</v>
      </c>
      <c r="O105" s="166">
        <v>2.1420000000000003</v>
      </c>
      <c r="P105" s="166">
        <v>38.5</v>
      </c>
      <c r="Q105" s="168">
        <v>9615.0409264753198</v>
      </c>
      <c r="R105" s="168">
        <v>2.2230483271375463</v>
      </c>
      <c r="S105" s="168">
        <v>176.66914498141264</v>
      </c>
      <c r="T105" s="166"/>
      <c r="U105" s="180">
        <v>2690</v>
      </c>
      <c r="V105" s="4"/>
      <c r="W105" s="4"/>
      <c r="X105" s="4"/>
      <c r="Y105" s="4"/>
      <c r="AC105" s="112"/>
      <c r="AD105" s="18"/>
      <c r="AE105" s="18"/>
      <c r="AF105" s="18"/>
      <c r="AG105" s="18"/>
      <c r="AH105" s="18"/>
      <c r="AI105" s="18"/>
      <c r="AJ105" s="18"/>
      <c r="AK105" s="18"/>
      <c r="AL105" s="18"/>
      <c r="AM105" s="18"/>
      <c r="AN105" s="18"/>
      <c r="AO105" s="18"/>
      <c r="AP105" s="18"/>
    </row>
    <row r="106" spans="2:42" ht="10.5" x14ac:dyDescent="0.2">
      <c r="B106" s="173">
        <v>42872</v>
      </c>
      <c r="C106" s="166" t="s">
        <v>131</v>
      </c>
      <c r="D106" s="166">
        <v>12</v>
      </c>
      <c r="E106" s="166">
        <v>101.13</v>
      </c>
      <c r="F106" s="166">
        <v>289</v>
      </c>
      <c r="G106" s="166">
        <v>96</v>
      </c>
      <c r="H106" s="166">
        <v>1477</v>
      </c>
      <c r="I106" s="166">
        <v>260.24</v>
      </c>
      <c r="J106" s="166">
        <v>5.79</v>
      </c>
      <c r="K106" s="166">
        <v>455.52</v>
      </c>
      <c r="L106" s="167">
        <v>4.9907641154328735</v>
      </c>
      <c r="M106" s="166">
        <v>2.6819999999999999</v>
      </c>
      <c r="N106" s="166">
        <v>3.9740000000000002</v>
      </c>
      <c r="O106" s="166">
        <v>1.292</v>
      </c>
      <c r="P106" s="166">
        <v>44.5</v>
      </c>
      <c r="Q106" s="168">
        <v>10305.871503227789</v>
      </c>
      <c r="R106" s="168">
        <v>2.1588366890380315</v>
      </c>
      <c r="S106" s="168">
        <v>169.84340044742729</v>
      </c>
      <c r="T106" s="166"/>
      <c r="U106" s="180">
        <v>2682</v>
      </c>
      <c r="V106" s="4"/>
      <c r="W106" s="4"/>
      <c r="X106" s="4"/>
      <c r="Y106" s="4"/>
      <c r="AC106" s="112"/>
      <c r="AD106" s="18"/>
      <c r="AE106" s="18"/>
      <c r="AF106" s="18"/>
      <c r="AG106" s="18"/>
      <c r="AH106" s="18"/>
      <c r="AI106" s="18"/>
      <c r="AJ106" s="18"/>
      <c r="AK106" s="18"/>
      <c r="AL106" s="18"/>
      <c r="AM106" s="18"/>
      <c r="AN106" s="18"/>
      <c r="AO106" s="18"/>
      <c r="AP106" s="18"/>
    </row>
    <row r="107" spans="2:42" ht="10.5" x14ac:dyDescent="0.2">
      <c r="B107" s="173">
        <v>42884</v>
      </c>
      <c r="C107" s="166" t="s">
        <v>131</v>
      </c>
      <c r="D107" s="166">
        <v>21</v>
      </c>
      <c r="E107" s="166">
        <v>101.13</v>
      </c>
      <c r="F107" s="166">
        <v>228</v>
      </c>
      <c r="G107" s="166">
        <v>89</v>
      </c>
      <c r="H107" s="166">
        <v>1664</v>
      </c>
      <c r="I107" s="166">
        <v>192</v>
      </c>
      <c r="J107" s="166">
        <v>5.0999999999999996</v>
      </c>
      <c r="K107" s="166">
        <v>386.59000000000003</v>
      </c>
      <c r="L107" s="167">
        <v>4.9939977811913296</v>
      </c>
      <c r="M107" s="166">
        <v>2.6550000000000002</v>
      </c>
      <c r="N107" s="166">
        <v>3.9970000000000003</v>
      </c>
      <c r="O107" s="166">
        <v>1.3420000000000001</v>
      </c>
      <c r="P107" s="166">
        <v>44.5</v>
      </c>
      <c r="Q107" s="168">
        <v>13828.125000000002</v>
      </c>
      <c r="R107" s="168">
        <v>1.9209039548022595</v>
      </c>
      <c r="S107" s="168">
        <v>145.60828625235405</v>
      </c>
      <c r="T107" s="166"/>
      <c r="U107" s="180">
        <v>2655.0000000000005</v>
      </c>
      <c r="V107" s="4"/>
      <c r="W107" s="4"/>
      <c r="X107" s="4"/>
      <c r="Y107" s="4"/>
      <c r="AC107" s="112"/>
      <c r="AD107" s="18"/>
      <c r="AE107" s="18"/>
      <c r="AF107" s="18"/>
      <c r="AG107" s="18"/>
      <c r="AH107" s="18"/>
      <c r="AI107" s="18"/>
      <c r="AJ107" s="18"/>
      <c r="AK107" s="18"/>
      <c r="AL107" s="18"/>
      <c r="AM107" s="18"/>
      <c r="AN107" s="18"/>
      <c r="AO107" s="18"/>
      <c r="AP107" s="18"/>
    </row>
    <row r="108" spans="2:42" ht="10.5" x14ac:dyDescent="0.2">
      <c r="B108" s="173">
        <v>42901</v>
      </c>
      <c r="C108" s="166" t="s">
        <v>131</v>
      </c>
      <c r="D108" s="166">
        <v>24</v>
      </c>
      <c r="E108" s="166">
        <v>101.13</v>
      </c>
      <c r="F108" s="166">
        <v>242</v>
      </c>
      <c r="G108" s="166">
        <v>95</v>
      </c>
      <c r="H108" s="166">
        <v>1633</v>
      </c>
      <c r="I108" s="166">
        <v>207.63</v>
      </c>
      <c r="J108" s="166">
        <v>5.25</v>
      </c>
      <c r="K108" s="166">
        <v>402.37</v>
      </c>
      <c r="L108" s="167">
        <v>4.9820248756218906</v>
      </c>
      <c r="M108" s="166">
        <v>2.661</v>
      </c>
      <c r="N108" s="166">
        <v>4.0730000000000004</v>
      </c>
      <c r="O108" s="166">
        <v>1.4119999999999999</v>
      </c>
      <c r="P108" s="166">
        <v>45</v>
      </c>
      <c r="Q108" s="168">
        <v>12816.067042334922</v>
      </c>
      <c r="R108" s="168">
        <v>1.9729425028184893</v>
      </c>
      <c r="S108" s="168">
        <v>151.21007140172867</v>
      </c>
      <c r="T108" s="166"/>
      <c r="U108" s="180">
        <v>2661</v>
      </c>
      <c r="V108" s="4"/>
      <c r="W108" s="4"/>
      <c r="X108" s="4"/>
      <c r="Y108" s="4"/>
      <c r="AC108" s="112"/>
      <c r="AD108" s="18"/>
      <c r="AE108" s="18"/>
      <c r="AF108" s="18"/>
      <c r="AG108" s="18"/>
      <c r="AH108" s="18"/>
      <c r="AI108" s="18"/>
      <c r="AJ108" s="18"/>
      <c r="AK108" s="18"/>
      <c r="AL108" s="18"/>
      <c r="AM108" s="18"/>
      <c r="AN108" s="18"/>
      <c r="AO108" s="18"/>
      <c r="AP108" s="18"/>
    </row>
    <row r="109" spans="2:42" ht="10.5" x14ac:dyDescent="0.2">
      <c r="B109" s="173">
        <v>42915</v>
      </c>
      <c r="C109" s="166" t="s">
        <v>131</v>
      </c>
      <c r="D109" s="166">
        <v>23</v>
      </c>
      <c r="E109" s="166">
        <v>101.13</v>
      </c>
      <c r="F109" s="166">
        <v>273</v>
      </c>
      <c r="G109" s="166">
        <v>109</v>
      </c>
      <c r="H109" s="166">
        <v>1677</v>
      </c>
      <c r="I109" s="166">
        <v>429.57</v>
      </c>
      <c r="J109" s="166">
        <v>7.5</v>
      </c>
      <c r="K109" s="166">
        <v>626.55999999999995</v>
      </c>
      <c r="L109" s="167">
        <v>4.9884737406216502</v>
      </c>
      <c r="M109" s="166">
        <v>2.75</v>
      </c>
      <c r="N109" s="166">
        <v>4.1720000000000006</v>
      </c>
      <c r="O109" s="166">
        <v>1.4220000000000002</v>
      </c>
      <c r="P109" s="166"/>
      <c r="Q109" s="168">
        <v>6401.7505877970998</v>
      </c>
      <c r="R109" s="168">
        <v>2.7272727272727271</v>
      </c>
      <c r="S109" s="168">
        <v>227.83999999999997</v>
      </c>
      <c r="T109" s="166"/>
      <c r="U109" s="180">
        <v>2750</v>
      </c>
      <c r="V109" s="4"/>
      <c r="W109" s="4"/>
      <c r="X109" s="4"/>
      <c r="Y109" s="4"/>
      <c r="AC109" s="112"/>
      <c r="AD109" s="18"/>
      <c r="AE109" s="18"/>
      <c r="AF109" s="18"/>
      <c r="AG109" s="18"/>
      <c r="AH109" s="18"/>
      <c r="AI109" s="18"/>
      <c r="AJ109" s="18"/>
      <c r="AK109" s="18"/>
      <c r="AL109" s="18"/>
      <c r="AM109" s="18"/>
      <c r="AN109" s="18"/>
      <c r="AO109" s="18"/>
      <c r="AP109" s="18"/>
    </row>
    <row r="110" spans="2:42" ht="10.5" x14ac:dyDescent="0.2">
      <c r="B110" s="173">
        <v>42925</v>
      </c>
      <c r="C110" s="166" t="s">
        <v>131</v>
      </c>
      <c r="D110" s="166">
        <v>24</v>
      </c>
      <c r="E110" s="166">
        <v>101.13</v>
      </c>
      <c r="F110" s="166">
        <v>230</v>
      </c>
      <c r="G110" s="166">
        <v>92.3</v>
      </c>
      <c r="H110" s="166">
        <v>1676</v>
      </c>
      <c r="I110" s="166">
        <v>189.71</v>
      </c>
      <c r="J110" s="166">
        <v>4.51</v>
      </c>
      <c r="K110" s="166">
        <v>383.71</v>
      </c>
      <c r="L110" s="167">
        <v>3.9870000000000001</v>
      </c>
      <c r="M110" s="166">
        <v>2.6539999999999999</v>
      </c>
      <c r="N110" s="166">
        <v>4.0459999999999994</v>
      </c>
      <c r="O110" s="166">
        <v>1.3919999999999999</v>
      </c>
      <c r="P110" s="166">
        <v>38</v>
      </c>
      <c r="Q110" s="168">
        <v>13989.773865373465</v>
      </c>
      <c r="R110" s="168">
        <v>1.6993217784476262</v>
      </c>
      <c r="S110" s="168">
        <v>144.57799547852298</v>
      </c>
      <c r="T110" s="166"/>
      <c r="U110" s="180">
        <v>2654</v>
      </c>
      <c r="V110" s="4"/>
      <c r="W110" s="4"/>
      <c r="X110" s="4"/>
      <c r="Y110" s="4"/>
      <c r="AC110" s="112"/>
      <c r="AD110" s="18"/>
      <c r="AE110" s="18"/>
      <c r="AF110" s="18"/>
      <c r="AG110" s="18"/>
      <c r="AH110" s="18"/>
      <c r="AI110" s="18"/>
      <c r="AJ110" s="18"/>
      <c r="AK110" s="18"/>
      <c r="AL110" s="18"/>
      <c r="AM110" s="18"/>
      <c r="AN110" s="18"/>
      <c r="AO110" s="18"/>
      <c r="AP110" s="18"/>
    </row>
    <row r="111" spans="2:42" ht="10.5" x14ac:dyDescent="0.2">
      <c r="B111" s="173">
        <v>42928</v>
      </c>
      <c r="C111" s="166" t="s">
        <v>131</v>
      </c>
      <c r="D111" s="166">
        <v>23</v>
      </c>
      <c r="E111" s="166">
        <v>101.13</v>
      </c>
      <c r="F111" s="166">
        <v>233</v>
      </c>
      <c r="G111" s="166">
        <v>93</v>
      </c>
      <c r="H111" s="166">
        <v>1718</v>
      </c>
      <c r="I111" s="166">
        <v>243</v>
      </c>
      <c r="J111" s="166">
        <v>4.51</v>
      </c>
      <c r="K111" s="166">
        <v>437</v>
      </c>
      <c r="L111" s="167">
        <v>3.9870000000000001</v>
      </c>
      <c r="M111" s="166">
        <v>2.6760000000000002</v>
      </c>
      <c r="N111" s="166">
        <v>4.258</v>
      </c>
      <c r="O111" s="166">
        <v>1.5820000000000001</v>
      </c>
      <c r="P111" s="166">
        <v>96</v>
      </c>
      <c r="Q111" s="168">
        <v>11012.345679012345</v>
      </c>
      <c r="R111" s="168">
        <v>1.685351270553064</v>
      </c>
      <c r="S111" s="168">
        <v>163.30343796711509</v>
      </c>
      <c r="T111" s="166"/>
      <c r="U111" s="180">
        <v>2676</v>
      </c>
      <c r="V111" s="4"/>
      <c r="W111" s="4"/>
      <c r="X111" s="4"/>
      <c r="Y111" s="4"/>
      <c r="AC111" s="112"/>
      <c r="AD111" s="18"/>
      <c r="AE111" s="18"/>
      <c r="AF111" s="18"/>
      <c r="AG111" s="18"/>
      <c r="AH111" s="18"/>
      <c r="AI111" s="18"/>
      <c r="AJ111" s="18"/>
      <c r="AK111" s="18"/>
      <c r="AL111" s="18"/>
      <c r="AM111" s="18"/>
      <c r="AN111" s="18"/>
      <c r="AO111" s="18"/>
      <c r="AP111" s="18"/>
    </row>
    <row r="112" spans="2:42" ht="10.5" x14ac:dyDescent="0.2">
      <c r="B112" s="173">
        <v>42931</v>
      </c>
      <c r="C112" s="166" t="s">
        <v>131</v>
      </c>
      <c r="D112" s="166">
        <v>18</v>
      </c>
      <c r="E112" s="166">
        <v>101.13</v>
      </c>
      <c r="F112" s="166">
        <v>227</v>
      </c>
      <c r="G112" s="166">
        <v>94</v>
      </c>
      <c r="H112" s="166">
        <v>1518</v>
      </c>
      <c r="I112" s="166">
        <v>233.6</v>
      </c>
      <c r="J112" s="166">
        <v>4.51</v>
      </c>
      <c r="K112" s="166">
        <v>427.6</v>
      </c>
      <c r="L112" s="167">
        <v>3.9870000000000001</v>
      </c>
      <c r="M112" s="166">
        <v>2.6720000000000002</v>
      </c>
      <c r="N112" s="166">
        <v>4.6940000000000008</v>
      </c>
      <c r="O112" s="166">
        <v>2.0220000000000002</v>
      </c>
      <c r="P112" s="166">
        <v>33</v>
      </c>
      <c r="Q112" s="168">
        <v>11438.356164383562</v>
      </c>
      <c r="R112" s="168">
        <v>1.6878742514970058</v>
      </c>
      <c r="S112" s="168">
        <v>160.02994011976048</v>
      </c>
      <c r="T112" s="166"/>
      <c r="U112" s="180">
        <v>2672</v>
      </c>
      <c r="V112" s="4"/>
      <c r="W112" s="4"/>
      <c r="X112" s="4"/>
      <c r="Y112" s="4"/>
      <c r="AC112" s="112"/>
      <c r="AD112" s="18"/>
      <c r="AE112" s="18"/>
      <c r="AF112" s="18"/>
      <c r="AG112" s="18"/>
      <c r="AH112" s="18"/>
      <c r="AI112" s="18"/>
      <c r="AJ112" s="18"/>
      <c r="AK112" s="18"/>
      <c r="AL112" s="18"/>
      <c r="AM112" s="18"/>
      <c r="AN112" s="18"/>
      <c r="AO112" s="18"/>
      <c r="AP112" s="18"/>
    </row>
    <row r="113" spans="2:42" ht="10.5" x14ac:dyDescent="0.2">
      <c r="B113" s="173">
        <v>42946</v>
      </c>
      <c r="C113" s="166" t="s">
        <v>131</v>
      </c>
      <c r="D113" s="166">
        <v>24</v>
      </c>
      <c r="E113" s="166">
        <v>101.13</v>
      </c>
      <c r="F113" s="166">
        <v>226</v>
      </c>
      <c r="G113" s="166">
        <v>92.3</v>
      </c>
      <c r="H113" s="166">
        <v>1613</v>
      </c>
      <c r="I113" s="166">
        <v>223.6</v>
      </c>
      <c r="J113" s="166">
        <v>4.51</v>
      </c>
      <c r="K113" s="166">
        <v>417.6</v>
      </c>
      <c r="L113" s="167">
        <v>3.9870000000000001</v>
      </c>
      <c r="M113" s="166">
        <v>2.6680000000000001</v>
      </c>
      <c r="N113" s="166">
        <v>3.9800000000000004</v>
      </c>
      <c r="O113" s="166">
        <v>1.3120000000000001</v>
      </c>
      <c r="P113" s="166">
        <v>33</v>
      </c>
      <c r="Q113" s="168">
        <v>11932.021466905189</v>
      </c>
      <c r="R113" s="168">
        <v>1.6904047976011993</v>
      </c>
      <c r="S113" s="168">
        <v>156.52173913043478</v>
      </c>
      <c r="T113" s="166"/>
      <c r="U113" s="180">
        <v>2668</v>
      </c>
      <c r="V113" s="4"/>
      <c r="W113" s="4"/>
      <c r="X113" s="4"/>
      <c r="Y113" s="4"/>
      <c r="AC113" s="112"/>
      <c r="AD113" s="18"/>
      <c r="AE113" s="18"/>
      <c r="AF113" s="18"/>
      <c r="AG113" s="18"/>
      <c r="AH113" s="18"/>
      <c r="AI113" s="18"/>
      <c r="AJ113" s="18"/>
      <c r="AK113" s="18"/>
      <c r="AL113" s="18"/>
      <c r="AM113" s="18"/>
      <c r="AN113" s="18"/>
      <c r="AO113" s="18"/>
      <c r="AP113" s="18"/>
    </row>
    <row r="114" spans="2:42" ht="10.5" x14ac:dyDescent="0.2">
      <c r="B114" s="173">
        <v>42956</v>
      </c>
      <c r="C114" s="166" t="s">
        <v>131</v>
      </c>
      <c r="D114" s="166">
        <v>12</v>
      </c>
      <c r="E114" s="166">
        <v>101.13</v>
      </c>
      <c r="F114" s="166">
        <v>229</v>
      </c>
      <c r="G114" s="166">
        <v>92</v>
      </c>
      <c r="H114" s="166">
        <v>1647</v>
      </c>
      <c r="I114" s="166">
        <v>213.53</v>
      </c>
      <c r="J114" s="166">
        <v>4.51</v>
      </c>
      <c r="K114" s="166">
        <v>407.53</v>
      </c>
      <c r="L114" s="167">
        <v>3.9870000000000001</v>
      </c>
      <c r="M114" s="166">
        <v>2.6640000000000001</v>
      </c>
      <c r="N114" s="166">
        <v>4.0359999999999996</v>
      </c>
      <c r="O114" s="166">
        <v>1.3719999999999999</v>
      </c>
      <c r="P114" s="166">
        <v>50</v>
      </c>
      <c r="Q114" s="168">
        <v>12475.998688708847</v>
      </c>
      <c r="R114" s="168">
        <v>1.6929429429429428</v>
      </c>
      <c r="S114" s="168">
        <v>152.9767267267267</v>
      </c>
      <c r="T114" s="166"/>
      <c r="U114" s="180">
        <v>2664</v>
      </c>
      <c r="V114" s="4"/>
      <c r="W114" s="4"/>
      <c r="X114" s="4"/>
      <c r="Y114" s="4"/>
      <c r="AC114" s="112"/>
      <c r="AD114" s="18"/>
      <c r="AE114" s="18"/>
      <c r="AF114" s="18"/>
      <c r="AG114" s="18"/>
      <c r="AH114" s="18"/>
      <c r="AI114" s="18"/>
      <c r="AJ114" s="18"/>
      <c r="AK114" s="18"/>
      <c r="AL114" s="18"/>
      <c r="AM114" s="18"/>
      <c r="AN114" s="18"/>
      <c r="AO114" s="18"/>
      <c r="AP114" s="18"/>
    </row>
    <row r="115" spans="2:42" ht="10.5" x14ac:dyDescent="0.2">
      <c r="B115" s="173">
        <v>42963</v>
      </c>
      <c r="C115" s="166" t="s">
        <v>131</v>
      </c>
      <c r="D115" s="166">
        <v>20</v>
      </c>
      <c r="E115" s="166">
        <v>101.13</v>
      </c>
      <c r="F115" s="166">
        <v>237.5</v>
      </c>
      <c r="G115" s="166">
        <v>99</v>
      </c>
      <c r="H115" s="166">
        <v>1382.79</v>
      </c>
      <c r="I115" s="166">
        <v>287.87</v>
      </c>
      <c r="J115" s="166">
        <v>4.51</v>
      </c>
      <c r="K115" s="166">
        <v>481.87</v>
      </c>
      <c r="L115" s="167">
        <v>3.9870000000000001</v>
      </c>
      <c r="M115" s="166">
        <v>2.694</v>
      </c>
      <c r="N115" s="166">
        <v>8.0259999999999998</v>
      </c>
      <c r="O115" s="166">
        <v>5.3319999999999999</v>
      </c>
      <c r="P115" s="166">
        <v>50</v>
      </c>
      <c r="Q115" s="168">
        <v>9358.3909403550206</v>
      </c>
      <c r="R115" s="168">
        <v>1.6740905716406829</v>
      </c>
      <c r="S115" s="168">
        <v>178.86785449146251</v>
      </c>
      <c r="T115" s="166"/>
      <c r="U115" s="180">
        <v>2694</v>
      </c>
      <c r="V115" s="4"/>
      <c r="W115" s="4"/>
      <c r="X115" s="4"/>
      <c r="Y115" s="4"/>
      <c r="AC115" s="112"/>
      <c r="AD115" s="18"/>
      <c r="AE115" s="18"/>
      <c r="AF115" s="18"/>
      <c r="AG115" s="18"/>
      <c r="AH115" s="18"/>
      <c r="AI115" s="18"/>
      <c r="AJ115" s="18"/>
      <c r="AK115" s="18"/>
      <c r="AL115" s="18"/>
      <c r="AM115" s="18"/>
      <c r="AN115" s="18"/>
      <c r="AO115" s="18"/>
      <c r="AP115" s="18"/>
    </row>
    <row r="116" spans="2:42" ht="10.5" x14ac:dyDescent="0.2">
      <c r="B116" s="173">
        <v>42965</v>
      </c>
      <c r="C116" s="166" t="s">
        <v>131</v>
      </c>
      <c r="D116" s="166">
        <v>14</v>
      </c>
      <c r="E116" s="166">
        <v>101.13</v>
      </c>
      <c r="F116" s="166">
        <v>232</v>
      </c>
      <c r="G116" s="166">
        <v>101</v>
      </c>
      <c r="H116" s="166">
        <v>1214</v>
      </c>
      <c r="I116" s="166">
        <v>282.97000000000003</v>
      </c>
      <c r="J116" s="166">
        <v>4.51</v>
      </c>
      <c r="K116" s="166">
        <v>476.97</v>
      </c>
      <c r="L116" s="167">
        <v>3.9870000000000001</v>
      </c>
      <c r="M116" s="166">
        <v>2.6920000000000002</v>
      </c>
      <c r="N116" s="166">
        <v>7.1040000000000001</v>
      </c>
      <c r="O116" s="166">
        <v>4.4119999999999999</v>
      </c>
      <c r="P116" s="166">
        <v>42</v>
      </c>
      <c r="Q116" s="168">
        <v>9513.3759762519003</v>
      </c>
      <c r="R116" s="168">
        <v>1.6753343239227338</v>
      </c>
      <c r="S116" s="168">
        <v>177.18053491827638</v>
      </c>
      <c r="T116" s="166"/>
      <c r="U116" s="180">
        <v>2692</v>
      </c>
      <c r="V116" s="4"/>
      <c r="W116" s="4"/>
      <c r="X116" s="4"/>
      <c r="Y116" s="4"/>
      <c r="AC116" s="112"/>
      <c r="AD116" s="18"/>
      <c r="AE116" s="18"/>
      <c r="AF116" s="18"/>
      <c r="AG116" s="18"/>
      <c r="AH116" s="18"/>
      <c r="AI116" s="18"/>
      <c r="AJ116" s="18"/>
      <c r="AK116" s="18"/>
      <c r="AL116" s="18"/>
      <c r="AM116" s="18"/>
      <c r="AN116" s="18"/>
      <c r="AO116" s="18"/>
      <c r="AP116" s="18"/>
    </row>
    <row r="117" spans="2:42" ht="10.5" x14ac:dyDescent="0.2">
      <c r="B117" s="173">
        <v>42965</v>
      </c>
      <c r="C117" s="166" t="s">
        <v>131</v>
      </c>
      <c r="D117" s="166">
        <v>5</v>
      </c>
      <c r="E117" s="166">
        <v>101.13</v>
      </c>
      <c r="F117" s="166">
        <v>238</v>
      </c>
      <c r="G117" s="166">
        <v>95</v>
      </c>
      <c r="H117" s="166">
        <v>1606</v>
      </c>
      <c r="I117" s="166">
        <v>265.7</v>
      </c>
      <c r="J117" s="166">
        <v>4.51</v>
      </c>
      <c r="K117" s="166">
        <v>459.7</v>
      </c>
      <c r="L117" s="167">
        <v>3.9870000000000001</v>
      </c>
      <c r="M117" s="166">
        <v>2.6850000000000001</v>
      </c>
      <c r="N117" s="166">
        <v>8.9369999999999994</v>
      </c>
      <c r="O117" s="166">
        <v>6.2519999999999998</v>
      </c>
      <c r="P117" s="166">
        <v>100</v>
      </c>
      <c r="Q117" s="168">
        <v>10105.382009785473</v>
      </c>
      <c r="R117" s="168">
        <v>1.6797020484171321</v>
      </c>
      <c r="S117" s="168">
        <v>171.21042830540037</v>
      </c>
      <c r="T117" s="166"/>
      <c r="U117" s="180">
        <v>2685</v>
      </c>
      <c r="V117" s="4"/>
      <c r="W117" s="4"/>
      <c r="X117" s="4"/>
      <c r="Y117" s="4"/>
      <c r="AC117" s="112"/>
      <c r="AD117" s="18"/>
      <c r="AE117" s="18"/>
      <c r="AF117" s="18"/>
      <c r="AG117" s="18"/>
      <c r="AH117" s="18"/>
      <c r="AI117" s="18"/>
      <c r="AJ117" s="18"/>
      <c r="AK117" s="18"/>
      <c r="AL117" s="18"/>
      <c r="AM117" s="18"/>
      <c r="AN117" s="18"/>
      <c r="AO117" s="18"/>
      <c r="AP117" s="18"/>
    </row>
    <row r="118" spans="2:42" ht="10.5" x14ac:dyDescent="0.2">
      <c r="B118" s="173">
        <v>43004</v>
      </c>
      <c r="C118" s="166" t="s">
        <v>131</v>
      </c>
      <c r="D118" s="166">
        <v>18</v>
      </c>
      <c r="E118" s="166">
        <v>101.13</v>
      </c>
      <c r="F118" s="166">
        <v>247</v>
      </c>
      <c r="G118" s="166">
        <v>98</v>
      </c>
      <c r="H118" s="166">
        <v>1319</v>
      </c>
      <c r="I118" s="166">
        <v>284.10000000000002</v>
      </c>
      <c r="J118" s="166">
        <v>4.51</v>
      </c>
      <c r="K118" s="166">
        <v>478.1</v>
      </c>
      <c r="L118" s="167">
        <v>3.9870000000000001</v>
      </c>
      <c r="M118" s="166">
        <v>2.6920000000000002</v>
      </c>
      <c r="N118" s="166">
        <v>7.2040000000000006</v>
      </c>
      <c r="O118" s="166">
        <v>4.5120000000000005</v>
      </c>
      <c r="P118" s="166"/>
      <c r="Q118" s="168">
        <v>9475.53678282295</v>
      </c>
      <c r="R118" s="168">
        <v>1.6753343239227338</v>
      </c>
      <c r="S118" s="168">
        <v>177.60029717682019</v>
      </c>
      <c r="T118" s="166"/>
      <c r="U118" s="180">
        <v>2692</v>
      </c>
      <c r="V118" s="4"/>
      <c r="W118" s="4"/>
      <c r="X118" s="4"/>
      <c r="Y118" s="4"/>
      <c r="AC118" s="112"/>
      <c r="AD118" s="18"/>
      <c r="AE118" s="18"/>
      <c r="AF118" s="18"/>
      <c r="AG118" s="18"/>
      <c r="AH118" s="18"/>
      <c r="AI118" s="18"/>
      <c r="AJ118" s="18"/>
      <c r="AK118" s="18"/>
      <c r="AL118" s="18"/>
      <c r="AM118" s="18"/>
      <c r="AN118" s="18"/>
      <c r="AO118" s="18"/>
      <c r="AP118" s="18"/>
    </row>
    <row r="119" spans="2:42" ht="10.5" x14ac:dyDescent="0.2">
      <c r="B119" s="173">
        <v>43055</v>
      </c>
      <c r="C119" s="166" t="s">
        <v>131</v>
      </c>
      <c r="D119" s="166">
        <v>48</v>
      </c>
      <c r="E119" s="166">
        <v>101.13</v>
      </c>
      <c r="F119" s="166">
        <v>222.26</v>
      </c>
      <c r="G119" s="166">
        <v>103.8</v>
      </c>
      <c r="H119" s="166">
        <v>1110.3599999999999</v>
      </c>
      <c r="I119" s="166">
        <v>275</v>
      </c>
      <c r="J119" s="166">
        <v>20.21</v>
      </c>
      <c r="K119" s="166">
        <v>484.7</v>
      </c>
      <c r="L119" s="167">
        <v>14.00614486279515</v>
      </c>
      <c r="M119" s="166">
        <v>2.6920000000000002</v>
      </c>
      <c r="N119" s="166">
        <v>4.5440000000000005</v>
      </c>
      <c r="O119" s="166">
        <v>1.8520000000000001</v>
      </c>
      <c r="P119" s="166"/>
      <c r="Q119" s="168">
        <v>9789.0909090909099</v>
      </c>
      <c r="R119" s="168">
        <v>7.5074294205052006</v>
      </c>
      <c r="S119" s="168">
        <v>180.05200594353639</v>
      </c>
      <c r="T119" s="166"/>
      <c r="U119" s="180">
        <v>2692</v>
      </c>
      <c r="V119" s="4"/>
      <c r="W119" s="4"/>
      <c r="X119" s="4"/>
      <c r="Y119" s="4"/>
      <c r="AC119" s="112"/>
      <c r="AD119" s="18"/>
      <c r="AE119" s="18"/>
      <c r="AF119" s="18"/>
      <c r="AG119" s="18"/>
      <c r="AH119" s="18"/>
      <c r="AI119" s="18"/>
      <c r="AJ119" s="18"/>
      <c r="AK119" s="18"/>
      <c r="AL119" s="18"/>
      <c r="AM119" s="18"/>
      <c r="AN119" s="18"/>
      <c r="AO119" s="18"/>
      <c r="AP119" s="18"/>
    </row>
    <row r="120" spans="2:42" ht="10.5" x14ac:dyDescent="0.2">
      <c r="B120" s="173">
        <v>43092</v>
      </c>
      <c r="C120" s="166" t="s">
        <v>131</v>
      </c>
      <c r="D120" s="166">
        <v>35</v>
      </c>
      <c r="E120" s="166">
        <v>101.13</v>
      </c>
      <c r="F120" s="166">
        <v>224</v>
      </c>
      <c r="G120" s="166">
        <v>97</v>
      </c>
      <c r="H120" s="166">
        <v>968</v>
      </c>
      <c r="I120" s="166">
        <v>297.10000000000002</v>
      </c>
      <c r="J120" s="166">
        <v>22.61</v>
      </c>
      <c r="K120" s="166">
        <v>509.2</v>
      </c>
      <c r="L120" s="167">
        <v>13.975962472406181</v>
      </c>
      <c r="M120" s="166">
        <v>2.702</v>
      </c>
      <c r="N120" s="166">
        <v>7.0039999999999996</v>
      </c>
      <c r="O120" s="166">
        <v>4.3019999999999996</v>
      </c>
      <c r="P120" s="166"/>
      <c r="Q120" s="168">
        <v>9094.5809491753607</v>
      </c>
      <c r="R120" s="168">
        <v>8.3678756476683933</v>
      </c>
      <c r="S120" s="168">
        <v>188.45299777942265</v>
      </c>
      <c r="T120" s="166"/>
      <c r="U120" s="180">
        <v>2702</v>
      </c>
      <c r="V120" s="4"/>
      <c r="W120" s="4"/>
      <c r="X120" s="4"/>
      <c r="Y120" s="4"/>
      <c r="AC120" s="112"/>
      <c r="AD120" s="18"/>
      <c r="AE120" s="18"/>
      <c r="AF120" s="18"/>
      <c r="AG120" s="18"/>
      <c r="AH120" s="18"/>
      <c r="AI120" s="18"/>
      <c r="AJ120" s="18"/>
      <c r="AK120" s="18"/>
      <c r="AL120" s="18"/>
      <c r="AM120" s="18"/>
      <c r="AN120" s="18"/>
      <c r="AO120" s="18"/>
      <c r="AP120" s="18"/>
    </row>
    <row r="121" spans="2:42" ht="10.5" x14ac:dyDescent="0.2">
      <c r="B121" s="173">
        <v>43098</v>
      </c>
      <c r="C121" s="166" t="s">
        <v>131</v>
      </c>
      <c r="D121" s="166">
        <v>79</v>
      </c>
      <c r="E121" s="166">
        <v>101.13</v>
      </c>
      <c r="F121" s="166">
        <v>234</v>
      </c>
      <c r="G121" s="166">
        <v>96</v>
      </c>
      <c r="H121" s="166">
        <v>1116.5999999999999</v>
      </c>
      <c r="I121" s="166">
        <v>275.26</v>
      </c>
      <c r="J121" s="166">
        <v>20.21</v>
      </c>
      <c r="K121" s="166">
        <v>484.96000000000004</v>
      </c>
      <c r="L121" s="167">
        <v>13.989548419979613</v>
      </c>
      <c r="M121" s="166">
        <v>2.6890000000000001</v>
      </c>
      <c r="N121" s="166">
        <v>7.2309999999999999</v>
      </c>
      <c r="O121" s="166">
        <v>4.5419999999999998</v>
      </c>
      <c r="P121" s="166">
        <v>40</v>
      </c>
      <c r="Q121" s="168">
        <v>9768.9457240427237</v>
      </c>
      <c r="R121" s="168">
        <v>7.515805132019338</v>
      </c>
      <c r="S121" s="168">
        <v>180.34957233172184</v>
      </c>
      <c r="T121" s="166"/>
      <c r="U121" s="180">
        <v>2689</v>
      </c>
      <c r="V121" s="4"/>
      <c r="W121" s="4"/>
      <c r="X121" s="4"/>
      <c r="Y121" s="4"/>
      <c r="AC121" s="112"/>
      <c r="AD121" s="18"/>
      <c r="AE121" s="18"/>
      <c r="AF121" s="18"/>
      <c r="AG121" s="18"/>
      <c r="AH121" s="18"/>
      <c r="AI121" s="18"/>
      <c r="AJ121" s="18"/>
      <c r="AK121" s="18"/>
      <c r="AL121" s="18"/>
      <c r="AM121" s="18"/>
      <c r="AN121" s="18"/>
      <c r="AO121" s="18"/>
      <c r="AP121" s="18"/>
    </row>
    <row r="122" spans="2:42" ht="10.5" x14ac:dyDescent="0.2">
      <c r="B122" s="173">
        <v>43104</v>
      </c>
      <c r="C122" s="166" t="s">
        <v>131</v>
      </c>
      <c r="D122" s="166">
        <v>48</v>
      </c>
      <c r="E122" s="166">
        <v>101.13</v>
      </c>
      <c r="F122" s="166">
        <v>227</v>
      </c>
      <c r="G122" s="166">
        <v>100</v>
      </c>
      <c r="H122" s="166">
        <v>1139</v>
      </c>
      <c r="I122" s="166">
        <v>262.39999999999998</v>
      </c>
      <c r="J122" s="166">
        <v>18.810000000000002</v>
      </c>
      <c r="K122" s="166">
        <v>470.7</v>
      </c>
      <c r="L122" s="167">
        <v>14.008023125437981</v>
      </c>
      <c r="M122" s="166">
        <v>2.6819999999999999</v>
      </c>
      <c r="N122" s="166">
        <v>7.2639999999999993</v>
      </c>
      <c r="O122" s="166">
        <v>4.5819999999999999</v>
      </c>
      <c r="P122" s="166"/>
      <c r="Q122" s="168">
        <v>10221.036585365853</v>
      </c>
      <c r="R122" s="168">
        <v>7.0134228187919474</v>
      </c>
      <c r="S122" s="168">
        <v>175.50335570469798</v>
      </c>
      <c r="T122" s="166"/>
      <c r="U122" s="180">
        <v>2682</v>
      </c>
      <c r="V122" s="4"/>
      <c r="W122" s="4"/>
      <c r="X122" s="4"/>
      <c r="Y122" s="4"/>
      <c r="AC122" s="112"/>
      <c r="AD122" s="18"/>
      <c r="AE122" s="18"/>
      <c r="AF122" s="18"/>
      <c r="AG122" s="18"/>
      <c r="AH122" s="18"/>
      <c r="AI122" s="18"/>
      <c r="AJ122" s="18"/>
      <c r="AK122" s="18"/>
      <c r="AL122" s="18"/>
      <c r="AM122" s="18"/>
      <c r="AN122" s="18"/>
      <c r="AO122" s="18"/>
      <c r="AP122" s="18"/>
    </row>
    <row r="123" spans="2:42" ht="10.5" x14ac:dyDescent="0.2">
      <c r="B123" s="173">
        <v>43152</v>
      </c>
      <c r="C123" s="166" t="s">
        <v>131</v>
      </c>
      <c r="D123" s="166">
        <v>24</v>
      </c>
      <c r="E123" s="166">
        <v>101.13</v>
      </c>
      <c r="F123" s="166">
        <v>273.25</v>
      </c>
      <c r="G123" s="166">
        <v>105.65</v>
      </c>
      <c r="H123" s="166">
        <v>869.64</v>
      </c>
      <c r="I123" s="166">
        <v>274.5</v>
      </c>
      <c r="J123" s="166">
        <v>16.71</v>
      </c>
      <c r="K123" s="166">
        <v>480.7</v>
      </c>
      <c r="L123" s="167">
        <v>11.976521938441389</v>
      </c>
      <c r="M123" s="166">
        <v>2.6920000000000002</v>
      </c>
      <c r="N123" s="166">
        <v>4.484</v>
      </c>
      <c r="O123" s="166">
        <v>1.792</v>
      </c>
      <c r="P123" s="166">
        <v>39</v>
      </c>
      <c r="Q123" s="168">
        <v>9806.921675774136</v>
      </c>
      <c r="R123" s="168">
        <v>6.2072808320950967</v>
      </c>
      <c r="S123" s="168">
        <v>178.56612184249627</v>
      </c>
      <c r="T123" s="166"/>
      <c r="U123" s="180">
        <v>2692</v>
      </c>
      <c r="V123" s="4"/>
      <c r="W123" s="4"/>
      <c r="X123" s="4"/>
      <c r="Y123" s="4"/>
      <c r="AC123" s="112"/>
      <c r="AD123" s="18"/>
      <c r="AE123" s="18"/>
      <c r="AF123" s="18"/>
      <c r="AG123" s="18"/>
      <c r="AH123" s="18"/>
      <c r="AI123" s="18"/>
      <c r="AJ123" s="18"/>
      <c r="AK123" s="18"/>
      <c r="AL123" s="18"/>
      <c r="AM123" s="18"/>
      <c r="AN123" s="18"/>
      <c r="AO123" s="18"/>
      <c r="AP123" s="18"/>
    </row>
    <row r="124" spans="2:42" ht="10.5" x14ac:dyDescent="0.2">
      <c r="B124" s="173">
        <v>43154</v>
      </c>
      <c r="C124" s="166" t="s">
        <v>131</v>
      </c>
      <c r="D124" s="166">
        <v>8</v>
      </c>
      <c r="E124" s="166">
        <v>101.13</v>
      </c>
      <c r="F124" s="166">
        <v>251.99</v>
      </c>
      <c r="G124" s="166">
        <v>95.91</v>
      </c>
      <c r="H124" s="166">
        <v>1105.68</v>
      </c>
      <c r="I124" s="166">
        <v>285.7</v>
      </c>
      <c r="J124" s="166">
        <v>17.71</v>
      </c>
      <c r="K124" s="166">
        <v>492.9</v>
      </c>
      <c r="L124" s="167">
        <v>11.991851425106125</v>
      </c>
      <c r="M124" s="166">
        <v>2.6920000000000002</v>
      </c>
      <c r="N124" s="166">
        <v>6.6740000000000004</v>
      </c>
      <c r="O124" s="166">
        <v>3.9820000000000002</v>
      </c>
      <c r="P124" s="166">
        <v>43</v>
      </c>
      <c r="Q124" s="168">
        <v>9422.471123556179</v>
      </c>
      <c r="R124" s="168">
        <v>6.578751857355126</v>
      </c>
      <c r="S124" s="168">
        <v>183.09806835066863</v>
      </c>
      <c r="T124" s="166"/>
      <c r="U124" s="180">
        <v>2692</v>
      </c>
      <c r="V124" s="4"/>
      <c r="W124" s="4"/>
      <c r="X124" s="4"/>
      <c r="Y124" s="4"/>
      <c r="AC124" s="112"/>
      <c r="AD124" s="18"/>
      <c r="AE124" s="18"/>
      <c r="AF124" s="18"/>
      <c r="AG124" s="18"/>
      <c r="AH124" s="18"/>
      <c r="AI124" s="18"/>
      <c r="AJ124" s="18"/>
      <c r="AK124" s="18"/>
      <c r="AL124" s="18"/>
      <c r="AM124" s="18"/>
      <c r="AN124" s="18"/>
      <c r="AO124" s="18"/>
      <c r="AP124" s="18"/>
    </row>
    <row r="125" spans="2:42" ht="10.5" x14ac:dyDescent="0.2">
      <c r="B125" s="173">
        <v>43192</v>
      </c>
      <c r="C125" s="166" t="s">
        <v>131</v>
      </c>
      <c r="D125" s="166">
        <v>23</v>
      </c>
      <c r="E125" s="166">
        <v>101.13</v>
      </c>
      <c r="F125" s="166">
        <v>241.8</v>
      </c>
      <c r="G125" s="166">
        <v>92.32</v>
      </c>
      <c r="H125" s="166">
        <v>1375</v>
      </c>
      <c r="I125" s="166">
        <v>234.42000000000002</v>
      </c>
      <c r="J125" s="166">
        <v>13.24</v>
      </c>
      <c r="K125" s="166">
        <v>437.15</v>
      </c>
      <c r="L125" s="167">
        <v>11.985167659184608</v>
      </c>
      <c r="M125" s="166">
        <v>2.6720000000000002</v>
      </c>
      <c r="N125" s="166">
        <v>6.8339999999999996</v>
      </c>
      <c r="O125" s="166">
        <v>4.1619999999999999</v>
      </c>
      <c r="P125" s="166">
        <v>44</v>
      </c>
      <c r="Q125" s="168">
        <v>11398.344851121918</v>
      </c>
      <c r="R125" s="168">
        <v>4.955089820359281</v>
      </c>
      <c r="S125" s="168">
        <v>163.60404191616766</v>
      </c>
      <c r="T125" s="166"/>
      <c r="U125" s="180">
        <v>2672</v>
      </c>
      <c r="V125" s="4"/>
      <c r="W125" s="4"/>
      <c r="X125" s="4"/>
      <c r="Y125" s="4"/>
      <c r="AC125" s="112"/>
      <c r="AD125" s="18"/>
      <c r="AE125" s="18"/>
      <c r="AF125" s="18"/>
      <c r="AG125" s="18"/>
      <c r="AH125" s="18"/>
      <c r="AI125" s="18"/>
      <c r="AJ125" s="18"/>
      <c r="AK125" s="18"/>
      <c r="AL125" s="18"/>
      <c r="AM125" s="18"/>
      <c r="AN125" s="18"/>
      <c r="AO125" s="18"/>
      <c r="AP125" s="18"/>
    </row>
    <row r="126" spans="2:42" ht="10.5" x14ac:dyDescent="0.2">
      <c r="B126" s="175">
        <v>43194</v>
      </c>
      <c r="C126" s="166" t="s">
        <v>131</v>
      </c>
      <c r="D126" s="170">
        <v>15</v>
      </c>
      <c r="E126" s="166">
        <v>101.13</v>
      </c>
      <c r="F126" s="166">
        <v>263.53999999999996</v>
      </c>
      <c r="G126" s="170">
        <v>91.25</v>
      </c>
      <c r="H126" s="166">
        <v>1092.3400000000001</v>
      </c>
      <c r="I126" s="166">
        <v>279.64999999999998</v>
      </c>
      <c r="J126" s="166">
        <v>5.9799999999999995</v>
      </c>
      <c r="K126" s="166">
        <v>475.12</v>
      </c>
      <c r="L126" s="167">
        <v>4.9861843393148453</v>
      </c>
      <c r="M126" s="166">
        <v>2.69</v>
      </c>
      <c r="N126" s="166">
        <v>5.8119999999999994</v>
      </c>
      <c r="O126" s="166">
        <v>3.1219999999999999</v>
      </c>
      <c r="P126" s="170">
        <v>37.040999999999997</v>
      </c>
      <c r="Q126" s="168">
        <v>9619.1668156624346</v>
      </c>
      <c r="R126" s="168">
        <v>2.2230483271375463</v>
      </c>
      <c r="S126" s="168">
        <v>176.62453531598513</v>
      </c>
      <c r="T126" s="170"/>
      <c r="U126" s="180">
        <v>2690</v>
      </c>
      <c r="V126" s="4"/>
      <c r="W126" s="4"/>
      <c r="X126" s="4"/>
      <c r="Y126" s="4"/>
      <c r="AC126" s="112"/>
      <c r="AD126" s="18"/>
      <c r="AE126" s="18"/>
      <c r="AF126" s="18"/>
      <c r="AG126" s="18"/>
      <c r="AH126" s="18"/>
      <c r="AI126" s="18"/>
      <c r="AJ126" s="18"/>
      <c r="AK126" s="18"/>
      <c r="AL126" s="18"/>
      <c r="AM126" s="18"/>
      <c r="AN126" s="18"/>
      <c r="AO126" s="18"/>
      <c r="AP126" s="18"/>
    </row>
    <row r="127" spans="2:42" ht="10.5" x14ac:dyDescent="0.2">
      <c r="B127" s="173">
        <v>43196</v>
      </c>
      <c r="C127" s="166" t="s">
        <v>131</v>
      </c>
      <c r="D127" s="166">
        <v>6</v>
      </c>
      <c r="E127" s="166">
        <v>101.13</v>
      </c>
      <c r="F127" s="166">
        <v>249.55</v>
      </c>
      <c r="G127" s="166">
        <v>89.29</v>
      </c>
      <c r="H127" s="166">
        <v>1307.25</v>
      </c>
      <c r="I127" s="166">
        <v>262.39999999999998</v>
      </c>
      <c r="J127" s="166">
        <v>5.81</v>
      </c>
      <c r="K127" s="166">
        <v>457.7</v>
      </c>
      <c r="L127" s="167">
        <v>4.9893130300693915</v>
      </c>
      <c r="M127" s="166">
        <v>2.6819999999999999</v>
      </c>
      <c r="N127" s="166">
        <v>6.1839999999999993</v>
      </c>
      <c r="O127" s="166">
        <v>3.5019999999999998</v>
      </c>
      <c r="P127" s="166"/>
      <c r="Q127" s="168">
        <v>10221.036585365853</v>
      </c>
      <c r="R127" s="168">
        <v>2.1662938105891123</v>
      </c>
      <c r="S127" s="168">
        <v>170.65622669649514</v>
      </c>
      <c r="T127" s="166"/>
      <c r="U127" s="180">
        <v>2682</v>
      </c>
      <c r="V127" s="4"/>
      <c r="W127" s="4"/>
      <c r="X127" s="4"/>
      <c r="Y127" s="4"/>
      <c r="AC127" s="112"/>
      <c r="AD127" s="18"/>
      <c r="AE127" s="18"/>
      <c r="AF127" s="18"/>
      <c r="AG127" s="18"/>
      <c r="AH127" s="18"/>
      <c r="AI127" s="18"/>
      <c r="AJ127" s="18"/>
      <c r="AK127" s="18"/>
      <c r="AL127" s="18"/>
      <c r="AM127" s="18"/>
      <c r="AN127" s="18"/>
      <c r="AO127" s="18"/>
      <c r="AP127" s="18"/>
    </row>
    <row r="128" spans="2:42" ht="10.5" x14ac:dyDescent="0.2">
      <c r="B128" s="173">
        <v>43239</v>
      </c>
      <c r="C128" s="166" t="s">
        <v>131</v>
      </c>
      <c r="D128" s="166">
        <v>9</v>
      </c>
      <c r="E128" s="166">
        <v>101.13</v>
      </c>
      <c r="F128" s="166">
        <v>259.71000000000004</v>
      </c>
      <c r="G128" s="166">
        <v>87.96</v>
      </c>
      <c r="H128" s="166">
        <v>1522.25</v>
      </c>
      <c r="I128" s="166">
        <v>239.6</v>
      </c>
      <c r="J128" s="166">
        <v>5.6099999999999994</v>
      </c>
      <c r="K128" s="166">
        <v>434.7</v>
      </c>
      <c r="L128" s="167">
        <v>5.0179278350515464</v>
      </c>
      <c r="M128" s="166">
        <v>2.6720000000000002</v>
      </c>
      <c r="N128" s="166">
        <v>4.194</v>
      </c>
      <c r="O128" s="166">
        <v>1.522</v>
      </c>
      <c r="P128" s="166"/>
      <c r="Q128" s="168">
        <v>11151.919866444074</v>
      </c>
      <c r="R128" s="168">
        <v>2.0995508982035926</v>
      </c>
      <c r="S128" s="168">
        <v>162.68712574850298</v>
      </c>
      <c r="T128" s="166"/>
      <c r="U128" s="180">
        <v>2672</v>
      </c>
      <c r="V128" s="4"/>
      <c r="W128" s="4"/>
      <c r="X128" s="4"/>
      <c r="Y128" s="4"/>
      <c r="AC128" s="112"/>
      <c r="AD128" s="18"/>
      <c r="AE128" s="18"/>
      <c r="AF128" s="18"/>
      <c r="AG128" s="18"/>
      <c r="AH128" s="18"/>
      <c r="AI128" s="18"/>
      <c r="AJ128" s="18"/>
      <c r="AK128" s="18"/>
      <c r="AL128" s="18"/>
      <c r="AM128" s="18"/>
      <c r="AN128" s="18"/>
      <c r="AO128" s="18"/>
      <c r="AP128" s="18"/>
    </row>
    <row r="129" spans="2:42" ht="10.5" x14ac:dyDescent="0.2">
      <c r="B129" s="173">
        <v>43248</v>
      </c>
      <c r="C129" s="166" t="s">
        <v>131</v>
      </c>
      <c r="D129" s="166">
        <v>24</v>
      </c>
      <c r="E129" s="166">
        <v>101.13</v>
      </c>
      <c r="F129" s="166">
        <v>215</v>
      </c>
      <c r="G129" s="166">
        <v>88</v>
      </c>
      <c r="H129" s="166">
        <v>1515.68</v>
      </c>
      <c r="I129" s="166">
        <v>236.23000000000002</v>
      </c>
      <c r="J129" s="166">
        <v>5.54</v>
      </c>
      <c r="K129" s="166">
        <v>431.26</v>
      </c>
      <c r="L129" s="167">
        <v>4.9844820840596551</v>
      </c>
      <c r="M129" s="166">
        <v>2.673</v>
      </c>
      <c r="N129" s="166">
        <v>4.2750000000000004</v>
      </c>
      <c r="O129" s="166">
        <v>1.6020000000000001</v>
      </c>
      <c r="P129" s="166">
        <v>74</v>
      </c>
      <c r="Q129" s="168">
        <v>11315.243618507388</v>
      </c>
      <c r="R129" s="168">
        <v>2.0725776281331836</v>
      </c>
      <c r="S129" s="168">
        <v>161.33931911709689</v>
      </c>
      <c r="T129" s="166"/>
      <c r="U129" s="180">
        <v>2673</v>
      </c>
      <c r="V129" s="4"/>
      <c r="W129" s="4"/>
      <c r="X129" s="4"/>
      <c r="Y129" s="4"/>
      <c r="AC129" s="112"/>
      <c r="AD129" s="18"/>
      <c r="AE129" s="18"/>
      <c r="AF129" s="18"/>
      <c r="AG129" s="18"/>
      <c r="AH129" s="18"/>
      <c r="AI129" s="18"/>
      <c r="AJ129" s="18"/>
      <c r="AK129" s="18"/>
      <c r="AL129" s="18"/>
      <c r="AM129" s="18"/>
      <c r="AN129" s="18"/>
      <c r="AO129" s="18"/>
      <c r="AP129" s="18"/>
    </row>
    <row r="130" spans="2:42" ht="10.5" x14ac:dyDescent="0.2">
      <c r="B130" s="173">
        <v>43249</v>
      </c>
      <c r="C130" s="166" t="s">
        <v>131</v>
      </c>
      <c r="D130" s="166">
        <v>11</v>
      </c>
      <c r="E130" s="166">
        <v>101.13</v>
      </c>
      <c r="F130" s="166">
        <v>209.26</v>
      </c>
      <c r="G130" s="166">
        <v>90.79</v>
      </c>
      <c r="H130" s="166">
        <v>1452.34</v>
      </c>
      <c r="I130" s="166">
        <v>251.72</v>
      </c>
      <c r="J130" s="166">
        <v>5.6999999999999993</v>
      </c>
      <c r="K130" s="166">
        <v>446.90999999999997</v>
      </c>
      <c r="L130" s="167">
        <v>4.987756874947439</v>
      </c>
      <c r="M130" s="166">
        <v>2.6790000000000003</v>
      </c>
      <c r="N130" s="166">
        <v>4.351</v>
      </c>
      <c r="O130" s="166">
        <v>1.6719999999999999</v>
      </c>
      <c r="P130" s="166">
        <v>70</v>
      </c>
      <c r="Q130" s="168">
        <v>10642.777689496266</v>
      </c>
      <c r="R130" s="168">
        <v>2.1276595744680846</v>
      </c>
      <c r="S130" s="168">
        <v>166.81970884658452</v>
      </c>
      <c r="T130" s="166"/>
      <c r="U130" s="180">
        <v>2679.0000000000005</v>
      </c>
      <c r="V130" s="4"/>
      <c r="W130" s="4"/>
      <c r="X130" s="4"/>
      <c r="Y130" s="4"/>
      <c r="AC130" s="112"/>
      <c r="AD130" s="18"/>
      <c r="AE130" s="18"/>
      <c r="AF130" s="18"/>
      <c r="AG130" s="18"/>
      <c r="AH130" s="18"/>
      <c r="AI130" s="18"/>
      <c r="AJ130" s="18"/>
      <c r="AK130" s="18"/>
      <c r="AL130" s="18"/>
      <c r="AM130" s="18"/>
      <c r="AN130" s="18"/>
      <c r="AO130" s="18"/>
      <c r="AP130" s="18"/>
    </row>
    <row r="131" spans="2:42" ht="10.5" x14ac:dyDescent="0.2">
      <c r="B131" s="173">
        <v>43258</v>
      </c>
      <c r="C131" s="166" t="s">
        <v>131</v>
      </c>
      <c r="D131" s="166">
        <v>50</v>
      </c>
      <c r="E131" s="166">
        <v>101.13</v>
      </c>
      <c r="F131" s="166">
        <v>230.9</v>
      </c>
      <c r="G131" s="166">
        <v>90.28</v>
      </c>
      <c r="H131" s="166">
        <v>1333.4</v>
      </c>
      <c r="I131" s="166">
        <v>239.1</v>
      </c>
      <c r="J131" s="166">
        <v>5.6099999999999994</v>
      </c>
      <c r="K131" s="166">
        <v>434.2</v>
      </c>
      <c r="L131" s="167">
        <v>5.0227815442561203</v>
      </c>
      <c r="M131" s="166">
        <v>2.6720000000000002</v>
      </c>
      <c r="N131" s="166">
        <v>7.5640000000000001</v>
      </c>
      <c r="O131" s="166">
        <v>4.8919999999999995</v>
      </c>
      <c r="P131" s="166"/>
      <c r="Q131" s="168">
        <v>11175.240485152657</v>
      </c>
      <c r="R131" s="168">
        <v>2.0995508982035926</v>
      </c>
      <c r="S131" s="168">
        <v>162.5</v>
      </c>
      <c r="T131" s="166"/>
      <c r="U131" s="180">
        <v>2672</v>
      </c>
      <c r="V131" s="4"/>
      <c r="W131" s="4"/>
      <c r="X131" s="4"/>
      <c r="Y131" s="4"/>
      <c r="AC131" s="112"/>
      <c r="AD131" s="18"/>
      <c r="AE131" s="18"/>
      <c r="AF131" s="18"/>
      <c r="AG131" s="18"/>
      <c r="AH131" s="18"/>
      <c r="AI131" s="18"/>
      <c r="AJ131" s="18"/>
      <c r="AK131" s="18"/>
      <c r="AL131" s="18"/>
      <c r="AM131" s="18"/>
      <c r="AN131" s="18"/>
      <c r="AO131" s="18"/>
      <c r="AP131" s="18"/>
    </row>
    <row r="132" spans="2:42" ht="10.5" x14ac:dyDescent="0.2">
      <c r="B132" s="173">
        <v>43279</v>
      </c>
      <c r="C132" s="166" t="s">
        <v>131</v>
      </c>
      <c r="D132" s="166">
        <v>19.5</v>
      </c>
      <c r="E132" s="166">
        <v>101.13</v>
      </c>
      <c r="F132" s="166">
        <v>222.88</v>
      </c>
      <c r="G132" s="166">
        <v>96.22</v>
      </c>
      <c r="H132" s="166">
        <v>1283</v>
      </c>
      <c r="I132" s="166">
        <v>235.1</v>
      </c>
      <c r="J132" s="166">
        <v>5.51</v>
      </c>
      <c r="K132" s="166">
        <v>430.1</v>
      </c>
      <c r="L132" s="167">
        <v>4.9664319294809012</v>
      </c>
      <c r="M132" s="166">
        <v>2.6720000000000002</v>
      </c>
      <c r="N132" s="166">
        <v>7.0540000000000003</v>
      </c>
      <c r="O132" s="166">
        <v>4.3819999999999997</v>
      </c>
      <c r="P132" s="166"/>
      <c r="Q132" s="168">
        <v>11365.376435559338</v>
      </c>
      <c r="R132" s="168">
        <v>2.0621257485029938</v>
      </c>
      <c r="S132" s="168">
        <v>160.96556886227546</v>
      </c>
      <c r="T132" s="166"/>
      <c r="U132" s="180">
        <v>2672</v>
      </c>
      <c r="V132" s="4"/>
      <c r="W132" s="4"/>
      <c r="X132" s="4"/>
      <c r="Y132" s="4"/>
      <c r="AC132" s="112"/>
      <c r="AD132" s="18"/>
      <c r="AE132" s="18"/>
      <c r="AF132" s="18"/>
      <c r="AG132" s="18"/>
      <c r="AH132" s="18"/>
      <c r="AI132" s="18"/>
      <c r="AJ132" s="18"/>
      <c r="AK132" s="18"/>
      <c r="AL132" s="18"/>
      <c r="AM132" s="18"/>
      <c r="AN132" s="18"/>
      <c r="AO132" s="18"/>
      <c r="AP132" s="18"/>
    </row>
    <row r="133" spans="2:42" ht="10.5" x14ac:dyDescent="0.2">
      <c r="B133" s="173">
        <v>43280</v>
      </c>
      <c r="C133" s="166" t="s">
        <v>131</v>
      </c>
      <c r="D133" s="166">
        <v>24</v>
      </c>
      <c r="E133" s="166">
        <v>101.13</v>
      </c>
      <c r="F133" s="166">
        <v>222.83</v>
      </c>
      <c r="G133" s="166">
        <v>95.32</v>
      </c>
      <c r="H133" s="166">
        <v>1040.75</v>
      </c>
      <c r="I133" s="166">
        <v>256.60000000000002</v>
      </c>
      <c r="J133" s="166">
        <v>5.71</v>
      </c>
      <c r="K133" s="166">
        <v>451.8</v>
      </c>
      <c r="L133" s="167">
        <v>4.9563053311793217</v>
      </c>
      <c r="M133" s="166">
        <v>2.6819999999999999</v>
      </c>
      <c r="N133" s="166">
        <v>5.7739999999999991</v>
      </c>
      <c r="O133" s="166">
        <v>3.0919999999999996</v>
      </c>
      <c r="P133" s="166"/>
      <c r="Q133" s="168">
        <v>10452.065471551052</v>
      </c>
      <c r="R133" s="168">
        <v>2.1290082028337061</v>
      </c>
      <c r="S133" s="168">
        <v>168.45637583892619</v>
      </c>
      <c r="T133" s="166"/>
      <c r="U133" s="180">
        <v>2682</v>
      </c>
      <c r="V133" s="4"/>
      <c r="W133" s="4"/>
      <c r="X133" s="4"/>
      <c r="Y133" s="4"/>
      <c r="AC133" s="112"/>
      <c r="AD133" s="18"/>
      <c r="AE133" s="18"/>
      <c r="AF133" s="18"/>
      <c r="AG133" s="18"/>
      <c r="AH133" s="18"/>
      <c r="AI133" s="18"/>
      <c r="AJ133" s="18"/>
      <c r="AK133" s="18"/>
      <c r="AL133" s="18"/>
      <c r="AM133" s="18"/>
      <c r="AN133" s="18"/>
      <c r="AO133" s="18"/>
      <c r="AP133" s="18"/>
    </row>
    <row r="134" spans="2:42" ht="10.5" x14ac:dyDescent="0.2">
      <c r="B134" s="173">
        <v>43292</v>
      </c>
      <c r="C134" s="166" t="s">
        <v>131</v>
      </c>
      <c r="D134" s="166">
        <v>2</v>
      </c>
      <c r="E134" s="166">
        <v>101.13</v>
      </c>
      <c r="F134" s="166">
        <v>233.3</v>
      </c>
      <c r="G134" s="166">
        <v>90</v>
      </c>
      <c r="H134" s="166">
        <v>1588</v>
      </c>
      <c r="I134" s="166">
        <v>134</v>
      </c>
      <c r="J134" s="166">
        <v>4.51</v>
      </c>
      <c r="K134" s="166">
        <v>328</v>
      </c>
      <c r="L134" s="167">
        <v>3.9870000000000001</v>
      </c>
      <c r="M134" s="166">
        <v>2.6320000000000001</v>
      </c>
      <c r="N134" s="166">
        <v>4.1340000000000003</v>
      </c>
      <c r="O134" s="166">
        <v>1.502</v>
      </c>
      <c r="P134" s="166">
        <v>69</v>
      </c>
      <c r="Q134" s="168">
        <v>19641.791044776121</v>
      </c>
      <c r="R134" s="168">
        <v>1.7135258358662613</v>
      </c>
      <c r="S134" s="168">
        <v>124.62006079027356</v>
      </c>
      <c r="T134" s="166"/>
      <c r="U134" s="180">
        <v>2632</v>
      </c>
      <c r="V134" s="4"/>
      <c r="W134" s="4"/>
      <c r="X134" s="4"/>
      <c r="Y134" s="4"/>
      <c r="AC134" s="112"/>
      <c r="AD134" s="18"/>
      <c r="AE134" s="18"/>
      <c r="AF134" s="18"/>
      <c r="AG134" s="18"/>
      <c r="AH134" s="18"/>
      <c r="AI134" s="18"/>
      <c r="AJ134" s="18"/>
      <c r="AK134" s="18"/>
      <c r="AL134" s="18"/>
      <c r="AM134" s="18"/>
      <c r="AN134" s="18"/>
      <c r="AO134" s="18"/>
      <c r="AP134" s="18"/>
    </row>
    <row r="135" spans="2:42" ht="10.5" x14ac:dyDescent="0.2">
      <c r="B135" s="173">
        <v>43295</v>
      </c>
      <c r="C135" s="166" t="s">
        <v>131</v>
      </c>
      <c r="D135" s="166">
        <v>27</v>
      </c>
      <c r="E135" s="166">
        <v>101.13</v>
      </c>
      <c r="F135" s="166">
        <v>221</v>
      </c>
      <c r="G135" s="166">
        <v>110</v>
      </c>
      <c r="H135" s="166">
        <v>834</v>
      </c>
      <c r="I135" s="166">
        <v>327.10000000000002</v>
      </c>
      <c r="J135" s="166">
        <v>6.51</v>
      </c>
      <c r="K135" s="166">
        <v>523.1</v>
      </c>
      <c r="L135" s="167">
        <v>5.0121153254741158</v>
      </c>
      <c r="M135" s="166">
        <v>2.7120000000000002</v>
      </c>
      <c r="N135" s="166">
        <v>6.0340000000000007</v>
      </c>
      <c r="O135" s="166">
        <v>3.3220000000000001</v>
      </c>
      <c r="P135" s="166"/>
      <c r="Q135" s="168">
        <v>8291.0424946499552</v>
      </c>
      <c r="R135" s="168">
        <v>2.4004424778761058</v>
      </c>
      <c r="S135" s="168">
        <v>192.88348082595869</v>
      </c>
      <c r="T135" s="166"/>
      <c r="U135" s="180">
        <v>2712</v>
      </c>
      <c r="V135" s="4"/>
      <c r="W135" s="4"/>
      <c r="X135" s="4"/>
      <c r="Y135" s="4"/>
      <c r="AC135" s="112"/>
      <c r="AD135" s="18"/>
      <c r="AE135" s="18"/>
      <c r="AF135" s="18"/>
      <c r="AG135" s="18"/>
      <c r="AH135" s="18"/>
      <c r="AI135" s="18"/>
      <c r="AJ135" s="18"/>
      <c r="AK135" s="18"/>
      <c r="AL135" s="18"/>
      <c r="AM135" s="18"/>
      <c r="AN135" s="18"/>
      <c r="AO135" s="18"/>
      <c r="AP135" s="18"/>
    </row>
    <row r="136" spans="2:42" ht="10.5" x14ac:dyDescent="0.2">
      <c r="B136" s="173">
        <v>43298</v>
      </c>
      <c r="C136" s="166" t="s">
        <v>131</v>
      </c>
      <c r="D136" s="166">
        <v>12</v>
      </c>
      <c r="E136" s="166">
        <v>101.13</v>
      </c>
      <c r="F136" s="166">
        <v>218</v>
      </c>
      <c r="G136" s="166">
        <v>100</v>
      </c>
      <c r="H136" s="166">
        <v>1002</v>
      </c>
      <c r="I136" s="166">
        <v>268.89999999999998</v>
      </c>
      <c r="J136" s="166">
        <v>5.91</v>
      </c>
      <c r="K136" s="166">
        <v>464.3</v>
      </c>
      <c r="L136" s="167">
        <v>5.0141460014673518</v>
      </c>
      <c r="M136" s="166">
        <v>2.6819999999999999</v>
      </c>
      <c r="N136" s="166">
        <v>5.5739999999999998</v>
      </c>
      <c r="O136" s="166">
        <v>2.8920000000000003</v>
      </c>
      <c r="P136" s="166"/>
      <c r="Q136" s="168">
        <v>9973.9680178505023</v>
      </c>
      <c r="R136" s="168">
        <v>2.203579418344519</v>
      </c>
      <c r="S136" s="168">
        <v>173.11707680835198</v>
      </c>
      <c r="T136" s="166"/>
      <c r="U136" s="180">
        <v>2682</v>
      </c>
      <c r="V136" s="4"/>
      <c r="W136" s="4"/>
      <c r="X136" s="4"/>
      <c r="Y136" s="4"/>
      <c r="AC136" s="112"/>
      <c r="AD136" s="18"/>
      <c r="AE136" s="18"/>
      <c r="AF136" s="18"/>
      <c r="AG136" s="18"/>
      <c r="AH136" s="18"/>
      <c r="AI136" s="18"/>
      <c r="AJ136" s="18"/>
      <c r="AK136" s="18"/>
      <c r="AL136" s="18"/>
      <c r="AM136" s="18"/>
      <c r="AN136" s="18"/>
      <c r="AO136" s="18"/>
      <c r="AP136" s="18"/>
    </row>
    <row r="137" spans="2:42" ht="10.5" x14ac:dyDescent="0.2">
      <c r="B137" s="173">
        <v>43310</v>
      </c>
      <c r="C137" s="166" t="s">
        <v>131</v>
      </c>
      <c r="D137" s="166">
        <v>15</v>
      </c>
      <c r="E137" s="166">
        <v>101.13</v>
      </c>
      <c r="F137" s="166">
        <v>213.68</v>
      </c>
      <c r="G137" s="166">
        <v>83.94</v>
      </c>
      <c r="H137" s="166">
        <v>1482.58</v>
      </c>
      <c r="I137" s="166">
        <v>196.3</v>
      </c>
      <c r="J137" s="166">
        <v>5.1099999999999994</v>
      </c>
      <c r="K137" s="166">
        <v>390.9</v>
      </c>
      <c r="L137" s="167">
        <v>4.9408950715421307</v>
      </c>
      <c r="M137" s="166">
        <v>2.6520000000000001</v>
      </c>
      <c r="N137" s="166">
        <v>3.9940000000000002</v>
      </c>
      <c r="O137" s="166">
        <v>1.3420000000000001</v>
      </c>
      <c r="P137" s="166"/>
      <c r="Q137" s="168">
        <v>13509.933774834437</v>
      </c>
      <c r="R137" s="168">
        <v>1.9268476621417794</v>
      </c>
      <c r="S137" s="168">
        <v>147.39819004524884</v>
      </c>
      <c r="T137" s="166"/>
      <c r="U137" s="180">
        <v>2652</v>
      </c>
      <c r="V137" s="4"/>
      <c r="W137" s="4"/>
      <c r="X137" s="4"/>
      <c r="Y137" s="4"/>
      <c r="AC137" s="112"/>
      <c r="AD137" s="18"/>
      <c r="AE137" s="18"/>
      <c r="AF137" s="18"/>
      <c r="AG137" s="18"/>
      <c r="AH137" s="18"/>
      <c r="AI137" s="18"/>
      <c r="AJ137" s="18"/>
      <c r="AK137" s="18"/>
      <c r="AL137" s="18"/>
      <c r="AM137" s="18"/>
      <c r="AN137" s="18"/>
      <c r="AO137" s="18"/>
      <c r="AP137" s="18"/>
    </row>
    <row r="138" spans="2:42" ht="10.5" x14ac:dyDescent="0.2">
      <c r="B138" s="173">
        <v>43325</v>
      </c>
      <c r="C138" s="166" t="s">
        <v>131</v>
      </c>
      <c r="D138" s="166">
        <v>48</v>
      </c>
      <c r="E138" s="166">
        <v>101.13</v>
      </c>
      <c r="F138" s="166">
        <v>267.2</v>
      </c>
      <c r="G138" s="166">
        <v>89.28</v>
      </c>
      <c r="H138" s="166">
        <v>1181</v>
      </c>
      <c r="I138" s="166">
        <v>260.12</v>
      </c>
      <c r="J138" s="166">
        <v>10.71</v>
      </c>
      <c r="K138" s="166">
        <v>460.32</v>
      </c>
      <c r="L138" s="167">
        <v>8.6726106408706158</v>
      </c>
      <c r="M138" s="166">
        <v>3.5020000000000002</v>
      </c>
      <c r="N138" s="166">
        <v>4.0440000000000005</v>
      </c>
      <c r="O138" s="166">
        <v>0.54200000000000004</v>
      </c>
      <c r="P138" s="166"/>
      <c r="Q138" s="168">
        <v>13463.017069045058</v>
      </c>
      <c r="R138" s="168">
        <v>3.058252427184466</v>
      </c>
      <c r="S138" s="168">
        <v>131.44488863506567</v>
      </c>
      <c r="T138" s="166"/>
      <c r="U138" s="180">
        <v>3502</v>
      </c>
      <c r="V138" s="4"/>
      <c r="W138" s="4"/>
      <c r="X138" s="4"/>
      <c r="Y138" s="4"/>
      <c r="AC138" s="112"/>
      <c r="AD138" s="18"/>
      <c r="AE138" s="18"/>
      <c r="AF138" s="18"/>
      <c r="AG138" s="18"/>
      <c r="AH138" s="18"/>
      <c r="AI138" s="18"/>
      <c r="AJ138" s="18"/>
      <c r="AK138" s="18"/>
      <c r="AL138" s="18"/>
      <c r="AM138" s="18"/>
      <c r="AN138" s="18"/>
      <c r="AO138" s="18"/>
      <c r="AP138" s="18"/>
    </row>
    <row r="139" spans="2:42" ht="10.5" x14ac:dyDescent="0.2">
      <c r="B139" s="173">
        <v>43325</v>
      </c>
      <c r="C139" s="166" t="s">
        <v>131</v>
      </c>
      <c r="D139" s="166">
        <v>50</v>
      </c>
      <c r="E139" s="166">
        <v>101.13</v>
      </c>
      <c r="F139" s="166">
        <v>269.11</v>
      </c>
      <c r="G139" s="166">
        <v>88.31</v>
      </c>
      <c r="H139" s="166">
        <v>1174.55</v>
      </c>
      <c r="I139" s="166">
        <v>238.43</v>
      </c>
      <c r="J139" s="166">
        <v>8.86</v>
      </c>
      <c r="K139" s="166">
        <v>436.78</v>
      </c>
      <c r="L139" s="167">
        <v>7.9858968560397132</v>
      </c>
      <c r="M139" s="166">
        <v>3.4620000000000002</v>
      </c>
      <c r="N139" s="166">
        <v>4.0040000000000004</v>
      </c>
      <c r="O139" s="166">
        <v>0.54200000000000004</v>
      </c>
      <c r="P139" s="166">
        <v>0</v>
      </c>
      <c r="Q139" s="168">
        <v>14519.984901228872</v>
      </c>
      <c r="R139" s="168">
        <v>2.5592143269786249</v>
      </c>
      <c r="S139" s="168">
        <v>126.16406701328711</v>
      </c>
      <c r="T139" s="166"/>
      <c r="U139" s="180">
        <v>3462</v>
      </c>
      <c r="V139" s="4"/>
      <c r="W139" s="4"/>
      <c r="X139" s="4"/>
      <c r="Y139" s="4"/>
      <c r="AC139" s="112"/>
      <c r="AD139" s="18"/>
      <c r="AE139" s="18"/>
      <c r="AF139" s="18"/>
      <c r="AG139" s="18"/>
      <c r="AH139" s="18"/>
      <c r="AI139" s="18"/>
      <c r="AJ139" s="18"/>
      <c r="AK139" s="18"/>
      <c r="AL139" s="18"/>
      <c r="AM139" s="18"/>
      <c r="AN139" s="18"/>
      <c r="AO139" s="18"/>
      <c r="AP139" s="18"/>
    </row>
    <row r="140" spans="2:42" ht="10.5" x14ac:dyDescent="0.2">
      <c r="B140" s="173">
        <v>43328</v>
      </c>
      <c r="C140" s="166" t="s">
        <v>131</v>
      </c>
      <c r="D140" s="166">
        <v>48</v>
      </c>
      <c r="E140" s="166">
        <v>101.13</v>
      </c>
      <c r="F140" s="166">
        <v>274.5</v>
      </c>
      <c r="G140" s="166">
        <v>87</v>
      </c>
      <c r="H140" s="166">
        <v>1525</v>
      </c>
      <c r="I140" s="166">
        <v>230.49</v>
      </c>
      <c r="J140" s="166">
        <v>9.33</v>
      </c>
      <c r="K140" s="166">
        <v>429.31</v>
      </c>
      <c r="L140" s="167">
        <v>8.7446744645148549</v>
      </c>
      <c r="M140" s="166">
        <v>2.6720000000000002</v>
      </c>
      <c r="N140" s="166">
        <v>4.3710000000000004</v>
      </c>
      <c r="O140" s="166">
        <v>1.6990000000000001</v>
      </c>
      <c r="P140" s="166"/>
      <c r="Q140" s="168">
        <v>11592.693826196364</v>
      </c>
      <c r="R140" s="168">
        <v>3.4917664670658679</v>
      </c>
      <c r="S140" s="168">
        <v>160.66991017964071</v>
      </c>
      <c r="T140" s="166"/>
      <c r="U140" s="180">
        <v>2672</v>
      </c>
      <c r="V140" s="4"/>
      <c r="W140" s="4"/>
      <c r="X140" s="4"/>
      <c r="Y140" s="4"/>
      <c r="AC140" s="112"/>
      <c r="AD140" s="18"/>
      <c r="AE140" s="18"/>
      <c r="AF140" s="18"/>
      <c r="AG140" s="18"/>
      <c r="AH140" s="18"/>
      <c r="AI140" s="18"/>
      <c r="AJ140" s="18"/>
      <c r="AK140" s="18"/>
      <c r="AL140" s="18"/>
      <c r="AM140" s="18"/>
      <c r="AN140" s="18"/>
      <c r="AO140" s="18"/>
      <c r="AP140" s="18"/>
    </row>
    <row r="141" spans="2:42" ht="10.5" x14ac:dyDescent="0.2">
      <c r="B141" s="173">
        <v>43347</v>
      </c>
      <c r="C141" s="166" t="s">
        <v>131</v>
      </c>
      <c r="D141" s="166">
        <v>48</v>
      </c>
      <c r="E141" s="166">
        <v>101.13</v>
      </c>
      <c r="F141" s="166">
        <v>238.45</v>
      </c>
      <c r="G141" s="166">
        <v>94.58</v>
      </c>
      <c r="H141" s="166">
        <v>1158.4000000000001</v>
      </c>
      <c r="I141" s="166">
        <v>236.7</v>
      </c>
      <c r="J141" s="166">
        <v>8.8099999999999987</v>
      </c>
      <c r="K141" s="166">
        <v>435</v>
      </c>
      <c r="L141" s="167">
        <v>8.0056915887850479</v>
      </c>
      <c r="M141" s="166">
        <v>2.6720000000000002</v>
      </c>
      <c r="N141" s="166">
        <v>5.484</v>
      </c>
      <c r="O141" s="166">
        <v>2.8120000000000003</v>
      </c>
      <c r="P141" s="166"/>
      <c r="Q141" s="168">
        <v>11288.550908322772</v>
      </c>
      <c r="R141" s="168">
        <v>3.297155688622754</v>
      </c>
      <c r="S141" s="168">
        <v>162.79940119760479</v>
      </c>
      <c r="T141" s="166"/>
      <c r="U141" s="180">
        <v>2672</v>
      </c>
      <c r="V141" s="4"/>
      <c r="W141" s="4"/>
      <c r="X141" s="4"/>
      <c r="Y141" s="4"/>
      <c r="AC141" s="112"/>
      <c r="AD141" s="18"/>
      <c r="AE141" s="18"/>
      <c r="AF141" s="18"/>
      <c r="AG141" s="18"/>
      <c r="AH141" s="18"/>
      <c r="AI141" s="18"/>
      <c r="AJ141" s="18"/>
      <c r="AK141" s="18"/>
      <c r="AL141" s="18"/>
      <c r="AM141" s="18"/>
      <c r="AN141" s="18"/>
      <c r="AO141" s="18"/>
      <c r="AP141" s="18"/>
    </row>
    <row r="142" spans="2:42" ht="10.5" x14ac:dyDescent="0.2">
      <c r="B142" s="173">
        <v>43359</v>
      </c>
      <c r="C142" s="166" t="s">
        <v>131</v>
      </c>
      <c r="D142" s="166">
        <v>24.5</v>
      </c>
      <c r="E142" s="166">
        <v>101.13</v>
      </c>
      <c r="F142" s="166">
        <v>220.59</v>
      </c>
      <c r="G142" s="166">
        <v>91.76</v>
      </c>
      <c r="H142" s="166">
        <v>1436</v>
      </c>
      <c r="I142" s="166">
        <v>196.9</v>
      </c>
      <c r="J142" s="166">
        <v>7.1099999999999994</v>
      </c>
      <c r="K142" s="166">
        <v>393.5</v>
      </c>
      <c r="L142" s="167">
        <v>7.9564656488549623</v>
      </c>
      <c r="M142" s="166">
        <v>2.6619999999999999</v>
      </c>
      <c r="N142" s="166">
        <v>4.5640000000000001</v>
      </c>
      <c r="O142" s="166">
        <v>1.9020000000000001</v>
      </c>
      <c r="P142" s="166"/>
      <c r="Q142" s="168">
        <v>13519.553072625697</v>
      </c>
      <c r="R142" s="168">
        <v>2.670924117205109</v>
      </c>
      <c r="S142" s="168">
        <v>147.82118707738542</v>
      </c>
      <c r="T142" s="166"/>
      <c r="U142" s="180">
        <v>2662</v>
      </c>
      <c r="V142" s="4"/>
      <c r="W142" s="4"/>
      <c r="X142" s="4"/>
      <c r="Y142" s="4"/>
      <c r="AC142" s="112"/>
      <c r="AD142" s="18"/>
      <c r="AE142" s="18"/>
      <c r="AF142" s="18"/>
      <c r="AG142" s="18"/>
      <c r="AH142" s="18"/>
      <c r="AI142" s="18"/>
      <c r="AJ142" s="18"/>
      <c r="AK142" s="18"/>
      <c r="AL142" s="18"/>
      <c r="AM142" s="18"/>
      <c r="AN142" s="18"/>
      <c r="AO142" s="18"/>
      <c r="AP142" s="18"/>
    </row>
    <row r="143" spans="2:42" ht="10.5" x14ac:dyDescent="0.2">
      <c r="B143" s="173">
        <v>43362</v>
      </c>
      <c r="C143" s="166" t="s">
        <v>131</v>
      </c>
      <c r="D143" s="166">
        <v>54</v>
      </c>
      <c r="E143" s="166">
        <v>101.13</v>
      </c>
      <c r="F143" s="166">
        <v>221</v>
      </c>
      <c r="G143" s="166">
        <v>89</v>
      </c>
      <c r="H143" s="166">
        <v>977</v>
      </c>
      <c r="I143" s="166">
        <v>197.7</v>
      </c>
      <c r="J143" s="166">
        <v>7.21</v>
      </c>
      <c r="K143" s="166">
        <v>394.4</v>
      </c>
      <c r="L143" s="167">
        <v>8.0532650602409639</v>
      </c>
      <c r="M143" s="166">
        <v>3.5920000000000001</v>
      </c>
      <c r="N143" s="166">
        <v>4.1340000000000003</v>
      </c>
      <c r="O143" s="166">
        <v>0.54200000000000004</v>
      </c>
      <c r="P143" s="166">
        <v>0</v>
      </c>
      <c r="Q143" s="168">
        <v>18168.942842690947</v>
      </c>
      <c r="R143" s="168">
        <v>2.0072383073496658</v>
      </c>
      <c r="S143" s="168">
        <v>109.79955456570156</v>
      </c>
      <c r="T143" s="166"/>
      <c r="U143" s="180">
        <v>3592</v>
      </c>
      <c r="V143" s="4"/>
      <c r="W143" s="4"/>
      <c r="X143" s="4"/>
      <c r="Y143" s="4"/>
      <c r="AC143" s="112"/>
      <c r="AD143" s="18"/>
      <c r="AE143" s="18"/>
      <c r="AF143" s="18"/>
      <c r="AG143" s="18"/>
      <c r="AH143" s="18"/>
      <c r="AI143" s="18"/>
      <c r="AJ143" s="18"/>
      <c r="AK143" s="18"/>
      <c r="AL143" s="18"/>
      <c r="AM143" s="18"/>
      <c r="AN143" s="18"/>
      <c r="AO143" s="18"/>
      <c r="AP143" s="18"/>
    </row>
    <row r="144" spans="2:42" ht="10.5" x14ac:dyDescent="0.2">
      <c r="B144" s="173">
        <v>43386</v>
      </c>
      <c r="C144" s="166" t="s">
        <v>131</v>
      </c>
      <c r="D144" s="166">
        <v>21</v>
      </c>
      <c r="E144" s="166">
        <v>101.13</v>
      </c>
      <c r="F144" s="166">
        <v>220</v>
      </c>
      <c r="G144" s="166">
        <v>80</v>
      </c>
      <c r="H144" s="166">
        <v>1532</v>
      </c>
      <c r="I144" s="166">
        <v>152.97</v>
      </c>
      <c r="J144" s="166">
        <v>22.020000000000003</v>
      </c>
      <c r="K144" s="166">
        <v>364.48</v>
      </c>
      <c r="L144" s="167">
        <v>51.985903508771933</v>
      </c>
      <c r="M144" s="166">
        <v>3.2320000000000002</v>
      </c>
      <c r="N144" s="166">
        <v>3.9140000000000001</v>
      </c>
      <c r="O144" s="166">
        <v>0.68200000000000005</v>
      </c>
      <c r="P144" s="166">
        <v>68</v>
      </c>
      <c r="Q144" s="168">
        <v>21128.325815519383</v>
      </c>
      <c r="R144" s="168">
        <v>6.8131188118811883</v>
      </c>
      <c r="S144" s="168">
        <v>112.77227722772277</v>
      </c>
      <c r="T144" s="166"/>
      <c r="U144" s="180">
        <v>3232</v>
      </c>
      <c r="V144" s="4"/>
      <c r="W144" s="4"/>
      <c r="X144" s="4"/>
      <c r="Y144" s="4"/>
      <c r="AC144" s="112"/>
      <c r="AD144" s="18"/>
      <c r="AE144" s="18"/>
      <c r="AF144" s="18"/>
      <c r="AG144" s="18"/>
      <c r="AH144" s="18"/>
      <c r="AI144" s="18"/>
      <c r="AJ144" s="18"/>
      <c r="AK144" s="18"/>
      <c r="AL144" s="18"/>
      <c r="AM144" s="18"/>
      <c r="AN144" s="18"/>
      <c r="AO144" s="18"/>
      <c r="AP144" s="18"/>
    </row>
    <row r="145" spans="2:56" ht="10.5" x14ac:dyDescent="0.2">
      <c r="B145" s="173">
        <v>43408</v>
      </c>
      <c r="C145" s="166" t="s">
        <v>131</v>
      </c>
      <c r="D145" s="166">
        <v>24</v>
      </c>
      <c r="E145" s="166">
        <v>101.13</v>
      </c>
      <c r="F145" s="166">
        <v>237.73</v>
      </c>
      <c r="G145" s="166">
        <v>94.24</v>
      </c>
      <c r="H145" s="166">
        <v>1311.42</v>
      </c>
      <c r="I145" s="166">
        <v>243</v>
      </c>
      <c r="J145" s="166">
        <v>23.71</v>
      </c>
      <c r="K145" s="166">
        <v>456.2</v>
      </c>
      <c r="L145" s="167">
        <v>18.963599063962558</v>
      </c>
      <c r="M145" s="166">
        <v>2.742</v>
      </c>
      <c r="N145" s="166">
        <v>8.2740000000000009</v>
      </c>
      <c r="O145" s="166">
        <v>5.532</v>
      </c>
      <c r="P145" s="166"/>
      <c r="Q145" s="168">
        <v>11283.95061728395</v>
      </c>
      <c r="R145" s="168">
        <v>8.6469730123997088</v>
      </c>
      <c r="S145" s="168">
        <v>166.37490882567468</v>
      </c>
      <c r="T145" s="166"/>
      <c r="U145" s="180">
        <v>2742</v>
      </c>
      <c r="V145" s="4"/>
      <c r="W145" s="4"/>
      <c r="X145" s="4"/>
      <c r="Y145" s="4"/>
      <c r="AC145" s="112"/>
      <c r="AD145" s="18"/>
      <c r="AE145" s="18"/>
      <c r="AF145" s="18"/>
      <c r="AG145" s="18"/>
      <c r="AH145" s="18"/>
      <c r="AI145" s="18"/>
      <c r="AJ145" s="18"/>
      <c r="AK145" s="18"/>
      <c r="AL145" s="18"/>
      <c r="AM145" s="18"/>
      <c r="AN145" s="18"/>
      <c r="AO145" s="18"/>
      <c r="AP145" s="18"/>
    </row>
    <row r="146" spans="2:56" ht="10.5" x14ac:dyDescent="0.2">
      <c r="B146" s="173">
        <v>43414</v>
      </c>
      <c r="C146" s="166" t="s">
        <v>131</v>
      </c>
      <c r="D146" s="166">
        <v>25</v>
      </c>
      <c r="E146" s="166">
        <v>101.13</v>
      </c>
      <c r="F146" s="166">
        <v>239.57</v>
      </c>
      <c r="G146" s="166">
        <v>102</v>
      </c>
      <c r="H146" s="166">
        <v>769</v>
      </c>
      <c r="I146" s="166">
        <v>208</v>
      </c>
      <c r="J146" s="166">
        <v>115.51</v>
      </c>
      <c r="K146" s="166">
        <v>513</v>
      </c>
      <c r="L146" s="167">
        <v>63.987000000000002</v>
      </c>
      <c r="M146" s="166">
        <v>3.9420000000000002</v>
      </c>
      <c r="N146" s="166">
        <v>4.484</v>
      </c>
      <c r="O146" s="166">
        <v>0.54200000000000004</v>
      </c>
      <c r="P146" s="166">
        <v>0</v>
      </c>
      <c r="Q146" s="168">
        <v>18951.923076923078</v>
      </c>
      <c r="R146" s="168">
        <v>29.302384576357181</v>
      </c>
      <c r="S146" s="168">
        <v>130.13698630136986</v>
      </c>
      <c r="T146" s="166"/>
      <c r="U146" s="180">
        <v>3942</v>
      </c>
      <c r="V146" s="4"/>
      <c r="W146" s="4"/>
      <c r="X146" s="4"/>
      <c r="Y146" s="4"/>
      <c r="AC146" s="112"/>
      <c r="AD146" s="18"/>
      <c r="AE146" s="18"/>
      <c r="AF146" s="18"/>
      <c r="AG146" s="18"/>
      <c r="AH146" s="18"/>
      <c r="AI146" s="18"/>
      <c r="AJ146" s="18"/>
      <c r="AK146" s="18"/>
      <c r="AL146" s="18"/>
      <c r="AM146" s="18"/>
      <c r="AN146" s="18"/>
      <c r="AO146" s="18"/>
      <c r="AP146" s="18"/>
    </row>
    <row r="147" spans="2:56" ht="10.5" x14ac:dyDescent="0.2">
      <c r="B147" s="173">
        <v>43415</v>
      </c>
      <c r="C147" s="166" t="s">
        <v>131</v>
      </c>
      <c r="D147" s="166">
        <v>24</v>
      </c>
      <c r="E147" s="166">
        <v>101.13</v>
      </c>
      <c r="F147" s="166">
        <v>243</v>
      </c>
      <c r="G147" s="166">
        <v>92</v>
      </c>
      <c r="H147" s="166">
        <v>1654</v>
      </c>
      <c r="I147" s="166">
        <v>187.6</v>
      </c>
      <c r="J147" s="166">
        <v>84.910000000000011</v>
      </c>
      <c r="K147" s="166">
        <v>462</v>
      </c>
      <c r="L147" s="167">
        <v>63.987000000000002</v>
      </c>
      <c r="M147" s="166">
        <v>2.6819999999999999</v>
      </c>
      <c r="N147" s="166">
        <v>9.4439999999999991</v>
      </c>
      <c r="O147" s="166">
        <v>6.7619999999999996</v>
      </c>
      <c r="P147" s="166"/>
      <c r="Q147" s="168">
        <v>14296.375266524519</v>
      </c>
      <c r="R147" s="168">
        <v>31.659209545115591</v>
      </c>
      <c r="S147" s="168">
        <v>172.25950782997762</v>
      </c>
      <c r="T147" s="166"/>
      <c r="U147" s="180">
        <v>2682</v>
      </c>
      <c r="V147" s="4"/>
      <c r="W147" s="4"/>
      <c r="X147" s="4"/>
      <c r="Y147" s="4"/>
      <c r="AC147" s="112"/>
      <c r="AD147" s="18"/>
      <c r="AE147" s="18"/>
      <c r="AF147" s="18"/>
      <c r="AG147" s="18"/>
      <c r="AH147" s="18"/>
      <c r="AI147" s="18"/>
      <c r="AJ147" s="18"/>
      <c r="AK147" s="18"/>
      <c r="AL147" s="18"/>
      <c r="AM147" s="18"/>
      <c r="AN147" s="18"/>
      <c r="AO147" s="18"/>
      <c r="AP147" s="18"/>
    </row>
    <row r="148" spans="2:56" ht="10.5" x14ac:dyDescent="0.2">
      <c r="B148" s="175">
        <v>43415</v>
      </c>
      <c r="C148" s="166" t="s">
        <v>131</v>
      </c>
      <c r="D148" s="170">
        <v>12</v>
      </c>
      <c r="E148" s="166">
        <v>101.13</v>
      </c>
      <c r="F148" s="166">
        <v>240</v>
      </c>
      <c r="G148" s="170">
        <v>101</v>
      </c>
      <c r="H148" s="166">
        <v>988</v>
      </c>
      <c r="I148" s="166">
        <v>286.2</v>
      </c>
      <c r="J148" s="166">
        <v>31.409999999999997</v>
      </c>
      <c r="K148" s="166">
        <v>507.1</v>
      </c>
      <c r="L148" s="167">
        <v>19.006542155220547</v>
      </c>
      <c r="M148" s="166">
        <v>2.782</v>
      </c>
      <c r="N148" s="166">
        <v>7.024</v>
      </c>
      <c r="O148" s="166">
        <v>4.242</v>
      </c>
      <c r="P148" s="170"/>
      <c r="Q148" s="168">
        <v>9720.4751921733059</v>
      </c>
      <c r="R148" s="168">
        <v>11.290438533429187</v>
      </c>
      <c r="S148" s="168">
        <v>182.27893601725378</v>
      </c>
      <c r="T148" s="170"/>
      <c r="U148" s="180">
        <v>2782</v>
      </c>
      <c r="V148" s="4"/>
      <c r="W148" s="4"/>
      <c r="X148" s="4"/>
      <c r="Y148" s="4"/>
      <c r="AC148" s="112"/>
      <c r="AD148" s="18"/>
      <c r="AE148" s="18"/>
      <c r="AF148" s="18"/>
      <c r="AG148" s="18"/>
      <c r="AH148" s="18"/>
      <c r="AI148" s="18"/>
      <c r="AJ148" s="18"/>
      <c r="AK148" s="18"/>
      <c r="AL148" s="18"/>
      <c r="AM148" s="18"/>
      <c r="AN148" s="18"/>
      <c r="AO148" s="18"/>
      <c r="AP148" s="18"/>
    </row>
    <row r="149" spans="2:56" ht="10.5" x14ac:dyDescent="0.2">
      <c r="B149" s="173">
        <v>43427</v>
      </c>
      <c r="C149" s="166" t="s">
        <v>131</v>
      </c>
      <c r="D149" s="166">
        <v>27.3</v>
      </c>
      <c r="E149" s="166">
        <v>101.13</v>
      </c>
      <c r="F149" s="166">
        <v>245.51</v>
      </c>
      <c r="G149" s="166">
        <v>94.81</v>
      </c>
      <c r="H149" s="166">
        <v>1260.73</v>
      </c>
      <c r="I149" s="166">
        <v>233.7</v>
      </c>
      <c r="J149" s="166">
        <v>22.11</v>
      </c>
      <c r="K149" s="166">
        <v>445.3</v>
      </c>
      <c r="L149" s="167">
        <v>18.991262574595055</v>
      </c>
      <c r="M149" s="166">
        <v>2.7320000000000002</v>
      </c>
      <c r="N149" s="166">
        <v>4.4640000000000004</v>
      </c>
      <c r="O149" s="166">
        <v>1.732</v>
      </c>
      <c r="P149" s="166"/>
      <c r="Q149" s="168">
        <v>11690.201112537441</v>
      </c>
      <c r="R149" s="168">
        <v>8.0929721815519766</v>
      </c>
      <c r="S149" s="168">
        <v>162.99414348462665</v>
      </c>
      <c r="T149" s="166"/>
      <c r="U149" s="180">
        <v>2732</v>
      </c>
      <c r="V149" s="4"/>
      <c r="W149" s="4"/>
      <c r="X149" s="4"/>
      <c r="Y149" s="4"/>
      <c r="AC149" s="112"/>
      <c r="AD149" s="18"/>
      <c r="AE149" s="18"/>
      <c r="AF149" s="18"/>
      <c r="AG149" s="18"/>
      <c r="AH149" s="18"/>
      <c r="AI149" s="18"/>
      <c r="AJ149" s="18"/>
      <c r="AK149" s="18"/>
      <c r="AL149" s="18"/>
      <c r="AM149" s="18"/>
      <c r="AN149" s="18"/>
      <c r="AO149" s="18"/>
      <c r="AP149" s="18"/>
    </row>
    <row r="150" spans="2:56" ht="10.5" x14ac:dyDescent="0.2">
      <c r="B150" s="173">
        <v>43428</v>
      </c>
      <c r="C150" s="166" t="s">
        <v>131</v>
      </c>
      <c r="D150" s="166">
        <v>19</v>
      </c>
      <c r="E150" s="166">
        <v>101.13</v>
      </c>
      <c r="F150" s="166">
        <v>245.45</v>
      </c>
      <c r="G150" s="166">
        <v>94.75</v>
      </c>
      <c r="H150" s="166">
        <v>1296.92</v>
      </c>
      <c r="I150" s="166">
        <v>209.3</v>
      </c>
      <c r="J150" s="166">
        <v>17.810000000000002</v>
      </c>
      <c r="K150" s="166">
        <v>416.6</v>
      </c>
      <c r="L150" s="167">
        <v>18.998286681715577</v>
      </c>
      <c r="M150" s="166">
        <v>2.7120000000000002</v>
      </c>
      <c r="N150" s="166">
        <v>4.3840000000000003</v>
      </c>
      <c r="O150" s="166">
        <v>1.6719999999999999</v>
      </c>
      <c r="P150" s="166"/>
      <c r="Q150" s="168">
        <v>12957.477305303391</v>
      </c>
      <c r="R150" s="168">
        <v>6.5671091445427736</v>
      </c>
      <c r="S150" s="168">
        <v>153.61356932153393</v>
      </c>
      <c r="T150" s="166"/>
      <c r="U150" s="180">
        <v>2712</v>
      </c>
      <c r="V150" s="4"/>
      <c r="W150" s="4"/>
      <c r="X150" s="4"/>
      <c r="Y150" s="4"/>
      <c r="AC150" s="112"/>
      <c r="AD150" s="18"/>
      <c r="AE150" s="18"/>
      <c r="AF150" s="18"/>
      <c r="AG150" s="18"/>
      <c r="AH150" s="18"/>
      <c r="AI150" s="18"/>
      <c r="AJ150" s="18"/>
      <c r="AK150" s="18"/>
      <c r="AL150" s="18"/>
      <c r="AM150" s="18"/>
      <c r="AN150" s="18"/>
      <c r="AO150" s="18"/>
      <c r="AP150" s="18"/>
    </row>
    <row r="151" spans="2:56" ht="10.5" x14ac:dyDescent="0.2">
      <c r="B151" s="173">
        <v>43450</v>
      </c>
      <c r="C151" s="166" t="s">
        <v>131</v>
      </c>
      <c r="D151" s="166">
        <v>27</v>
      </c>
      <c r="E151" s="166">
        <v>101.13</v>
      </c>
      <c r="F151" s="166">
        <v>266.68</v>
      </c>
      <c r="G151" s="166">
        <v>87.21</v>
      </c>
      <c r="H151" s="166">
        <v>1583.37</v>
      </c>
      <c r="I151" s="166">
        <v>209.9</v>
      </c>
      <c r="J151" s="166">
        <v>17.91</v>
      </c>
      <c r="K151" s="166">
        <v>417.3</v>
      </c>
      <c r="L151" s="167">
        <v>18.992599104143338</v>
      </c>
      <c r="M151" s="166">
        <v>2.7720000000000002</v>
      </c>
      <c r="N151" s="166">
        <v>4.4640000000000004</v>
      </c>
      <c r="O151" s="166">
        <v>1.6919999999999999</v>
      </c>
      <c r="P151" s="166"/>
      <c r="Q151" s="168">
        <v>13206.288708909004</v>
      </c>
      <c r="R151" s="168">
        <v>6.4610389610389607</v>
      </c>
      <c r="S151" s="168">
        <v>150.54112554112552</v>
      </c>
      <c r="T151" s="166"/>
      <c r="U151" s="180">
        <v>2772.0000000000005</v>
      </c>
      <c r="V151" s="4"/>
      <c r="W151" s="4"/>
      <c r="X151" s="4"/>
      <c r="Y151" s="4"/>
      <c r="AC151" s="112"/>
      <c r="AD151" s="18"/>
      <c r="AE151" s="18"/>
      <c r="AF151" s="18"/>
      <c r="AG151" s="18"/>
      <c r="AH151" s="18"/>
      <c r="AI151" s="18"/>
      <c r="AJ151" s="18"/>
      <c r="AK151" s="18"/>
      <c r="AL151" s="18"/>
      <c r="AM151" s="18"/>
      <c r="AN151" s="18"/>
      <c r="AO151" s="18"/>
      <c r="AP151" s="18"/>
    </row>
    <row r="152" spans="2:56" ht="10.5" x14ac:dyDescent="0.2">
      <c r="B152" s="173">
        <v>43464</v>
      </c>
      <c r="C152" s="166" t="s">
        <v>131</v>
      </c>
      <c r="D152" s="166">
        <v>23</v>
      </c>
      <c r="E152" s="166">
        <v>101.13</v>
      </c>
      <c r="F152" s="166">
        <v>257.27999999999997</v>
      </c>
      <c r="G152" s="166">
        <v>85.66</v>
      </c>
      <c r="H152" s="166">
        <v>1543.14</v>
      </c>
      <c r="I152" s="166">
        <v>226.4</v>
      </c>
      <c r="J152" s="166">
        <v>9.41</v>
      </c>
      <c r="K152" s="166">
        <v>425.3</v>
      </c>
      <c r="L152" s="167">
        <v>9.0229712230215817</v>
      </c>
      <c r="M152" s="166">
        <v>2.722</v>
      </c>
      <c r="N152" s="166">
        <v>4.6040000000000001</v>
      </c>
      <c r="O152" s="166">
        <v>1.8820000000000001</v>
      </c>
      <c r="P152" s="166"/>
      <c r="Q152" s="168">
        <v>12022.968197879858</v>
      </c>
      <c r="R152" s="168">
        <v>3.4570168993387216</v>
      </c>
      <c r="S152" s="168">
        <v>156.24540778839091</v>
      </c>
      <c r="T152" s="166"/>
      <c r="U152" s="180">
        <v>2722</v>
      </c>
      <c r="V152" s="4"/>
      <c r="W152" s="4"/>
      <c r="X152" s="4"/>
      <c r="Y152" s="4"/>
      <c r="AC152" s="112"/>
      <c r="AD152" s="18"/>
      <c r="AE152" s="18"/>
      <c r="AF152" s="18"/>
      <c r="AG152" s="18"/>
      <c r="AH152" s="18"/>
      <c r="AI152" s="18"/>
      <c r="AJ152" s="18"/>
      <c r="AK152" s="18"/>
      <c r="AL152" s="18"/>
      <c r="AM152" s="18"/>
      <c r="AN152" s="18"/>
      <c r="AO152" s="18"/>
      <c r="AP152" s="18"/>
    </row>
    <row r="153" spans="2:56" ht="10.5" x14ac:dyDescent="0.2">
      <c r="B153" s="173">
        <v>43504</v>
      </c>
      <c r="C153" s="166" t="s">
        <v>131</v>
      </c>
      <c r="D153" s="166">
        <v>40.5</v>
      </c>
      <c r="E153" s="166">
        <v>101.13</v>
      </c>
      <c r="F153" s="166">
        <v>236.6</v>
      </c>
      <c r="G153" s="166">
        <v>92</v>
      </c>
      <c r="H153" s="166">
        <v>1603</v>
      </c>
      <c r="I153" s="166">
        <v>216.4</v>
      </c>
      <c r="J153" s="166">
        <v>8.8099999999999987</v>
      </c>
      <c r="K153" s="166">
        <v>414.7</v>
      </c>
      <c r="L153" s="167">
        <v>8.9466309111880058</v>
      </c>
      <c r="M153" s="166">
        <v>2.7120000000000002</v>
      </c>
      <c r="N153" s="166">
        <v>7.7140000000000004</v>
      </c>
      <c r="O153" s="166">
        <v>5.0019999999999998</v>
      </c>
      <c r="P153" s="166"/>
      <c r="Q153" s="168">
        <v>12532.347504621073</v>
      </c>
      <c r="R153" s="168">
        <v>3.2485250737463121</v>
      </c>
      <c r="S153" s="168">
        <v>152.91297935103245</v>
      </c>
      <c r="T153" s="166"/>
      <c r="U153" s="180">
        <v>2712</v>
      </c>
      <c r="V153" s="4"/>
      <c r="W153" s="4"/>
      <c r="X153" s="4"/>
      <c r="Y153" s="4"/>
      <c r="AC153" s="112"/>
      <c r="AD153" s="18"/>
      <c r="AE153" s="18"/>
      <c r="AF153" s="18"/>
      <c r="AG153" s="18"/>
      <c r="AH153" s="18"/>
      <c r="AI153" s="18"/>
      <c r="AJ153" s="18"/>
      <c r="AK153" s="18"/>
      <c r="AL153" s="18"/>
      <c r="AM153" s="18"/>
      <c r="AN153" s="18"/>
      <c r="AO153" s="18"/>
      <c r="AP153" s="18"/>
    </row>
    <row r="154" spans="2:56" ht="10.5" x14ac:dyDescent="0.2">
      <c r="B154" s="173">
        <v>43539</v>
      </c>
      <c r="C154" s="166" t="s">
        <v>131</v>
      </c>
      <c r="D154" s="166">
        <v>27.5</v>
      </c>
      <c r="E154" s="166">
        <v>101.13</v>
      </c>
      <c r="F154" s="166">
        <v>230.39</v>
      </c>
      <c r="G154" s="166">
        <v>85.85</v>
      </c>
      <c r="H154" s="166">
        <v>1485</v>
      </c>
      <c r="I154" s="166">
        <v>163.69999999999999</v>
      </c>
      <c r="J154" s="166">
        <v>6.1099999999999994</v>
      </c>
      <c r="K154" s="166">
        <v>359.3</v>
      </c>
      <c r="L154" s="167">
        <v>9.0988210862619816</v>
      </c>
      <c r="M154" s="166">
        <v>2.6619999999999999</v>
      </c>
      <c r="N154" s="166">
        <v>3.6139999999999999</v>
      </c>
      <c r="O154" s="166">
        <v>0.95199999999999996</v>
      </c>
      <c r="P154" s="166"/>
      <c r="Q154" s="168">
        <v>16261.453879047038</v>
      </c>
      <c r="R154" s="168">
        <v>2.2952667167543197</v>
      </c>
      <c r="S154" s="168">
        <v>134.97370398196844</v>
      </c>
      <c r="T154" s="166"/>
      <c r="U154" s="180">
        <v>2662</v>
      </c>
      <c r="V154" s="4"/>
      <c r="W154" s="4"/>
      <c r="X154" s="4"/>
      <c r="Y154" s="4"/>
      <c r="AC154" s="112"/>
      <c r="AD154" s="18"/>
      <c r="AE154" s="18"/>
      <c r="AF154" s="18"/>
      <c r="AG154" s="18"/>
      <c r="AH154" s="18"/>
      <c r="AI154" s="18"/>
      <c r="AJ154" s="18"/>
      <c r="AK154" s="18"/>
      <c r="AL154" s="18"/>
      <c r="AM154" s="18"/>
      <c r="AN154" s="18"/>
      <c r="AO154" s="18"/>
      <c r="AP154" s="18"/>
    </row>
    <row r="155" spans="2:56" ht="10.5" x14ac:dyDescent="0.2">
      <c r="B155" s="173">
        <v>43571</v>
      </c>
      <c r="C155" s="166" t="s">
        <v>131</v>
      </c>
      <c r="D155" s="166">
        <v>24</v>
      </c>
      <c r="E155" s="166">
        <v>101.13</v>
      </c>
      <c r="F155" s="166">
        <v>242</v>
      </c>
      <c r="G155" s="166">
        <v>92</v>
      </c>
      <c r="H155" s="166">
        <v>1642</v>
      </c>
      <c r="I155" s="166">
        <v>198.6</v>
      </c>
      <c r="J155" s="166">
        <v>7.91</v>
      </c>
      <c r="K155" s="166">
        <v>396</v>
      </c>
      <c r="L155" s="167">
        <v>8.9870000000000001</v>
      </c>
      <c r="M155" s="166">
        <v>2.6920000000000002</v>
      </c>
      <c r="N155" s="166">
        <v>3.8940000000000001</v>
      </c>
      <c r="O155" s="166">
        <v>1.202</v>
      </c>
      <c r="P155" s="166"/>
      <c r="Q155" s="168">
        <v>13554.884189325277</v>
      </c>
      <c r="R155" s="168">
        <v>2.9383358098068348</v>
      </c>
      <c r="S155" s="168">
        <v>147.10252600297176</v>
      </c>
      <c r="T155" s="166"/>
      <c r="U155" s="180">
        <v>2692</v>
      </c>
      <c r="V155" s="4"/>
      <c r="W155" s="4"/>
      <c r="X155" s="4"/>
      <c r="Y155" s="4"/>
      <c r="AC155" s="112"/>
      <c r="AD155" s="18"/>
      <c r="AE155" s="18"/>
      <c r="AF155" s="18"/>
      <c r="AG155" s="18"/>
      <c r="AH155" s="18"/>
      <c r="AI155" s="18"/>
      <c r="AJ155" s="18"/>
      <c r="AK155" s="18"/>
      <c r="AL155" s="18"/>
      <c r="AM155" s="18"/>
      <c r="AN155" s="18"/>
      <c r="AO155" s="18"/>
      <c r="AP155" s="18"/>
    </row>
    <row r="156" spans="2:56" ht="10.5" x14ac:dyDescent="0.2">
      <c r="B156" s="173">
        <v>43584</v>
      </c>
      <c r="C156" s="166" t="s">
        <v>131</v>
      </c>
      <c r="D156" s="166">
        <v>27</v>
      </c>
      <c r="E156" s="166">
        <v>101.13</v>
      </c>
      <c r="F156" s="166">
        <v>249</v>
      </c>
      <c r="G156" s="166">
        <v>94.26</v>
      </c>
      <c r="H156" s="166">
        <v>1636</v>
      </c>
      <c r="I156" s="166">
        <v>196.8</v>
      </c>
      <c r="J156" s="166">
        <v>7.81</v>
      </c>
      <c r="K156" s="166">
        <v>394.1</v>
      </c>
      <c r="L156" s="167">
        <v>8.9794357034795773</v>
      </c>
      <c r="M156" s="166">
        <v>2.6920000000000002</v>
      </c>
      <c r="N156" s="166">
        <v>4.274</v>
      </c>
      <c r="O156" s="166">
        <v>1.5820000000000001</v>
      </c>
      <c r="P156" s="166"/>
      <c r="Q156" s="168">
        <v>13678.861788617887</v>
      </c>
      <c r="R156" s="168">
        <v>2.9011887072808316</v>
      </c>
      <c r="S156" s="168">
        <v>146.39673105497772</v>
      </c>
      <c r="T156" s="166"/>
      <c r="U156" s="180">
        <v>2692</v>
      </c>
      <c r="V156" s="4"/>
      <c r="W156" s="4"/>
      <c r="X156" s="4"/>
      <c r="Y156" s="4"/>
      <c r="AC156" s="112"/>
      <c r="AD156" s="18"/>
      <c r="AE156" s="18"/>
      <c r="AF156" s="18"/>
      <c r="AG156" s="18"/>
      <c r="AH156" s="18"/>
      <c r="AI156" s="18"/>
      <c r="AJ156" s="18"/>
      <c r="AK156" s="18"/>
      <c r="AL156" s="18"/>
      <c r="AM156" s="18"/>
      <c r="AN156" s="18"/>
      <c r="AO156" s="18"/>
      <c r="AP156" s="18"/>
      <c r="AQ156" s="28">
        <v>42915</v>
      </c>
      <c r="AR156" s="29" t="s">
        <v>44</v>
      </c>
      <c r="AS156" s="29">
        <v>100</v>
      </c>
      <c r="AT156" s="29">
        <v>236</v>
      </c>
      <c r="AU156" s="29">
        <v>109</v>
      </c>
      <c r="AV156" s="29">
        <v>1604</v>
      </c>
      <c r="AW156" s="29">
        <v>295.57</v>
      </c>
      <c r="AX156" s="29">
        <v>2.99</v>
      </c>
      <c r="AY156" s="29">
        <v>298.56</v>
      </c>
      <c r="AZ156" s="30">
        <v>1.0014737406216505</v>
      </c>
      <c r="BA156" s="29">
        <v>0.11799999999999999</v>
      </c>
      <c r="BB156" s="29"/>
      <c r="BC156" s="29">
        <v>0.88</v>
      </c>
      <c r="BD156" s="31" t="s">
        <v>49</v>
      </c>
    </row>
    <row r="157" spans="2:56" ht="10.5" x14ac:dyDescent="0.2">
      <c r="B157" s="173">
        <v>43627</v>
      </c>
      <c r="C157" s="166" t="s">
        <v>131</v>
      </c>
      <c r="D157" s="166">
        <v>12</v>
      </c>
      <c r="E157" s="166">
        <v>101.13</v>
      </c>
      <c r="F157" s="166">
        <v>238</v>
      </c>
      <c r="G157" s="166">
        <v>88</v>
      </c>
      <c r="H157" s="166">
        <v>1737</v>
      </c>
      <c r="I157" s="166">
        <v>134</v>
      </c>
      <c r="J157" s="166">
        <v>4.51</v>
      </c>
      <c r="K157" s="166">
        <v>328</v>
      </c>
      <c r="L157" s="167">
        <v>3.9870000000000001</v>
      </c>
      <c r="M157" s="166">
        <v>2.6320000000000001</v>
      </c>
      <c r="N157" s="166">
        <v>3.274</v>
      </c>
      <c r="O157" s="166">
        <v>0.64200000000000002</v>
      </c>
      <c r="P157" s="166"/>
      <c r="Q157" s="168">
        <v>19641.791044776121</v>
      </c>
      <c r="R157" s="168">
        <v>1.7135258358662613</v>
      </c>
      <c r="S157" s="168">
        <v>124.62006079027356</v>
      </c>
      <c r="T157" s="166"/>
      <c r="U157" s="180">
        <v>2632</v>
      </c>
      <c r="V157" s="4"/>
      <c r="W157" s="4"/>
      <c r="X157" s="4"/>
      <c r="Y157" s="4"/>
      <c r="AC157" s="112"/>
      <c r="AD157" s="18"/>
      <c r="AE157" s="18"/>
      <c r="AF157" s="18"/>
      <c r="AG157" s="18"/>
      <c r="AH157" s="18"/>
      <c r="AI157" s="18"/>
      <c r="AJ157" s="18"/>
      <c r="AK157" s="18"/>
      <c r="AL157" s="18"/>
      <c r="AM157" s="18"/>
      <c r="AN157" s="18"/>
      <c r="AO157" s="18"/>
      <c r="AP157" s="18"/>
      <c r="AQ157" s="32">
        <v>42925</v>
      </c>
      <c r="AR157" s="33" t="s">
        <v>44</v>
      </c>
      <c r="AS157" s="33">
        <v>100</v>
      </c>
      <c r="AT157" s="33">
        <v>193</v>
      </c>
      <c r="AU157" s="33">
        <v>92.3</v>
      </c>
      <c r="AV157" s="33">
        <v>1603</v>
      </c>
      <c r="AW157" s="33">
        <v>55.71</v>
      </c>
      <c r="AX157" s="33">
        <v>0</v>
      </c>
      <c r="AY157" s="33">
        <v>55.71</v>
      </c>
      <c r="AZ157" s="34">
        <v>0</v>
      </c>
      <c r="BA157" s="33">
        <v>2.1999999999999999E-2</v>
      </c>
      <c r="BB157" s="33"/>
      <c r="BC157" s="33">
        <v>0.85</v>
      </c>
      <c r="BD157" s="35" t="s">
        <v>50</v>
      </c>
    </row>
    <row r="158" spans="2:56" ht="21" x14ac:dyDescent="0.2">
      <c r="B158" s="176">
        <v>43638</v>
      </c>
      <c r="C158" s="166" t="s">
        <v>131</v>
      </c>
      <c r="D158" s="171">
        <v>8</v>
      </c>
      <c r="E158" s="166">
        <v>101.13</v>
      </c>
      <c r="F158" s="166">
        <v>238</v>
      </c>
      <c r="G158" s="171">
        <v>89</v>
      </c>
      <c r="H158" s="166">
        <v>1656</v>
      </c>
      <c r="I158" s="166">
        <v>147.30000000000001</v>
      </c>
      <c r="J158" s="166">
        <v>5.21</v>
      </c>
      <c r="K158" s="166">
        <v>342</v>
      </c>
      <c r="L158" s="167">
        <v>8.9870000000000001</v>
      </c>
      <c r="M158" s="166">
        <v>2.6419999999999999</v>
      </c>
      <c r="N158" s="166">
        <v>3.1840000000000002</v>
      </c>
      <c r="O158" s="166">
        <v>0.54200000000000004</v>
      </c>
      <c r="P158" s="171"/>
      <c r="Q158" s="168">
        <v>17936.184657162252</v>
      </c>
      <c r="R158" s="168">
        <v>1.971990915972748</v>
      </c>
      <c r="S158" s="168">
        <v>129.44738834216503</v>
      </c>
      <c r="T158" s="171"/>
      <c r="U158" s="180">
        <v>2642</v>
      </c>
      <c r="V158" s="4"/>
      <c r="W158" s="4"/>
      <c r="X158" s="4"/>
      <c r="Y158" s="4"/>
      <c r="AC158" s="112"/>
      <c r="AD158" s="18"/>
      <c r="AE158" s="18"/>
      <c r="AF158" s="18"/>
      <c r="AG158" s="18"/>
      <c r="AH158" s="18"/>
      <c r="AI158" s="18"/>
      <c r="AJ158" s="18"/>
      <c r="AK158" s="18"/>
      <c r="AL158" s="18"/>
      <c r="AM158" s="18"/>
      <c r="AN158" s="18"/>
      <c r="AO158" s="18"/>
      <c r="AP158" s="18"/>
      <c r="AQ158" s="39" t="s">
        <v>14</v>
      </c>
      <c r="AR158" s="40" t="s">
        <v>15</v>
      </c>
      <c r="AS158" s="40" t="s">
        <v>18</v>
      </c>
      <c r="AT158" s="41" t="s">
        <v>19</v>
      </c>
      <c r="AU158" s="41" t="s">
        <v>20</v>
      </c>
      <c r="AV158" s="41" t="s">
        <v>21</v>
      </c>
      <c r="AW158" s="41" t="s">
        <v>22</v>
      </c>
      <c r="AX158" s="41" t="s">
        <v>23</v>
      </c>
      <c r="AY158" s="41" t="s">
        <v>24</v>
      </c>
      <c r="AZ158" s="41" t="s">
        <v>25</v>
      </c>
      <c r="BA158" s="41" t="s">
        <v>26</v>
      </c>
      <c r="BB158" s="40" t="s">
        <v>27</v>
      </c>
      <c r="BC158" s="41" t="s">
        <v>28</v>
      </c>
      <c r="BD158" s="42" t="s">
        <v>34</v>
      </c>
    </row>
    <row r="159" spans="2:56" ht="10.5" x14ac:dyDescent="0.2">
      <c r="B159" s="173">
        <v>43676</v>
      </c>
      <c r="C159" s="166" t="s">
        <v>131</v>
      </c>
      <c r="D159" s="166">
        <v>22.25</v>
      </c>
      <c r="E159" s="166">
        <v>101.13</v>
      </c>
      <c r="F159" s="166">
        <v>236.12</v>
      </c>
      <c r="G159" s="166">
        <v>88.97</v>
      </c>
      <c r="H159" s="166">
        <v>1705.47</v>
      </c>
      <c r="I159" s="166">
        <v>184.4</v>
      </c>
      <c r="J159" s="166">
        <v>7.21</v>
      </c>
      <c r="K159" s="166">
        <v>381.1</v>
      </c>
      <c r="L159" s="167">
        <v>9.0717457627118634</v>
      </c>
      <c r="M159" s="166">
        <v>2.6819999999999999</v>
      </c>
      <c r="N159" s="166">
        <v>3.4039999999999999</v>
      </c>
      <c r="O159" s="166">
        <v>0.72199999999999998</v>
      </c>
      <c r="P159" s="166"/>
      <c r="Q159" s="168">
        <v>14544.468546637743</v>
      </c>
      <c r="R159" s="168">
        <v>2.6882923191648023</v>
      </c>
      <c r="S159" s="168">
        <v>142.09545115585385</v>
      </c>
      <c r="T159" s="166"/>
      <c r="U159" s="180">
        <v>2682</v>
      </c>
      <c r="V159" s="4">
        <f>I160-I158</f>
        <v>147.09999999999997</v>
      </c>
      <c r="W159" s="4">
        <f>M160-M158</f>
        <v>0.15000000000000036</v>
      </c>
      <c r="X159" s="4"/>
      <c r="Y159" s="4"/>
      <c r="AC159" s="112"/>
      <c r="AD159" s="18"/>
      <c r="AE159" s="18"/>
      <c r="AF159" s="18"/>
      <c r="AG159" s="18"/>
      <c r="AH159" s="18"/>
      <c r="AI159" s="18"/>
      <c r="AJ159" s="18"/>
      <c r="AK159" s="18"/>
      <c r="AL159" s="18"/>
      <c r="AM159" s="18"/>
      <c r="AN159" s="18"/>
      <c r="AO159" s="18"/>
      <c r="AP159" s="18"/>
      <c r="AQ159" s="43">
        <v>42867</v>
      </c>
      <c r="AR159" s="44" t="s">
        <v>44</v>
      </c>
      <c r="AS159" s="44">
        <v>100</v>
      </c>
      <c r="AT159" s="44">
        <v>243</v>
      </c>
      <c r="AU159" s="44">
        <v>102</v>
      </c>
      <c r="AV159" s="44">
        <v>1147</v>
      </c>
      <c r="AW159" s="44">
        <v>145.77000000000001</v>
      </c>
      <c r="AX159" s="44">
        <v>1.47</v>
      </c>
      <c r="AY159" s="44">
        <v>147.24</v>
      </c>
      <c r="AZ159" s="45">
        <v>0.99837000814995924</v>
      </c>
      <c r="BA159" s="44">
        <v>5.8000000000000003E-2</v>
      </c>
      <c r="BB159" s="44"/>
      <c r="BC159" s="44">
        <v>1.6</v>
      </c>
      <c r="BD159" s="46" t="s">
        <v>45</v>
      </c>
    </row>
    <row r="160" spans="2:56" ht="10.5" x14ac:dyDescent="0.25">
      <c r="B160" s="177">
        <v>43681</v>
      </c>
      <c r="C160" s="166" t="s">
        <v>131</v>
      </c>
      <c r="D160" s="172">
        <v>22</v>
      </c>
      <c r="E160" s="166">
        <v>101.13</v>
      </c>
      <c r="F160" s="166">
        <v>233.24</v>
      </c>
      <c r="G160" s="172">
        <v>90.68</v>
      </c>
      <c r="H160" s="166">
        <v>1330.82</v>
      </c>
      <c r="I160" s="166">
        <v>294.39999999999998</v>
      </c>
      <c r="J160" s="166">
        <v>6.1099999999999994</v>
      </c>
      <c r="K160" s="166">
        <v>490</v>
      </c>
      <c r="L160" s="167">
        <v>4.9746543209876544</v>
      </c>
      <c r="M160" s="166">
        <v>2.7920000000000003</v>
      </c>
      <c r="N160" s="166">
        <v>4.4140000000000006</v>
      </c>
      <c r="O160" s="166">
        <v>1.6220000000000001</v>
      </c>
      <c r="P160" s="172"/>
      <c r="Q160" s="168">
        <v>9483.6956521739139</v>
      </c>
      <c r="R160" s="168">
        <v>2.1883954154727792</v>
      </c>
      <c r="S160" s="168">
        <v>175.50143266475644</v>
      </c>
      <c r="T160" s="172"/>
      <c r="U160" s="182">
        <v>2792.0000000000005</v>
      </c>
      <c r="W160" s="4"/>
      <c r="X160" s="4"/>
      <c r="Y160" s="4"/>
      <c r="AC160" s="112"/>
      <c r="AD160" s="18"/>
      <c r="AE160" s="18"/>
      <c r="AF160" s="18"/>
      <c r="AG160" s="18"/>
      <c r="AH160" s="18"/>
      <c r="AI160" s="18"/>
      <c r="AJ160" s="18"/>
      <c r="AK160" s="18"/>
      <c r="AL160" s="18"/>
      <c r="AM160" s="18"/>
      <c r="AN160" s="18"/>
      <c r="AO160" s="18"/>
      <c r="AP160" s="18"/>
      <c r="AQ160" s="52">
        <v>42872</v>
      </c>
      <c r="AR160" s="53" t="s">
        <v>44</v>
      </c>
      <c r="AS160" s="53">
        <v>100</v>
      </c>
      <c r="AT160" s="53">
        <v>252</v>
      </c>
      <c r="AU160" s="53">
        <v>96</v>
      </c>
      <c r="AV160" s="53">
        <v>1404</v>
      </c>
      <c r="AW160" s="53">
        <v>126.24</v>
      </c>
      <c r="AX160" s="53">
        <v>1.28</v>
      </c>
      <c r="AY160" s="53">
        <v>127.52</v>
      </c>
      <c r="AZ160" s="54">
        <v>1.0037641154328734</v>
      </c>
      <c r="BA160" s="53">
        <v>0.05</v>
      </c>
      <c r="BB160" s="53"/>
      <c r="BC160" s="53">
        <v>0.75</v>
      </c>
      <c r="BD160" s="55" t="s">
        <v>46</v>
      </c>
    </row>
    <row r="161" spans="2:56" ht="10.5" x14ac:dyDescent="0.2">
      <c r="B161" s="173">
        <v>43690</v>
      </c>
      <c r="C161" s="166" t="s">
        <v>131</v>
      </c>
      <c r="D161" s="166">
        <v>26</v>
      </c>
      <c r="E161" s="166">
        <v>101.13</v>
      </c>
      <c r="F161" s="166">
        <v>232</v>
      </c>
      <c r="G161" s="166">
        <v>93</v>
      </c>
      <c r="H161" s="166">
        <v>1656</v>
      </c>
      <c r="I161" s="166">
        <v>196.4</v>
      </c>
      <c r="J161" s="166">
        <v>5.1099999999999994</v>
      </c>
      <c r="K161" s="166">
        <v>391</v>
      </c>
      <c r="L161" s="167">
        <v>4.9393809523809526</v>
      </c>
      <c r="M161" s="166">
        <v>2.6920000000000002</v>
      </c>
      <c r="N161" s="166">
        <v>4.1140000000000008</v>
      </c>
      <c r="O161" s="166">
        <v>1.4220000000000002</v>
      </c>
      <c r="P161" s="166"/>
      <c r="Q161" s="168">
        <v>13706.720977596742</v>
      </c>
      <c r="R161" s="168">
        <v>1.8982169390787516</v>
      </c>
      <c r="S161" s="168">
        <v>145.24517087667161</v>
      </c>
      <c r="T161" s="166"/>
      <c r="U161" s="180">
        <v>2692</v>
      </c>
      <c r="V161" s="4"/>
      <c r="W161" s="4"/>
      <c r="X161" s="4"/>
      <c r="Y161" s="4"/>
      <c r="AC161" s="112"/>
      <c r="AD161" s="18"/>
      <c r="AE161" s="18"/>
      <c r="AF161" s="18"/>
      <c r="AG161" s="18"/>
      <c r="AH161" s="18"/>
      <c r="AI161" s="18"/>
      <c r="AJ161" s="18"/>
      <c r="AK161" s="18"/>
      <c r="AL161" s="18"/>
      <c r="AM161" s="18"/>
      <c r="AN161" s="18"/>
      <c r="AO161" s="18"/>
      <c r="AP161" s="18"/>
      <c r="AQ161" s="43">
        <v>42884</v>
      </c>
      <c r="AR161" s="44" t="s">
        <v>44</v>
      </c>
      <c r="AS161" s="44">
        <v>100</v>
      </c>
      <c r="AT161" s="44">
        <v>191</v>
      </c>
      <c r="AU161" s="44">
        <v>89</v>
      </c>
      <c r="AV161" s="44">
        <v>1591</v>
      </c>
      <c r="AW161" s="44">
        <v>58</v>
      </c>
      <c r="AX161" s="44">
        <v>0.59</v>
      </c>
      <c r="AY161" s="44">
        <v>58.59</v>
      </c>
      <c r="AZ161" s="45">
        <v>1.0069977811913295</v>
      </c>
      <c r="BA161" s="44">
        <v>2.3E-2</v>
      </c>
      <c r="BB161" s="44"/>
      <c r="BC161" s="44">
        <v>0.8</v>
      </c>
      <c r="BD161" s="46" t="s">
        <v>47</v>
      </c>
    </row>
    <row r="162" spans="2:56" ht="10.5" x14ac:dyDescent="0.2">
      <c r="B162" s="173">
        <v>43719</v>
      </c>
      <c r="C162" s="166" t="s">
        <v>131</v>
      </c>
      <c r="D162" s="166">
        <v>12</v>
      </c>
      <c r="E162" s="166">
        <v>101.13</v>
      </c>
      <c r="F162" s="166">
        <v>245</v>
      </c>
      <c r="G162" s="166">
        <v>90.3</v>
      </c>
      <c r="H162" s="166">
        <v>1542</v>
      </c>
      <c r="I162" s="166">
        <v>195.4</v>
      </c>
      <c r="J162" s="166">
        <v>5.1099999999999994</v>
      </c>
      <c r="K162" s="166">
        <v>390</v>
      </c>
      <c r="L162" s="167">
        <v>4.9547419354838711</v>
      </c>
      <c r="M162" s="166">
        <v>2.8719999999999999</v>
      </c>
      <c r="N162" s="166">
        <v>4.0739999999999998</v>
      </c>
      <c r="O162" s="166">
        <v>1.202</v>
      </c>
      <c r="P162" s="166"/>
      <c r="Q162" s="168">
        <v>14698.055271238485</v>
      </c>
      <c r="R162" s="168">
        <v>1.7792479108635095</v>
      </c>
      <c r="S162" s="168">
        <v>135.79387186629526</v>
      </c>
      <c r="T162" s="166"/>
      <c r="U162" s="180">
        <v>2872</v>
      </c>
      <c r="V162" s="4"/>
      <c r="W162" s="4"/>
      <c r="X162" s="4"/>
      <c r="Y162" s="4"/>
      <c r="AC162" s="112"/>
      <c r="AD162" s="18"/>
      <c r="AE162" s="18"/>
      <c r="AF162" s="18"/>
      <c r="AG162" s="18"/>
      <c r="AH162" s="18"/>
      <c r="AI162" s="18"/>
      <c r="AJ162" s="18"/>
      <c r="AK162" s="18"/>
      <c r="AL162" s="18"/>
      <c r="AM162" s="18"/>
      <c r="AN162" s="18"/>
      <c r="AO162" s="18"/>
      <c r="AP162" s="18"/>
      <c r="AQ162" s="52">
        <v>42901</v>
      </c>
      <c r="AR162" s="53" t="s">
        <v>44</v>
      </c>
      <c r="AS162" s="53">
        <v>100</v>
      </c>
      <c r="AT162" s="53">
        <v>205</v>
      </c>
      <c r="AU162" s="53">
        <v>95</v>
      </c>
      <c r="AV162" s="53">
        <v>1560</v>
      </c>
      <c r="AW162" s="53">
        <v>73.63</v>
      </c>
      <c r="AX162" s="53">
        <v>0.74</v>
      </c>
      <c r="AY162" s="53">
        <v>74.37</v>
      </c>
      <c r="AZ162" s="54">
        <v>0.99502487562189057</v>
      </c>
      <c r="BA162" s="53">
        <v>2.9000000000000001E-2</v>
      </c>
      <c r="BB162" s="53"/>
      <c r="BC162" s="53">
        <v>0.87</v>
      </c>
      <c r="BD162" s="55" t="s">
        <v>48</v>
      </c>
    </row>
    <row r="163" spans="2:56" ht="10.5" x14ac:dyDescent="0.2">
      <c r="B163" s="173">
        <v>43728</v>
      </c>
      <c r="C163" s="166" t="s">
        <v>131</v>
      </c>
      <c r="D163" s="166">
        <v>13</v>
      </c>
      <c r="E163" s="166">
        <v>101.13</v>
      </c>
      <c r="F163" s="166">
        <v>241.5</v>
      </c>
      <c r="G163" s="166">
        <v>85.5</v>
      </c>
      <c r="H163" s="166">
        <v>1214.7</v>
      </c>
      <c r="I163" s="166">
        <v>169.1</v>
      </c>
      <c r="J163" s="166">
        <v>4.91</v>
      </c>
      <c r="K163" s="166">
        <v>363.5</v>
      </c>
      <c r="L163" s="167">
        <v>5.1137605633802821</v>
      </c>
      <c r="M163" s="166">
        <v>2.7720000000000002</v>
      </c>
      <c r="N163" s="166">
        <v>3.3240000000000003</v>
      </c>
      <c r="O163" s="166">
        <v>0.55200000000000005</v>
      </c>
      <c r="P163" s="166"/>
      <c r="Q163" s="168">
        <v>16392.667060910706</v>
      </c>
      <c r="R163" s="168">
        <v>1.7712842712842711</v>
      </c>
      <c r="S163" s="168">
        <v>131.13275613275613</v>
      </c>
      <c r="T163" s="166"/>
      <c r="U163" s="180">
        <v>2772.0000000000005</v>
      </c>
      <c r="V163" s="4"/>
      <c r="W163" s="4"/>
      <c r="X163" s="4"/>
      <c r="Y163" s="4"/>
      <c r="AC163" s="112"/>
      <c r="AD163" s="18"/>
      <c r="AE163" s="18"/>
      <c r="AF163" s="18"/>
      <c r="AG163" s="18"/>
      <c r="AH163" s="18"/>
      <c r="AI163" s="18"/>
      <c r="AJ163" s="18"/>
      <c r="AK163" s="18"/>
      <c r="AL163" s="18"/>
      <c r="AM163" s="18"/>
      <c r="AN163" s="18"/>
      <c r="AO163" s="18"/>
      <c r="AP163" s="18"/>
      <c r="AQ163" s="56">
        <v>42915</v>
      </c>
      <c r="AR163" s="57" t="s">
        <v>44</v>
      </c>
      <c r="AS163" s="57">
        <v>100</v>
      </c>
      <c r="AT163" s="57">
        <v>236</v>
      </c>
      <c r="AU163" s="57">
        <v>109</v>
      </c>
      <c r="AV163" s="57">
        <v>1604</v>
      </c>
      <c r="AW163" s="57">
        <v>295.57</v>
      </c>
      <c r="AX163" s="57">
        <v>2.99</v>
      </c>
      <c r="AY163" s="57">
        <v>298.56</v>
      </c>
      <c r="AZ163" s="58">
        <v>1.0014737406216505</v>
      </c>
      <c r="BA163" s="57">
        <v>0.11799999999999999</v>
      </c>
      <c r="BB163" s="57"/>
      <c r="BC163" s="57">
        <v>0.88</v>
      </c>
      <c r="BD163" s="59" t="s">
        <v>49</v>
      </c>
    </row>
    <row r="164" spans="2:56" ht="10.5" x14ac:dyDescent="0.2">
      <c r="B164" s="173">
        <v>43754</v>
      </c>
      <c r="C164" s="166" t="s">
        <v>131</v>
      </c>
      <c r="D164" s="166">
        <v>25</v>
      </c>
      <c r="E164" s="166">
        <v>101.13</v>
      </c>
      <c r="F164" s="166">
        <v>245.9</v>
      </c>
      <c r="G164" s="166">
        <v>88.3</v>
      </c>
      <c r="H164" s="166">
        <v>1358</v>
      </c>
      <c r="I164" s="166">
        <v>165</v>
      </c>
      <c r="J164" s="166">
        <v>6.51</v>
      </c>
      <c r="K164" s="166">
        <v>361</v>
      </c>
      <c r="L164" s="167">
        <v>10.047606060606061</v>
      </c>
      <c r="M164" s="166">
        <v>2.6630000000000003</v>
      </c>
      <c r="N164" s="166">
        <v>3.2180000000000004</v>
      </c>
      <c r="O164" s="166">
        <v>0.55500000000000005</v>
      </c>
      <c r="P164" s="166"/>
      <c r="Q164" s="168">
        <v>16139.39393939394</v>
      </c>
      <c r="R164" s="168">
        <v>2.4446113405933154</v>
      </c>
      <c r="S164" s="168">
        <v>135.56139692076604</v>
      </c>
      <c r="T164" s="166"/>
      <c r="U164" s="180">
        <v>2663.0000000000005</v>
      </c>
      <c r="V164" s="4"/>
      <c r="W164" s="4"/>
      <c r="X164" s="4"/>
      <c r="Y164" s="4"/>
      <c r="AC164" s="112"/>
      <c r="AD164" s="18"/>
      <c r="AE164" s="18"/>
      <c r="AF164" s="18"/>
      <c r="AG164" s="18"/>
      <c r="AH164" s="18"/>
      <c r="AI164" s="18"/>
      <c r="AJ164" s="18"/>
      <c r="AK164" s="18"/>
      <c r="AL164" s="18"/>
      <c r="AM164" s="18"/>
      <c r="AN164" s="18"/>
      <c r="AO164" s="18"/>
      <c r="AP164" s="18"/>
      <c r="AQ164" s="60">
        <v>42925</v>
      </c>
      <c r="AR164" s="61" t="s">
        <v>44</v>
      </c>
      <c r="AS164" s="61">
        <v>100</v>
      </c>
      <c r="AT164" s="61">
        <v>193</v>
      </c>
      <c r="AU164" s="61">
        <v>92.3</v>
      </c>
      <c r="AV164" s="61">
        <v>1603</v>
      </c>
      <c r="AW164" s="61">
        <v>55.71</v>
      </c>
      <c r="AX164" s="61">
        <v>0</v>
      </c>
      <c r="AY164" s="61">
        <v>55.71</v>
      </c>
      <c r="AZ164" s="62">
        <v>0</v>
      </c>
      <c r="BA164" s="61">
        <v>2.1999999999999999E-2</v>
      </c>
      <c r="BB164" s="61"/>
      <c r="BC164" s="61">
        <v>0.85</v>
      </c>
      <c r="BD164" s="63" t="s">
        <v>50</v>
      </c>
    </row>
    <row r="165" spans="2:56" ht="10.5" x14ac:dyDescent="0.2">
      <c r="B165" s="173">
        <v>43838</v>
      </c>
      <c r="C165" s="166" t="s">
        <v>131</v>
      </c>
      <c r="D165" s="166">
        <v>18</v>
      </c>
      <c r="E165" s="166">
        <v>101.13</v>
      </c>
      <c r="F165" s="166">
        <v>246</v>
      </c>
      <c r="G165" s="166">
        <v>93</v>
      </c>
      <c r="H165" s="166">
        <v>1323</v>
      </c>
      <c r="I165" s="166">
        <v>230.1</v>
      </c>
      <c r="J165" s="166">
        <v>5.51</v>
      </c>
      <c r="K165" s="166">
        <v>425.1</v>
      </c>
      <c r="L165" s="167">
        <v>5.0168661174047378</v>
      </c>
      <c r="M165" s="166">
        <v>3.012</v>
      </c>
      <c r="N165" s="166">
        <v>5.8740000000000006</v>
      </c>
      <c r="O165" s="166">
        <v>2.8620000000000001</v>
      </c>
      <c r="P165" s="166"/>
      <c r="Q165" s="168">
        <v>13089.960886571056</v>
      </c>
      <c r="R165" s="168">
        <v>1.8293492695883133</v>
      </c>
      <c r="S165" s="168">
        <v>141.13545816733068</v>
      </c>
      <c r="T165" s="166"/>
      <c r="U165" s="180">
        <v>3012</v>
      </c>
      <c r="V165" s="4"/>
      <c r="W165" s="4"/>
      <c r="X165" s="4"/>
      <c r="Y165" s="4"/>
      <c r="AC165" s="112"/>
      <c r="AD165" s="18"/>
      <c r="AE165" s="18"/>
      <c r="AF165" s="18"/>
      <c r="AG165" s="18"/>
      <c r="AH165" s="18"/>
      <c r="AI165" s="18"/>
      <c r="AJ165" s="18"/>
      <c r="AK165" s="18"/>
      <c r="AL165" s="18"/>
      <c r="AM165" s="18"/>
      <c r="AN165" s="18"/>
      <c r="AO165" s="18"/>
      <c r="AP165" s="18"/>
      <c r="AQ165" s="64">
        <v>42928</v>
      </c>
      <c r="AR165" s="65" t="s">
        <v>44</v>
      </c>
      <c r="AS165" s="65">
        <v>100</v>
      </c>
      <c r="AT165" s="65">
        <v>196</v>
      </c>
      <c r="AU165" s="65">
        <v>93</v>
      </c>
      <c r="AV165" s="65">
        <v>1645</v>
      </c>
      <c r="AW165" s="65">
        <v>109</v>
      </c>
      <c r="AX165" s="65">
        <v>0</v>
      </c>
      <c r="AY165" s="65">
        <v>109</v>
      </c>
      <c r="AZ165" s="66">
        <v>0</v>
      </c>
      <c r="BA165" s="65">
        <v>4.3999999999999997E-2</v>
      </c>
      <c r="BB165" s="65"/>
      <c r="BC165" s="65">
        <v>1.04</v>
      </c>
      <c r="BD165" s="67" t="s">
        <v>51</v>
      </c>
    </row>
    <row r="166" spans="2:56" ht="10.5" x14ac:dyDescent="0.2">
      <c r="B166" s="173">
        <v>43879</v>
      </c>
      <c r="C166" s="166" t="s">
        <v>131</v>
      </c>
      <c r="D166" s="166">
        <v>20</v>
      </c>
      <c r="E166" s="166">
        <v>101.13</v>
      </c>
      <c r="F166" s="166">
        <v>242</v>
      </c>
      <c r="G166" s="166">
        <v>87.4</v>
      </c>
      <c r="H166" s="166">
        <v>1447</v>
      </c>
      <c r="I166" s="166">
        <v>180.6</v>
      </c>
      <c r="J166" s="166">
        <v>20.009999999999998</v>
      </c>
      <c r="K166" s="166">
        <v>390.1</v>
      </c>
      <c r="L166" s="167">
        <v>28.946742351046701</v>
      </c>
      <c r="M166" s="166">
        <v>2.9220000000000002</v>
      </c>
      <c r="N166" s="166">
        <v>3.6840000000000002</v>
      </c>
      <c r="O166" s="166">
        <v>0.76200000000000001</v>
      </c>
      <c r="P166" s="166"/>
      <c r="Q166" s="168">
        <v>16179.401993355485</v>
      </c>
      <c r="R166" s="168">
        <v>6.8480492813141671</v>
      </c>
      <c r="S166" s="168">
        <v>133.5044490075291</v>
      </c>
      <c r="T166" s="166"/>
      <c r="U166" s="180">
        <v>2922</v>
      </c>
      <c r="V166" s="4"/>
      <c r="W166" s="4"/>
      <c r="X166" s="4"/>
      <c r="Y166" s="4"/>
      <c r="AC166" s="112"/>
      <c r="AD166" s="18"/>
      <c r="AE166" s="18"/>
      <c r="AF166" s="18"/>
      <c r="AG166" s="18"/>
      <c r="AH166" s="18"/>
      <c r="AI166" s="18"/>
      <c r="AJ166" s="18"/>
      <c r="AK166" s="18"/>
      <c r="AL166" s="18"/>
      <c r="AM166" s="18"/>
      <c r="AN166" s="18"/>
      <c r="AO166" s="18"/>
      <c r="AP166" s="18"/>
      <c r="AQ166" s="68">
        <v>42931</v>
      </c>
      <c r="AR166" s="69" t="s">
        <v>44</v>
      </c>
      <c r="AS166" s="69">
        <v>100</v>
      </c>
      <c r="AT166" s="69">
        <v>190</v>
      </c>
      <c r="AU166" s="69">
        <v>94</v>
      </c>
      <c r="AV166" s="69">
        <v>1445</v>
      </c>
      <c r="AW166" s="69">
        <v>99.6</v>
      </c>
      <c r="AX166" s="69">
        <v>0</v>
      </c>
      <c r="AY166" s="69">
        <v>99.6</v>
      </c>
      <c r="AZ166" s="70">
        <v>0</v>
      </c>
      <c r="BA166" s="69">
        <v>0.04</v>
      </c>
      <c r="BB166" s="69"/>
      <c r="BC166" s="69">
        <v>1.48</v>
      </c>
      <c r="BD166" s="71" t="s">
        <v>69</v>
      </c>
    </row>
    <row r="167" spans="2:56" ht="10.5" x14ac:dyDescent="0.2">
      <c r="B167" s="173">
        <v>43921</v>
      </c>
      <c r="C167" s="166" t="s">
        <v>131</v>
      </c>
      <c r="D167" s="166">
        <v>24</v>
      </c>
      <c r="E167" s="166">
        <v>101.13</v>
      </c>
      <c r="F167" s="166">
        <v>134</v>
      </c>
      <c r="G167" s="166">
        <v>80</v>
      </c>
      <c r="H167" s="166">
        <v>1474</v>
      </c>
      <c r="I167" s="166">
        <v>135.69999999999999</v>
      </c>
      <c r="J167" s="166">
        <v>5.1099999999999994</v>
      </c>
      <c r="K167" s="166">
        <v>330.3</v>
      </c>
      <c r="L167" s="167">
        <v>30.073956521739127</v>
      </c>
      <c r="M167" s="166">
        <v>2.6419999999999999</v>
      </c>
      <c r="N167" s="166">
        <v>3.1840000000000002</v>
      </c>
      <c r="O167" s="166">
        <v>0.54200000000000004</v>
      </c>
      <c r="P167" s="166"/>
      <c r="Q167" s="168">
        <v>19469.417833456155</v>
      </c>
      <c r="R167" s="168">
        <v>1.9341408024224072</v>
      </c>
      <c r="S167" s="168">
        <v>125.01892505677517</v>
      </c>
      <c r="T167" s="166"/>
      <c r="U167" s="180">
        <v>2642</v>
      </c>
      <c r="V167" s="4"/>
      <c r="W167" s="4"/>
      <c r="X167" s="4"/>
      <c r="Y167" s="4"/>
      <c r="AC167" s="112"/>
      <c r="AD167" s="18"/>
      <c r="AE167" s="18"/>
      <c r="AF167" s="18"/>
      <c r="AG167" s="18"/>
      <c r="AH167" s="18"/>
      <c r="AI167" s="18"/>
      <c r="AJ167" s="18"/>
      <c r="AK167" s="18"/>
      <c r="AL167" s="18"/>
      <c r="AM167" s="18"/>
      <c r="AN167" s="18"/>
      <c r="AO167" s="18"/>
      <c r="AP167" s="18"/>
      <c r="AQ167" s="64">
        <v>42946</v>
      </c>
      <c r="AR167" s="65" t="s">
        <v>44</v>
      </c>
      <c r="AS167" s="65">
        <v>100</v>
      </c>
      <c r="AT167" s="65">
        <v>189</v>
      </c>
      <c r="AU167" s="65">
        <v>92.3</v>
      </c>
      <c r="AV167" s="65">
        <v>1540</v>
      </c>
      <c r="AW167" s="65">
        <v>89.6</v>
      </c>
      <c r="AX167" s="65">
        <v>0</v>
      </c>
      <c r="AY167" s="65">
        <v>89.6</v>
      </c>
      <c r="AZ167" s="66">
        <v>0</v>
      </c>
      <c r="BA167" s="65">
        <v>3.5999999999999997E-2</v>
      </c>
      <c r="BB167" s="65"/>
      <c r="BC167" s="65">
        <v>0.77</v>
      </c>
      <c r="BD167" s="67" t="s">
        <v>52</v>
      </c>
    </row>
    <row r="168" spans="2:56" ht="10.5" x14ac:dyDescent="0.2">
      <c r="B168" s="173">
        <v>43947</v>
      </c>
      <c r="C168" s="166" t="s">
        <v>131</v>
      </c>
      <c r="D168" s="166">
        <v>13</v>
      </c>
      <c r="E168" s="166">
        <v>101.13</v>
      </c>
      <c r="F168" s="166">
        <v>226</v>
      </c>
      <c r="G168" s="166">
        <v>86</v>
      </c>
      <c r="H168" s="166">
        <v>1625</v>
      </c>
      <c r="I168" s="166">
        <v>141</v>
      </c>
      <c r="J168" s="166">
        <v>4.51</v>
      </c>
      <c r="K168" s="166">
        <v>335</v>
      </c>
      <c r="L168" s="167">
        <v>3.9870000000000001</v>
      </c>
      <c r="M168" s="166">
        <v>2.6392000000000002</v>
      </c>
      <c r="N168" s="166">
        <v>3.1812000000000005</v>
      </c>
      <c r="O168" s="166">
        <v>0.54200000000000004</v>
      </c>
      <c r="P168" s="166"/>
      <c r="Q168" s="168">
        <v>18717.7304964539</v>
      </c>
      <c r="R168" s="168">
        <v>1.708851167020309</v>
      </c>
      <c r="S168" s="168">
        <v>126.93240375871476</v>
      </c>
      <c r="T168" s="166"/>
      <c r="U168" s="180">
        <v>2639.2000000000003</v>
      </c>
      <c r="V168" s="4"/>
      <c r="W168" s="4"/>
      <c r="X168" s="4"/>
      <c r="Y168" s="4"/>
      <c r="AC168" s="112"/>
      <c r="AD168" s="18"/>
      <c r="AE168" s="18"/>
      <c r="AF168" s="18"/>
      <c r="AG168" s="18"/>
      <c r="AH168" s="18"/>
      <c r="AI168" s="18"/>
      <c r="AJ168" s="18"/>
      <c r="AK168" s="18"/>
      <c r="AL168" s="18"/>
      <c r="AM168" s="18"/>
      <c r="AN168" s="18"/>
      <c r="AO168" s="18"/>
      <c r="AP168" s="18"/>
      <c r="AQ168" s="68">
        <v>42956</v>
      </c>
      <c r="AR168" s="69" t="s">
        <v>44</v>
      </c>
      <c r="AS168" s="69">
        <v>100</v>
      </c>
      <c r="AT168" s="69">
        <v>192</v>
      </c>
      <c r="AU168" s="69">
        <v>92</v>
      </c>
      <c r="AV168" s="69">
        <v>1574</v>
      </c>
      <c r="AW168" s="69">
        <v>79.53</v>
      </c>
      <c r="AX168" s="69">
        <v>0</v>
      </c>
      <c r="AY168" s="69">
        <v>79.53</v>
      </c>
      <c r="AZ168" s="70">
        <v>0</v>
      </c>
      <c r="BA168" s="69">
        <v>3.2000000000000001E-2</v>
      </c>
      <c r="BB168" s="69"/>
      <c r="BC168" s="69">
        <v>0.83</v>
      </c>
      <c r="BD168" s="71" t="s">
        <v>53</v>
      </c>
    </row>
    <row r="169" spans="2:56" ht="10.5" x14ac:dyDescent="0.2">
      <c r="B169" s="173">
        <v>43978</v>
      </c>
      <c r="C169" s="166" t="s">
        <v>131</v>
      </c>
      <c r="D169" s="166">
        <v>27.5</v>
      </c>
      <c r="E169" s="166">
        <v>101.13</v>
      </c>
      <c r="F169" s="166">
        <v>226</v>
      </c>
      <c r="G169" s="166">
        <v>85</v>
      </c>
      <c r="H169" s="166">
        <v>1488</v>
      </c>
      <c r="I169" s="166">
        <v>134</v>
      </c>
      <c r="J169" s="166">
        <v>4.51</v>
      </c>
      <c r="K169" s="166">
        <v>328</v>
      </c>
      <c r="L169" s="167">
        <v>3.9870000000000001</v>
      </c>
      <c r="M169" s="166">
        <v>2.6320000000000001</v>
      </c>
      <c r="N169" s="166">
        <v>3.1740000000000004</v>
      </c>
      <c r="O169" s="166">
        <v>0.54200000000000004</v>
      </c>
      <c r="P169" s="166"/>
      <c r="Q169" s="168">
        <v>19641.791044776121</v>
      </c>
      <c r="R169" s="168">
        <v>1.7135258358662613</v>
      </c>
      <c r="S169" s="168">
        <v>124.62006079027356</v>
      </c>
      <c r="T169" s="166"/>
      <c r="U169" s="180">
        <v>2632</v>
      </c>
      <c r="V169" s="4"/>
      <c r="W169" s="4"/>
      <c r="X169" s="4"/>
      <c r="Y169" s="4"/>
      <c r="AC169" s="112"/>
      <c r="AD169" s="18"/>
      <c r="AE169" s="18"/>
      <c r="AF169" s="18"/>
      <c r="AG169" s="18"/>
      <c r="AH169" s="18"/>
      <c r="AI169" s="18"/>
      <c r="AJ169" s="18"/>
      <c r="AK169" s="18"/>
      <c r="AL169" s="18"/>
      <c r="AM169" s="18"/>
      <c r="AN169" s="18"/>
      <c r="AO169" s="18"/>
      <c r="AP169" s="18"/>
      <c r="AQ169" s="72">
        <v>42963</v>
      </c>
      <c r="AR169" s="73" t="s">
        <v>44</v>
      </c>
      <c r="AS169" s="73">
        <v>100</v>
      </c>
      <c r="AT169" s="73">
        <v>200.5</v>
      </c>
      <c r="AU169" s="73">
        <v>99</v>
      </c>
      <c r="AV169" s="73">
        <v>1309.79</v>
      </c>
      <c r="AW169" s="73">
        <v>153.87</v>
      </c>
      <c r="AX169" s="73">
        <v>0</v>
      </c>
      <c r="AY169" s="73">
        <v>153.87</v>
      </c>
      <c r="AZ169" s="74">
        <v>0</v>
      </c>
      <c r="BA169" s="73">
        <v>6.2E-2</v>
      </c>
      <c r="BB169" s="73"/>
      <c r="BC169" s="73">
        <v>4.79</v>
      </c>
      <c r="BD169" s="75" t="s">
        <v>54</v>
      </c>
    </row>
    <row r="170" spans="2:56" ht="10.5" x14ac:dyDescent="0.2">
      <c r="B170" s="173">
        <v>44029</v>
      </c>
      <c r="C170" s="166" t="s">
        <v>131</v>
      </c>
      <c r="D170" s="166">
        <v>19</v>
      </c>
      <c r="E170" s="166">
        <v>101.13</v>
      </c>
      <c r="F170" s="166">
        <v>228</v>
      </c>
      <c r="G170" s="166">
        <v>89</v>
      </c>
      <c r="H170" s="166">
        <v>1599</v>
      </c>
      <c r="I170" s="166">
        <v>135.72</v>
      </c>
      <c r="J170" s="166">
        <v>4.51</v>
      </c>
      <c r="K170" s="166">
        <v>329.72</v>
      </c>
      <c r="L170" s="167">
        <v>3.9870000000000001</v>
      </c>
      <c r="M170" s="166">
        <v>2.6320000000000001</v>
      </c>
      <c r="N170" s="166">
        <v>3.1740000000000004</v>
      </c>
      <c r="O170" s="166">
        <v>0.54200000000000004</v>
      </c>
      <c r="P170" s="166"/>
      <c r="Q170" s="168">
        <v>19392.867668729741</v>
      </c>
      <c r="R170" s="168">
        <v>1.7135258358662613</v>
      </c>
      <c r="S170" s="168">
        <v>125.27355623100304</v>
      </c>
      <c r="T170" s="166"/>
      <c r="U170" s="180">
        <v>2632</v>
      </c>
      <c r="V170" s="4"/>
      <c r="W170" s="4"/>
      <c r="X170" s="4"/>
      <c r="Y170" s="4"/>
      <c r="AC170" s="112"/>
      <c r="AD170" s="18"/>
      <c r="AE170" s="18"/>
      <c r="AF170" s="18"/>
      <c r="AG170" s="18"/>
      <c r="AH170" s="18"/>
      <c r="AI170" s="18"/>
      <c r="AJ170" s="18"/>
      <c r="AK170" s="18"/>
      <c r="AL170" s="18"/>
      <c r="AM170" s="18"/>
      <c r="AN170" s="18"/>
      <c r="AO170" s="18"/>
      <c r="AP170" s="18"/>
      <c r="AV170" s="4" t="s">
        <v>70</v>
      </c>
      <c r="AW170" s="4">
        <f>AW169-AW168</f>
        <v>74.34</v>
      </c>
      <c r="AX170" s="29"/>
      <c r="AY170" s="30"/>
      <c r="AZ170" s="29"/>
      <c r="BA170" s="29"/>
      <c r="BB170" s="29"/>
      <c r="BC170" s="31"/>
    </row>
    <row r="171" spans="2:56" ht="10.5" x14ac:dyDescent="0.2">
      <c r="B171" s="173">
        <v>44033</v>
      </c>
      <c r="C171" s="166" t="s">
        <v>131</v>
      </c>
      <c r="D171" s="166">
        <v>13</v>
      </c>
      <c r="E171" s="166">
        <v>101.13</v>
      </c>
      <c r="F171" s="166">
        <v>228</v>
      </c>
      <c r="G171" s="166">
        <v>84</v>
      </c>
      <c r="H171" s="166">
        <v>1734</v>
      </c>
      <c r="I171" s="166">
        <v>204.6</v>
      </c>
      <c r="J171" s="166">
        <v>5.91</v>
      </c>
      <c r="K171" s="166">
        <v>400</v>
      </c>
      <c r="L171" s="167">
        <v>5.9314444444444447</v>
      </c>
      <c r="M171" s="166">
        <v>2.9119999999999999</v>
      </c>
      <c r="N171" s="166">
        <v>7.6040000000000001</v>
      </c>
      <c r="O171" s="166">
        <v>4.6920000000000002</v>
      </c>
      <c r="P171" s="166"/>
      <c r="Q171" s="168">
        <v>14232.649071358748</v>
      </c>
      <c r="R171" s="168">
        <v>2.0295329670329672</v>
      </c>
      <c r="S171" s="168">
        <v>137.36263736263737</v>
      </c>
      <c r="T171" s="166"/>
      <c r="U171" s="180">
        <v>2912</v>
      </c>
      <c r="V171" s="4"/>
      <c r="W171" s="4"/>
      <c r="X171" s="4"/>
      <c r="Y171" s="4"/>
      <c r="AC171" s="112"/>
      <c r="AD171" s="18"/>
      <c r="AE171" s="18"/>
      <c r="AF171" s="18"/>
      <c r="AG171" s="18"/>
      <c r="AH171" s="18"/>
      <c r="AI171" s="18"/>
      <c r="AJ171" s="18"/>
      <c r="AK171" s="18"/>
      <c r="AL171" s="18"/>
      <c r="AM171" s="18"/>
      <c r="AN171" s="18"/>
      <c r="AO171" s="18"/>
      <c r="AP171" s="18"/>
      <c r="AQ171" s="28"/>
      <c r="AR171" s="4" t="s">
        <v>71</v>
      </c>
      <c r="AS171" s="29" t="s">
        <v>72</v>
      </c>
      <c r="AT171" s="31" t="s">
        <v>73</v>
      </c>
      <c r="AU171" s="29"/>
    </row>
    <row r="172" spans="2:56" ht="10.5" x14ac:dyDescent="0.2">
      <c r="B172" s="173">
        <v>44034</v>
      </c>
      <c r="C172" s="166" t="s">
        <v>131</v>
      </c>
      <c r="D172" s="166">
        <v>24</v>
      </c>
      <c r="E172" s="166">
        <v>101.13</v>
      </c>
      <c r="F172" s="166">
        <v>230</v>
      </c>
      <c r="G172" s="166">
        <v>91</v>
      </c>
      <c r="H172" s="166">
        <v>1071</v>
      </c>
      <c r="I172" s="166">
        <v>266.3</v>
      </c>
      <c r="J172" s="166">
        <v>7.21</v>
      </c>
      <c r="K172" s="166">
        <v>463</v>
      </c>
      <c r="L172" s="167">
        <v>5.9870000000000001</v>
      </c>
      <c r="M172" s="166">
        <v>2.742</v>
      </c>
      <c r="N172" s="166">
        <v>5.5739999999999998</v>
      </c>
      <c r="O172" s="166">
        <v>2.8319999999999999</v>
      </c>
      <c r="P172" s="166"/>
      <c r="Q172" s="168">
        <v>10296.657904618851</v>
      </c>
      <c r="R172" s="168">
        <v>2.6294675419401896</v>
      </c>
      <c r="S172" s="168">
        <v>168.85485047410648</v>
      </c>
      <c r="T172" s="166"/>
      <c r="U172" s="180">
        <v>2742</v>
      </c>
      <c r="V172" s="4"/>
      <c r="W172" s="4"/>
      <c r="X172" s="4"/>
      <c r="Y172" s="4"/>
      <c r="AC172" s="112"/>
      <c r="AD172" s="18"/>
      <c r="AE172" s="18"/>
      <c r="AF172" s="18"/>
      <c r="AG172" s="18"/>
      <c r="AH172" s="18"/>
      <c r="AI172" s="18"/>
      <c r="AJ172" s="18"/>
      <c r="AK172" s="18"/>
      <c r="AL172" s="18"/>
      <c r="AM172" s="18"/>
      <c r="AN172" s="18"/>
      <c r="AO172" s="18"/>
      <c r="AP172" s="18"/>
      <c r="AQ172" s="43" t="s">
        <v>74</v>
      </c>
      <c r="AR172" s="44">
        <f>AW159-AW162</f>
        <v>72.140000000000015</v>
      </c>
      <c r="AS172" s="4">
        <f>AQ162-AQ159</f>
        <v>34</v>
      </c>
      <c r="AT172" s="76">
        <f>AR172/AS172</f>
        <v>2.1217647058823532</v>
      </c>
    </row>
    <row r="173" spans="2:56" ht="10.5" x14ac:dyDescent="0.2">
      <c r="B173" s="173">
        <v>44045</v>
      </c>
      <c r="C173" s="166" t="s">
        <v>131</v>
      </c>
      <c r="D173" s="166">
        <v>26</v>
      </c>
      <c r="E173" s="166">
        <v>101.13</v>
      </c>
      <c r="F173" s="166">
        <v>241</v>
      </c>
      <c r="G173" s="166">
        <v>94</v>
      </c>
      <c r="H173" s="166">
        <v>1362</v>
      </c>
      <c r="I173" s="166">
        <v>171</v>
      </c>
      <c r="J173" s="166">
        <v>5.51</v>
      </c>
      <c r="K173" s="166">
        <v>366</v>
      </c>
      <c r="L173" s="167">
        <v>6.6185789473684213</v>
      </c>
      <c r="M173" s="166">
        <v>2.6619999999999999</v>
      </c>
      <c r="N173" s="166">
        <v>5.1859999999999999</v>
      </c>
      <c r="O173" s="166">
        <v>2.524</v>
      </c>
      <c r="P173" s="166">
        <v>2.7</v>
      </c>
      <c r="Q173" s="168">
        <v>15567.251461988304</v>
      </c>
      <c r="R173" s="168">
        <v>2.0698722764838466</v>
      </c>
      <c r="S173" s="168">
        <v>137.49060856498875</v>
      </c>
      <c r="T173" s="166"/>
      <c r="U173" s="180">
        <v>2662</v>
      </c>
      <c r="V173" s="4"/>
      <c r="W173" s="4"/>
      <c r="X173" s="4"/>
      <c r="Y173" s="4"/>
      <c r="AC173" s="112"/>
      <c r="AD173" s="18"/>
      <c r="AE173" s="18"/>
      <c r="AF173" s="18"/>
      <c r="AG173" s="18"/>
      <c r="AH173" s="18"/>
      <c r="AI173" s="18"/>
      <c r="AJ173" s="18"/>
      <c r="AK173" s="18"/>
      <c r="AL173" s="18"/>
      <c r="AM173" s="18"/>
      <c r="AN173" s="18"/>
      <c r="AO173" s="18"/>
      <c r="AP173" s="18"/>
      <c r="AQ173" s="61" t="s">
        <v>75</v>
      </c>
      <c r="AR173" s="61">
        <f>AW163-AW164</f>
        <v>239.85999999999999</v>
      </c>
      <c r="AS173" s="4">
        <f>AQ164-AQ163</f>
        <v>10</v>
      </c>
      <c r="AT173" s="76">
        <f>AR173/AS173</f>
        <v>23.985999999999997</v>
      </c>
    </row>
    <row r="174" spans="2:56" ht="10.5" x14ac:dyDescent="0.2">
      <c r="B174" s="173">
        <v>44101</v>
      </c>
      <c r="C174" s="166" t="s">
        <v>131</v>
      </c>
      <c r="D174" s="166">
        <v>20</v>
      </c>
      <c r="E174" s="166">
        <v>101.13</v>
      </c>
      <c r="F174" s="166">
        <v>244</v>
      </c>
      <c r="G174" s="166">
        <v>83</v>
      </c>
      <c r="H174" s="166">
        <v>1195</v>
      </c>
      <c r="I174" s="166">
        <v>135</v>
      </c>
      <c r="J174" s="166">
        <v>5.51</v>
      </c>
      <c r="K174" s="166">
        <v>330</v>
      </c>
      <c r="L174" s="167">
        <v>53.987000000000002</v>
      </c>
      <c r="M174" s="166">
        <v>2.633</v>
      </c>
      <c r="N174" s="166">
        <v>4.0440000000000005</v>
      </c>
      <c r="O174" s="166">
        <v>1.411</v>
      </c>
      <c r="P174" s="166">
        <v>100</v>
      </c>
      <c r="Q174" s="168">
        <v>19503.703703703704</v>
      </c>
      <c r="R174" s="168">
        <v>2.0926699582225599</v>
      </c>
      <c r="S174" s="168">
        <v>125.33232054690467</v>
      </c>
      <c r="T174" s="166"/>
      <c r="U174" s="180">
        <v>2633</v>
      </c>
      <c r="V174" s="4"/>
      <c r="W174" s="4"/>
      <c r="X174" s="4"/>
      <c r="Y174" s="4"/>
      <c r="AC174" s="112"/>
      <c r="AD174" s="18"/>
      <c r="AE174" s="18"/>
      <c r="AF174" s="18"/>
      <c r="AG174" s="18"/>
      <c r="AH174" s="18"/>
      <c r="AI174" s="18"/>
      <c r="AJ174" s="18"/>
      <c r="AK174" s="18"/>
      <c r="AL174" s="18"/>
      <c r="AM174" s="18"/>
      <c r="AN174" s="18"/>
      <c r="AO174" s="18"/>
      <c r="AP174" s="18"/>
      <c r="AQ174" s="68" t="s">
        <v>76</v>
      </c>
      <c r="AR174" s="69">
        <f>AW165-AW168</f>
        <v>29.47</v>
      </c>
      <c r="AS174" s="4">
        <f>AQ168-AQ165</f>
        <v>28</v>
      </c>
      <c r="AT174" s="76">
        <f>AR174/AS174</f>
        <v>1.0525</v>
      </c>
    </row>
    <row r="175" spans="2:56" ht="10.5" x14ac:dyDescent="0.2">
      <c r="B175" s="173">
        <v>44102</v>
      </c>
      <c r="C175" s="166" t="s">
        <v>131</v>
      </c>
      <c r="D175" s="166">
        <v>23</v>
      </c>
      <c r="E175" s="166">
        <v>101.13</v>
      </c>
      <c r="F175" s="166">
        <v>249</v>
      </c>
      <c r="G175" s="166">
        <v>89</v>
      </c>
      <c r="H175" s="166">
        <v>1669</v>
      </c>
      <c r="I175" s="166">
        <v>226</v>
      </c>
      <c r="J175" s="166">
        <v>5.51</v>
      </c>
      <c r="K175" s="166">
        <v>421</v>
      </c>
      <c r="L175" s="167">
        <v>5.0622688172043011</v>
      </c>
      <c r="M175" s="166">
        <v>2.706</v>
      </c>
      <c r="N175" s="166">
        <v>4.1660000000000004</v>
      </c>
      <c r="O175" s="166">
        <v>1.46</v>
      </c>
      <c r="P175" s="166">
        <v>100</v>
      </c>
      <c r="Q175" s="168">
        <v>11973.451327433628</v>
      </c>
      <c r="R175" s="168">
        <v>2.0362158167036215</v>
      </c>
      <c r="S175" s="168">
        <v>155.58019216555803</v>
      </c>
      <c r="T175" s="166"/>
      <c r="U175" s="180">
        <v>2706</v>
      </c>
      <c r="V175" s="4"/>
      <c r="W175" s="4"/>
      <c r="X175" s="4"/>
      <c r="Y175" s="4"/>
      <c r="AC175" s="112"/>
      <c r="AD175" s="18"/>
      <c r="AE175" s="18"/>
      <c r="AF175" s="18"/>
      <c r="AG175" s="18"/>
      <c r="AH175" s="18"/>
      <c r="AI175" s="18"/>
      <c r="AJ175" s="18"/>
      <c r="AK175" s="18"/>
      <c r="AL175" s="18"/>
      <c r="AM175" s="18"/>
      <c r="AN175" s="18"/>
      <c r="AO175" s="18"/>
      <c r="AP175" s="18"/>
      <c r="AQ175" s="77" t="s">
        <v>77</v>
      </c>
      <c r="AR175" s="78">
        <f>AW169-AW169</f>
        <v>0</v>
      </c>
      <c r="AS175" s="4">
        <f>AQ169-AQ169</f>
        <v>0</v>
      </c>
      <c r="AT175" s="76" t="e">
        <f>AR175/AS175</f>
        <v>#DIV/0!</v>
      </c>
    </row>
    <row r="176" spans="2:56" ht="10.5" x14ac:dyDescent="0.2">
      <c r="B176" s="173">
        <v>44128</v>
      </c>
      <c r="C176" s="166" t="s">
        <v>131</v>
      </c>
      <c r="D176" s="166">
        <v>24</v>
      </c>
      <c r="E176" s="166">
        <v>101.13</v>
      </c>
      <c r="F176" s="166">
        <v>237</v>
      </c>
      <c r="G176" s="166">
        <v>83</v>
      </c>
      <c r="H176" s="166">
        <v>1649</v>
      </c>
      <c r="I176" s="166">
        <v>134.1</v>
      </c>
      <c r="J176" s="166">
        <v>4.51</v>
      </c>
      <c r="K176" s="166">
        <v>328.1</v>
      </c>
      <c r="L176" s="167">
        <v>3.9870000000000001</v>
      </c>
      <c r="M176" s="166">
        <v>2.6320800000000002</v>
      </c>
      <c r="N176" s="166">
        <v>3.2740800000000001</v>
      </c>
      <c r="O176" s="166">
        <v>0.64200000000000002</v>
      </c>
      <c r="P176" s="166"/>
      <c r="Q176" s="168">
        <v>19627.740492170025</v>
      </c>
      <c r="R176" s="168">
        <v>1.7134737545971246</v>
      </c>
      <c r="S176" s="168">
        <v>124.65426582778639</v>
      </c>
      <c r="T176" s="166"/>
      <c r="U176" s="180">
        <v>2632.0800000000004</v>
      </c>
      <c r="V176" s="4"/>
      <c r="W176" s="4"/>
      <c r="X176" s="4"/>
      <c r="Y176" s="4"/>
      <c r="AC176" s="112"/>
      <c r="AD176" s="18"/>
      <c r="AE176" s="18"/>
      <c r="AF176" s="18"/>
      <c r="AG176" s="18"/>
      <c r="AH176" s="18"/>
      <c r="AI176" s="18"/>
      <c r="AJ176" s="18"/>
      <c r="AK176" s="18"/>
      <c r="AL176" s="18"/>
      <c r="AM176" s="18"/>
      <c r="AN176" s="18"/>
      <c r="AO176" s="18"/>
      <c r="AP176" s="18"/>
    </row>
    <row r="177" spans="2:57" ht="10.5" x14ac:dyDescent="0.2">
      <c r="B177" s="173">
        <v>44141</v>
      </c>
      <c r="C177" s="166" t="s">
        <v>131</v>
      </c>
      <c r="D177" s="166">
        <v>23</v>
      </c>
      <c r="E177" s="166">
        <v>101.13</v>
      </c>
      <c r="F177" s="166">
        <v>234.58</v>
      </c>
      <c r="G177" s="166">
        <v>86.84</v>
      </c>
      <c r="H177" s="166">
        <v>1683.51</v>
      </c>
      <c r="I177" s="166">
        <v>134</v>
      </c>
      <c r="J177" s="166">
        <v>4.51</v>
      </c>
      <c r="K177" s="166">
        <v>328</v>
      </c>
      <c r="L177" s="167">
        <v>3.9870000000000001</v>
      </c>
      <c r="M177" s="166">
        <v>2.6320000000000001</v>
      </c>
      <c r="N177" s="166">
        <v>3.4540000000000002</v>
      </c>
      <c r="O177" s="166">
        <v>0.82200000000000006</v>
      </c>
      <c r="P177" s="166"/>
      <c r="Q177" s="168">
        <v>19641.791044776121</v>
      </c>
      <c r="R177" s="168">
        <v>1.7135258358662613</v>
      </c>
      <c r="S177" s="168">
        <v>124.62006079027356</v>
      </c>
      <c r="T177" s="166"/>
      <c r="U177" s="180">
        <v>2632</v>
      </c>
      <c r="V177" s="4"/>
      <c r="W177" s="4"/>
      <c r="X177" s="4"/>
      <c r="Y177" s="4"/>
      <c r="AC177" s="112"/>
      <c r="AD177" s="18"/>
      <c r="AE177" s="18"/>
      <c r="AF177" s="18"/>
      <c r="AG177" s="18"/>
      <c r="AH177" s="18"/>
      <c r="AI177" s="18"/>
      <c r="AJ177" s="18"/>
      <c r="AK177" s="18"/>
      <c r="AL177" s="18"/>
      <c r="AM177" s="18"/>
      <c r="AN177" s="18"/>
      <c r="AO177" s="18"/>
      <c r="AP177" s="18"/>
    </row>
    <row r="178" spans="2:57" ht="10.5" x14ac:dyDescent="0.2">
      <c r="B178" s="175">
        <v>44154</v>
      </c>
      <c r="C178" s="166" t="s">
        <v>131</v>
      </c>
      <c r="D178" s="170">
        <v>17</v>
      </c>
      <c r="E178" s="166">
        <v>101.13</v>
      </c>
      <c r="F178" s="166">
        <v>238</v>
      </c>
      <c r="G178" s="170">
        <v>84</v>
      </c>
      <c r="H178" s="166">
        <v>1548</v>
      </c>
      <c r="I178" s="166">
        <v>204</v>
      </c>
      <c r="J178" s="166">
        <v>4.51</v>
      </c>
      <c r="K178" s="166">
        <v>398</v>
      </c>
      <c r="L178" s="167">
        <v>3.9870000000000001</v>
      </c>
      <c r="M178" s="166">
        <v>2.9691000000000001</v>
      </c>
      <c r="N178" s="166">
        <v>3.7610999999999999</v>
      </c>
      <c r="O178" s="166">
        <v>0.79200000000000004</v>
      </c>
      <c r="P178" s="170"/>
      <c r="Q178" s="168">
        <v>14554.411764705883</v>
      </c>
      <c r="R178" s="168">
        <v>1.5189788151291637</v>
      </c>
      <c r="S178" s="168">
        <v>134.04735441716343</v>
      </c>
      <c r="T178" s="170"/>
      <c r="U178" s="180">
        <v>2969.1</v>
      </c>
      <c r="V178" s="4"/>
      <c r="W178" s="4"/>
      <c r="X178" s="4"/>
      <c r="Y178" s="4"/>
      <c r="AC178" s="112"/>
      <c r="AD178" s="18"/>
      <c r="AE178" s="18"/>
      <c r="AF178" s="18"/>
      <c r="AG178" s="18"/>
      <c r="AH178" s="18"/>
      <c r="AI178" s="18"/>
      <c r="AJ178" s="18"/>
      <c r="AK178" s="18"/>
      <c r="AL178" s="18"/>
      <c r="AM178" s="18"/>
      <c r="AN178" s="18"/>
      <c r="AO178" s="18"/>
      <c r="AP178" s="18"/>
    </row>
    <row r="179" spans="2:57" ht="10.5" x14ac:dyDescent="0.2">
      <c r="B179" s="173">
        <v>44155</v>
      </c>
      <c r="C179" s="166" t="s">
        <v>131</v>
      </c>
      <c r="D179" s="166">
        <v>24</v>
      </c>
      <c r="E179" s="166">
        <v>101.13</v>
      </c>
      <c r="F179" s="166">
        <v>236</v>
      </c>
      <c r="G179" s="166">
        <v>83</v>
      </c>
      <c r="H179" s="166">
        <v>885</v>
      </c>
      <c r="I179" s="166">
        <v>134</v>
      </c>
      <c r="J179" s="166">
        <v>4.51</v>
      </c>
      <c r="K179" s="166">
        <v>328</v>
      </c>
      <c r="L179" s="167">
        <v>3.9870000000000001</v>
      </c>
      <c r="M179" s="166">
        <v>2.6320000000000001</v>
      </c>
      <c r="N179" s="166">
        <v>4.0890000000000004</v>
      </c>
      <c r="O179" s="166">
        <v>1.4570000000000001</v>
      </c>
      <c r="P179" s="166"/>
      <c r="Q179" s="168">
        <v>19641.791044776121</v>
      </c>
      <c r="R179" s="168">
        <v>1.7135258358662613</v>
      </c>
      <c r="S179" s="168">
        <v>124.62006079027356</v>
      </c>
      <c r="T179" s="166"/>
      <c r="U179" s="180">
        <v>2632</v>
      </c>
      <c r="V179" s="4"/>
      <c r="W179" s="4"/>
      <c r="X179" s="4"/>
      <c r="Y179" s="4"/>
      <c r="AC179" s="112"/>
      <c r="AD179" s="18"/>
      <c r="AE179" s="18"/>
      <c r="AF179" s="18"/>
      <c r="AG179" s="18"/>
      <c r="AH179" s="18"/>
      <c r="AI179" s="18"/>
      <c r="AJ179" s="18"/>
      <c r="AK179" s="18"/>
      <c r="AL179" s="18"/>
      <c r="AM179" s="18"/>
      <c r="AN179" s="18"/>
      <c r="AO179" s="18"/>
      <c r="AP179" s="18"/>
    </row>
    <row r="180" spans="2:57" ht="21" x14ac:dyDescent="0.2">
      <c r="B180" s="173">
        <v>44159</v>
      </c>
      <c r="C180" s="166" t="s">
        <v>131</v>
      </c>
      <c r="D180" s="166">
        <v>20</v>
      </c>
      <c r="E180" s="166">
        <v>101.13</v>
      </c>
      <c r="F180" s="166">
        <v>250</v>
      </c>
      <c r="G180" s="166">
        <v>81</v>
      </c>
      <c r="H180" s="166">
        <v>1657</v>
      </c>
      <c r="I180" s="166">
        <v>138</v>
      </c>
      <c r="J180" s="166">
        <v>4.51</v>
      </c>
      <c r="K180" s="166">
        <v>332</v>
      </c>
      <c r="L180" s="167">
        <v>3.9870000000000001</v>
      </c>
      <c r="M180" s="166">
        <v>2.6335999999999999</v>
      </c>
      <c r="N180" s="166">
        <v>3.1875999999999998</v>
      </c>
      <c r="O180" s="166">
        <v>0.55400000000000005</v>
      </c>
      <c r="P180" s="166">
        <v>30</v>
      </c>
      <c r="Q180" s="168">
        <v>19084.057971014492</v>
      </c>
      <c r="R180" s="168">
        <v>1.7124848116646416</v>
      </c>
      <c r="S180" s="168">
        <v>126.06318347509114</v>
      </c>
      <c r="T180" s="166"/>
      <c r="U180" s="180">
        <v>2633.6</v>
      </c>
      <c r="V180" s="4"/>
      <c r="W180" s="4"/>
      <c r="X180" s="4"/>
      <c r="Y180" s="4"/>
      <c r="AC180" s="112"/>
      <c r="AD180" s="18"/>
      <c r="AE180" s="18"/>
      <c r="AF180" s="18"/>
      <c r="AG180" s="18"/>
      <c r="AH180" s="18"/>
      <c r="AI180" s="18"/>
      <c r="AJ180" s="18"/>
      <c r="AK180" s="18"/>
      <c r="AL180" s="18"/>
      <c r="AM180" s="18"/>
      <c r="AN180" s="18"/>
      <c r="AO180" s="18"/>
      <c r="AP180" s="18"/>
      <c r="AQ180" s="39" t="s">
        <v>14</v>
      </c>
      <c r="AR180" s="41" t="s">
        <v>15</v>
      </c>
      <c r="AS180" s="41" t="s">
        <v>18</v>
      </c>
      <c r="AT180" s="41" t="s">
        <v>19</v>
      </c>
      <c r="AU180" s="41" t="s">
        <v>20</v>
      </c>
      <c r="AV180" s="41" t="s">
        <v>21</v>
      </c>
      <c r="AW180" s="41" t="s">
        <v>22</v>
      </c>
      <c r="AX180" s="41" t="s">
        <v>23</v>
      </c>
      <c r="AY180" s="41" t="s">
        <v>24</v>
      </c>
      <c r="AZ180" s="41" t="s">
        <v>25</v>
      </c>
      <c r="BA180" s="41" t="s">
        <v>26</v>
      </c>
      <c r="BB180" s="41" t="s">
        <v>27</v>
      </c>
      <c r="BC180" s="41" t="s">
        <v>28</v>
      </c>
      <c r="BD180" s="79" t="s">
        <v>34</v>
      </c>
    </row>
    <row r="181" spans="2:57" ht="10.5" x14ac:dyDescent="0.2">
      <c r="B181" s="173">
        <v>44161</v>
      </c>
      <c r="C181" s="166" t="s">
        <v>131</v>
      </c>
      <c r="D181" s="166">
        <v>35</v>
      </c>
      <c r="E181" s="166">
        <v>101.13</v>
      </c>
      <c r="F181" s="166">
        <v>244</v>
      </c>
      <c r="G181" s="166">
        <v>82</v>
      </c>
      <c r="H181" s="166">
        <v>1487</v>
      </c>
      <c r="I181" s="166">
        <v>209</v>
      </c>
      <c r="J181" s="166">
        <v>5.51</v>
      </c>
      <c r="K181" s="166">
        <v>404</v>
      </c>
      <c r="L181" s="167">
        <v>5.3027894736842107</v>
      </c>
      <c r="M181" s="166">
        <v>2.6619999999999999</v>
      </c>
      <c r="N181" s="166">
        <v>5.3629999999999995</v>
      </c>
      <c r="O181" s="166">
        <v>2.7009999999999996</v>
      </c>
      <c r="P181" s="166">
        <v>45</v>
      </c>
      <c r="Q181" s="168">
        <v>12736.842105263158</v>
      </c>
      <c r="R181" s="168">
        <v>2.0698722764838466</v>
      </c>
      <c r="S181" s="168">
        <v>151.76558978211872</v>
      </c>
      <c r="T181" s="166"/>
      <c r="U181" s="180">
        <v>2662</v>
      </c>
      <c r="V181" s="4"/>
      <c r="W181" s="4"/>
      <c r="X181" s="4"/>
      <c r="Y181" s="4"/>
      <c r="AC181" s="112"/>
      <c r="AD181" s="18"/>
      <c r="AE181" s="18"/>
      <c r="AF181" s="18"/>
      <c r="AG181" s="18"/>
      <c r="AH181" s="18"/>
      <c r="AI181" s="18"/>
      <c r="AJ181" s="18"/>
      <c r="AK181" s="18"/>
      <c r="AL181" s="18"/>
      <c r="AM181" s="18"/>
      <c r="AN181" s="18"/>
      <c r="AO181" s="18"/>
      <c r="AP181" s="18"/>
      <c r="AQ181" s="32">
        <v>43092</v>
      </c>
      <c r="AR181" s="33" t="s">
        <v>44</v>
      </c>
      <c r="AS181" s="33">
        <v>100</v>
      </c>
      <c r="AT181" s="33">
        <v>187</v>
      </c>
      <c r="AU181" s="33">
        <v>97</v>
      </c>
      <c r="AV181" s="33">
        <v>895</v>
      </c>
      <c r="AW181" s="33">
        <v>163.1</v>
      </c>
      <c r="AX181" s="33">
        <v>18.100000000000001</v>
      </c>
      <c r="AY181" s="33">
        <v>181.2</v>
      </c>
      <c r="AZ181" s="34">
        <v>9.9889624724061807</v>
      </c>
      <c r="BA181" s="33">
        <v>7.0000000000000007E-2</v>
      </c>
      <c r="BB181" s="33">
        <v>3.83</v>
      </c>
      <c r="BC181" s="33">
        <v>3.76</v>
      </c>
      <c r="BD181" s="35" t="s">
        <v>55</v>
      </c>
      <c r="BE181" s="31"/>
    </row>
    <row r="182" spans="2:57" ht="10.5" x14ac:dyDescent="0.2">
      <c r="B182" s="173">
        <v>44176</v>
      </c>
      <c r="C182" s="166" t="s">
        <v>131</v>
      </c>
      <c r="D182" s="166">
        <v>12</v>
      </c>
      <c r="E182" s="166">
        <v>101.13</v>
      </c>
      <c r="F182" s="166">
        <v>245</v>
      </c>
      <c r="G182" s="166">
        <v>88</v>
      </c>
      <c r="H182" s="166">
        <v>1386</v>
      </c>
      <c r="I182" s="166">
        <v>216</v>
      </c>
      <c r="J182" s="166">
        <v>4.51</v>
      </c>
      <c r="K182" s="166">
        <v>410</v>
      </c>
      <c r="L182" s="167">
        <v>3.9870000000000001</v>
      </c>
      <c r="M182" s="166">
        <v>2.665</v>
      </c>
      <c r="N182" s="166">
        <v>4.7670000000000003</v>
      </c>
      <c r="O182" s="166">
        <v>2.1020000000000003</v>
      </c>
      <c r="P182" s="166"/>
      <c r="Q182" s="168">
        <v>12337.962962962964</v>
      </c>
      <c r="R182" s="168">
        <v>1.6923076923076923</v>
      </c>
      <c r="S182" s="168">
        <v>153.84615384615384</v>
      </c>
      <c r="T182" s="166"/>
      <c r="U182" s="180">
        <v>2665</v>
      </c>
      <c r="V182" s="4"/>
      <c r="W182" s="4"/>
      <c r="X182" s="4"/>
      <c r="Y182" s="4"/>
      <c r="AC182" s="112"/>
      <c r="AD182" s="18"/>
      <c r="AE182" s="18"/>
      <c r="AF182" s="18"/>
      <c r="AG182" s="18"/>
      <c r="AH182" s="18"/>
      <c r="AI182" s="18"/>
      <c r="AJ182" s="18"/>
      <c r="AK182" s="18"/>
      <c r="AL182" s="18"/>
      <c r="AM182" s="18"/>
      <c r="AN182" s="18"/>
      <c r="AO182" s="18"/>
      <c r="AP182" s="18"/>
      <c r="AQ182" s="32">
        <v>43098</v>
      </c>
      <c r="AR182" s="33" t="s">
        <v>44</v>
      </c>
      <c r="AS182" s="33">
        <v>100</v>
      </c>
      <c r="AT182" s="33">
        <v>197</v>
      </c>
      <c r="AU182" s="33">
        <v>96</v>
      </c>
      <c r="AV182" s="33">
        <v>1043.5999999999999</v>
      </c>
      <c r="AW182" s="33">
        <v>141.26</v>
      </c>
      <c r="AX182" s="33">
        <v>15.7</v>
      </c>
      <c r="AY182" s="33">
        <v>156.96</v>
      </c>
      <c r="AZ182" s="34">
        <v>10.002548419979613</v>
      </c>
      <c r="BA182" s="33">
        <v>5.7000000000000002E-2</v>
      </c>
      <c r="BB182" s="33">
        <v>4.0529999999999999</v>
      </c>
      <c r="BC182" s="33">
        <v>4</v>
      </c>
      <c r="BD182" s="31" t="s">
        <v>56</v>
      </c>
      <c r="BE182" s="35"/>
    </row>
    <row r="183" spans="2:57" ht="10.5" x14ac:dyDescent="0.2">
      <c r="B183" s="173">
        <v>44192</v>
      </c>
      <c r="C183" s="166" t="s">
        <v>131</v>
      </c>
      <c r="D183" s="166">
        <v>12</v>
      </c>
      <c r="E183" s="166">
        <v>101.13</v>
      </c>
      <c r="F183" s="166">
        <v>248</v>
      </c>
      <c r="G183" s="166">
        <v>88</v>
      </c>
      <c r="H183" s="166">
        <v>1549</v>
      </c>
      <c r="I183" s="166">
        <v>208</v>
      </c>
      <c r="J183" s="166">
        <v>4.51</v>
      </c>
      <c r="K183" s="166">
        <v>402</v>
      </c>
      <c r="L183" s="167">
        <v>3.9870000000000001</v>
      </c>
      <c r="M183" s="166">
        <v>2.661</v>
      </c>
      <c r="N183" s="166">
        <v>4.3730000000000002</v>
      </c>
      <c r="O183" s="166">
        <v>1.712</v>
      </c>
      <c r="P183" s="166"/>
      <c r="Q183" s="168">
        <v>12793.26923076923</v>
      </c>
      <c r="R183" s="168">
        <v>1.6948515595640736</v>
      </c>
      <c r="S183" s="168">
        <v>151.07102593010146</v>
      </c>
      <c r="T183" s="166"/>
      <c r="U183" s="180">
        <v>2661</v>
      </c>
      <c r="V183" s="4"/>
      <c r="W183" s="4"/>
      <c r="X183" s="4"/>
      <c r="Y183" s="4"/>
      <c r="AC183" s="112"/>
      <c r="AD183" s="18"/>
      <c r="AE183" s="18"/>
      <c r="AF183" s="18"/>
      <c r="AG183" s="18"/>
      <c r="AH183" s="18"/>
      <c r="AI183" s="18"/>
      <c r="AJ183" s="18"/>
      <c r="AK183" s="18"/>
      <c r="AL183" s="18"/>
      <c r="AM183" s="18"/>
      <c r="AN183" s="18"/>
      <c r="AO183" s="18"/>
      <c r="AP183" s="18"/>
      <c r="AQ183" s="80">
        <v>43104</v>
      </c>
      <c r="AR183" s="81" t="s">
        <v>44</v>
      </c>
      <c r="AS183" s="81">
        <v>100</v>
      </c>
      <c r="AT183" s="81">
        <v>190</v>
      </c>
      <c r="AU183" s="81">
        <v>100</v>
      </c>
      <c r="AV183" s="81">
        <v>1066</v>
      </c>
      <c r="AW183" s="81">
        <v>128.4</v>
      </c>
      <c r="AX183" s="81">
        <v>14.3</v>
      </c>
      <c r="AY183" s="81">
        <v>142.69999999999999</v>
      </c>
      <c r="AZ183" s="82">
        <v>10.021023125437981</v>
      </c>
      <c r="BA183" s="81">
        <v>0.05</v>
      </c>
      <c r="BB183" s="81">
        <v>4.09</v>
      </c>
      <c r="BC183" s="81">
        <v>4.04</v>
      </c>
      <c r="BD183" s="35" t="s">
        <v>57</v>
      </c>
      <c r="BE183" s="31"/>
    </row>
    <row r="184" spans="2:57" ht="10.5" x14ac:dyDescent="0.2">
      <c r="B184" s="173">
        <v>44225</v>
      </c>
      <c r="C184" s="166" t="s">
        <v>131</v>
      </c>
      <c r="D184" s="166">
        <v>23</v>
      </c>
      <c r="E184" s="166">
        <v>101.13</v>
      </c>
      <c r="F184" s="166">
        <v>254</v>
      </c>
      <c r="G184" s="166">
        <v>79</v>
      </c>
      <c r="H184" s="166">
        <v>1528</v>
      </c>
      <c r="I184" s="166">
        <v>148</v>
      </c>
      <c r="J184" s="166">
        <v>9.51</v>
      </c>
      <c r="K184" s="166">
        <v>347</v>
      </c>
      <c r="L184" s="167">
        <v>30.302789473684207</v>
      </c>
      <c r="M184" s="166">
        <v>2.6375999999999999</v>
      </c>
      <c r="N184" s="166">
        <v>3.2485999999999997</v>
      </c>
      <c r="O184" s="166">
        <v>0.61099999999999999</v>
      </c>
      <c r="P184" s="166"/>
      <c r="Q184" s="168">
        <v>17821.62162162162</v>
      </c>
      <c r="R184" s="168">
        <v>3.6055505004549588</v>
      </c>
      <c r="S184" s="168">
        <v>131.55899302396119</v>
      </c>
      <c r="T184" s="166"/>
      <c r="U184" s="180">
        <v>2637.6</v>
      </c>
      <c r="V184" s="4"/>
      <c r="W184" s="4"/>
      <c r="X184" s="4"/>
      <c r="Y184" s="4"/>
      <c r="AC184" s="112"/>
      <c r="AD184" s="18"/>
      <c r="AE184" s="18"/>
      <c r="AF184" s="18"/>
      <c r="AG184" s="18"/>
      <c r="AH184" s="18"/>
      <c r="AI184" s="18"/>
      <c r="AJ184" s="18"/>
      <c r="AK184" s="18"/>
      <c r="AL184" s="18"/>
      <c r="AM184" s="18"/>
      <c r="AN184" s="18"/>
      <c r="AO184" s="18"/>
      <c r="AP184" s="18"/>
    </row>
    <row r="185" spans="2:57" ht="10.5" x14ac:dyDescent="0.2">
      <c r="B185" s="173">
        <v>44246</v>
      </c>
      <c r="C185" s="166" t="s">
        <v>131</v>
      </c>
      <c r="D185" s="166">
        <v>5</v>
      </c>
      <c r="E185" s="166">
        <v>101.13</v>
      </c>
      <c r="F185" s="166">
        <v>248</v>
      </c>
      <c r="G185" s="166">
        <v>79</v>
      </c>
      <c r="H185" s="166">
        <v>1657</v>
      </c>
      <c r="I185" s="166">
        <v>134</v>
      </c>
      <c r="J185" s="166">
        <v>4.51</v>
      </c>
      <c r="K185" s="166">
        <v>328</v>
      </c>
      <c r="L185" s="167">
        <v>3.9870000000000001</v>
      </c>
      <c r="M185" s="166">
        <v>2.6320000000000001</v>
      </c>
      <c r="N185" s="166">
        <v>3.8740000000000001</v>
      </c>
      <c r="O185" s="166">
        <v>1.242</v>
      </c>
      <c r="P185" s="166"/>
      <c r="Q185" s="168">
        <v>19641.791044776121</v>
      </c>
      <c r="R185" s="168">
        <v>1.7135258358662613</v>
      </c>
      <c r="S185" s="168">
        <v>124.62006079027356</v>
      </c>
      <c r="T185" s="166"/>
      <c r="U185" s="180">
        <v>2632</v>
      </c>
      <c r="V185" s="4"/>
      <c r="W185" s="4"/>
      <c r="X185" s="4"/>
      <c r="Y185" s="4"/>
      <c r="AC185" s="112"/>
      <c r="AD185" s="18"/>
      <c r="AE185" s="18"/>
      <c r="AF185" s="18"/>
      <c r="AG185" s="18"/>
      <c r="AH185" s="18"/>
      <c r="AI185" s="18"/>
      <c r="AJ185" s="18"/>
      <c r="AK185" s="18"/>
      <c r="AL185" s="18"/>
      <c r="AM185" s="18"/>
      <c r="AN185" s="18"/>
      <c r="AO185" s="18"/>
      <c r="AP185" s="18"/>
    </row>
    <row r="186" spans="2:57" ht="21" x14ac:dyDescent="0.2">
      <c r="B186" s="173">
        <v>44254</v>
      </c>
      <c r="C186" s="166" t="s">
        <v>131</v>
      </c>
      <c r="D186" s="166">
        <v>6</v>
      </c>
      <c r="E186" s="166">
        <v>101.13</v>
      </c>
      <c r="F186" s="166">
        <v>256</v>
      </c>
      <c r="G186" s="166">
        <v>83</v>
      </c>
      <c r="H186" s="166">
        <v>1480</v>
      </c>
      <c r="I186" s="166">
        <v>199</v>
      </c>
      <c r="J186" s="166">
        <v>6.51</v>
      </c>
      <c r="K186" s="166">
        <v>395</v>
      </c>
      <c r="L186" s="167">
        <v>6.9720746268656715</v>
      </c>
      <c r="M186" s="166">
        <v>2.6619999999999999</v>
      </c>
      <c r="N186" s="166">
        <v>3.2240000000000002</v>
      </c>
      <c r="O186" s="166">
        <v>0.56200000000000006</v>
      </c>
      <c r="P186" s="166"/>
      <c r="Q186" s="168">
        <v>13376.884422110552</v>
      </c>
      <c r="R186" s="168">
        <v>2.4455296769346355</v>
      </c>
      <c r="S186" s="168">
        <v>148.3846731780616</v>
      </c>
      <c r="T186" s="166"/>
      <c r="U186" s="180">
        <v>2662</v>
      </c>
      <c r="V186" s="4"/>
      <c r="W186" s="4" t="s">
        <v>81</v>
      </c>
      <c r="X186" s="4"/>
      <c r="Y186" s="4"/>
      <c r="AC186" s="112"/>
      <c r="AD186" s="18"/>
      <c r="AE186" s="18"/>
      <c r="AF186" s="18"/>
      <c r="AG186" s="18"/>
      <c r="AH186" s="18"/>
      <c r="AI186" s="18"/>
      <c r="AJ186" s="18"/>
      <c r="AK186" s="18"/>
      <c r="AL186" s="18"/>
      <c r="AM186" s="18"/>
      <c r="AN186" s="18"/>
      <c r="AO186" s="18"/>
      <c r="AP186" s="18"/>
      <c r="AQ186" s="39" t="s">
        <v>14</v>
      </c>
      <c r="AR186" s="41" t="s">
        <v>15</v>
      </c>
      <c r="AS186" s="41" t="s">
        <v>18</v>
      </c>
      <c r="AT186" s="41" t="s">
        <v>19</v>
      </c>
      <c r="AU186" s="41" t="s">
        <v>20</v>
      </c>
      <c r="AV186" s="41" t="s">
        <v>21</v>
      </c>
      <c r="AW186" s="41" t="s">
        <v>22</v>
      </c>
      <c r="AX186" s="41" t="s">
        <v>23</v>
      </c>
      <c r="AY186" s="41" t="s">
        <v>24</v>
      </c>
      <c r="AZ186" s="41" t="s">
        <v>25</v>
      </c>
      <c r="BA186" s="41" t="s">
        <v>26</v>
      </c>
      <c r="BB186" s="41" t="s">
        <v>27</v>
      </c>
      <c r="BC186" s="41" t="s">
        <v>28</v>
      </c>
      <c r="BD186" s="79" t="s">
        <v>34</v>
      </c>
    </row>
    <row r="187" spans="2:57" ht="10.5" x14ac:dyDescent="0.2">
      <c r="B187" s="175">
        <v>44255</v>
      </c>
      <c r="C187" s="166" t="s">
        <v>131</v>
      </c>
      <c r="D187" s="170">
        <v>3</v>
      </c>
      <c r="E187" s="166">
        <v>101.13</v>
      </c>
      <c r="F187" s="166">
        <v>260</v>
      </c>
      <c r="G187" s="170">
        <v>88</v>
      </c>
      <c r="H187" s="166">
        <v>1730</v>
      </c>
      <c r="I187" s="166">
        <v>499</v>
      </c>
      <c r="J187" s="166">
        <v>12.51</v>
      </c>
      <c r="K187" s="166">
        <v>701</v>
      </c>
      <c r="L187" s="167">
        <v>6.1317721179624662</v>
      </c>
      <c r="M187" s="166">
        <v>2.782</v>
      </c>
      <c r="N187" s="166">
        <v>4.6740000000000004</v>
      </c>
      <c r="O187" s="166">
        <v>1.8920000000000001</v>
      </c>
      <c r="P187" s="170"/>
      <c r="Q187" s="168">
        <v>5575.1503006012026</v>
      </c>
      <c r="R187" s="168">
        <v>4.496764917325665</v>
      </c>
      <c r="S187" s="168">
        <v>251.97699496764918</v>
      </c>
      <c r="T187" s="170"/>
      <c r="U187" s="180">
        <v>2782</v>
      </c>
      <c r="V187" s="4"/>
      <c r="W187" s="4">
        <f>I186-I184</f>
        <v>51</v>
      </c>
      <c r="X187" s="4">
        <f>M186-M184</f>
        <v>2.4399999999999977E-2</v>
      </c>
      <c r="Y187" s="4"/>
      <c r="AC187" s="112"/>
      <c r="AD187" s="18"/>
      <c r="AE187" s="18"/>
      <c r="AF187" s="18"/>
      <c r="AG187" s="18"/>
      <c r="AH187" s="18"/>
      <c r="AI187" s="18"/>
      <c r="AJ187" s="18"/>
      <c r="AK187" s="18"/>
      <c r="AL187" s="18"/>
      <c r="AM187" s="18"/>
      <c r="AN187" s="18"/>
      <c r="AO187" s="18"/>
      <c r="AP187" s="18"/>
      <c r="AQ187" s="28">
        <v>43192</v>
      </c>
      <c r="AR187" s="29" t="s">
        <v>44</v>
      </c>
      <c r="AS187" s="29">
        <v>100</v>
      </c>
      <c r="AT187" s="29">
        <v>204.8</v>
      </c>
      <c r="AU187" s="29">
        <v>92.32</v>
      </c>
      <c r="AV187" s="29">
        <v>1302</v>
      </c>
      <c r="AW187" s="29">
        <v>100.42</v>
      </c>
      <c r="AX187" s="29">
        <v>8.73</v>
      </c>
      <c r="AY187" s="29">
        <v>109.15</v>
      </c>
      <c r="AZ187" s="30">
        <v>7.9981676591846087</v>
      </c>
      <c r="BA187" s="29">
        <v>0.04</v>
      </c>
      <c r="BB187" s="29">
        <v>3.66</v>
      </c>
      <c r="BC187" s="29">
        <v>3.62</v>
      </c>
      <c r="BD187" s="31" t="s">
        <v>58</v>
      </c>
    </row>
    <row r="188" spans="2:57" ht="10.5" x14ac:dyDescent="0.2">
      <c r="B188" s="173">
        <v>44256</v>
      </c>
      <c r="C188" s="166" t="s">
        <v>131</v>
      </c>
      <c r="D188" s="166">
        <v>24</v>
      </c>
      <c r="E188" s="166">
        <v>101.13</v>
      </c>
      <c r="F188" s="166">
        <v>261</v>
      </c>
      <c r="G188" s="166">
        <v>81</v>
      </c>
      <c r="H188" s="166">
        <v>1524</v>
      </c>
      <c r="I188" s="166">
        <v>135</v>
      </c>
      <c r="J188" s="166">
        <v>4.51</v>
      </c>
      <c r="K188" s="166">
        <v>329</v>
      </c>
      <c r="L188" s="167">
        <v>3.9870000000000001</v>
      </c>
      <c r="M188" s="166">
        <v>2.6320000000000001</v>
      </c>
      <c r="N188" s="166">
        <v>3.2440000000000002</v>
      </c>
      <c r="O188" s="166">
        <v>0.6120000000000001</v>
      </c>
      <c r="P188" s="166"/>
      <c r="Q188" s="168">
        <v>19496.296296296296</v>
      </c>
      <c r="R188" s="168">
        <v>1.7135258358662613</v>
      </c>
      <c r="S188" s="168">
        <v>125</v>
      </c>
      <c r="T188" s="166"/>
      <c r="U188" s="180">
        <v>2632</v>
      </c>
      <c r="V188" s="3"/>
      <c r="W188" s="4"/>
      <c r="X188" s="4"/>
      <c r="Y188" s="4"/>
      <c r="AC188" s="112"/>
      <c r="AD188" s="18"/>
      <c r="AE188" s="18"/>
      <c r="AF188" s="18"/>
      <c r="AG188" s="18"/>
      <c r="AH188" s="18"/>
      <c r="AI188" s="18"/>
      <c r="AJ188" s="18"/>
      <c r="AK188" s="18"/>
      <c r="AL188" s="18"/>
      <c r="AM188" s="18"/>
      <c r="AN188" s="18"/>
      <c r="AO188" s="18"/>
      <c r="AP188" s="18"/>
      <c r="AQ188" s="32">
        <v>43194</v>
      </c>
      <c r="AR188" s="33" t="s">
        <v>44</v>
      </c>
      <c r="AS188" s="33">
        <v>100</v>
      </c>
      <c r="AT188" s="33">
        <v>226.54</v>
      </c>
      <c r="AU188" s="33">
        <v>91.25</v>
      </c>
      <c r="AV188" s="33">
        <v>1019.34</v>
      </c>
      <c r="AW188" s="33">
        <v>145.65</v>
      </c>
      <c r="AX188" s="33">
        <v>1.47</v>
      </c>
      <c r="AY188" s="33">
        <v>147.12</v>
      </c>
      <c r="AZ188" s="34">
        <v>0.99918433931484507</v>
      </c>
      <c r="BA188" s="33">
        <v>5.8000000000000003E-2</v>
      </c>
      <c r="BB188" s="33">
        <v>2.64</v>
      </c>
      <c r="BC188" s="33">
        <v>2.58</v>
      </c>
      <c r="BD188" s="35" t="s">
        <v>59</v>
      </c>
    </row>
    <row r="189" spans="2:57" ht="10.5" x14ac:dyDescent="0.2">
      <c r="B189" s="173">
        <v>44265</v>
      </c>
      <c r="C189" s="166" t="s">
        <v>131</v>
      </c>
      <c r="D189" s="166">
        <v>17</v>
      </c>
      <c r="E189" s="166">
        <v>101.13</v>
      </c>
      <c r="F189" s="166">
        <v>270</v>
      </c>
      <c r="G189" s="166">
        <v>80</v>
      </c>
      <c r="H189" s="166">
        <v>1629</v>
      </c>
      <c r="I189" s="166">
        <v>134</v>
      </c>
      <c r="J189" s="166">
        <v>4.51</v>
      </c>
      <c r="K189" s="166">
        <v>328</v>
      </c>
      <c r="L189" s="167">
        <v>3.9870000000000001</v>
      </c>
      <c r="M189" s="166">
        <v>2.6320000000000001</v>
      </c>
      <c r="N189" s="166">
        <v>3.1880000000000002</v>
      </c>
      <c r="O189" s="166">
        <v>0.55600000000000005</v>
      </c>
      <c r="P189" s="166"/>
      <c r="Q189" s="168">
        <v>19641.791044776121</v>
      </c>
      <c r="R189" s="168">
        <v>1.7135258358662613</v>
      </c>
      <c r="S189" s="168">
        <v>124.62006079027356</v>
      </c>
      <c r="T189" s="166"/>
      <c r="U189" s="180">
        <v>2632</v>
      </c>
      <c r="V189" s="83"/>
      <c r="W189" s="4"/>
      <c r="X189" s="4"/>
      <c r="Y189" s="4"/>
      <c r="AC189" s="112"/>
      <c r="AD189" s="18"/>
      <c r="AE189" s="18"/>
      <c r="AF189" s="18"/>
      <c r="AG189" s="18"/>
      <c r="AH189" s="18"/>
      <c r="AI189" s="18"/>
      <c r="AJ189" s="18"/>
      <c r="AK189" s="18"/>
      <c r="AL189" s="18"/>
      <c r="AM189" s="18"/>
      <c r="AN189" s="18"/>
      <c r="AO189" s="18"/>
      <c r="AP189" s="18"/>
      <c r="AQ189" s="28">
        <v>43196</v>
      </c>
      <c r="AR189" s="29" t="s">
        <v>44</v>
      </c>
      <c r="AS189" s="29">
        <v>100</v>
      </c>
      <c r="AT189" s="29">
        <v>212.55</v>
      </c>
      <c r="AU189" s="29">
        <v>89.29</v>
      </c>
      <c r="AV189" s="29">
        <v>1234.25</v>
      </c>
      <c r="AW189" s="29">
        <v>128.4</v>
      </c>
      <c r="AX189" s="29">
        <v>1.3</v>
      </c>
      <c r="AY189" s="29">
        <v>129.69999999999999</v>
      </c>
      <c r="AZ189" s="30">
        <v>1.002313030069391</v>
      </c>
      <c r="BA189" s="29">
        <v>0.05</v>
      </c>
      <c r="BB189" s="29">
        <v>3.01</v>
      </c>
      <c r="BC189" s="29">
        <v>2.96</v>
      </c>
      <c r="BD189" s="31" t="s">
        <v>60</v>
      </c>
    </row>
    <row r="190" spans="2:57" ht="10.5" x14ac:dyDescent="0.25">
      <c r="B190" s="173">
        <v>44290</v>
      </c>
      <c r="C190" s="166" t="s">
        <v>131</v>
      </c>
      <c r="D190" s="166">
        <v>22</v>
      </c>
      <c r="E190" s="166">
        <v>101.13</v>
      </c>
      <c r="F190" s="166">
        <v>254</v>
      </c>
      <c r="G190" s="166">
        <v>85</v>
      </c>
      <c r="H190" s="166">
        <v>1588</v>
      </c>
      <c r="I190" s="166">
        <v>136</v>
      </c>
      <c r="J190" s="166">
        <v>4.51</v>
      </c>
      <c r="K190" s="166">
        <v>330</v>
      </c>
      <c r="L190" s="167">
        <v>3.9870000000000001</v>
      </c>
      <c r="M190" s="166">
        <v>2.6329000000000002</v>
      </c>
      <c r="N190" s="166">
        <v>3.1899000000000002</v>
      </c>
      <c r="O190" s="166">
        <v>0.55700000000000005</v>
      </c>
      <c r="P190" s="166">
        <v>80</v>
      </c>
      <c r="Q190" s="168">
        <v>19359.558823529413</v>
      </c>
      <c r="R190" s="168">
        <v>1.7129401040677577</v>
      </c>
      <c r="S190" s="168">
        <v>125.33708078544569</v>
      </c>
      <c r="T190" s="166"/>
      <c r="U190" s="180">
        <v>2632.9</v>
      </c>
      <c r="W190" s="4"/>
      <c r="X190" s="4"/>
      <c r="Y190" s="4"/>
      <c r="AC190" s="112"/>
      <c r="AD190" s="18"/>
      <c r="AE190" s="18"/>
      <c r="AF190" s="18"/>
      <c r="AG190" s="18"/>
      <c r="AH190" s="18"/>
      <c r="AI190" s="18"/>
      <c r="AJ190" s="18"/>
      <c r="AK190" s="18"/>
      <c r="AL190" s="18"/>
      <c r="AM190" s="18"/>
      <c r="AN190" s="18"/>
      <c r="AO190" s="18"/>
      <c r="AP190" s="18"/>
      <c r="AQ190" s="32">
        <v>43239</v>
      </c>
      <c r="AR190" s="33" t="s">
        <v>44</v>
      </c>
      <c r="AS190" s="33">
        <v>100</v>
      </c>
      <c r="AT190" s="33">
        <v>222.71</v>
      </c>
      <c r="AU190" s="33">
        <v>87.96</v>
      </c>
      <c r="AV190" s="33">
        <v>1449.25</v>
      </c>
      <c r="AW190" s="33">
        <v>105.6</v>
      </c>
      <c r="AX190" s="33">
        <v>1.1000000000000001</v>
      </c>
      <c r="AY190" s="33">
        <v>106.7</v>
      </c>
      <c r="AZ190" s="34">
        <v>1.0309278350515463</v>
      </c>
      <c r="BA190" s="33">
        <v>0.04</v>
      </c>
      <c r="BB190" s="33">
        <v>1.02</v>
      </c>
      <c r="BC190" s="33">
        <v>0.98</v>
      </c>
      <c r="BD190" s="84" t="s">
        <v>61</v>
      </c>
    </row>
    <row r="191" spans="2:57" ht="10.5" x14ac:dyDescent="0.25">
      <c r="B191" s="173">
        <v>44294</v>
      </c>
      <c r="C191" s="166" t="s">
        <v>131</v>
      </c>
      <c r="D191" s="166">
        <v>23</v>
      </c>
      <c r="E191" s="166">
        <v>101.13</v>
      </c>
      <c r="F191" s="166">
        <v>254.72</v>
      </c>
      <c r="G191" s="166">
        <v>83.37</v>
      </c>
      <c r="H191" s="166">
        <v>1614.44</v>
      </c>
      <c r="I191" s="166">
        <v>137.38999999999999</v>
      </c>
      <c r="J191" s="166">
        <v>4.55</v>
      </c>
      <c r="K191" s="166">
        <v>331.43</v>
      </c>
      <c r="L191" s="167">
        <v>5.1531807580174931</v>
      </c>
      <c r="M191" s="166">
        <v>2.6335000000000002</v>
      </c>
      <c r="N191" s="166">
        <v>3.1935000000000002</v>
      </c>
      <c r="O191" s="166">
        <v>0.56000000000000005</v>
      </c>
      <c r="P191" s="166"/>
      <c r="Q191" s="168">
        <v>19168.061722104958</v>
      </c>
      <c r="R191" s="168">
        <v>1.7277387507119801</v>
      </c>
      <c r="S191" s="168">
        <v>125.85152838427948</v>
      </c>
      <c r="T191" s="166"/>
      <c r="U191" s="180">
        <v>2633.5</v>
      </c>
      <c r="W191" s="4"/>
      <c r="X191" s="4"/>
      <c r="Y191" s="4"/>
      <c r="AC191" s="112"/>
      <c r="AD191" s="18"/>
      <c r="AE191" s="18"/>
      <c r="AF191" s="18"/>
      <c r="AG191" s="18"/>
      <c r="AH191" s="18"/>
      <c r="AI191" s="18"/>
      <c r="AJ191" s="18"/>
      <c r="AK191" s="18"/>
      <c r="AL191" s="18"/>
      <c r="AM191" s="18"/>
      <c r="AN191" s="18"/>
      <c r="AO191" s="18"/>
      <c r="AP191" s="18"/>
      <c r="AQ191" s="28">
        <v>43248</v>
      </c>
      <c r="AR191" s="29" t="s">
        <v>44</v>
      </c>
      <c r="AS191" s="29">
        <v>100</v>
      </c>
      <c r="AT191" s="29">
        <v>178</v>
      </c>
      <c r="AU191" s="29">
        <v>88</v>
      </c>
      <c r="AV191" s="29">
        <v>1442.68</v>
      </c>
      <c r="AW191" s="29">
        <v>102.23</v>
      </c>
      <c r="AX191" s="29">
        <v>1.03</v>
      </c>
      <c r="AY191" s="29">
        <v>103.26</v>
      </c>
      <c r="AZ191" s="30">
        <v>0.99748208405965522</v>
      </c>
      <c r="BA191" s="29">
        <v>4.1000000000000002E-2</v>
      </c>
      <c r="BB191" s="29">
        <v>1.1000000000000001</v>
      </c>
      <c r="BC191" s="29">
        <v>1.06</v>
      </c>
      <c r="BD191" s="31" t="s">
        <v>62</v>
      </c>
    </row>
    <row r="192" spans="2:57" ht="10.5" x14ac:dyDescent="0.25">
      <c r="B192" s="173">
        <v>44330</v>
      </c>
      <c r="C192" s="166" t="s">
        <v>131</v>
      </c>
      <c r="D192" s="166">
        <v>15</v>
      </c>
      <c r="E192" s="166">
        <v>101.13</v>
      </c>
      <c r="F192" s="166">
        <v>243</v>
      </c>
      <c r="G192" s="166">
        <v>94</v>
      </c>
      <c r="H192" s="166">
        <v>1583</v>
      </c>
      <c r="I192" s="166">
        <v>214</v>
      </c>
      <c r="J192" s="166">
        <v>5.51</v>
      </c>
      <c r="K192" s="166">
        <v>409</v>
      </c>
      <c r="L192" s="167">
        <v>5.2215679012345682</v>
      </c>
      <c r="M192" s="166">
        <v>2.6640000000000001</v>
      </c>
      <c r="N192" s="166">
        <v>5.229000000000001</v>
      </c>
      <c r="O192" s="166">
        <v>2.5650000000000004</v>
      </c>
      <c r="P192" s="166"/>
      <c r="Q192" s="168">
        <v>12448.598130841123</v>
      </c>
      <c r="R192" s="168">
        <v>2.068318318318318</v>
      </c>
      <c r="S192" s="168">
        <v>153.52852852852851</v>
      </c>
      <c r="T192" s="166"/>
      <c r="U192" s="180">
        <v>2664</v>
      </c>
      <c r="W192" s="4">
        <f>I210-I184</f>
        <v>71.724999999999994</v>
      </c>
      <c r="X192" s="4">
        <f>M210-M184</f>
        <v>2.8690000000000104E-2</v>
      </c>
      <c r="Y192" s="4"/>
      <c r="AC192" s="112"/>
      <c r="AD192" s="18"/>
      <c r="AE192" s="18"/>
      <c r="AF192" s="18"/>
      <c r="AG192" s="18"/>
      <c r="AH192" s="18"/>
      <c r="AI192" s="18"/>
      <c r="AJ192" s="18"/>
      <c r="AK192" s="18"/>
      <c r="AL192" s="18"/>
      <c r="AM192" s="18"/>
      <c r="AN192" s="18"/>
      <c r="AO192" s="18"/>
      <c r="AP192" s="18"/>
      <c r="AQ192" s="85">
        <v>43249</v>
      </c>
      <c r="AR192" s="86" t="s">
        <v>44</v>
      </c>
      <c r="AS192" s="86">
        <v>100</v>
      </c>
      <c r="AT192" s="86">
        <v>172.26</v>
      </c>
      <c r="AU192" s="86">
        <v>90.79</v>
      </c>
      <c r="AV192" s="86">
        <v>1379.34</v>
      </c>
      <c r="AW192" s="86">
        <v>117.72</v>
      </c>
      <c r="AX192" s="86">
        <v>1.19</v>
      </c>
      <c r="AY192" s="86">
        <v>118.91</v>
      </c>
      <c r="AZ192" s="87">
        <v>1.0007568749474391</v>
      </c>
      <c r="BA192" s="86">
        <v>4.7E-2</v>
      </c>
      <c r="BB192" s="86">
        <v>1.18</v>
      </c>
      <c r="BC192" s="86">
        <v>1.1299999999999999</v>
      </c>
      <c r="BD192" s="35" t="s">
        <v>63</v>
      </c>
    </row>
    <row r="193" spans="2:56" ht="10.5" x14ac:dyDescent="0.25">
      <c r="B193" s="173">
        <v>44338</v>
      </c>
      <c r="C193" s="166" t="s">
        <v>131</v>
      </c>
      <c r="D193" s="166">
        <v>22</v>
      </c>
      <c r="E193" s="166">
        <v>101.13</v>
      </c>
      <c r="F193" s="166">
        <v>253</v>
      </c>
      <c r="G193" s="166">
        <v>91</v>
      </c>
      <c r="H193" s="166">
        <v>1496</v>
      </c>
      <c r="I193" s="166">
        <v>185</v>
      </c>
      <c r="J193" s="166">
        <v>5.51</v>
      </c>
      <c r="K193" s="166">
        <v>380</v>
      </c>
      <c r="L193" s="167">
        <v>5.9100769230769234</v>
      </c>
      <c r="M193" s="166">
        <v>2.6524000000000001</v>
      </c>
      <c r="N193" s="166">
        <v>6.1433999999999997</v>
      </c>
      <c r="O193" s="166">
        <v>3.4909999999999997</v>
      </c>
      <c r="P193" s="166">
        <v>80</v>
      </c>
      <c r="Q193" s="168">
        <v>14337.297297297298</v>
      </c>
      <c r="R193" s="168">
        <v>2.0773638968481376</v>
      </c>
      <c r="S193" s="168">
        <v>143.26647564469914</v>
      </c>
      <c r="T193" s="166"/>
      <c r="U193" s="180">
        <v>2652.4</v>
      </c>
      <c r="W193" s="4"/>
      <c r="X193" s="4"/>
      <c r="Y193" s="4"/>
      <c r="AC193" s="112"/>
      <c r="AD193" s="18"/>
      <c r="AE193" s="18"/>
      <c r="AF193" s="18"/>
      <c r="AG193" s="18"/>
      <c r="AH193" s="18"/>
      <c r="AI193" s="18"/>
      <c r="AJ193" s="18"/>
      <c r="AK193" s="18"/>
      <c r="AL193" s="18"/>
      <c r="AM193" s="18"/>
      <c r="AN193" s="18"/>
      <c r="AO193" s="18"/>
      <c r="AP193" s="18"/>
      <c r="AV193" s="88" t="s">
        <v>84</v>
      </c>
      <c r="AW193" s="77">
        <f>AW192-AW190</f>
        <v>12.120000000000005</v>
      </c>
      <c r="BA193" s="77">
        <f>BA192-BA190</f>
        <v>6.9999999999999993E-3</v>
      </c>
    </row>
    <row r="194" spans="2:56" ht="21" x14ac:dyDescent="0.25">
      <c r="B194" s="173">
        <v>44361</v>
      </c>
      <c r="C194" s="166" t="s">
        <v>131</v>
      </c>
      <c r="D194" s="166">
        <v>12</v>
      </c>
      <c r="E194" s="166">
        <v>101.13</v>
      </c>
      <c r="F194" s="166">
        <v>267</v>
      </c>
      <c r="G194" s="166">
        <v>95.6</v>
      </c>
      <c r="H194" s="166">
        <v>1406</v>
      </c>
      <c r="I194" s="166">
        <v>188</v>
      </c>
      <c r="J194" s="166">
        <v>5.51</v>
      </c>
      <c r="K194" s="166">
        <v>383</v>
      </c>
      <c r="L194" s="167">
        <v>5.8051818181818184</v>
      </c>
      <c r="M194" s="166">
        <v>2.6520000000000001</v>
      </c>
      <c r="N194" s="166">
        <v>3.6340000000000003</v>
      </c>
      <c r="O194" s="166">
        <v>0.98199999999999998</v>
      </c>
      <c r="P194" s="166"/>
      <c r="Q194" s="168">
        <v>14106.382978723404</v>
      </c>
      <c r="R194" s="168">
        <v>2.077677224736048</v>
      </c>
      <c r="S194" s="168">
        <v>144.41930618401207</v>
      </c>
      <c r="T194" s="166"/>
      <c r="U194" s="180">
        <v>2652</v>
      </c>
      <c r="W194" s="4"/>
      <c r="X194" s="4"/>
      <c r="Y194" s="4"/>
      <c r="AC194" s="112"/>
      <c r="AD194" s="18"/>
      <c r="AE194" s="18"/>
      <c r="AF194" s="18"/>
      <c r="AG194" s="18"/>
      <c r="AH194" s="18"/>
      <c r="AI194" s="18"/>
      <c r="AJ194" s="18"/>
      <c r="AK194" s="18"/>
      <c r="AL194" s="18"/>
      <c r="AM194" s="18"/>
      <c r="AN194" s="18"/>
      <c r="AO194" s="18"/>
      <c r="AP194" s="18"/>
      <c r="AQ194" s="39" t="s">
        <v>14</v>
      </c>
      <c r="AR194" s="41" t="s">
        <v>15</v>
      </c>
      <c r="AS194" s="41" t="s">
        <v>18</v>
      </c>
      <c r="AT194" s="41" t="s">
        <v>19</v>
      </c>
      <c r="AU194" s="41" t="s">
        <v>20</v>
      </c>
      <c r="AV194" s="41" t="s">
        <v>21</v>
      </c>
      <c r="AW194" s="41" t="s">
        <v>22</v>
      </c>
      <c r="AX194" s="41" t="s">
        <v>23</v>
      </c>
      <c r="AY194" s="41" t="s">
        <v>24</v>
      </c>
      <c r="AZ194" s="41" t="s">
        <v>25</v>
      </c>
      <c r="BA194" s="41" t="s">
        <v>26</v>
      </c>
      <c r="BB194" s="41" t="s">
        <v>27</v>
      </c>
      <c r="BC194" s="41" t="s">
        <v>28</v>
      </c>
      <c r="BD194" s="79" t="s">
        <v>34</v>
      </c>
    </row>
    <row r="195" spans="2:56" ht="10.5" x14ac:dyDescent="0.25">
      <c r="B195" s="173">
        <v>44369</v>
      </c>
      <c r="C195" s="166" t="s">
        <v>131</v>
      </c>
      <c r="D195" s="166">
        <v>24</v>
      </c>
      <c r="E195" s="166">
        <v>101.13</v>
      </c>
      <c r="F195" s="166">
        <v>258</v>
      </c>
      <c r="G195" s="166">
        <v>89</v>
      </c>
      <c r="H195" s="166">
        <v>1403</v>
      </c>
      <c r="I195" s="166">
        <v>146.9</v>
      </c>
      <c r="J195" s="166">
        <v>4.8099999999999996</v>
      </c>
      <c r="K195" s="166">
        <v>341.2</v>
      </c>
      <c r="L195" s="167">
        <v>6.2597272727272735</v>
      </c>
      <c r="M195" s="166">
        <v>2.6419999999999999</v>
      </c>
      <c r="N195" s="166">
        <v>3.3039999999999998</v>
      </c>
      <c r="O195" s="166">
        <v>0.66200000000000003</v>
      </c>
      <c r="P195" s="166"/>
      <c r="Q195" s="168">
        <v>17985.023825731787</v>
      </c>
      <c r="R195" s="168">
        <v>1.8205904617713853</v>
      </c>
      <c r="S195" s="168">
        <v>129.1445874337623</v>
      </c>
      <c r="T195" s="166"/>
      <c r="U195" s="180">
        <v>2642</v>
      </c>
      <c r="W195" s="4"/>
      <c r="X195" s="4"/>
      <c r="Y195" s="4"/>
      <c r="AC195" s="112"/>
      <c r="AD195" s="18"/>
      <c r="AE195" s="18"/>
      <c r="AF195" s="18"/>
      <c r="AG195" s="18"/>
      <c r="AH195" s="18"/>
      <c r="AI195" s="18"/>
      <c r="AJ195" s="18"/>
      <c r="AK195" s="18"/>
      <c r="AL195" s="18"/>
      <c r="AM195" s="18"/>
      <c r="AN195" s="18"/>
      <c r="AO195" s="18"/>
      <c r="AP195" s="18"/>
      <c r="AQ195" s="32">
        <v>43638</v>
      </c>
      <c r="AR195" s="33" t="s">
        <v>44</v>
      </c>
      <c r="AS195" s="33">
        <v>100</v>
      </c>
      <c r="AT195" s="33">
        <v>201</v>
      </c>
      <c r="AU195" s="33">
        <v>89</v>
      </c>
      <c r="AV195" s="33">
        <v>1583</v>
      </c>
      <c r="AW195" s="33">
        <v>13.3</v>
      </c>
      <c r="AX195" s="33">
        <v>0.7</v>
      </c>
      <c r="AY195" s="33">
        <v>14</v>
      </c>
      <c r="AZ195" s="34">
        <v>5</v>
      </c>
      <c r="BA195" s="33">
        <v>0.01</v>
      </c>
      <c r="BB195" s="33">
        <v>0.01</v>
      </c>
      <c r="BC195" s="33">
        <v>0</v>
      </c>
      <c r="BD195" s="35" t="s">
        <v>64</v>
      </c>
    </row>
    <row r="196" spans="2:56" ht="10.5" x14ac:dyDescent="0.25">
      <c r="B196" s="173">
        <v>44373</v>
      </c>
      <c r="C196" s="166" t="s">
        <v>131</v>
      </c>
      <c r="D196" s="166">
        <v>24</v>
      </c>
      <c r="E196" s="166">
        <v>101.13</v>
      </c>
      <c r="F196" s="166">
        <v>262</v>
      </c>
      <c r="G196" s="166">
        <v>89</v>
      </c>
      <c r="H196" s="166">
        <v>1452</v>
      </c>
      <c r="I196" s="166">
        <v>157.80000000000001</v>
      </c>
      <c r="J196" s="166">
        <v>5.01</v>
      </c>
      <c r="K196" s="166">
        <v>352.3</v>
      </c>
      <c r="L196" s="167">
        <v>6.0446131687242799</v>
      </c>
      <c r="M196" s="166">
        <v>2.6419999999999999</v>
      </c>
      <c r="N196" s="166">
        <v>3.2639999999999998</v>
      </c>
      <c r="O196" s="166">
        <v>0.622</v>
      </c>
      <c r="P196" s="166"/>
      <c r="Q196" s="168">
        <v>16742.712294043093</v>
      </c>
      <c r="R196" s="168">
        <v>1.8962906888720665</v>
      </c>
      <c r="S196" s="168">
        <v>133.34595003785012</v>
      </c>
      <c r="T196" s="166"/>
      <c r="U196" s="180">
        <v>2642</v>
      </c>
      <c r="W196" s="4"/>
      <c r="X196" s="4"/>
      <c r="Y196" s="4"/>
      <c r="AC196" s="112"/>
      <c r="AD196" s="18"/>
      <c r="AE196" s="18"/>
      <c r="AF196" s="18"/>
      <c r="AG196" s="18"/>
      <c r="AH196" s="18"/>
      <c r="AI196" s="18"/>
      <c r="AJ196" s="18"/>
      <c r="AK196" s="18"/>
      <c r="AL196" s="18"/>
      <c r="AM196" s="18"/>
      <c r="AN196" s="18"/>
      <c r="AO196" s="18"/>
      <c r="AP196" s="18"/>
      <c r="AQ196" s="28">
        <v>43676</v>
      </c>
      <c r="AR196" s="29" t="s">
        <v>44</v>
      </c>
      <c r="AS196" s="29">
        <v>100</v>
      </c>
      <c r="AT196" s="29">
        <v>199.12</v>
      </c>
      <c r="AU196" s="29">
        <v>88.97</v>
      </c>
      <c r="AV196" s="29">
        <v>1632.47</v>
      </c>
      <c r="AW196" s="29">
        <v>50.4</v>
      </c>
      <c r="AX196" s="29">
        <v>2.7</v>
      </c>
      <c r="AY196" s="29">
        <v>53.1</v>
      </c>
      <c r="AZ196" s="30">
        <v>5.0847457627118642</v>
      </c>
      <c r="BA196" s="29">
        <v>0.05</v>
      </c>
      <c r="BB196" s="29">
        <v>0.23</v>
      </c>
      <c r="BC196" s="29">
        <v>0.18</v>
      </c>
      <c r="BD196" s="31" t="s">
        <v>65</v>
      </c>
    </row>
    <row r="197" spans="2:56" ht="10.5" x14ac:dyDescent="0.25">
      <c r="B197" s="173">
        <v>44386</v>
      </c>
      <c r="C197" s="166" t="s">
        <v>131</v>
      </c>
      <c r="D197" s="166">
        <v>18</v>
      </c>
      <c r="E197" s="166">
        <v>101.13</v>
      </c>
      <c r="F197" s="166">
        <v>244</v>
      </c>
      <c r="G197" s="166">
        <v>84</v>
      </c>
      <c r="H197" s="166">
        <v>1458</v>
      </c>
      <c r="I197" s="166">
        <v>139</v>
      </c>
      <c r="J197" s="166">
        <v>4.51</v>
      </c>
      <c r="K197" s="166">
        <v>333</v>
      </c>
      <c r="L197" s="167">
        <v>3.9870000000000001</v>
      </c>
      <c r="M197" s="166">
        <v>2.6337999999999999</v>
      </c>
      <c r="N197" s="166">
        <v>3.1768000000000001</v>
      </c>
      <c r="O197" s="166">
        <v>0.54300000000000004</v>
      </c>
      <c r="P197" s="166"/>
      <c r="Q197" s="168">
        <v>18948.201438848919</v>
      </c>
      <c r="R197" s="168">
        <v>1.7123547725719492</v>
      </c>
      <c r="S197" s="168">
        <v>126.43329030298429</v>
      </c>
      <c r="T197" s="166"/>
      <c r="U197" s="180">
        <v>2633.7999999999997</v>
      </c>
      <c r="W197" s="4"/>
      <c r="X197" s="4"/>
      <c r="Y197" s="4"/>
      <c r="AC197" s="112"/>
      <c r="AD197" s="18"/>
      <c r="AE197" s="18"/>
      <c r="AF197" s="18"/>
      <c r="AG197" s="18"/>
      <c r="AH197" s="18"/>
      <c r="AI197" s="18"/>
      <c r="AJ197" s="18"/>
      <c r="AK197" s="18"/>
      <c r="AL197" s="18"/>
      <c r="AM197" s="18"/>
      <c r="AN197" s="18"/>
      <c r="AO197" s="18"/>
      <c r="AP197" s="18"/>
      <c r="AQ197" s="32">
        <v>43681</v>
      </c>
      <c r="AR197" s="33" t="s">
        <v>44</v>
      </c>
      <c r="AS197" s="33">
        <v>100</v>
      </c>
      <c r="AT197" s="33">
        <v>196.24</v>
      </c>
      <c r="AU197" s="33">
        <v>90.68</v>
      </c>
      <c r="AV197" s="33">
        <v>1257.82</v>
      </c>
      <c r="AW197" s="33">
        <v>156</v>
      </c>
      <c r="AX197" s="33">
        <v>8</v>
      </c>
      <c r="AY197" s="33">
        <v>164</v>
      </c>
      <c r="AZ197" s="34">
        <v>4.8780487804878048</v>
      </c>
      <c r="BA197" s="33">
        <v>0.156</v>
      </c>
      <c r="BB197" s="33">
        <v>1.1539999999999999</v>
      </c>
      <c r="BC197" s="33">
        <v>0.998</v>
      </c>
      <c r="BD197" s="35" t="s">
        <v>85</v>
      </c>
    </row>
    <row r="198" spans="2:56" ht="10.5" x14ac:dyDescent="0.25">
      <c r="B198" s="173">
        <v>44391</v>
      </c>
      <c r="C198" s="166" t="s">
        <v>131</v>
      </c>
      <c r="D198" s="166">
        <v>25</v>
      </c>
      <c r="E198" s="166">
        <v>101.13</v>
      </c>
      <c r="F198" s="166">
        <v>229</v>
      </c>
      <c r="G198" s="166">
        <v>83</v>
      </c>
      <c r="H198" s="166">
        <v>1519</v>
      </c>
      <c r="I198" s="166">
        <v>145</v>
      </c>
      <c r="J198" s="166">
        <v>4.51</v>
      </c>
      <c r="K198" s="166">
        <v>339</v>
      </c>
      <c r="L198" s="167">
        <v>3.9870000000000001</v>
      </c>
      <c r="M198" s="166">
        <v>2.6365000000000003</v>
      </c>
      <c r="N198" s="166">
        <v>3.1830000000000003</v>
      </c>
      <c r="O198" s="166">
        <v>0.54649999999999999</v>
      </c>
      <c r="P198" s="166">
        <v>100</v>
      </c>
      <c r="Q198" s="168">
        <v>18182.758620689656</v>
      </c>
      <c r="R198" s="168">
        <v>1.7106011758012514</v>
      </c>
      <c r="S198" s="168">
        <v>128.57955622985017</v>
      </c>
      <c r="T198" s="166"/>
      <c r="U198" s="180">
        <v>2636.5000000000005</v>
      </c>
      <c r="W198" s="4"/>
      <c r="X198" s="4"/>
      <c r="Y198" s="4"/>
      <c r="AC198" s="112"/>
      <c r="AD198" s="18"/>
      <c r="AE198" s="18"/>
      <c r="AF198" s="18"/>
      <c r="AG198" s="18"/>
      <c r="AH198" s="18"/>
      <c r="AI198" s="18"/>
      <c r="AJ198" s="18"/>
      <c r="AK198" s="18"/>
      <c r="AL198" s="18"/>
      <c r="AM198" s="18"/>
      <c r="AN198" s="18"/>
      <c r="AO198" s="18"/>
      <c r="AP198" s="18"/>
      <c r="AV198" s="88" t="s">
        <v>84</v>
      </c>
      <c r="AW198" s="89">
        <f>AW197-AW196</f>
        <v>105.6</v>
      </c>
      <c r="AZ198" s="88" t="s">
        <v>84</v>
      </c>
      <c r="BA198" s="90">
        <f>BA197-BA196</f>
        <v>0.106</v>
      </c>
    </row>
    <row r="199" spans="2:56" ht="10.5" x14ac:dyDescent="0.25">
      <c r="B199" s="173">
        <v>44514</v>
      </c>
      <c r="C199" s="166" t="s">
        <v>131</v>
      </c>
      <c r="D199" s="166">
        <v>17</v>
      </c>
      <c r="E199" s="166">
        <v>101.13</v>
      </c>
      <c r="F199" s="166">
        <v>228</v>
      </c>
      <c r="G199" s="166">
        <v>84</v>
      </c>
      <c r="H199" s="166">
        <v>1345</v>
      </c>
      <c r="I199" s="166">
        <v>139</v>
      </c>
      <c r="J199" s="166">
        <v>4.51</v>
      </c>
      <c r="K199" s="166">
        <v>333</v>
      </c>
      <c r="L199" s="167">
        <v>3.9870000000000001</v>
      </c>
      <c r="M199" s="166">
        <v>2.6320000000000001</v>
      </c>
      <c r="N199" s="166">
        <v>3.1740000000000004</v>
      </c>
      <c r="O199" s="166">
        <v>0.54200000000000004</v>
      </c>
      <c r="P199" s="166">
        <v>100</v>
      </c>
      <c r="Q199" s="168">
        <v>18935.251798561152</v>
      </c>
      <c r="R199" s="168">
        <v>1.7135258358662613</v>
      </c>
      <c r="S199" s="168">
        <v>126.51975683890576</v>
      </c>
      <c r="T199" s="166"/>
      <c r="U199" s="180">
        <v>2632</v>
      </c>
      <c r="W199" s="4"/>
      <c r="X199" s="4"/>
      <c r="Y199" s="4"/>
      <c r="AC199" s="112"/>
      <c r="AD199" s="18"/>
      <c r="AE199" s="18"/>
      <c r="AF199" s="18"/>
      <c r="AG199" s="18"/>
      <c r="AH199" s="18"/>
      <c r="AI199" s="18"/>
      <c r="AJ199" s="18"/>
      <c r="AK199" s="18"/>
      <c r="AL199" s="18"/>
      <c r="AM199" s="18"/>
      <c r="AN199" s="18"/>
      <c r="AO199" s="18"/>
      <c r="AP199" s="18"/>
      <c r="BA199" s="91"/>
    </row>
    <row r="200" spans="2:56" ht="10.5" x14ac:dyDescent="0.25">
      <c r="B200" s="173">
        <v>44585</v>
      </c>
      <c r="C200" s="166" t="s">
        <v>131</v>
      </c>
      <c r="D200" s="166">
        <v>20</v>
      </c>
      <c r="E200" s="166">
        <v>101.13</v>
      </c>
      <c r="F200" s="166">
        <v>281</v>
      </c>
      <c r="G200" s="166">
        <v>82</v>
      </c>
      <c r="H200" s="166">
        <v>1370</v>
      </c>
      <c r="I200" s="166">
        <v>147.08000000000001</v>
      </c>
      <c r="J200" s="166">
        <v>19.259999999999998</v>
      </c>
      <c r="K200" s="166">
        <v>355.83</v>
      </c>
      <c r="L200" s="167">
        <v>56.987359324469999</v>
      </c>
      <c r="M200" s="166">
        <v>2.6320000000000001</v>
      </c>
      <c r="N200" s="166">
        <v>3.1740000000000004</v>
      </c>
      <c r="O200" s="166">
        <v>0.54200000000000004</v>
      </c>
      <c r="P200" s="166"/>
      <c r="Q200" s="168">
        <v>17895.0231166712</v>
      </c>
      <c r="R200" s="168">
        <v>7.3176291793313055</v>
      </c>
      <c r="S200" s="168">
        <v>135.19376899696047</v>
      </c>
      <c r="T200" s="166"/>
      <c r="U200" s="180">
        <v>2632</v>
      </c>
      <c r="W200" s="4"/>
      <c r="X200" s="4"/>
      <c r="Y200" s="4"/>
      <c r="AC200" s="112"/>
      <c r="AD200" s="18"/>
      <c r="AE200" s="18"/>
      <c r="AF200" s="18"/>
      <c r="AG200" s="18"/>
      <c r="AH200" s="18"/>
      <c r="AI200" s="18"/>
      <c r="AJ200" s="18"/>
      <c r="AK200" s="18"/>
      <c r="AL200" s="18"/>
      <c r="AM200" s="18"/>
      <c r="AN200" s="18"/>
      <c r="AO200" s="18"/>
      <c r="AP200" s="18"/>
    </row>
    <row r="201" spans="2:56" ht="18.75" customHeight="1" x14ac:dyDescent="0.25">
      <c r="B201" s="173">
        <v>44608</v>
      </c>
      <c r="C201" s="166" t="s">
        <v>131</v>
      </c>
      <c r="D201" s="166">
        <v>12</v>
      </c>
      <c r="E201" s="166">
        <v>101.13</v>
      </c>
      <c r="F201" s="166">
        <v>301</v>
      </c>
      <c r="G201" s="166">
        <v>83</v>
      </c>
      <c r="H201" s="166">
        <v>1516</v>
      </c>
      <c r="I201" s="166">
        <v>142</v>
      </c>
      <c r="J201" s="166">
        <v>4.51</v>
      </c>
      <c r="K201" s="166">
        <v>336</v>
      </c>
      <c r="L201" s="167">
        <v>3.9870000000000001</v>
      </c>
      <c r="M201" s="166">
        <v>2.6320000000000001</v>
      </c>
      <c r="N201" s="166">
        <v>3.1840000000000002</v>
      </c>
      <c r="O201" s="166">
        <v>0.55200000000000005</v>
      </c>
      <c r="P201" s="166"/>
      <c r="Q201" s="168">
        <v>18535.211267605635</v>
      </c>
      <c r="R201" s="168">
        <v>1.7135258358662613</v>
      </c>
      <c r="S201" s="168">
        <v>127.6595744680851</v>
      </c>
      <c r="T201" s="166"/>
      <c r="U201" s="180">
        <v>2632</v>
      </c>
      <c r="W201" s="4"/>
      <c r="X201" s="4"/>
      <c r="Y201" s="4"/>
      <c r="AC201" s="112"/>
      <c r="AD201" s="18"/>
      <c r="AE201" s="18"/>
      <c r="AF201" s="18"/>
      <c r="AG201" s="18"/>
      <c r="AH201" s="18"/>
      <c r="AI201" s="18"/>
      <c r="AJ201" s="18"/>
      <c r="AK201" s="18"/>
      <c r="AL201" s="18"/>
      <c r="AM201" s="18"/>
      <c r="AN201" s="18"/>
      <c r="AO201" s="18"/>
      <c r="AP201" s="18"/>
      <c r="AQ201" s="39" t="s">
        <v>14</v>
      </c>
      <c r="AR201" s="41" t="s">
        <v>15</v>
      </c>
      <c r="AS201" s="41" t="s">
        <v>18</v>
      </c>
      <c r="AT201" s="41" t="s">
        <v>19</v>
      </c>
      <c r="AU201" s="41" t="s">
        <v>20</v>
      </c>
      <c r="AV201" s="41" t="s">
        <v>21</v>
      </c>
      <c r="AW201" s="41" t="s">
        <v>22</v>
      </c>
      <c r="AX201" s="41" t="s">
        <v>23</v>
      </c>
      <c r="AY201" s="41" t="s">
        <v>24</v>
      </c>
      <c r="AZ201" s="41" t="s">
        <v>25</v>
      </c>
      <c r="BA201" s="41" t="s">
        <v>26</v>
      </c>
      <c r="BB201" s="41" t="s">
        <v>27</v>
      </c>
      <c r="BC201" s="41" t="s">
        <v>28</v>
      </c>
      <c r="BD201" s="79" t="s">
        <v>34</v>
      </c>
    </row>
    <row r="202" spans="2:56" ht="10.5" x14ac:dyDescent="0.25">
      <c r="B202" s="173">
        <v>44690</v>
      </c>
      <c r="C202" s="166" t="s">
        <v>131</v>
      </c>
      <c r="D202" s="166">
        <v>18</v>
      </c>
      <c r="E202" s="166">
        <v>101.13</v>
      </c>
      <c r="F202" s="166">
        <v>271</v>
      </c>
      <c r="G202" s="166">
        <v>88</v>
      </c>
      <c r="H202" s="166">
        <v>1510</v>
      </c>
      <c r="I202" s="166">
        <v>136.80000000000001</v>
      </c>
      <c r="J202" s="166">
        <v>4.66</v>
      </c>
      <c r="K202" s="166">
        <v>330.95</v>
      </c>
      <c r="L202" s="167">
        <v>9.0717457627118634</v>
      </c>
      <c r="M202" s="166">
        <v>2.6320000000000001</v>
      </c>
      <c r="N202" s="166">
        <v>3.2140000000000004</v>
      </c>
      <c r="O202" s="166">
        <v>0.58200000000000007</v>
      </c>
      <c r="P202" s="166"/>
      <c r="Q202" s="168">
        <v>19239.766081871345</v>
      </c>
      <c r="R202" s="168">
        <v>1.7705167173252279</v>
      </c>
      <c r="S202" s="168">
        <v>125.74088145896656</v>
      </c>
      <c r="T202" s="166"/>
      <c r="U202" s="180">
        <v>2632</v>
      </c>
      <c r="W202" s="4"/>
      <c r="X202" s="4"/>
      <c r="Y202" s="4"/>
      <c r="AC202" s="112"/>
      <c r="AD202" s="18"/>
      <c r="AE202" s="18"/>
      <c r="AF202" s="18"/>
      <c r="AG202" s="18"/>
      <c r="AH202" s="18"/>
      <c r="AI202" s="18"/>
      <c r="AJ202" s="18"/>
      <c r="AK202" s="18"/>
      <c r="AL202" s="18"/>
      <c r="AM202" s="18"/>
      <c r="AN202" s="18"/>
      <c r="AO202" s="18"/>
      <c r="AP202" s="18"/>
      <c r="AQ202" s="28">
        <v>43728</v>
      </c>
      <c r="AR202" s="29" t="s">
        <v>44</v>
      </c>
      <c r="AS202" s="29">
        <v>100</v>
      </c>
      <c r="AT202" s="29">
        <v>204.5</v>
      </c>
      <c r="AU202" s="29">
        <v>85.5</v>
      </c>
      <c r="AV202" s="29">
        <v>1141.7</v>
      </c>
      <c r="AW202" s="29">
        <v>35.1</v>
      </c>
      <c r="AX202" s="29">
        <v>0.4</v>
      </c>
      <c r="AY202" s="29">
        <v>35.5</v>
      </c>
      <c r="AZ202" s="30">
        <v>1.1267605633802817</v>
      </c>
      <c r="BA202" s="29">
        <v>0.14000000000000001</v>
      </c>
      <c r="BB202" s="29">
        <v>0.15</v>
      </c>
      <c r="BC202" s="29">
        <v>0.01</v>
      </c>
      <c r="BD202" s="31" t="s">
        <v>66</v>
      </c>
    </row>
    <row r="203" spans="2:56" ht="10.5" x14ac:dyDescent="0.25">
      <c r="B203" s="173">
        <v>44722</v>
      </c>
      <c r="C203" s="166" t="s">
        <v>131</v>
      </c>
      <c r="D203" s="166">
        <v>4</v>
      </c>
      <c r="E203" s="166">
        <v>99.13</v>
      </c>
      <c r="F203" s="166">
        <v>264</v>
      </c>
      <c r="G203" s="166">
        <v>90</v>
      </c>
      <c r="H203" s="166">
        <v>1347</v>
      </c>
      <c r="I203" s="166">
        <v>148</v>
      </c>
      <c r="J203" s="166">
        <v>5.51</v>
      </c>
      <c r="K203" s="166">
        <v>343</v>
      </c>
      <c r="L203" s="167">
        <v>10.653666666666666</v>
      </c>
      <c r="M203" s="166">
        <v>2.6320000000000001</v>
      </c>
      <c r="N203" s="166">
        <v>3.2170000000000001</v>
      </c>
      <c r="O203" s="166">
        <v>0.58500000000000008</v>
      </c>
      <c r="P203" s="166">
        <v>50</v>
      </c>
      <c r="Q203" s="168">
        <v>17783.783783783787</v>
      </c>
      <c r="R203" s="168">
        <v>2.0934650455927049</v>
      </c>
      <c r="S203" s="168">
        <v>130.31914893617019</v>
      </c>
      <c r="T203" s="166"/>
      <c r="U203" s="180">
        <v>2632</v>
      </c>
      <c r="V203" s="51" t="s">
        <v>86</v>
      </c>
      <c r="W203" s="4"/>
      <c r="X203" s="4"/>
      <c r="Y203" s="4"/>
      <c r="AC203" s="112"/>
      <c r="AD203" s="18"/>
      <c r="AE203" s="18"/>
      <c r="AF203" s="18"/>
      <c r="AG203" s="18"/>
      <c r="AH203" s="18"/>
      <c r="AI203" s="18"/>
      <c r="AJ203" s="18"/>
      <c r="AK203" s="18"/>
      <c r="AL203" s="18"/>
      <c r="AM203" s="18"/>
      <c r="AN203" s="18"/>
      <c r="AO203" s="18"/>
      <c r="AP203" s="18"/>
      <c r="AQ203" s="32">
        <v>43754</v>
      </c>
      <c r="AR203" s="33" t="s">
        <v>44</v>
      </c>
      <c r="AS203" s="33">
        <v>100</v>
      </c>
      <c r="AT203" s="33">
        <v>208.9</v>
      </c>
      <c r="AU203" s="33">
        <v>88.3</v>
      </c>
      <c r="AV203" s="33">
        <v>1285</v>
      </c>
      <c r="AW203" s="33">
        <v>31</v>
      </c>
      <c r="AX203" s="33">
        <v>2</v>
      </c>
      <c r="AY203" s="33">
        <v>33</v>
      </c>
      <c r="AZ203" s="34">
        <v>6.0606060606060606</v>
      </c>
      <c r="BA203" s="33">
        <v>3.1E-2</v>
      </c>
      <c r="BB203" s="33">
        <v>4.3999999999999997E-2</v>
      </c>
      <c r="BC203" s="33">
        <v>1.2999999999999999E-2</v>
      </c>
      <c r="BD203" s="35" t="s">
        <v>67</v>
      </c>
    </row>
    <row r="204" spans="2:56" ht="10.5" x14ac:dyDescent="0.25">
      <c r="B204" s="178">
        <v>44723</v>
      </c>
      <c r="C204" s="166" t="s">
        <v>131</v>
      </c>
      <c r="D204" s="170">
        <v>6</v>
      </c>
      <c r="E204" s="166">
        <v>101.13</v>
      </c>
      <c r="F204" s="166">
        <v>284</v>
      </c>
      <c r="G204" s="170">
        <v>91</v>
      </c>
      <c r="H204" s="166">
        <v>1172</v>
      </c>
      <c r="I204" s="166">
        <v>258.2</v>
      </c>
      <c r="J204" s="166">
        <v>18.310000000000002</v>
      </c>
      <c r="K204" s="166">
        <v>466</v>
      </c>
      <c r="L204" s="167">
        <v>13.987</v>
      </c>
      <c r="M204" s="166">
        <v>2.6802000000000001</v>
      </c>
      <c r="N204" s="166">
        <v>8.0161999999999995</v>
      </c>
      <c r="O204" s="166">
        <v>5.3359999999999994</v>
      </c>
      <c r="P204" s="170">
        <v>45</v>
      </c>
      <c r="Q204" s="168">
        <v>10380.325329202171</v>
      </c>
      <c r="R204" s="168">
        <v>6.8315797328557579</v>
      </c>
      <c r="S204" s="168">
        <v>173.86762181926721</v>
      </c>
      <c r="T204" s="170"/>
      <c r="U204" s="183">
        <v>2680.2000000000003</v>
      </c>
      <c r="V204" s="51" t="e">
        <f>#REF!-I202</f>
        <v>#REF!</v>
      </c>
      <c r="W204" s="4" t="e">
        <f>#REF!-M202</f>
        <v>#REF!</v>
      </c>
      <c r="X204" s="4"/>
      <c r="Y204" s="4">
        <f t="shared" ref="Y204:Y210" si="0">$AC$4*EXP(-$AC$8*(B204-$AA$4))</f>
        <v>8.0161999999999995</v>
      </c>
      <c r="Z204" s="4">
        <f t="shared" ref="Z204:Z210" si="1">$AC$15/(1+$AC$19*(B204-$AA$15))</f>
        <v>8.0161999999999995</v>
      </c>
      <c r="AC204" s="131">
        <f t="shared" ref="AC204:AC211" si="2">$AG$4*EXP(-$AG$8*(B204-$AE$4))</f>
        <v>18.310000000000002</v>
      </c>
      <c r="AD204" s="132">
        <f t="shared" ref="AD204:AD211" si="3">$AG$15/(1+$AG$19*(B204-$AE$15))</f>
        <v>18.310000000000002</v>
      </c>
      <c r="AE204" s="18"/>
      <c r="AF204" s="18"/>
      <c r="AG204" s="17"/>
      <c r="AH204" s="18"/>
      <c r="AI204" s="18"/>
      <c r="AJ204" s="18"/>
      <c r="AK204" s="18"/>
      <c r="AL204" s="18"/>
      <c r="AM204" s="18"/>
      <c r="AN204" s="18"/>
      <c r="AO204" s="18"/>
      <c r="AP204" s="18"/>
      <c r="AQ204" s="93">
        <v>43838</v>
      </c>
      <c r="AR204" s="94" t="s">
        <v>44</v>
      </c>
      <c r="AS204" s="94">
        <v>100</v>
      </c>
      <c r="AT204" s="94">
        <v>209</v>
      </c>
      <c r="AU204" s="94">
        <v>93</v>
      </c>
      <c r="AV204" s="94">
        <v>1250</v>
      </c>
      <c r="AW204" s="94">
        <v>96.1</v>
      </c>
      <c r="AX204" s="94">
        <v>1</v>
      </c>
      <c r="AY204" s="94">
        <v>97.1</v>
      </c>
      <c r="AZ204" s="95">
        <v>1.0298661174047374</v>
      </c>
      <c r="BA204" s="94">
        <v>0.38</v>
      </c>
      <c r="BB204" s="94">
        <v>2.7</v>
      </c>
      <c r="BC204" s="94">
        <v>2.3199999999999998</v>
      </c>
      <c r="BD204" s="96" t="s">
        <v>68</v>
      </c>
    </row>
    <row r="205" spans="2:56" ht="10.5" x14ac:dyDescent="0.25">
      <c r="B205" s="179">
        <v>44726</v>
      </c>
      <c r="C205" s="166" t="s">
        <v>131</v>
      </c>
      <c r="D205" s="166">
        <v>13</v>
      </c>
      <c r="E205" s="166">
        <v>101.13</v>
      </c>
      <c r="F205" s="166">
        <v>272</v>
      </c>
      <c r="G205" s="166">
        <v>94</v>
      </c>
      <c r="H205" s="166">
        <v>855</v>
      </c>
      <c r="I205" s="166">
        <v>237</v>
      </c>
      <c r="J205" s="166">
        <v>19.509999999999998</v>
      </c>
      <c r="K205" s="166">
        <v>446</v>
      </c>
      <c r="L205" s="167">
        <v>16.698864406779663</v>
      </c>
      <c r="M205" s="166">
        <v>2.6722000000000001</v>
      </c>
      <c r="N205" s="166">
        <v>5.8912000000000004</v>
      </c>
      <c r="O205" s="166">
        <v>3.2190000000000003</v>
      </c>
      <c r="P205" s="166">
        <v>88</v>
      </c>
      <c r="Q205" s="168">
        <v>11275.105485232069</v>
      </c>
      <c r="R205" s="168">
        <v>7.3011002170496209</v>
      </c>
      <c r="S205" s="168">
        <v>166.90367487463513</v>
      </c>
      <c r="T205" s="166"/>
      <c r="U205" s="180">
        <v>2672.2000000000003</v>
      </c>
      <c r="W205" s="4"/>
      <c r="X205" s="4"/>
      <c r="Y205" s="4">
        <f t="shared" si="0"/>
        <v>7.7315916699296512</v>
      </c>
      <c r="Z205" s="4">
        <f t="shared" si="1"/>
        <v>7.6751273779066018</v>
      </c>
      <c r="AC205" s="131">
        <f t="shared" si="2"/>
        <v>21.089738465256378</v>
      </c>
      <c r="AD205" s="132">
        <f t="shared" si="3"/>
        <v>17.796910328402561</v>
      </c>
      <c r="AE205" s="18"/>
      <c r="AF205" s="18"/>
      <c r="AG205" s="17"/>
      <c r="AH205" s="18"/>
      <c r="AI205" s="18"/>
      <c r="AJ205" s="18"/>
      <c r="AK205" s="18"/>
      <c r="AL205" s="18"/>
      <c r="AM205" s="18"/>
      <c r="AN205" s="18" t="s">
        <v>87</v>
      </c>
      <c r="AO205" s="18"/>
      <c r="AP205" s="18"/>
      <c r="AV205" s="88" t="s">
        <v>84</v>
      </c>
      <c r="AW205" s="89">
        <f>AW204-AW203</f>
        <v>65.099999999999994</v>
      </c>
      <c r="AZ205" s="88" t="s">
        <v>88</v>
      </c>
      <c r="BA205" s="90">
        <f>BA204-BA203</f>
        <v>0.34899999999999998</v>
      </c>
    </row>
    <row r="206" spans="2:56" ht="10.5" x14ac:dyDescent="0.25">
      <c r="B206" s="179">
        <v>44742</v>
      </c>
      <c r="C206" s="166" t="s">
        <v>131</v>
      </c>
      <c r="D206" s="166">
        <v>14</v>
      </c>
      <c r="E206" s="166">
        <v>101.13</v>
      </c>
      <c r="F206" s="166">
        <v>244</v>
      </c>
      <c r="G206" s="166">
        <v>97</v>
      </c>
      <c r="H206" s="166">
        <v>1055</v>
      </c>
      <c r="I206" s="166">
        <v>233</v>
      </c>
      <c r="J206" s="166">
        <v>15.51</v>
      </c>
      <c r="K206" s="166">
        <v>438</v>
      </c>
      <c r="L206" s="167">
        <v>13.987</v>
      </c>
      <c r="M206" s="166">
        <v>2.6715</v>
      </c>
      <c r="N206" s="166">
        <v>5.7285000000000004</v>
      </c>
      <c r="O206" s="166">
        <v>3.0570000000000004</v>
      </c>
      <c r="P206" s="166">
        <v>100</v>
      </c>
      <c r="Q206" s="168">
        <v>11465.665236051504</v>
      </c>
      <c r="R206" s="168">
        <v>5.8057271195957325</v>
      </c>
      <c r="S206" s="168">
        <v>163.95283548568221</v>
      </c>
      <c r="T206" s="166"/>
      <c r="U206" s="180">
        <v>2671.5</v>
      </c>
      <c r="W206" s="4"/>
      <c r="X206" s="4"/>
      <c r="Y206" s="4">
        <f t="shared" si="0"/>
        <v>6.375841687538137</v>
      </c>
      <c r="Z206" s="4">
        <f t="shared" si="1"/>
        <v>6.2555940277443121</v>
      </c>
      <c r="AC206" s="131">
        <f t="shared" si="2"/>
        <v>44.817372622162438</v>
      </c>
      <c r="AD206" s="132">
        <f t="shared" si="3"/>
        <v>15.482943239492844</v>
      </c>
      <c r="AE206" s="18"/>
      <c r="AF206" s="18"/>
      <c r="AG206" s="17"/>
      <c r="AH206" s="18"/>
      <c r="AI206" s="18"/>
      <c r="AJ206" s="18"/>
      <c r="AK206" s="18"/>
      <c r="AL206" s="18"/>
      <c r="AM206" s="18" t="s">
        <v>89</v>
      </c>
      <c r="AN206" s="18" t="s">
        <v>90</v>
      </c>
      <c r="AO206" s="18" t="s">
        <v>91</v>
      </c>
      <c r="AP206" s="18"/>
    </row>
    <row r="207" spans="2:56" ht="10.5" x14ac:dyDescent="0.25">
      <c r="B207" s="179">
        <v>44743</v>
      </c>
      <c r="C207" s="166" t="s">
        <v>131</v>
      </c>
      <c r="D207" s="166">
        <v>22</v>
      </c>
      <c r="E207" s="166">
        <v>101.13</v>
      </c>
      <c r="F207" s="166">
        <v>245</v>
      </c>
      <c r="G207" s="166">
        <v>97</v>
      </c>
      <c r="H207" s="166">
        <v>1073</v>
      </c>
      <c r="I207" s="166">
        <v>220</v>
      </c>
      <c r="J207" s="166">
        <v>14.51</v>
      </c>
      <c r="K207" s="166">
        <v>424</v>
      </c>
      <c r="L207" s="167">
        <v>14.403666666666666</v>
      </c>
      <c r="M207" s="166">
        <v>2.6663000000000001</v>
      </c>
      <c r="N207" s="166">
        <v>5.6753</v>
      </c>
      <c r="O207" s="166">
        <v>3.0090000000000003</v>
      </c>
      <c r="P207" s="166">
        <v>100</v>
      </c>
      <c r="Q207" s="168">
        <v>12119.545454545456</v>
      </c>
      <c r="R207" s="168">
        <v>5.4419982747627795</v>
      </c>
      <c r="S207" s="168">
        <v>159.02186550650714</v>
      </c>
      <c r="T207" s="166"/>
      <c r="U207" s="180">
        <v>2666.3</v>
      </c>
      <c r="W207" s="4"/>
      <c r="X207" s="4"/>
      <c r="Y207" s="4">
        <f t="shared" si="0"/>
        <v>6.2994743718987127</v>
      </c>
      <c r="Z207" s="4">
        <f t="shared" si="1"/>
        <v>6.1841086629431929</v>
      </c>
      <c r="AC207" s="131">
        <f t="shared" si="2"/>
        <v>46.979386682288172</v>
      </c>
      <c r="AD207" s="132">
        <f t="shared" si="3"/>
        <v>15.358138475897768</v>
      </c>
      <c r="AE207" s="18">
        <v>0</v>
      </c>
      <c r="AF207" s="18">
        <v>44896</v>
      </c>
      <c r="AG207" s="17"/>
      <c r="AH207" s="18"/>
      <c r="AI207" s="18"/>
      <c r="AJ207" s="18">
        <f>AG207+50</f>
        <v>50</v>
      </c>
      <c r="AK207" s="18">
        <f>AH207+50</f>
        <v>50</v>
      </c>
      <c r="AL207" s="18"/>
      <c r="AM207" s="97">
        <v>44805</v>
      </c>
      <c r="AN207" s="98">
        <f>AJ207-AG207</f>
        <v>50</v>
      </c>
      <c r="AO207" s="99">
        <f>AN207</f>
        <v>50</v>
      </c>
      <c r="AP207" s="18"/>
    </row>
    <row r="208" spans="2:56" ht="10.5" x14ac:dyDescent="0.25">
      <c r="B208" s="179">
        <v>44744</v>
      </c>
      <c r="C208" s="166" t="s">
        <v>131</v>
      </c>
      <c r="D208" s="166">
        <v>13</v>
      </c>
      <c r="E208" s="166">
        <v>101.13</v>
      </c>
      <c r="F208" s="166">
        <v>245</v>
      </c>
      <c r="G208" s="166">
        <v>97</v>
      </c>
      <c r="H208" s="166">
        <v>1086</v>
      </c>
      <c r="I208" s="166">
        <v>192</v>
      </c>
      <c r="J208" s="166">
        <v>10.51</v>
      </c>
      <c r="K208" s="166">
        <v>392</v>
      </c>
      <c r="L208" s="167">
        <v>13.362</v>
      </c>
      <c r="M208" s="166">
        <v>2.6553</v>
      </c>
      <c r="N208" s="166">
        <v>5.6743000000000006</v>
      </c>
      <c r="O208" s="166">
        <v>3.0190000000000001</v>
      </c>
      <c r="P208" s="166">
        <v>100</v>
      </c>
      <c r="Q208" s="168">
        <v>13829.6875</v>
      </c>
      <c r="R208" s="168">
        <v>3.9581214928633299</v>
      </c>
      <c r="S208" s="168">
        <v>147.62926976236207</v>
      </c>
      <c r="T208" s="166"/>
      <c r="U208" s="180">
        <v>2655.3</v>
      </c>
      <c r="W208" s="4"/>
      <c r="X208" s="4"/>
      <c r="Y208" s="4">
        <f t="shared" si="0"/>
        <v>6.2240217538292377</v>
      </c>
      <c r="Z208" s="4">
        <f t="shared" si="1"/>
        <v>6.1142386271315496</v>
      </c>
      <c r="AC208" s="131">
        <f t="shared" si="2"/>
        <v>49.245697458680347</v>
      </c>
      <c r="AD208" s="132">
        <f t="shared" si="3"/>
        <v>15.235329673412894</v>
      </c>
      <c r="AE208" s="18">
        <v>30</v>
      </c>
      <c r="AF208" s="18">
        <f>AF207</f>
        <v>44896</v>
      </c>
      <c r="AG208" s="17"/>
      <c r="AH208" s="18"/>
      <c r="AI208" s="18"/>
      <c r="AJ208" s="17">
        <f>$AJ$207*EXP(-$AK$8*(B213-$B$212))</f>
        <v>49.420705201327507</v>
      </c>
      <c r="AK208" s="18">
        <f>$AK$207/(1+$AK$19*(B213-$B$212))</f>
        <v>49.298720472440941</v>
      </c>
      <c r="AL208" s="18"/>
      <c r="AM208" s="97">
        <f t="shared" ref="AM208:AP223" si="4">AM207+$C$212</f>
        <v>44806</v>
      </c>
      <c r="AN208" s="98">
        <f t="shared" ref="AN208:AQ271" si="5">AJ208-AG208</f>
        <v>49.420705201327507</v>
      </c>
      <c r="AO208" s="99">
        <f>AN208+AO207</f>
        <v>99.420705201327507</v>
      </c>
      <c r="AP208" s="18"/>
    </row>
    <row r="209" spans="2:60" ht="21" x14ac:dyDescent="0.25">
      <c r="B209" s="178">
        <v>44750</v>
      </c>
      <c r="C209" s="166" t="s">
        <v>131</v>
      </c>
      <c r="D209" s="170">
        <v>4</v>
      </c>
      <c r="E209" s="166">
        <v>101.13</v>
      </c>
      <c r="F209" s="166">
        <v>243</v>
      </c>
      <c r="G209" s="170">
        <v>91</v>
      </c>
      <c r="H209" s="166">
        <v>1102</v>
      </c>
      <c r="I209" s="166">
        <v>247</v>
      </c>
      <c r="J209" s="166">
        <v>17.509999999999998</v>
      </c>
      <c r="K209" s="166">
        <v>454</v>
      </c>
      <c r="L209" s="167">
        <v>14.304460317460318</v>
      </c>
      <c r="M209" s="166">
        <v>2.6720000000000002</v>
      </c>
      <c r="N209" s="166">
        <v>5.6539999999999999</v>
      </c>
      <c r="O209" s="166">
        <v>2.9820000000000002</v>
      </c>
      <c r="P209" s="170"/>
      <c r="Q209" s="168">
        <v>10817.813765182187</v>
      </c>
      <c r="R209" s="168">
        <v>6.5531437125748493</v>
      </c>
      <c r="S209" s="168">
        <v>169.91017964071855</v>
      </c>
      <c r="T209" s="170"/>
      <c r="U209" s="183">
        <v>2672</v>
      </c>
      <c r="W209" s="4"/>
      <c r="X209" s="4"/>
      <c r="Y209" s="4">
        <f t="shared" si="0"/>
        <v>5.7899102630123176</v>
      </c>
      <c r="Z209" s="4">
        <f t="shared" si="1"/>
        <v>5.7260688905545987</v>
      </c>
      <c r="AC209" s="131">
        <f t="shared" si="2"/>
        <v>65.333209309332901</v>
      </c>
      <c r="AD209" s="132">
        <f t="shared" si="3"/>
        <v>14.537833455298339</v>
      </c>
      <c r="AE209" s="18"/>
      <c r="AF209" s="18"/>
      <c r="AG209" s="17"/>
      <c r="AH209" s="18"/>
      <c r="AI209" s="18"/>
      <c r="AJ209" s="17">
        <f>$AJ$207*EXP(-$AK$8*(B214-$B$212))</f>
        <v>48.848122051930396</v>
      </c>
      <c r="AK209" s="18">
        <f>$AK$207/(1+$AK$19*(B214-$B$212))</f>
        <v>48.616840572676537</v>
      </c>
      <c r="AL209" s="18"/>
      <c r="AM209" s="97">
        <f t="shared" si="4"/>
        <v>44807</v>
      </c>
      <c r="AN209" s="98">
        <f t="shared" si="5"/>
        <v>48.848122051930396</v>
      </c>
      <c r="AO209" s="99">
        <f t="shared" ref="AO209:AR224" si="6">AN209+AO208</f>
        <v>148.26882725325791</v>
      </c>
      <c r="AP209" s="18"/>
      <c r="AQ209" s="39" t="s">
        <v>14</v>
      </c>
      <c r="AR209" s="41" t="s">
        <v>15</v>
      </c>
      <c r="AS209" s="41" t="s">
        <v>18</v>
      </c>
      <c r="AT209" s="41" t="s">
        <v>19</v>
      </c>
      <c r="AU209" s="41" t="s">
        <v>20</v>
      </c>
      <c r="AV209" s="41" t="s">
        <v>21</v>
      </c>
      <c r="AW209" s="41" t="s">
        <v>22</v>
      </c>
      <c r="AX209" s="41" t="s">
        <v>23</v>
      </c>
      <c r="AY209" s="41" t="s">
        <v>24</v>
      </c>
      <c r="AZ209" s="41" t="s">
        <v>25</v>
      </c>
      <c r="BA209" s="41" t="s">
        <v>26</v>
      </c>
      <c r="BB209" s="41" t="s">
        <v>27</v>
      </c>
      <c r="BC209" s="41" t="s">
        <v>28</v>
      </c>
      <c r="BD209" s="79" t="s">
        <v>34</v>
      </c>
    </row>
    <row r="210" spans="2:60" ht="10.5" x14ac:dyDescent="0.25">
      <c r="B210" s="179">
        <v>44755</v>
      </c>
      <c r="C210" s="166" t="s">
        <v>131</v>
      </c>
      <c r="D210" s="166">
        <v>13</v>
      </c>
      <c r="E210" s="166">
        <v>101.13</v>
      </c>
      <c r="F210" s="166">
        <v>240</v>
      </c>
      <c r="G210" s="166">
        <v>93</v>
      </c>
      <c r="H210" s="166">
        <v>1111</v>
      </c>
      <c r="I210" s="166">
        <v>219.72499999999999</v>
      </c>
      <c r="J210" s="166">
        <v>14.035</v>
      </c>
      <c r="K210" s="166">
        <v>423.25</v>
      </c>
      <c r="L210" s="167">
        <v>13.987</v>
      </c>
      <c r="M210" s="166">
        <v>2.66629</v>
      </c>
      <c r="N210" s="166">
        <v>5.4640000000000004</v>
      </c>
      <c r="O210" s="166">
        <v>2.7977100000000004</v>
      </c>
      <c r="P210" s="166"/>
      <c r="Q210" s="168">
        <v>12134.668335419276</v>
      </c>
      <c r="R210" s="168">
        <v>5.2638685214286518</v>
      </c>
      <c r="S210" s="168">
        <v>158.74117219057192</v>
      </c>
      <c r="T210" s="166"/>
      <c r="U210" s="180">
        <v>2666.29</v>
      </c>
      <c r="W210" s="4"/>
      <c r="X210" s="4"/>
      <c r="Y210" s="4">
        <f t="shared" si="0"/>
        <v>5.451371446274841</v>
      </c>
      <c r="Z210" s="4">
        <f t="shared" si="1"/>
        <v>5.4383520010143087</v>
      </c>
      <c r="AC210" s="129">
        <f t="shared" si="2"/>
        <v>82.687286811774243</v>
      </c>
      <c r="AD210" s="130">
        <f t="shared" si="3"/>
        <v>14.003579416998342</v>
      </c>
      <c r="AE210" s="18"/>
      <c r="AF210" s="18"/>
      <c r="AG210" s="17"/>
      <c r="AH210" s="18"/>
      <c r="AI210" s="18"/>
      <c r="AJ210" s="17">
        <f>$AJ$207*EXP(-$AK$8*(B215-$B$212))</f>
        <v>48.282172791338354</v>
      </c>
      <c r="AK210" s="18">
        <f>$AK$207/(1+$AK$19*(B215-$B$212))</f>
        <v>47.953566299664907</v>
      </c>
      <c r="AL210" s="18"/>
      <c r="AM210" s="97">
        <f t="shared" si="4"/>
        <v>44808</v>
      </c>
      <c r="AN210" s="98">
        <f t="shared" si="5"/>
        <v>48.282172791338354</v>
      </c>
      <c r="AO210" s="99">
        <f t="shared" si="6"/>
        <v>196.55100004459626</v>
      </c>
      <c r="AP210" s="18"/>
      <c r="AQ210" s="32">
        <v>44585</v>
      </c>
      <c r="AR210" s="33" t="s">
        <v>44</v>
      </c>
      <c r="AS210" s="33">
        <v>100</v>
      </c>
      <c r="AT210" s="33">
        <v>244</v>
      </c>
      <c r="AU210" s="33">
        <v>82</v>
      </c>
      <c r="AV210" s="33">
        <v>1297</v>
      </c>
      <c r="AW210" s="100">
        <v>13.08</v>
      </c>
      <c r="AX210" s="100">
        <v>14.75</v>
      </c>
      <c r="AY210" s="100">
        <v>27.83</v>
      </c>
      <c r="AZ210" s="34">
        <v>53.000359324469997</v>
      </c>
      <c r="BA210" s="34">
        <v>0</v>
      </c>
      <c r="BB210" s="34">
        <v>0</v>
      </c>
      <c r="BC210" s="34">
        <v>0</v>
      </c>
      <c r="BD210" s="34"/>
      <c r="BE210" s="35" t="s">
        <v>78</v>
      </c>
    </row>
    <row r="211" spans="2:60" ht="10.5" x14ac:dyDescent="0.25">
      <c r="B211" s="187" t="s">
        <v>107</v>
      </c>
      <c r="C211" s="188"/>
      <c r="D211" s="188"/>
      <c r="E211" s="188"/>
      <c r="F211" s="188"/>
      <c r="G211" s="188"/>
      <c r="H211" s="188"/>
      <c r="I211" s="188"/>
      <c r="J211" s="188"/>
      <c r="K211" s="188"/>
      <c r="L211" s="189"/>
      <c r="M211" s="188"/>
      <c r="N211" s="188"/>
      <c r="O211" s="188"/>
      <c r="P211" s="188"/>
      <c r="Q211" s="189"/>
      <c r="R211" s="189"/>
      <c r="S211" s="189"/>
      <c r="T211" s="188"/>
      <c r="U211" s="190"/>
      <c r="W211" s="4"/>
      <c r="X211" s="4"/>
      <c r="Y211" s="4"/>
      <c r="AC211" s="129">
        <f t="shared" si="2"/>
        <v>88238.746566470028</v>
      </c>
      <c r="AD211" s="130">
        <f t="shared" si="3"/>
        <v>6.7074117734251804</v>
      </c>
      <c r="AE211" s="18"/>
      <c r="AF211" s="18"/>
      <c r="AG211" s="17"/>
      <c r="AH211" s="18"/>
      <c r="AI211" s="18"/>
      <c r="AJ211" s="17">
        <f>$AJ$207*EXP(-$AK$8*(B216-$B$212))</f>
        <v>47.722780560005774</v>
      </c>
      <c r="AK211" s="18">
        <f>$AK$207/(1+$AK$19*(B216-$B$212))</f>
        <v>47.308146399055488</v>
      </c>
      <c r="AL211" s="18"/>
      <c r="AM211" s="97">
        <f t="shared" si="4"/>
        <v>44809</v>
      </c>
      <c r="AN211" s="98">
        <f t="shared" si="5"/>
        <v>47.722780560005774</v>
      </c>
      <c r="AO211" s="99">
        <f t="shared" si="6"/>
        <v>244.27378060460205</v>
      </c>
      <c r="AP211" s="18"/>
      <c r="AQ211" s="28">
        <v>44608</v>
      </c>
      <c r="AR211" s="29" t="s">
        <v>44</v>
      </c>
      <c r="AS211" s="29">
        <v>100</v>
      </c>
      <c r="AT211" s="29">
        <v>264</v>
      </c>
      <c r="AU211" s="29">
        <v>83</v>
      </c>
      <c r="AV211" s="29">
        <v>1443</v>
      </c>
      <c r="AW211" s="101">
        <v>8</v>
      </c>
      <c r="AX211" s="101">
        <v>0</v>
      </c>
      <c r="AY211" s="101">
        <v>8</v>
      </c>
      <c r="AZ211" s="30">
        <v>0</v>
      </c>
      <c r="BA211" s="30">
        <v>0</v>
      </c>
      <c r="BB211" s="30">
        <v>0.01</v>
      </c>
      <c r="BC211" s="30">
        <v>0.01</v>
      </c>
      <c r="BD211" s="30"/>
      <c r="BE211" s="31" t="s">
        <v>79</v>
      </c>
    </row>
    <row r="212" spans="2:60" ht="10.5" x14ac:dyDescent="0.25">
      <c r="B212" s="102">
        <v>44805</v>
      </c>
      <c r="C212" s="83">
        <v>1</v>
      </c>
      <c r="D212" s="83"/>
      <c r="E212" s="83"/>
      <c r="F212" s="83"/>
      <c r="G212" s="83"/>
      <c r="H212" s="83"/>
      <c r="I212" s="83"/>
      <c r="J212" s="83"/>
      <c r="K212" s="83"/>
      <c r="L212" s="83"/>
      <c r="M212" s="83"/>
      <c r="N212" s="83"/>
      <c r="O212" s="83"/>
      <c r="P212" s="83"/>
      <c r="Q212" s="83"/>
      <c r="R212" s="83"/>
      <c r="S212" s="83"/>
      <c r="T212" s="83"/>
      <c r="U212" s="83"/>
      <c r="V212" s="83"/>
      <c r="W212" s="83"/>
      <c r="X212" s="83"/>
      <c r="AB212" s="4">
        <f>$AC$4*EXP(-$AC$8*(B212-$AA$4))</f>
        <v>2.9843186875669581</v>
      </c>
      <c r="AC212" s="4">
        <f t="shared" ref="AC212:AC275" si="7">$AC$15/(1+$AC$19*(B212-$AA$15))</f>
        <v>3.6196114746150316</v>
      </c>
      <c r="AF212" s="129">
        <f>$AG$4*EXP(-$AG$8*(B212-$AE$4))</f>
        <v>871.93927054115397</v>
      </c>
      <c r="AG212" s="130">
        <f t="shared" ref="AG212:AG275" si="8">$AG$15/(1+$AG$19*(B212-$AE$15))</f>
        <v>10.240335870856619</v>
      </c>
      <c r="AH212" s="18"/>
      <c r="AI212" s="18"/>
      <c r="AJ212" s="17"/>
      <c r="AK212" s="18"/>
      <c r="AL212" s="18"/>
      <c r="AM212" s="17">
        <f t="shared" ref="AM212:AM275" si="9">$AJ$207*EXP(-$AK$8*(B217-$B$212))</f>
        <v>47.169869388873778</v>
      </c>
      <c r="AN212" s="18">
        <f t="shared" ref="AN212:AN275" si="10">$AK$207/(1+$AK$19*(B217-$B$212))</f>
        <v>46.679869524697111</v>
      </c>
      <c r="AO212" s="18"/>
      <c r="AP212" s="97">
        <f>AM211+$C$212</f>
        <v>44810</v>
      </c>
      <c r="AQ212" s="98">
        <f t="shared" si="5"/>
        <v>47.169869388873778</v>
      </c>
      <c r="AR212" s="99">
        <f>AQ212+AO211</f>
        <v>291.44364999347584</v>
      </c>
      <c r="AS212" s="18"/>
      <c r="AT212" s="32">
        <v>44690</v>
      </c>
      <c r="AU212" s="33" t="s">
        <v>44</v>
      </c>
      <c r="AV212" s="33">
        <v>100</v>
      </c>
      <c r="AW212" s="33">
        <v>234</v>
      </c>
      <c r="AX212" s="33">
        <v>88</v>
      </c>
      <c r="AY212" s="33">
        <v>1437</v>
      </c>
      <c r="AZ212" s="100">
        <v>2.8</v>
      </c>
      <c r="BA212" s="100">
        <v>0.15</v>
      </c>
      <c r="BB212" s="100">
        <v>2.95</v>
      </c>
      <c r="BC212" s="34">
        <v>5.0847457627118642</v>
      </c>
      <c r="BD212" s="34">
        <v>0</v>
      </c>
      <c r="BE212" s="34">
        <v>0.04</v>
      </c>
      <c r="BF212" s="34">
        <v>0.04</v>
      </c>
      <c r="BG212" s="34"/>
      <c r="BH212" s="35" t="s">
        <v>80</v>
      </c>
    </row>
    <row r="213" spans="2:60" ht="10.5" x14ac:dyDescent="0.25">
      <c r="B213" s="103">
        <f>B212+$C$212</f>
        <v>44806</v>
      </c>
      <c r="E213" s="4"/>
      <c r="AB213" s="4">
        <f>$AC$4*EXP(-$AC$8*(B213-$AA$4))</f>
        <v>2.9485736960268594</v>
      </c>
      <c r="AC213" s="4">
        <f>$AC$15/(1+$AC$19*(B213-$AA$15))</f>
        <v>3.5955622962530245</v>
      </c>
      <c r="AF213" s="129">
        <f>$AG$4*EXP(-$AG$8*(B213-$AE$4))</f>
        <v>914.00208797533617</v>
      </c>
      <c r="AG213" s="130">
        <f t="shared" si="8"/>
        <v>10.185591493991273</v>
      </c>
      <c r="AH213" s="18"/>
      <c r="AI213" s="18"/>
      <c r="AJ213" s="17"/>
      <c r="AK213" s="18"/>
      <c r="AL213" s="18"/>
      <c r="AM213" s="17">
        <f t="shared" si="9"/>
        <v>46.623364189053071</v>
      </c>
      <c r="AN213" s="18">
        <f t="shared" si="10"/>
        <v>46.068061623361693</v>
      </c>
      <c r="AO213" s="18"/>
      <c r="AP213" s="97">
        <f t="shared" si="4"/>
        <v>44811</v>
      </c>
      <c r="AQ213" s="98">
        <f t="shared" si="5"/>
        <v>46.623364189053071</v>
      </c>
      <c r="AR213" s="99">
        <f t="shared" si="6"/>
        <v>338.06701418252891</v>
      </c>
      <c r="AS213" s="18"/>
      <c r="AT213" s="28">
        <v>44722</v>
      </c>
      <c r="AU213" s="29" t="s">
        <v>44</v>
      </c>
      <c r="AV213" s="29">
        <v>98</v>
      </c>
      <c r="AW213" s="29">
        <v>227</v>
      </c>
      <c r="AX213" s="29">
        <v>90</v>
      </c>
      <c r="AY213" s="29">
        <v>1274</v>
      </c>
      <c r="AZ213" s="101">
        <v>14</v>
      </c>
      <c r="BA213" s="101">
        <v>1</v>
      </c>
      <c r="BB213" s="101">
        <v>15</v>
      </c>
      <c r="BC213" s="30">
        <v>6.666666666666667</v>
      </c>
      <c r="BD213" s="30">
        <v>0</v>
      </c>
      <c r="BE213" s="30">
        <v>4.2999999999999997E-2</v>
      </c>
      <c r="BF213" s="30">
        <v>4.2999999999999997E-2</v>
      </c>
      <c r="BG213" s="30" t="s">
        <v>92</v>
      </c>
      <c r="BH213" s="75" t="s">
        <v>82</v>
      </c>
    </row>
    <row r="214" spans="2:60" ht="10.5" x14ac:dyDescent="0.25">
      <c r="B214" s="103">
        <f t="shared" ref="B214:B277" si="11">B213+$C$212</f>
        <v>44807</v>
      </c>
      <c r="E214" s="4"/>
      <c r="J214" s="51">
        <f>(30-10)*I204/30</f>
        <v>172.13333333333333</v>
      </c>
      <c r="AB214" s="4">
        <f t="shared" ref="AB214:AB277" si="12">$AC$4*EXP(-$AC$8*(B214-$AA$4))</f>
        <v>2.9132568438894078</v>
      </c>
      <c r="AC214" s="4">
        <f t="shared" si="7"/>
        <v>3.5718305804842556</v>
      </c>
      <c r="AF214" s="129">
        <f>$AG$4*EXP(-$AG$8*(B214-$AE$4))</f>
        <v>958.09403825199661</v>
      </c>
      <c r="AG214" s="130">
        <f t="shared" si="8"/>
        <v>10.131429326633041</v>
      </c>
      <c r="AJ214" s="17"/>
      <c r="AK214" s="18"/>
      <c r="AM214" s="17">
        <f t="shared" si="9"/>
        <v>46.083190741626431</v>
      </c>
      <c r="AN214" s="18">
        <f t="shared" si="10"/>
        <v>45.472083522469354</v>
      </c>
      <c r="AP214" s="97">
        <f t="shared" si="4"/>
        <v>44812</v>
      </c>
      <c r="AQ214" s="98">
        <f t="shared" si="5"/>
        <v>46.083190741626431</v>
      </c>
      <c r="AR214" s="99">
        <f>AQ214+AR213</f>
        <v>384.15020492415533</v>
      </c>
      <c r="AT214" s="85">
        <v>44723</v>
      </c>
      <c r="AU214" s="86" t="s">
        <v>44</v>
      </c>
      <c r="AV214" s="86">
        <v>100</v>
      </c>
      <c r="AW214" s="86">
        <v>247</v>
      </c>
      <c r="AX214" s="86">
        <v>91</v>
      </c>
      <c r="AY214" s="86">
        <v>1099</v>
      </c>
      <c r="AZ214" s="104">
        <v>124.2</v>
      </c>
      <c r="BA214" s="104">
        <v>13.8</v>
      </c>
      <c r="BB214" s="104">
        <v>138</v>
      </c>
      <c r="BC214" s="87">
        <v>10</v>
      </c>
      <c r="BD214" s="87">
        <v>4.82E-2</v>
      </c>
      <c r="BE214" s="87">
        <v>4.843</v>
      </c>
      <c r="BF214" s="87">
        <v>4.7939999999999996</v>
      </c>
      <c r="BG214" s="87" t="s">
        <v>93</v>
      </c>
      <c r="BH214" s="35" t="s">
        <v>83</v>
      </c>
    </row>
    <row r="215" spans="2:60" ht="10.5" x14ac:dyDescent="0.25">
      <c r="B215" s="103">
        <f t="shared" si="11"/>
        <v>44808</v>
      </c>
      <c r="E215" s="4"/>
      <c r="AB215" s="4">
        <f t="shared" si="12"/>
        <v>2.8783630030697935</v>
      </c>
      <c r="AC215" s="4">
        <f t="shared" si="7"/>
        <v>3.5484100825007561</v>
      </c>
      <c r="AF215" s="129">
        <f t="shared" ref="AF215:AF278" si="13">$AG$4*EXP(-$AG$8*(B215-$AE$4))</f>
        <v>1004.3130078262893</v>
      </c>
      <c r="AG215" s="130">
        <f t="shared" si="8"/>
        <v>10.077840130162581</v>
      </c>
      <c r="AJ215" s="17"/>
      <c r="AK215" s="18"/>
      <c r="AM215" s="17">
        <f t="shared" si="9"/>
        <v>45.549275687569299</v>
      </c>
      <c r="AN215" s="18">
        <f t="shared" si="10"/>
        <v>44.891328702666371</v>
      </c>
      <c r="AP215" s="97">
        <f t="shared" si="4"/>
        <v>44813</v>
      </c>
      <c r="AQ215" s="98">
        <f>AM215-AJ215</f>
        <v>45.549275687569299</v>
      </c>
      <c r="AR215" s="99">
        <f t="shared" si="6"/>
        <v>429.69948061172465</v>
      </c>
      <c r="AY215" s="88" t="s">
        <v>84</v>
      </c>
      <c r="AZ215" s="89">
        <f>AZ214-AZ212</f>
        <v>121.4</v>
      </c>
      <c r="BC215" s="88" t="s">
        <v>88</v>
      </c>
      <c r="BD215" s="90">
        <f>BD214-BD212</f>
        <v>4.82E-2</v>
      </c>
    </row>
    <row r="216" spans="2:60" ht="10.5" x14ac:dyDescent="0.25">
      <c r="B216" s="103">
        <f t="shared" si="11"/>
        <v>44809</v>
      </c>
      <c r="E216" s="4"/>
      <c r="AB216" s="4">
        <f t="shared" si="12"/>
        <v>2.8438871069053855</v>
      </c>
      <c r="AC216" s="4">
        <f t="shared" si="7"/>
        <v>3.5252947202164457</v>
      </c>
      <c r="AF216" s="129">
        <f t="shared" si="13"/>
        <v>1052.7616052483936</v>
      </c>
      <c r="AG216" s="130">
        <f t="shared" si="8"/>
        <v>10.024814860399141</v>
      </c>
      <c r="AJ216" s="17"/>
      <c r="AK216" s="18"/>
      <c r="AM216" s="17">
        <f t="shared" si="9"/>
        <v>45.021546517787137</v>
      </c>
      <c r="AN216" s="18">
        <f t="shared" si="10"/>
        <v>44.325221238938049</v>
      </c>
      <c r="AP216" s="97">
        <f t="shared" si="4"/>
        <v>44814</v>
      </c>
      <c r="AQ216" s="98">
        <f t="shared" si="5"/>
        <v>45.021546517787137</v>
      </c>
      <c r="AR216" s="99">
        <f t="shared" si="6"/>
        <v>474.72102712951181</v>
      </c>
    </row>
    <row r="217" spans="2:60" ht="10.5" x14ac:dyDescent="0.25">
      <c r="B217" s="103">
        <f t="shared" si="11"/>
        <v>44810</v>
      </c>
      <c r="E217" s="4"/>
      <c r="AB217" s="4">
        <f t="shared" si="12"/>
        <v>2.8098241494200358</v>
      </c>
      <c r="AC217" s="4">
        <f t="shared" si="7"/>
        <v>3.5024785690013527</v>
      </c>
      <c r="AF217" s="129">
        <f t="shared" si="13"/>
        <v>1103.5473889599095</v>
      </c>
      <c r="AG217" s="130">
        <f t="shared" si="8"/>
        <v>9.9723446625120911</v>
      </c>
      <c r="AJ217" s="17"/>
      <c r="AK217" s="18"/>
      <c r="AM217" s="17">
        <f t="shared" si="9"/>
        <v>44.49993156326822</v>
      </c>
      <c r="AN217" s="18">
        <f t="shared" si="10"/>
        <v>43.77321389556478</v>
      </c>
      <c r="AP217" s="97">
        <f t="shared" si="4"/>
        <v>44815</v>
      </c>
      <c r="AQ217" s="98">
        <f t="shared" si="5"/>
        <v>44.49993156326822</v>
      </c>
      <c r="AR217" s="99">
        <f t="shared" si="6"/>
        <v>519.22095869278007</v>
      </c>
    </row>
    <row r="218" spans="2:60" ht="10.5" x14ac:dyDescent="0.25">
      <c r="B218" s="103">
        <f t="shared" si="11"/>
        <v>44811</v>
      </c>
      <c r="E218" s="4"/>
      <c r="AB218" s="4">
        <f t="shared" si="12"/>
        <v>2.7761691845972045</v>
      </c>
      <c r="AC218" s="4">
        <f t="shared" si="7"/>
        <v>3.4799558566189983</v>
      </c>
      <c r="AF218" s="129">
        <f t="shared" si="13"/>
        <v>1156.7831060792698</v>
      </c>
      <c r="AG218" s="130">
        <f t="shared" si="8"/>
        <v>9.9204208660913835</v>
      </c>
      <c r="AJ218" s="17"/>
      <c r="AK218" s="18"/>
      <c r="AM218" s="17">
        <f t="shared" si="9"/>
        <v>43.984359985350558</v>
      </c>
      <c r="AN218" s="18">
        <f t="shared" si="10"/>
        <v>43.23478636167458</v>
      </c>
      <c r="AP218" s="97">
        <f t="shared" si="4"/>
        <v>44816</v>
      </c>
      <c r="AQ218" s="98">
        <f t="shared" si="5"/>
        <v>43.984359985350558</v>
      </c>
      <c r="AR218" s="99">
        <f t="shared" si="6"/>
        <v>563.20531867813065</v>
      </c>
      <c r="BC218" s="4">
        <f>AY210*AZ210%</f>
        <v>14.749999999999998</v>
      </c>
    </row>
    <row r="219" spans="2:60" ht="10.5" x14ac:dyDescent="0.25">
      <c r="B219" s="103">
        <f t="shared" si="11"/>
        <v>44812</v>
      </c>
      <c r="E219" s="4"/>
      <c r="AB219" s="4">
        <f t="shared" si="12"/>
        <v>2.7429173256617867</v>
      </c>
      <c r="AC219" s="4">
        <f t="shared" si="7"/>
        <v>3.4577209583578683</v>
      </c>
      <c r="AF219" s="129">
        <f t="shared" si="13"/>
        <v>1212.5869427062864</v>
      </c>
      <c r="AG219" s="130">
        <f t="shared" si="8"/>
        <v>9.86903498037125</v>
      </c>
      <c r="AJ219" s="17"/>
      <c r="AK219" s="18"/>
      <c r="AM219" s="17">
        <f t="shared" si="9"/>
        <v>43.474761766101516</v>
      </c>
      <c r="AN219" s="18">
        <f t="shared" si="10"/>
        <v>42.709443615433813</v>
      </c>
      <c r="AP219" s="97">
        <f t="shared" si="4"/>
        <v>44817</v>
      </c>
      <c r="AQ219" s="98">
        <f t="shared" si="5"/>
        <v>43.474761766101516</v>
      </c>
      <c r="AR219" s="99">
        <f t="shared" si="6"/>
        <v>606.6800804442322</v>
      </c>
    </row>
    <row r="220" spans="2:60" ht="10.5" x14ac:dyDescent="0.25">
      <c r="B220" s="103">
        <f t="shared" si="11"/>
        <v>44813</v>
      </c>
      <c r="E220" s="4"/>
      <c r="K220" s="51" t="s">
        <v>94</v>
      </c>
      <c r="L220" s="105">
        <v>134</v>
      </c>
      <c r="M220" s="106">
        <v>10</v>
      </c>
      <c r="N220" s="51" t="s">
        <v>95</v>
      </c>
      <c r="O220" s="51" t="s">
        <v>96</v>
      </c>
      <c r="AB220" s="4">
        <f t="shared" si="12"/>
        <v>2.7100637443705389</v>
      </c>
      <c r="AC220" s="4">
        <f t="shared" si="7"/>
        <v>3.4357683923483404</v>
      </c>
      <c r="AF220" s="129">
        <f t="shared" si="13"/>
        <v>1271.082786301532</v>
      </c>
      <c r="AG220" s="130">
        <f t="shared" si="8"/>
        <v>9.8181786896015524</v>
      </c>
      <c r="AJ220" s="17"/>
      <c r="AK220" s="18"/>
      <c r="AM220" s="17">
        <f t="shared" si="9"/>
        <v>42.971067698808952</v>
      </c>
      <c r="AN220" s="18">
        <f t="shared" si="10"/>
        <v>42.196714406065709</v>
      </c>
      <c r="AP220" s="97">
        <f t="shared" si="4"/>
        <v>44818</v>
      </c>
      <c r="AQ220" s="98">
        <f t="shared" si="5"/>
        <v>42.971067698808952</v>
      </c>
      <c r="AR220" s="99">
        <f t="shared" si="6"/>
        <v>649.65114814304115</v>
      </c>
    </row>
    <row r="221" spans="2:60" ht="10.5" x14ac:dyDescent="0.25">
      <c r="B221" s="103">
        <f t="shared" si="11"/>
        <v>44814</v>
      </c>
      <c r="E221" s="4"/>
      <c r="K221" s="51" t="s">
        <v>97</v>
      </c>
      <c r="L221" s="107">
        <f>L220-L222</f>
        <v>120.6</v>
      </c>
      <c r="M221" s="108">
        <v>4.9000000000000004</v>
      </c>
      <c r="N221" s="51" t="s">
        <v>98</v>
      </c>
      <c r="O221" s="109">
        <f>M221-M224</f>
        <v>4.67</v>
      </c>
      <c r="AB221" s="4">
        <f t="shared" si="12"/>
        <v>2.6776036703110129</v>
      </c>
      <c r="AC221" s="4">
        <f t="shared" si="7"/>
        <v>3.414092815056879</v>
      </c>
      <c r="AF221" s="129">
        <f t="shared" si="13"/>
        <v>1332.4005007230317</v>
      </c>
      <c r="AG221" s="130">
        <f t="shared" si="8"/>
        <v>9.767843848561526</v>
      </c>
      <c r="AJ221" s="17"/>
      <c r="AK221" s="18"/>
      <c r="AM221" s="17">
        <f t="shared" si="9"/>
        <v>42.473209378582482</v>
      </c>
      <c r="AN221" s="18">
        <f t="shared" si="10"/>
        <v>41.696149843912586</v>
      </c>
      <c r="AP221" s="97">
        <f t="shared" si="4"/>
        <v>44819</v>
      </c>
      <c r="AQ221" s="98">
        <f t="shared" si="5"/>
        <v>42.473209378582482</v>
      </c>
      <c r="AR221" s="99">
        <f t="shared" si="6"/>
        <v>692.12435752162366</v>
      </c>
    </row>
    <row r="222" spans="2:60" x14ac:dyDescent="0.25">
      <c r="B222" s="103">
        <f t="shared" si="11"/>
        <v>44815</v>
      </c>
      <c r="K222" s="51" t="s">
        <v>99</v>
      </c>
      <c r="L222" s="107">
        <f>L220*M220%</f>
        <v>13.4</v>
      </c>
      <c r="M222" s="109">
        <f>L221*O222/10^6</f>
        <v>4.8239999999999998E-2</v>
      </c>
      <c r="N222" s="51" t="s">
        <v>100</v>
      </c>
      <c r="O222" s="106">
        <v>400</v>
      </c>
      <c r="AB222" s="4">
        <f t="shared" si="12"/>
        <v>2.6455323902088748</v>
      </c>
      <c r="AC222" s="4">
        <f t="shared" si="7"/>
        <v>3.3926890169497192</v>
      </c>
      <c r="AF222" s="129">
        <f t="shared" si="13"/>
        <v>1396.6762145308785</v>
      </c>
      <c r="AG222" s="130">
        <f t="shared" si="8"/>
        <v>9.7180224782108109</v>
      </c>
      <c r="AJ222" s="17"/>
      <c r="AK222" s="18"/>
      <c r="AM222" s="17">
        <f t="shared" si="9"/>
        <v>41.98111919306367</v>
      </c>
      <c r="AN222" s="18">
        <f t="shared" si="10"/>
        <v>41.207322089675031</v>
      </c>
      <c r="AP222" s="97">
        <f t="shared" si="4"/>
        <v>44820</v>
      </c>
      <c r="AQ222" s="98">
        <f t="shared" si="5"/>
        <v>41.98111919306367</v>
      </c>
      <c r="AR222" s="99">
        <f t="shared" si="6"/>
        <v>734.10547671468737</v>
      </c>
      <c r="AX222" s="4">
        <v>11532</v>
      </c>
      <c r="AY222" s="4">
        <f>AX222-AX224</f>
        <v>10</v>
      </c>
    </row>
    <row r="223" spans="2:60" x14ac:dyDescent="0.25">
      <c r="B223" s="103">
        <f t="shared" si="11"/>
        <v>44816</v>
      </c>
      <c r="M223" s="109">
        <f>M221-M222</f>
        <v>4.8517600000000005</v>
      </c>
      <c r="N223" s="51" t="s">
        <v>101</v>
      </c>
      <c r="AB223" s="4">
        <f t="shared" si="12"/>
        <v>2.6138452472435345</v>
      </c>
      <c r="AC223" s="4">
        <f t="shared" si="7"/>
        <v>3.3715519183186449</v>
      </c>
      <c r="AF223" s="129">
        <f t="shared" si="13"/>
        <v>1464.0526231998188</v>
      </c>
      <c r="AG223" s="130">
        <f t="shared" si="8"/>
        <v>9.6687067614728992</v>
      </c>
      <c r="AJ223" s="17"/>
      <c r="AK223" s="18"/>
      <c r="AM223" s="17">
        <f t="shared" si="9"/>
        <v>41.494730313243835</v>
      </c>
      <c r="AN223" s="18">
        <f t="shared" si="10"/>
        <v>40.729823134783487</v>
      </c>
      <c r="AP223" s="97">
        <f t="shared" si="4"/>
        <v>44821</v>
      </c>
      <c r="AQ223" s="98">
        <f t="shared" si="5"/>
        <v>41.494730313243835</v>
      </c>
      <c r="AR223" s="99">
        <f t="shared" si="6"/>
        <v>775.60020702793122</v>
      </c>
      <c r="AX223" s="4">
        <v>11543</v>
      </c>
      <c r="AY223" s="4">
        <f>AX223-AX224</f>
        <v>21</v>
      </c>
    </row>
    <row r="224" spans="2:60" x14ac:dyDescent="0.25">
      <c r="B224" s="103">
        <f t="shared" si="11"/>
        <v>44817</v>
      </c>
      <c r="K224" s="1"/>
      <c r="M224" s="106">
        <v>0.23000000000000009</v>
      </c>
      <c r="N224" s="51" t="s">
        <v>102</v>
      </c>
      <c r="AB224" s="4">
        <f t="shared" si="12"/>
        <v>2.5825376403719571</v>
      </c>
      <c r="AC224" s="4">
        <f t="shared" si="7"/>
        <v>3.3506765652618404</v>
      </c>
      <c r="AF224" s="129">
        <f t="shared" si="13"/>
        <v>1534.6793059107258</v>
      </c>
      <c r="AG224" s="130">
        <f t="shared" si="8"/>
        <v>9.6198890391463294</v>
      </c>
      <c r="AJ224" s="17"/>
      <c r="AK224" s="18"/>
      <c r="AM224" s="17">
        <f t="shared" si="9"/>
        <v>41.01397668438824</v>
      </c>
      <c r="AN224" s="18">
        <f t="shared" si="10"/>
        <v>40.263263665594856</v>
      </c>
      <c r="AP224" s="97">
        <f t="shared" ref="AP224:AP239" si="14">AP223+$C$212</f>
        <v>44822</v>
      </c>
      <c r="AQ224" s="98">
        <f t="shared" si="5"/>
        <v>41.01397668438824</v>
      </c>
      <c r="AR224" s="99">
        <f t="shared" si="6"/>
        <v>816.61418371231946</v>
      </c>
      <c r="AX224" s="4">
        <v>11522</v>
      </c>
    </row>
    <row r="225" spans="2:45" x14ac:dyDescent="0.25">
      <c r="B225" s="103">
        <f t="shared" si="11"/>
        <v>44818</v>
      </c>
      <c r="AB225" s="4">
        <f t="shared" si="12"/>
        <v>2.5516050236605898</v>
      </c>
      <c r="AC225" s="4">
        <f t="shared" si="7"/>
        <v>3.3300581258131317</v>
      </c>
      <c r="AF225" s="129">
        <f t="shared" si="13"/>
        <v>1608.7130576242791</v>
      </c>
      <c r="AG225" s="130">
        <f t="shared" si="8"/>
        <v>9.5715618059391048</v>
      </c>
      <c r="AJ225" s="17"/>
      <c r="AK225" s="18"/>
      <c r="AM225" s="17">
        <f t="shared" si="9"/>
        <v>40.538793017065416</v>
      </c>
      <c r="AN225" s="18">
        <f t="shared" si="10"/>
        <v>39.807272004768521</v>
      </c>
      <c r="AP225" s="97">
        <f t="shared" si="14"/>
        <v>44823</v>
      </c>
      <c r="AQ225" s="98">
        <f t="shared" si="5"/>
        <v>40.538793017065416</v>
      </c>
      <c r="AR225" s="99">
        <f t="shared" ref="AR225:AR288" si="15">AQ225+AR224</f>
        <v>857.15297672938482</v>
      </c>
    </row>
    <row r="226" spans="2:45" x14ac:dyDescent="0.25">
      <c r="B226" s="103">
        <f t="shared" si="11"/>
        <v>44819</v>
      </c>
      <c r="AB226" s="4">
        <f t="shared" si="12"/>
        <v>2.5210429056252739</v>
      </c>
      <c r="AC226" s="4">
        <f t="shared" si="7"/>
        <v>3.309691886213268</v>
      </c>
      <c r="AF226" s="129">
        <f t="shared" si="13"/>
        <v>1686.3182371740415</v>
      </c>
      <c r="AG226" s="130">
        <f t="shared" si="8"/>
        <v>9.5237177066220795</v>
      </c>
      <c r="AJ226" s="17"/>
      <c r="AK226" s="18"/>
      <c r="AM226" s="17">
        <f t="shared" si="9"/>
        <v>40.069114778280486</v>
      </c>
      <c r="AN226" s="18">
        <f t="shared" si="10"/>
        <v>39.3614931237721</v>
      </c>
      <c r="AP226" s="97">
        <f t="shared" si="14"/>
        <v>44824</v>
      </c>
      <c r="AQ226" s="98">
        <f t="shared" si="5"/>
        <v>40.069114778280486</v>
      </c>
      <c r="AR226" s="99">
        <f t="shared" si="15"/>
        <v>897.22209150766525</v>
      </c>
    </row>
    <row r="227" spans="2:45" x14ac:dyDescent="0.25">
      <c r="B227" s="103">
        <f t="shared" si="11"/>
        <v>44820</v>
      </c>
      <c r="AB227" s="4">
        <f t="shared" si="12"/>
        <v>2.4908468485790776</v>
      </c>
      <c r="AC227" s="4">
        <f t="shared" si="7"/>
        <v>3.2895732473171964</v>
      </c>
      <c r="AF227" s="129">
        <f t="shared" si="13"/>
        <v>1767.6671321517408</v>
      </c>
      <c r="AG227" s="130">
        <f t="shared" si="8"/>
        <v>9.4763495322970961</v>
      </c>
      <c r="AJ227" s="17"/>
      <c r="AK227" s="18"/>
      <c r="AM227" s="17">
        <f t="shared" si="9"/>
        <v>39.604878182711104</v>
      </c>
      <c r="AN227" s="18">
        <f t="shared" si="10"/>
        <v>38.925587721002522</v>
      </c>
      <c r="AP227" s="97">
        <f t="shared" si="14"/>
        <v>44825</v>
      </c>
      <c r="AQ227" s="98">
        <f t="shared" si="5"/>
        <v>39.604878182711104</v>
      </c>
      <c r="AR227" s="99">
        <f t="shared" si="15"/>
        <v>936.82696969037636</v>
      </c>
    </row>
    <row r="228" spans="2:45" x14ac:dyDescent="0.25">
      <c r="B228" s="103">
        <f t="shared" si="11"/>
        <v>44821</v>
      </c>
      <c r="AB228" s="4">
        <f t="shared" si="12"/>
        <v>2.4610124679879326</v>
      </c>
      <c r="AC228" s="4">
        <f t="shared" si="7"/>
        <v>3.2696977211315801</v>
      </c>
      <c r="AF228" s="129">
        <f t="shared" si="13"/>
        <v>1852.9403413948098</v>
      </c>
      <c r="AG228" s="130">
        <f t="shared" si="8"/>
        <v>9.4294502167759724</v>
      </c>
      <c r="AJ228" s="17"/>
      <c r="AK228" s="18"/>
      <c r="AM228" s="17">
        <f t="shared" si="9"/>
        <v>39.146020184045064</v>
      </c>
      <c r="AN228" s="18">
        <f t="shared" si="10"/>
        <v>38.499231360491933</v>
      </c>
      <c r="AP228" s="97">
        <f t="shared" si="14"/>
        <v>44826</v>
      </c>
      <c r="AQ228" s="98">
        <f t="shared" si="5"/>
        <v>39.146020184045064</v>
      </c>
      <c r="AR228" s="99">
        <f t="shared" si="15"/>
        <v>975.97298987442139</v>
      </c>
    </row>
    <row r="229" spans="2:45" x14ac:dyDescent="0.25">
      <c r="B229" s="103">
        <f t="shared" si="11"/>
        <v>44822</v>
      </c>
      <c r="AB229" s="4">
        <f t="shared" si="12"/>
        <v>2.4315354318339875</v>
      </c>
      <c r="AC229" s="4">
        <f t="shared" si="7"/>
        <v>3.2500609274770835</v>
      </c>
      <c r="AF229" s="129">
        <f t="shared" si="13"/>
        <v>1942.3271759253262</v>
      </c>
      <c r="AG229" s="130">
        <f t="shared" si="8"/>
        <v>9.3830128330664575</v>
      </c>
      <c r="AJ229" s="17"/>
      <c r="AK229" s="18"/>
      <c r="AM229" s="17">
        <f t="shared" si="9"/>
        <v>38.692478466418144</v>
      </c>
      <c r="AN229" s="18">
        <f t="shared" si="10"/>
        <v>38.082113666603306</v>
      </c>
      <c r="AP229" s="97">
        <f t="shared" si="14"/>
        <v>44827</v>
      </c>
      <c r="AQ229" s="98">
        <f t="shared" si="5"/>
        <v>38.692478466418144</v>
      </c>
      <c r="AR229" s="99">
        <f t="shared" si="15"/>
        <v>1014.6654683408395</v>
      </c>
    </row>
    <row r="230" spans="2:45" x14ac:dyDescent="0.25">
      <c r="B230" s="103">
        <f t="shared" si="11"/>
        <v>44823</v>
      </c>
      <c r="AB230" s="4">
        <f t="shared" si="12"/>
        <v>2.4024114599865922</v>
      </c>
      <c r="AC230" s="4">
        <f t="shared" si="7"/>
        <v>3.2306585907702132</v>
      </c>
      <c r="AF230" s="129">
        <f t="shared" si="13"/>
        <v>2036.0260792304755</v>
      </c>
      <c r="AG230" s="130">
        <f t="shared" si="8"/>
        <v>9.3370305899615413</v>
      </c>
      <c r="AJ230" s="17"/>
      <c r="AK230" s="18"/>
      <c r="AM230" s="17">
        <f t="shared" si="9"/>
        <v>38.244191435951272</v>
      </c>
      <c r="AN230" s="18">
        <f t="shared" si="10"/>
        <v>37.673937570515236</v>
      </c>
      <c r="AP230" s="97">
        <f t="shared" si="14"/>
        <v>44828</v>
      </c>
      <c r="AQ230" s="98">
        <f t="shared" si="5"/>
        <v>38.244191435951272</v>
      </c>
      <c r="AR230" s="99">
        <f t="shared" si="15"/>
        <v>1052.9096597767907</v>
      </c>
    </row>
    <row r="231" spans="2:45" x14ac:dyDescent="0.25">
      <c r="B231" s="103">
        <f t="shared" si="11"/>
        <v>44824</v>
      </c>
      <c r="AB231" s="4">
        <f t="shared" si="12"/>
        <v>2.3736363235808131</v>
      </c>
      <c r="AC231" s="4">
        <f t="shared" si="7"/>
        <v>3.2114865369197436</v>
      </c>
      <c r="AF231" s="129">
        <f t="shared" si="13"/>
        <v>2134.2450678175519</v>
      </c>
      <c r="AG231" s="130">
        <f t="shared" si="8"/>
        <v>9.2914968287285262</v>
      </c>
      <c r="AJ231" s="17"/>
      <c r="AK231" s="18"/>
      <c r="AM231" s="17">
        <f t="shared" si="9"/>
        <v>37.801098212385646</v>
      </c>
      <c r="AN231" s="18">
        <f t="shared" si="10"/>
        <v>37.27441860465116</v>
      </c>
      <c r="AP231" s="97">
        <f t="shared" si="14"/>
        <v>44829</v>
      </c>
      <c r="AQ231" s="98">
        <f t="shared" si="5"/>
        <v>37.801098212385646</v>
      </c>
      <c r="AR231" s="99">
        <f t="shared" si="15"/>
        <v>1090.7107579891763</v>
      </c>
    </row>
    <row r="232" spans="2:45" x14ac:dyDescent="0.25">
      <c r="B232" s="103">
        <f t="shared" si="11"/>
        <v>44825</v>
      </c>
      <c r="AB232" s="4">
        <f t="shared" si="12"/>
        <v>2.3452058444033899</v>
      </c>
      <c r="AC232" s="4">
        <f t="shared" si="7"/>
        <v>3.1925406903329994</v>
      </c>
      <c r="AF232" s="129">
        <f t="shared" si="13"/>
        <v>2237.2021930215815</v>
      </c>
      <c r="AG232" s="130">
        <f t="shared" si="8"/>
        <v>9.2464050198945404</v>
      </c>
      <c r="AJ232" s="17"/>
      <c r="AK232" s="18"/>
      <c r="AM232" s="17">
        <f t="shared" si="9"/>
        <v>37.363138620814787</v>
      </c>
      <c r="AN232" s="18">
        <f t="shared" si="10"/>
        <v>36.883284241531662</v>
      </c>
      <c r="AP232" s="97">
        <f t="shared" si="14"/>
        <v>44830</v>
      </c>
      <c r="AQ232" s="98">
        <f t="shared" si="5"/>
        <v>37.363138620814787</v>
      </c>
      <c r="AR232" s="99">
        <f t="shared" si="15"/>
        <v>1128.0738966099912</v>
      </c>
    </row>
    <row r="233" spans="2:45" x14ac:dyDescent="0.25">
      <c r="B233" s="103">
        <f t="shared" si="11"/>
        <v>44826</v>
      </c>
      <c r="AB233" s="4">
        <f t="shared" si="12"/>
        <v>2.3171158942860539</v>
      </c>
      <c r="AC233" s="4">
        <f t="shared" si="7"/>
        <v>3.1738170710274831</v>
      </c>
      <c r="AF233" s="129">
        <f t="shared" si="13"/>
        <v>2345.1260250907758</v>
      </c>
      <c r="AG233" s="130">
        <f t="shared" si="8"/>
        <v>9.2017487601251737</v>
      </c>
      <c r="AJ233" s="17"/>
      <c r="AK233" s="18"/>
      <c r="AM233" s="17">
        <f t="shared" si="9"/>
        <v>36.930253183512441</v>
      </c>
      <c r="AN233" s="18">
        <f t="shared" si="10"/>
        <v>36.500273273820369</v>
      </c>
      <c r="AP233" s="97">
        <f t="shared" si="14"/>
        <v>44831</v>
      </c>
      <c r="AQ233" s="98">
        <f t="shared" si="5"/>
        <v>36.930253183512441</v>
      </c>
      <c r="AR233" s="99">
        <f t="shared" si="15"/>
        <v>1165.0041497935035</v>
      </c>
    </row>
    <row r="234" spans="2:45" x14ac:dyDescent="0.25">
      <c r="B234" s="103">
        <f t="shared" si="11"/>
        <v>44827</v>
      </c>
      <c r="AB234" s="4">
        <f t="shared" si="12"/>
        <v>2.2893623945061066</v>
      </c>
      <c r="AC234" s="4">
        <f t="shared" si="7"/>
        <v>3.1553117918435478</v>
      </c>
      <c r="AF234" s="129">
        <f t="shared" si="13"/>
        <v>2458.2561606245517</v>
      </c>
      <c r="AG234" s="130">
        <f t="shared" si="8"/>
        <v>9.1575217691931492</v>
      </c>
      <c r="AJ234" s="17"/>
      <c r="AK234" s="18"/>
      <c r="AM234" s="17">
        <f t="shared" si="9"/>
        <v>36.502383111855103</v>
      </c>
      <c r="AN234" s="18">
        <f t="shared" si="10"/>
        <v>36.125135232600073</v>
      </c>
      <c r="AP234" s="97">
        <f t="shared" si="14"/>
        <v>44832</v>
      </c>
      <c r="AQ234" s="98">
        <f t="shared" si="5"/>
        <v>36.502383111855103</v>
      </c>
      <c r="AR234" s="99">
        <f t="shared" si="15"/>
        <v>1201.5065329053587</v>
      </c>
    </row>
    <row r="235" spans="2:45" x14ac:dyDescent="0.25">
      <c r="B235" s="103">
        <f t="shared" si="11"/>
        <v>44828</v>
      </c>
      <c r="AB235" s="4">
        <f t="shared" si="12"/>
        <v>2.2619413151941794</v>
      </c>
      <c r="AC235" s="4">
        <f t="shared" si="7"/>
        <v>3.1370210557540172</v>
      </c>
      <c r="AF235" s="129">
        <f t="shared" si="13"/>
        <v>2576.8437544906142</v>
      </c>
      <c r="AG235" s="130">
        <f t="shared" si="8"/>
        <v>9.1137178870339692</v>
      </c>
      <c r="AJ235" s="17"/>
      <c r="AK235" s="18"/>
      <c r="AM235" s="17">
        <f t="shared" si="9"/>
        <v>36.079470298338137</v>
      </c>
      <c r="AN235" s="18">
        <f t="shared" si="10"/>
        <v>35.757629841156522</v>
      </c>
      <c r="AP235" s="97">
        <f t="shared" si="14"/>
        <v>44833</v>
      </c>
      <c r="AQ235" s="98">
        <f t="shared" si="5"/>
        <v>36.079470298338137</v>
      </c>
      <c r="AR235" s="99">
        <f t="shared" si="15"/>
        <v>1237.5860032036967</v>
      </c>
    </row>
    <row r="236" spans="2:45" x14ac:dyDescent="0.25">
      <c r="B236" s="103">
        <f t="shared" si="11"/>
        <v>44829</v>
      </c>
      <c r="AB236" s="4">
        <f t="shared" si="12"/>
        <v>2.2348486747490894</v>
      </c>
      <c r="AC236" s="4">
        <f t="shared" si="7"/>
        <v>3.1189411532668374</v>
      </c>
      <c r="AF236" s="129">
        <f t="shared" si="13"/>
        <v>2701.1520774020041</v>
      </c>
      <c r="AG236" s="130">
        <f t="shared" si="8"/>
        <v>9.070331070885695</v>
      </c>
      <c r="AJ236" s="17"/>
      <c r="AK236" s="18"/>
      <c r="AM236" s="17">
        <f t="shared" si="9"/>
        <v>35.661457308684412</v>
      </c>
      <c r="AN236" s="18">
        <f t="shared" si="10"/>
        <v>35.397526501766784</v>
      </c>
      <c r="AP236" s="97">
        <f t="shared" si="14"/>
        <v>44834</v>
      </c>
      <c r="AQ236" s="98">
        <f t="shared" si="5"/>
        <v>35.661457308684412</v>
      </c>
      <c r="AR236" s="99">
        <f t="shared" si="15"/>
        <v>1273.2474605123812</v>
      </c>
      <c r="AS236" s="110">
        <f>AVERAGE(AQ207:AQ236)</f>
        <v>3341.5545807373264</v>
      </c>
    </row>
    <row r="237" spans="2:45" x14ac:dyDescent="0.25">
      <c r="B237" s="103">
        <f t="shared" si="11"/>
        <v>44830</v>
      </c>
      <c r="AB237" s="4">
        <f t="shared" si="12"/>
        <v>2.2080805392597007</v>
      </c>
      <c r="AC237" s="4">
        <f t="shared" si="7"/>
        <v>3.1010684599170335</v>
      </c>
      <c r="AF237" s="129">
        <f t="shared" si="13"/>
        <v>2831.4571003919764</v>
      </c>
      <c r="AG237" s="130">
        <f t="shared" si="8"/>
        <v>9.0273553925100032</v>
      </c>
      <c r="AJ237" s="17"/>
      <c r="AK237" s="18"/>
      <c r="AM237" s="17">
        <f t="shared" si="9"/>
        <v>35.248287374044374</v>
      </c>
      <c r="AN237" s="18">
        <f t="shared" si="10"/>
        <v>35.044603813188736</v>
      </c>
      <c r="AP237" s="111">
        <f t="shared" si="14"/>
        <v>44835</v>
      </c>
      <c r="AQ237" s="112">
        <f t="shared" si="5"/>
        <v>35.248287374044374</v>
      </c>
      <c r="AR237" s="113">
        <f t="shared" si="15"/>
        <v>1308.4957478864255</v>
      </c>
    </row>
    <row r="238" spans="2:45" x14ac:dyDescent="0.25">
      <c r="B238" s="103">
        <f t="shared" si="11"/>
        <v>44831</v>
      </c>
      <c r="AB238" s="4">
        <f t="shared" si="12"/>
        <v>2.1816330219337141</v>
      </c>
      <c r="AC238" s="4">
        <f t="shared" si="7"/>
        <v>3.0833994338444071</v>
      </c>
      <c r="AF238" s="129">
        <f t="shared" si="13"/>
        <v>2968.0481074842369</v>
      </c>
      <c r="AG238" s="130">
        <f t="shared" si="8"/>
        <v>8.9847850354918943</v>
      </c>
      <c r="AJ238" s="17"/>
      <c r="AK238" s="18"/>
      <c r="AM238" s="17">
        <f t="shared" si="9"/>
        <v>34.839904383286431</v>
      </c>
      <c r="AN238" s="18">
        <f t="shared" si="10"/>
        <v>34.698649116730166</v>
      </c>
      <c r="AP238" s="111">
        <f t="shared" si="14"/>
        <v>44836</v>
      </c>
      <c r="AQ238" s="112">
        <f t="shared" si="5"/>
        <v>34.839904383286431</v>
      </c>
      <c r="AR238" s="113">
        <f t="shared" si="15"/>
        <v>1343.335652269712</v>
      </c>
    </row>
    <row r="239" spans="2:45" x14ac:dyDescent="0.25">
      <c r="B239" s="103">
        <f t="shared" si="11"/>
        <v>44832</v>
      </c>
      <c r="AB239" s="4">
        <f t="shared" si="12"/>
        <v>2.1555022825332926</v>
      </c>
      <c r="AC239" s="4">
        <f t="shared" si="7"/>
        <v>3.0659306134535718</v>
      </c>
      <c r="AF239" s="129">
        <f t="shared" si="13"/>
        <v>3111.2283379187456</v>
      </c>
      <c r="AG239" s="130">
        <f t="shared" si="8"/>
        <v>8.9426142926154455</v>
      </c>
      <c r="AJ239" s="17"/>
      <c r="AK239" s="18"/>
      <c r="AM239" s="17">
        <f t="shared" si="9"/>
        <v>34.436252875376738</v>
      </c>
      <c r="AN239" s="18">
        <f t="shared" si="10"/>
        <v>34.359458068941862</v>
      </c>
      <c r="AP239" s="111">
        <f t="shared" si="14"/>
        <v>44837</v>
      </c>
      <c r="AQ239" s="112">
        <f t="shared" si="5"/>
        <v>34.436252875376738</v>
      </c>
      <c r="AR239" s="113">
        <f t="shared" si="15"/>
        <v>1377.7719051450888</v>
      </c>
    </row>
    <row r="240" spans="2:45" x14ac:dyDescent="0.25">
      <c r="B240" s="103">
        <f t="shared" si="11"/>
        <v>44833</v>
      </c>
      <c r="AB240" s="4">
        <f t="shared" si="12"/>
        <v>2.1296845268174547</v>
      </c>
      <c r="AC240" s="4">
        <f t="shared" si="7"/>
        <v>3.048658615153085</v>
      </c>
      <c r="AF240" s="129">
        <f t="shared" si="13"/>
        <v>3261.315659358816</v>
      </c>
      <c r="AG240" s="130">
        <f t="shared" si="8"/>
        <v>8.9008375633131003</v>
      </c>
      <c r="AJ240" s="17"/>
      <c r="AK240" s="18"/>
      <c r="AM240" s="17">
        <f t="shared" si="9"/>
        <v>34.037278031847208</v>
      </c>
      <c r="AN240" s="18">
        <f t="shared" si="10"/>
        <v>34.02683423913043</v>
      </c>
      <c r="AP240" s="111">
        <f t="shared" ref="AP240:AP255" si="16">AP239+$C$212</f>
        <v>44838</v>
      </c>
      <c r="AQ240" s="112">
        <f t="shared" si="5"/>
        <v>34.037278031847208</v>
      </c>
      <c r="AR240" s="113">
        <f t="shared" si="15"/>
        <v>1411.8091831769359</v>
      </c>
    </row>
    <row r="241" spans="2:44" x14ac:dyDescent="0.25">
      <c r="B241" s="103">
        <f t="shared" si="11"/>
        <v>44834</v>
      </c>
      <c r="AB241" s="4">
        <f t="shared" si="12"/>
        <v>2.1041760059911372</v>
      </c>
      <c r="AC241" s="4">
        <f t="shared" si="7"/>
        <v>3.0315801311705708</v>
      </c>
      <c r="AF241" s="129">
        <f t="shared" si="13"/>
        <v>3418.6432735740946</v>
      </c>
      <c r="AG241" s="130">
        <f t="shared" si="8"/>
        <v>8.8594493511861394</v>
      </c>
      <c r="AJ241" s="17"/>
      <c r="AK241" s="18"/>
      <c r="AM241" s="17">
        <f t="shared" si="9"/>
        <v>33.642925669350838</v>
      </c>
      <c r="AN241" s="18">
        <f t="shared" si="10"/>
        <v>33.700588730025231</v>
      </c>
      <c r="AP241" s="111">
        <f t="shared" si="16"/>
        <v>44839</v>
      </c>
      <c r="AQ241" s="112">
        <f t="shared" si="5"/>
        <v>33.642925669350838</v>
      </c>
      <c r="AR241" s="113">
        <f t="shared" si="15"/>
        <v>1445.4521088462868</v>
      </c>
    </row>
    <row r="242" spans="2:44" s="125" customFormat="1" x14ac:dyDescent="0.25">
      <c r="B242" s="133">
        <f t="shared" si="11"/>
        <v>44835</v>
      </c>
      <c r="C242" s="106"/>
      <c r="D242" s="106"/>
      <c r="E242" s="134"/>
      <c r="F242" s="106"/>
      <c r="G242" s="106"/>
      <c r="H242" s="106"/>
      <c r="I242" s="106"/>
      <c r="J242" s="106"/>
      <c r="K242" s="106"/>
      <c r="L242" s="106"/>
      <c r="M242" s="106"/>
      <c r="N242" s="106"/>
      <c r="O242" s="106"/>
      <c r="P242" s="106"/>
      <c r="Q242" s="106"/>
      <c r="R242" s="106"/>
      <c r="S242" s="106"/>
      <c r="T242" s="106"/>
      <c r="U242" s="106"/>
      <c r="V242" s="106"/>
      <c r="W242" s="106"/>
      <c r="X242" s="106"/>
      <c r="Y242" s="106"/>
      <c r="AB242" s="125">
        <f t="shared" si="12"/>
        <v>2.078973016160869</v>
      </c>
      <c r="AC242" s="125">
        <f t="shared" si="7"/>
        <v>3.0146919274408694</v>
      </c>
      <c r="AF242" s="138">
        <f>$AG$4*EXP(-$AG$8*(B242-$AE$4))</f>
        <v>3583.5604561660653</v>
      </c>
      <c r="AG242" s="128">
        <f>$AG$15/(1+$AG$19*(B242-$AE$15))</f>
        <v>8.81844426159401</v>
      </c>
      <c r="AJ242" s="135">
        <v>90</v>
      </c>
      <c r="AK242" s="128">
        <v>90</v>
      </c>
      <c r="AM242" s="135">
        <f t="shared" si="9"/>
        <v>33.253142232303233</v>
      </c>
      <c r="AN242" s="128">
        <f t="shared" si="10"/>
        <v>33.38053982005998</v>
      </c>
      <c r="AP242" s="136">
        <f t="shared" si="16"/>
        <v>44840</v>
      </c>
      <c r="AQ242" s="126">
        <f t="shared" si="5"/>
        <v>-56.746857767696767</v>
      </c>
      <c r="AR242" s="137">
        <f t="shared" si="15"/>
        <v>1388.70525107859</v>
      </c>
    </row>
    <row r="243" spans="2:44" x14ac:dyDescent="0.25">
      <c r="B243" s="103">
        <f t="shared" si="11"/>
        <v>44836</v>
      </c>
      <c r="AB243" s="4">
        <f t="shared" si="12"/>
        <v>2.0540718977969483</v>
      </c>
      <c r="AC243" s="4">
        <f t="shared" si="7"/>
        <v>2.9979908415643868</v>
      </c>
      <c r="AF243" s="129">
        <f t="shared" si="13"/>
        <v>3756.4333319782963</v>
      </c>
      <c r="AG243" s="130">
        <f t="shared" si="8"/>
        <v>8.7778169993102857</v>
      </c>
      <c r="AJ243" s="17">
        <f>$AJ$242*EXP(-$AK$8*(B243-$B$242))</f>
        <v>88.957269362389511</v>
      </c>
      <c r="AK243" s="18">
        <f>$AK$242/(1+$AK$19*(B243-$B$242))</f>
        <v>88.737696850393689</v>
      </c>
      <c r="AM243" s="17">
        <f t="shared" si="9"/>
        <v>32.867874785609438</v>
      </c>
      <c r="AN243" s="18">
        <f t="shared" si="10"/>
        <v>33.066512625845846</v>
      </c>
      <c r="AP243" s="111">
        <f t="shared" si="16"/>
        <v>44841</v>
      </c>
      <c r="AQ243" s="112">
        <f t="shared" si="5"/>
        <v>-56.089394576780073</v>
      </c>
      <c r="AR243" s="113">
        <f t="shared" si="15"/>
        <v>1332.61585650181</v>
      </c>
    </row>
    <row r="244" spans="2:44" x14ac:dyDescent="0.25">
      <c r="B244" s="103">
        <f t="shared" si="11"/>
        <v>44837</v>
      </c>
      <c r="AB244" s="4">
        <f t="shared" si="12"/>
        <v>2.029469035202081</v>
      </c>
      <c r="AC244" s="4">
        <f>$AC$15/(1+$AC$19*(B244-$AA$15))</f>
        <v>2.9814737808329306</v>
      </c>
      <c r="AF244" s="129">
        <f t="shared" si="13"/>
        <v>3937.6456879129205</v>
      </c>
      <c r="AG244" s="130">
        <f t="shared" si="8"/>
        <v>8.7375623662431163</v>
      </c>
      <c r="AJ244" s="17">
        <f>$AJ$242*EXP(-$AK$8*(B244-$B$242))</f>
        <v>87.92661969347472</v>
      </c>
      <c r="AK244" s="18">
        <f>$AK$242/(1+$AK$19*(B244-$B$242))</f>
        <v>87.51031303081777</v>
      </c>
      <c r="AM244" s="17">
        <f t="shared" si="9"/>
        <v>32.487071007474995</v>
      </c>
      <c r="AN244" s="18">
        <f t="shared" si="10"/>
        <v>32.758338783518639</v>
      </c>
      <c r="AP244" s="111">
        <f t="shared" si="16"/>
        <v>44842</v>
      </c>
      <c r="AQ244" s="112">
        <f t="shared" si="5"/>
        <v>-55.439548685999725</v>
      </c>
      <c r="AR244" s="113">
        <f t="shared" si="15"/>
        <v>1277.1763078158103</v>
      </c>
    </row>
    <row r="245" spans="2:44" x14ac:dyDescent="0.25">
      <c r="B245" s="103">
        <f t="shared" si="11"/>
        <v>44838</v>
      </c>
      <c r="AB245" s="4">
        <f t="shared" si="12"/>
        <v>2.0051608559863641</v>
      </c>
      <c r="AC245" s="4">
        <f t="shared" si="7"/>
        <v>2.9651377203204481</v>
      </c>
      <c r="AF245" s="129">
        <f t="shared" si="13"/>
        <v>4127.5998249577888</v>
      </c>
      <c r="AG245" s="130">
        <f t="shared" si="8"/>
        <v>8.6976752592181281</v>
      </c>
      <c r="AJ245" s="17">
        <f t="shared" ref="AJ245:AJ308" si="17">$AJ$242*EXP(-$AK$8*(B245-$B$242))</f>
        <v>86.907911024409032</v>
      </c>
      <c r="AK245" s="18">
        <f t="shared" ref="AK245:AK308" si="18">$AK$242/(1+$AK$19*(B245-$B$242))</f>
        <v>86.31641933939683</v>
      </c>
      <c r="AM245" s="17">
        <f t="shared" si="9"/>
        <v>32.110679182300302</v>
      </c>
      <c r="AN245" s="18">
        <f t="shared" si="10"/>
        <v>32.455856147740157</v>
      </c>
      <c r="AP245" s="111">
        <f t="shared" si="16"/>
        <v>44843</v>
      </c>
      <c r="AQ245" s="112">
        <f t="shared" si="5"/>
        <v>-54.797231842108729</v>
      </c>
      <c r="AR245" s="113">
        <f t="shared" si="15"/>
        <v>1222.3790759737017</v>
      </c>
    </row>
    <row r="246" spans="2:44" x14ac:dyDescent="0.25">
      <c r="B246" s="103">
        <f t="shared" si="11"/>
        <v>44839</v>
      </c>
      <c r="AB246" s="4">
        <f t="shared" si="12"/>
        <v>1.9811438305485738</v>
      </c>
      <c r="AC246" s="4">
        <f t="shared" si="7"/>
        <v>2.9489797010361891</v>
      </c>
      <c r="AF246" s="129">
        <f t="shared" si="13"/>
        <v>4326.7174513158825</v>
      </c>
      <c r="AG246" s="130">
        <f t="shared" si="8"/>
        <v>8.6581506678217792</v>
      </c>
      <c r="AJ246" s="17">
        <f t="shared" si="17"/>
        <v>85.901005008010387</v>
      </c>
      <c r="AK246" s="18">
        <f t="shared" si="18"/>
        <v>85.154663518299884</v>
      </c>
      <c r="AM246" s="17">
        <f t="shared" si="9"/>
        <v>31.738648193657355</v>
      </c>
      <c r="AN246" s="18">
        <f t="shared" si="10"/>
        <v>32.15890850722311</v>
      </c>
      <c r="AP246" s="111">
        <f t="shared" si="16"/>
        <v>44844</v>
      </c>
      <c r="AQ246" s="112">
        <f t="shared" si="5"/>
        <v>-54.162356814353032</v>
      </c>
      <c r="AR246" s="113">
        <f t="shared" si="15"/>
        <v>1168.2167191593487</v>
      </c>
    </row>
    <row r="247" spans="2:44" x14ac:dyDescent="0.25">
      <c r="B247" s="103">
        <f t="shared" si="11"/>
        <v>44840</v>
      </c>
      <c r="AB247" s="4">
        <f t="shared" si="12"/>
        <v>1.9574144715636554</v>
      </c>
      <c r="AC247" s="4">
        <f t="shared" si="7"/>
        <v>2.9329968281379277</v>
      </c>
      <c r="AF247" s="129">
        <f t="shared" si="13"/>
        <v>4535.4406186197739</v>
      </c>
      <c r="AG247" s="130">
        <f t="shared" si="8"/>
        <v>8.6189836723032318</v>
      </c>
      <c r="AJ247" s="17">
        <f t="shared" si="17"/>
        <v>84.905764899972795</v>
      </c>
      <c r="AK247" s="18">
        <f t="shared" si="18"/>
        <v>84.023765144454799</v>
      </c>
      <c r="AM247" s="17">
        <f t="shared" si="9"/>
        <v>31.37092751734772</v>
      </c>
      <c r="AN247" s="18">
        <f t="shared" si="10"/>
        <v>31.867345315730869</v>
      </c>
      <c r="AP247" s="111">
        <f t="shared" si="16"/>
        <v>44845</v>
      </c>
      <c r="AQ247" s="112">
        <f t="shared" si="5"/>
        <v>-53.534837382625071</v>
      </c>
      <c r="AR247" s="113">
        <f t="shared" si="15"/>
        <v>1114.6818817767237</v>
      </c>
    </row>
    <row r="248" spans="2:44" x14ac:dyDescent="0.25">
      <c r="B248" s="103">
        <f t="shared" si="11"/>
        <v>44841</v>
      </c>
      <c r="AB248" s="4">
        <f t="shared" si="12"/>
        <v>1.9339693334763584</v>
      </c>
      <c r="AC248" s="4">
        <f t="shared" si="7"/>
        <v>2.9171862692029711</v>
      </c>
      <c r="AF248" s="129">
        <f t="shared" si="13"/>
        <v>4754.2327033095462</v>
      </c>
      <c r="AG248" s="130">
        <f t="shared" si="8"/>
        <v>8.580169441532929</v>
      </c>
      <c r="AJ248" s="17">
        <f t="shared" si="17"/>
        <v>83.922055540295517</v>
      </c>
      <c r="AK248" s="18">
        <f t="shared" si="18"/>
        <v>82.922510922051046</v>
      </c>
      <c r="AM248" s="17">
        <f t="shared" si="9"/>
        <v>31.007467214541094</v>
      </c>
      <c r="AN248" s="18">
        <f t="shared" si="10"/>
        <v>31.581021437578812</v>
      </c>
      <c r="AP248" s="111">
        <f t="shared" si="16"/>
        <v>44846</v>
      </c>
      <c r="AQ248" s="112">
        <f t="shared" si="5"/>
        <v>-52.914588325754423</v>
      </c>
      <c r="AR248" s="113">
        <f t="shared" si="15"/>
        <v>1061.7672934509692</v>
      </c>
    </row>
    <row r="249" spans="2:44" x14ac:dyDescent="0.25">
      <c r="B249" s="103">
        <f t="shared" si="11"/>
        <v>44842</v>
      </c>
      <c r="AB249" s="4">
        <f t="shared" si="12"/>
        <v>1.9108050120009321</v>
      </c>
      <c r="AC249" s="4">
        <f t="shared" si="7"/>
        <v>2.9015452525547918</v>
      </c>
      <c r="AF249" s="129">
        <f t="shared" si="13"/>
        <v>4983.5794353529564</v>
      </c>
      <c r="AG249" s="130">
        <f t="shared" si="8"/>
        <v>8.5417032310160774</v>
      </c>
      <c r="AJ249" s="17">
        <f t="shared" si="17"/>
        <v>82.949743334927575</v>
      </c>
      <c r="AK249" s="18">
        <f t="shared" si="18"/>
        <v>81.849750340444842</v>
      </c>
      <c r="AM249" s="17">
        <f t="shared" si="9"/>
        <v>30.648217924993265</v>
      </c>
      <c r="AN249" s="18">
        <f t="shared" si="10"/>
        <v>31.299796906733324</v>
      </c>
      <c r="AP249" s="111">
        <f t="shared" si="16"/>
        <v>44847</v>
      </c>
      <c r="AQ249" s="112">
        <f t="shared" si="5"/>
        <v>-52.301525409934314</v>
      </c>
      <c r="AR249" s="113">
        <f t="shared" si="15"/>
        <v>1009.4657680410348</v>
      </c>
    </row>
    <row r="250" spans="2:44" x14ac:dyDescent="0.25">
      <c r="B250" s="103">
        <f t="shared" si="11"/>
        <v>44843</v>
      </c>
      <c r="AB250" s="4">
        <f t="shared" si="12"/>
        <v>1.8879181436268193</v>
      </c>
      <c r="AC250" s="4">
        <f t="shared" si="7"/>
        <v>2.8860710656432076</v>
      </c>
      <c r="AF250" s="129">
        <f t="shared" si="13"/>
        <v>5223.9899765915661</v>
      </c>
      <c r="AG250" s="130">
        <f t="shared" si="8"/>
        <v>8.50358038095934</v>
      </c>
      <c r="AJ250" s="17">
        <f t="shared" si="17"/>
        <v>81.988696237624737</v>
      </c>
      <c r="AK250" s="18">
        <f t="shared" si="18"/>
        <v>80.804391664799468</v>
      </c>
      <c r="AM250" s="17">
        <f t="shared" si="9"/>
        <v>30.293130860342671</v>
      </c>
      <c r="AN250" s="18">
        <f t="shared" si="10"/>
        <v>31.023536698668316</v>
      </c>
      <c r="AP250" s="111">
        <f t="shared" si="16"/>
        <v>44848</v>
      </c>
      <c r="AQ250" s="112">
        <f t="shared" si="5"/>
        <v>-51.695565377282065</v>
      </c>
      <c r="AR250" s="113">
        <f t="shared" si="15"/>
        <v>957.7702026637528</v>
      </c>
    </row>
    <row r="251" spans="2:44" x14ac:dyDescent="0.25">
      <c r="B251" s="103">
        <f t="shared" si="11"/>
        <v>44844</v>
      </c>
      <c r="AB251" s="4">
        <f t="shared" si="12"/>
        <v>1.8653054051302624</v>
      </c>
      <c r="AC251" s="4">
        <f t="shared" si="7"/>
        <v>2.8707610534761141</v>
      </c>
      <c r="AF251" s="129">
        <f t="shared" si="13"/>
        <v>5475.9980511068907</v>
      </c>
      <c r="AG251" s="130">
        <f t="shared" si="8"/>
        <v>8.465796314389058</v>
      </c>
      <c r="AJ251" s="17">
        <f t="shared" si="17"/>
        <v>81.038783732016839</v>
      </c>
      <c r="AK251" s="18">
        <f t="shared" si="18"/>
        <v>79.785398230088489</v>
      </c>
      <c r="AM251" s="17">
        <f t="shared" si="9"/>
        <v>29.942157797484636</v>
      </c>
      <c r="AN251" s="18">
        <f t="shared" si="10"/>
        <v>30.752110514198002</v>
      </c>
      <c r="AP251" s="111">
        <f t="shared" si="16"/>
        <v>44849</v>
      </c>
      <c r="AQ251" s="112">
        <f t="shared" si="5"/>
        <v>-51.096625934532199</v>
      </c>
      <c r="AR251" s="113">
        <f t="shared" si="15"/>
        <v>906.6735767292206</v>
      </c>
    </row>
    <row r="252" spans="2:44" x14ac:dyDescent="0.25">
      <c r="B252" s="103">
        <f t="shared" si="11"/>
        <v>44845</v>
      </c>
      <c r="AB252" s="4">
        <f t="shared" si="12"/>
        <v>1.8429635130917685</v>
      </c>
      <c r="AC252" s="4">
        <f t="shared" si="7"/>
        <v>2.8556126171008733</v>
      </c>
      <c r="AF252" s="129">
        <f t="shared" si="13"/>
        <v>5740.1631301159987</v>
      </c>
      <c r="AG252" s="130">
        <f t="shared" si="8"/>
        <v>8.4283465353194096</v>
      </c>
      <c r="AJ252" s="17">
        <f t="shared" si="17"/>
        <v>80.099876813882801</v>
      </c>
      <c r="AK252" s="18">
        <f t="shared" si="18"/>
        <v>78.791785012016604</v>
      </c>
      <c r="AM252" s="17">
        <f t="shared" si="9"/>
        <v>29.595251072022361</v>
      </c>
      <c r="AN252" s="18">
        <f t="shared" si="10"/>
        <v>30.485392574558734</v>
      </c>
      <c r="AP252" s="111">
        <f t="shared" si="16"/>
        <v>44850</v>
      </c>
      <c r="AQ252" s="112">
        <f t="shared" si="5"/>
        <v>-50.504625741860437</v>
      </c>
      <c r="AR252" s="113">
        <f t="shared" si="15"/>
        <v>856.16895098736018</v>
      </c>
    </row>
    <row r="253" spans="2:44" x14ac:dyDescent="0.25">
      <c r="B253" s="103">
        <f t="shared" si="11"/>
        <v>44846</v>
      </c>
      <c r="AB253" s="4">
        <f t="shared" si="12"/>
        <v>1.8208892234193466</v>
      </c>
      <c r="AC253" s="4">
        <f t="shared" si="7"/>
        <v>2.840623212133528</v>
      </c>
      <c r="AF253" s="129">
        <f t="shared" si="13"/>
        <v>6017.07167402714</v>
      </c>
      <c r="AG253" s="130">
        <f t="shared" si="8"/>
        <v>8.3912266269690008</v>
      </c>
      <c r="AJ253" s="17">
        <f t="shared" si="17"/>
        <v>79.171847973631003</v>
      </c>
      <c r="AK253" s="18">
        <f t="shared" si="18"/>
        <v>77.822615451014244</v>
      </c>
      <c r="AM253" s="17">
        <f t="shared" si="9"/>
        <v>29.252363571793783</v>
      </c>
      <c r="AN253" s="18">
        <f t="shared" si="10"/>
        <v>30.223261427062901</v>
      </c>
      <c r="AP253" s="111">
        <f t="shared" si="16"/>
        <v>44851</v>
      </c>
      <c r="AQ253" s="112">
        <f t="shared" si="5"/>
        <v>-49.919484401837224</v>
      </c>
      <c r="AR253" s="113">
        <f t="shared" si="15"/>
        <v>806.2494665855229</v>
      </c>
    </row>
    <row r="254" spans="2:44" x14ac:dyDescent="0.25">
      <c r="B254" s="103">
        <f t="shared" si="11"/>
        <v>44847</v>
      </c>
      <c r="AB254" s="4">
        <f t="shared" si="12"/>
        <v>1.7990793308774595</v>
      </c>
      <c r="AC254" s="4">
        <f t="shared" si="7"/>
        <v>2.8257903473340971</v>
      </c>
      <c r="AF254" s="129">
        <f t="shared" si="13"/>
        <v>6307.3384344127744</v>
      </c>
      <c r="AG254" s="130">
        <f t="shared" si="8"/>
        <v>8.3544322500243613</v>
      </c>
      <c r="AJ254" s="17">
        <f t="shared" si="17"/>
        <v>78.254571178982729</v>
      </c>
      <c r="AK254" s="18">
        <f t="shared" si="18"/>
        <v>76.876998507780868</v>
      </c>
      <c r="AM254" s="17">
        <f t="shared" si="9"/>
        <v>28.913448730473444</v>
      </c>
      <c r="AN254" s="18">
        <f t="shared" si="10"/>
        <v>29.965599760693983</v>
      </c>
      <c r="AP254" s="111">
        <f t="shared" si="16"/>
        <v>44852</v>
      </c>
      <c r="AQ254" s="112">
        <f t="shared" si="5"/>
        <v>-49.341122448509282</v>
      </c>
      <c r="AR254" s="113">
        <f t="shared" si="15"/>
        <v>756.90834413701361</v>
      </c>
    </row>
    <row r="255" spans="2:44" x14ac:dyDescent="0.25">
      <c r="B255" s="103">
        <f t="shared" si="11"/>
        <v>44848</v>
      </c>
      <c r="AB255" s="4">
        <f t="shared" si="12"/>
        <v>1.7775306686216166</v>
      </c>
      <c r="AC255" s="4">
        <f t="shared" si="7"/>
        <v>2.8111115832262756</v>
      </c>
      <c r="AF255" s="129">
        <f t="shared" si="13"/>
        <v>6611.6078187904832</v>
      </c>
      <c r="AG255" s="130">
        <f t="shared" si="8"/>
        <v>8.3179591409489202</v>
      </c>
      <c r="AJ255" s="17">
        <f t="shared" si="17"/>
        <v>77.347921857856107</v>
      </c>
      <c r="AK255" s="18">
        <f t="shared" si="18"/>
        <v>75.954085930918282</v>
      </c>
      <c r="AM255" s="17">
        <f t="shared" si="9"/>
        <v>28.578460521248505</v>
      </c>
      <c r="AN255" s="18">
        <f t="shared" si="10"/>
        <v>29.712294231054425</v>
      </c>
      <c r="AP255" s="111">
        <f t="shared" si="16"/>
        <v>44853</v>
      </c>
      <c r="AQ255" s="112">
        <f t="shared" si="5"/>
        <v>-48.769461336607606</v>
      </c>
      <c r="AR255" s="113">
        <f t="shared" si="15"/>
        <v>708.13888280040601</v>
      </c>
    </row>
    <row r="256" spans="2:44" x14ac:dyDescent="0.25">
      <c r="B256" s="103">
        <f t="shared" si="11"/>
        <v>44849</v>
      </c>
      <c r="AB256" s="4">
        <f t="shared" si="12"/>
        <v>1.756240107738541</v>
      </c>
      <c r="AC256" s="4">
        <f t="shared" si="7"/>
        <v>2.7965845307599326</v>
      </c>
      <c r="AF256" s="129">
        <f t="shared" si="13"/>
        <v>6930.5553212416607</v>
      </c>
      <c r="AG256" s="130">
        <f t="shared" si="8"/>
        <v>8.2818031103360976</v>
      </c>
      <c r="AJ256" s="17">
        <f t="shared" si="17"/>
        <v>76.451776881448467</v>
      </c>
      <c r="AK256" s="18">
        <f t="shared" si="18"/>
        <v>75.053069719042654</v>
      </c>
      <c r="AM256" s="17">
        <f t="shared" si="9"/>
        <v>28.247353450567982</v>
      </c>
      <c r="AN256" s="18">
        <f t="shared" si="10"/>
        <v>29.463235294117645</v>
      </c>
      <c r="AP256" s="111">
        <f t="shared" ref="AP256:AP271" si="19">AP255+$C$212</f>
        <v>44854</v>
      </c>
      <c r="AQ256" s="112">
        <f t="shared" si="5"/>
        <v>-48.204423430880482</v>
      </c>
      <c r="AR256" s="113">
        <f t="shared" si="15"/>
        <v>659.93445936952548</v>
      </c>
    </row>
    <row r="257" spans="2:45" x14ac:dyDescent="0.25">
      <c r="B257" s="103">
        <f t="shared" si="11"/>
        <v>44850</v>
      </c>
      <c r="AB257" s="4">
        <f t="shared" si="12"/>
        <v>1.7352045567918435</v>
      </c>
      <c r="AC257" s="4">
        <f t="shared" si="7"/>
        <v>2.7822068500148669</v>
      </c>
      <c r="AF257" s="129">
        <f t="shared" si="13"/>
        <v>7264.8890220439689</v>
      </c>
      <c r="AG257" s="130">
        <f t="shared" si="8"/>
        <v>8.2459600413051621</v>
      </c>
      <c r="AJ257" s="17">
        <f t="shared" si="17"/>
        <v>75.566014547514612</v>
      </c>
      <c r="AK257" s="18">
        <f t="shared" si="18"/>
        <v>74.173179761415057</v>
      </c>
      <c r="AM257" s="17">
        <f t="shared" si="9"/>
        <v>27.92008255196443</v>
      </c>
      <c r="AN257" s="18">
        <f t="shared" si="10"/>
        <v>29.218317048271835</v>
      </c>
      <c r="AP257" s="111">
        <f t="shared" si="19"/>
        <v>44855</v>
      </c>
      <c r="AQ257" s="112">
        <f t="shared" si="5"/>
        <v>-47.645931995550185</v>
      </c>
      <c r="AR257" s="113">
        <f t="shared" si="15"/>
        <v>612.28852737397528</v>
      </c>
    </row>
    <row r="258" spans="2:45" x14ac:dyDescent="0.25">
      <c r="B258" s="103">
        <f t="shared" si="11"/>
        <v>44851</v>
      </c>
      <c r="AB258" s="4">
        <f t="shared" si="12"/>
        <v>1.7144209613731412</v>
      </c>
      <c r="AC258" s="4">
        <f t="shared" si="7"/>
        <v>2.7679762489443416</v>
      </c>
      <c r="AF258" s="129">
        <f t="shared" si="13"/>
        <v>7615.3511596469425</v>
      </c>
      <c r="AG258" s="130">
        <f t="shared" si="8"/>
        <v>8.2104258879385519</v>
      </c>
      <c r="AJ258" s="17">
        <f t="shared" si="17"/>
        <v>74.690514563838903</v>
      </c>
      <c r="AK258" s="18">
        <f t="shared" si="18"/>
        <v>73.313681642610277</v>
      </c>
      <c r="AM258" s="17">
        <f t="shared" si="9"/>
        <v>27.596603379947236</v>
      </c>
      <c r="AN258" s="18">
        <f t="shared" si="10"/>
        <v>28.977437084177026</v>
      </c>
      <c r="AP258" s="111">
        <f t="shared" si="19"/>
        <v>44856</v>
      </c>
      <c r="AQ258" s="112">
        <f t="shared" si="5"/>
        <v>-47.093911183891663</v>
      </c>
      <c r="AR258" s="113">
        <f t="shared" si="15"/>
        <v>565.19461619008359</v>
      </c>
    </row>
    <row r="259" spans="2:45" x14ac:dyDescent="0.25">
      <c r="B259" s="103">
        <f t="shared" si="11"/>
        <v>44852</v>
      </c>
      <c r="AB259" s="4">
        <f t="shared" si="12"/>
        <v>1.6938863036585488</v>
      </c>
      <c r="AC259" s="4">
        <f t="shared" si="7"/>
        <v>2.7538904821569861</v>
      </c>
      <c r="AF259" s="129">
        <f t="shared" si="13"/>
        <v>7982.7197784804721</v>
      </c>
      <c r="AG259" s="130">
        <f t="shared" si="8"/>
        <v>8.1751966737594355</v>
      </c>
      <c r="AJ259" s="17">
        <f t="shared" si="17"/>
        <v>73.825158031898823</v>
      </c>
      <c r="AK259" s="18">
        <f t="shared" si="18"/>
        <v>72.473874598070736</v>
      </c>
      <c r="AM259" s="17">
        <f t="shared" si="9"/>
        <v>27.276872003966613</v>
      </c>
      <c r="AN259" s="18">
        <f t="shared" si="10"/>
        <v>28.740496341988234</v>
      </c>
      <c r="AP259" s="111">
        <f t="shared" si="19"/>
        <v>44857</v>
      </c>
      <c r="AQ259" s="112">
        <f t="shared" si="5"/>
        <v>-46.548286027932207</v>
      </c>
      <c r="AR259" s="113">
        <f t="shared" si="15"/>
        <v>518.64633016215134</v>
      </c>
    </row>
    <row r="260" spans="2:45" x14ac:dyDescent="0.25">
      <c r="B260" s="103">
        <f t="shared" si="11"/>
        <v>44853</v>
      </c>
      <c r="AB260" s="4">
        <f t="shared" si="12"/>
        <v>1.6735976019704837</v>
      </c>
      <c r="AC260" s="4">
        <f t="shared" si="7"/>
        <v>2.7399473497356981</v>
      </c>
      <c r="AF260" s="129">
        <f t="shared" si="13"/>
        <v>8367.8104562544722</v>
      </c>
      <c r="AG260" s="130">
        <f t="shared" si="8"/>
        <v>8.1402684902483031</v>
      </c>
      <c r="AJ260" s="17">
        <f t="shared" si="17"/>
        <v>72.969827430717743</v>
      </c>
      <c r="AK260" s="18">
        <f t="shared" si="18"/>
        <v>71.653089608583343</v>
      </c>
      <c r="AM260" s="17">
        <f t="shared" si="9"/>
        <v>26.960845002447552</v>
      </c>
      <c r="AN260" s="18">
        <f t="shared" si="10"/>
        <v>28.507398975526467</v>
      </c>
      <c r="AP260" s="111">
        <f t="shared" si="19"/>
        <v>44858</v>
      </c>
      <c r="AQ260" s="112">
        <f t="shared" si="5"/>
        <v>-46.008982428270187</v>
      </c>
      <c r="AR260" s="113">
        <f t="shared" si="15"/>
        <v>472.63734773388114</v>
      </c>
    </row>
    <row r="261" spans="2:45" x14ac:dyDescent="0.25">
      <c r="B261" s="103">
        <f t="shared" si="11"/>
        <v>44854</v>
      </c>
      <c r="AB261" s="4">
        <f t="shared" si="12"/>
        <v>1.6535519103447225</v>
      </c>
      <c r="AC261" s="4">
        <f t="shared" si="7"/>
        <v>2.7261446960922484</v>
      </c>
      <c r="AF261" s="129">
        <f t="shared" si="13"/>
        <v>8771.4781145844318</v>
      </c>
      <c r="AG261" s="130">
        <f t="shared" si="8"/>
        <v>8.1056374953974135</v>
      </c>
      <c r="AJ261" s="17">
        <f t="shared" si="17"/>
        <v>72.124406600904877</v>
      </c>
      <c r="AK261" s="18">
        <f t="shared" si="18"/>
        <v>70.850687622789778</v>
      </c>
      <c r="AM261" s="17">
        <f t="shared" si="9"/>
        <v>26.648479456892886</v>
      </c>
      <c r="AN261" s="18">
        <f t="shared" si="10"/>
        <v>28.278052223006348</v>
      </c>
      <c r="AP261" s="111">
        <f t="shared" si="19"/>
        <v>44859</v>
      </c>
      <c r="AQ261" s="112">
        <f t="shared" si="5"/>
        <v>-45.47592714401199</v>
      </c>
      <c r="AR261" s="113">
        <f t="shared" si="15"/>
        <v>427.16142058986918</v>
      </c>
    </row>
    <row r="262" spans="2:45" x14ac:dyDescent="0.25">
      <c r="B262" s="103">
        <f t="shared" si="11"/>
        <v>44855</v>
      </c>
      <c r="AB262" s="4">
        <f t="shared" si="12"/>
        <v>1.6337463181026373</v>
      </c>
      <c r="AC262" s="4">
        <f t="shared" si="7"/>
        <v>2.7124804088563286</v>
      </c>
      <c r="AF262" s="129">
        <f t="shared" si="13"/>
        <v>9194.618916962454</v>
      </c>
      <c r="AG262" s="130">
        <f t="shared" si="8"/>
        <v>8.0712999123019991</v>
      </c>
      <c r="AJ262" s="17">
        <f t="shared" si="17"/>
        <v>71.288780728879985</v>
      </c>
      <c r="AK262" s="18">
        <f t="shared" si="18"/>
        <v>70.066057897804541</v>
      </c>
      <c r="AM262" s="17">
        <f t="shared" si="9"/>
        <v>26.33973294605471</v>
      </c>
      <c r="AN262" s="18">
        <f t="shared" si="10"/>
        <v>28.052366283954072</v>
      </c>
      <c r="AP262" s="111">
        <f t="shared" si="19"/>
        <v>44860</v>
      </c>
      <c r="AQ262" s="112">
        <f t="shared" si="5"/>
        <v>-44.949047782825275</v>
      </c>
      <c r="AR262" s="113">
        <f t="shared" si="15"/>
        <v>382.21237280704389</v>
      </c>
    </row>
    <row r="263" spans="2:45" x14ac:dyDescent="0.25">
      <c r="B263" s="103">
        <f t="shared" si="11"/>
        <v>44856</v>
      </c>
      <c r="AB263" s="4">
        <f t="shared" si="12"/>
        <v>1.6141779494285613</v>
      </c>
      <c r="AC263" s="4">
        <f t="shared" si="7"/>
        <v>2.6989524177978441</v>
      </c>
      <c r="AF263" s="129">
        <f t="shared" si="13"/>
        <v>9638.1722582875209</v>
      </c>
      <c r="AG263" s="130">
        <f t="shared" si="8"/>
        <v>8.0372520277870976</v>
      </c>
      <c r="AJ263" s="17">
        <f t="shared" si="17"/>
        <v>70.46283633128111</v>
      </c>
      <c r="AK263" s="18">
        <f t="shared" si="18"/>
        <v>69.298616448885468</v>
      </c>
      <c r="AM263" s="17">
        <f t="shared" si="9"/>
        <v>26.034563540173274</v>
      </c>
      <c r="AN263" s="18">
        <f t="shared" si="10"/>
        <v>27.830254201972494</v>
      </c>
      <c r="AP263" s="111">
        <f t="shared" si="19"/>
        <v>44861</v>
      </c>
      <c r="AQ263" s="112">
        <f t="shared" si="5"/>
        <v>-44.428272791107837</v>
      </c>
      <c r="AR263" s="113">
        <f t="shared" si="15"/>
        <v>337.78410001593608</v>
      </c>
    </row>
    <row r="264" spans="2:45" x14ac:dyDescent="0.25">
      <c r="B264" s="103">
        <f t="shared" si="11"/>
        <v>44857</v>
      </c>
      <c r="AB264" s="4">
        <f t="shared" si="12"/>
        <v>1.5948439629522113</v>
      </c>
      <c r="AC264" s="4">
        <f t="shared" si="7"/>
        <v>2.6855586937812985</v>
      </c>
      <c r="AF264" s="129">
        <f t="shared" si="13"/>
        <v>10103.12285037169</v>
      </c>
      <c r="AG264" s="130">
        <f t="shared" si="8"/>
        <v>8.0034901910690337</v>
      </c>
      <c r="AJ264" s="17">
        <f t="shared" si="17"/>
        <v>69.646461239552664</v>
      </c>
      <c r="AK264" s="18">
        <f t="shared" si="18"/>
        <v>68.54780459988595</v>
      </c>
      <c r="AM264" s="17">
        <f t="shared" si="9"/>
        <v>25.732929795282654</v>
      </c>
      <c r="AN264" s="18">
        <f t="shared" si="10"/>
        <v>27.611631753031972</v>
      </c>
      <c r="AP264" s="111">
        <f t="shared" si="19"/>
        <v>44862</v>
      </c>
      <c r="AQ264" s="112">
        <f t="shared" si="5"/>
        <v>-43.913531444270006</v>
      </c>
      <c r="AR264" s="113">
        <f t="shared" si="15"/>
        <v>293.87056857166607</v>
      </c>
    </row>
    <row r="265" spans="2:45" x14ac:dyDescent="0.25">
      <c r="B265" s="103">
        <f t="shared" si="11"/>
        <v>44858</v>
      </c>
      <c r="AB265" s="4">
        <f t="shared" si="12"/>
        <v>1.5757415513361182</v>
      </c>
      <c r="AC265" s="4">
        <f t="shared" si="7"/>
        <v>2.6722972477511542</v>
      </c>
      <c r="AF265" s="129">
        <f t="shared" si="13"/>
        <v>10590.502908052258</v>
      </c>
      <c r="AG265" s="130">
        <f t="shared" si="8"/>
        <v>7.9700108124504636</v>
      </c>
      <c r="AJ265" s="17">
        <f t="shared" si="17"/>
        <v>68.8395445847123</v>
      </c>
      <c r="AK265" s="18">
        <f t="shared" si="18"/>
        <v>67.813087626927413</v>
      </c>
      <c r="AM265" s="17">
        <f t="shared" si="9"/>
        <v>25.434790747582426</v>
      </c>
      <c r="AN265" s="18">
        <f t="shared" si="10"/>
        <v>27.396417338985362</v>
      </c>
      <c r="AP265" s="111">
        <f t="shared" si="19"/>
        <v>44863</v>
      </c>
      <c r="AQ265" s="112">
        <f t="shared" si="5"/>
        <v>-43.404753837129874</v>
      </c>
      <c r="AR265" s="113">
        <f t="shared" si="15"/>
        <v>250.4658147345362</v>
      </c>
    </row>
    <row r="266" spans="2:45" x14ac:dyDescent="0.25">
      <c r="B266" s="103">
        <f t="shared" si="11"/>
        <v>44859</v>
      </c>
      <c r="AB266" s="4">
        <f t="shared" si="12"/>
        <v>1.5568679408679906</v>
      </c>
      <c r="AC266" s="4">
        <f t="shared" si="7"/>
        <v>2.6591661297471099</v>
      </c>
      <c r="AF266" s="129">
        <f t="shared" si="13"/>
        <v>11101.394440763153</v>
      </c>
      <c r="AG266" s="130">
        <f t="shared" si="8"/>
        <v>7.9368103620480506</v>
      </c>
      <c r="AJ266" s="17">
        <f t="shared" si="17"/>
        <v>68.041976782294171</v>
      </c>
      <c r="AK266" s="18">
        <f t="shared" si="18"/>
        <v>67.093953488372094</v>
      </c>
      <c r="AM266" s="17">
        <f t="shared" si="9"/>
        <v>25.140105907874467</v>
      </c>
      <c r="AN266" s="18">
        <f t="shared" si="10"/>
        <v>27.18453188602442</v>
      </c>
      <c r="AP266" s="111">
        <f t="shared" si="19"/>
        <v>44864</v>
      </c>
      <c r="AQ266" s="112">
        <f t="shared" si="5"/>
        <v>-42.9018708744197</v>
      </c>
      <c r="AR266" s="113">
        <f t="shared" si="15"/>
        <v>207.5639438601165</v>
      </c>
    </row>
    <row r="267" spans="2:45" x14ac:dyDescent="0.25">
      <c r="B267" s="103">
        <f t="shared" si="11"/>
        <v>44860</v>
      </c>
      <c r="AB267" s="4">
        <f t="shared" si="12"/>
        <v>1.5382203910579715</v>
      </c>
      <c r="AC267" s="4">
        <f t="shared" si="7"/>
        <v>2.6461634279482675</v>
      </c>
      <c r="AF267" s="129">
        <f t="shared" si="13"/>
        <v>11636.931654652899</v>
      </c>
      <c r="AG267" s="130">
        <f t="shared" si="8"/>
        <v>7.9038853685517996</v>
      </c>
      <c r="AJ267" s="17">
        <f t="shared" si="17"/>
        <v>67.253649517466613</v>
      </c>
      <c r="AK267" s="18">
        <f t="shared" si="18"/>
        <v>66.389911634756984</v>
      </c>
      <c r="AM267" s="17">
        <f t="shared" si="9"/>
        <v>24.848835256064323</v>
      </c>
      <c r="AN267" s="18">
        <f t="shared" si="10"/>
        <v>26.975898747812035</v>
      </c>
      <c r="AP267" s="111">
        <f t="shared" si="19"/>
        <v>44865</v>
      </c>
      <c r="AQ267" s="112">
        <f t="shared" si="5"/>
        <v>-42.404814261402294</v>
      </c>
      <c r="AR267" s="113">
        <f t="shared" si="15"/>
        <v>165.1591295987142</v>
      </c>
      <c r="AS267" s="110">
        <f>AVERAGE(AQ237:AQ267)</f>
        <v>-35.744784868182805</v>
      </c>
    </row>
    <row r="268" spans="2:45" x14ac:dyDescent="0.25">
      <c r="B268" s="103">
        <f t="shared" si="11"/>
        <v>44861</v>
      </c>
      <c r="AB268" s="4">
        <f t="shared" si="12"/>
        <v>1.519796194240707</v>
      </c>
      <c r="AC268" s="4">
        <f t="shared" si="7"/>
        <v>2.6332872677452062</v>
      </c>
      <c r="AF268" s="129">
        <f t="shared" si="13"/>
        <v>12198.303470582159</v>
      </c>
      <c r="AG268" s="130">
        <f t="shared" si="8"/>
        <v>7.871232418015162</v>
      </c>
      <c r="AJ268" s="17">
        <f t="shared" si="17"/>
        <v>66.47445573032239</v>
      </c>
      <c r="AK268" s="18">
        <f t="shared" si="18"/>
        <v>65.700491892876656</v>
      </c>
      <c r="AM268" s="17">
        <f t="shared" si="9"/>
        <v>24.56093923572617</v>
      </c>
      <c r="AN268" s="18">
        <f t="shared" si="10"/>
        <v>26.770443613041152</v>
      </c>
      <c r="AP268" s="111">
        <f t="shared" si="19"/>
        <v>44866</v>
      </c>
      <c r="AQ268" s="112">
        <f t="shared" si="5"/>
        <v>-41.913516494596223</v>
      </c>
      <c r="AR268" s="113">
        <f t="shared" si="15"/>
        <v>123.24561310411798</v>
      </c>
    </row>
    <row r="269" spans="2:45" x14ac:dyDescent="0.25">
      <c r="B269" s="103">
        <f t="shared" si="11"/>
        <v>44862</v>
      </c>
      <c r="AB269" s="4">
        <f t="shared" si="12"/>
        <v>1.501592675182192</v>
      </c>
      <c r="AC269" s="4">
        <f t="shared" si="7"/>
        <v>2.6205358108390149</v>
      </c>
      <c r="AF269" s="129">
        <f t="shared" si="13"/>
        <v>12786.756163590708</v>
      </c>
      <c r="AG269" s="130">
        <f t="shared" si="8"/>
        <v>7.8388481526749887</v>
      </c>
      <c r="AJ269" s="17">
        <f t="shared" si="17"/>
        <v>65.704289601339184</v>
      </c>
      <c r="AK269" s="18">
        <f t="shared" si="18"/>
        <v>65.025243418680134</v>
      </c>
      <c r="AM269" s="17">
        <f t="shared" si="9"/>
        <v>24.276378748730824</v>
      </c>
      <c r="AN269" s="18">
        <f t="shared" si="10"/>
        <v>26.568094417186046</v>
      </c>
      <c r="AP269" s="111">
        <f t="shared" si="19"/>
        <v>44867</v>
      </c>
      <c r="AQ269" s="112">
        <f t="shared" si="5"/>
        <v>-41.427910852608363</v>
      </c>
      <c r="AR269" s="113">
        <f t="shared" si="15"/>
        <v>81.817702251509616</v>
      </c>
    </row>
    <row r="270" spans="2:45" x14ac:dyDescent="0.25">
      <c r="B270" s="103">
        <f t="shared" si="11"/>
        <v>44863</v>
      </c>
      <c r="AB270" s="4">
        <f t="shared" si="12"/>
        <v>1.4836071906913177</v>
      </c>
      <c r="AC270" s="4">
        <f t="shared" si="7"/>
        <v>2.6079072543663773</v>
      </c>
      <c r="AF270" s="129">
        <f t="shared" si="13"/>
        <v>13403.596129693766</v>
      </c>
      <c r="AG270" s="130">
        <f t="shared" si="8"/>
        <v>7.8067292698004982</v>
      </c>
      <c r="AJ270" s="17">
        <f t="shared" si="17"/>
        <v>64.943046537008641</v>
      </c>
      <c r="AK270" s="18">
        <f t="shared" si="18"/>
        <v>64.363733714081746</v>
      </c>
      <c r="AM270" s="17">
        <f t="shared" si="9"/>
        <v>23.995115149935963</v>
      </c>
      <c r="AN270" s="18">
        <f t="shared" si="10"/>
        <v>26.368781258225848</v>
      </c>
      <c r="AP270" s="111">
        <f t="shared" si="19"/>
        <v>44868</v>
      </c>
      <c r="AQ270" s="112">
        <f t="shared" si="5"/>
        <v>-40.947931387072678</v>
      </c>
      <c r="AR270" s="113">
        <f t="shared" si="15"/>
        <v>40.869770864436937</v>
      </c>
    </row>
    <row r="271" spans="2:45" x14ac:dyDescent="0.25">
      <c r="B271" s="103">
        <f t="shared" si="11"/>
        <v>44864</v>
      </c>
      <c r="AB271" s="4">
        <f t="shared" si="12"/>
        <v>1.4658371292360766</v>
      </c>
      <c r="AC271" s="4">
        <f t="shared" si="7"/>
        <v>2.5953998300498351</v>
      </c>
      <c r="AF271" s="129">
        <f t="shared" si="13"/>
        <v>14050.192786150028</v>
      </c>
      <c r="AG271" s="130">
        <f t="shared" si="8"/>
        <v>7.7748725205704359</v>
      </c>
      <c r="AJ271" s="17">
        <f t="shared" si="17"/>
        <v>64.19062315563194</v>
      </c>
      <c r="AK271" s="18">
        <f t="shared" si="18"/>
        <v>63.715547703180206</v>
      </c>
      <c r="AM271" s="17">
        <f t="shared" si="9"/>
        <v>23.717110241937853</v>
      </c>
      <c r="AN271" s="18">
        <f t="shared" si="10"/>
        <v>26.172436316133247</v>
      </c>
      <c r="AP271" s="111">
        <f t="shared" si="19"/>
        <v>44869</v>
      </c>
      <c r="AQ271" s="112">
        <f t="shared" si="5"/>
        <v>-40.473512913694087</v>
      </c>
      <c r="AR271" s="113">
        <f t="shared" si="15"/>
        <v>0.39625795074285008</v>
      </c>
    </row>
    <row r="272" spans="2:45" x14ac:dyDescent="0.25">
      <c r="B272" s="103">
        <f t="shared" si="11"/>
        <v>44865</v>
      </c>
      <c r="AB272" s="4">
        <f t="shared" si="12"/>
        <v>1.4482799105643589</v>
      </c>
      <c r="AC272" s="4">
        <f t="shared" si="7"/>
        <v>2.5830118033723815</v>
      </c>
      <c r="AF272" s="129">
        <f t="shared" si="13"/>
        <v>14727.981611640254</v>
      </c>
      <c r="AG272" s="130">
        <f t="shared" si="8"/>
        <v>7.7432747089776068</v>
      </c>
      <c r="AJ272" s="17">
        <f t="shared" si="17"/>
        <v>63.446917273279873</v>
      </c>
      <c r="AK272" s="18">
        <f t="shared" si="18"/>
        <v>63.080286863739722</v>
      </c>
      <c r="AM272" s="17">
        <f t="shared" si="9"/>
        <v>23.442326269883917</v>
      </c>
      <c r="AN272" s="18">
        <f t="shared" si="10"/>
        <v>25.978993775933606</v>
      </c>
      <c r="AP272" s="111">
        <f t="shared" ref="AP272:AP335" si="20">AP271+$C$212</f>
        <v>44870</v>
      </c>
      <c r="AQ272" s="112">
        <f t="shared" ref="AQ272:AQ335" si="21">AM272-AJ272</f>
        <v>-40.004591003395959</v>
      </c>
      <c r="AR272" s="113">
        <f t="shared" si="15"/>
        <v>-39.608333052653109</v>
      </c>
    </row>
    <row r="273" spans="2:44" x14ac:dyDescent="0.25">
      <c r="B273" s="103">
        <f t="shared" si="11"/>
        <v>44866</v>
      </c>
      <c r="AB273" s="4">
        <f t="shared" si="12"/>
        <v>1.4309329853292987</v>
      </c>
      <c r="AC273" s="4">
        <f t="shared" si="7"/>
        <v>2.5707414727755853</v>
      </c>
      <c r="AF273" s="129">
        <f t="shared" si="13"/>
        <v>15438.467333105622</v>
      </c>
      <c r="AG273" s="130">
        <f t="shared" si="8"/>
        <v>7.7119326907600101</v>
      </c>
      <c r="AJ273" s="17">
        <f t="shared" si="17"/>
        <v>62.711827889915575</v>
      </c>
      <c r="AK273" s="18">
        <f t="shared" si="18"/>
        <v>62.457568410114298</v>
      </c>
      <c r="AM273" s="17">
        <f t="shared" si="9"/>
        <v>23.170725916345372</v>
      </c>
      <c r="AN273" s="18">
        <f t="shared" si="10"/>
        <v>25.788389754151108</v>
      </c>
      <c r="AP273" s="111">
        <f t="shared" si="20"/>
        <v>44871</v>
      </c>
      <c r="AQ273" s="112">
        <f t="shared" si="21"/>
        <v>-39.541101973570207</v>
      </c>
      <c r="AR273" s="113">
        <f t="shared" si="15"/>
        <v>-79.149435026223316</v>
      </c>
    </row>
    <row r="274" spans="2:44" x14ac:dyDescent="0.25">
      <c r="B274" s="103">
        <f t="shared" si="11"/>
        <v>44867</v>
      </c>
      <c r="AB274" s="4">
        <f t="shared" si="12"/>
        <v>1.413793834719099</v>
      </c>
      <c r="AC274" s="4">
        <f t="shared" si="7"/>
        <v>2.55858716888046</v>
      </c>
      <c r="AF274" s="129">
        <f t="shared" si="13"/>
        <v>16183.227266320902</v>
      </c>
      <c r="AG274" s="130">
        <f t="shared" si="8"/>
        <v>7.680843372357832</v>
      </c>
      <c r="AJ274" s="17">
        <f t="shared" si="17"/>
        <v>61.985255175678127</v>
      </c>
      <c r="AK274" s="18">
        <f t="shared" si="18"/>
        <v>61.847024524095353</v>
      </c>
      <c r="AM274" s="17">
        <f t="shared" si="9"/>
        <v>22.902272296249276</v>
      </c>
      <c r="AN274" s="18">
        <f t="shared" si="10"/>
        <v>25.600562228469204</v>
      </c>
      <c r="AP274" s="111">
        <f t="shared" si="20"/>
        <v>44872</v>
      </c>
      <c r="AQ274" s="112">
        <f t="shared" si="21"/>
        <v>-39.082982879428855</v>
      </c>
      <c r="AR274" s="113">
        <f t="shared" si="15"/>
        <v>-118.23241790565217</v>
      </c>
    </row>
    <row r="275" spans="2:44" x14ac:dyDescent="0.25">
      <c r="B275" s="103">
        <f t="shared" si="11"/>
        <v>44868</v>
      </c>
      <c r="AB275" s="4">
        <f t="shared" si="12"/>
        <v>1.3968599700912974</v>
      </c>
      <c r="AC275" s="4">
        <f t="shared" si="7"/>
        <v>2.5465472537303309</v>
      </c>
      <c r="AF275" s="129">
        <f t="shared" si="13"/>
        <v>16963.91481761869</v>
      </c>
      <c r="AG275" s="130">
        <f t="shared" si="8"/>
        <v>7.6500037098955591</v>
      </c>
      <c r="AJ275" s="17">
        <f t="shared" si="17"/>
        <v>61.267100457324972</v>
      </c>
      <c r="AK275" s="18">
        <f t="shared" si="18"/>
        <v>61.248301630434774</v>
      </c>
      <c r="AM275" s="17">
        <f t="shared" si="9"/>
        <v>22.636928951869312</v>
      </c>
      <c r="AN275" s="18">
        <f t="shared" si="10"/>
        <v>25.415450970442723</v>
      </c>
      <c r="AP275" s="111">
        <f t="shared" si="20"/>
        <v>44873</v>
      </c>
      <c r="AQ275" s="112">
        <f t="shared" si="21"/>
        <v>-38.630171505455664</v>
      </c>
      <c r="AR275" s="113">
        <f t="shared" si="15"/>
        <v>-156.86258941110782</v>
      </c>
    </row>
    <row r="276" spans="2:44" x14ac:dyDescent="0.25">
      <c r="B276" s="103">
        <f t="shared" si="11"/>
        <v>44869</v>
      </c>
      <c r="AB276" s="4">
        <f t="shared" si="12"/>
        <v>1.3801289326114086</v>
      </c>
      <c r="AC276" s="4">
        <f t="shared" ref="AC276:AC339" si="22">$AC$15/(1+$AC$19*(B276-$AA$15))</f>
        <v>2.5346201200549809</v>
      </c>
      <c r="AF276" s="129">
        <f t="shared" si="13"/>
        <v>17782.263154538599</v>
      </c>
      <c r="AG276" s="130">
        <f t="shared" ref="AG276:AG339" si="23">$AG$15/(1+$AG$19*(B276-$AE$15))</f>
        <v>7.6194107081885312</v>
      </c>
      <c r="AJ276" s="17">
        <f t="shared" si="17"/>
        <v>60.557266204831507</v>
      </c>
      <c r="AK276" s="18">
        <f t="shared" si="18"/>
        <v>60.661059714045415</v>
      </c>
      <c r="AM276" s="17">
        <f t="shared" ref="AM276:AM339" si="24">$AJ$207*EXP(-$AK$8*(B281-$B$212))</f>
        <v>22.374659847874579</v>
      </c>
      <c r="AN276" s="18">
        <f t="shared" ref="AN276:AN339" si="25">$AK$207/(1+$AK$19*(B281-$B$212))</f>
        <v>25.23299748110831</v>
      </c>
      <c r="AP276" s="111">
        <f t="shared" si="20"/>
        <v>44874</v>
      </c>
      <c r="AQ276" s="112">
        <f t="shared" si="21"/>
        <v>-38.182606356956924</v>
      </c>
      <c r="AR276" s="113">
        <f t="shared" si="15"/>
        <v>-195.04519576806473</v>
      </c>
    </row>
    <row r="277" spans="2:44" x14ac:dyDescent="0.25">
      <c r="B277" s="103">
        <f t="shared" si="11"/>
        <v>44870</v>
      </c>
      <c r="AB277" s="4">
        <f t="shared" si="12"/>
        <v>1.3635982928958963</v>
      </c>
      <c r="AC277" s="4">
        <f t="shared" si="22"/>
        <v>2.5228041905553775</v>
      </c>
      <c r="AF277" s="129">
        <f t="shared" si="13"/>
        <v>18640.089053550731</v>
      </c>
      <c r="AG277" s="130">
        <f t="shared" si="23"/>
        <v>7.5890614197732162</v>
      </c>
      <c r="AJ277" s="17">
        <f t="shared" si="17"/>
        <v>59.855656018145822</v>
      </c>
      <c r="AK277" s="18">
        <f t="shared" si="18"/>
        <v>60.084971676107962</v>
      </c>
      <c r="AM277" s="17">
        <f t="shared" si="24"/>
        <v>22.11542936643578</v>
      </c>
      <c r="AN277" s="18">
        <f t="shared" si="25"/>
        <v>25.053144929348502</v>
      </c>
      <c r="AP277" s="111">
        <f t="shared" si="20"/>
        <v>44875</v>
      </c>
      <c r="AQ277" s="112">
        <f t="shared" si="21"/>
        <v>-37.740226651710046</v>
      </c>
      <c r="AR277" s="113">
        <f t="shared" si="15"/>
        <v>-232.78542241977476</v>
      </c>
    </row>
    <row r="278" spans="2:44" x14ac:dyDescent="0.25">
      <c r="B278" s="103">
        <f t="shared" ref="B278:B341" si="26">B277+$C$212</f>
        <v>44871</v>
      </c>
      <c r="AB278" s="4">
        <f t="shared" ref="AB278:AB341" si="27">$AC$4*EXP(-$AC$8*(B278-$AA$4))</f>
        <v>1.3472656506594216</v>
      </c>
      <c r="AC278" s="4">
        <f t="shared" si="22"/>
        <v>2.5110979172083123</v>
      </c>
      <c r="AF278" s="129">
        <f t="shared" si="13"/>
        <v>19539.296933395155</v>
      </c>
      <c r="AG278" s="130">
        <f t="shared" si="23"/>
        <v>7.5589529439605778</v>
      </c>
      <c r="AJ278" s="17">
        <f t="shared" si="17"/>
        <v>59.162174614096983</v>
      </c>
      <c r="AK278" s="18">
        <f t="shared" si="18"/>
        <v>59.519722726522517</v>
      </c>
      <c r="AM278" s="17">
        <f t="shared" si="24"/>
        <v>21.859202302388077</v>
      </c>
      <c r="AN278" s="18">
        <f t="shared" si="25"/>
        <v>24.875838092873106</v>
      </c>
      <c r="AP278" s="111">
        <f t="shared" si="20"/>
        <v>44876</v>
      </c>
      <c r="AQ278" s="112">
        <f t="shared" si="21"/>
        <v>-37.302972311708906</v>
      </c>
      <c r="AR278" s="113">
        <f t="shared" si="15"/>
        <v>-270.08839473148367</v>
      </c>
    </row>
    <row r="279" spans="2:44" x14ac:dyDescent="0.25">
      <c r="B279" s="103">
        <f t="shared" si="26"/>
        <v>44872</v>
      </c>
      <c r="AB279" s="4">
        <f t="shared" si="27"/>
        <v>1.3311286343663167</v>
      </c>
      <c r="AC279" s="4">
        <f t="shared" si="22"/>
        <v>2.4994997805903143</v>
      </c>
      <c r="AF279" s="129">
        <f t="shared" ref="AF279:AF342" si="28">$AG$4*EXP(-$AG$8*(B279-$AE$4))</f>
        <v>20481.883082992012</v>
      </c>
      <c r="AG279" s="130">
        <f t="shared" si="23"/>
        <v>7.5290824259118887</v>
      </c>
      <c r="AJ279" s="17">
        <f t="shared" si="17"/>
        <v>58.476727813454985</v>
      </c>
      <c r="AK279" s="18">
        <f t="shared" si="18"/>
        <v>58.965009810333548</v>
      </c>
      <c r="AM279" s="17">
        <f t="shared" si="24"/>
        <v>21.605943858450011</v>
      </c>
      <c r="AN279" s="18">
        <f t="shared" si="25"/>
        <v>24.701023301689059</v>
      </c>
      <c r="AP279" s="111">
        <f t="shared" si="20"/>
        <v>44877</v>
      </c>
      <c r="AQ279" s="112">
        <f t="shared" si="21"/>
        <v>-36.870783955004974</v>
      </c>
      <c r="AR279" s="113">
        <f t="shared" si="15"/>
        <v>-306.95917868648866</v>
      </c>
    </row>
    <row r="280" spans="2:44" x14ac:dyDescent="0.25">
      <c r="B280" s="103">
        <f t="shared" si="26"/>
        <v>44873</v>
      </c>
      <c r="AB280" s="4">
        <f t="shared" si="27"/>
        <v>1.3151849008862311</v>
      </c>
      <c r="AC280" s="4">
        <f t="shared" si="22"/>
        <v>2.4880082892202093</v>
      </c>
      <c r="AF280" s="129">
        <f t="shared" si="28"/>
        <v>21469.940093308207</v>
      </c>
      <c r="AG280" s="130">
        <f t="shared" si="23"/>
        <v>7.4994470557363773</v>
      </c>
      <c r="AJ280" s="17">
        <f t="shared" si="17"/>
        <v>57.799222528140547</v>
      </c>
      <c r="AK280" s="18">
        <f t="shared" si="18"/>
        <v>58.420541065932284</v>
      </c>
      <c r="AM280" s="17">
        <f t="shared" si="24"/>
        <v>21.355619640497814</v>
      </c>
      <c r="AN280" s="18">
        <f t="shared" si="25"/>
        <v>24.528648383937313</v>
      </c>
      <c r="AP280" s="111">
        <f t="shared" si="20"/>
        <v>44878</v>
      </c>
      <c r="AQ280" s="112">
        <f t="shared" si="21"/>
        <v>-36.443602887642733</v>
      </c>
      <c r="AR280" s="113">
        <f t="shared" si="15"/>
        <v>-343.40278157413138</v>
      </c>
    </row>
    <row r="281" spans="2:44" x14ac:dyDescent="0.25">
      <c r="B281" s="103">
        <f t="shared" si="26"/>
        <v>44874</v>
      </c>
      <c r="AB281" s="4">
        <f t="shared" si="27"/>
        <v>1.2994321351539055</v>
      </c>
      <c r="AC281" s="4">
        <f t="shared" si="22"/>
        <v>2.4766219789197352</v>
      </c>
      <c r="AF281" s="129">
        <f t="shared" si="28"/>
        <v>22505.661503019655</v>
      </c>
      <c r="AG281" s="130">
        <f t="shared" si="23"/>
        <v>7.4700440676100781</v>
      </c>
      <c r="AJ281" s="17">
        <f t="shared" si="17"/>
        <v>57.129566748583237</v>
      </c>
      <c r="AK281" s="18">
        <f t="shared" si="18"/>
        <v>57.886035313001599</v>
      </c>
      <c r="AM281" s="17">
        <f t="shared" si="24"/>
        <v>21.108195652894445</v>
      </c>
      <c r="AN281" s="18">
        <f t="shared" si="25"/>
        <v>24.35866261398176</v>
      </c>
      <c r="AP281" s="111">
        <f t="shared" si="20"/>
        <v>44879</v>
      </c>
      <c r="AQ281" s="112">
        <f t="shared" si="21"/>
        <v>-36.021371095688792</v>
      </c>
      <c r="AR281" s="113">
        <f t="shared" si="15"/>
        <v>-379.42415266982016</v>
      </c>
    </row>
    <row r="282" spans="2:44" x14ac:dyDescent="0.25">
      <c r="B282" s="103">
        <f t="shared" si="26"/>
        <v>44875</v>
      </c>
      <c r="AB282" s="4">
        <f t="shared" si="27"/>
        <v>1.2838680498330191</v>
      </c>
      <c r="AC282" s="4">
        <f t="shared" si="22"/>
        <v>2.4653394121916312</v>
      </c>
      <c r="AF282" s="129">
        <f t="shared" si="28"/>
        <v>23591.346668282938</v>
      </c>
      <c r="AG282" s="130">
        <f t="shared" si="23"/>
        <v>7.4408707389153568</v>
      </c>
      <c r="AJ282" s="17">
        <f t="shared" si="17"/>
        <v>56.467669531225894</v>
      </c>
      <c r="AK282" s="18">
        <f t="shared" si="18"/>
        <v>57.361221568315564</v>
      </c>
      <c r="AM282" s="17">
        <f t="shared" si="24"/>
        <v>20.863638293872782</v>
      </c>
      <c r="AN282" s="18">
        <f t="shared" si="25"/>
        <v>24.191016662641871</v>
      </c>
      <c r="AP282" s="111">
        <f t="shared" si="20"/>
        <v>44880</v>
      </c>
      <c r="AQ282" s="112">
        <f t="shared" si="21"/>
        <v>-35.604031237353112</v>
      </c>
      <c r="AR282" s="113">
        <f t="shared" si="15"/>
        <v>-415.02818390717329</v>
      </c>
    </row>
    <row r="283" spans="2:44" x14ac:dyDescent="0.25">
      <c r="B283" s="103">
        <f t="shared" si="26"/>
        <v>44876</v>
      </c>
      <c r="AB283" s="4">
        <f t="shared" si="27"/>
        <v>1.2684903849840619</v>
      </c>
      <c r="AC283" s="4">
        <f t="shared" si="22"/>
        <v>2.4541591776146521</v>
      </c>
      <c r="AF283" s="129">
        <f t="shared" si="28"/>
        <v>24729.405867427195</v>
      </c>
      <c r="AG283" s="130">
        <f t="shared" si="23"/>
        <v>7.411924389400502</v>
      </c>
      <c r="AJ283" s="17">
        <f t="shared" si="17"/>
        <v>55.813440986173973</v>
      </c>
      <c r="AK283" s="18">
        <f t="shared" si="18"/>
        <v>56.845838587641865</v>
      </c>
      <c r="AM283" s="17">
        <f t="shared" si="24"/>
        <v>20.621914350972286</v>
      </c>
      <c r="AN283" s="18">
        <f t="shared" si="25"/>
        <v>24.025662549466364</v>
      </c>
      <c r="AP283" s="111">
        <f t="shared" si="20"/>
        <v>44881</v>
      </c>
      <c r="AQ283" s="112">
        <f t="shared" si="21"/>
        <v>-35.191526635201683</v>
      </c>
      <c r="AR283" s="113">
        <f t="shared" si="15"/>
        <v>-450.21971054237497</v>
      </c>
    </row>
    <row r="284" spans="2:44" x14ac:dyDescent="0.25">
      <c r="B284" s="103">
        <f t="shared" si="26"/>
        <v>44877</v>
      </c>
      <c r="AB284" s="4">
        <f t="shared" si="27"/>
        <v>1.2532969077361888</v>
      </c>
      <c r="AC284" s="4">
        <f t="shared" si="22"/>
        <v>2.4430798892549652</v>
      </c>
      <c r="AF284" s="129">
        <f t="shared" si="28"/>
        <v>25922.365651899127</v>
      </c>
      <c r="AG284" s="130">
        <f t="shared" si="23"/>
        <v>7.3832023803588669</v>
      </c>
      <c r="AJ284" s="17">
        <f t="shared" si="17"/>
        <v>55.166792264987876</v>
      </c>
      <c r="AK284" s="18">
        <f t="shared" si="18"/>
        <v>56.339634432119979</v>
      </c>
      <c r="AM284" s="17">
        <f t="shared" si="24"/>
        <v>20.38299099652853</v>
      </c>
      <c r="AN284" s="18">
        <f t="shared" si="25"/>
        <v>23.862553596950924</v>
      </c>
      <c r="AP284" s="111">
        <f t="shared" si="20"/>
        <v>44882</v>
      </c>
      <c r="AQ284" s="112">
        <f t="shared" si="21"/>
        <v>-34.783801268459342</v>
      </c>
      <c r="AR284" s="113">
        <f t="shared" si="15"/>
        <v>-485.00351181083431</v>
      </c>
    </row>
    <row r="285" spans="2:44" x14ac:dyDescent="0.25">
      <c r="B285" s="103">
        <f t="shared" si="26"/>
        <v>44878</v>
      </c>
      <c r="AB285" s="4">
        <f t="shared" si="27"/>
        <v>1.2382854119629993</v>
      </c>
      <c r="AC285" s="4">
        <f t="shared" si="22"/>
        <v>2.4321001860934257</v>
      </c>
      <c r="AF285" s="129">
        <f t="shared" si="28"/>
        <v>27172.874455340512</v>
      </c>
      <c r="AG285" s="130">
        <f t="shared" si="23"/>
        <v>7.3547021138270123</v>
      </c>
      <c r="AJ285" s="17">
        <f t="shared" si="17"/>
        <v>54.527635548616807</v>
      </c>
      <c r="AK285" s="18">
        <f t="shared" si="18"/>
        <v>55.842366057602973</v>
      </c>
      <c r="AM285" s="17">
        <f t="shared" si="24"/>
        <v>20.146835783214986</v>
      </c>
      <c r="AN285" s="18">
        <f t="shared" si="25"/>
        <v>23.701644386608301</v>
      </c>
      <c r="AP285" s="111">
        <f t="shared" si="20"/>
        <v>44883</v>
      </c>
      <c r="AQ285" s="112">
        <f t="shared" si="21"/>
        <v>-34.380799765401818</v>
      </c>
      <c r="AR285" s="113">
        <f t="shared" si="15"/>
        <v>-519.38431157623609</v>
      </c>
    </row>
    <row r="286" spans="2:44" x14ac:dyDescent="0.25">
      <c r="B286" s="103">
        <f t="shared" si="26"/>
        <v>44879</v>
      </c>
      <c r="AB286" s="4">
        <f t="shared" si="27"/>
        <v>1.2234537179622054</v>
      </c>
      <c r="AC286" s="4">
        <f t="shared" si="22"/>
        <v>2.4212187314682203</v>
      </c>
      <c r="AF286" s="129">
        <f t="shared" si="28"/>
        <v>28483.708473250477</v>
      </c>
      <c r="AG286" s="130">
        <f t="shared" si="23"/>
        <v>7.3264210318013578</v>
      </c>
      <c r="AJ286" s="17">
        <f t="shared" si="17"/>
        <v>53.895884035472349</v>
      </c>
      <c r="AK286" s="18">
        <f t="shared" si="18"/>
        <v>55.353798925556404</v>
      </c>
      <c r="AM286" s="17">
        <f t="shared" si="24"/>
        <v>19.91341663963648</v>
      </c>
      <c r="AN286" s="18">
        <f t="shared" si="25"/>
        <v>23.542890716803754</v>
      </c>
      <c r="AP286" s="111">
        <f t="shared" si="20"/>
        <v>44884</v>
      </c>
      <c r="AQ286" s="112">
        <f t="shared" si="21"/>
        <v>-33.982467395835869</v>
      </c>
      <c r="AR286" s="113">
        <f t="shared" si="15"/>
        <v>-553.36677897207198</v>
      </c>
    </row>
    <row r="287" spans="2:44" x14ac:dyDescent="0.25">
      <c r="B287" s="103">
        <f t="shared" si="26"/>
        <v>44880</v>
      </c>
      <c r="AB287" s="4">
        <f t="shared" si="27"/>
        <v>1.2087996721391316</v>
      </c>
      <c r="AC287" s="4">
        <f t="shared" si="22"/>
        <v>2.410434212532409</v>
      </c>
      <c r="AF287" s="129">
        <f t="shared" si="28"/>
        <v>29857.777826286067</v>
      </c>
      <c r="AG287" s="130">
        <f t="shared" si="23"/>
        <v>7.2983566154728408</v>
      </c>
      <c r="AJ287" s="17">
        <f t="shared" si="17"/>
        <v>53.27145192964025</v>
      </c>
      <c r="AK287" s="18">
        <f t="shared" si="18"/>
        <v>54.873706634205718</v>
      </c>
      <c r="AM287" s="17">
        <f t="shared" si="24"/>
        <v>19.682701865973687</v>
      </c>
      <c r="AN287" s="18">
        <f t="shared" si="25"/>
        <v>23.386249562273836</v>
      </c>
      <c r="AP287" s="111">
        <f t="shared" si="20"/>
        <v>44885</v>
      </c>
      <c r="AQ287" s="112">
        <f t="shared" si="21"/>
        <v>-33.588750063666566</v>
      </c>
      <c r="AR287" s="113">
        <f t="shared" si="15"/>
        <v>-586.95552903573855</v>
      </c>
    </row>
    <row r="288" spans="2:44" x14ac:dyDescent="0.25">
      <c r="B288" s="103">
        <f t="shared" si="26"/>
        <v>44881</v>
      </c>
      <c r="AB288" s="4">
        <f t="shared" si="27"/>
        <v>1.1943211466940113</v>
      </c>
      <c r="AC288" s="4">
        <f t="shared" si="22"/>
        <v>2.399745339725901</v>
      </c>
      <c r="AF288" s="129">
        <f t="shared" si="28"/>
        <v>31298.133020883502</v>
      </c>
      <c r="AG288" s="130">
        <f t="shared" si="23"/>
        <v>7.2705063844790878</v>
      </c>
      <c r="AJ288" s="17">
        <f t="shared" si="17"/>
        <v>52.654254429228807</v>
      </c>
      <c r="AK288" s="18">
        <f t="shared" si="18"/>
        <v>54.401870568713221</v>
      </c>
      <c r="AM288" s="17">
        <f t="shared" si="24"/>
        <v>19.454660129678093</v>
      </c>
      <c r="AN288" s="18">
        <f t="shared" si="25"/>
        <v>23.231679035250462</v>
      </c>
      <c r="AP288" s="111">
        <f t="shared" si="20"/>
        <v>44886</v>
      </c>
      <c r="AQ288" s="112">
        <f t="shared" si="21"/>
        <v>-33.199594299550711</v>
      </c>
      <c r="AR288" s="113">
        <f t="shared" si="15"/>
        <v>-620.15512333528932</v>
      </c>
    </row>
    <row r="289" spans="2:45" x14ac:dyDescent="0.25">
      <c r="B289" s="103">
        <f t="shared" si="26"/>
        <v>44882</v>
      </c>
      <c r="AB289" s="4">
        <f t="shared" si="27"/>
        <v>1.1800160393130219</v>
      </c>
      <c r="AC289" s="4">
        <f t="shared" si="22"/>
        <v>2.3891508462614146</v>
      </c>
      <c r="AF289" s="129">
        <f t="shared" si="28"/>
        <v>32807.971721543407</v>
      </c>
      <c r="AG289" s="130">
        <f t="shared" si="23"/>
        <v>7.2428678961736495</v>
      </c>
      <c r="AJ289" s="17">
        <f t="shared" si="17"/>
        <v>52.044207714852199</v>
      </c>
      <c r="AK289" s="18">
        <f t="shared" si="18"/>
        <v>53.938079569249169</v>
      </c>
      <c r="AM289" s="17">
        <f t="shared" si="24"/>
        <v>19.229260461216818</v>
      </c>
      <c r="AN289" s="18">
        <f t="shared" si="25"/>
        <v>23.079138348116576</v>
      </c>
      <c r="AP289" s="111">
        <f t="shared" si="20"/>
        <v>44887</v>
      </c>
      <c r="AQ289" s="112">
        <f t="shared" si="21"/>
        <v>-32.814947253635381</v>
      </c>
      <c r="AR289" s="113">
        <f t="shared" ref="AR289:AR352" si="29">AQ289+AR288</f>
        <v>-652.97007058892473</v>
      </c>
    </row>
    <row r="290" spans="2:45" x14ac:dyDescent="0.25">
      <c r="B290" s="103">
        <f t="shared" si="26"/>
        <v>44883</v>
      </c>
      <c r="AB290" s="4">
        <f t="shared" si="27"/>
        <v>1.1658822728630278</v>
      </c>
      <c r="AC290" s="4">
        <f t="shared" si="22"/>
        <v>2.3786494876239952</v>
      </c>
      <c r="AF290" s="129">
        <f t="shared" si="28"/>
        <v>34390.645849814544</v>
      </c>
      <c r="AG290" s="130">
        <f t="shared" si="23"/>
        <v>7.2154387449118342</v>
      </c>
      <c r="AJ290" s="17">
        <f t="shared" si="17"/>
        <v>51.441228938247306</v>
      </c>
      <c r="AK290" s="18">
        <f t="shared" si="18"/>
        <v>53.482129615897961</v>
      </c>
      <c r="AM290" s="17">
        <f t="shared" si="24"/>
        <v>19.006472249866789</v>
      </c>
      <c r="AN290" s="18">
        <f t="shared" si="25"/>
        <v>22.928587777523461</v>
      </c>
      <c r="AP290" s="111">
        <f t="shared" si="20"/>
        <v>44888</v>
      </c>
      <c r="AQ290" s="112">
        <f t="shared" si="21"/>
        <v>-32.434756688380517</v>
      </c>
      <c r="AR290" s="113">
        <f t="shared" si="29"/>
        <v>-685.40482727730523</v>
      </c>
    </row>
    <row r="291" spans="2:45" x14ac:dyDescent="0.25">
      <c r="B291" s="103">
        <f t="shared" si="26"/>
        <v>44884</v>
      </c>
      <c r="AB291" s="4">
        <f t="shared" si="27"/>
        <v>1.1519177950899733</v>
      </c>
      <c r="AC291" s="4">
        <f t="shared" si="22"/>
        <v>2.3682400410836766</v>
      </c>
      <c r="AF291" s="129">
        <f t="shared" si="28"/>
        <v>36049.669025736635</v>
      </c>
      <c r="AG291" s="130">
        <f t="shared" si="23"/>
        <v>7.1882165613527258</v>
      </c>
      <c r="AJ291" s="17">
        <f t="shared" si="17"/>
        <v>50.845236211022367</v>
      </c>
      <c r="AK291" s="18">
        <f t="shared" si="18"/>
        <v>53.033823529411762</v>
      </c>
      <c r="AM291" s="17">
        <f t="shared" si="24"/>
        <v>18.786265239557569</v>
      </c>
      <c r="AN291" s="18">
        <f t="shared" si="25"/>
        <v>22.779988629903354</v>
      </c>
      <c r="AP291" s="111">
        <f t="shared" si="20"/>
        <v>44889</v>
      </c>
      <c r="AQ291" s="112">
        <f t="shared" si="21"/>
        <v>-32.058970971464802</v>
      </c>
      <c r="AR291" s="113">
        <f t="shared" si="29"/>
        <v>-717.46379824876999</v>
      </c>
    </row>
    <row r="292" spans="2:45" x14ac:dyDescent="0.25">
      <c r="B292" s="103">
        <f t="shared" si="26"/>
        <v>44885</v>
      </c>
      <c r="AB292" s="4">
        <f t="shared" si="27"/>
        <v>1.1381205783208928</v>
      </c>
      <c r="AC292" s="4">
        <f t="shared" si="22"/>
        <v>2.3579213052208767</v>
      </c>
      <c r="AF292" s="129">
        <f t="shared" si="28"/>
        <v>37788.724368261996</v>
      </c>
      <c r="AG292" s="130">
        <f t="shared" si="23"/>
        <v>7.1611990117769126</v>
      </c>
      <c r="AJ292" s="17">
        <f t="shared" si="17"/>
        <v>50.256148593535976</v>
      </c>
      <c r="AK292" s="18">
        <f t="shared" si="18"/>
        <v>52.592970686889309</v>
      </c>
      <c r="AM292" s="17">
        <f t="shared" si="24"/>
        <v>18.568609524762419</v>
      </c>
      <c r="AN292" s="18">
        <f t="shared" si="25"/>
        <v>22.633303208314501</v>
      </c>
      <c r="AP292" s="111">
        <f t="shared" si="20"/>
        <v>44890</v>
      </c>
      <c r="AQ292" s="112">
        <f t="shared" si="21"/>
        <v>-31.687539068773557</v>
      </c>
      <c r="AR292" s="113">
        <f t="shared" si="29"/>
        <v>-749.15133731754349</v>
      </c>
    </row>
    <row r="293" spans="2:45" x14ac:dyDescent="0.25">
      <c r="B293" s="103">
        <f t="shared" si="26"/>
        <v>44886</v>
      </c>
      <c r="AB293" s="4">
        <f t="shared" si="27"/>
        <v>1.1244886191694861</v>
      </c>
      <c r="AC293" s="4">
        <f t="shared" si="22"/>
        <v>2.347692099464155</v>
      </c>
      <c r="AF293" s="129">
        <f t="shared" si="28"/>
        <v>39611.672671973953</v>
      </c>
      <c r="AG293" s="130">
        <f t="shared" si="23"/>
        <v>7.1343837974195701</v>
      </c>
      <c r="AJ293" s="17">
        <f t="shared" si="17"/>
        <v>49.673886083905025</v>
      </c>
      <c r="AK293" s="18">
        <f t="shared" si="18"/>
        <v>52.159386751518653</v>
      </c>
      <c r="AM293" s="17">
        <f t="shared" si="24"/>
        <v>18.353475546436908</v>
      </c>
      <c r="AN293" s="18">
        <f t="shared" si="25"/>
        <v>22.488494780558984</v>
      </c>
      <c r="AP293" s="111">
        <f t="shared" si="20"/>
        <v>44891</v>
      </c>
      <c r="AQ293" s="112">
        <f t="shared" si="21"/>
        <v>-31.320410537468117</v>
      </c>
      <c r="AR293" s="113">
        <f t="shared" si="29"/>
        <v>-780.47174785501159</v>
      </c>
    </row>
    <row r="294" spans="2:45" x14ac:dyDescent="0.25">
      <c r="B294" s="103">
        <f t="shared" si="26"/>
        <v>44887</v>
      </c>
      <c r="AB294" s="4">
        <f t="shared" si="27"/>
        <v>1.1110199382452246</v>
      </c>
      <c r="AC294" s="4">
        <f t="shared" si="22"/>
        <v>2.3375512636399427</v>
      </c>
      <c r="AF294" s="129">
        <f t="shared" si="28"/>
        <v>41522.560978254478</v>
      </c>
      <c r="AG294" s="130">
        <f t="shared" si="23"/>
        <v>7.1077686538184643</v>
      </c>
      <c r="AJ294" s="17">
        <f t="shared" si="17"/>
        <v>49.098369607139901</v>
      </c>
      <c r="AK294" s="18">
        <f t="shared" si="18"/>
        <v>51.732893415578822</v>
      </c>
      <c r="AM294" s="17">
        <f t="shared" si="24"/>
        <v>18.140834088004638</v>
      </c>
      <c r="AN294" s="18">
        <f t="shared" si="25"/>
        <v>22.345527548516614</v>
      </c>
      <c r="AP294" s="111">
        <f t="shared" si="20"/>
        <v>44892</v>
      </c>
      <c r="AQ294" s="112">
        <f t="shared" si="21"/>
        <v>-30.957535519135263</v>
      </c>
      <c r="AR294" s="113">
        <f t="shared" si="29"/>
        <v>-811.42928337414685</v>
      </c>
    </row>
    <row r="295" spans="2:45" x14ac:dyDescent="0.25">
      <c r="B295" s="103">
        <f t="shared" si="26"/>
        <v>44888</v>
      </c>
      <c r="AB295" s="4">
        <f t="shared" si="27"/>
        <v>1.097712579865938</v>
      </c>
      <c r="AC295" s="4">
        <f t="shared" si="22"/>
        <v>2.3274976575338959</v>
      </c>
      <c r="AF295" s="129">
        <f t="shared" si="28"/>
        <v>43525.631559929338</v>
      </c>
      <c r="AG295" s="130">
        <f t="shared" si="23"/>
        <v>7.0813513501764884</v>
      </c>
      <c r="AJ295" s="17">
        <f t="shared" si="17"/>
        <v>48.529521004405595</v>
      </c>
      <c r="AK295" s="18">
        <f t="shared" si="18"/>
        <v>51.313318155947634</v>
      </c>
      <c r="AM295" s="17">
        <f t="shared" si="24"/>
        <v>17.930656271389402</v>
      </c>
      <c r="AN295" s="18">
        <f t="shared" si="25"/>
        <v>22.204366618641245</v>
      </c>
      <c r="AP295" s="111">
        <f t="shared" si="20"/>
        <v>44893</v>
      </c>
      <c r="AQ295" s="112">
        <f t="shared" si="21"/>
        <v>-30.598864733016192</v>
      </c>
      <c r="AR295" s="113">
        <f t="shared" si="29"/>
        <v>-842.02814810716302</v>
      </c>
    </row>
    <row r="296" spans="2:45" x14ac:dyDescent="0.25">
      <c r="B296" s="103">
        <f t="shared" si="26"/>
        <v>44889</v>
      </c>
      <c r="AB296" s="4">
        <f t="shared" si="27"/>
        <v>1.0845646117738446</v>
      </c>
      <c r="AC296" s="4">
        <f t="shared" si="22"/>
        <v>2.3175301604635203</v>
      </c>
      <c r="AF296" s="129">
        <f t="shared" si="28"/>
        <v>45625.331339337754</v>
      </c>
      <c r="AG296" s="130">
        <f t="shared" si="23"/>
        <v>7.0551296887383668</v>
      </c>
      <c r="AJ296" s="17">
        <f t="shared" si="17"/>
        <v>47.967263022407195</v>
      </c>
      <c r="AK296" s="18">
        <f t="shared" si="18"/>
        <v>50.900494001411431</v>
      </c>
      <c r="AM296" s="17">
        <f t="shared" si="24"/>
        <v>17.722913553093399</v>
      </c>
      <c r="AN296" s="18">
        <f t="shared" si="25"/>
        <v>22.064977973568279</v>
      </c>
      <c r="AP296" s="111">
        <f t="shared" si="20"/>
        <v>44894</v>
      </c>
      <c r="AQ296" s="112">
        <f t="shared" si="21"/>
        <v>-30.244349469313796</v>
      </c>
      <c r="AR296" s="113">
        <f t="shared" si="29"/>
        <v>-872.27249757647678</v>
      </c>
    </row>
    <row r="297" spans="2:45" x14ac:dyDescent="0.25">
      <c r="B297" s="103">
        <f t="shared" si="26"/>
        <v>44890</v>
      </c>
      <c r="AB297" s="4">
        <f t="shared" si="27"/>
        <v>1.0715741248549855</v>
      </c>
      <c r="AC297" s="4">
        <f t="shared" si="22"/>
        <v>2.3076476708617291</v>
      </c>
      <c r="AF297" s="129">
        <f t="shared" si="28"/>
        <v>47826.321760734369</v>
      </c>
      <c r="AG297" s="130">
        <f t="shared" si="23"/>
        <v>7.029101504181158</v>
      </c>
      <c r="AJ297" s="17">
        <f t="shared" si="17"/>
        <v>47.411519302898483</v>
      </c>
      <c r="AK297" s="18">
        <f t="shared" si="18"/>
        <v>50.494259311117325</v>
      </c>
      <c r="AM297" s="17">
        <f t="shared" si="24"/>
        <v>17.517577720320816</v>
      </c>
      <c r="AN297" s="18">
        <f t="shared" si="25"/>
        <v>21.927328444784941</v>
      </c>
      <c r="AP297" s="111">
        <f t="shared" si="20"/>
        <v>44895</v>
      </c>
      <c r="AQ297" s="112">
        <f t="shared" si="21"/>
        <v>-29.893941582577668</v>
      </c>
      <c r="AR297" s="113">
        <f t="shared" si="29"/>
        <v>-902.16643915905445</v>
      </c>
      <c r="AS297" s="110">
        <f>AVERAGE(AQ268:AQ297)</f>
        <v>-35.5775189585923</v>
      </c>
    </row>
    <row r="298" spans="2:45" x14ac:dyDescent="0.25">
      <c r="B298" s="103">
        <f t="shared" si="26"/>
        <v>44891</v>
      </c>
      <c r="AB298" s="4">
        <f t="shared" si="27"/>
        <v>1.0587392328620135</v>
      </c>
      <c r="AC298" s="4">
        <f t="shared" si="22"/>
        <v>2.2978491058710087</v>
      </c>
      <c r="AF298" s="129">
        <f t="shared" si="28"/>
        <v>50133.489138941455</v>
      </c>
      <c r="AG298" s="130">
        <f t="shared" si="23"/>
        <v>7.0032646630181974</v>
      </c>
      <c r="AJ298" s="17">
        <f t="shared" si="17"/>
        <v>46.86221437231189</v>
      </c>
      <c r="AK298" s="18">
        <f t="shared" si="18"/>
        <v>50.094457563550492</v>
      </c>
      <c r="AM298" s="17">
        <f t="shared" si="24"/>
        <v>17.314620887146358</v>
      </c>
      <c r="AN298" s="18">
        <f t="shared" si="25"/>
        <v>21.791385686317163</v>
      </c>
      <c r="AP298" s="111">
        <f t="shared" si="20"/>
        <v>44896</v>
      </c>
      <c r="AQ298" s="112">
        <f t="shared" si="21"/>
        <v>-29.547593485165532</v>
      </c>
      <c r="AR298" s="113">
        <f t="shared" si="29"/>
        <v>-931.71403264421997</v>
      </c>
    </row>
    <row r="299" spans="2:45" x14ac:dyDescent="0.25">
      <c r="B299" s="103">
        <f t="shared" si="26"/>
        <v>44892</v>
      </c>
      <c r="AB299" s="4">
        <f t="shared" si="27"/>
        <v>1.0460580721403088</v>
      </c>
      <c r="AC299" s="4">
        <f t="shared" si="22"/>
        <v>2.2881334009478853</v>
      </c>
      <c r="AF299" s="129">
        <f t="shared" si="28"/>
        <v>52551.955507225495</v>
      </c>
      <c r="AG299" s="130">
        <f t="shared" si="23"/>
        <v>6.9776170630161394</v>
      </c>
      <c r="AJ299" s="17">
        <f t="shared" si="17"/>
        <v>46.319273631508779</v>
      </c>
      <c r="AK299" s="18">
        <f t="shared" si="18"/>
        <v>49.700937155457552</v>
      </c>
      <c r="AM299" s="17">
        <f t="shared" si="24"/>
        <v>17.114015490728153</v>
      </c>
      <c r="AN299" s="18">
        <f t="shared" si="25"/>
        <v>21.657118149389252</v>
      </c>
      <c r="AP299" s="111">
        <f t="shared" si="20"/>
        <v>44897</v>
      </c>
      <c r="AQ299" s="112">
        <f t="shared" si="21"/>
        <v>-29.205258140780625</v>
      </c>
      <c r="AR299" s="113">
        <f t="shared" si="29"/>
        <v>-960.91929078500061</v>
      </c>
    </row>
    <row r="300" spans="2:45" x14ac:dyDescent="0.25">
      <c r="B300" s="103">
        <f t="shared" si="26"/>
        <v>44893</v>
      </c>
      <c r="AB300" s="4">
        <f t="shared" si="27"/>
        <v>1.0335288013573714</v>
      </c>
      <c r="AC300" s="4">
        <f t="shared" si="22"/>
        <v>2.2784995094773777</v>
      </c>
      <c r="AF300" s="129">
        <f t="shared" si="28"/>
        <v>55087.089988481057</v>
      </c>
      <c r="AG300" s="130">
        <f t="shared" si="23"/>
        <v>6.9521566326247557</v>
      </c>
      <c r="AJ300" s="17">
        <f t="shared" si="17"/>
        <v>45.782623345648368</v>
      </c>
      <c r="AK300" s="18">
        <f t="shared" si="18"/>
        <v>49.313551210173657</v>
      </c>
      <c r="AM300" s="17">
        <f t="shared" si="24"/>
        <v>16.915734287564572</v>
      </c>
      <c r="AN300" s="18">
        <f t="shared" si="25"/>
        <v>21.524495058014608</v>
      </c>
      <c r="AP300" s="111">
        <f t="shared" si="20"/>
        <v>44898</v>
      </c>
      <c r="AQ300" s="112">
        <f t="shared" si="21"/>
        <v>-28.866889058083796</v>
      </c>
      <c r="AR300" s="113">
        <f t="shared" si="29"/>
        <v>-989.78617984308437</v>
      </c>
    </row>
    <row r="301" spans="2:45" x14ac:dyDescent="0.25">
      <c r="B301" s="103">
        <f t="shared" si="26"/>
        <v>44894</v>
      </c>
      <c r="AB301" s="4">
        <f t="shared" si="27"/>
        <v>1.0211496012354551</v>
      </c>
      <c r="AC301" s="4">
        <f t="shared" si="22"/>
        <v>2.2689464023971535</v>
      </c>
      <c r="AF301" s="129">
        <f t="shared" si="28"/>
        <v>57744.52071496706</v>
      </c>
      <c r="AG301" s="130">
        <f t="shared" si="23"/>
        <v>6.926881330419179</v>
      </c>
      <c r="AJ301" s="17">
        <f t="shared" si="17"/>
        <v>45.252190634174042</v>
      </c>
      <c r="AK301" s="18">
        <f t="shared" si="18"/>
        <v>48.932157394843955</v>
      </c>
      <c r="AM301" s="17">
        <f t="shared" si="24"/>
        <v>16.719750349794328</v>
      </c>
      <c r="AN301" s="18">
        <f t="shared" si="25"/>
        <v>21.393486385477839</v>
      </c>
      <c r="AP301" s="111">
        <f t="shared" si="20"/>
        <v>44899</v>
      </c>
      <c r="AQ301" s="112">
        <f t="shared" si="21"/>
        <v>-28.532440284379714</v>
      </c>
      <c r="AR301" s="113">
        <f t="shared" si="29"/>
        <v>-1018.3186201274641</v>
      </c>
    </row>
    <row r="302" spans="2:45" x14ac:dyDescent="0.25">
      <c r="B302" s="103">
        <f t="shared" si="26"/>
        <v>44895</v>
      </c>
      <c r="AB302" s="4">
        <f t="shared" si="27"/>
        <v>1.0089186742874034</v>
      </c>
      <c r="AC302" s="4">
        <f t="shared" si="22"/>
        <v>2.2594730678310979</v>
      </c>
      <c r="AF302" s="129">
        <f t="shared" si="28"/>
        <v>60530.147323057055</v>
      </c>
      <c r="AG302" s="130">
        <f t="shared" si="23"/>
        <v>6.9017891445542698</v>
      </c>
      <c r="AJ302" s="17">
        <f t="shared" si="17"/>
        <v>44.727903460915783</v>
      </c>
      <c r="AK302" s="18">
        <f t="shared" si="18"/>
        <v>48.556617746061661</v>
      </c>
      <c r="AM302" s="17">
        <f t="shared" si="24"/>
        <v>16.526037061539562</v>
      </c>
      <c r="AN302" s="18">
        <f t="shared" si="25"/>
        <v>21.264062831670554</v>
      </c>
      <c r="AP302" s="111">
        <f t="shared" si="20"/>
        <v>44900</v>
      </c>
      <c r="AQ302" s="112">
        <f t="shared" si="21"/>
        <v>-28.201866399376222</v>
      </c>
      <c r="AR302" s="113">
        <f t="shared" si="29"/>
        <v>-1046.5204865268404</v>
      </c>
    </row>
    <row r="303" spans="2:45" x14ac:dyDescent="0.25">
      <c r="B303" s="103">
        <f t="shared" si="26"/>
        <v>44896</v>
      </c>
      <c r="AB303" s="4">
        <f t="shared" si="27"/>
        <v>0.9968342445556535</v>
      </c>
      <c r="AC303" s="4">
        <f t="shared" si="22"/>
        <v>2.2500785107320249</v>
      </c>
      <c r="AF303" s="129">
        <f t="shared" si="28"/>
        <v>63450.154050743186</v>
      </c>
      <c r="AG303" s="130">
        <f t="shared" si="23"/>
        <v>6.8768780922307977</v>
      </c>
      <c r="AJ303" s="17">
        <f t="shared" si="17"/>
        <v>44.209690624307107</v>
      </c>
      <c r="AK303" s="18">
        <f t="shared" si="18"/>
        <v>48.186798503474073</v>
      </c>
      <c r="AM303" s="17">
        <f t="shared" si="24"/>
        <v>16.334568115291191</v>
      </c>
      <c r="AN303" s="18">
        <f t="shared" si="25"/>
        <v>21.136195801244853</v>
      </c>
      <c r="AP303" s="111">
        <f t="shared" si="20"/>
        <v>44901</v>
      </c>
      <c r="AQ303" s="112">
        <f t="shared" si="21"/>
        <v>-27.875122509015917</v>
      </c>
      <c r="AR303" s="113">
        <f t="shared" si="29"/>
        <v>-1074.3956090358563</v>
      </c>
    </row>
    <row r="304" spans="2:45" x14ac:dyDescent="0.25">
      <c r="B304" s="103">
        <f t="shared" si="26"/>
        <v>44897</v>
      </c>
      <c r="AB304" s="4">
        <f t="shared" si="27"/>
        <v>0.98489455735436104</v>
      </c>
      <c r="AC304" s="4">
        <f t="shared" si="22"/>
        <v>2.2407617525332646</v>
      </c>
      <c r="AF304" s="129">
        <f t="shared" si="28"/>
        <v>66511.023466970713</v>
      </c>
      <c r="AG304" s="130">
        <f t="shared" si="23"/>
        <v>6.8521462191731271</v>
      </c>
      <c r="AJ304" s="17">
        <f t="shared" si="17"/>
        <v>43.697481747715479</v>
      </c>
      <c r="AK304" s="18">
        <f t="shared" si="18"/>
        <v>47.822569950934884</v>
      </c>
      <c r="AM304" s="17">
        <f t="shared" si="24"/>
        <v>16.145317508336195</v>
      </c>
      <c r="AN304" s="18">
        <f t="shared" si="25"/>
        <v>21.009857382550333</v>
      </c>
      <c r="AP304" s="111">
        <f t="shared" si="20"/>
        <v>44902</v>
      </c>
      <c r="AQ304" s="112">
        <f t="shared" si="21"/>
        <v>-27.552164239379284</v>
      </c>
      <c r="AR304" s="113">
        <f t="shared" si="29"/>
        <v>-1101.9477732752355</v>
      </c>
    </row>
    <row r="305" spans="2:44" x14ac:dyDescent="0.25">
      <c r="B305" s="103">
        <f t="shared" si="26"/>
        <v>44898</v>
      </c>
      <c r="AB305" s="4">
        <f t="shared" si="27"/>
        <v>0.97309787901461475</v>
      </c>
      <c r="AC305" s="4">
        <f t="shared" si="22"/>
        <v>2.2315218308088727</v>
      </c>
      <c r="AF305" s="129">
        <f t="shared" si="28"/>
        <v>69719.550863282959</v>
      </c>
      <c r="AG305" s="130">
        <f t="shared" si="23"/>
        <v>6.8275915991181675</v>
      </c>
      <c r="AJ305" s="17">
        <f t="shared" si="17"/>
        <v>43.191207269884728</v>
      </c>
      <c r="AK305" s="18">
        <f t="shared" si="18"/>
        <v>47.463806264806522</v>
      </c>
      <c r="AM305" s="17">
        <f t="shared" si="24"/>
        <v>15.958259539226294</v>
      </c>
      <c r="AN305" s="18">
        <f t="shared" si="25"/>
        <v>20.885020327322003</v>
      </c>
      <c r="AP305" s="111">
        <f t="shared" si="20"/>
        <v>44903</v>
      </c>
      <c r="AQ305" s="112">
        <f t="shared" si="21"/>
        <v>-27.232947730658434</v>
      </c>
      <c r="AR305" s="113">
        <f t="shared" si="29"/>
        <v>-1129.1807210058939</v>
      </c>
    </row>
    <row r="306" spans="2:44" x14ac:dyDescent="0.25">
      <c r="B306" s="103">
        <f t="shared" si="26"/>
        <v>44899</v>
      </c>
      <c r="AB306" s="4">
        <f t="shared" si="27"/>
        <v>0.96144249663270731</v>
      </c>
      <c r="AC306" s="4">
        <f t="shared" si="22"/>
        <v>2.2223577989422076</v>
      </c>
      <c r="AF306" s="129">
        <f t="shared" si="28"/>
        <v>73082.859339727089</v>
      </c>
      <c r="AG306" s="130">
        <f t="shared" si="23"/>
        <v>6.803212333315237</v>
      </c>
      <c r="AJ306" s="17">
        <f t="shared" si="17"/>
        <v>42.690798435488134</v>
      </c>
      <c r="AK306" s="18">
        <f t="shared" si="18"/>
        <v>47.11038536903984</v>
      </c>
      <c r="AM306" s="17">
        <f t="shared" si="24"/>
        <v>15.773368804287502</v>
      </c>
      <c r="AN306" s="18">
        <f t="shared" si="25"/>
        <v>20.761658031088082</v>
      </c>
      <c r="AP306" s="111">
        <f t="shared" si="20"/>
        <v>44904</v>
      </c>
      <c r="AQ306" s="112">
        <f t="shared" si="21"/>
        <v>-26.917429631200633</v>
      </c>
      <c r="AR306" s="113">
        <f t="shared" si="29"/>
        <v>-1156.0981506370945</v>
      </c>
    </row>
    <row r="307" spans="2:44" x14ac:dyDescent="0.25">
      <c r="B307" s="103">
        <f t="shared" si="26"/>
        <v>44900</v>
      </c>
      <c r="AB307" s="4">
        <f t="shared" si="27"/>
        <v>0.94992671782141491</v>
      </c>
      <c r="AC307" s="4">
        <f t="shared" si="22"/>
        <v>2.2132687258026471</v>
      </c>
      <c r="AF307" s="129">
        <f t="shared" si="28"/>
        <v>76608.415618511382</v>
      </c>
      <c r="AG307" s="130">
        <f t="shared" si="23"/>
        <v>6.7790065500366214</v>
      </c>
      <c r="AJ307" s="17">
        <f t="shared" si="17"/>
        <v>42.196187285791055</v>
      </c>
      <c r="AK307" s="18">
        <f t="shared" si="18"/>
        <v>46.762188796680491</v>
      </c>
      <c r="AM307" s="17">
        <f t="shared" si="24"/>
        <v>15.590620194170171</v>
      </c>
      <c r="AN307" s="18">
        <f t="shared" si="25"/>
        <v>20.639744514268052</v>
      </c>
      <c r="AP307" s="111">
        <f t="shared" si="20"/>
        <v>44905</v>
      </c>
      <c r="AQ307" s="112">
        <f t="shared" si="21"/>
        <v>-26.605567091620884</v>
      </c>
      <c r="AR307" s="113">
        <f t="shared" si="29"/>
        <v>-1182.7037177287154</v>
      </c>
    </row>
    <row r="308" spans="2:44" x14ac:dyDescent="0.25">
      <c r="B308" s="103">
        <f t="shared" si="26"/>
        <v>44901</v>
      </c>
      <c r="AB308" s="4">
        <f t="shared" si="27"/>
        <v>0.93854887046426083</v>
      </c>
      <c r="AC308" s="4">
        <f t="shared" si="22"/>
        <v>2.2042536954301988</v>
      </c>
      <c r="AF308" s="129">
        <f t="shared" si="28"/>
        <v>80304.04662052315</v>
      </c>
      <c r="AG308" s="130">
        <f t="shared" si="23"/>
        <v>6.7549724040985408</v>
      </c>
      <c r="AJ308" s="17">
        <f t="shared" si="17"/>
        <v>41.707306649421668</v>
      </c>
      <c r="AK308" s="18">
        <f t="shared" si="18"/>
        <v>46.419101557471997</v>
      </c>
      <c r="AM308" s="17">
        <f t="shared" si="24"/>
        <v>15.409988890438948</v>
      </c>
      <c r="AN308" s="18">
        <f t="shared" si="25"/>
        <v>20.519254403932813</v>
      </c>
      <c r="AP308" s="111">
        <f t="shared" si="20"/>
        <v>44906</v>
      </c>
      <c r="AQ308" s="112">
        <f t="shared" si="21"/>
        <v>-26.297317758982722</v>
      </c>
      <c r="AR308" s="113">
        <f t="shared" si="29"/>
        <v>-1209.0010354876981</v>
      </c>
    </row>
    <row r="309" spans="2:44" x14ac:dyDescent="0.25">
      <c r="B309" s="103">
        <f t="shared" si="26"/>
        <v>44902</v>
      </c>
      <c r="AB309" s="4">
        <f t="shared" si="27"/>
        <v>0.92730730247271853</v>
      </c>
      <c r="AC309" s="4">
        <f t="shared" si="22"/>
        <v>2.1953118067277915</v>
      </c>
      <c r="AF309" s="129">
        <f t="shared" si="28"/>
        <v>84177.956841505336</v>
      </c>
      <c r="AG309" s="130">
        <f t="shared" si="23"/>
        <v>6.7311080763922746</v>
      </c>
      <c r="AJ309" s="17">
        <f t="shared" ref="AJ309:AJ372" si="30">$AJ$242*EXP(-$AK$8*(B309-$B$242))</f>
        <v>41.224090133248694</v>
      </c>
      <c r="AK309" s="18">
        <f t="shared" ref="AK309:AK372" si="31">$AK$242/(1+$AK$19*(B309-$B$242))</f>
        <v>46.081012011244567</v>
      </c>
      <c r="AM309" s="17">
        <f t="shared" si="24"/>
        <v>15.231450362202306</v>
      </c>
      <c r="AN309" s="18">
        <f t="shared" si="25"/>
        <v>20.400162916199974</v>
      </c>
      <c r="AP309" s="111">
        <f t="shared" si="20"/>
        <v>44907</v>
      </c>
      <c r="AQ309" s="112">
        <f t="shared" si="21"/>
        <v>-25.992639771046388</v>
      </c>
      <c r="AR309" s="113">
        <f t="shared" si="29"/>
        <v>-1234.9936752587446</v>
      </c>
    </row>
    <row r="310" spans="2:44" x14ac:dyDescent="0.25">
      <c r="B310" s="103">
        <f t="shared" si="26"/>
        <v>44903</v>
      </c>
      <c r="AB310" s="4">
        <f t="shared" si="27"/>
        <v>0.91620038154632699</v>
      </c>
      <c r="AC310" s="4">
        <f t="shared" si="22"/>
        <v>2.186442173161026</v>
      </c>
      <c r="AF310" s="129">
        <f t="shared" si="28"/>
        <v>88238.746566470028</v>
      </c>
      <c r="AG310" s="130">
        <f t="shared" si="23"/>
        <v>6.7074117734251804</v>
      </c>
      <c r="AJ310" s="17">
        <f t="shared" si="30"/>
        <v>40.74647211336476</v>
      </c>
      <c r="AK310" s="18">
        <f t="shared" si="31"/>
        <v>45.747811746796906</v>
      </c>
      <c r="AM310" s="17">
        <f t="shared" si="24"/>
        <v>15.054980362781063</v>
      </c>
      <c r="AN310" s="18">
        <f t="shared" si="25"/>
        <v>20.282445839238708</v>
      </c>
      <c r="AP310" s="111">
        <f t="shared" si="20"/>
        <v>44908</v>
      </c>
      <c r="AQ310" s="112">
        <f t="shared" si="21"/>
        <v>-25.691491750583697</v>
      </c>
      <c r="AR310" s="113">
        <f t="shared" si="29"/>
        <v>-1260.6851670093283</v>
      </c>
    </row>
    <row r="311" spans="2:44" x14ac:dyDescent="0.25">
      <c r="B311" s="103">
        <f t="shared" si="26"/>
        <v>44904</v>
      </c>
      <c r="AB311" s="4">
        <f t="shared" si="27"/>
        <v>0.90522649493567531</v>
      </c>
      <c r="AC311" s="4">
        <f t="shared" si="22"/>
        <v>2.1776439224651716</v>
      </c>
      <c r="AF311" s="129">
        <f t="shared" si="28"/>
        <v>92495.430962784681</v>
      </c>
      <c r="AG311" s="130">
        <f t="shared" si="23"/>
        <v>6.6838817268713795</v>
      </c>
      <c r="AJ311" s="17">
        <f t="shared" si="30"/>
        <v>40.27438772617424</v>
      </c>
      <c r="AK311" s="18">
        <f t="shared" si="31"/>
        <v>45.41939546599496</v>
      </c>
      <c r="AM311" s="17">
        <f t="shared" si="24"/>
        <v>14.880554926415554</v>
      </c>
      <c r="AN311" s="18">
        <f t="shared" si="25"/>
        <v>20.166079516859586</v>
      </c>
      <c r="AP311" s="111">
        <f t="shared" si="20"/>
        <v>44909</v>
      </c>
      <c r="AQ311" s="112">
        <f t="shared" si="21"/>
        <v>-25.393832799758684</v>
      </c>
      <c r="AR311" s="113">
        <f t="shared" si="29"/>
        <v>-1286.078999809087</v>
      </c>
    </row>
    <row r="312" spans="2:44" x14ac:dyDescent="0.25">
      <c r="B312" s="103">
        <f t="shared" si="26"/>
        <v>44905</v>
      </c>
      <c r="AB312" s="4">
        <f t="shared" si="27"/>
        <v>0.89438404920822934</v>
      </c>
      <c r="AC312" s="4">
        <f t="shared" si="22"/>
        <v>2.1689161963592123</v>
      </c>
      <c r="AF312" s="129">
        <f t="shared" si="28"/>
        <v>96957.460094319249</v>
      </c>
      <c r="AG312" s="130">
        <f t="shared" si="23"/>
        <v>6.6605161931318717</v>
      </c>
      <c r="AJ312" s="17">
        <f t="shared" si="30"/>
        <v>39.807772859584404</v>
      </c>
      <c r="AK312" s="18">
        <f t="shared" si="31"/>
        <v>45.095660872827303</v>
      </c>
      <c r="AM312" s="17">
        <f t="shared" si="24"/>
        <v>14.708150365010894</v>
      </c>
      <c r="AN312" s="18">
        <f t="shared" si="25"/>
        <v>20.051040832666132</v>
      </c>
      <c r="AP312" s="111">
        <f t="shared" si="20"/>
        <v>44910</v>
      </c>
      <c r="AQ312" s="112">
        <f t="shared" si="21"/>
        <v>-25.099622494573509</v>
      </c>
      <c r="AR312" s="113">
        <f t="shared" si="29"/>
        <v>-1311.1786223036606</v>
      </c>
    </row>
    <row r="313" spans="2:44" x14ac:dyDescent="0.25">
      <c r="B313" s="103">
        <f t="shared" si="26"/>
        <v>44906</v>
      </c>
      <c r="AB313" s="4">
        <f t="shared" si="27"/>
        <v>0.88367147001695945</v>
      </c>
      <c r="AC313" s="4">
        <f t="shared" si="22"/>
        <v>2.1602581502667406</v>
      </c>
      <c r="AF313" s="129">
        <f t="shared" si="28"/>
        <v>101634.73990108634</v>
      </c>
      <c r="AG313" s="130">
        <f t="shared" si="23"/>
        <v>6.6373134529038351</v>
      </c>
      <c r="AJ313" s="17">
        <f t="shared" si="30"/>
        <v>39.346564144298533</v>
      </c>
      <c r="AK313" s="18">
        <f t="shared" si="31"/>
        <v>44.776508567171589</v>
      </c>
      <c r="AM313" s="17">
        <f t="shared" si="24"/>
        <v>14.537743264920023</v>
      </c>
      <c r="AN313" s="18">
        <f t="shared" si="25"/>
        <v>19.937307194745745</v>
      </c>
      <c r="AP313" s="111">
        <f t="shared" si="20"/>
        <v>44911</v>
      </c>
      <c r="AQ313" s="112">
        <f t="shared" si="21"/>
        <v>-24.808820879378509</v>
      </c>
      <c r="AR313" s="113">
        <f t="shared" si="29"/>
        <v>-1335.9874431830392</v>
      </c>
    </row>
    <row r="314" spans="2:44" x14ac:dyDescent="0.25">
      <c r="B314" s="103">
        <f t="shared" si="26"/>
        <v>44907</v>
      </c>
      <c r="AB314" s="4">
        <f t="shared" si="27"/>
        <v>0.87308720187174516</v>
      </c>
      <c r="AC314" s="4">
        <f t="shared" si="22"/>
        <v>2.1516689530435089</v>
      </c>
      <c r="AF314" s="129">
        <f t="shared" si="28"/>
        <v>106537.65419095055</v>
      </c>
      <c r="AG314" s="130">
        <f t="shared" si="23"/>
        <v>6.6142718107589049</v>
      </c>
      <c r="AJ314" s="17">
        <f t="shared" si="30"/>
        <v>38.890698945210019</v>
      </c>
      <c r="AK314" s="18">
        <f t="shared" si="31"/>
        <v>44.461841943040305</v>
      </c>
      <c r="AM314" s="17">
        <f t="shared" si="24"/>
        <v>14.369310483763936</v>
      </c>
      <c r="AN314" s="18">
        <f t="shared" si="25"/>
        <v>19.824856520878683</v>
      </c>
      <c r="AP314" s="111">
        <f t="shared" si="20"/>
        <v>44912</v>
      </c>
      <c r="AQ314" s="112">
        <f t="shared" si="21"/>
        <v>-24.521388461446083</v>
      </c>
      <c r="AR314" s="113">
        <f t="shared" si="29"/>
        <v>-1360.5088316444853</v>
      </c>
    </row>
    <row r="315" spans="2:44" x14ac:dyDescent="0.25">
      <c r="B315" s="103">
        <f t="shared" si="26"/>
        <v>44908</v>
      </c>
      <c r="AB315" s="4">
        <f t="shared" si="27"/>
        <v>0.8626297079135119</v>
      </c>
      <c r="AC315" s="4">
        <f t="shared" si="22"/>
        <v>2.1431477867114554</v>
      </c>
      <c r="AF315" s="129">
        <f t="shared" si="28"/>
        <v>111677.08769222978</v>
      </c>
      <c r="AG315" s="130">
        <f t="shared" si="23"/>
        <v>6.5913895947301979</v>
      </c>
      <c r="AJ315" s="17">
        <f t="shared" si="30"/>
        <v>38.440115352896065</v>
      </c>
      <c r="AK315" s="18">
        <f t="shared" si="31"/>
        <v>44.151567091087159</v>
      </c>
      <c r="AM315" s="17">
        <f t="shared" si="24"/>
        <v>14.202829147288845</v>
      </c>
      <c r="AN315" s="18">
        <f t="shared" si="25"/>
        <v>19.713667224244809</v>
      </c>
      <c r="AP315" s="111">
        <f t="shared" si="20"/>
        <v>44913</v>
      </c>
      <c r="AQ315" s="112">
        <f t="shared" si="21"/>
        <v>-24.237286205607219</v>
      </c>
      <c r="AR315" s="113">
        <f t="shared" si="29"/>
        <v>-1384.7461178500926</v>
      </c>
    </row>
    <row r="316" spans="2:44" x14ac:dyDescent="0.25">
      <c r="B316" s="103">
        <f t="shared" si="26"/>
        <v>44909</v>
      </c>
      <c r="AB316" s="4">
        <f t="shared" si="27"/>
        <v>0.85229746969107734</v>
      </c>
      <c r="AC316" s="4">
        <f t="shared" si="22"/>
        <v>2.134693846199025</v>
      </c>
      <c r="AF316" s="129">
        <f t="shared" si="28"/>
        <v>117064.45021836538</v>
      </c>
      <c r="AG316" s="130">
        <f t="shared" si="23"/>
        <v>6.5686651559078868</v>
      </c>
      <c r="AJ316" s="17">
        <f t="shared" si="30"/>
        <v>37.994752175209996</v>
      </c>
      <c r="AK316" s="18">
        <f t="shared" si="31"/>
        <v>43.845592705167171</v>
      </c>
      <c r="AM316" s="17">
        <f t="shared" si="24"/>
        <v>14.038276646259677</v>
      </c>
      <c r="AN316" s="18">
        <f t="shared" si="25"/>
        <v>19.603718199608608</v>
      </c>
      <c r="AP316" s="111">
        <f t="shared" si="20"/>
        <v>44914</v>
      </c>
      <c r="AQ316" s="112">
        <f t="shared" si="21"/>
        <v>-23.956475528950321</v>
      </c>
      <c r="AR316" s="113">
        <f t="shared" si="29"/>
        <v>-1408.7025933790428</v>
      </c>
    </row>
    <row r="317" spans="2:44" x14ac:dyDescent="0.25">
      <c r="B317" s="103">
        <f t="shared" si="26"/>
        <v>44910</v>
      </c>
      <c r="AB317" s="4">
        <f t="shared" si="27"/>
        <v>0.84208898694066681</v>
      </c>
      <c r="AC317" s="4">
        <f t="shared" si="22"/>
        <v>2.1263063390876127</v>
      </c>
      <c r="AF317" s="129">
        <f t="shared" si="28"/>
        <v>122711.70199831102</v>
      </c>
      <c r="AG317" s="130">
        <f t="shared" si="23"/>
        <v>6.5460968680431098</v>
      </c>
      <c r="AJ317" s="17">
        <f t="shared" si="30"/>
        <v>37.554548928971009</v>
      </c>
      <c r="AK317" s="18">
        <f t="shared" si="31"/>
        <v>43.54382999275537</v>
      </c>
      <c r="AM317" s="17">
        <f t="shared" si="24"/>
        <v>13.875630633389601</v>
      </c>
      <c r="AN317" s="18">
        <f t="shared" si="25"/>
        <v>19.494988809963996</v>
      </c>
      <c r="AP317" s="111">
        <f t="shared" si="20"/>
        <v>44915</v>
      </c>
      <c r="AQ317" s="112">
        <f t="shared" si="21"/>
        <v>-23.678918295581408</v>
      </c>
      <c r="AR317" s="113">
        <f t="shared" si="29"/>
        <v>-1432.3815116746241</v>
      </c>
    </row>
    <row r="318" spans="2:44" x14ac:dyDescent="0.25">
      <c r="B318" s="103">
        <f t="shared" si="26"/>
        <v>44911</v>
      </c>
      <c r="AB318" s="4">
        <f t="shared" si="27"/>
        <v>0.83200277736807438</v>
      </c>
      <c r="AC318" s="4">
        <f t="shared" si="22"/>
        <v>2.1179844853639591</v>
      </c>
      <c r="AF318" s="129">
        <f t="shared" si="28"/>
        <v>128631.38022887093</v>
      </c>
      <c r="AG318" s="130">
        <f t="shared" si="23"/>
        <v>6.5236831271600151</v>
      </c>
      <c r="AJ318" s="17">
        <f t="shared" si="30"/>
        <v>37.119445831750113</v>
      </c>
      <c r="AK318" s="18">
        <f t="shared" si="31"/>
        <v>43.246192589039453</v>
      </c>
      <c r="AM318" s="17">
        <f t="shared" si="24"/>
        <v>13.714869020305134</v>
      </c>
      <c r="AN318" s="18">
        <f t="shared" si="25"/>
        <v>19.387458873621053</v>
      </c>
      <c r="AP318" s="111">
        <f t="shared" si="20"/>
        <v>44916</v>
      </c>
      <c r="AQ318" s="112">
        <f t="shared" si="21"/>
        <v>-23.404576811444979</v>
      </c>
      <c r="AR318" s="113">
        <f t="shared" si="29"/>
        <v>-1455.786088486069</v>
      </c>
    </row>
    <row r="319" spans="2:44" x14ac:dyDescent="0.25">
      <c r="B319" s="103">
        <f t="shared" si="26"/>
        <v>44912</v>
      </c>
      <c r="AB319" s="4">
        <f t="shared" si="27"/>
        <v>0.82203737643342867</v>
      </c>
      <c r="AC319" s="4">
        <f t="shared" si="22"/>
        <v>2.1097275171783409</v>
      </c>
      <c r="AF319" s="129">
        <f t="shared" si="28"/>
        <v>134836.62690793825</v>
      </c>
      <c r="AG319" s="130">
        <f t="shared" si="23"/>
        <v>6.5014223511757478</v>
      </c>
      <c r="AJ319" s="17">
        <f t="shared" si="30"/>
        <v>36.689383793751354</v>
      </c>
      <c r="AK319" s="18">
        <f t="shared" si="31"/>
        <v>42.952596474511665</v>
      </c>
      <c r="AM319" s="17">
        <f t="shared" si="24"/>
        <v>13.55596997454639</v>
      </c>
      <c r="AN319" s="18">
        <f t="shared" si="25"/>
        <v>19.28110865171783</v>
      </c>
      <c r="AP319" s="111">
        <f t="shared" si="20"/>
        <v>44917</v>
      </c>
      <c r="AQ319" s="112">
        <f t="shared" si="21"/>
        <v>-23.133413819204964</v>
      </c>
      <c r="AR319" s="113">
        <f t="shared" si="29"/>
        <v>-1478.9195023052739</v>
      </c>
    </row>
    <row r="320" spans="2:44" x14ac:dyDescent="0.25">
      <c r="B320" s="103">
        <f t="shared" si="26"/>
        <v>44913</v>
      </c>
      <c r="AB320" s="4">
        <f t="shared" si="27"/>
        <v>0.8121913371385393</v>
      </c>
      <c r="AC320" s="4">
        <f t="shared" si="22"/>
        <v>2.1015346786083922</v>
      </c>
      <c r="AF320" s="129">
        <f t="shared" si="28"/>
        <v>141341.21801042362</v>
      </c>
      <c r="AG320" s="130">
        <f t="shared" si="23"/>
        <v>6.4793129795281974</v>
      </c>
      <c r="AJ320" s="17">
        <f t="shared" si="30"/>
        <v>36.264304409786973</v>
      </c>
      <c r="AK320" s="18">
        <f t="shared" si="31"/>
        <v>42.662959895894943</v>
      </c>
      <c r="AM320" s="17">
        <f t="shared" si="24"/>
        <v>13.398911916602085</v>
      </c>
      <c r="AN320" s="18">
        <f t="shared" si="25"/>
        <v>19.175918836140887</v>
      </c>
      <c r="AP320" s="111">
        <f t="shared" si="20"/>
        <v>44918</v>
      </c>
      <c r="AQ320" s="112">
        <f t="shared" si="21"/>
        <v>-22.865392493184888</v>
      </c>
      <c r="AR320" s="113">
        <f t="shared" si="29"/>
        <v>-1501.7848947984587</v>
      </c>
    </row>
    <row r="321" spans="2:45" x14ac:dyDescent="0.25">
      <c r="B321" s="103">
        <f t="shared" si="26"/>
        <v>44914</v>
      </c>
      <c r="AB321" s="4">
        <f t="shared" si="27"/>
        <v>0.8024632298167883</v>
      </c>
      <c r="AC321" s="4">
        <f t="shared" si="22"/>
        <v>2.0934052254284099</v>
      </c>
      <c r="AF321" s="129">
        <f t="shared" si="28"/>
        <v>148159.59407164587</v>
      </c>
      <c r="AG321" s="130">
        <f t="shared" si="23"/>
        <v>6.4573534728113087</v>
      </c>
      <c r="AJ321" s="17">
        <f t="shared" si="30"/>
        <v>35.844149951345663</v>
      </c>
      <c r="AK321" s="18">
        <f t="shared" si="31"/>
        <v>42.377203290246761</v>
      </c>
      <c r="AM321" s="17">
        <f t="shared" si="24"/>
        <v>13.243673516978918</v>
      </c>
      <c r="AN321" s="18">
        <f t="shared" si="25"/>
        <v>19.071870537839125</v>
      </c>
      <c r="AP321" s="111">
        <f t="shared" si="20"/>
        <v>44919</v>
      </c>
      <c r="AQ321" s="112">
        <f t="shared" si="21"/>
        <v>-22.600476434366747</v>
      </c>
      <c r="AR321" s="113">
        <f t="shared" si="29"/>
        <v>-1524.3853712328255</v>
      </c>
    </row>
    <row r="322" spans="2:45" x14ac:dyDescent="0.25">
      <c r="B322" s="103">
        <f t="shared" si="26"/>
        <v>44915</v>
      </c>
      <c r="AB322" s="4">
        <f t="shared" si="27"/>
        <v>0.79285164192554103</v>
      </c>
      <c r="AC322" s="4">
        <f t="shared" si="22"/>
        <v>2.0853384248839912</v>
      </c>
      <c r="AF322" s="129">
        <f t="shared" si="28"/>
        <v>155306.89224608231</v>
      </c>
      <c r="AG322" s="130">
        <f t="shared" si="23"/>
        <v>6.4355423124177795</v>
      </c>
      <c r="AJ322" s="17">
        <f t="shared" si="30"/>
        <v>35.428863358752636</v>
      </c>
      <c r="AK322" s="18">
        <f t="shared" si="31"/>
        <v>42.095249212092909</v>
      </c>
      <c r="AM322" s="17">
        <f t="shared" si="24"/>
        <v>13.090233693304864</v>
      </c>
      <c r="AN322" s="18">
        <f t="shared" si="25"/>
        <v>18.968945275515999</v>
      </c>
      <c r="AP322" s="111">
        <f t="shared" si="20"/>
        <v>44920</v>
      </c>
      <c r="AQ322" s="112">
        <f t="shared" si="21"/>
        <v>-22.338629665447773</v>
      </c>
      <c r="AR322" s="113">
        <f t="shared" si="29"/>
        <v>-1546.7240008982733</v>
      </c>
    </row>
    <row r="323" spans="2:45" x14ac:dyDescent="0.25">
      <c r="B323" s="103">
        <f t="shared" si="26"/>
        <v>44916</v>
      </c>
      <c r="AB323" s="4">
        <f t="shared" si="27"/>
        <v>0.78335517784104136</v>
      </c>
      <c r="AC323" s="4">
        <f t="shared" si="22"/>
        <v>2.0773335554718635</v>
      </c>
      <c r="AF323" s="129">
        <f t="shared" si="28"/>
        <v>162798.97991264975</v>
      </c>
      <c r="AG323" s="130">
        <f t="shared" si="23"/>
        <v>6.4138780001889888</v>
      </c>
      <c r="AJ323" s="17">
        <f t="shared" si="30"/>
        <v>35.018388233420566</v>
      </c>
      <c r="AK323" s="18">
        <f t="shared" si="31"/>
        <v>41.817022263450831</v>
      </c>
      <c r="AM323" s="17">
        <f t="shared" si="24"/>
        <v>12.938571607466088</v>
      </c>
      <c r="AN323" s="18">
        <f t="shared" si="25"/>
        <v>18.867124964685935</v>
      </c>
      <c r="AP323" s="111">
        <f t="shared" si="20"/>
        <v>44921</v>
      </c>
      <c r="AQ323" s="112">
        <f t="shared" si="21"/>
        <v>-22.079816625954479</v>
      </c>
      <c r="AR323" s="113">
        <f t="shared" si="29"/>
        <v>-1568.8038175242277</v>
      </c>
    </row>
    <row r="324" spans="2:45" x14ac:dyDescent="0.25">
      <c r="B324" s="103">
        <f t="shared" si="26"/>
        <v>44917</v>
      </c>
      <c r="AB324" s="4">
        <f t="shared" si="27"/>
        <v>0.77397245865576259</v>
      </c>
      <c r="AC324" s="4">
        <f t="shared" si="22"/>
        <v>2.0693899067247652</v>
      </c>
      <c r="AF324" s="129">
        <f t="shared" si="28"/>
        <v>170652.48990112284</v>
      </c>
      <c r="AG324" s="130">
        <f t="shared" si="23"/>
        <v>6.3923590580719587</v>
      </c>
      <c r="AJ324" s="17">
        <f t="shared" si="30"/>
        <v>34.612668830190273</v>
      </c>
      <c r="AK324" s="18">
        <f t="shared" si="31"/>
        <v>41.542449026609837</v>
      </c>
      <c r="AM324" s="17">
        <f t="shared" si="24"/>
        <v>12.788666662776954</v>
      </c>
      <c r="AN324" s="18">
        <f t="shared" si="25"/>
        <v>18.766391907081299</v>
      </c>
      <c r="AP324" s="111">
        <f t="shared" si="20"/>
        <v>44922</v>
      </c>
      <c r="AQ324" s="112">
        <f t="shared" si="21"/>
        <v>-21.824002167413319</v>
      </c>
      <c r="AR324" s="113">
        <f t="shared" si="29"/>
        <v>-1590.627819691641</v>
      </c>
    </row>
    <row r="325" spans="2:45" x14ac:dyDescent="0.25">
      <c r="B325" s="103">
        <f t="shared" si="26"/>
        <v>44918</v>
      </c>
      <c r="AB325" s="4">
        <f t="shared" si="27"/>
        <v>0.76470212197818921</v>
      </c>
      <c r="AC325" s="4">
        <f t="shared" si="22"/>
        <v>2.0615067790012405</v>
      </c>
      <c r="AF325" s="129">
        <f t="shared" si="28"/>
        <v>178884.85741789365</v>
      </c>
      <c r="AG325" s="130">
        <f t="shared" si="23"/>
        <v>6.3709840277832095</v>
      </c>
      <c r="AJ325" s="17">
        <f t="shared" si="30"/>
        <v>34.211650049760216</v>
      </c>
      <c r="AK325" s="18">
        <f t="shared" si="31"/>
        <v>41.271457999542228</v>
      </c>
      <c r="AM325" s="17">
        <f t="shared" si="24"/>
        <v>12.640498501182895</v>
      </c>
      <c r="AN325" s="18">
        <f t="shared" si="25"/>
        <v>18.666728780396905</v>
      </c>
      <c r="AP325" s="111">
        <f t="shared" si="20"/>
        <v>44923</v>
      </c>
      <c r="AQ325" s="112">
        <f t="shared" si="21"/>
        <v>-21.571151548577319</v>
      </c>
      <c r="AR325" s="113">
        <f t="shared" si="29"/>
        <v>-1612.1989712402183</v>
      </c>
    </row>
    <row r="326" spans="2:45" x14ac:dyDescent="0.25">
      <c r="B326" s="103">
        <f t="shared" si="26"/>
        <v>44919</v>
      </c>
      <c r="AB326" s="4">
        <f t="shared" si="27"/>
        <v>0.75554282173499343</v>
      </c>
      <c r="AC326" s="4">
        <f t="shared" si="22"/>
        <v>2.0536834832802255</v>
      </c>
      <c r="AF326" s="129">
        <f t="shared" si="28"/>
        <v>187514.35875304826</v>
      </c>
      <c r="AG326" s="130">
        <f t="shared" si="23"/>
        <v>6.3497514704793243</v>
      </c>
      <c r="AJ326" s="17">
        <f t="shared" si="30"/>
        <v>33.815277431203626</v>
      </c>
      <c r="AK326" s="18">
        <f t="shared" si="31"/>
        <v>41.00397953382604</v>
      </c>
      <c r="AM326" s="17">
        <f t="shared" si="24"/>
        <v>12.494047000495641</v>
      </c>
      <c r="AN326" s="18">
        <f t="shared" si="25"/>
        <v>18.568118628359588</v>
      </c>
      <c r="AP326" s="111">
        <f t="shared" si="20"/>
        <v>44924</v>
      </c>
      <c r="AQ326" s="112">
        <f t="shared" si="21"/>
        <v>-21.321230430707985</v>
      </c>
      <c r="AR326" s="113">
        <f t="shared" si="29"/>
        <v>-1633.5202016709263</v>
      </c>
    </row>
    <row r="327" spans="2:45" x14ac:dyDescent="0.25">
      <c r="B327" s="103">
        <f t="shared" si="26"/>
        <v>44920</v>
      </c>
      <c r="AB327" s="4">
        <f t="shared" si="27"/>
        <v>0.74649322797558271</v>
      </c>
      <c r="AC327" s="4">
        <f t="shared" si="22"/>
        <v>2.0459193409602907</v>
      </c>
      <c r="AF327" s="129">
        <f t="shared" si="28"/>
        <v>196560.15185469633</v>
      </c>
      <c r="AG327" s="130">
        <f t="shared" si="23"/>
        <v>6.3286599664340883</v>
      </c>
      <c r="AJ327" s="17">
        <f t="shared" si="30"/>
        <v>33.423497144572352</v>
      </c>
      <c r="AK327" s="18">
        <f t="shared" si="31"/>
        <v>40.739945774966102</v>
      </c>
      <c r="AM327" s="17">
        <f t="shared" si="24"/>
        <v>12.349292271660506</v>
      </c>
      <c r="AN327" s="18">
        <f t="shared" si="25"/>
        <v>18.470544851110905</v>
      </c>
      <c r="AP327" s="111">
        <f t="shared" si="20"/>
        <v>44925</v>
      </c>
      <c r="AQ327" s="112">
        <f t="shared" si="21"/>
        <v>-21.074204872911846</v>
      </c>
      <c r="AR327" s="113">
        <f t="shared" si="29"/>
        <v>-1654.5944065438382</v>
      </c>
    </row>
    <row r="328" spans="2:45" x14ac:dyDescent="0.25">
      <c r="B328" s="103">
        <f t="shared" si="26"/>
        <v>44921</v>
      </c>
      <c r="AB328" s="4">
        <f t="shared" si="27"/>
        <v>0.73755202667898712</v>
      </c>
      <c r="AC328" s="4">
        <f t="shared" si="22"/>
        <v>2.0382136836634195</v>
      </c>
      <c r="AF328" s="129">
        <f t="shared" si="28"/>
        <v>206042.31886062547</v>
      </c>
      <c r="AG328" s="130">
        <f t="shared" si="23"/>
        <v>6.3077081147220424</v>
      </c>
      <c r="AJ328" s="17">
        <f t="shared" si="30"/>
        <v>33.036255983586436</v>
      </c>
      <c r="AK328" s="18">
        <f t="shared" si="31"/>
        <v>40.47929060500617</v>
      </c>
      <c r="AM328" s="17">
        <f t="shared" si="24"/>
        <v>12.206214656055318</v>
      </c>
      <c r="AN328" s="18">
        <f t="shared" si="25"/>
        <v>18.373991195891417</v>
      </c>
      <c r="AP328" s="111">
        <f t="shared" si="20"/>
        <v>44926</v>
      </c>
      <c r="AQ328" s="112">
        <f t="shared" si="21"/>
        <v>-20.83004132753112</v>
      </c>
      <c r="AR328" s="113">
        <f t="shared" si="29"/>
        <v>-1675.4244478713692</v>
      </c>
      <c r="AS328" s="110">
        <f>AVERAGE(AQ298:AQ328)</f>
        <v>-24.943806732655322</v>
      </c>
    </row>
    <row r="329" spans="2:45" x14ac:dyDescent="0.25">
      <c r="B329" s="103">
        <f t="shared" si="26"/>
        <v>44922</v>
      </c>
      <c r="AB329" s="4">
        <f t="shared" si="27"/>
        <v>0.72871791956306209</v>
      </c>
      <c r="AC329" s="4">
        <f t="shared" si="22"/>
        <v>2.0305658530432078</v>
      </c>
      <c r="AF329" s="129">
        <f t="shared" si="28"/>
        <v>215981.91068170633</v>
      </c>
      <c r="AG329" s="130">
        <f t="shared" si="23"/>
        <v>6.2868945329082964</v>
      </c>
      <c r="AJ329" s="17">
        <f t="shared" si="30"/>
        <v>32.653501358408349</v>
      </c>
      <c r="AK329" s="18">
        <f t="shared" si="31"/>
        <v>40.221949587329902</v>
      </c>
      <c r="AM329" s="17">
        <f t="shared" si="24"/>
        <v>12.064794722820665</v>
      </c>
      <c r="AN329" s="18">
        <f t="shared" si="25"/>
        <v>18.278441748015691</v>
      </c>
      <c r="AP329" s="111">
        <f t="shared" si="20"/>
        <v>44927</v>
      </c>
      <c r="AQ329" s="112">
        <f t="shared" si="21"/>
        <v>-20.588706635587684</v>
      </c>
      <c r="AR329" s="113">
        <f t="shared" si="29"/>
        <v>-1696.0131545069569</v>
      </c>
    </row>
    <row r="330" spans="2:45" x14ac:dyDescent="0.25">
      <c r="B330" s="103">
        <f t="shared" si="26"/>
        <v>44923</v>
      </c>
      <c r="AB330" s="4">
        <f t="shared" si="27"/>
        <v>0.71998962389597432</v>
      </c>
      <c r="AC330" s="4">
        <f t="shared" si="22"/>
        <v>2.0229752005973616</v>
      </c>
      <c r="AF330" s="129">
        <f t="shared" si="28"/>
        <v>226400.99373602521</v>
      </c>
      <c r="AG330" s="130">
        <f t="shared" si="23"/>
        <v>6.2662178567444586</v>
      </c>
      <c r="AJ330" s="17">
        <f t="shared" si="30"/>
        <v>32.275181288500924</v>
      </c>
      <c r="AK330" s="18">
        <f t="shared" si="31"/>
        <v>39.967859913554243</v>
      </c>
      <c r="AM330" s="17">
        <f t="shared" si="24"/>
        <v>11.925013266221034</v>
      </c>
      <c r="AN330" s="18">
        <f t="shared" si="25"/>
        <v>18.183880922127425</v>
      </c>
      <c r="AP330" s="111">
        <f t="shared" si="20"/>
        <v>44928</v>
      </c>
      <c r="AQ330" s="112">
        <f t="shared" si="21"/>
        <v>-20.350168022279888</v>
      </c>
      <c r="AR330" s="113">
        <f t="shared" si="29"/>
        <v>-1716.3633225292367</v>
      </c>
    </row>
    <row r="331" spans="2:45" x14ac:dyDescent="0.25">
      <c r="B331" s="103">
        <f t="shared" si="26"/>
        <v>44924</v>
      </c>
      <c r="AB331" s="4">
        <f t="shared" si="27"/>
        <v>0.71136587230994597</v>
      </c>
      <c r="AC331" s="4">
        <f t="shared" si="22"/>
        <v>2.0154410874843864</v>
      </c>
      <c r="AF331" s="129">
        <f t="shared" si="28"/>
        <v>237322.69893749591</v>
      </c>
      <c r="AG331" s="130">
        <f t="shared" si="23"/>
        <v>6.2456767398705635</v>
      </c>
      <c r="AJ331" s="17">
        <f t="shared" si="30"/>
        <v>31.901244395568121</v>
      </c>
      <c r="AK331" s="18">
        <f t="shared" si="31"/>
        <v>39.716960352422902</v>
      </c>
      <c r="AM331" s="17">
        <f t="shared" si="24"/>
        <v>11.786851303036592</v>
      </c>
      <c r="AN331" s="18">
        <f t="shared" si="25"/>
        <v>18.090293453724602</v>
      </c>
      <c r="AP331" s="111">
        <f t="shared" si="20"/>
        <v>44929</v>
      </c>
      <c r="AQ331" s="112">
        <f t="shared" si="21"/>
        <v>-20.114393092531529</v>
      </c>
      <c r="AR331" s="113">
        <f t="shared" si="29"/>
        <v>-1736.4777156217683</v>
      </c>
    </row>
    <row r="332" spans="2:45" x14ac:dyDescent="0.25">
      <c r="B332" s="103">
        <f t="shared" si="26"/>
        <v>44925</v>
      </c>
      <c r="AB332" s="4">
        <f t="shared" si="27"/>
        <v>0.70284541261722977</v>
      </c>
      <c r="AC332" s="4">
        <f t="shared" si="22"/>
        <v>2.0079628843443582</v>
      </c>
      <c r="AF332" s="129">
        <f t="shared" si="28"/>
        <v>248771.27304770873</v>
      </c>
      <c r="AG332" s="130">
        <f t="shared" si="23"/>
        <v>6.2252698535228275</v>
      </c>
      <c r="AJ332" s="17">
        <f t="shared" si="30"/>
        <v>31.531639896577467</v>
      </c>
      <c r="AK332" s="18">
        <f t="shared" si="31"/>
        <v>39.46919120061289</v>
      </c>
      <c r="AM332" s="17">
        <f t="shared" si="24"/>
        <v>11.650290069985086</v>
      </c>
      <c r="AN332" s="18">
        <f t="shared" si="25"/>
        <v>17.997664390945019</v>
      </c>
      <c r="AP332" s="111">
        <f t="shared" si="20"/>
        <v>44930</v>
      </c>
      <c r="AQ332" s="112">
        <f t="shared" si="21"/>
        <v>-19.88134982659238</v>
      </c>
      <c r="AR332" s="113">
        <f t="shared" si="29"/>
        <v>-1756.3590654483608</v>
      </c>
    </row>
    <row r="333" spans="2:45" x14ac:dyDescent="0.25">
      <c r="B333" s="103">
        <f t="shared" si="26"/>
        <v>44926</v>
      </c>
      <c r="AB333" s="4">
        <f t="shared" si="27"/>
        <v>0.69442700762828991</v>
      </c>
      <c r="AC333" s="4">
        <f t="shared" si="22"/>
        <v>2.0005399711236689</v>
      </c>
      <c r="AF333" s="129">
        <f t="shared" si="28"/>
        <v>260772.13250502001</v>
      </c>
      <c r="AG333" s="130">
        <f t="shared" si="23"/>
        <v>6.2049958862471151</v>
      </c>
      <c r="AJ333" s="17">
        <f t="shared" si="30"/>
        <v>31.16631759686344</v>
      </c>
      <c r="AK333" s="18">
        <f t="shared" si="31"/>
        <v>39.224494235370891</v>
      </c>
      <c r="AM333" s="17">
        <f t="shared" si="24"/>
        <v>11.515311021173725</v>
      </c>
      <c r="AN333" s="18">
        <f t="shared" si="25"/>
        <v>17.905979086602912</v>
      </c>
      <c r="AP333" s="111">
        <f t="shared" si="20"/>
        <v>44931</v>
      </c>
      <c r="AQ333" s="112">
        <f t="shared" si="21"/>
        <v>-19.651006575689713</v>
      </c>
      <c r="AR333" s="113">
        <f t="shared" si="29"/>
        <v>-1776.0100720240505</v>
      </c>
    </row>
    <row r="334" spans="2:45" x14ac:dyDescent="0.25">
      <c r="B334" s="103">
        <f t="shared" si="26"/>
        <v>44927</v>
      </c>
      <c r="AB334" s="4">
        <f t="shared" si="27"/>
        <v>0.68610943497215848</v>
      </c>
      <c r="AC334" s="4">
        <f t="shared" si="22"/>
        <v>1.9931717369036432</v>
      </c>
      <c r="AF334" s="129">
        <f t="shared" si="28"/>
        <v>273351.91985038627</v>
      </c>
      <c r="AG334" s="130">
        <f t="shared" si="23"/>
        <v>6.1848535436179946</v>
      </c>
      <c r="AJ334" s="17">
        <f t="shared" si="30"/>
        <v>30.805227883310678</v>
      </c>
      <c r="AK334" s="18">
        <f t="shared" si="31"/>
        <v>38.982812668900657</v>
      </c>
      <c r="AM334" s="17">
        <f t="shared" si="24"/>
        <v>11.381895825580484</v>
      </c>
      <c r="AN334" s="18">
        <f t="shared" si="25"/>
        <v>17.815223190467719</v>
      </c>
      <c r="AP334" s="111">
        <f t="shared" si="20"/>
        <v>44932</v>
      </c>
      <c r="AQ334" s="112">
        <f t="shared" si="21"/>
        <v>-19.423332057730192</v>
      </c>
      <c r="AR334" s="113">
        <f t="shared" si="29"/>
        <v>-1795.4334040817807</v>
      </c>
    </row>
    <row r="335" spans="2:45" x14ac:dyDescent="0.25">
      <c r="B335" s="103">
        <f t="shared" si="26"/>
        <v>44928</v>
      </c>
      <c r="AB335" s="4">
        <f t="shared" si="27"/>
        <v>0.67789148691894452</v>
      </c>
      <c r="AC335" s="4">
        <f t="shared" si="22"/>
        <v>1.9858575797329339</v>
      </c>
      <c r="AF335" s="129">
        <f t="shared" si="28"/>
        <v>286538.56287520844</v>
      </c>
      <c r="AG335" s="130">
        <f t="shared" si="23"/>
        <v>6.1648415479632455</v>
      </c>
      <c r="AJ335" s="17">
        <f t="shared" si="30"/>
        <v>30.448321717616228</v>
      </c>
      <c r="AK335" s="18">
        <f t="shared" si="31"/>
        <v>38.744091104426296</v>
      </c>
      <c r="AM335" s="17">
        <f t="shared" si="24"/>
        <v>11.250026364564667</v>
      </c>
      <c r="AN335" s="18">
        <f t="shared" si="25"/>
        <v>17.72538264177652</v>
      </c>
      <c r="AP335" s="111">
        <f t="shared" si="20"/>
        <v>44933</v>
      </c>
      <c r="AQ335" s="112">
        <f t="shared" si="21"/>
        <v>-19.198295353051563</v>
      </c>
      <c r="AR335" s="113">
        <f t="shared" si="29"/>
        <v>-1814.6316994348324</v>
      </c>
    </row>
    <row r="336" spans="2:45" x14ac:dyDescent="0.25">
      <c r="B336" s="103">
        <f t="shared" si="26"/>
        <v>44929</v>
      </c>
      <c r="AB336" s="4">
        <f t="shared" si="27"/>
        <v>0.66977197020446866</v>
      </c>
      <c r="AC336" s="4">
        <f t="shared" si="22"/>
        <v>1.9785969064635869</v>
      </c>
      <c r="AF336" s="129">
        <f t="shared" si="28"/>
        <v>300361.33662250469</v>
      </c>
      <c r="AG336" s="130">
        <f t="shared" si="23"/>
        <v>6.1449586380936934</v>
      </c>
      <c r="AJ336" s="17">
        <f t="shared" si="30"/>
        <v>30.095550629629795</v>
      </c>
      <c r="AK336" s="18">
        <f t="shared" si="31"/>
        <v>38.508275493860111</v>
      </c>
      <c r="AM336" s="17">
        <f t="shared" si="24"/>
        <v>11.119684729406254</v>
      </c>
      <c r="AN336" s="18">
        <f t="shared" si="25"/>
        <v>17.636443661971828</v>
      </c>
      <c r="AP336" s="111">
        <f t="shared" ref="AP336:AP399" si="32">AP335+$C$212</f>
        <v>44934</v>
      </c>
      <c r="AQ336" s="112">
        <f t="shared" ref="AQ336:AQ399" si="33">AM336-AJ336</f>
        <v>-18.975865900223539</v>
      </c>
      <c r="AR336" s="113">
        <f t="shared" si="29"/>
        <v>-1833.6075653350558</v>
      </c>
    </row>
    <row r="337" spans="2:44" x14ac:dyDescent="0.25">
      <c r="B337" s="103">
        <f t="shared" si="26"/>
        <v>44930</v>
      </c>
      <c r="AB337" s="4">
        <f t="shared" si="27"/>
        <v>0.66174970585699966</v>
      </c>
      <c r="AC337" s="4">
        <f t="shared" si="22"/>
        <v>1.9713891325906954</v>
      </c>
      <c r="AF337" s="129">
        <f t="shared" si="28"/>
        <v>314850.92837904789</v>
      </c>
      <c r="AG337" s="130">
        <f t="shared" si="23"/>
        <v>6.1252035690382556</v>
      </c>
      <c r="AJ337" s="17">
        <f t="shared" si="30"/>
        <v>29.746866710771211</v>
      </c>
      <c r="AK337" s="18">
        <f t="shared" si="31"/>
        <v>38.275313097007</v>
      </c>
      <c r="AM337" s="17">
        <f t="shared" si="24"/>
        <v>10.990853218873793</v>
      </c>
      <c r="AN337" s="18">
        <f t="shared" si="25"/>
        <v>17.548392747657001</v>
      </c>
      <c r="AP337" s="111">
        <f t="shared" si="32"/>
        <v>44935</v>
      </c>
      <c r="AQ337" s="112">
        <f t="shared" si="33"/>
        <v>-18.75601349189742</v>
      </c>
      <c r="AR337" s="113">
        <f t="shared" si="29"/>
        <v>-1852.3635788269532</v>
      </c>
    </row>
    <row r="338" spans="2:44" x14ac:dyDescent="0.25">
      <c r="B338" s="103">
        <f t="shared" si="26"/>
        <v>44931</v>
      </c>
      <c r="AB338" s="4">
        <f t="shared" si="27"/>
        <v>0.653823529026064</v>
      </c>
      <c r="AC338" s="4">
        <f t="shared" si="22"/>
        <v>1.9642336820955433</v>
      </c>
      <c r="AF338" s="129">
        <f t="shared" si="28"/>
        <v>330039.50580276147</v>
      </c>
      <c r="AG338" s="130">
        <f t="shared" si="23"/>
        <v>6.1055751117840851</v>
      </c>
      <c r="AJ338" s="17">
        <f t="shared" si="30"/>
        <v>29.402222607524141</v>
      </c>
      <c r="AK338" s="18">
        <f t="shared" si="31"/>
        <v>38.045152442240735</v>
      </c>
      <c r="AM338" s="17">
        <f t="shared" si="24"/>
        <v>10.863514336820467</v>
      </c>
      <c r="AN338" s="18">
        <f t="shared" si="25"/>
        <v>17.461216663761544</v>
      </c>
      <c r="AP338" s="111">
        <f t="shared" si="32"/>
        <v>44936</v>
      </c>
      <c r="AQ338" s="112">
        <f t="shared" si="33"/>
        <v>-18.538708270703673</v>
      </c>
      <c r="AR338" s="113">
        <f t="shared" si="29"/>
        <v>-1870.9022870976569</v>
      </c>
    </row>
    <row r="339" spans="2:44" x14ac:dyDescent="0.25">
      <c r="B339" s="103">
        <f t="shared" si="26"/>
        <v>44932</v>
      </c>
      <c r="AB339" s="4">
        <f t="shared" si="27"/>
        <v>0.64599228881330817</v>
      </c>
      <c r="AC339" s="4">
        <f t="shared" si="22"/>
        <v>1.9571299872921517</v>
      </c>
      <c r="AF339" s="129">
        <f t="shared" si="28"/>
        <v>345960.78833661671</v>
      </c>
      <c r="AG339" s="130">
        <f t="shared" si="23"/>
        <v>6.0860720530216996</v>
      </c>
      <c r="AJ339" s="17">
        <f t="shared" si="30"/>
        <v>29.061571515005149</v>
      </c>
      <c r="AK339" s="18">
        <f t="shared" si="31"/>
        <v>37.817743288590599</v>
      </c>
      <c r="AM339" s="17">
        <f t="shared" si="24"/>
        <v>10.737650789807981</v>
      </c>
      <c r="AN339" s="18">
        <f t="shared" si="25"/>
        <v>17.374902436909199</v>
      </c>
      <c r="AP339" s="111">
        <f t="shared" si="32"/>
        <v>44937</v>
      </c>
      <c r="AQ339" s="112">
        <f t="shared" si="33"/>
        <v>-18.323920725197169</v>
      </c>
      <c r="AR339" s="113">
        <f t="shared" si="29"/>
        <v>-1889.2262078228541</v>
      </c>
    </row>
    <row r="340" spans="2:44" x14ac:dyDescent="0.25">
      <c r="B340" s="103">
        <f t="shared" si="26"/>
        <v>44933</v>
      </c>
      <c r="AB340" s="4">
        <f t="shared" si="27"/>
        <v>0.63825484810538358</v>
      </c>
      <c r="AC340" s="4">
        <f t="shared" ref="AC340:AC403" si="34">$AC$15/(1+$AC$19*(B340-$AA$15))</f>
        <v>1.9500774886771459</v>
      </c>
      <c r="AF340" s="129">
        <f t="shared" si="28"/>
        <v>362650.12206757418</v>
      </c>
      <c r="AG340" s="130">
        <f t="shared" ref="AG340:AG403" si="35">$AG$15/(1+$AG$19*(B340-$AE$15))</f>
        <v>6.0666931948949605</v>
      </c>
      <c r="AJ340" s="17">
        <f t="shared" si="30"/>
        <v>28.724867170607329</v>
      </c>
      <c r="AK340" s="18">
        <f t="shared" si="31"/>
        <v>37.593036589179611</v>
      </c>
      <c r="AM340" s="17">
        <f t="shared" ref="AM340:AM403" si="36">$AJ$207*EXP(-$AK$8*(B345-$B$212))</f>
        <v>10.613245484758037</v>
      </c>
      <c r="AN340" s="18">
        <f t="shared" ref="AN340:AN403" si="37">$AK$207/(1+$AK$19*(B345-$B$212))</f>
        <v>17.289437348981703</v>
      </c>
      <c r="AP340" s="111">
        <f t="shared" si="32"/>
        <v>44938</v>
      </c>
      <c r="AQ340" s="112">
        <f t="shared" si="33"/>
        <v>-18.111621685849293</v>
      </c>
      <c r="AR340" s="113">
        <f t="shared" si="29"/>
        <v>-1907.3378295087034</v>
      </c>
    </row>
    <row r="341" spans="2:44" x14ac:dyDescent="0.25">
      <c r="B341" s="103">
        <f t="shared" si="26"/>
        <v>44934</v>
      </c>
      <c r="AB341" s="4">
        <f t="shared" si="27"/>
        <v>0.63061008340883762</v>
      </c>
      <c r="AC341" s="4">
        <f t="shared" si="34"/>
        <v>1.9430756347828539</v>
      </c>
      <c r="AF341" s="129">
        <f t="shared" si="28"/>
        <v>380144.55819676135</v>
      </c>
      <c r="AG341" s="130">
        <f t="shared" si="35"/>
        <v>6.047437354755842</v>
      </c>
      <c r="AJ341" s="17">
        <f t="shared" si="30"/>
        <v>28.392063847717502</v>
      </c>
      <c r="AK341" s="18">
        <f t="shared" si="31"/>
        <v>37.370984455958549</v>
      </c>
      <c r="AM341" s="17">
        <f t="shared" si="36"/>
        <v>10.490281526630943</v>
      </c>
      <c r="AN341" s="18">
        <f t="shared" si="37"/>
        <v>17.204808930871618</v>
      </c>
      <c r="AP341" s="111">
        <f t="shared" si="32"/>
        <v>44939</v>
      </c>
      <c r="AQ341" s="112">
        <f t="shared" si="33"/>
        <v>-17.901782321086557</v>
      </c>
      <c r="AR341" s="113">
        <f t="shared" si="29"/>
        <v>-1925.23961182979</v>
      </c>
    </row>
    <row r="342" spans="2:44" x14ac:dyDescent="0.25">
      <c r="B342" s="103">
        <f t="shared" ref="B342:B405" si="38">B341+$C$212</f>
        <v>44935</v>
      </c>
      <c r="AB342" s="4">
        <f t="shared" ref="AB342:AB405" si="39">$AC$4*EXP(-$AC$8*(B342-$AA$4))</f>
        <v>0.62305688468697895</v>
      </c>
      <c r="AC342" s="4">
        <f t="shared" si="34"/>
        <v>1.9361238820335593</v>
      </c>
      <c r="AF342" s="129">
        <f t="shared" si="28"/>
        <v>398482.9352950934</v>
      </c>
      <c r="AG342" s="130">
        <f t="shared" si="35"/>
        <v>6.0283033649238238</v>
      </c>
      <c r="AJ342" s="17">
        <f t="shared" si="30"/>
        <v>28.063116349506309</v>
      </c>
      <c r="AK342" s="18">
        <f t="shared" si="31"/>
        <v>37.151540125682494</v>
      </c>
      <c r="AM342" s="17">
        <f t="shared" si="36"/>
        <v>10.368742216131196</v>
      </c>
      <c r="AN342" s="18">
        <f t="shared" si="37"/>
        <v>17.121004956417707</v>
      </c>
      <c r="AP342" s="111">
        <f t="shared" si="32"/>
        <v>44940</v>
      </c>
      <c r="AQ342" s="112">
        <f t="shared" si="33"/>
        <v>-17.694374133375113</v>
      </c>
      <c r="AR342" s="113">
        <f t="shared" si="29"/>
        <v>-1942.933985963165</v>
      </c>
    </row>
    <row r="343" spans="2:44" x14ac:dyDescent="0.25">
      <c r="B343" s="103">
        <f t="shared" si="38"/>
        <v>44936</v>
      </c>
      <c r="AB343" s="4">
        <f t="shared" si="39"/>
        <v>0.61559415519869742</v>
      </c>
      <c r="AC343" s="4">
        <f t="shared" si="34"/>
        <v>1.9292216946048304</v>
      </c>
      <c r="AF343" s="129">
        <f t="shared" ref="AF343:AF406" si="40">$AG$4*EXP(-$AG$8*(B343-$AE$4))</f>
        <v>417705.96552694886</v>
      </c>
      <c r="AG343" s="130">
        <f t="shared" si="35"/>
        <v>6.0092900724498683</v>
      </c>
      <c r="AJ343" s="17">
        <f t="shared" si="30"/>
        <v>27.737980002790106</v>
      </c>
      <c r="AK343" s="18">
        <f t="shared" si="31"/>
        <v>36.934657927079066</v>
      </c>
      <c r="AM343" s="17">
        <f t="shared" si="36"/>
        <v>10.24861104743958</v>
      </c>
      <c r="AN343" s="18">
        <f t="shared" si="37"/>
        <v>17.03801343651671</v>
      </c>
      <c r="AP343" s="111">
        <f t="shared" si="32"/>
        <v>44941</v>
      </c>
      <c r="AQ343" s="112">
        <f t="shared" si="33"/>
        <v>-17.489368955350528</v>
      </c>
      <c r="AR343" s="113">
        <f t="shared" si="29"/>
        <v>-1960.4233549185155</v>
      </c>
    </row>
    <row r="344" spans="2:44" x14ac:dyDescent="0.25">
      <c r="B344" s="103">
        <f t="shared" si="38"/>
        <v>44937</v>
      </c>
      <c r="AB344" s="4">
        <f t="shared" si="39"/>
        <v>0.60822081133921457</v>
      </c>
      <c r="AC344" s="4">
        <f t="shared" si="34"/>
        <v>1.9223685442858449</v>
      </c>
      <c r="AF344" s="129">
        <f t="shared" si="40"/>
        <v>437856.32503332273</v>
      </c>
      <c r="AG344" s="130">
        <f t="shared" si="35"/>
        <v>5.9903963388848229</v>
      </c>
      <c r="AJ344" s="17">
        <f t="shared" si="30"/>
        <v>27.416610651964152</v>
      </c>
      <c r="AK344" s="18">
        <f t="shared" si="31"/>
        <v>36.720293249159958</v>
      </c>
      <c r="AM344" s="17">
        <f t="shared" si="36"/>
        <v>10.129871705971597</v>
      </c>
      <c r="AN344" s="18">
        <f t="shared" si="37"/>
        <v>16.955822613405548</v>
      </c>
      <c r="AP344" s="111">
        <f t="shared" si="32"/>
        <v>44942</v>
      </c>
      <c r="AQ344" s="112">
        <f t="shared" si="33"/>
        <v>-17.286738945992553</v>
      </c>
      <c r="AR344" s="113">
        <f t="shared" si="29"/>
        <v>-1977.7100938645081</v>
      </c>
    </row>
    <row r="345" spans="2:44" x14ac:dyDescent="0.25">
      <c r="B345" s="103">
        <f t="shared" si="38"/>
        <v>44938</v>
      </c>
      <c r="AB345" s="4">
        <f t="shared" si="39"/>
        <v>0.60093578248274315</v>
      </c>
      <c r="AC345" s="4">
        <f t="shared" si="34"/>
        <v>1.9155639103446407</v>
      </c>
      <c r="AF345" s="129">
        <f t="shared" si="40"/>
        <v>458978.74867510702</v>
      </c>
      <c r="AG345" s="130">
        <f t="shared" si="35"/>
        <v>5.9716210400522005</v>
      </c>
      <c r="AJ345" s="17">
        <f t="shared" si="30"/>
        <v>27.098964653005911</v>
      </c>
      <c r="AK345" s="18">
        <f t="shared" si="31"/>
        <v>36.508402510629679</v>
      </c>
      <c r="AM345" s="17">
        <f t="shared" si="36"/>
        <v>10.012508066161816</v>
      </c>
      <c r="AN345" s="18">
        <f t="shared" si="37"/>
        <v>16.874420955108228</v>
      </c>
      <c r="AP345" s="111">
        <f t="shared" si="32"/>
        <v>44943</v>
      </c>
      <c r="AQ345" s="112">
        <f t="shared" si="33"/>
        <v>-17.086456586844093</v>
      </c>
      <c r="AR345" s="113">
        <f t="shared" si="29"/>
        <v>-1994.7965504513522</v>
      </c>
    </row>
    <row r="346" spans="2:44" x14ac:dyDescent="0.25">
      <c r="B346" s="103">
        <f t="shared" si="38"/>
        <v>44939</v>
      </c>
      <c r="AB346" s="4">
        <f t="shared" si="39"/>
        <v>0.59373801082702904</v>
      </c>
      <c r="AC346" s="4">
        <f t="shared" si="34"/>
        <v>1.9088072793962172</v>
      </c>
      <c r="AF346" s="129">
        <f t="shared" si="40"/>
        <v>481120.12934684649</v>
      </c>
      <c r="AG346" s="130">
        <f t="shared" si="35"/>
        <v>5.9529630658251991</v>
      </c>
      <c r="AJ346" s="17">
        <f t="shared" si="30"/>
        <v>26.784998867547998</v>
      </c>
      <c r="AK346" s="18">
        <f t="shared" si="31"/>
        <v>36.298943130347254</v>
      </c>
      <c r="AM346" s="17">
        <f t="shared" si="36"/>
        <v>9.8965041892739407</v>
      </c>
      <c r="AN346" s="18">
        <f t="shared" si="37"/>
        <v>16.793797150041907</v>
      </c>
      <c r="AP346" s="111">
        <f t="shared" si="32"/>
        <v>44944</v>
      </c>
      <c r="AQ346" s="112">
        <f t="shared" si="33"/>
        <v>-16.888494678274057</v>
      </c>
      <c r="AR346" s="113">
        <f t="shared" si="29"/>
        <v>-2011.6850451296264</v>
      </c>
    </row>
    <row r="347" spans="2:44" x14ac:dyDescent="0.25">
      <c r="B347" s="103">
        <f t="shared" si="38"/>
        <v>44940</v>
      </c>
      <c r="AB347" s="4">
        <f t="shared" si="39"/>
        <v>0.58662645123975532</v>
      </c>
      <c r="AC347" s="4">
        <f t="shared" si="34"/>
        <v>1.9020981452734196</v>
      </c>
      <c r="AF347" s="129">
        <f t="shared" si="40"/>
        <v>504329.62208143418</v>
      </c>
      <c r="AG347" s="130">
        <f t="shared" si="35"/>
        <v>5.9344213199079068</v>
      </c>
      <c r="AJ347" s="17">
        <f t="shared" si="30"/>
        <v>26.474670657019608</v>
      </c>
      <c r="AK347" s="18">
        <f t="shared" si="31"/>
        <v>36.091873498799039</v>
      </c>
      <c r="AM347" s="17">
        <f t="shared" si="36"/>
        <v>9.7818443212361998</v>
      </c>
      <c r="AN347" s="18">
        <f t="shared" si="37"/>
        <v>16.713940101776924</v>
      </c>
      <c r="AP347" s="111">
        <f t="shared" si="32"/>
        <v>44945</v>
      </c>
      <c r="AQ347" s="112">
        <f t="shared" si="33"/>
        <v>-16.692826335783408</v>
      </c>
      <c r="AR347" s="113">
        <f t="shared" si="29"/>
        <v>-2028.3778714654097</v>
      </c>
    </row>
    <row r="348" spans="2:44" x14ac:dyDescent="0.25">
      <c r="B348" s="103">
        <f t="shared" si="38"/>
        <v>44941</v>
      </c>
      <c r="AB348" s="4">
        <f t="shared" si="39"/>
        <v>0.57960007110678802</v>
      </c>
      <c r="AC348" s="4">
        <f t="shared" si="34"/>
        <v>1.8954360089005342</v>
      </c>
      <c r="AF348" s="129">
        <f t="shared" si="40"/>
        <v>528658.75317687821</v>
      </c>
      <c r="AG348" s="130">
        <f t="shared" si="35"/>
        <v>5.9159947196205689</v>
      </c>
      <c r="AJ348" s="17">
        <f t="shared" si="30"/>
        <v>26.16793787685604</v>
      </c>
      <c r="AK348" s="18">
        <f t="shared" si="31"/>
        <v>35.887152950542344</v>
      </c>
      <c r="AM348" s="17">
        <f t="shared" si="36"/>
        <v>9.6685128905018782</v>
      </c>
      <c r="AN348" s="18">
        <f t="shared" si="37"/>
        <v>16.63483892394553</v>
      </c>
      <c r="AP348" s="111">
        <f t="shared" si="32"/>
        <v>44946</v>
      </c>
      <c r="AQ348" s="112">
        <f t="shared" si="33"/>
        <v>-16.499424986354164</v>
      </c>
      <c r="AR348" s="113">
        <f t="shared" si="29"/>
        <v>-2044.8772964517639</v>
      </c>
    </row>
    <row r="349" spans="2:44" x14ac:dyDescent="0.25">
      <c r="B349" s="103">
        <f t="shared" si="38"/>
        <v>44942</v>
      </c>
      <c r="AB349" s="4">
        <f t="shared" si="39"/>
        <v>0.57265785018223814</v>
      </c>
      <c r="AC349" s="4">
        <f t="shared" si="34"/>
        <v>1.8888203781695334</v>
      </c>
      <c r="AF349" s="129">
        <f t="shared" si="40"/>
        <v>554161.53458740062</v>
      </c>
      <c r="AG349" s="130">
        <f t="shared" si="35"/>
        <v>5.8976821956888497</v>
      </c>
      <c r="AJ349" s="17">
        <f t="shared" si="30"/>
        <v>25.864758870775084</v>
      </c>
      <c r="AK349" s="18">
        <f t="shared" si="31"/>
        <v>35.684741737581632</v>
      </c>
      <c r="AM349" s="17">
        <f t="shared" si="36"/>
        <v>9.5564945059345625</v>
      </c>
      <c r="AN349" s="18">
        <f t="shared" si="37"/>
        <v>16.556482935294603</v>
      </c>
      <c r="AP349" s="111">
        <f t="shared" si="32"/>
        <v>44947</v>
      </c>
      <c r="AQ349" s="112">
        <f t="shared" si="33"/>
        <v>-16.308264364840522</v>
      </c>
      <c r="AR349" s="113">
        <f t="shared" si="29"/>
        <v>-2061.1855608166043</v>
      </c>
    </row>
    <row r="350" spans="2:44" x14ac:dyDescent="0.25">
      <c r="B350" s="103">
        <f t="shared" si="38"/>
        <v>44943</v>
      </c>
      <c r="AB350" s="4">
        <f t="shared" si="39"/>
        <v>0.56579878044031895</v>
      </c>
      <c r="AC350" s="4">
        <f t="shared" si="34"/>
        <v>1.882250767818902</v>
      </c>
      <c r="AF350" s="129">
        <f t="shared" si="40"/>
        <v>580894.58383282507</v>
      </c>
      <c r="AG350" s="130">
        <f t="shared" si="35"/>
        <v>5.8794826920370022</v>
      </c>
      <c r="AJ350" s="17">
        <f t="shared" si="30"/>
        <v>25.565092465119921</v>
      </c>
      <c r="AK350" s="18">
        <f t="shared" si="31"/>
        <v>35.484601003640655</v>
      </c>
      <c r="AM350" s="17">
        <f t="shared" si="36"/>
        <v>9.4457739547179607</v>
      </c>
      <c r="AN350" s="18">
        <f t="shared" si="37"/>
        <v>16.478861654877445</v>
      </c>
      <c r="AP350" s="111">
        <f t="shared" si="32"/>
        <v>44948</v>
      </c>
      <c r="AQ350" s="112">
        <f t="shared" si="33"/>
        <v>-16.119318510401961</v>
      </c>
      <c r="AR350" s="113">
        <f t="shared" si="29"/>
        <v>-2077.3048793270063</v>
      </c>
    </row>
    <row r="351" spans="2:44" x14ac:dyDescent="0.25">
      <c r="B351" s="103">
        <f t="shared" si="38"/>
        <v>44944</v>
      </c>
      <c r="AB351" s="4">
        <f t="shared" si="39"/>
        <v>0.5590218659289784</v>
      </c>
      <c r="AC351" s="4">
        <f t="shared" si="34"/>
        <v>1.8757266993149835</v>
      </c>
      <c r="AF351" s="129">
        <f t="shared" si="40"/>
        <v>608917.24969245645</v>
      </c>
      <c r="AG351" s="130">
        <f t="shared" si="35"/>
        <v>5.8613951655848364</v>
      </c>
      <c r="AJ351" s="17">
        <f t="shared" si="30"/>
        <v>25.268897963267417</v>
      </c>
      <c r="AK351" s="18">
        <f t="shared" si="31"/>
        <v>35.286692759295491</v>
      </c>
      <c r="AM351" s="17">
        <f t="shared" si="36"/>
        <v>9.3363362002898764</v>
      </c>
      <c r="AN351" s="18">
        <f t="shared" si="37"/>
        <v>16.401964797380266</v>
      </c>
      <c r="AP351" s="111">
        <f t="shared" si="32"/>
        <v>44949</v>
      </c>
      <c r="AQ351" s="112">
        <f t="shared" si="33"/>
        <v>-15.93256176297754</v>
      </c>
      <c r="AR351" s="113">
        <f t="shared" si="29"/>
        <v>-2093.2374410899838</v>
      </c>
    </row>
    <row r="352" spans="2:44" x14ac:dyDescent="0.25">
      <c r="B352" s="103">
        <f t="shared" si="38"/>
        <v>44945</v>
      </c>
      <c r="AB352" s="4">
        <f t="shared" si="39"/>
        <v>0.55232612262528569</v>
      </c>
      <c r="AC352" s="4">
        <f t="shared" si="34"/>
        <v>1.8692477007357855</v>
      </c>
      <c r="AF352" s="129">
        <f t="shared" si="40"/>
        <v>638291.74396250129</v>
      </c>
      <c r="AG352" s="130">
        <f t="shared" si="35"/>
        <v>5.8434185860484478</v>
      </c>
      <c r="AJ352" s="17">
        <f t="shared" si="30"/>
        <v>24.976135140101285</v>
      </c>
      <c r="AK352" s="18">
        <f t="shared" si="31"/>
        <v>35.090979857935189</v>
      </c>
      <c r="AM352" s="17">
        <f t="shared" si="36"/>
        <v>9.2281663803001646</v>
      </c>
      <c r="AN352" s="18">
        <f t="shared" si="37"/>
        <v>16.325782268578877</v>
      </c>
      <c r="AP352" s="111">
        <f t="shared" si="32"/>
        <v>44950</v>
      </c>
      <c r="AQ352" s="112">
        <f t="shared" si="33"/>
        <v>-15.74796875980112</v>
      </c>
      <c r="AR352" s="113">
        <f t="shared" si="29"/>
        <v>-2108.9854098497849</v>
      </c>
    </row>
    <row r="353" spans="2:45" x14ac:dyDescent="0.25">
      <c r="B353" s="103">
        <f t="shared" si="38"/>
        <v>44946</v>
      </c>
      <c r="AB353" s="4">
        <f t="shared" si="39"/>
        <v>0.5457105782925481</v>
      </c>
      <c r="AC353" s="4">
        <f t="shared" si="34"/>
        <v>1.8628133066571864</v>
      </c>
      <c r="AF353" s="129">
        <f t="shared" si="40"/>
        <v>669083.27956953808</v>
      </c>
      <c r="AG353" s="130">
        <f t="shared" si="35"/>
        <v>5.8255519357445804</v>
      </c>
      <c r="AJ353" s="17">
        <f t="shared" si="30"/>
        <v>24.686764236549241</v>
      </c>
      <c r="AK353" s="18">
        <f t="shared" si="31"/>
        <v>34.897425972517901</v>
      </c>
      <c r="AM353" s="17">
        <f t="shared" si="36"/>
        <v>9.1212498045923187</v>
      </c>
      <c r="AN353" s="18">
        <f t="shared" si="37"/>
        <v>16.250304160921402</v>
      </c>
      <c r="AP353" s="111">
        <f t="shared" si="32"/>
        <v>44951</v>
      </c>
      <c r="AQ353" s="112">
        <f t="shared" si="33"/>
        <v>-15.565514431956922</v>
      </c>
      <c r="AR353" s="113">
        <f t="shared" ref="AR353:AR416" si="41">AQ353+AR352</f>
        <v>-2124.550924281742</v>
      </c>
    </row>
    <row r="354" spans="2:45" x14ac:dyDescent="0.25">
      <c r="B354" s="103">
        <f t="shared" si="38"/>
        <v>44947</v>
      </c>
      <c r="AB354" s="4">
        <f t="shared" si="39"/>
        <v>0.53917427233914084</v>
      </c>
      <c r="AC354" s="4">
        <f t="shared" si="34"/>
        <v>1.8564230580414811</v>
      </c>
      <c r="AF354" s="129">
        <f t="shared" si="40"/>
        <v>701360.21534664859</v>
      </c>
      <c r="AG354" s="130">
        <f t="shared" si="35"/>
        <v>5.8077942093985868</v>
      </c>
      <c r="AJ354" s="17">
        <f t="shared" si="30"/>
        <v>24.400745954183499</v>
      </c>
      <c r="AK354" s="18">
        <f t="shared" si="31"/>
        <v>34.705995573092096</v>
      </c>
      <c r="AM354" s="17">
        <f t="shared" si="36"/>
        <v>9.0155719532084628</v>
      </c>
      <c r="AN354" s="18">
        <f t="shared" si="37"/>
        <v>16.175520749233002</v>
      </c>
      <c r="AP354" s="111">
        <f t="shared" si="32"/>
        <v>44952</v>
      </c>
      <c r="AQ354" s="112">
        <f t="shared" si="33"/>
        <v>-15.385174000975036</v>
      </c>
      <c r="AR354" s="113">
        <f t="shared" si="41"/>
        <v>-2139.936098282717</v>
      </c>
    </row>
    <row r="355" spans="2:45" x14ac:dyDescent="0.25">
      <c r="B355" s="103">
        <f t="shared" si="38"/>
        <v>44948</v>
      </c>
      <c r="AB355" s="4">
        <f t="shared" si="39"/>
        <v>0.53271625567902525</v>
      </c>
      <c r="AC355" s="4">
        <f t="shared" si="34"/>
        <v>1.8500765021282164</v>
      </c>
      <c r="AF355" s="129">
        <f t="shared" si="40"/>
        <v>735194.20779364032</v>
      </c>
      <c r="AG355" s="130">
        <f t="shared" si="35"/>
        <v>5.7901444139558693</v>
      </c>
      <c r="AJ355" s="17">
        <f t="shared" si="30"/>
        <v>24.118041449883755</v>
      </c>
      <c r="AK355" s="18">
        <f t="shared" si="31"/>
        <v>34.516653905053595</v>
      </c>
      <c r="AM355" s="17">
        <f t="shared" si="36"/>
        <v>8.911118474417437</v>
      </c>
      <c r="AN355" s="18">
        <f t="shared" si="37"/>
        <v>16.101422486538613</v>
      </c>
      <c r="AP355" s="111">
        <f t="shared" si="32"/>
        <v>44953</v>
      </c>
      <c r="AQ355" s="112">
        <f t="shared" si="33"/>
        <v>-15.206922975466318</v>
      </c>
      <c r="AR355" s="113">
        <f t="shared" si="41"/>
        <v>-2155.1430212581831</v>
      </c>
    </row>
    <row r="356" spans="2:45" x14ac:dyDescent="0.25">
      <c r="B356" s="103">
        <f t="shared" si="38"/>
        <v>44949</v>
      </c>
      <c r="AB356" s="4">
        <f t="shared" si="39"/>
        <v>0.52633559059394208</v>
      </c>
      <c r="AC356" s="4">
        <f t="shared" si="34"/>
        <v>1.8437731923272549</v>
      </c>
      <c r="AF356" s="129">
        <f t="shared" si="40"/>
        <v>770660.37015825044</v>
      </c>
      <c r="AG356" s="130">
        <f t="shared" si="35"/>
        <v>5.7726015683967695</v>
      </c>
      <c r="AJ356" s="17">
        <f t="shared" si="30"/>
        <v>23.838612330562054</v>
      </c>
      <c r="AK356" s="18">
        <f t="shared" si="31"/>
        <v>34.329366968110421</v>
      </c>
      <c r="AM356" s="17">
        <f t="shared" si="36"/>
        <v>8.8078751827657502</v>
      </c>
      <c r="AN356" s="18">
        <f t="shared" si="37"/>
        <v>16.027999999999999</v>
      </c>
      <c r="AP356" s="111">
        <f t="shared" si="32"/>
        <v>44954</v>
      </c>
      <c r="AQ356" s="112">
        <f t="shared" si="33"/>
        <v>-15.030737147796303</v>
      </c>
      <c r="AR356" s="113">
        <f t="shared" si="41"/>
        <v>-2170.1737584059792</v>
      </c>
    </row>
    <row r="357" spans="2:45" x14ac:dyDescent="0.25">
      <c r="B357" s="103">
        <f t="shared" si="38"/>
        <v>44950</v>
      </c>
      <c r="AB357" s="4">
        <f t="shared" si="39"/>
        <v>0.52003135059725059</v>
      </c>
      <c r="AC357" s="4">
        <f t="shared" si="34"/>
        <v>1.8375126881140202</v>
      </c>
      <c r="AF357" s="129">
        <f t="shared" si="40"/>
        <v>807837.43919151847</v>
      </c>
      <c r="AG357" s="130">
        <f t="shared" si="35"/>
        <v>5.7551647035547981</v>
      </c>
      <c r="AJ357" s="17">
        <f t="shared" si="30"/>
        <v>23.562420647948755</v>
      </c>
      <c r="AK357" s="18">
        <f t="shared" si="31"/>
        <v>34.144101495928794</v>
      </c>
      <c r="AM357" s="17">
        <f t="shared" si="36"/>
        <v>8.7058280571510949</v>
      </c>
      <c r="AN357" s="18">
        <f t="shared" si="37"/>
        <v>15.955244086963445</v>
      </c>
      <c r="AP357" s="111">
        <f t="shared" si="32"/>
        <v>44955</v>
      </c>
      <c r="AQ357" s="112">
        <f t="shared" si="33"/>
        <v>-14.856592590797661</v>
      </c>
      <c r="AR357" s="113">
        <f t="shared" si="41"/>
        <v>-2185.0303509967771</v>
      </c>
    </row>
    <row r="358" spans="2:45" x14ac:dyDescent="0.25">
      <c r="B358" s="103">
        <f t="shared" si="38"/>
        <v>44951</v>
      </c>
      <c r="AB358" s="4">
        <f t="shared" si="39"/>
        <v>0.51380262029940205</v>
      </c>
      <c r="AC358" s="4">
        <f t="shared" si="34"/>
        <v>1.8312945549268671</v>
      </c>
      <c r="AF358" s="129">
        <f t="shared" si="40"/>
        <v>846807.94994752691</v>
      </c>
      <c r="AG358" s="130">
        <f t="shared" si="35"/>
        <v>5.7378328619381564</v>
      </c>
      <c r="AJ358" s="17">
        <f t="shared" si="30"/>
        <v>23.289428893438956</v>
      </c>
      <c r="AK358" s="18">
        <f t="shared" si="31"/>
        <v>33.960824936434683</v>
      </c>
      <c r="AM358" s="17">
        <f t="shared" si="36"/>
        <v>8.6049632389182023</v>
      </c>
      <c r="AN358" s="18">
        <f t="shared" si="37"/>
        <v>15.883145711114631</v>
      </c>
      <c r="AP358" s="111">
        <f t="shared" si="32"/>
        <v>44956</v>
      </c>
      <c r="AQ358" s="112">
        <f t="shared" si="33"/>
        <v>-14.684465654520753</v>
      </c>
      <c r="AR358" s="113">
        <f t="shared" si="41"/>
        <v>-2199.714816651298</v>
      </c>
    </row>
    <row r="359" spans="2:45" x14ac:dyDescent="0.25">
      <c r="B359" s="103">
        <f t="shared" si="38"/>
        <v>44952</v>
      </c>
      <c r="AB359" s="4">
        <f t="shared" si="39"/>
        <v>0.50764849527502132</v>
      </c>
      <c r="AC359" s="4">
        <f t="shared" si="34"/>
        <v>1.8251183640665292</v>
      </c>
      <c r="AF359" s="129">
        <f t="shared" si="40"/>
        <v>887658.41901557404</v>
      </c>
      <c r="AG359" s="130">
        <f t="shared" si="35"/>
        <v>5.7206050975544658</v>
      </c>
      <c r="AJ359" s="17">
        <f t="shared" si="30"/>
        <v>23.019599992998518</v>
      </c>
      <c r="AK359" s="18">
        <f t="shared" si="31"/>
        <v>33.77950543274634</v>
      </c>
      <c r="AM359" s="17">
        <f t="shared" si="36"/>
        <v>8.5052670299767357</v>
      </c>
      <c r="AN359" s="18">
        <f t="shared" si="37"/>
        <v>15.811695998737273</v>
      </c>
      <c r="AP359" s="111">
        <f t="shared" si="32"/>
        <v>44957</v>
      </c>
      <c r="AQ359" s="112">
        <f t="shared" si="33"/>
        <v>-14.514332963021783</v>
      </c>
      <c r="AR359" s="113">
        <f t="shared" si="41"/>
        <v>-2214.2291496143198</v>
      </c>
      <c r="AS359" s="110">
        <f>AVERAGE(AQ329:AQ359)</f>
        <v>-17.380796830417754</v>
      </c>
    </row>
    <row r="360" spans="2:45" x14ac:dyDescent="0.25">
      <c r="B360" s="103">
        <f t="shared" si="38"/>
        <v>44953</v>
      </c>
      <c r="AB360" s="4">
        <f t="shared" si="39"/>
        <v>0.50156808193158464</v>
      </c>
      <c r="AC360" s="4">
        <f t="shared" si="34"/>
        <v>1.8189836925975946</v>
      </c>
      <c r="AF360" s="129">
        <f t="shared" si="40"/>
        <v>930479.5365915657</v>
      </c>
      <c r="AG360" s="130">
        <f t="shared" si="35"/>
        <v>5.703480475738659</v>
      </c>
      <c r="AJ360" s="17">
        <f t="shared" si="30"/>
        <v>22.752897302129213</v>
      </c>
      <c r="AK360" s="18">
        <f t="shared" si="31"/>
        <v>33.60011180471443</v>
      </c>
      <c r="AM360" s="17">
        <f t="shared" si="36"/>
        <v>8.4067258909410132</v>
      </c>
      <c r="AN360" s="18">
        <f t="shared" si="37"/>
        <v>15.74088623507228</v>
      </c>
      <c r="AP360" s="111">
        <f t="shared" si="32"/>
        <v>44958</v>
      </c>
      <c r="AQ360" s="112">
        <f t="shared" si="33"/>
        <v>-14.3461714111882</v>
      </c>
      <c r="AR360" s="113">
        <f t="shared" si="41"/>
        <v>-2228.5753210255079</v>
      </c>
    </row>
    <row r="361" spans="2:45" x14ac:dyDescent="0.25">
      <c r="B361" s="103">
        <f t="shared" si="38"/>
        <v>44954</v>
      </c>
      <c r="AB361" s="4">
        <f t="shared" si="39"/>
        <v>0.49556049737966645</v>
      </c>
      <c r="AC361" s="4">
        <f t="shared" si="34"/>
        <v>1.8128901232519621</v>
      </c>
      <c r="AF361" s="129">
        <f t="shared" si="40"/>
        <v>975366.36781503248</v>
      </c>
      <c r="AG361" s="130">
        <f t="shared" si="35"/>
        <v>5.6864580729839362</v>
      </c>
      <c r="AJ361" s="17">
        <f t="shared" si="30"/>
        <v>22.489284600892155</v>
      </c>
      <c r="AK361" s="18">
        <f t="shared" si="31"/>
        <v>33.422613531047261</v>
      </c>
      <c r="AM361" s="17">
        <f t="shared" si="36"/>
        <v>8.3093264392912616</v>
      </c>
      <c r="AN361" s="18">
        <f t="shared" si="37"/>
        <v>15.670707860774343</v>
      </c>
      <c r="AP361" s="111">
        <f t="shared" si="32"/>
        <v>44959</v>
      </c>
      <c r="AQ361" s="112">
        <f t="shared" si="33"/>
        <v>-14.179958161600894</v>
      </c>
      <c r="AR361" s="113">
        <f t="shared" si="41"/>
        <v>-2242.755279187109</v>
      </c>
    </row>
    <row r="362" spans="2:45" x14ac:dyDescent="0.25">
      <c r="B362" s="103">
        <f t="shared" si="38"/>
        <v>44955</v>
      </c>
      <c r="AB362" s="4">
        <f t="shared" si="39"/>
        <v>0.48962486930474253</v>
      </c>
      <c r="AC362" s="4">
        <f t="shared" si="34"/>
        <v>1.80683724433423</v>
      </c>
      <c r="AF362" s="129">
        <f t="shared" si="40"/>
        <v>1022418.5638187551</v>
      </c>
      <c r="AG362" s="130">
        <f t="shared" si="35"/>
        <v>5.6695369767757517</v>
      </c>
      <c r="AJ362" s="17">
        <f t="shared" si="30"/>
        <v>22.22872608898891</v>
      </c>
      <c r="AK362" s="18">
        <f t="shared" si="31"/>
        <v>33.246980731999628</v>
      </c>
      <c r="AM362" s="17">
        <f t="shared" si="36"/>
        <v>8.213055447556199</v>
      </c>
      <c r="AN362" s="18">
        <f t="shared" si="37"/>
        <v>15.601152468462853</v>
      </c>
      <c r="AP362" s="111">
        <f t="shared" si="32"/>
        <v>44960</v>
      </c>
      <c r="AQ362" s="112">
        <f t="shared" si="33"/>
        <v>-14.015670641432711</v>
      </c>
      <c r="AR362" s="113">
        <f t="shared" si="41"/>
        <v>-2256.7709498285417</v>
      </c>
    </row>
    <row r="363" spans="2:45" x14ac:dyDescent="0.25">
      <c r="B363" s="103">
        <f t="shared" si="38"/>
        <v>44956</v>
      </c>
      <c r="AB363" s="4">
        <f t="shared" si="39"/>
        <v>0.48376033584052708</v>
      </c>
      <c r="AC363" s="4">
        <f t="shared" si="34"/>
        <v>1.8008246496289764</v>
      </c>
      <c r="AF363" s="129">
        <f t="shared" si="40"/>
        <v>1071740.5829595355</v>
      </c>
      <c r="AG363" s="130">
        <f t="shared" si="35"/>
        <v>5.6527162854287543</v>
      </c>
      <c r="AJ363" s="17">
        <f t="shared" si="30"/>
        <v>21.971186380899574</v>
      </c>
      <c r="AK363" s="18">
        <f t="shared" si="31"/>
        <v>33.073184152604547</v>
      </c>
      <c r="AM363" s="17">
        <f t="shared" si="36"/>
        <v>8.1178998415166355</v>
      </c>
      <c r="AN363" s="18">
        <f t="shared" si="37"/>
        <v>15.532211799364291</v>
      </c>
      <c r="AP363" s="111">
        <f t="shared" si="32"/>
        <v>44961</v>
      </c>
      <c r="AQ363" s="112">
        <f t="shared" si="33"/>
        <v>-13.853286539382939</v>
      </c>
      <c r="AR363" s="113">
        <f t="shared" si="41"/>
        <v>-2270.6242363679248</v>
      </c>
    </row>
    <row r="364" spans="2:45" x14ac:dyDescent="0.25">
      <c r="B364" s="103">
        <f t="shared" si="38"/>
        <v>44957</v>
      </c>
      <c r="AB364" s="4">
        <f t="shared" si="39"/>
        <v>0.47796604544382931</v>
      </c>
      <c r="AC364" s="4">
        <f t="shared" si="34"/>
        <v>1.794851938309882</v>
      </c>
      <c r="AF364" s="129">
        <f t="shared" si="40"/>
        <v>1123441.9227212514</v>
      </c>
      <c r="AG364" s="130">
        <f t="shared" si="35"/>
        <v>5.635995107926612</v>
      </c>
      <c r="AJ364" s="17">
        <f t="shared" si="30"/>
        <v>21.716630501077194</v>
      </c>
      <c r="AK364" s="18">
        <f t="shared" si="31"/>
        <v>32.901195146428243</v>
      </c>
      <c r="AM364" s="17">
        <f t="shared" si="36"/>
        <v>8.0238466984299404</v>
      </c>
      <c r="AN364" s="18">
        <f t="shared" si="37"/>
        <v>15.463877740043221</v>
      </c>
      <c r="AP364" s="111">
        <f t="shared" si="32"/>
        <v>44962</v>
      </c>
      <c r="AQ364" s="112">
        <f t="shared" si="33"/>
        <v>-13.692783802647254</v>
      </c>
      <c r="AR364" s="113">
        <f t="shared" si="41"/>
        <v>-2284.3170201705721</v>
      </c>
    </row>
    <row r="365" spans="2:45" x14ac:dyDescent="0.25">
      <c r="B365" s="103">
        <f t="shared" si="38"/>
        <v>44958</v>
      </c>
      <c r="AB365" s="4">
        <f t="shared" si="39"/>
        <v>0.47224115677090661</v>
      </c>
      <c r="AC365" s="4">
        <f t="shared" si="34"/>
        <v>1.7889187148506578</v>
      </c>
      <c r="AF365" s="129">
        <f t="shared" si="40"/>
        <v>1177637.3628050578</v>
      </c>
      <c r="AG365" s="130">
        <f t="shared" si="35"/>
        <v>5.6193725637646867</v>
      </c>
      <c r="AJ365" s="17">
        <f t="shared" si="30"/>
        <v>21.465023879197862</v>
      </c>
      <c r="AK365" s="18">
        <f t="shared" si="31"/>
        <v>32.730985659829365</v>
      </c>
      <c r="AM365" s="17">
        <f t="shared" si="36"/>
        <v>7.9308832452750204</v>
      </c>
      <c r="AN365" s="18">
        <f t="shared" si="37"/>
        <v>15.396142319219239</v>
      </c>
      <c r="AP365" s="111">
        <f t="shared" si="32"/>
        <v>44963</v>
      </c>
      <c r="AQ365" s="112">
        <f t="shared" si="33"/>
        <v>-13.534140633922842</v>
      </c>
      <c r="AR365" s="113">
        <f t="shared" si="41"/>
        <v>-2297.8511608044951</v>
      </c>
    </row>
    <row r="366" spans="2:45" x14ac:dyDescent="0.25">
      <c r="B366" s="103">
        <f t="shared" si="38"/>
        <v>44959</v>
      </c>
      <c r="AB366" s="4">
        <f t="shared" si="39"/>
        <v>0.46658483855529925</v>
      </c>
      <c r="AC366" s="4">
        <f t="shared" si="34"/>
        <v>1.7830245889377307</v>
      </c>
      <c r="AF366" s="129">
        <f t="shared" si="40"/>
        <v>1234447.2199463679</v>
      </c>
      <c r="AG366" s="130">
        <f t="shared" si="35"/>
        <v>5.6028477827954699</v>
      </c>
      <c r="AJ366" s="17">
        <f t="shared" si="30"/>
        <v>21.216332345465865</v>
      </c>
      <c r="AK366" s="18">
        <f t="shared" si="31"/>
        <v>32.56252821670428</v>
      </c>
      <c r="AM366" s="17">
        <f t="shared" si="36"/>
        <v>7.8389968570176896</v>
      </c>
      <c r="AN366" s="18">
        <f t="shared" si="37"/>
        <v>15.328997704667174</v>
      </c>
      <c r="AP366" s="111">
        <f t="shared" si="32"/>
        <v>44964</v>
      </c>
      <c r="AQ366" s="112">
        <f t="shared" si="33"/>
        <v>-13.377335488448175</v>
      </c>
      <c r="AR366" s="113">
        <f t="shared" si="41"/>
        <v>-2311.2284962929434</v>
      </c>
    </row>
    <row r="367" spans="2:45" x14ac:dyDescent="0.25">
      <c r="B367" s="103">
        <f t="shared" si="38"/>
        <v>44960</v>
      </c>
      <c r="AB367" s="4">
        <f t="shared" si="39"/>
        <v>0.46099626948712957</v>
      </c>
      <c r="AC367" s="4">
        <f t="shared" si="34"/>
        <v>1.7771691753846539</v>
      </c>
      <c r="AF367" s="129">
        <f t="shared" si="40"/>
        <v>1293997.6150243555</v>
      </c>
      <c r="AG367" s="130">
        <f t="shared" si="35"/>
        <v>5.586419905076748</v>
      </c>
      <c r="AJ367" s="17">
        <f t="shared" si="30"/>
        <v>20.970522125973154</v>
      </c>
      <c r="AK367" s="18">
        <f t="shared" si="31"/>
        <v>32.395795903701035</v>
      </c>
      <c r="AM367" s="17">
        <f t="shared" si="36"/>
        <v>7.7481750548960813</v>
      </c>
      <c r="AN367" s="18">
        <f t="shared" si="37"/>
        <v>15.262436200198064</v>
      </c>
      <c r="AP367" s="111">
        <f t="shared" si="32"/>
        <v>44965</v>
      </c>
      <c r="AQ367" s="112">
        <f t="shared" si="33"/>
        <v>-13.222347071077074</v>
      </c>
      <c r="AR367" s="113">
        <f t="shared" si="41"/>
        <v>-2324.4508433640203</v>
      </c>
    </row>
    <row r="368" spans="2:45" x14ac:dyDescent="0.25">
      <c r="B368" s="103">
        <f t="shared" si="38"/>
        <v>44961</v>
      </c>
      <c r="AB368" s="4">
        <f t="shared" si="39"/>
        <v>0.45547463809384531</v>
      </c>
      <c r="AC368" s="4">
        <f t="shared" si="34"/>
        <v>1.7713520940481926</v>
      </c>
      <c r="AF368" s="129">
        <f t="shared" si="40"/>
        <v>1356420.7530569574</v>
      </c>
      <c r="AG368" s="130">
        <f t="shared" si="35"/>
        <v>5.5700880807224262</v>
      </c>
      <c r="AJ368" s="17">
        <f t="shared" si="30"/>
        <v>20.727559838112704</v>
      </c>
      <c r="AK368" s="18">
        <f t="shared" si="31"/>
        <v>32.23076235588524</v>
      </c>
      <c r="AM368" s="17">
        <f t="shared" si="36"/>
        <v>7.6584055047259767</v>
      </c>
      <c r="AN368" s="18">
        <f t="shared" si="37"/>
        <v>15.196450242718445</v>
      </c>
      <c r="AP368" s="111">
        <f t="shared" si="32"/>
        <v>44966</v>
      </c>
      <c r="AQ368" s="112">
        <f t="shared" si="33"/>
        <v>-13.069154333386727</v>
      </c>
      <c r="AR368" s="113">
        <f t="shared" si="41"/>
        <v>-2337.5199976974072</v>
      </c>
    </row>
    <row r="369" spans="2:44" x14ac:dyDescent="0.25">
      <c r="B369" s="103">
        <f t="shared" si="38"/>
        <v>44962</v>
      </c>
      <c r="AB369" s="4">
        <f t="shared" si="39"/>
        <v>0.45001914262239257</v>
      </c>
      <c r="AC369" s="4">
        <f t="shared" si="34"/>
        <v>1.765572969746058</v>
      </c>
      <c r="AF369" s="129">
        <f t="shared" si="40"/>
        <v>1421855.2167029874</v>
      </c>
      <c r="AG369" s="130">
        <f t="shared" si="35"/>
        <v>5.5538514697559611</v>
      </c>
      <c r="AJ369" s="17">
        <f t="shared" si="30"/>
        <v>20.487412486044871</v>
      </c>
      <c r="AK369" s="18">
        <f t="shared" si="31"/>
        <v>32.067401742841895</v>
      </c>
      <c r="AM369" s="17">
        <f t="shared" si="36"/>
        <v>7.5696760152257268</v>
      </c>
      <c r="AN369" s="18">
        <f t="shared" si="37"/>
        <v>15.131032399365605</v>
      </c>
      <c r="AP369" s="111">
        <f t="shared" si="32"/>
        <v>44967</v>
      </c>
      <c r="AQ369" s="112">
        <f t="shared" si="33"/>
        <v>-12.917736470819143</v>
      </c>
      <c r="AR369" s="113">
        <f t="shared" si="41"/>
        <v>-2350.4377341682266</v>
      </c>
    </row>
    <row r="370" spans="2:44" x14ac:dyDescent="0.25">
      <c r="B370" s="103">
        <f t="shared" si="38"/>
        <v>44963</v>
      </c>
      <c r="AB370" s="4">
        <f t="shared" si="39"/>
        <v>0.44462899092279834</v>
      </c>
      <c r="AC370" s="4">
        <f t="shared" si="34"/>
        <v>1.7598314321762418</v>
      </c>
      <c r="AF370" s="129">
        <f t="shared" si="40"/>
        <v>1490446.2739229461</v>
      </c>
      <c r="AG370" s="130">
        <f t="shared" si="35"/>
        <v>5.5377092419663523</v>
      </c>
      <c r="AJ370" s="17">
        <f t="shared" si="30"/>
        <v>20.2500474562164</v>
      </c>
      <c r="AK370" s="18">
        <f t="shared" si="31"/>
        <v>31.905688755197733</v>
      </c>
      <c r="AM370" s="17">
        <f t="shared" si="36"/>
        <v>7.4819745363606032</v>
      </c>
      <c r="AN370" s="18">
        <f t="shared" si="37"/>
        <v>15.066175364716496</v>
      </c>
      <c r="AP370" s="111">
        <f t="shared" si="32"/>
        <v>44968</v>
      </c>
      <c r="AQ370" s="112">
        <f t="shared" si="33"/>
        <v>-12.768072919855797</v>
      </c>
      <c r="AR370" s="113">
        <f t="shared" si="41"/>
        <v>-2363.2058070880826</v>
      </c>
    </row>
    <row r="371" spans="2:44" x14ac:dyDescent="0.25">
      <c r="B371" s="103">
        <f t="shared" si="38"/>
        <v>44964</v>
      </c>
      <c r="AB371" s="4">
        <f t="shared" si="39"/>
        <v>0.43930340033315002</v>
      </c>
      <c r="AC371" s="4">
        <f t="shared" si="34"/>
        <v>1.7541271158379228</v>
      </c>
      <c r="AF371" s="129">
        <f t="shared" si="40"/>
        <v>1562346.2004815578</v>
      </c>
      <c r="AG371" s="130">
        <f t="shared" si="35"/>
        <v>5.521660576766636</v>
      </c>
      <c r="AJ371" s="17">
        <f t="shared" si="30"/>
        <v>20.015432512931255</v>
      </c>
      <c r="AK371" s="18">
        <f t="shared" si="31"/>
        <v>31.745598591549292</v>
      </c>
      <c r="AM371" s="17">
        <f t="shared" si="36"/>
        <v>7.3952891577063289</v>
      </c>
      <c r="AN371" s="18">
        <f t="shared" si="37"/>
        <v>15.001871958068138</v>
      </c>
      <c r="AP371" s="111">
        <f t="shared" si="32"/>
        <v>44969</v>
      </c>
      <c r="AQ371" s="112">
        <f t="shared" si="33"/>
        <v>-12.620143355224926</v>
      </c>
      <c r="AR371" s="113">
        <f t="shared" si="41"/>
        <v>-2375.8259504433076</v>
      </c>
    </row>
    <row r="372" spans="2:44" x14ac:dyDescent="0.25">
      <c r="B372" s="103">
        <f t="shared" si="38"/>
        <v>44965</v>
      </c>
      <c r="AB372" s="4">
        <f t="shared" si="39"/>
        <v>0.43404159756595057</v>
      </c>
      <c r="AC372" s="4">
        <f t="shared" si="34"/>
        <v>1.7484596599539051</v>
      </c>
      <c r="AF372" s="129">
        <f t="shared" si="40"/>
        <v>1637714.6180079996</v>
      </c>
      <c r="AG372" s="130">
        <f t="shared" si="35"/>
        <v>5.5057046630548294</v>
      </c>
      <c r="AJ372" s="17">
        <f t="shared" si="30"/>
        <v>19.783535793972828</v>
      </c>
      <c r="AK372" s="18">
        <f t="shared" si="31"/>
        <v>31.587106945782601</v>
      </c>
      <c r="AM372" s="17">
        <f t="shared" si="36"/>
        <v>7.3096081068315613</v>
      </c>
      <c r="AN372" s="18">
        <f t="shared" si="37"/>
        <v>14.938115120787353</v>
      </c>
      <c r="AP372" s="111">
        <f t="shared" si="32"/>
        <v>44970</v>
      </c>
      <c r="AQ372" s="112">
        <f t="shared" si="33"/>
        <v>-12.473927687141266</v>
      </c>
      <c r="AR372" s="113">
        <f t="shared" si="41"/>
        <v>-2388.2998781304491</v>
      </c>
    </row>
    <row r="373" spans="2:44" x14ac:dyDescent="0.25">
      <c r="B373" s="103">
        <f t="shared" si="38"/>
        <v>44966</v>
      </c>
      <c r="AB373" s="4">
        <f t="shared" si="39"/>
        <v>0.42884281859583523</v>
      </c>
      <c r="AC373" s="4">
        <f t="shared" si="34"/>
        <v>1.7428287083945551</v>
      </c>
      <c r="AF373" s="129">
        <f t="shared" si="40"/>
        <v>1716718.8483643278</v>
      </c>
      <c r="AG373" s="130">
        <f t="shared" si="35"/>
        <v>5.4898406990772886</v>
      </c>
      <c r="AJ373" s="17">
        <f t="shared" ref="AJ373:AJ436" si="42">$AJ$242*EXP(-$AK$8*(B373-$B$242))</f>
        <v>19.554325806276839</v>
      </c>
      <c r="AK373" s="18">
        <f t="shared" ref="AK373:AK436" si="43">$AK$242/(1+$AK$19*(B373-$B$242))</f>
        <v>31.430189994770778</v>
      </c>
      <c r="AM373" s="17">
        <f t="shared" si="36"/>
        <v>7.2249197476991256</v>
      </c>
      <c r="AN373" s="18">
        <f t="shared" si="37"/>
        <v>14.874897913727818</v>
      </c>
      <c r="AP373" s="111">
        <f t="shared" si="32"/>
        <v>44971</v>
      </c>
      <c r="AQ373" s="112">
        <f t="shared" si="33"/>
        <v>-12.329406058577714</v>
      </c>
      <c r="AR373" s="113">
        <f t="shared" si="41"/>
        <v>-2400.6292841890267</v>
      </c>
    </row>
    <row r="374" spans="2:44" x14ac:dyDescent="0.25">
      <c r="B374" s="103">
        <f t="shared" si="38"/>
        <v>44967</v>
      </c>
      <c r="AB374" s="4">
        <f t="shared" si="39"/>
        <v>0.42370630854863328</v>
      </c>
      <c r="AC374" s="4">
        <f t="shared" si="34"/>
        <v>1.7372339096032041</v>
      </c>
      <c r="AF374" s="129">
        <f t="shared" si="40"/>
        <v>1799534.2851088529</v>
      </c>
      <c r="AG374" s="130">
        <f t="shared" si="35"/>
        <v>5.4740678922944062</v>
      </c>
      <c r="AJ374" s="17">
        <f t="shared" si="42"/>
        <v>19.327771421654365</v>
      </c>
      <c r="AK374" s="18">
        <f t="shared" si="43"/>
        <v>31.274824386436556</v>
      </c>
      <c r="AM374" s="17">
        <f t="shared" si="36"/>
        <v>7.1412125790857592</v>
      </c>
      <c r="AN374" s="18">
        <f t="shared" si="37"/>
        <v>14.812213514712404</v>
      </c>
      <c r="AP374" s="111">
        <f t="shared" si="32"/>
        <v>44972</v>
      </c>
      <c r="AQ374" s="112">
        <f t="shared" si="33"/>
        <v>-12.186558842568605</v>
      </c>
      <c r="AR374" s="113">
        <f t="shared" si="41"/>
        <v>-2412.8158430315953</v>
      </c>
    </row>
    <row r="375" spans="2:44" x14ac:dyDescent="0.25">
      <c r="B375" s="103">
        <f t="shared" si="38"/>
        <v>44968</v>
      </c>
      <c r="AB375" s="4">
        <f t="shared" si="39"/>
        <v>0.41863132159175936</v>
      </c>
      <c r="AC375" s="4">
        <f t="shared" si="34"/>
        <v>1.7316749165229834</v>
      </c>
      <c r="AF375" s="129">
        <f t="shared" si="40"/>
        <v>1886344.7828790792</v>
      </c>
      <c r="AG375" s="130">
        <f t="shared" si="35"/>
        <v>5.4583854592486363</v>
      </c>
      <c r="AJ375" s="17">
        <f t="shared" si="42"/>
        <v>19.103841872564466</v>
      </c>
      <c r="AK375" s="18">
        <f t="shared" si="43"/>
        <v>31.120987228167063</v>
      </c>
      <c r="AM375" s="17">
        <f t="shared" si="36"/>
        <v>7.0584752330201814</v>
      </c>
      <c r="AN375" s="18">
        <f t="shared" si="37"/>
        <v>14.750055216078922</v>
      </c>
      <c r="AP375" s="111">
        <f t="shared" si="32"/>
        <v>44973</v>
      </c>
      <c r="AQ375" s="112">
        <f t="shared" si="33"/>
        <v>-12.045366639544284</v>
      </c>
      <c r="AR375" s="113">
        <f t="shared" si="41"/>
        <v>-2424.8612096711395</v>
      </c>
    </row>
    <row r="376" spans="2:44" x14ac:dyDescent="0.25">
      <c r="B376" s="103">
        <f t="shared" si="38"/>
        <v>44969</v>
      </c>
      <c r="AB376" s="4">
        <f t="shared" si="39"/>
        <v>0.4136171208259164</v>
      </c>
      <c r="AC376" s="4">
        <f t="shared" si="34"/>
        <v>1.726151386525058</v>
      </c>
      <c r="AF376" s="129">
        <f t="shared" si="40"/>
        <v>1977343.0655586985</v>
      </c>
      <c r="AG376" s="130">
        <f t="shared" si="35"/>
        <v>5.4427926254347661</v>
      </c>
      <c r="AJ376" s="17">
        <f t="shared" si="42"/>
        <v>18.882506747935697</v>
      </c>
      <c r="AK376" s="18">
        <f t="shared" si="43"/>
        <v>30.968656075568912</v>
      </c>
      <c r="AM376" s="17">
        <f t="shared" si="36"/>
        <v>6.9766964732392367</v>
      </c>
      <c r="AN376" s="18">
        <f t="shared" si="37"/>
        <v>14.688416422287387</v>
      </c>
      <c r="AP376" s="111">
        <f t="shared" si="32"/>
        <v>44974</v>
      </c>
      <c r="AQ376" s="112">
        <f t="shared" si="33"/>
        <v>-11.90581027469646</v>
      </c>
      <c r="AR376" s="113">
        <f t="shared" si="41"/>
        <v>-2436.7670199458357</v>
      </c>
    </row>
    <row r="377" spans="2:44" x14ac:dyDescent="0.25">
      <c r="B377" s="103">
        <f t="shared" si="38"/>
        <v>44970</v>
      </c>
      <c r="AB377" s="4">
        <f t="shared" si="39"/>
        <v>0.40866297817809638</v>
      </c>
      <c r="AC377" s="4">
        <f t="shared" si="34"/>
        <v>1.7206629813382319</v>
      </c>
      <c r="AF377" s="129">
        <f t="shared" si="40"/>
        <v>2072731.1541347783</v>
      </c>
      <c r="AG377" s="130">
        <f t="shared" si="35"/>
        <v>5.4272886251724115</v>
      </c>
      <c r="AJ377" s="17">
        <f t="shared" si="42"/>
        <v>18.663735989036152</v>
      </c>
      <c r="AK377" s="18">
        <f t="shared" si="43"/>
        <v>30.817808921551869</v>
      </c>
      <c r="AM377" s="17">
        <f t="shared" si="36"/>
        <v>6.8958651936619528</v>
      </c>
      <c r="AN377" s="18">
        <f t="shared" si="37"/>
        <v>14.62729064758706</v>
      </c>
      <c r="AP377" s="111">
        <f t="shared" si="32"/>
        <v>44975</v>
      </c>
      <c r="AQ377" s="112">
        <f t="shared" si="33"/>
        <v>-11.767870795374199</v>
      </c>
      <c r="AR377" s="113">
        <f t="shared" si="41"/>
        <v>-2448.5348907412099</v>
      </c>
    </row>
    <row r="378" spans="2:44" x14ac:dyDescent="0.25">
      <c r="B378" s="103">
        <f t="shared" si="38"/>
        <v>44971</v>
      </c>
      <c r="AB378" s="4">
        <f t="shared" si="39"/>
        <v>0.40376817429586187</v>
      </c>
      <c r="AC378" s="4">
        <f t="shared" si="34"/>
        <v>1.71520936697989</v>
      </c>
      <c r="AF378" s="129">
        <f t="shared" si="40"/>
        <v>2172720.8151950072</v>
      </c>
      <c r="AG378" s="130">
        <f t="shared" si="35"/>
        <v>5.4118727014806867</v>
      </c>
      <c r="AJ378" s="17">
        <f t="shared" si="42"/>
        <v>18.447499885391245</v>
      </c>
      <c r="AK378" s="18">
        <f t="shared" si="43"/>
        <v>30.668424185730078</v>
      </c>
      <c r="AM378" s="17">
        <f t="shared" si="36"/>
        <v>6.8159704168812523</v>
      </c>
      <c r="AN378" s="18">
        <f t="shared" si="37"/>
        <v>14.566671513741456</v>
      </c>
      <c r="AP378" s="111">
        <f t="shared" si="32"/>
        <v>44976</v>
      </c>
      <c r="AQ378" s="112">
        <f t="shared" si="33"/>
        <v>-11.631529468509992</v>
      </c>
      <c r="AR378" s="113">
        <f t="shared" si="41"/>
        <v>-2460.1664202097199</v>
      </c>
    </row>
    <row r="379" spans="2:44" x14ac:dyDescent="0.25">
      <c r="B379" s="103">
        <f t="shared" si="38"/>
        <v>44972</v>
      </c>
      <c r="AB379" s="4">
        <f t="shared" si="39"/>
        <v>0.39893199844289584</v>
      </c>
      <c r="AC379" s="4">
        <f t="shared" si="34"/>
        <v>1.7097902136882495</v>
      </c>
      <c r="AF379" s="129">
        <f t="shared" si="40"/>
        <v>2277534.0310606896</v>
      </c>
      <c r="AG379" s="130">
        <f t="shared" si="35"/>
        <v>5.3965441059549999</v>
      </c>
      <c r="AJ379" s="17">
        <f t="shared" si="42"/>
        <v>18.233769070748878</v>
      </c>
      <c r="AK379" s="18">
        <f t="shared" si="43"/>
        <v>30.520480704129991</v>
      </c>
      <c r="AM379" s="17">
        <f t="shared" si="36"/>
        <v>6.7370012926731535</v>
      </c>
      <c r="AN379" s="18">
        <f t="shared" si="37"/>
        <v>14.506552747809716</v>
      </c>
      <c r="AP379" s="111">
        <f t="shared" si="32"/>
        <v>44977</v>
      </c>
      <c r="AQ379" s="112">
        <f t="shared" si="33"/>
        <v>-11.496767778075725</v>
      </c>
      <c r="AR379" s="113">
        <f t="shared" si="41"/>
        <v>-2471.6631879877955</v>
      </c>
    </row>
    <row r="380" spans="2:44" x14ac:dyDescent="0.25">
      <c r="B380" s="103">
        <f t="shared" si="38"/>
        <v>44973</v>
      </c>
      <c r="AB380" s="4">
        <f t="shared" si="39"/>
        <v>0.39415374839579992</v>
      </c>
      <c r="AC380" s="4">
        <f t="shared" si="34"/>
        <v>1.704405195855893</v>
      </c>
      <c r="AF380" s="129">
        <f t="shared" si="40"/>
        <v>2387403.4925992056</v>
      </c>
      <c r="AG380" s="130">
        <f t="shared" si="35"/>
        <v>5.3813020986459392</v>
      </c>
      <c r="AJ380" s="17">
        <f t="shared" si="42"/>
        <v>18.022514519091271</v>
      </c>
      <c r="AK380" s="18">
        <f t="shared" si="43"/>
        <v>30.373957719194809</v>
      </c>
      <c r="AM380" s="17">
        <f t="shared" si="36"/>
        <v>6.6589470965232476</v>
      </c>
      <c r="AN380" s="18">
        <f t="shared" si="37"/>
        <v>14.446928179982692</v>
      </c>
      <c r="AP380" s="111">
        <f t="shared" si="32"/>
        <v>44978</v>
      </c>
      <c r="AQ380" s="112">
        <f t="shared" si="33"/>
        <v>-11.363567422568023</v>
      </c>
      <c r="AR380" s="113">
        <f t="shared" si="41"/>
        <v>-2483.0267554103634</v>
      </c>
    </row>
    <row r="381" spans="2:44" x14ac:dyDescent="0.25">
      <c r="B381" s="103">
        <f t="shared" si="38"/>
        <v>44974</v>
      </c>
      <c r="AB381" s="4">
        <f t="shared" si="39"/>
        <v>0.38943273034213088</v>
      </c>
      <c r="AC381" s="4">
        <f t="shared" si="34"/>
        <v>1.699053991964552</v>
      </c>
      <c r="AF381" s="129">
        <f t="shared" si="40"/>
        <v>2502573.1158100115</v>
      </c>
      <c r="AG381" s="130">
        <f t="shared" si="35"/>
        <v>5.3661459479402058</v>
      </c>
      <c r="AJ381" s="17">
        <f t="shared" si="42"/>
        <v>17.813707540693091</v>
      </c>
      <c r="AK381" s="18">
        <f t="shared" si="43"/>
        <v>30.228834870075435</v>
      </c>
      <c r="AM381" s="17">
        <f t="shared" si="36"/>
        <v>6.5817972281702222</v>
      </c>
      <c r="AN381" s="18">
        <f t="shared" si="37"/>
        <v>14.387791741472171</v>
      </c>
      <c r="AP381" s="111">
        <f t="shared" si="32"/>
        <v>44979</v>
      </c>
      <c r="AQ381" s="112">
        <f t="shared" si="33"/>
        <v>-11.231910312522869</v>
      </c>
      <c r="AR381" s="113">
        <f t="shared" si="41"/>
        <v>-2494.2586657228862</v>
      </c>
    </row>
    <row r="382" spans="2:44" x14ac:dyDescent="0.25">
      <c r="B382" s="103">
        <f t="shared" si="38"/>
        <v>44975</v>
      </c>
      <c r="AB382" s="4">
        <f t="shared" si="39"/>
        <v>0.38476825877965648</v>
      </c>
      <c r="AC382" s="4">
        <f t="shared" si="34"/>
        <v>1.6937362845211152</v>
      </c>
      <c r="AF382" s="129">
        <f t="shared" si="40"/>
        <v>2623298.5833310266</v>
      </c>
      <c r="AG382" s="130">
        <f t="shared" si="35"/>
        <v>5.3510749304435521</v>
      </c>
      <c r="AJ382" s="17">
        <f t="shared" si="42"/>
        <v>17.607319778225158</v>
      </c>
      <c r="AK382" s="18">
        <f t="shared" si="43"/>
        <v>30.085092183198459</v>
      </c>
      <c r="AM382" s="17">
        <f t="shared" si="36"/>
        <v>6.5055412101663004</v>
      </c>
      <c r="AN382" s="18">
        <f t="shared" si="37"/>
        <v>14.329137462451722</v>
      </c>
      <c r="AP382" s="111">
        <f t="shared" si="32"/>
        <v>44980</v>
      </c>
      <c r="AQ382" s="112">
        <f t="shared" si="33"/>
        <v>-11.101778568058858</v>
      </c>
      <c r="AR382" s="113">
        <f t="shared" si="41"/>
        <v>-2505.360444290945</v>
      </c>
    </row>
    <row r="383" spans="2:44" x14ac:dyDescent="0.25">
      <c r="B383" s="103">
        <f t="shared" si="38"/>
        <v>44976</v>
      </c>
      <c r="AB383" s="4">
        <f t="shared" si="39"/>
        <v>0.38015965641682026</v>
      </c>
      <c r="AC383" s="4">
        <f t="shared" si="34"/>
        <v>1.6884517599948365</v>
      </c>
      <c r="AF383" s="129">
        <f t="shared" si="40"/>
        <v>2749847.9120675558</v>
      </c>
      <c r="AG383" s="130">
        <f t="shared" si="35"/>
        <v>5.3360883308656852</v>
      </c>
      <c r="AJ383" s="17">
        <f t="shared" si="42"/>
        <v>17.40332320290338</v>
      </c>
      <c r="AK383" s="18">
        <f t="shared" si="43"/>
        <v>29.942710063101956</v>
      </c>
      <c r="AM383" s="17">
        <f t="shared" si="36"/>
        <v>6.4301686864543228</v>
      </c>
      <c r="AN383" s="18">
        <f t="shared" si="37"/>
        <v>14.270959470047723</v>
      </c>
      <c r="AP383" s="111">
        <f t="shared" si="32"/>
        <v>44981</v>
      </c>
      <c r="AQ383" s="112">
        <f t="shared" si="33"/>
        <v>-10.973154516449057</v>
      </c>
      <c r="AR383" s="113">
        <f t="shared" si="41"/>
        <v>-2516.3335988073941</v>
      </c>
    </row>
    <row r="384" spans="2:44" x14ac:dyDescent="0.25">
      <c r="B384" s="103">
        <f t="shared" si="38"/>
        <v>44977</v>
      </c>
      <c r="AB384" s="4">
        <f t="shared" si="39"/>
        <v>0.37560625407439663</v>
      </c>
      <c r="AC384" s="4">
        <f t="shared" si="34"/>
        <v>1.6832001087557127</v>
      </c>
      <c r="AF384" s="129">
        <f t="shared" si="40"/>
        <v>2882502.0482039852</v>
      </c>
      <c r="AG384" s="130">
        <f t="shared" si="35"/>
        <v>5.3211854419071081</v>
      </c>
      <c r="AJ384" s="17">
        <f t="shared" si="42"/>
        <v>17.201690110682211</v>
      </c>
      <c r="AK384" s="18">
        <f t="shared" si="43"/>
        <v>29.801669283530284</v>
      </c>
      <c r="AM384" s="17">
        <f t="shared" si="36"/>
        <v>6.3556694209613296</v>
      </c>
      <c r="AN384" s="18">
        <f t="shared" si="37"/>
        <v>14.213251986379111</v>
      </c>
      <c r="AP384" s="111">
        <f t="shared" si="32"/>
        <v>44982</v>
      </c>
      <c r="AQ384" s="112">
        <f t="shared" si="33"/>
        <v>-10.846020689720881</v>
      </c>
      <c r="AR384" s="113">
        <f t="shared" si="41"/>
        <v>-2527.1796194971148</v>
      </c>
    </row>
    <row r="385" spans="2:45" x14ac:dyDescent="0.25">
      <c r="B385" s="103">
        <f t="shared" si="38"/>
        <v>44978</v>
      </c>
      <c r="AB385" s="4">
        <f t="shared" si="39"/>
        <v>0.3711073905883247</v>
      </c>
      <c r="AC385" s="4">
        <f t="shared" si="34"/>
        <v>1.6779810250140084</v>
      </c>
      <c r="AF385" s="129">
        <f t="shared" si="40"/>
        <v>3021555.4909191085</v>
      </c>
      <c r="AG385" s="130">
        <f t="shared" si="35"/>
        <v>5.3063655641478329</v>
      </c>
      <c r="AJ385" s="17">
        <f t="shared" si="42"/>
        <v>17.002393118492328</v>
      </c>
      <c r="AK385" s="18">
        <f t="shared" si="43"/>
        <v>29.661950978779398</v>
      </c>
      <c r="AM385" s="17">
        <f t="shared" si="36"/>
        <v>6.2820332962084349</v>
      </c>
      <c r="AN385" s="18">
        <f t="shared" si="37"/>
        <v>14.156009326644526</v>
      </c>
      <c r="AP385" s="111">
        <f t="shared" si="32"/>
        <v>44983</v>
      </c>
      <c r="AQ385" s="112">
        <f t="shared" si="33"/>
        <v>-10.720359822283893</v>
      </c>
      <c r="AR385" s="113">
        <f t="shared" si="41"/>
        <v>-2537.8999793193989</v>
      </c>
    </row>
    <row r="386" spans="2:45" x14ac:dyDescent="0.25">
      <c r="B386" s="103">
        <f t="shared" si="38"/>
        <v>44979</v>
      </c>
      <c r="AB386" s="4">
        <f t="shared" si="39"/>
        <v>0.36666241271370548</v>
      </c>
      <c r="AC386" s="4">
        <f t="shared" si="34"/>
        <v>1.672794206760903</v>
      </c>
      <c r="AF386" s="129">
        <f t="shared" si="40"/>
        <v>3167316.9461898431</v>
      </c>
      <c r="AG386" s="130">
        <f t="shared" si="35"/>
        <v>5.2916280059379766</v>
      </c>
      <c r="AJ386" s="17">
        <f t="shared" si="42"/>
        <v>16.805405160521776</v>
      </c>
      <c r="AK386" s="18">
        <f t="shared" si="43"/>
        <v>29.523536635284483</v>
      </c>
      <c r="AM386" s="17">
        <f t="shared" si="36"/>
        <v>6.2092503119368159</v>
      </c>
      <c r="AN386" s="18">
        <f t="shared" si="37"/>
        <v>14.099225897255453</v>
      </c>
      <c r="AP386" s="111">
        <f t="shared" si="32"/>
        <v>44984</v>
      </c>
      <c r="AQ386" s="112">
        <f t="shared" si="33"/>
        <v>-10.596154848584959</v>
      </c>
      <c r="AR386" s="113">
        <f t="shared" si="41"/>
        <v>-2548.4961341679837</v>
      </c>
    </row>
    <row r="387" spans="2:45" x14ac:dyDescent="0.25">
      <c r="B387" s="103">
        <f t="shared" si="38"/>
        <v>44980</v>
      </c>
      <c r="AB387" s="4">
        <f t="shared" si="39"/>
        <v>0.36227067502994997</v>
      </c>
      <c r="AC387" s="4">
        <f t="shared" si="34"/>
        <v>1.6676393557102347</v>
      </c>
      <c r="AF387" s="129">
        <f t="shared" si="40"/>
        <v>3320110.0121347811</v>
      </c>
      <c r="AG387" s="130">
        <f t="shared" si="35"/>
        <v>5.2769720832901426</v>
      </c>
      <c r="AJ387" s="17">
        <f t="shared" si="42"/>
        <v>16.610699484540294</v>
      </c>
      <c r="AK387" s="18">
        <f t="shared" si="43"/>
        <v>29.386408083441978</v>
      </c>
      <c r="AM387" s="17">
        <f t="shared" si="36"/>
        <v>6.1373105837496036</v>
      </c>
      <c r="AN387" s="18">
        <f t="shared" si="37"/>
        <v>14.042896194014157</v>
      </c>
      <c r="AP387" s="111">
        <f t="shared" si="32"/>
        <v>44985</v>
      </c>
      <c r="AQ387" s="112">
        <f t="shared" si="33"/>
        <v>-10.473388900790692</v>
      </c>
      <c r="AR387" s="113">
        <f t="shared" si="41"/>
        <v>-2558.9695230687744</v>
      </c>
      <c r="AS387" s="110">
        <f>AVERAGE(AQ360:AQ387)</f>
        <v>-12.312156194801933</v>
      </c>
    </row>
    <row r="388" spans="2:45" x14ac:dyDescent="0.25">
      <c r="B388" s="103">
        <f t="shared" si="38"/>
        <v>44981</v>
      </c>
      <c r="AB388" s="4">
        <f t="shared" si="39"/>
        <v>0.35793153984706233</v>
      </c>
      <c r="AC388" s="4">
        <f t="shared" si="34"/>
        <v>1.6625161772413184</v>
      </c>
      <c r="AF388" s="129">
        <f t="shared" si="40"/>
        <v>3480273.8974190769</v>
      </c>
      <c r="AG388" s="130">
        <f t="shared" si="35"/>
        <v>5.2623971197736132</v>
      </c>
      <c r="AJ388" s="17">
        <f t="shared" si="42"/>
        <v>16.418249648266173</v>
      </c>
      <c r="AK388" s="18">
        <f t="shared" si="43"/>
        <v>29.250547489658526</v>
      </c>
      <c r="AM388" s="17">
        <f t="shared" si="36"/>
        <v>6.0662043417695299</v>
      </c>
      <c r="AN388" s="18">
        <f t="shared" si="37"/>
        <v>13.9870148003351</v>
      </c>
      <c r="AP388" s="111">
        <f t="shared" si="32"/>
        <v>44986</v>
      </c>
      <c r="AQ388" s="112">
        <f t="shared" si="33"/>
        <v>-10.352045306496642</v>
      </c>
      <c r="AR388" s="113">
        <f t="shared" si="41"/>
        <v>-2569.321568375271</v>
      </c>
    </row>
    <row r="389" spans="2:45" x14ac:dyDescent="0.25">
      <c r="B389" s="103">
        <f t="shared" si="38"/>
        <v>44982</v>
      </c>
      <c r="AB389" s="4">
        <f t="shared" si="39"/>
        <v>0.35364437711304531</v>
      </c>
      <c r="AC389" s="4">
        <f t="shared" si="34"/>
        <v>1.6574243803428141</v>
      </c>
      <c r="AF389" s="129">
        <f t="shared" si="40"/>
        <v>3648164.1743155797</v>
      </c>
      <c r="AG389" s="130">
        <f t="shared" si="35"/>
        <v>5.2479024464102784</v>
      </c>
      <c r="AJ389" s="17">
        <f t="shared" si="42"/>
        <v>16.228029515775233</v>
      </c>
      <c r="AK389" s="18">
        <f t="shared" si="43"/>
        <v>29.115937348619404</v>
      </c>
      <c r="AM389" s="17">
        <f t="shared" si="36"/>
        <v>5.9959219293120984</v>
      </c>
      <c r="AN389" s="18">
        <f t="shared" si="37"/>
        <v>13.931576385508656</v>
      </c>
      <c r="AP389" s="111">
        <f t="shared" si="32"/>
        <v>44987</v>
      </c>
      <c r="AQ389" s="112">
        <f t="shared" si="33"/>
        <v>-10.232107586463135</v>
      </c>
      <c r="AR389" s="113">
        <f t="shared" si="41"/>
        <v>-2579.5536759617339</v>
      </c>
    </row>
    <row r="390" spans="2:45" x14ac:dyDescent="0.25">
      <c r="B390" s="103">
        <f t="shared" si="38"/>
        <v>44983</v>
      </c>
      <c r="AB390" s="4">
        <f t="shared" si="39"/>
        <v>0.34940856432241629</v>
      </c>
      <c r="AC390" s="4">
        <f t="shared" si="34"/>
        <v>1.6523636775576238</v>
      </c>
      <c r="AF390" s="129">
        <f t="shared" si="40"/>
        <v>3824153.5680940291</v>
      </c>
      <c r="AG390" s="130">
        <f t="shared" si="35"/>
        <v>5.2334874015722734</v>
      </c>
      <c r="AJ390" s="17">
        <f t="shared" si="42"/>
        <v>16.040013253951386</v>
      </c>
      <c r="AK390" s="18">
        <f t="shared" si="43"/>
        <v>28.982560475769503</v>
      </c>
      <c r="AM390" s="17">
        <f t="shared" si="36"/>
        <v>5.9264538015741604</v>
      </c>
      <c r="AN390" s="18">
        <f t="shared" si="37"/>
        <v>13.876575703005955</v>
      </c>
      <c r="AP390" s="111">
        <f t="shared" si="32"/>
        <v>44988</v>
      </c>
      <c r="AQ390" s="112">
        <f t="shared" si="33"/>
        <v>-10.113559452377226</v>
      </c>
      <c r="AR390" s="113">
        <f t="shared" si="41"/>
        <v>-2589.667235414111</v>
      </c>
    </row>
    <row r="391" spans="2:45" x14ac:dyDescent="0.25">
      <c r="B391" s="103">
        <f t="shared" si="38"/>
        <v>44984</v>
      </c>
      <c r="AB391" s="4">
        <f t="shared" si="39"/>
        <v>0.34522348642581757</v>
      </c>
      <c r="AC391" s="4">
        <f t="shared" si="34"/>
        <v>1.647333784928795</v>
      </c>
      <c r="AF391" s="129">
        <f t="shared" si="40"/>
        <v>4008632.784490821</v>
      </c>
      <c r="AG391" s="130">
        <f t="shared" si="35"/>
        <v>5.2191513308813171</v>
      </c>
      <c r="AJ391" s="17">
        <f t="shared" si="42"/>
        <v>15.854175328978352</v>
      </c>
      <c r="AK391" s="18">
        <f t="shared" si="43"/>
        <v>28.850399999999997</v>
      </c>
      <c r="AM391" s="17">
        <f t="shared" si="36"/>
        <v>5.8577905243376662</v>
      </c>
      <c r="AN391" s="18">
        <f t="shared" si="37"/>
        <v>13.82200758882373</v>
      </c>
      <c r="AP391" s="111">
        <f t="shared" si="32"/>
        <v>44989</v>
      </c>
      <c r="AQ391" s="112">
        <f t="shared" si="33"/>
        <v>-9.9963848046406856</v>
      </c>
      <c r="AR391" s="113">
        <f t="shared" si="41"/>
        <v>-2599.6636202187519</v>
      </c>
    </row>
    <row r="392" spans="2:45" x14ac:dyDescent="0.25">
      <c r="B392" s="103">
        <f t="shared" si="38"/>
        <v>44985</v>
      </c>
      <c r="AB392" s="4">
        <f t="shared" si="39"/>
        <v>0.34108853574071024</v>
      </c>
      <c r="AC392" s="4">
        <f t="shared" si="34"/>
        <v>1.6423344219464096</v>
      </c>
      <c r="AF392" s="129">
        <f t="shared" si="40"/>
        <v>4202011.3770963214</v>
      </c>
      <c r="AG392" s="130">
        <f t="shared" si="35"/>
        <v>5.2048935871096784</v>
      </c>
      <c r="AJ392" s="17">
        <f t="shared" si="42"/>
        <v>15.670490502871971</v>
      </c>
      <c r="AK392" s="18">
        <f t="shared" si="43"/>
        <v>28.719439356534203</v>
      </c>
      <c r="AM392" s="17">
        <f t="shared" si="36"/>
        <v>5.7899227726884313</v>
      </c>
      <c r="AN392" s="18">
        <f t="shared" si="37"/>
        <v>13.767866959868057</v>
      </c>
      <c r="AP392" s="111">
        <f t="shared" si="32"/>
        <v>44990</v>
      </c>
      <c r="AQ392" s="112">
        <f t="shared" si="33"/>
        <v>-9.8805677301835395</v>
      </c>
      <c r="AR392" s="113">
        <f t="shared" si="41"/>
        <v>-2609.5441879489354</v>
      </c>
    </row>
    <row r="393" spans="2:45" x14ac:dyDescent="0.25">
      <c r="B393" s="103">
        <f t="shared" si="38"/>
        <v>44986</v>
      </c>
      <c r="AB393" s="4">
        <f t="shared" si="39"/>
        <v>0.33700311186313625</v>
      </c>
      <c r="AC393" s="4">
        <f t="shared" si="34"/>
        <v>1.6373653114954356</v>
      </c>
      <c r="AF393" s="129">
        <f t="shared" si="40"/>
        <v>4404718.656585481</v>
      </c>
      <c r="AG393" s="130">
        <f t="shared" si="35"/>
        <v>5.1907135300827827</v>
      </c>
      <c r="AJ393" s="17">
        <f t="shared" si="42"/>
        <v>15.488933830052764</v>
      </c>
      <c r="AK393" s="18">
        <f t="shared" si="43"/>
        <v>28.589662280006337</v>
      </c>
      <c r="AM393" s="17">
        <f t="shared" si="36"/>
        <v>5.7228413297497536</v>
      </c>
      <c r="AN393" s="18">
        <f t="shared" si="37"/>
        <v>13.714148812375932</v>
      </c>
      <c r="AP393" s="111">
        <f t="shared" si="32"/>
        <v>44991</v>
      </c>
      <c r="AQ393" s="112">
        <f t="shared" si="33"/>
        <v>-9.7660925003030101</v>
      </c>
      <c r="AR393" s="113">
        <f t="shared" si="41"/>
        <v>-2619.3102804492382</v>
      </c>
    </row>
    <row r="394" spans="2:45" x14ac:dyDescent="0.25">
      <c r="B394" s="103">
        <f t="shared" si="38"/>
        <v>44987</v>
      </c>
      <c r="AB394" s="4">
        <f t="shared" si="39"/>
        <v>0.33296662158053986</v>
      </c>
      <c r="AC394" s="4">
        <f t="shared" si="34"/>
        <v>1.6324261798045241</v>
      </c>
      <c r="AF394" s="129">
        <f t="shared" si="40"/>
        <v>4617204.6438101465</v>
      </c>
      <c r="AG394" s="130">
        <f t="shared" si="35"/>
        <v>5.1766105265833886</v>
      </c>
      <c r="AJ394" s="17">
        <f t="shared" si="42"/>
        <v>15.309480653958126</v>
      </c>
      <c r="AK394" s="18">
        <f t="shared" si="43"/>
        <v>28.461052797727088</v>
      </c>
      <c r="AM394" s="17">
        <f t="shared" si="36"/>
        <v>5.6565370854307133</v>
      </c>
      <c r="AN394" s="18">
        <f t="shared" si="37"/>
        <v>13.660848220373651</v>
      </c>
      <c r="AP394" s="111">
        <f t="shared" si="32"/>
        <v>44992</v>
      </c>
      <c r="AQ394" s="112">
        <f t="shared" si="33"/>
        <v>-9.6529435685274123</v>
      </c>
      <c r="AR394" s="113">
        <f t="shared" si="41"/>
        <v>-2628.9632240177657</v>
      </c>
    </row>
    <row r="395" spans="2:45" x14ac:dyDescent="0.25">
      <c r="B395" s="103">
        <f t="shared" si="38"/>
        <v>44988</v>
      </c>
      <c r="AB395" s="4">
        <f t="shared" si="39"/>
        <v>0.32897847878563113</v>
      </c>
      <c r="AC395" s="4">
        <f t="shared" si="34"/>
        <v>1.6275167563957296</v>
      </c>
      <c r="AF395" s="129">
        <f t="shared" si="40"/>
        <v>4839941.0688690972</v>
      </c>
      <c r="AG395" s="130">
        <f t="shared" si="35"/>
        <v>5.1625839502573339</v>
      </c>
      <c r="AJ395" s="17">
        <f t="shared" si="42"/>
        <v>15.132106603693824</v>
      </c>
      <c r="AK395" s="18">
        <f t="shared" si="43"/>
        <v>28.333595223130104</v>
      </c>
      <c r="AM395" s="17">
        <f t="shared" si="36"/>
        <v>5.5910010351889516</v>
      </c>
      <c r="AN395" s="18">
        <f t="shared" si="37"/>
        <v>13.607960334171022</v>
      </c>
      <c r="AP395" s="111">
        <f t="shared" si="32"/>
        <v>44993</v>
      </c>
      <c r="AQ395" s="112">
        <f t="shared" si="33"/>
        <v>-9.5411055685048716</v>
      </c>
      <c r="AR395" s="113">
        <f t="shared" si="41"/>
        <v>-2638.5043295862706</v>
      </c>
    </row>
    <row r="396" spans="2:45" x14ac:dyDescent="0.25">
      <c r="B396" s="103">
        <f t="shared" si="38"/>
        <v>44989</v>
      </c>
      <c r="AB396" s="4">
        <f t="shared" si="39"/>
        <v>0.325038104391282</v>
      </c>
      <c r="AC396" s="4">
        <f t="shared" si="34"/>
        <v>1.6226367740351351</v>
      </c>
      <c r="AF396" s="129">
        <f t="shared" si="40"/>
        <v>5073422.4183737384</v>
      </c>
      <c r="AG396" s="130">
        <f t="shared" si="35"/>
        <v>5.1486331815208013</v>
      </c>
      <c r="AJ396" s="17">
        <f t="shared" si="42"/>
        <v>14.956787590724272</v>
      </c>
      <c r="AK396" s="18">
        <f t="shared" si="43"/>
        <v>28.207274149393815</v>
      </c>
      <c r="AM396" s="17">
        <f t="shared" si="36"/>
        <v>5.5262242788078035</v>
      </c>
      <c r="AN396" s="18">
        <f t="shared" si="37"/>
        <v>13.55548037889039</v>
      </c>
      <c r="AP396" s="111">
        <f t="shared" si="32"/>
        <v>44994</v>
      </c>
      <c r="AQ396" s="112">
        <f t="shared" si="33"/>
        <v>-9.4305633119164689</v>
      </c>
      <c r="AR396" s="113">
        <f t="shared" si="41"/>
        <v>-2647.9348928981872</v>
      </c>
    </row>
    <row r="397" spans="2:45" x14ac:dyDescent="0.25">
      <c r="B397" s="103">
        <f t="shared" si="38"/>
        <v>44990</v>
      </c>
      <c r="AB397" s="4">
        <f t="shared" si="39"/>
        <v>0.32114492624644109</v>
      </c>
      <c r="AC397" s="4">
        <f t="shared" si="34"/>
        <v>1.6177859686843623</v>
      </c>
      <c r="AF397" s="129">
        <f t="shared" si="40"/>
        <v>5318167.0332344715</v>
      </c>
      <c r="AG397" s="130">
        <f t="shared" si="35"/>
        <v>5.1347576074690942</v>
      </c>
      <c r="AJ397" s="17">
        <f t="shared" si="42"/>
        <v>14.783499805601158</v>
      </c>
      <c r="AK397" s="18">
        <f t="shared" si="43"/>
        <v>28.082074443233136</v>
      </c>
      <c r="AM397" s="17">
        <f t="shared" si="36"/>
        <v>5.462198019187583</v>
      </c>
      <c r="AN397" s="18">
        <f t="shared" si="37"/>
        <v>13.503403653029586</v>
      </c>
      <c r="AP397" s="111">
        <f t="shared" si="32"/>
        <v>44995</v>
      </c>
      <c r="AQ397" s="112">
        <f t="shared" si="33"/>
        <v>-9.3213017864135743</v>
      </c>
      <c r="AR397" s="113">
        <f t="shared" si="41"/>
        <v>-2657.2561946846008</v>
      </c>
    </row>
    <row r="398" spans="2:45" x14ac:dyDescent="0.25">
      <c r="B398" s="103">
        <f t="shared" si="38"/>
        <v>44991</v>
      </c>
      <c r="AB398" s="4">
        <f t="shared" si="39"/>
        <v>0.31729837905305686</v>
      </c>
      <c r="AC398" s="4">
        <f t="shared" si="34"/>
        <v>1.6129640794529492</v>
      </c>
      <c r="AF398" s="129">
        <f t="shared" si="40"/>
        <v>5574718.259404839</v>
      </c>
      <c r="AG398" s="130">
        <f t="shared" si="35"/>
        <v>5.1209566217868714</v>
      </c>
      <c r="AJ398" s="17">
        <f t="shared" si="42"/>
        <v>14.612219714729946</v>
      </c>
      <c r="AK398" s="18">
        <f t="shared" si="43"/>
        <v>27.957981238855723</v>
      </c>
      <c r="AM398" s="17">
        <f t="shared" si="36"/>
        <v>5.3989135611508914</v>
      </c>
      <c r="AN398" s="18">
        <f t="shared" si="37"/>
        <v>13.451725527057874</v>
      </c>
      <c r="AP398" s="111">
        <f t="shared" si="32"/>
        <v>44996</v>
      </c>
      <c r="AQ398" s="112">
        <f t="shared" si="33"/>
        <v>-9.2133061535790546</v>
      </c>
      <c r="AR398" s="113">
        <f t="shared" si="41"/>
        <v>-2666.46950083818</v>
      </c>
    </row>
    <row r="399" spans="2:45" x14ac:dyDescent="0.25">
      <c r="B399" s="103">
        <f t="shared" si="38"/>
        <v>44992</v>
      </c>
      <c r="AB399" s="4">
        <f t="shared" si="39"/>
        <v>0.31349790428399482</v>
      </c>
      <c r="AC399" s="4">
        <f t="shared" si="34"/>
        <v>1.6081708485515775</v>
      </c>
      <c r="AF399" s="129">
        <f t="shared" si="40"/>
        <v>5843645.6541382093</v>
      </c>
      <c r="AG399" s="130">
        <f t="shared" si="35"/>
        <v>5.1072296246598361</v>
      </c>
      <c r="AJ399" s="17">
        <f t="shared" si="42"/>
        <v>14.442924057173892</v>
      </c>
      <c r="AK399" s="18">
        <f t="shared" si="43"/>
        <v>27.8349799320778</v>
      </c>
      <c r="AM399" s="17">
        <f t="shared" si="36"/>
        <v>5.3363623102617508</v>
      </c>
      <c r="AN399" s="18">
        <f t="shared" si="37"/>
        <v>13.400441442044007</v>
      </c>
      <c r="AP399" s="111">
        <f t="shared" si="32"/>
        <v>44997</v>
      </c>
      <c r="AQ399" s="112">
        <f t="shared" si="33"/>
        <v>-9.106561746912142</v>
      </c>
      <c r="AR399" s="113">
        <f t="shared" si="41"/>
        <v>-2675.5760625850921</v>
      </c>
    </row>
    <row r="400" spans="2:45" x14ac:dyDescent="0.25">
      <c r="B400" s="103">
        <f t="shared" si="38"/>
        <v>44993</v>
      </c>
      <c r="AB400" s="4">
        <f t="shared" si="39"/>
        <v>0.30974295010193809</v>
      </c>
      <c r="AC400" s="4">
        <f t="shared" si="34"/>
        <v>1.6034060212461307</v>
      </c>
      <c r="AF400" s="129">
        <f t="shared" si="40"/>
        <v>6125546.2504349174</v>
      </c>
      <c r="AG400" s="130">
        <f t="shared" si="35"/>
        <v>5.0935760226878335</v>
      </c>
      <c r="AJ400" s="17">
        <f t="shared" si="42"/>
        <v>14.275589841495037</v>
      </c>
      <c r="AK400" s="18">
        <f t="shared" si="43"/>
        <v>27.71305617459463</v>
      </c>
      <c r="AM400" s="17">
        <f t="shared" si="36"/>
        <v>5.2745357716584191</v>
      </c>
      <c r="AN400" s="18">
        <f t="shared" si="37"/>
        <v>13.349546908315563</v>
      </c>
      <c r="AP400" s="111">
        <f t="shared" ref="AP400:AP463" si="44">AP399+$C$212</f>
        <v>44998</v>
      </c>
      <c r="AQ400" s="112">
        <f t="shared" ref="AQ400:AQ463" si="45">AM400-AJ400</f>
        <v>-9.0010540698366182</v>
      </c>
      <c r="AR400" s="113">
        <f t="shared" si="41"/>
        <v>-2684.5771166549289</v>
      </c>
    </row>
    <row r="401" spans="2:44" x14ac:dyDescent="0.25">
      <c r="B401" s="103">
        <f t="shared" si="38"/>
        <v>44994</v>
      </c>
      <c r="AB401" s="4">
        <f t="shared" si="39"/>
        <v>0.30603297127925894</v>
      </c>
      <c r="AC401" s="4">
        <f t="shared" si="34"/>
        <v>1.5986693458125663</v>
      </c>
      <c r="AF401" s="129">
        <f t="shared" si="40"/>
        <v>6421045.882487026</v>
      </c>
      <c r="AG401" s="130">
        <f t="shared" si="35"/>
        <v>5.0799952287993415</v>
      </c>
      <c r="AJ401" s="17">
        <f t="shared" si="42"/>
        <v>14.110194342631841</v>
      </c>
      <c r="AK401" s="18">
        <f t="shared" si="43"/>
        <v>27.592195868400914</v>
      </c>
      <c r="AM401" s="17">
        <f t="shared" si="36"/>
        <v>5.2134255488997443</v>
      </c>
      <c r="AN401" s="18">
        <f t="shared" si="37"/>
        <v>13.299037504148687</v>
      </c>
      <c r="AP401" s="111">
        <f t="shared" si="44"/>
        <v>44999</v>
      </c>
      <c r="AQ401" s="112">
        <f t="shared" si="45"/>
        <v>-8.8967687937320967</v>
      </c>
      <c r="AR401" s="113">
        <f t="shared" si="41"/>
        <v>-2693.4738854486609</v>
      </c>
    </row>
    <row r="402" spans="2:44" x14ac:dyDescent="0.25">
      <c r="B402" s="103">
        <f t="shared" si="38"/>
        <v>44995</v>
      </c>
      <c r="AB402" s="4">
        <f t="shared" si="39"/>
        <v>0.30236742911885156</v>
      </c>
      <c r="AC402" s="4">
        <f t="shared" si="34"/>
        <v>1.5939605734925868</v>
      </c>
      <c r="AF402" s="129">
        <f t="shared" si="40"/>
        <v>6730800.5750631895</v>
      </c>
      <c r="AG402" s="130">
        <f t="shared" si="35"/>
        <v>5.0664866621673319</v>
      </c>
      <c r="AJ402" s="17">
        <f t="shared" si="42"/>
        <v>13.946715098812946</v>
      </c>
      <c r="AK402" s="18">
        <f t="shared" si="43"/>
        <v>27.472385160356513</v>
      </c>
      <c r="AM402" s="17">
        <f t="shared" si="36"/>
        <v>5.1530233428248664</v>
      </c>
      <c r="AN402" s="18">
        <f t="shared" si="37"/>
        <v>13.248908874487499</v>
      </c>
      <c r="AP402" s="111">
        <f t="shared" si="44"/>
        <v>45000</v>
      </c>
      <c r="AQ402" s="112">
        <f t="shared" si="45"/>
        <v>-8.7936917559880801</v>
      </c>
      <c r="AR402" s="113">
        <f t="shared" si="41"/>
        <v>-2702.2675772046491</v>
      </c>
    </row>
    <row r="403" spans="2:44" x14ac:dyDescent="0.25">
      <c r="B403" s="103">
        <f t="shared" si="38"/>
        <v>44996</v>
      </c>
      <c r="AB403" s="4">
        <f t="shared" si="39"/>
        <v>0.29874579137591117</v>
      </c>
      <c r="AC403" s="4">
        <f t="shared" si="34"/>
        <v>1.5892794584500898</v>
      </c>
      <c r="AF403" s="129">
        <f t="shared" si="40"/>
        <v>7055497.9999183193</v>
      </c>
      <c r="AG403" s="130">
        <f t="shared" si="35"/>
        <v>5.0530497481264582</v>
      </c>
      <c r="AJ403" s="17">
        <f t="shared" si="42"/>
        <v>13.785129908506757</v>
      </c>
      <c r="AK403" s="18">
        <f t="shared" si="43"/>
        <v>27.353610436893202</v>
      </c>
      <c r="AM403" s="17">
        <f t="shared" si="36"/>
        <v>5.0933209504261407</v>
      </c>
      <c r="AN403" s="18">
        <f t="shared" si="37"/>
        <v>13.199156729692335</v>
      </c>
      <c r="AP403" s="111">
        <f t="shared" si="44"/>
        <v>45001</v>
      </c>
      <c r="AQ403" s="112">
        <f t="shared" si="45"/>
        <v>-8.6918089580806175</v>
      </c>
      <c r="AR403" s="113">
        <f t="shared" si="41"/>
        <v>-2710.9593861627295</v>
      </c>
    </row>
    <row r="404" spans="2:44" x14ac:dyDescent="0.25">
      <c r="B404" s="103">
        <f t="shared" si="38"/>
        <v>44997</v>
      </c>
      <c r="AB404" s="4">
        <f t="shared" si="39"/>
        <v>0.29516753218065156</v>
      </c>
      <c r="AC404" s="4">
        <f t="shared" ref="AC404:AC467" si="46">$AC$15/(1+$AC$19*(B404-$AA$15))</f>
        <v>1.5846257577283858</v>
      </c>
      <c r="AF404" s="129">
        <f t="shared" si="40"/>
        <v>7395859.0024610944</v>
      </c>
      <c r="AG404" s="130">
        <f t="shared" ref="AG404:AG467" si="47">$AG$15/(1+$AG$19*(B404-$AE$15))</f>
        <v>5.0396839180915673</v>
      </c>
      <c r="AJ404" s="17">
        <f t="shared" si="42"/>
        <v>13.625416827406308</v>
      </c>
      <c r="AK404" s="18">
        <f t="shared" si="43"/>
        <v>27.235858318858089</v>
      </c>
      <c r="AM404" s="17">
        <f t="shared" ref="AM404:AM467" si="48">$AJ$207*EXP(-$AK$8*(B409-$B$212))</f>
        <v>5.0343102637351098</v>
      </c>
      <c r="AN404" s="18">
        <f t="shared" ref="AN404:AN467" si="49">$AK$207/(1+$AK$19*(B409-$B$212))</f>
        <v>13.149776844316092</v>
      </c>
      <c r="AP404" s="111">
        <f t="shared" si="44"/>
        <v>45002</v>
      </c>
      <c r="AQ404" s="112">
        <f t="shared" si="45"/>
        <v>-8.5911065636711985</v>
      </c>
      <c r="AR404" s="113">
        <f t="shared" si="41"/>
        <v>-2719.5504927264005</v>
      </c>
    </row>
    <row r="405" spans="2:44" x14ac:dyDescent="0.25">
      <c r="B405" s="103">
        <f t="shared" si="38"/>
        <v>44998</v>
      </c>
      <c r="AB405" s="4">
        <f t="shared" si="39"/>
        <v>0.29163213196194671</v>
      </c>
      <c r="AC405" s="4">
        <f t="shared" si="46"/>
        <v>1.5799992312081623</v>
      </c>
      <c r="AF405" s="129">
        <f t="shared" si="40"/>
        <v>7752639.2020688048</v>
      </c>
      <c r="AG405" s="130">
        <f t="shared" si="47"/>
        <v>5.0263886094774968</v>
      </c>
      <c r="AJ405" s="17">
        <f t="shared" si="42"/>
        <v>13.467554165449085</v>
      </c>
      <c r="AK405" s="18">
        <f t="shared" si="43"/>
        <v>27.119115656489694</v>
      </c>
      <c r="AM405" s="17">
        <f t="shared" si="48"/>
        <v>4.9759832687214036</v>
      </c>
      <c r="AN405" s="18">
        <f t="shared" si="49"/>
        <v>13.10076505590793</v>
      </c>
      <c r="AP405" s="111">
        <f t="shared" si="44"/>
        <v>45003</v>
      </c>
      <c r="AQ405" s="112">
        <f t="shared" si="45"/>
        <v>-8.4915708967276817</v>
      </c>
      <c r="AR405" s="113">
        <f t="shared" si="41"/>
        <v>-2728.0420636231283</v>
      </c>
    </row>
    <row r="406" spans="2:44" x14ac:dyDescent="0.25">
      <c r="B406" s="103">
        <f t="shared" ref="B406:B469" si="50">B405+$C$212</f>
        <v>44999</v>
      </c>
      <c r="AB406" s="4">
        <f t="shared" ref="AB406:AB469" si="51">$AC$4*EXP(-$AC$8*(B406-$AA$4))</f>
        <v>0.28813907737188899</v>
      </c>
      <c r="AC406" s="4">
        <f t="shared" si="46"/>
        <v>1.5753996415661862</v>
      </c>
      <c r="AF406" s="129">
        <f t="shared" si="40"/>
        <v>8126630.6696022246</v>
      </c>
      <c r="AG406" s="130">
        <f t="shared" si="47"/>
        <v>5.0131632656201441</v>
      </c>
      <c r="AJ406" s="17">
        <f t="shared" si="42"/>
        <v>13.311520483871393</v>
      </c>
      <c r="AK406" s="18">
        <f t="shared" si="43"/>
        <v>27.003369524522647</v>
      </c>
      <c r="AM406" s="17">
        <f t="shared" si="48"/>
        <v>4.9183320442043694</v>
      </c>
      <c r="AN406" s="18">
        <f t="shared" si="49"/>
        <v>13.052117263843646</v>
      </c>
      <c r="AP406" s="111">
        <f t="shared" si="44"/>
        <v>45004</v>
      </c>
      <c r="AQ406" s="112">
        <f t="shared" si="45"/>
        <v>-8.3931884396670231</v>
      </c>
      <c r="AR406" s="113">
        <f t="shared" si="41"/>
        <v>-2736.4352520627954</v>
      </c>
    </row>
    <row r="407" spans="2:44" x14ac:dyDescent="0.25">
      <c r="B407" s="103">
        <f t="shared" si="50"/>
        <v>45000</v>
      </c>
      <c r="AB407" s="4">
        <f t="shared" si="51"/>
        <v>0.28468786121124934</v>
      </c>
      <c r="AC407" s="4">
        <f t="shared" si="46"/>
        <v>1.5708267542347207</v>
      </c>
      <c r="AF407" s="129">
        <f t="shared" ref="AF407:AF470" si="52">$AG$4*EXP(-$AG$8*(B407-$AE$4))</f>
        <v>8518663.6858446915</v>
      </c>
      <c r="AG407" s="130">
        <f t="shared" si="47"/>
        <v>5.000007335698764</v>
      </c>
      <c r="AJ407" s="17">
        <f t="shared" si="42"/>
        <v>13.157294592296809</v>
      </c>
      <c r="AK407" s="18">
        <f t="shared" si="43"/>
        <v>26.888607217417235</v>
      </c>
      <c r="AM407" s="17">
        <f t="shared" si="48"/>
        <v>4.861348760777334</v>
      </c>
      <c r="AN407" s="18">
        <f t="shared" si="49"/>
        <v>13.003829428181993</v>
      </c>
      <c r="AP407" s="111">
        <f t="shared" si="44"/>
        <v>45005</v>
      </c>
      <c r="AQ407" s="112">
        <f t="shared" si="45"/>
        <v>-8.2959458315194752</v>
      </c>
      <c r="AR407" s="113">
        <f t="shared" si="41"/>
        <v>-2744.7311978943148</v>
      </c>
    </row>
    <row r="408" spans="2:44" x14ac:dyDescent="0.25">
      <c r="B408" s="103">
        <f t="shared" si="50"/>
        <v>45001</v>
      </c>
      <c r="AB408" s="4">
        <f t="shared" si="51"/>
        <v>0.28127798235583096</v>
      </c>
      <c r="AC408" s="4">
        <f t="shared" si="46"/>
        <v>1.5662803373616507</v>
      </c>
      <c r="AF408" s="129">
        <f t="shared" si="52"/>
        <v>8929608.5847692471</v>
      </c>
      <c r="AG408" s="130">
        <f t="shared" si="47"/>
        <v>4.9869202746595072</v>
      </c>
      <c r="AJ408" s="17">
        <f t="shared" si="42"/>
        <v>13.004855545858426</v>
      </c>
      <c r="AK408" s="18">
        <f t="shared" si="43"/>
        <v>26.77481624471007</v>
      </c>
      <c r="AM408" s="17">
        <f t="shared" si="48"/>
        <v>4.8050256797443085</v>
      </c>
      <c r="AN408" s="18">
        <f t="shared" si="49"/>
        <v>12.9558975685463</v>
      </c>
      <c r="AP408" s="111">
        <f t="shared" si="44"/>
        <v>45006</v>
      </c>
      <c r="AQ408" s="112">
        <f t="shared" si="45"/>
        <v>-8.1998298661141185</v>
      </c>
      <c r="AR408" s="113">
        <f t="shared" si="41"/>
        <v>-2752.9310277604291</v>
      </c>
    </row>
    <row r="409" spans="2:44" x14ac:dyDescent="0.25">
      <c r="B409" s="103">
        <f t="shared" si="50"/>
        <v>45002</v>
      </c>
      <c r="AB409" s="4">
        <f t="shared" si="51"/>
        <v>0.27790894568370456</v>
      </c>
      <c r="AC409" s="4">
        <f t="shared" si="46"/>
        <v>1.5617601617712977</v>
      </c>
      <c r="AF409" s="129">
        <f t="shared" si="52"/>
        <v>9360377.6857259478</v>
      </c>
      <c r="AG409" s="130">
        <f t="shared" si="47"/>
        <v>4.9739015431401405</v>
      </c>
      <c r="AJ409" s="17">
        <f t="shared" si="42"/>
        <v>12.854182642354367</v>
      </c>
      <c r="AK409" s="18">
        <f t="shared" si="43"/>
        <v>26.661984326482326</v>
      </c>
      <c r="AM409" s="17">
        <f t="shared" si="48"/>
        <v>4.7493551520690351</v>
      </c>
      <c r="AN409" s="18">
        <f t="shared" si="49"/>
        <v>12.908317763030732</v>
      </c>
      <c r="AP409" s="111">
        <f t="shared" si="44"/>
        <v>45007</v>
      </c>
      <c r="AQ409" s="112">
        <f t="shared" si="45"/>
        <v>-8.1048274902853308</v>
      </c>
      <c r="AR409" s="113">
        <f t="shared" si="41"/>
        <v>-2761.0358552507146</v>
      </c>
    </row>
    <row r="410" spans="2:44" x14ac:dyDescent="0.25">
      <c r="B410" s="103">
        <f t="shared" si="50"/>
        <v>45003</v>
      </c>
      <c r="AB410" s="4">
        <f t="shared" si="51"/>
        <v>0.27458026200331637</v>
      </c>
      <c r="AC410" s="4">
        <f t="shared" si="46"/>
        <v>1.5572660009259096</v>
      </c>
      <c r="AF410" s="129">
        <f t="shared" si="52"/>
        <v>9811927.3188389763</v>
      </c>
      <c r="AG410" s="130">
        <f t="shared" si="47"/>
        <v>4.9609506073959482</v>
      </c>
      <c r="AJ410" s="17">
        <f t="shared" si="42"/>
        <v>12.705255419436327</v>
      </c>
      <c r="AK410" s="18">
        <f t="shared" si="43"/>
        <v>26.550099388942058</v>
      </c>
      <c r="AM410" s="17">
        <f t="shared" si="48"/>
        <v>4.6943296173361952</v>
      </c>
      <c r="AN410" s="18">
        <f t="shared" si="49"/>
        <v>12.861086147130566</v>
      </c>
      <c r="AP410" s="111">
        <f t="shared" si="44"/>
        <v>45008</v>
      </c>
      <c r="AQ410" s="112">
        <f t="shared" si="45"/>
        <v>-8.0109258021001324</v>
      </c>
      <c r="AR410" s="113">
        <f t="shared" si="41"/>
        <v>-2769.0467810528148</v>
      </c>
    </row>
    <row r="411" spans="2:44" x14ac:dyDescent="0.25">
      <c r="B411" s="103">
        <f t="shared" si="50"/>
        <v>45004</v>
      </c>
      <c r="AB411" s="4">
        <f t="shared" si="51"/>
        <v>0.2712914479824558</v>
      </c>
      <c r="AC411" s="4">
        <f t="shared" si="46"/>
        <v>1.5527976308878157</v>
      </c>
      <c r="AF411" s="129">
        <f t="shared" si="52"/>
        <v>10285259.948109871</v>
      </c>
      <c r="AG411" s="130">
        <f t="shared" si="47"/>
        <v>4.9480669392267878</v>
      </c>
      <c r="AJ411" s="17">
        <f t="shared" si="42"/>
        <v>12.558053651830626</v>
      </c>
      <c r="AK411" s="18">
        <f t="shared" si="43"/>
        <v>26.439149560117297</v>
      </c>
      <c r="AM411" s="17">
        <f t="shared" si="48"/>
        <v>4.6399416027246545</v>
      </c>
      <c r="AN411" s="18">
        <f t="shared" si="49"/>
        <v>12.814198912695872</v>
      </c>
      <c r="AP411" s="111">
        <f t="shared" si="44"/>
        <v>45009</v>
      </c>
      <c r="AQ411" s="112">
        <f t="shared" si="45"/>
        <v>-7.9181120491059716</v>
      </c>
      <c r="AR411" s="113">
        <f t="shared" si="41"/>
        <v>-2776.964893101921</v>
      </c>
    </row>
    <row r="412" spans="2:44" x14ac:dyDescent="0.25">
      <c r="B412" s="103">
        <f t="shared" si="50"/>
        <v>45005</v>
      </c>
      <c r="AB412" s="4">
        <f t="shared" si="51"/>
        <v>0.26804202607807465</v>
      </c>
      <c r="AC412" s="4">
        <f t="shared" si="46"/>
        <v>1.5483548302822305</v>
      </c>
      <c r="AF412" s="129">
        <f t="shared" si="52"/>
        <v>10781426.396940591</v>
      </c>
      <c r="AG412" s="130">
        <f t="shared" si="47"/>
        <v>4.9352500159052832</v>
      </c>
      <c r="AJ412" s="17">
        <f t="shared" si="42"/>
        <v>12.412557348591514</v>
      </c>
      <c r="AK412" s="18">
        <f t="shared" si="43"/>
        <v>26.329123165656711</v>
      </c>
      <c r="AM412" s="17">
        <f t="shared" si="48"/>
        <v>4.5861837219926045</v>
      </c>
      <c r="AN412" s="18">
        <f t="shared" si="49"/>
        <v>12.767652306907976</v>
      </c>
      <c r="AP412" s="111">
        <f t="shared" si="44"/>
        <v>45010</v>
      </c>
      <c r="AQ412" s="112">
        <f t="shared" si="45"/>
        <v>-7.8263736265989099</v>
      </c>
      <c r="AR412" s="113">
        <f t="shared" si="41"/>
        <v>-2784.79126672852</v>
      </c>
    </row>
    <row r="413" spans="2:44" x14ac:dyDescent="0.25">
      <c r="B413" s="103">
        <f t="shared" si="50"/>
        <v>45006</v>
      </c>
      <c r="AB413" s="4">
        <f t="shared" si="51"/>
        <v>0.26483152446694713</v>
      </c>
      <c r="AC413" s="4">
        <f t="shared" si="46"/>
        <v>1.5439373802606935</v>
      </c>
      <c r="AF413" s="129">
        <f t="shared" si="52"/>
        <v>11301528.181016829</v>
      </c>
      <c r="AG413" s="130">
        <f t="shared" si="47"/>
        <v>4.922499320106124</v>
      </c>
      <c r="AJ413" s="17">
        <f t="shared" si="42"/>
        <v>12.268746750386255</v>
      </c>
      <c r="AK413" s="18">
        <f t="shared" si="43"/>
        <v>26.220008724734619</v>
      </c>
      <c r="AM413" s="17">
        <f t="shared" si="48"/>
        <v>4.5330486744744682</v>
      </c>
      <c r="AN413" s="18">
        <f t="shared" si="49"/>
        <v>12.721442631278174</v>
      </c>
      <c r="AP413" s="111">
        <f t="shared" si="44"/>
        <v>45011</v>
      </c>
      <c r="AQ413" s="112">
        <f t="shared" si="45"/>
        <v>-7.7356980759117864</v>
      </c>
      <c r="AR413" s="113">
        <f t="shared" si="41"/>
        <v>-2792.5269648044318</v>
      </c>
    </row>
    <row r="414" spans="2:44" x14ac:dyDescent="0.25">
      <c r="B414" s="103">
        <f t="shared" si="50"/>
        <v>45007</v>
      </c>
      <c r="AB414" s="4">
        <f t="shared" si="51"/>
        <v>0.26165947697715974</v>
      </c>
      <c r="AC414" s="4">
        <f t="shared" si="46"/>
        <v>1.5395450644651345</v>
      </c>
      <c r="AF414" s="129">
        <f t="shared" si="52"/>
        <v>11846719.953730937</v>
      </c>
      <c r="AG414" s="130">
        <f t="shared" si="47"/>
        <v>4.909814339836462</v>
      </c>
      <c r="AJ414" s="17">
        <f t="shared" si="42"/>
        <v>12.126602326811676</v>
      </c>
      <c r="AK414" s="18">
        <f t="shared" si="43"/>
        <v>26.11179494605749</v>
      </c>
      <c r="AM414" s="17">
        <f t="shared" si="48"/>
        <v>4.4805292440894222</v>
      </c>
      <c r="AN414" s="18">
        <f t="shared" si="49"/>
        <v>12.675566240668099</v>
      </c>
      <c r="AP414" s="111">
        <f t="shared" si="44"/>
        <v>45012</v>
      </c>
      <c r="AQ414" s="112">
        <f t="shared" si="45"/>
        <v>-7.6460730827222543</v>
      </c>
      <c r="AR414" s="113">
        <f t="shared" si="41"/>
        <v>-2800.1730378871539</v>
      </c>
    </row>
    <row r="415" spans="2:44" x14ac:dyDescent="0.25">
      <c r="B415" s="103">
        <f t="shared" si="50"/>
        <v>45008</v>
      </c>
      <c r="AB415" s="4">
        <f t="shared" si="51"/>
        <v>0.2585254230204222</v>
      </c>
      <c r="AC415" s="4">
        <f t="shared" si="46"/>
        <v>1.5351776689925494</v>
      </c>
      <c r="AF415" s="129">
        <f t="shared" si="52"/>
        <v>12418212.069573367</v>
      </c>
      <c r="AG415" s="130">
        <f t="shared" si="47"/>
        <v>4.8971945683673841</v>
      </c>
      <c r="AJ415" s="17">
        <f t="shared" si="42"/>
        <v>11.986104773741845</v>
      </c>
      <c r="AK415" s="18">
        <f t="shared" si="43"/>
        <v>26.004470723968844</v>
      </c>
      <c r="AM415" s="17">
        <f t="shared" si="48"/>
        <v>4.4286182983614042</v>
      </c>
      <c r="AN415" s="18">
        <f t="shared" si="49"/>
        <v>12.63001954233121</v>
      </c>
      <c r="AP415" s="111">
        <f t="shared" si="44"/>
        <v>45013</v>
      </c>
      <c r="AQ415" s="112">
        <f t="shared" si="45"/>
        <v>-7.5574864753804407</v>
      </c>
      <c r="AR415" s="113">
        <f t="shared" si="41"/>
        <v>-2807.7305243625342</v>
      </c>
    </row>
    <row r="416" spans="2:44" x14ac:dyDescent="0.25">
      <c r="B416" s="103">
        <f t="shared" si="50"/>
        <v>45009</v>
      </c>
      <c r="AB416" s="4">
        <f t="shared" si="51"/>
        <v>0.25542890752518888</v>
      </c>
      <c r="AC416" s="4">
        <f t="shared" si="46"/>
        <v>1.530834982360276</v>
      </c>
      <c r="AF416" s="129">
        <f t="shared" si="52"/>
        <v>13017273.271183474</v>
      </c>
      <c r="AG416" s="130">
        <f t="shared" si="47"/>
        <v>4.8846395041664294</v>
      </c>
      <c r="AJ416" s="17">
        <f t="shared" si="42"/>
        <v>11.847235010706399</v>
      </c>
      <c r="AK416" s="18">
        <f t="shared" si="43"/>
        <v>25.898025134649906</v>
      </c>
      <c r="AM416" s="17">
        <f t="shared" si="48"/>
        <v>4.3773087874504713</v>
      </c>
      <c r="AN416" s="18">
        <f t="shared" si="49"/>
        <v>12.584798994974873</v>
      </c>
      <c r="AP416" s="111">
        <f t="shared" si="44"/>
        <v>45014</v>
      </c>
      <c r="AQ416" s="112">
        <f t="shared" si="45"/>
        <v>-7.4699262232559276</v>
      </c>
      <c r="AR416" s="113">
        <f t="shared" si="41"/>
        <v>-2815.2004505857903</v>
      </c>
    </row>
    <row r="417" spans="2:45" x14ac:dyDescent="0.25">
      <c r="B417" s="103">
        <f t="shared" si="50"/>
        <v>45010</v>
      </c>
      <c r="AB417" s="4">
        <f t="shared" si="51"/>
        <v>0.25236948087058175</v>
      </c>
      <c r="AC417" s="4">
        <f t="shared" si="46"/>
        <v>1.5265167954718577</v>
      </c>
      <c r="AF417" s="129">
        <f t="shared" si="52"/>
        <v>13645233.506025093</v>
      </c>
      <c r="AG417" s="130">
        <f t="shared" si="47"/>
        <v>4.8721486508311553</v>
      </c>
      <c r="AJ417" s="17">
        <f t="shared" si="42"/>
        <v>11.709974178299341</v>
      </c>
      <c r="AK417" s="18">
        <f t="shared" si="43"/>
        <v>25.792447432413098</v>
      </c>
      <c r="AM417" s="17">
        <f t="shared" si="48"/>
        <v>4.326593743195402</v>
      </c>
      <c r="AN417" s="18">
        <f t="shared" si="49"/>
        <v>12.539901107842521</v>
      </c>
      <c r="AP417" s="111">
        <f t="shared" si="44"/>
        <v>45015</v>
      </c>
      <c r="AQ417" s="112">
        <f t="shared" si="45"/>
        <v>-7.3833804351039385</v>
      </c>
      <c r="AR417" s="113">
        <f t="shared" ref="AR417:AR480" si="53">AQ417+AR416</f>
        <v>-2822.5838310208942</v>
      </c>
    </row>
    <row r="418" spans="2:45" x14ac:dyDescent="0.25">
      <c r="B418" s="103">
        <f t="shared" si="50"/>
        <v>45011</v>
      </c>
      <c r="AB418" s="4">
        <f t="shared" si="51"/>
        <v>0.24934669882110416</v>
      </c>
      <c r="AC418" s="4">
        <f t="shared" si="46"/>
        <v>1.5222229015834825</v>
      </c>
      <c r="AF418" s="129">
        <f t="shared" si="52"/>
        <v>14303486.878940048</v>
      </c>
      <c r="AG418" s="130">
        <f t="shared" si="47"/>
        <v>4.8597215170237078</v>
      </c>
      <c r="AJ418" s="17">
        <f t="shared" si="42"/>
        <v>11.574303635617781</v>
      </c>
      <c r="AK418" s="18">
        <f t="shared" si="43"/>
        <v>25.6877270460859</v>
      </c>
      <c r="AM418" s="17">
        <f t="shared" si="48"/>
        <v>4.2764662781673612</v>
      </c>
      <c r="AN418" s="18">
        <f t="shared" si="49"/>
        <v>12.495322439815391</v>
      </c>
      <c r="AP418" s="111">
        <f t="shared" si="44"/>
        <v>45016</v>
      </c>
      <c r="AQ418" s="112">
        <f t="shared" si="45"/>
        <v>-7.2978373574504198</v>
      </c>
      <c r="AR418" s="113">
        <f t="shared" si="53"/>
        <v>-2829.8816683783448</v>
      </c>
      <c r="AS418" s="110">
        <f>AVERAGE(AQ388:AQ418)</f>
        <v>-8.7391014615990272</v>
      </c>
    </row>
    <row r="419" spans="2:45" x14ac:dyDescent="0.25">
      <c r="B419" s="103">
        <f t="shared" si="50"/>
        <v>45012</v>
      </c>
      <c r="AB419" s="4">
        <f t="shared" si="51"/>
        <v>0.24636012246213693</v>
      </c>
      <c r="AC419" s="4">
        <f t="shared" si="46"/>
        <v>1.5179530962709875</v>
      </c>
      <c r="AF419" s="129">
        <f t="shared" si="52"/>
        <v>14993494.747134445</v>
      </c>
      <c r="AG419" s="130">
        <f t="shared" si="47"/>
        <v>4.8473576164063994</v>
      </c>
      <c r="AJ419" s="17">
        <f t="shared" si="42"/>
        <v>11.440204957730394</v>
      </c>
      <c r="AK419" s="18">
        <f t="shared" si="43"/>
        <v>25.583853575482401</v>
      </c>
      <c r="AM419" s="17">
        <f t="shared" si="48"/>
        <v>4.2269195847345484</v>
      </c>
      <c r="AN419" s="18">
        <f t="shared" si="49"/>
        <v>12.451059598533341</v>
      </c>
      <c r="AP419" s="111">
        <f t="shared" si="44"/>
        <v>45017</v>
      </c>
      <c r="AQ419" s="112">
        <f t="shared" si="45"/>
        <v>-7.2132853729958457</v>
      </c>
      <c r="AR419" s="113">
        <f t="shared" si="53"/>
        <v>-2837.0949537513407</v>
      </c>
    </row>
    <row r="420" spans="2:45" x14ac:dyDescent="0.25">
      <c r="B420" s="103">
        <f t="shared" si="50"/>
        <v>45013</v>
      </c>
      <c r="AB420" s="4">
        <f t="shared" si="51"/>
        <v>0.24340931813620678</v>
      </c>
      <c r="AC420" s="4">
        <f t="shared" si="46"/>
        <v>1.513707177397418</v>
      </c>
      <c r="AF420" s="129">
        <f t="shared" si="52"/>
        <v>15716788.964468755</v>
      </c>
      <c r="AG420" s="130">
        <f t="shared" si="47"/>
        <v>4.8350564675782604</v>
      </c>
      <c r="AJ420" s="17">
        <f t="shared" si="42"/>
        <v>11.307659933175183</v>
      </c>
      <c r="AK420" s="18">
        <f t="shared" si="43"/>
        <v>25.480816787960148</v>
      </c>
      <c r="AM420" s="17">
        <f t="shared" si="48"/>
        <v>4.177946934137676</v>
      </c>
      <c r="AN420" s="18">
        <f t="shared" si="49"/>
        <v>12.407109239534307</v>
      </c>
      <c r="AP420" s="111">
        <f t="shared" si="44"/>
        <v>45018</v>
      </c>
      <c r="AQ420" s="112">
        <f t="shared" si="45"/>
        <v>-7.1297129990375065</v>
      </c>
      <c r="AR420" s="113">
        <f t="shared" si="53"/>
        <v>-2844.2246667503782</v>
      </c>
    </row>
    <row r="421" spans="2:45" x14ac:dyDescent="0.25">
      <c r="B421" s="103">
        <f t="shared" si="50"/>
        <v>45014</v>
      </c>
      <c r="AB421" s="4">
        <f t="shared" si="51"/>
        <v>0.24049385738001877</v>
      </c>
      <c r="AC421" s="4">
        <f t="shared" si="46"/>
        <v>1.5094849450811272</v>
      </c>
      <c r="AF421" s="129">
        <f t="shared" si="52"/>
        <v>16474975.282254079</v>
      </c>
      <c r="AG421" s="130">
        <f t="shared" si="47"/>
        <v>4.822817594012565</v>
      </c>
      <c r="AJ421" s="17">
        <f t="shared" si="42"/>
        <v>11.176650561486268</v>
      </c>
      <c r="AK421" s="18">
        <f t="shared" si="43"/>
        <v>25.378606615059816</v>
      </c>
      <c r="AM421" s="17">
        <f t="shared" si="48"/>
        <v>4.1295416755761627</v>
      </c>
      <c r="AN421" s="18">
        <f t="shared" si="49"/>
        <v>12.363468065411908</v>
      </c>
      <c r="AP421" s="111">
        <f t="shared" si="44"/>
        <v>45019</v>
      </c>
      <c r="AQ421" s="112">
        <f t="shared" si="45"/>
        <v>-7.047108885910105</v>
      </c>
      <c r="AR421" s="113">
        <f t="shared" si="53"/>
        <v>-2851.2717756362881</v>
      </c>
    </row>
    <row r="422" spans="2:45" x14ac:dyDescent="0.25">
      <c r="B422" s="103">
        <f t="shared" si="50"/>
        <v>45015</v>
      </c>
      <c r="AB422" s="4">
        <f t="shared" si="51"/>
        <v>0.23761331686224219</v>
      </c>
      <c r="AC422" s="4">
        <f t="shared" si="46"/>
        <v>1.5052862016644104</v>
      </c>
      <c r="AF422" s="129">
        <f t="shared" si="52"/>
        <v>17269736.91410492</v>
      </c>
      <c r="AG422" s="130">
        <f t="shared" si="47"/>
        <v>4.8106405239952865</v>
      </c>
      <c r="AJ422" s="17">
        <f t="shared" si="42"/>
        <v>11.047159050749286</v>
      </c>
      <c r="AK422" s="18">
        <f t="shared" si="43"/>
        <v>25.277213149225481</v>
      </c>
      <c r="AM422" s="17">
        <f t="shared" si="48"/>
        <v>4.0816972353049108</v>
      </c>
      <c r="AN422" s="18">
        <f t="shared" si="49"/>
        <v>12.320132824990774</v>
      </c>
      <c r="AP422" s="111">
        <f t="shared" si="44"/>
        <v>45020</v>
      </c>
      <c r="AQ422" s="112">
        <f t="shared" si="45"/>
        <v>-6.9654618154443755</v>
      </c>
      <c r="AR422" s="113">
        <f t="shared" si="53"/>
        <v>-2858.2372374517327</v>
      </c>
    </row>
    <row r="423" spans="2:45" x14ac:dyDescent="0.25">
      <c r="B423" s="103">
        <f t="shared" si="50"/>
        <v>45016</v>
      </c>
      <c r="AB423" s="4">
        <f t="shared" si="51"/>
        <v>0.23476727832204197</v>
      </c>
      <c r="AC423" s="4">
        <f t="shared" si="46"/>
        <v>1.5011107516826609</v>
      </c>
      <c r="AF423" s="129">
        <f t="shared" si="52"/>
        <v>18102838.272762064</v>
      </c>
      <c r="AG423" s="130">
        <f t="shared" si="47"/>
        <v>4.7985247905645041</v>
      </c>
      <c r="AJ423" s="17">
        <f t="shared" si="42"/>
        <v>10.919167815185155</v>
      </c>
      <c r="AK423" s="18">
        <f t="shared" si="43"/>
        <v>25.176626640603178</v>
      </c>
      <c r="AM423" s="17">
        <f t="shared" si="48"/>
        <v>4.0344071157415522</v>
      </c>
      <c r="AN423" s="18">
        <f t="shared" si="49"/>
        <v>12.277100312519147</v>
      </c>
      <c r="AP423" s="111">
        <f t="shared" si="44"/>
        <v>45021</v>
      </c>
      <c r="AQ423" s="112">
        <f t="shared" si="45"/>
        <v>-6.8847606994436026</v>
      </c>
      <c r="AR423" s="113">
        <f t="shared" si="53"/>
        <v>-2865.1219981511763</v>
      </c>
    </row>
    <row r="424" spans="2:45" x14ac:dyDescent="0.25">
      <c r="B424" s="103">
        <f t="shared" si="50"/>
        <v>45017</v>
      </c>
      <c r="AB424" s="4">
        <f t="shared" si="51"/>
        <v>0.23195532850834596</v>
      </c>
      <c r="AC424" s="4">
        <f t="shared" si="46"/>
        <v>1.4969584018340365</v>
      </c>
      <c r="AF424" s="129">
        <f t="shared" si="52"/>
        <v>18976128.88718196</v>
      </c>
      <c r="AG424" s="130">
        <f t="shared" si="47"/>
        <v>4.7864699314507009</v>
      </c>
      <c r="AJ424" s="17">
        <f t="shared" si="42"/>
        <v>10.792659472761777</v>
      </c>
      <c r="AK424" s="18">
        <f t="shared" si="43"/>
        <v>25.07683749391558</v>
      </c>
      <c r="AM424" s="17">
        <f t="shared" si="48"/>
        <v>3.9876648945840238</v>
      </c>
      <c r="AN424" s="18">
        <f t="shared" si="49"/>
        <v>12.234367366878358</v>
      </c>
      <c r="AP424" s="111">
        <f t="shared" si="44"/>
        <v>45022</v>
      </c>
      <c r="AQ424" s="112">
        <f t="shared" si="45"/>
        <v>-6.8049945781777534</v>
      </c>
      <c r="AR424" s="113">
        <f t="shared" si="53"/>
        <v>-2871.926992729354</v>
      </c>
    </row>
    <row r="425" spans="2:45" x14ac:dyDescent="0.25">
      <c r="B425" s="103">
        <f t="shared" si="50"/>
        <v>45018</v>
      </c>
      <c r="AB425" s="4">
        <f t="shared" si="51"/>
        <v>0.22917705911984065</v>
      </c>
      <c r="AC425" s="4">
        <f t="shared" si="46"/>
        <v>1.4928289609496295</v>
      </c>
      <c r="AF425" s="129">
        <f t="shared" si="52"/>
        <v>19891547.508588549</v>
      </c>
      <c r="AG425" s="130">
        <f t="shared" si="47"/>
        <v>4.7744754890179779</v>
      </c>
      <c r="AJ425" s="17">
        <f t="shared" si="42"/>
        <v>10.667616842833489</v>
      </c>
      <c r="AK425" s="18">
        <f t="shared" si="43"/>
        <v>24.977836265410719</v>
      </c>
      <c r="AM425" s="17">
        <f t="shared" si="48"/>
        <v>3.9414642239383957</v>
      </c>
      <c r="AN425" s="18">
        <f t="shared" si="49"/>
        <v>12.191930870808735</v>
      </c>
      <c r="AP425" s="111">
        <f t="shared" si="44"/>
        <v>45023</v>
      </c>
      <c r="AQ425" s="112">
        <f t="shared" si="45"/>
        <v>-6.7261526188950933</v>
      </c>
      <c r="AR425" s="113">
        <f t="shared" si="53"/>
        <v>-2878.6531453482489</v>
      </c>
    </row>
    <row r="426" spans="2:45" x14ac:dyDescent="0.25">
      <c r="B426" s="103">
        <f t="shared" si="50"/>
        <v>45019</v>
      </c>
      <c r="AB426" s="4">
        <f t="shared" si="51"/>
        <v>0.22643206674568436</v>
      </c>
      <c r="AC426" s="4">
        <f t="shared" si="46"/>
        <v>1.4887222399641282</v>
      </c>
      <c r="AF426" s="129">
        <f t="shared" si="52"/>
        <v>20851126.414603233</v>
      </c>
      <c r="AG426" s="130">
        <f t="shared" si="47"/>
        <v>4.7625410102061405</v>
      </c>
      <c r="AJ426" s="17">
        <f t="shared" si="42"/>
        <v>10.544022943807798</v>
      </c>
      <c r="AK426" s="18">
        <f t="shared" si="43"/>
        <v>24.879613659882715</v>
      </c>
      <c r="AM426" s="17">
        <f t="shared" si="48"/>
        <v>3.8957988294567709</v>
      </c>
      <c r="AN426" s="18">
        <f t="shared" si="49"/>
        <v>12.149787750151605</v>
      </c>
      <c r="AP426" s="111">
        <f t="shared" si="44"/>
        <v>45024</v>
      </c>
      <c r="AQ426" s="112">
        <f t="shared" si="45"/>
        <v>-6.6482241143510272</v>
      </c>
      <c r="AR426" s="113">
        <f t="shared" si="53"/>
        <v>-2885.3013694626002</v>
      </c>
    </row>
    <row r="427" spans="2:45" x14ac:dyDescent="0.25">
      <c r="B427" s="103">
        <f t="shared" si="50"/>
        <v>45020</v>
      </c>
      <c r="AB427" s="4">
        <f t="shared" si="51"/>
        <v>0.22371995280693141</v>
      </c>
      <c r="AC427" s="4">
        <f t="shared" si="46"/>
        <v>1.4846380518869631</v>
      </c>
      <c r="AF427" s="129">
        <f t="shared" si="52"/>
        <v>21856995.921008404</v>
      </c>
      <c r="AG427" s="130">
        <f t="shared" si="47"/>
        <v>4.7506660464736488</v>
      </c>
      <c r="AJ427" s="17">
        <f t="shared" si="42"/>
        <v>10.421860990839177</v>
      </c>
      <c r="AK427" s="18">
        <f t="shared" si="43"/>
        <v>24.782160527762503</v>
      </c>
      <c r="AM427" s="17">
        <f t="shared" si="48"/>
        <v>3.8506625094851983</v>
      </c>
      <c r="AN427" s="18">
        <f t="shared" si="49"/>
        <v>12.107934973106905</v>
      </c>
      <c r="AP427" s="111">
        <f t="shared" si="44"/>
        <v>45025</v>
      </c>
      <c r="AQ427" s="112">
        <f t="shared" si="45"/>
        <v>-6.5711984813539779</v>
      </c>
      <c r="AR427" s="113">
        <f t="shared" si="53"/>
        <v>-2891.872567943954</v>
      </c>
    </row>
    <row r="428" spans="2:45" x14ac:dyDescent="0.25">
      <c r="B428" s="103">
        <f t="shared" si="50"/>
        <v>45021</v>
      </c>
      <c r="AB428" s="4">
        <f t="shared" si="51"/>
        <v>0.22104032349865713</v>
      </c>
      <c r="AC428" s="4">
        <f t="shared" si="46"/>
        <v>1.4805762117739225</v>
      </c>
      <c r="AF428" s="129">
        <f t="shared" si="52"/>
        <v>22911389.111160804</v>
      </c>
      <c r="AG428" s="130">
        <f t="shared" si="47"/>
        <v>4.7388501537414296</v>
      </c>
      <c r="AJ428" s="17">
        <f t="shared" si="42"/>
        <v>10.301114393549557</v>
      </c>
      <c r="AK428" s="18">
        <f t="shared" si="43"/>
        <v>24.685467862276674</v>
      </c>
      <c r="AM428" s="17">
        <f t="shared" si="48"/>
        <v>3.8060491342214391</v>
      </c>
      <c r="AN428" s="18">
        <f t="shared" si="49"/>
        <v>12.06636954950614</v>
      </c>
      <c r="AP428" s="111">
        <f t="shared" si="44"/>
        <v>45026</v>
      </c>
      <c r="AQ428" s="112">
        <f t="shared" si="45"/>
        <v>-6.4950652593281184</v>
      </c>
      <c r="AR428" s="113">
        <f t="shared" si="53"/>
        <v>-2898.3676332032819</v>
      </c>
    </row>
    <row r="429" spans="2:45" x14ac:dyDescent="0.25">
      <c r="B429" s="103">
        <f t="shared" si="50"/>
        <v>45022</v>
      </c>
      <c r="AB429" s="4">
        <f t="shared" si="51"/>
        <v>0.21839278973277712</v>
      </c>
      <c r="AC429" s="4">
        <f t="shared" si="46"/>
        <v>1.4765365366992389</v>
      </c>
      <c r="AF429" s="129">
        <f t="shared" si="52"/>
        <v>24016646.793554433</v>
      </c>
      <c r="AG429" s="130">
        <f t="shared" si="47"/>
        <v>4.727092892337514</v>
      </c>
      <c r="AJ429" s="17">
        <f t="shared" si="42"/>
        <v>10.181766753775284</v>
      </c>
      <c r="AK429" s="18">
        <f t="shared" si="43"/>
        <v>24.589526796672573</v>
      </c>
      <c r="AM429" s="17">
        <f t="shared" si="48"/>
        <v>3.76195264488251</v>
      </c>
      <c r="AN429" s="18">
        <f t="shared" si="49"/>
        <v>12.025088530100232</v>
      </c>
      <c r="AP429" s="111">
        <f t="shared" si="44"/>
        <v>45027</v>
      </c>
      <c r="AQ429" s="112">
        <f t="shared" si="45"/>
        <v>-6.4198141088927736</v>
      </c>
      <c r="AR429" s="113">
        <f t="shared" si="53"/>
        <v>-2904.7874473121747</v>
      </c>
    </row>
    <row r="430" spans="2:45" x14ac:dyDescent="0.25">
      <c r="B430" s="103">
        <f t="shared" si="50"/>
        <v>45023</v>
      </c>
      <c r="AB430" s="4">
        <f t="shared" si="51"/>
        <v>0.21577696708155059</v>
      </c>
      <c r="AC430" s="4">
        <f t="shared" si="46"/>
        <v>1.4725188457281251</v>
      </c>
      <c r="AF430" s="129">
        <f t="shared" si="52"/>
        <v>25175222.698538676</v>
      </c>
      <c r="AG430" s="130">
        <f t="shared" si="47"/>
        <v>4.7153938269425044</v>
      </c>
      <c r="AJ430" s="17">
        <f t="shared" si="42"/>
        <v>10.063801863340112</v>
      </c>
      <c r="AK430" s="18">
        <f t="shared" si="43"/>
        <v>24.494328601507842</v>
      </c>
      <c r="AM430" s="17">
        <f t="shared" si="48"/>
        <v>3.7183670528818569</v>
      </c>
      <c r="AN430" s="18">
        <f t="shared" si="49"/>
        <v>11.984089005861943</v>
      </c>
      <c r="AP430" s="111">
        <f t="shared" si="44"/>
        <v>45028</v>
      </c>
      <c r="AQ430" s="112">
        <f t="shared" si="45"/>
        <v>-6.3454348104582552</v>
      </c>
      <c r="AR430" s="113">
        <f t="shared" si="53"/>
        <v>-2911.132882122633</v>
      </c>
    </row>
    <row r="431" spans="2:45" x14ac:dyDescent="0.25">
      <c r="B431" s="103">
        <f t="shared" si="50"/>
        <v>45024</v>
      </c>
      <c r="AB431" s="4">
        <f t="shared" si="51"/>
        <v>0.21319247572176003</v>
      </c>
      <c r="AC431" s="4">
        <f t="shared" si="46"/>
        <v>1.4685229598897618</v>
      </c>
      <c r="AF431" s="129">
        <f t="shared" si="52"/>
        <v>26389688.925729368</v>
      </c>
      <c r="AG431" s="130">
        <f t="shared" si="47"/>
        <v>4.7037525265358449</v>
      </c>
      <c r="AJ431" s="17">
        <f t="shared" si="42"/>
        <v>9.9472037018540469</v>
      </c>
      <c r="AK431" s="18">
        <f t="shared" si="43"/>
        <v>24.399864682002704</v>
      </c>
      <c r="AM431" s="17">
        <f t="shared" si="48"/>
        <v>3.6752864390160651</v>
      </c>
      <c r="AN431" s="18">
        <f t="shared" si="49"/>
        <v>11.943368107302533</v>
      </c>
      <c r="AP431" s="111">
        <f t="shared" si="44"/>
        <v>45029</v>
      </c>
      <c r="AQ431" s="112">
        <f t="shared" si="45"/>
        <v>-6.2719172628379818</v>
      </c>
      <c r="AR431" s="113">
        <f t="shared" si="53"/>
        <v>-2917.4047993854711</v>
      </c>
    </row>
    <row r="432" spans="2:45" x14ac:dyDescent="0.25">
      <c r="B432" s="103">
        <f t="shared" si="50"/>
        <v>45025</v>
      </c>
      <c r="AB432" s="4">
        <f t="shared" si="51"/>
        <v>0.21063894037956113</v>
      </c>
      <c r="AC432" s="4">
        <f t="shared" si="46"/>
        <v>1.4645487021507217</v>
      </c>
      <c r="AF432" s="129">
        <f t="shared" si="52"/>
        <v>27662741.6542054</v>
      </c>
      <c r="AG432" s="130">
        <f t="shared" si="47"/>
        <v>4.6921685643428894</v>
      </c>
      <c r="AJ432" s="17">
        <f t="shared" si="42"/>
        <v>9.8319564345376484</v>
      </c>
      <c r="AK432" s="18">
        <f t="shared" si="43"/>
        <v>24.306126575453256</v>
      </c>
      <c r="AM432" s="17">
        <f t="shared" si="48"/>
        <v>3.6327049526609936</v>
      </c>
      <c r="AN432" s="18">
        <f t="shared" si="49"/>
        <v>11.902923003802281</v>
      </c>
      <c r="AP432" s="111">
        <f t="shared" si="44"/>
        <v>45030</v>
      </c>
      <c r="AQ432" s="112">
        <f t="shared" si="45"/>
        <v>-6.1992514818766544</v>
      </c>
      <c r="AR432" s="113">
        <f t="shared" si="53"/>
        <v>-2923.6040508673477</v>
      </c>
    </row>
    <row r="433" spans="2:45" x14ac:dyDescent="0.25">
      <c r="B433" s="103">
        <f t="shared" si="50"/>
        <v>45026</v>
      </c>
      <c r="AB433" s="4">
        <f t="shared" si="51"/>
        <v>0.20811599027599118</v>
      </c>
      <c r="AC433" s="4">
        <f t="shared" si="46"/>
        <v>1.4605958973888247</v>
      </c>
      <c r="AF433" s="129">
        <f t="shared" si="52"/>
        <v>28997207.128168561</v>
      </c>
      <c r="AG433" s="130">
        <f t="shared" si="47"/>
        <v>4.6806415177827452</v>
      </c>
      <c r="AJ433" s="17">
        <f t="shared" si="42"/>
        <v>9.7180444100716041</v>
      </c>
      <c r="AK433" s="18">
        <f t="shared" si="43"/>
        <v>24.213105948704175</v>
      </c>
      <c r="AM433" s="17">
        <f t="shared" si="48"/>
        <v>3.590616810977227</v>
      </c>
      <c r="AN433" s="18">
        <f t="shared" si="49"/>
        <v>11.862750902954586</v>
      </c>
      <c r="AP433" s="111">
        <f t="shared" si="44"/>
        <v>45031</v>
      </c>
      <c r="AQ433" s="112">
        <f t="shared" si="45"/>
        <v>-6.1274275990943767</v>
      </c>
      <c r="AR433" s="113">
        <f t="shared" si="53"/>
        <v>-2929.7314784664422</v>
      </c>
    </row>
    <row r="434" spans="2:45" x14ac:dyDescent="0.25">
      <c r="B434" s="103">
        <f t="shared" si="50"/>
        <v>45027</v>
      </c>
      <c r="AB434" s="4">
        <f t="shared" si="51"/>
        <v>0.20562325907313186</v>
      </c>
      <c r="AC434" s="4">
        <f t="shared" si="46"/>
        <v>1.456664372367414</v>
      </c>
      <c r="AF434" s="129">
        <f t="shared" si="52"/>
        <v>30396047.931354702</v>
      </c>
      <c r="AG434" s="130">
        <f t="shared" si="47"/>
        <v>4.6691709684168892</v>
      </c>
      <c r="AJ434" s="17">
        <f t="shared" si="42"/>
        <v>9.6054521584711523</v>
      </c>
      <c r="AK434" s="18">
        <f t="shared" si="43"/>
        <v>24.120794595679214</v>
      </c>
      <c r="AM434" s="17">
        <f t="shared" si="48"/>
        <v>3.5490162981247257</v>
      </c>
      <c r="AN434" s="18">
        <f t="shared" si="49"/>
        <v>11.822849049923285</v>
      </c>
      <c r="AP434" s="111">
        <f t="shared" si="44"/>
        <v>45032</v>
      </c>
      <c r="AQ434" s="112">
        <f t="shared" si="45"/>
        <v>-6.0564358603464266</v>
      </c>
      <c r="AR434" s="113">
        <f t="shared" si="53"/>
        <v>-2935.7879143267887</v>
      </c>
    </row>
    <row r="435" spans="2:45" x14ac:dyDescent="0.25">
      <c r="B435" s="103">
        <f t="shared" si="50"/>
        <v>45028</v>
      </c>
      <c r="AB435" s="4">
        <f t="shared" si="51"/>
        <v>0.20316038482091556</v>
      </c>
      <c r="AC435" s="4">
        <f t="shared" si="46"/>
        <v>1.4527539557100497</v>
      </c>
      <c r="AF435" s="129">
        <f t="shared" si="52"/>
        <v>31862369.564125892</v>
      </c>
      <c r="AG435" s="130">
        <f t="shared" si="47"/>
        <v>4.6577565018985316</v>
      </c>
      <c r="AJ435" s="17">
        <f t="shared" si="42"/>
        <v>9.4941643889851548</v>
      </c>
      <c r="AK435" s="18">
        <f t="shared" si="43"/>
        <v>24.029184434968013</v>
      </c>
      <c r="AM435" s="17">
        <f t="shared" si="48"/>
        <v>3.5078977644865743</v>
      </c>
      <c r="AN435" s="18">
        <f t="shared" si="49"/>
        <v>11.783214726812915</v>
      </c>
      <c r="AP435" s="111">
        <f t="shared" si="44"/>
        <v>45033</v>
      </c>
      <c r="AQ435" s="112">
        <f t="shared" si="45"/>
        <v>-5.9862666244985805</v>
      </c>
      <c r="AR435" s="113">
        <f t="shared" si="53"/>
        <v>-2941.7741809512872</v>
      </c>
    </row>
    <row r="436" spans="2:45" x14ac:dyDescent="0.25">
      <c r="B436" s="103">
        <f t="shared" si="50"/>
        <v>45029</v>
      </c>
      <c r="AB436" s="4">
        <f t="shared" si="51"/>
        <v>0.20072700990456999</v>
      </c>
      <c r="AC436" s="4">
        <f t="shared" si="46"/>
        <v>1.448864477875605</v>
      </c>
      <c r="AF436" s="129">
        <f t="shared" si="52"/>
        <v>33399427.337845031</v>
      </c>
      <c r="AG436" s="130">
        <f t="shared" si="47"/>
        <v>4.646397707922727</v>
      </c>
      <c r="AJ436" s="17">
        <f t="shared" si="42"/>
        <v>9.3841659880195394</v>
      </c>
      <c r="AK436" s="18">
        <f t="shared" si="43"/>
        <v>23.938267507467639</v>
      </c>
      <c r="AM436" s="17">
        <f t="shared" si="48"/>
        <v>3.4672556259017355</v>
      </c>
      <c r="AN436" s="18">
        <f t="shared" si="49"/>
        <v>11.74384525205158</v>
      </c>
      <c r="AP436" s="111">
        <f t="shared" si="44"/>
        <v>45034</v>
      </c>
      <c r="AQ436" s="112">
        <f t="shared" si="45"/>
        <v>-5.9169103621178039</v>
      </c>
      <c r="AR436" s="113">
        <f t="shared" si="53"/>
        <v>-2947.6910913134052</v>
      </c>
    </row>
    <row r="437" spans="2:45" x14ac:dyDescent="0.25">
      <c r="B437" s="103">
        <f t="shared" si="50"/>
        <v>45030</v>
      </c>
      <c r="AB437" s="4">
        <f t="shared" si="51"/>
        <v>0.19832278099269135</v>
      </c>
      <c r="AC437" s="4">
        <f t="shared" si="46"/>
        <v>1.4449957711337644</v>
      </c>
      <c r="AF437" s="129">
        <f t="shared" si="52"/>
        <v>35010633.601838738</v>
      </c>
      <c r="AG437" s="130">
        <f t="shared" si="47"/>
        <v>4.6350941801772061</v>
      </c>
      <c r="AJ437" s="17">
        <f t="shared" ref="AJ437:AJ500" si="54">$AJ$242*EXP(-$AK$8*(B437-$B$242))</f>
        <v>9.2754420170847585</v>
      </c>
      <c r="AK437" s="18">
        <f t="shared" ref="AK437:AK500" si="55">$AK$242/(1+$AK$19*(B437-$B$242))</f>
        <v>23.848035974077497</v>
      </c>
      <c r="AM437" s="17">
        <f t="shared" si="48"/>
        <v>3.4270843629066787</v>
      </c>
      <c r="AN437" s="18">
        <f t="shared" si="49"/>
        <v>11.704737979786175</v>
      </c>
      <c r="AP437" s="111">
        <f t="shared" si="44"/>
        <v>45035</v>
      </c>
      <c r="AQ437" s="112">
        <f t="shared" si="45"/>
        <v>-5.8483576541780797</v>
      </c>
      <c r="AR437" s="113">
        <f t="shared" si="53"/>
        <v>-2953.5394489675832</v>
      </c>
    </row>
    <row r="438" spans="2:45" x14ac:dyDescent="0.25">
      <c r="B438" s="103">
        <f t="shared" si="50"/>
        <v>45031</v>
      </c>
      <c r="AB438" s="4">
        <f t="shared" si="51"/>
        <v>0.19594734898594013</v>
      </c>
      <c r="AC438" s="4">
        <f t="shared" si="46"/>
        <v>1.4411476695409118</v>
      </c>
      <c r="AF438" s="129">
        <f t="shared" si="52"/>
        <v>36699565.318992876</v>
      </c>
      <c r="AG438" s="130">
        <f t="shared" si="47"/>
        <v>4.6238455162939349</v>
      </c>
      <c r="AJ438" s="17">
        <f t="shared" si="54"/>
        <v>9.1679777107670528</v>
      </c>
      <c r="AK438" s="18">
        <f t="shared" si="55"/>
        <v>23.758482113446206</v>
      </c>
      <c r="AM438" s="17">
        <f t="shared" si="48"/>
        <v>3.3873785199858064</v>
      </c>
      <c r="AN438" s="18">
        <f t="shared" si="49"/>
        <v>11.665890299289622</v>
      </c>
      <c r="AP438" s="111">
        <f t="shared" si="44"/>
        <v>45036</v>
      </c>
      <c r="AQ438" s="112">
        <f t="shared" si="45"/>
        <v>-5.7805991907812464</v>
      </c>
      <c r="AR438" s="113">
        <f t="shared" si="53"/>
        <v>-2959.3200481583644</v>
      </c>
    </row>
    <row r="439" spans="2:45" x14ac:dyDescent="0.25">
      <c r="B439" s="103">
        <f t="shared" si="50"/>
        <v>45032</v>
      </c>
      <c r="AB439" s="4">
        <f t="shared" si="51"/>
        <v>0.19360036896635063</v>
      </c>
      <c r="AC439" s="4">
        <f t="shared" si="46"/>
        <v>1.4373200089164033</v>
      </c>
      <c r="AF439" s="129">
        <f t="shared" si="52"/>
        <v>38469972.006798826</v>
      </c>
      <c r="AG439" s="130">
        <f t="shared" si="47"/>
        <v>4.6126513178013617</v>
      </c>
      <c r="AJ439" s="17">
        <f t="shared" si="54"/>
        <v>9.061758474723197</v>
      </c>
      <c r="AK439" s="18">
        <f t="shared" si="55"/>
        <v>23.669598319768966</v>
      </c>
      <c r="AM439" s="17">
        <f t="shared" si="48"/>
        <v>3.3481327048305518</v>
      </c>
      <c r="AN439" s="18">
        <f t="shared" si="49"/>
        <v>11.627299634379893</v>
      </c>
      <c r="AP439" s="111">
        <f t="shared" si="44"/>
        <v>45037</v>
      </c>
      <c r="AQ439" s="112">
        <f t="shared" si="45"/>
        <v>-5.7136257698926451</v>
      </c>
      <c r="AR439" s="113">
        <f t="shared" si="53"/>
        <v>-2965.033673928257</v>
      </c>
    </row>
    <row r="440" spans="2:45" x14ac:dyDescent="0.25">
      <c r="B440" s="103">
        <f t="shared" si="50"/>
        <v>45033</v>
      </c>
      <c r="AB440" s="4">
        <f t="shared" si="51"/>
        <v>0.19128150014724868</v>
      </c>
      <c r="AC440" s="4">
        <f t="shared" si="46"/>
        <v>1.4335126268192169</v>
      </c>
      <c r="AF440" s="129">
        <f t="shared" si="52"/>
        <v>40325784.061479896</v>
      </c>
      <c r="AG440" s="130">
        <f t="shared" si="47"/>
        <v>4.6015111900773684</v>
      </c>
      <c r="AJ440" s="17">
        <f t="shared" si="54"/>
        <v>8.9567698836985254</v>
      </c>
      <c r="AK440" s="18">
        <f t="shared" si="55"/>
        <v>23.581377100634274</v>
      </c>
      <c r="AM440" s="17">
        <f t="shared" si="48"/>
        <v>3.3093415876070802</v>
      </c>
      <c r="AN440" s="18">
        <f t="shared" si="49"/>
        <v>11.588963442850529</v>
      </c>
      <c r="AP440" s="111">
        <f t="shared" si="44"/>
        <v>45038</v>
      </c>
      <c r="AQ440" s="112">
        <f t="shared" si="45"/>
        <v>-5.6474282960914453</v>
      </c>
      <c r="AR440" s="113">
        <f t="shared" si="53"/>
        <v>-2970.6811022243483</v>
      </c>
    </row>
    <row r="441" spans="2:45" x14ac:dyDescent="0.25">
      <c r="B441" s="103">
        <f t="shared" si="50"/>
        <v>45034</v>
      </c>
      <c r="AB441" s="4">
        <f t="shared" si="51"/>
        <v>0.18899040582376841</v>
      </c>
      <c r="AC441" s="4">
        <f t="shared" si="46"/>
        <v>1.4297253625249735</v>
      </c>
      <c r="AF441" s="129">
        <f t="shared" si="52"/>
        <v>42271121.483678535</v>
      </c>
      <c r="AG441" s="130">
        <f t="shared" si="47"/>
        <v>4.5904247423029023</v>
      </c>
      <c r="AJ441" s="17">
        <f t="shared" si="54"/>
        <v>8.8529976795678653</v>
      </c>
      <c r="AK441" s="18">
        <f t="shared" si="55"/>
        <v>23.493811074918561</v>
      </c>
      <c r="AM441" s="17">
        <f t="shared" si="48"/>
        <v>3.2709999002324528</v>
      </c>
      <c r="AN441" s="18">
        <f t="shared" si="49"/>
        <v>11.550879215912364</v>
      </c>
      <c r="AP441" s="111">
        <f t="shared" si="44"/>
        <v>45039</v>
      </c>
      <c r="AQ441" s="112">
        <f t="shared" si="45"/>
        <v>-5.5819977793354125</v>
      </c>
      <c r="AR441" s="113">
        <f t="shared" si="53"/>
        <v>-2976.2631000036836</v>
      </c>
    </row>
    <row r="442" spans="2:45" x14ac:dyDescent="0.25">
      <c r="B442" s="103">
        <f t="shared" si="50"/>
        <v>45035</v>
      </c>
      <c r="AB442" s="4">
        <f t="shared" si="51"/>
        <v>0.18672675332396194</v>
      </c>
      <c r="AC442" s="4">
        <f t="shared" si="46"/>
        <v>1.425958057003319</v>
      </c>
      <c r="AF442" s="129">
        <f t="shared" si="52"/>
        <v>44310303.025074869</v>
      </c>
      <c r="AG442" s="130">
        <f t="shared" si="47"/>
        <v>4.5793915874162634</v>
      </c>
      <c r="AJ442" s="17">
        <f t="shared" si="54"/>
        <v>8.7504277693992023</v>
      </c>
      <c r="AK442" s="18">
        <f t="shared" si="55"/>
        <v>23.406892970727586</v>
      </c>
      <c r="AM442" s="17">
        <f t="shared" si="48"/>
        <v>3.2331024356591955</v>
      </c>
      <c r="AN442" s="18">
        <f t="shared" si="49"/>
        <v>11.513044477646245</v>
      </c>
      <c r="AP442" s="111">
        <f t="shared" si="44"/>
        <v>45040</v>
      </c>
      <c r="AQ442" s="112">
        <f t="shared" si="45"/>
        <v>-5.5173253337400068</v>
      </c>
      <c r="AR442" s="113">
        <f t="shared" si="53"/>
        <v>-2981.7804253374234</v>
      </c>
    </row>
    <row r="443" spans="2:45" x14ac:dyDescent="0.25">
      <c r="B443" s="103">
        <f t="shared" si="50"/>
        <v>45036</v>
      </c>
      <c r="AB443" s="4">
        <f t="shared" si="51"/>
        <v>0.18449021396049442</v>
      </c>
      <c r="AC443" s="4">
        <f t="shared" si="46"/>
        <v>1.4222105528956652</v>
      </c>
      <c r="AF443" s="129">
        <f t="shared" si="52"/>
        <v>46447855.776243284</v>
      </c>
      <c r="AG443" s="130">
        <f t="shared" si="47"/>
        <v>4.5684113420680674</v>
      </c>
      <c r="AJ443" s="17">
        <f t="shared" si="54"/>
        <v>8.6490462235397558</v>
      </c>
      <c r="AK443" s="18">
        <f t="shared" si="55"/>
        <v>23.32061562338334</v>
      </c>
      <c r="AM443" s="17">
        <f t="shared" si="48"/>
        <v>3.1956440471681407</v>
      </c>
      <c r="AN443" s="18">
        <f t="shared" si="49"/>
        <v>11.475456784466463</v>
      </c>
      <c r="AP443" s="111">
        <f t="shared" si="44"/>
        <v>45041</v>
      </c>
      <c r="AQ443" s="112">
        <f t="shared" si="45"/>
        <v>-5.4534021763716147</v>
      </c>
      <c r="AR443" s="113">
        <f t="shared" si="53"/>
        <v>-2987.2338275137949</v>
      </c>
    </row>
    <row r="444" spans="2:45" x14ac:dyDescent="0.25">
      <c r="B444" s="103">
        <f t="shared" si="50"/>
        <v>45037</v>
      </c>
      <c r="AB444" s="4">
        <f t="shared" si="51"/>
        <v>0.18228046298291864</v>
      </c>
      <c r="AC444" s="4">
        <f t="shared" si="46"/>
        <v>1.4184826944932796</v>
      </c>
      <c r="AF444" s="129">
        <f t="shared" si="52"/>
        <v>48688525.217032209</v>
      </c>
      <c r="AG444" s="130">
        <f t="shared" si="47"/>
        <v>4.5574836265768415</v>
      </c>
      <c r="AJ444" s="17">
        <f t="shared" si="54"/>
        <v>8.5488392737242638</v>
      </c>
      <c r="AK444" s="18">
        <f t="shared" si="55"/>
        <v>23.234971973455316</v>
      </c>
      <c r="AM444" s="17">
        <f t="shared" si="48"/>
        <v>3.1586196476694757</v>
      </c>
      <c r="AN444" s="18">
        <f t="shared" si="49"/>
        <v>11.438113724594654</v>
      </c>
      <c r="AP444" s="111">
        <f t="shared" si="44"/>
        <v>45042</v>
      </c>
      <c r="AQ444" s="112">
        <f t="shared" si="45"/>
        <v>-5.3902196260547885</v>
      </c>
      <c r="AR444" s="113">
        <f t="shared" si="53"/>
        <v>-2992.6240471398496</v>
      </c>
    </row>
    <row r="445" spans="2:45" x14ac:dyDescent="0.25">
      <c r="B445" s="103">
        <f t="shared" si="50"/>
        <v>45038</v>
      </c>
      <c r="AB445" s="4">
        <f t="shared" si="51"/>
        <v>0.18009717953051974</v>
      </c>
      <c r="AC445" s="4">
        <f t="shared" si="46"/>
        <v>1.414774327715719</v>
      </c>
      <c r="AF445" s="129">
        <f t="shared" si="52"/>
        <v>51037285.751779735</v>
      </c>
      <c r="AG445" s="130">
        <f t="shared" si="47"/>
        <v>4.5466080648852616</v>
      </c>
      <c r="AJ445" s="17">
        <f t="shared" si="54"/>
        <v>8.449793311205152</v>
      </c>
      <c r="AK445" s="18">
        <f t="shared" si="55"/>
        <v>23.149955064835019</v>
      </c>
      <c r="AM445" s="17">
        <f t="shared" si="48"/>
        <v>3.1220242090118822</v>
      </c>
      <c r="AN445" s="18">
        <f t="shared" si="49"/>
        <v>11.401012917543959</v>
      </c>
      <c r="AP445" s="111">
        <f t="shared" si="44"/>
        <v>45043</v>
      </c>
      <c r="AQ445" s="112">
        <f t="shared" si="45"/>
        <v>-5.3277691021932698</v>
      </c>
      <c r="AR445" s="113">
        <f t="shared" si="53"/>
        <v>-2997.9518162420427</v>
      </c>
    </row>
    <row r="446" spans="2:45" x14ac:dyDescent="0.25">
      <c r="B446" s="103">
        <f t="shared" si="50"/>
        <v>45039</v>
      </c>
      <c r="AB446" s="4">
        <f t="shared" si="51"/>
        <v>0.17794004658572615</v>
      </c>
      <c r="AC446" s="4">
        <f t="shared" si="46"/>
        <v>1.4110853000896004</v>
      </c>
      <c r="AF446" s="129">
        <f t="shared" si="52"/>
        <v>53499351.752753586</v>
      </c>
      <c r="AG446" s="130">
        <f t="shared" si="47"/>
        <v>4.5357842845170113</v>
      </c>
      <c r="AJ446" s="17">
        <f t="shared" si="54"/>
        <v>8.3518948849043788</v>
      </c>
      <c r="AK446" s="18">
        <f t="shared" si="55"/>
        <v>23.065558042852572</v>
      </c>
      <c r="AM446" s="17">
        <f t="shared" si="48"/>
        <v>3.0858527612996793</v>
      </c>
      <c r="AN446" s="18">
        <f t="shared" si="49"/>
        <v>11.364152013613158</v>
      </c>
      <c r="AP446" s="111">
        <f t="shared" si="44"/>
        <v>45044</v>
      </c>
      <c r="AQ446" s="112">
        <f t="shared" si="45"/>
        <v>-5.2660421236046995</v>
      </c>
      <c r="AR446" s="113">
        <f t="shared" si="53"/>
        <v>-3003.2178583656473</v>
      </c>
    </row>
    <row r="447" spans="2:45" x14ac:dyDescent="0.25">
      <c r="B447" s="103">
        <f t="shared" si="50"/>
        <v>45040</v>
      </c>
      <c r="AB447" s="4">
        <f t="shared" si="51"/>
        <v>0.17580875092807738</v>
      </c>
      <c r="AC447" s="4">
        <f t="shared" si="46"/>
        <v>1.4074154607277047</v>
      </c>
      <c r="AF447" s="129">
        <f t="shared" si="52"/>
        <v>56080189.136332534</v>
      </c>
      <c r="AG447" s="130">
        <f t="shared" si="47"/>
        <v>4.525011916534261</v>
      </c>
      <c r="AJ447" s="17">
        <f t="shared" si="54"/>
        <v>8.2551306995866884</v>
      </c>
      <c r="AK447" s="18">
        <f t="shared" si="55"/>
        <v>22.981774152434358</v>
      </c>
      <c r="AM447" s="17">
        <f t="shared" si="48"/>
        <v>3.0501003922178782</v>
      </c>
      <c r="AN447" s="18">
        <f t="shared" si="49"/>
        <v>11.327528693390626</v>
      </c>
      <c r="AP447" s="111">
        <f t="shared" si="44"/>
        <v>45045</v>
      </c>
      <c r="AQ447" s="112">
        <f t="shared" si="45"/>
        <v>-5.2050303073688102</v>
      </c>
      <c r="AR447" s="113">
        <f t="shared" si="53"/>
        <v>-3008.4228886730161</v>
      </c>
    </row>
    <row r="448" spans="2:45" x14ac:dyDescent="0.25">
      <c r="B448" s="103">
        <f t="shared" si="50"/>
        <v>45041</v>
      </c>
      <c r="AB448" s="4">
        <f t="shared" si="51"/>
        <v>0.17370298308874421</v>
      </c>
      <c r="AC448" s="4">
        <f t="shared" si="46"/>
        <v>1.4037646603084029</v>
      </c>
      <c r="AF448" s="129">
        <f t="shared" si="52"/>
        <v>58785527.497629263</v>
      </c>
      <c r="AG448" s="130">
        <f t="shared" si="47"/>
        <v>4.5142905954957477</v>
      </c>
      <c r="AJ448" s="17">
        <f t="shared" si="54"/>
        <v>8.1594876140540435</v>
      </c>
      <c r="AK448" s="18">
        <f t="shared" si="55"/>
        <v>22.898596736300714</v>
      </c>
      <c r="AM448" s="17">
        <f t="shared" si="48"/>
        <v>3.0147622463650627</v>
      </c>
      <c r="AN448" s="18">
        <f t="shared" si="49"/>
        <v>11.291140667267808</v>
      </c>
      <c r="AP448" s="111">
        <f t="shared" si="44"/>
        <v>45046</v>
      </c>
      <c r="AQ448" s="112">
        <f t="shared" si="45"/>
        <v>-5.1447253676889808</v>
      </c>
      <c r="AR448" s="113">
        <f t="shared" si="53"/>
        <v>-3013.5676140407049</v>
      </c>
      <c r="AS448" s="110">
        <f>AVERAGE(AQ419:AQ448)</f>
        <v>-6.1228648554120433</v>
      </c>
    </row>
    <row r="449" spans="2:44" x14ac:dyDescent="0.25">
      <c r="B449" s="103">
        <f t="shared" si="50"/>
        <v>45042</v>
      </c>
      <c r="AB449" s="4">
        <f t="shared" si="51"/>
        <v>0.17162243730559293</v>
      </c>
      <c r="AC449" s="4">
        <f t="shared" si="46"/>
        <v>1.4001327510554034</v>
      </c>
      <c r="AF449" s="129">
        <f t="shared" si="52"/>
        <v>61621372.83049316</v>
      </c>
      <c r="AG449" s="130">
        <f t="shared" si="47"/>
        <v>4.5036199594154498</v>
      </c>
      <c r="AJ449" s="17">
        <f t="shared" si="54"/>
        <v>8.0649526393609605</v>
      </c>
      <c r="AK449" s="18">
        <f t="shared" si="55"/>
        <v>22.816019233202578</v>
      </c>
      <c r="AM449" s="17">
        <f t="shared" si="48"/>
        <v>2.9798335245939929</v>
      </c>
      <c r="AN449" s="18">
        <f t="shared" si="49"/>
        <v>11.25498567496208</v>
      </c>
      <c r="AP449" s="111">
        <f t="shared" si="44"/>
        <v>45047</v>
      </c>
      <c r="AQ449" s="112">
        <f t="shared" si="45"/>
        <v>-5.0851191147669681</v>
      </c>
      <c r="AR449" s="113">
        <f t="shared" si="53"/>
        <v>-3018.6527331554721</v>
      </c>
    </row>
    <row r="450" spans="2:44" x14ac:dyDescent="0.25">
      <c r="B450" s="103">
        <f t="shared" si="50"/>
        <v>45043</v>
      </c>
      <c r="AB450" s="4">
        <f t="shared" si="51"/>
        <v>0.16956681147878797</v>
      </c>
      <c r="AC450" s="4">
        <f t="shared" si="46"/>
        <v>1.3965195867178135</v>
      </c>
      <c r="AF450" s="129">
        <f t="shared" si="52"/>
        <v>64594020.861134164</v>
      </c>
      <c r="AG450" s="130">
        <f t="shared" si="47"/>
        <v>4.4929996497218463</v>
      </c>
      <c r="AJ450" s="17">
        <f t="shared" si="54"/>
        <v>7.9715129370505267</v>
      </c>
      <c r="AK450" s="18">
        <f t="shared" si="55"/>
        <v>22.734035176196176</v>
      </c>
      <c r="AM450" s="17">
        <f t="shared" si="48"/>
        <v>2.9453094833598494</v>
      </c>
      <c r="AN450" s="18">
        <f t="shared" si="49"/>
        <v>11.219061485048718</v>
      </c>
      <c r="AP450" s="111">
        <f t="shared" si="44"/>
        <v>45048</v>
      </c>
      <c r="AQ450" s="112">
        <f t="shared" si="45"/>
        <v>-5.0262034536906768</v>
      </c>
      <c r="AR450" s="113">
        <f t="shared" si="53"/>
        <v>-3023.678936609163</v>
      </c>
    </row>
    <row r="451" spans="2:44" x14ac:dyDescent="0.25">
      <c r="B451" s="103">
        <f t="shared" si="50"/>
        <v>45044</v>
      </c>
      <c r="AB451" s="4">
        <f t="shared" si="51"/>
        <v>0.16753580712692623</v>
      </c>
      <c r="AC451" s="4">
        <f t="shared" si="46"/>
        <v>1.3929250225505068</v>
      </c>
      <c r="AF451" s="129">
        <f t="shared" si="52"/>
        <v>67710071.024966553</v>
      </c>
      <c r="AG451" s="130">
        <f t="shared" si="47"/>
        <v>4.4824293112177509</v>
      </c>
      <c r="AJ451" s="17">
        <f t="shared" si="54"/>
        <v>7.8791558174108483</v>
      </c>
      <c r="AK451" s="18">
        <f t="shared" si="55"/>
        <v>22.652638190954772</v>
      </c>
      <c r="AM451" s="17">
        <f t="shared" si="48"/>
        <v>2.9111854340760268</v>
      </c>
      <c r="AN451" s="18">
        <f t="shared" si="49"/>
        <v>11.183365894501812</v>
      </c>
      <c r="AP451" s="111">
        <f t="shared" si="44"/>
        <v>45049</v>
      </c>
      <c r="AQ451" s="112">
        <f t="shared" si="45"/>
        <v>-4.967970383334821</v>
      </c>
      <c r="AR451" s="113">
        <f t="shared" si="53"/>
        <v>-3028.6469069924979</v>
      </c>
    </row>
    <row r="452" spans="2:44" x14ac:dyDescent="0.25">
      <c r="B452" s="103">
        <f t="shared" si="50"/>
        <v>45045</v>
      </c>
      <c r="AB452" s="4">
        <f t="shared" si="51"/>
        <v>0.16552912934369726</v>
      </c>
      <c r="AC452" s="4">
        <f t="shared" si="46"/>
        <v>1.3893489152947953</v>
      </c>
      <c r="AF452" s="129">
        <f t="shared" si="52"/>
        <v>70976441.117703721</v>
      </c>
      <c r="AG452" s="130">
        <f t="shared" si="47"/>
        <v>4.471908592040716</v>
      </c>
      <c r="AJ452" s="17">
        <f t="shared" si="54"/>
        <v>7.7878687377517233</v>
      </c>
      <c r="AK452" s="18">
        <f t="shared" si="55"/>
        <v>22.57182199411654</v>
      </c>
      <c r="AM452" s="17">
        <f t="shared" si="48"/>
        <v>2.8774567424773991</v>
      </c>
      <c r="AN452" s="18">
        <f t="shared" si="49"/>
        <v>11.147896728243934</v>
      </c>
      <c r="AP452" s="111">
        <f t="shared" si="44"/>
        <v>45050</v>
      </c>
      <c r="AQ452" s="112">
        <f t="shared" si="45"/>
        <v>-4.9104119952743241</v>
      </c>
      <c r="AR452" s="113">
        <f t="shared" si="53"/>
        <v>-3033.5573189877723</v>
      </c>
    </row>
    <row r="453" spans="2:44" x14ac:dyDescent="0.25">
      <c r="B453" s="103">
        <f t="shared" si="50"/>
        <v>45046</v>
      </c>
      <c r="AB453" s="4">
        <f t="shared" si="51"/>
        <v>0.16354648675506209</v>
      </c>
      <c r="AC453" s="4">
        <f t="shared" si="46"/>
        <v>1.385791123159396</v>
      </c>
      <c r="AF453" s="129">
        <f t="shared" si="52"/>
        <v>74400382.65322955</v>
      </c>
      <c r="AG453" s="130">
        <f t="shared" si="47"/>
        <v>4.4614371436239848</v>
      </c>
      <c r="AJ453" s="17">
        <f t="shared" si="54"/>
        <v>7.6976393007012494</v>
      </c>
      <c r="AK453" s="18">
        <f t="shared" si="55"/>
        <v>22.491580391667704</v>
      </c>
      <c r="AM453" s="17">
        <f t="shared" si="48"/>
        <v>2.8441188279909539</v>
      </c>
      <c r="AN453" s="18">
        <f t="shared" si="49"/>
        <v>11.112651838704309</v>
      </c>
      <c r="AP453" s="111">
        <f t="shared" si="44"/>
        <v>45051</v>
      </c>
      <c r="AQ453" s="112">
        <f t="shared" si="45"/>
        <v>-4.8535204727102954</v>
      </c>
      <c r="AR453" s="113">
        <f t="shared" si="53"/>
        <v>-3038.4108394604827</v>
      </c>
    </row>
    <row r="454" spans="2:44" x14ac:dyDescent="0.25">
      <c r="B454" s="103">
        <f t="shared" si="50"/>
        <v>45047</v>
      </c>
      <c r="AB454" s="4">
        <f t="shared" si="51"/>
        <v>0.16158759147694463</v>
      </c>
      <c r="AC454" s="4">
        <f t="shared" si="46"/>
        <v>1.3822515058016915</v>
      </c>
      <c r="AF454" s="129">
        <f t="shared" si="52"/>
        <v>77989496.962341741</v>
      </c>
      <c r="AG454" s="130">
        <f t="shared" si="47"/>
        <v>4.4510146206579986</v>
      </c>
      <c r="AJ454" s="17">
        <f t="shared" si="54"/>
        <v>7.6084552525221882</v>
      </c>
      <c r="AK454" s="18">
        <f t="shared" si="55"/>
        <v>22.411907277360015</v>
      </c>
      <c r="AM454" s="17">
        <f t="shared" si="48"/>
        <v>2.8111671631137218</v>
      </c>
      <c r="AN454" s="18">
        <f t="shared" si="49"/>
        <v>11.077629105385379</v>
      </c>
      <c r="AP454" s="111">
        <f t="shared" si="44"/>
        <v>45052</v>
      </c>
      <c r="AQ454" s="112">
        <f t="shared" si="45"/>
        <v>-4.7972880894084664</v>
      </c>
      <c r="AR454" s="113">
        <f t="shared" si="53"/>
        <v>-3043.2081275498913</v>
      </c>
    </row>
    <row r="455" spans="2:44" x14ac:dyDescent="0.25">
      <c r="B455" s="103">
        <f t="shared" si="50"/>
        <v>45048</v>
      </c>
      <c r="AB455" s="4">
        <f t="shared" si="51"/>
        <v>0.159652159073431</v>
      </c>
      <c r="AC455" s="4">
        <f t="shared" si="46"/>
        <v>1.3787299243092763</v>
      </c>
      <c r="AF455" s="129">
        <f t="shared" si="52"/>
        <v>81751752.068107009</v>
      </c>
      <c r="AG455" s="130">
        <f t="shared" si="47"/>
        <v>4.4406406810524368</v>
      </c>
      <c r="AJ455" s="17">
        <f t="shared" si="54"/>
        <v>7.520304481447817</v>
      </c>
      <c r="AK455" s="18">
        <f t="shared" si="55"/>
        <v>22.332796631161756</v>
      </c>
      <c r="AM455" s="17">
        <f t="shared" si="48"/>
        <v>2.7785972727979074</v>
      </c>
      <c r="AN455" s="18">
        <f t="shared" si="49"/>
        <v>11.04282643443752</v>
      </c>
      <c r="AP455" s="111">
        <f t="shared" si="44"/>
        <v>45053</v>
      </c>
      <c r="AQ455" s="112">
        <f t="shared" si="45"/>
        <v>-4.7417072086499097</v>
      </c>
      <c r="AR455" s="113">
        <f t="shared" si="53"/>
        <v>-3047.9498347585413</v>
      </c>
    </row>
    <row r="456" spans="2:44" x14ac:dyDescent="0.25">
      <c r="B456" s="103">
        <f t="shared" si="50"/>
        <v>45049</v>
      </c>
      <c r="AB456" s="4">
        <f t="shared" si="51"/>
        <v>0.15773990851546837</v>
      </c>
      <c r="AC456" s="4">
        <f t="shared" si="46"/>
        <v>1.375226241181783</v>
      </c>
      <c r="AF456" s="129">
        <f t="shared" si="52"/>
        <v>85695500.375292629</v>
      </c>
      <c r="AG456" s="130">
        <f t="shared" si="47"/>
        <v>4.430314985898792</v>
      </c>
      <c r="AJ456" s="17">
        <f t="shared" si="54"/>
        <v>7.4331750160370929</v>
      </c>
      <c r="AK456" s="18">
        <f t="shared" si="55"/>
        <v>22.254242517741435</v>
      </c>
      <c r="AM456" s="17">
        <f t="shared" si="48"/>
        <v>2.7464047338431592</v>
      </c>
      <c r="AN456" s="18">
        <f t="shared" si="49"/>
        <v>11.008241758241756</v>
      </c>
      <c r="AP456" s="111">
        <f t="shared" si="44"/>
        <v>45054</v>
      </c>
      <c r="AQ456" s="112">
        <f t="shared" si="45"/>
        <v>-4.6867702821939332</v>
      </c>
      <c r="AR456" s="113">
        <f t="shared" si="53"/>
        <v>-3052.636605040735</v>
      </c>
    </row>
    <row r="457" spans="2:44" x14ac:dyDescent="0.25">
      <c r="B457" s="103">
        <f t="shared" si="50"/>
        <v>45050</v>
      </c>
      <c r="AB457" s="4">
        <f t="shared" si="51"/>
        <v>0.15585056214005899</v>
      </c>
      <c r="AC457" s="4">
        <f t="shared" si="46"/>
        <v>1.3717403203129874</v>
      </c>
      <c r="AF457" s="129">
        <f t="shared" si="52"/>
        <v>89829497.213145465</v>
      </c>
      <c r="AG457" s="130">
        <f t="shared" si="47"/>
        <v>4.4200371994334615</v>
      </c>
      <c r="AJ457" s="17">
        <f t="shared" si="54"/>
        <v>7.3470550235488403</v>
      </c>
      <c r="AK457" s="18">
        <f t="shared" si="55"/>
        <v>22.176239084983393</v>
      </c>
      <c r="AM457" s="17">
        <f t="shared" si="48"/>
        <v>2.7145851742958622</v>
      </c>
      <c r="AN457" s="18">
        <f t="shared" si="49"/>
        <v>10.973873035000272</v>
      </c>
      <c r="AP457" s="111">
        <f t="shared" si="44"/>
        <v>45055</v>
      </c>
      <c r="AQ457" s="112">
        <f t="shared" si="45"/>
        <v>-4.6324698492529777</v>
      </c>
      <c r="AR457" s="113">
        <f t="shared" si="53"/>
        <v>-3057.2690748899881</v>
      </c>
    </row>
    <row r="458" spans="2:44" x14ac:dyDescent="0.25">
      <c r="B458" s="103">
        <f t="shared" si="50"/>
        <v>45051</v>
      </c>
      <c r="AB458" s="4">
        <f t="shared" si="51"/>
        <v>0.15398384560994274</v>
      </c>
      <c r="AC458" s="4">
        <f t="shared" si="46"/>
        <v>1.368272026973183</v>
      </c>
      <c r="AF458" s="129">
        <f t="shared" si="52"/>
        <v>94162920.272684947</v>
      </c>
      <c r="AG458" s="130">
        <f t="shared" si="47"/>
        <v>4.4098069890013507</v>
      </c>
      <c r="AJ458" s="17">
        <f t="shared" si="54"/>
        <v>7.2619328083347936</v>
      </c>
      <c r="AK458" s="18">
        <f t="shared" si="55"/>
        <v>22.098780562534465</v>
      </c>
      <c r="AM458" s="17">
        <f t="shared" si="48"/>
        <v>2.6831342728554017</v>
      </c>
      <c r="AN458" s="18">
        <f t="shared" si="49"/>
        <v>10.939718248334605</v>
      </c>
      <c r="AP458" s="111">
        <f t="shared" si="44"/>
        <v>45056</v>
      </c>
      <c r="AQ458" s="112">
        <f t="shared" si="45"/>
        <v>-4.5787985354793914</v>
      </c>
      <c r="AR458" s="113">
        <f t="shared" si="53"/>
        <v>-3061.8478734254677</v>
      </c>
    </row>
    <row r="459" spans="2:44" x14ac:dyDescent="0.25">
      <c r="B459" s="103">
        <f t="shared" si="50"/>
        <v>45052</v>
      </c>
      <c r="AB459" s="4">
        <f t="shared" si="51"/>
        <v>0.15213948787376319</v>
      </c>
      <c r="AC459" s="4">
        <f t="shared" si="46"/>
        <v>1.3648212277918232</v>
      </c>
      <c r="AF459" s="129">
        <f t="shared" si="52"/>
        <v>98705389.98166047</v>
      </c>
      <c r="AG459" s="130">
        <f t="shared" si="47"/>
        <v>4.3996240250199854</v>
      </c>
      <c r="AJ459" s="17">
        <f t="shared" si="54"/>
        <v>7.1777968102512428</v>
      </c>
      <c r="AK459" s="18">
        <f t="shared" si="55"/>
        <v>22.021861260381044</v>
      </c>
      <c r="AM459" s="17">
        <f t="shared" si="48"/>
        <v>2.6520477582873005</v>
      </c>
      <c r="AN459" s="18">
        <f t="shared" si="49"/>
        <v>10.905775406891294</v>
      </c>
      <c r="AP459" s="111">
        <f t="shared" si="44"/>
        <v>45057</v>
      </c>
      <c r="AQ459" s="112">
        <f t="shared" si="45"/>
        <v>-4.5257490519639418</v>
      </c>
      <c r="AR459" s="113">
        <f t="shared" si="53"/>
        <v>-3066.3736224774316</v>
      </c>
    </row>
    <row r="460" spans="2:44" x14ac:dyDescent="0.25">
      <c r="B460" s="103">
        <f t="shared" si="50"/>
        <v>45053</v>
      </c>
      <c r="AB460" s="4">
        <f t="shared" si="51"/>
        <v>0.15031722112671003</v>
      </c>
      <c r="AC460" s="4">
        <f t="shared" si="46"/>
        <v>1.3613877907404259</v>
      </c>
      <c r="AF460" s="129">
        <f t="shared" si="52"/>
        <v>103466990.86240941</v>
      </c>
      <c r="AG460" s="130">
        <f t="shared" si="47"/>
        <v>4.3894879809441179</v>
      </c>
      <c r="AJ460" s="17">
        <f t="shared" si="54"/>
        <v>7.0946356030891122</v>
      </c>
      <c r="AK460" s="18">
        <f t="shared" si="55"/>
        <v>21.945475567455723</v>
      </c>
      <c r="AM460" s="17">
        <f t="shared" si="48"/>
        <v>2.6213214088431629</v>
      </c>
      <c r="AN460" s="18">
        <f t="shared" si="49"/>
        <v>10.87204254395485</v>
      </c>
      <c r="AP460" s="111">
        <f t="shared" si="44"/>
        <v>45058</v>
      </c>
      <c r="AQ460" s="112">
        <f t="shared" si="45"/>
        <v>-4.4733141942459493</v>
      </c>
      <c r="AR460" s="113">
        <f t="shared" si="53"/>
        <v>-3070.8469366716777</v>
      </c>
    </row>
    <row r="461" spans="2:44" x14ac:dyDescent="0.25">
      <c r="B461" s="103">
        <f t="shared" si="50"/>
        <v>45054</v>
      </c>
      <c r="AB461" s="4">
        <f t="shared" si="51"/>
        <v>0.1485167807716333</v>
      </c>
      <c r="AC461" s="4">
        <f t="shared" si="46"/>
        <v>1.3579715851157341</v>
      </c>
      <c r="AF461" s="129">
        <f t="shared" si="52"/>
        <v>108458293.92002796</v>
      </c>
      <c r="AG461" s="130">
        <f t="shared" si="47"/>
        <v>4.379398533230817</v>
      </c>
      <c r="AJ461" s="17">
        <f t="shared" si="54"/>
        <v>7.012437893022188</v>
      </c>
      <c r="AK461" s="18">
        <f t="shared" si="55"/>
        <v>21.869617950272886</v>
      </c>
      <c r="AM461" s="17">
        <f t="shared" si="48"/>
        <v>2.5909510516873286</v>
      </c>
      <c r="AN461" s="18">
        <f t="shared" si="49"/>
        <v>10.838517717067893</v>
      </c>
      <c r="AP461" s="111">
        <f t="shared" si="44"/>
        <v>45059</v>
      </c>
      <c r="AQ461" s="112">
        <f t="shared" si="45"/>
        <v>-4.4214868413348594</v>
      </c>
      <c r="AR461" s="113">
        <f t="shared" si="53"/>
        <v>-3075.2684235130127</v>
      </c>
    </row>
    <row r="462" spans="2:44" x14ac:dyDescent="0.25">
      <c r="B462" s="103">
        <f t="shared" si="50"/>
        <v>45055</v>
      </c>
      <c r="AB462" s="4">
        <f t="shared" si="51"/>
        <v>0.14673790538062303</v>
      </c>
      <c r="AC462" s="4">
        <f t="shared" si="46"/>
        <v>1.3545724815231308</v>
      </c>
      <c r="AF462" s="129">
        <f t="shared" si="52"/>
        <v>113690380.11056007</v>
      </c>
      <c r="AG462" s="130">
        <f t="shared" si="47"/>
        <v>4.3693553613050495</v>
      </c>
      <c r="AJ462" s="17">
        <f t="shared" si="54"/>
        <v>6.9311925170733568</v>
      </c>
      <c r="AK462" s="18">
        <f t="shared" si="55"/>
        <v>21.794282951592429</v>
      </c>
      <c r="AM462" s="17">
        <f t="shared" si="48"/>
        <v>2.56093256233018</v>
      </c>
      <c r="AN462" s="18">
        <f t="shared" si="49"/>
        <v>10.805199007658288</v>
      </c>
      <c r="AP462" s="111">
        <f t="shared" si="44"/>
        <v>45060</v>
      </c>
      <c r="AQ462" s="112">
        <f t="shared" si="45"/>
        <v>-4.3702599547431769</v>
      </c>
      <c r="AR462" s="113">
        <f t="shared" si="53"/>
        <v>-3079.638683467756</v>
      </c>
    </row>
    <row r="463" spans="2:44" x14ac:dyDescent="0.25">
      <c r="B463" s="103">
        <f t="shared" si="50"/>
        <v>45056</v>
      </c>
      <c r="AB463" s="4">
        <f t="shared" si="51"/>
        <v>0.1449803366570501</v>
      </c>
      <c r="AC463" s="4">
        <f t="shared" si="46"/>
        <v>1.3511903518603017</v>
      </c>
      <c r="AF463" s="129">
        <f t="shared" si="52"/>
        <v>119174864.94130448</v>
      </c>
      <c r="AG463" s="130">
        <f t="shared" si="47"/>
        <v>4.3593581475257173</v>
      </c>
      <c r="AJ463" s="17">
        <f t="shared" si="54"/>
        <v>6.85088844159859</v>
      </c>
      <c r="AK463" s="18">
        <f t="shared" si="55"/>
        <v>21.719465189111052</v>
      </c>
      <c r="AM463" s="17">
        <f t="shared" si="48"/>
        <v>2.5312618640680018</v>
      </c>
      <c r="AN463" s="18">
        <f t="shared" si="49"/>
        <v>10.772084520673154</v>
      </c>
      <c r="AP463" s="111">
        <f t="shared" si="44"/>
        <v>45061</v>
      </c>
      <c r="AQ463" s="112">
        <f t="shared" si="45"/>
        <v>-4.3196265775305882</v>
      </c>
      <c r="AR463" s="113">
        <f t="shared" si="53"/>
        <v>-3083.9583100452865</v>
      </c>
    </row>
    <row r="464" spans="2:44" x14ac:dyDescent="0.25">
      <c r="B464" s="103">
        <f t="shared" si="50"/>
        <v>45057</v>
      </c>
      <c r="AB464" s="4">
        <f t="shared" si="51"/>
        <v>0.14324381939805997</v>
      </c>
      <c r="AC464" s="4">
        <f t="shared" si="46"/>
        <v>1.3478250693011413</v>
      </c>
      <c r="AF464" s="129">
        <f t="shared" si="52"/>
        <v>124923924.25785331</v>
      </c>
      <c r="AG464" s="130">
        <f t="shared" si="47"/>
        <v>4.3494065771521795</v>
      </c>
      <c r="AJ464" s="17">
        <f t="shared" si="54"/>
        <v>6.7715147607885182</v>
      </c>
      <c r="AK464" s="18">
        <f t="shared" si="55"/>
        <v>21.645159354180418</v>
      </c>
      <c r="AM464" s="17">
        <f t="shared" si="48"/>
        <v>2.5019349274293492</v>
      </c>
      <c r="AN464" s="18">
        <f t="shared" si="49"/>
        <v>10.739172384219554</v>
      </c>
      <c r="AP464" s="111">
        <f t="shared" ref="AP464:AP527" si="56">AP463+$C$212</f>
        <v>45062</v>
      </c>
      <c r="AQ464" s="112">
        <f t="shared" ref="AQ464:AQ527" si="57">AM464-AJ464</f>
        <v>-4.2695798333591686</v>
      </c>
      <c r="AR464" s="113">
        <f t="shared" si="53"/>
        <v>-3088.2278898786458</v>
      </c>
    </row>
    <row r="465" spans="2:45" x14ac:dyDescent="0.25">
      <c r="B465" s="103">
        <f t="shared" si="50"/>
        <v>45058</v>
      </c>
      <c r="AB465" s="4">
        <f t="shared" si="51"/>
        <v>0.14152810145751732</v>
      </c>
      <c r="AC465" s="4">
        <f t="shared" si="46"/>
        <v>1.3444765082799013</v>
      </c>
      <c r="AF465" s="129">
        <f t="shared" si="52"/>
        <v>130950321.27511176</v>
      </c>
      <c r="AG465" s="130">
        <f t="shared" si="47"/>
        <v>4.3395003383112138</v>
      </c>
      <c r="AJ465" s="17">
        <f t="shared" si="54"/>
        <v>6.6930606951873424</v>
      </c>
      <c r="AK465" s="18">
        <f t="shared" si="55"/>
        <v>21.5713602105515</v>
      </c>
      <c r="AM465" s="17">
        <f t="shared" si="48"/>
        <v>2.4729477696278126</v>
      </c>
      <c r="AN465" s="18">
        <f t="shared" si="49"/>
        <v>10.706460749211775</v>
      </c>
      <c r="AP465" s="111">
        <f t="shared" si="56"/>
        <v>45063</v>
      </c>
      <c r="AQ465" s="112">
        <f t="shared" si="57"/>
        <v>-4.2201129255595298</v>
      </c>
      <c r="AR465" s="113">
        <f t="shared" si="53"/>
        <v>-3092.4480028042053</v>
      </c>
    </row>
    <row r="466" spans="2:45" x14ac:dyDescent="0.25">
      <c r="B466" s="103">
        <f t="shared" si="50"/>
        <v>45059</v>
      </c>
      <c r="AB466" s="4">
        <f t="shared" si="51"/>
        <v>0.13983293370939409</v>
      </c>
      <c r="AC466" s="4">
        <f t="shared" si="46"/>
        <v>1.3411445444755714</v>
      </c>
      <c r="AF466" s="129">
        <f t="shared" si="52"/>
        <v>137267434.9123081</v>
      </c>
      <c r="AG466" s="130">
        <f t="shared" si="47"/>
        <v>4.3296391219644432</v>
      </c>
      <c r="AJ466" s="17">
        <f t="shared" si="54"/>
        <v>6.6155155902289167</v>
      </c>
      <c r="AK466" s="18">
        <f t="shared" si="55"/>
        <v>21.498062593144557</v>
      </c>
      <c r="AM466" s="17">
        <f t="shared" si="48"/>
        <v>2.4442964540211296</v>
      </c>
      <c r="AN466" s="18">
        <f t="shared" si="49"/>
        <v>10.673947789025037</v>
      </c>
      <c r="AP466" s="111">
        <f t="shared" si="56"/>
        <v>45064</v>
      </c>
      <c r="AQ466" s="112">
        <f t="shared" si="57"/>
        <v>-4.1712191362077871</v>
      </c>
      <c r="AR466" s="113">
        <f t="shared" si="53"/>
        <v>-3096.6192219404129</v>
      </c>
    </row>
    <row r="467" spans="2:45" x14ac:dyDescent="0.25">
      <c r="B467" s="103">
        <f t="shared" si="50"/>
        <v>45060</v>
      </c>
      <c r="AB467" s="4">
        <f t="shared" si="51"/>
        <v>0.138158070011595</v>
      </c>
      <c r="AC467" s="4">
        <f t="shared" si="46"/>
        <v>1.3378290547964951</v>
      </c>
      <c r="AF467" s="129">
        <f t="shared" si="52"/>
        <v>143889289.49490041</v>
      </c>
      <c r="AG467" s="130">
        <f t="shared" si="47"/>
        <v>4.3198226218761935</v>
      </c>
      <c r="AJ467" s="17">
        <f t="shared" si="54"/>
        <v>6.5388689147897887</v>
      </c>
      <c r="AK467" s="18">
        <f t="shared" si="55"/>
        <v>21.425261406844104</v>
      </c>
      <c r="AM467" s="17">
        <f t="shared" si="48"/>
        <v>2.4159770895765682</v>
      </c>
      <c r="AN467" s="18">
        <f t="shared" si="49"/>
        <v>10.641631699155466</v>
      </c>
      <c r="AP467" s="111">
        <f t="shared" si="56"/>
        <v>45065</v>
      </c>
      <c r="AQ467" s="112">
        <f t="shared" si="57"/>
        <v>-4.1228918252132205</v>
      </c>
      <c r="AR467" s="113">
        <f t="shared" si="53"/>
        <v>-3100.7421137656261</v>
      </c>
    </row>
    <row r="468" spans="2:45" x14ac:dyDescent="0.25">
      <c r="B468" s="103">
        <f t="shared" si="50"/>
        <v>45061</v>
      </c>
      <c r="AB468" s="4">
        <f t="shared" si="51"/>
        <v>0.13650326717021777</v>
      </c>
      <c r="AC468" s="4">
        <f t="shared" ref="AC468:AC531" si="58">$AC$15/(1+$AC$19*(B468-$AA$15))</f>
        <v>1.3345299173652101</v>
      </c>
      <c r="AF468" s="129">
        <f t="shared" si="52"/>
        <v>150830585.88931775</v>
      </c>
      <c r="AG468" s="130">
        <f t="shared" ref="AG468:AG531" si="59">$AG$15/(1+$AG$19*(B468-$AE$15))</f>
        <v>4.3100505345817934</v>
      </c>
      <c r="AJ468" s="17">
        <f t="shared" si="54"/>
        <v>6.4631102597590084</v>
      </c>
      <c r="AK468" s="18">
        <f t="shared" si="55"/>
        <v>21.352951625318255</v>
      </c>
      <c r="AM468" s="17">
        <f t="shared" ref="AM468:AM531" si="60">$AJ$207*EXP(-$AK$8*(B473-$B$212))</f>
        <v>2.3879858303424961</v>
      </c>
      <c r="AN468" s="18">
        <f t="shared" ref="AN468:AN531" si="61">$AK$207/(1+$AK$19*(B473-$B$212))</f>
        <v>10.609510696886252</v>
      </c>
      <c r="AP468" s="111">
        <f t="shared" si="56"/>
        <v>45066</v>
      </c>
      <c r="AQ468" s="112">
        <f t="shared" si="57"/>
        <v>-4.0751244294165119</v>
      </c>
      <c r="AR468" s="113">
        <f t="shared" si="53"/>
        <v>-3104.8172381950426</v>
      </c>
    </row>
    <row r="469" spans="2:45" x14ac:dyDescent="0.25">
      <c r="B469" s="103">
        <f t="shared" si="50"/>
        <v>45062</v>
      </c>
      <c r="AB469" s="4">
        <f t="shared" si="51"/>
        <v>0.13486828490424096</v>
      </c>
      <c r="AC469" s="4">
        <f t="shared" si="58"/>
        <v>1.3312470115035151</v>
      </c>
      <c r="AF469" s="129">
        <f t="shared" si="52"/>
        <v>158106734.13966051</v>
      </c>
      <c r="AG469" s="130">
        <f t="shared" si="59"/>
        <v>4.3003225593563075</v>
      </c>
      <c r="AJ469" s="17">
        <f t="shared" si="54"/>
        <v>6.388229336624506</v>
      </c>
      <c r="AK469" s="18">
        <f t="shared" si="55"/>
        <v>21.281128289861915</v>
      </c>
      <c r="AM469" s="17">
        <f t="shared" si="60"/>
        <v>2.3603188749260759</v>
      </c>
      <c r="AN469" s="18">
        <f t="shared" si="61"/>
        <v>10.577583020959819</v>
      </c>
      <c r="AP469" s="111">
        <f t="shared" si="56"/>
        <v>45067</v>
      </c>
      <c r="AQ469" s="112">
        <f t="shared" si="57"/>
        <v>-4.02791046169843</v>
      </c>
      <c r="AR469" s="113">
        <f t="shared" si="53"/>
        <v>-3108.845148656741</v>
      </c>
    </row>
    <row r="470" spans="2:45" x14ac:dyDescent="0.25">
      <c r="B470" s="103">
        <f t="shared" ref="B470:B533" si="62">B469+$C$212</f>
        <v>45063</v>
      </c>
      <c r="AB470" s="4">
        <f t="shared" ref="AB470:AB533" si="63">$AC$4*EXP(-$AC$8*(B470-$AA$4))</f>
        <v>0.13325288581063405</v>
      </c>
      <c r="AC470" s="4">
        <f t="shared" si="58"/>
        <v>1.327980217717754</v>
      </c>
      <c r="AF470" s="129">
        <f t="shared" si="52"/>
        <v>165733887.67880991</v>
      </c>
      <c r="AG470" s="130">
        <f t="shared" si="59"/>
        <v>4.2906383981836811</v>
      </c>
      <c r="AJ470" s="17">
        <f t="shared" si="54"/>
        <v>6.3142159760758334</v>
      </c>
      <c r="AK470" s="18">
        <f t="shared" si="55"/>
        <v>21.20978650826325</v>
      </c>
      <c r="AM470" s="17">
        <f t="shared" si="60"/>
        <v>2.3329724659770124</v>
      </c>
      <c r="AN470" s="18">
        <f t="shared" si="61"/>
        <v>10.54584693125592</v>
      </c>
      <c r="AP470" s="111">
        <f t="shared" si="56"/>
        <v>45068</v>
      </c>
      <c r="AQ470" s="112">
        <f t="shared" si="57"/>
        <v>-3.981243510098821</v>
      </c>
      <c r="AR470" s="113">
        <f t="shared" si="53"/>
        <v>-3112.8263921668399</v>
      </c>
    </row>
    <row r="471" spans="2:45" x14ac:dyDescent="0.25">
      <c r="B471" s="103">
        <f t="shared" si="62"/>
        <v>45064</v>
      </c>
      <c r="AB471" s="4">
        <f t="shared" si="63"/>
        <v>0.13165683532988667</v>
      </c>
      <c r="AC471" s="4">
        <f t="shared" si="58"/>
        <v>1.324729417684319</v>
      </c>
      <c r="AF471" s="129">
        <f t="shared" ref="AF471:AF534" si="64">$AG$4*EXP(-$AG$8*(B471-$AE$4))</f>
        <v>173728979.18990132</v>
      </c>
      <c r="AG471" s="130">
        <f t="shared" si="59"/>
        <v>4.2809977557263146</v>
      </c>
      <c r="AJ471" s="17">
        <f t="shared" si="54"/>
        <v>6.2410601266231245</v>
      </c>
      <c r="AK471" s="18">
        <f t="shared" si="55"/>
        <v>21.138921453692845</v>
      </c>
      <c r="AM471" s="17">
        <f t="shared" si="60"/>
        <v>2.3059428896772793</v>
      </c>
      <c r="AN471" s="18">
        <f t="shared" si="61"/>
        <v>10.514300708475464</v>
      </c>
      <c r="AP471" s="111">
        <f t="shared" si="56"/>
        <v>45069</v>
      </c>
      <c r="AQ471" s="112">
        <f t="shared" si="57"/>
        <v>-3.9351172369458451</v>
      </c>
      <c r="AR471" s="113">
        <f t="shared" si="53"/>
        <v>-3116.7615094037856</v>
      </c>
    </row>
    <row r="472" spans="2:45" x14ac:dyDescent="0.25">
      <c r="B472" s="103">
        <f t="shared" si="62"/>
        <v>45065</v>
      </c>
      <c r="AB472" s="4">
        <f t="shared" si="63"/>
        <v>0.13007990171194939</v>
      </c>
      <c r="AC472" s="4">
        <f t="shared" si="58"/>
        <v>1.3214944942353632</v>
      </c>
      <c r="AF472" s="129">
        <f t="shared" si="64"/>
        <v>182109758.19777498</v>
      </c>
      <c r="AG472" s="130">
        <f t="shared" si="59"/>
        <v>4.2714003392950319</v>
      </c>
      <c r="AJ472" s="17">
        <f t="shared" si="54"/>
        <v>6.1687518532320214</v>
      </c>
      <c r="AK472" s="18">
        <f t="shared" si="55"/>
        <v>21.068528363615115</v>
      </c>
      <c r="AM472" s="17">
        <f t="shared" si="60"/>
        <v>2.2792264752367619</v>
      </c>
      <c r="AN472" s="18">
        <f t="shared" si="61"/>
        <v>10.482942653830053</v>
      </c>
      <c r="AP472" s="111">
        <f t="shared" si="56"/>
        <v>45070</v>
      </c>
      <c r="AQ472" s="112">
        <f t="shared" si="57"/>
        <v>-3.8895253779952594</v>
      </c>
      <c r="AR472" s="113">
        <f t="shared" si="53"/>
        <v>-3120.6510347817807</v>
      </c>
    </row>
    <row r="473" spans="2:45" x14ac:dyDescent="0.25">
      <c r="B473" s="103">
        <f t="shared" si="62"/>
        <v>45066</v>
      </c>
      <c r="AB473" s="4">
        <f t="shared" si="63"/>
        <v>0.12852185598258342</v>
      </c>
      <c r="AC473" s="4">
        <f t="shared" si="58"/>
        <v>1.3182753313447244</v>
      </c>
      <c r="AF473" s="129">
        <f t="shared" si="64"/>
        <v>190894830.47385481</v>
      </c>
      <c r="AG473" s="130">
        <f t="shared" si="59"/>
        <v>4.2618458588194663</v>
      </c>
      <c r="AJ473" s="17">
        <f t="shared" si="54"/>
        <v>6.0972813359744515</v>
      </c>
      <c r="AK473" s="18">
        <f t="shared" si="55"/>
        <v>20.998602538721322</v>
      </c>
      <c r="AM473" s="17">
        <f t="shared" si="60"/>
        <v>2.2528195943947371</v>
      </c>
      <c r="AN473" s="18">
        <f t="shared" si="61"/>
        <v>10.451771088737022</v>
      </c>
      <c r="AP473" s="111">
        <f t="shared" si="56"/>
        <v>45071</v>
      </c>
      <c r="AQ473" s="112">
        <f t="shared" si="57"/>
        <v>-3.8444617415797144</v>
      </c>
      <c r="AR473" s="113">
        <f t="shared" si="53"/>
        <v>-3124.4954965233605</v>
      </c>
    </row>
    <row r="474" spans="2:45" x14ac:dyDescent="0.25">
      <c r="B474" s="103">
        <f t="shared" si="62"/>
        <v>45067</v>
      </c>
      <c r="AB474" s="4">
        <f t="shared" si="63"/>
        <v>0.12698247191011344</v>
      </c>
      <c r="AC474" s="4">
        <f t="shared" si="58"/>
        <v>1.3150718141140523</v>
      </c>
      <c r="AF474" s="129">
        <f t="shared" si="64"/>
        <v>200103699.34194377</v>
      </c>
      <c r="AG474" s="130">
        <f t="shared" si="59"/>
        <v>4.2523340268188328</v>
      </c>
      <c r="AJ474" s="17">
        <f t="shared" si="54"/>
        <v>6.0266388686949934</v>
      </c>
      <c r="AK474" s="18">
        <f t="shared" si="55"/>
        <v>20.929139341883808</v>
      </c>
      <c r="AM474" s="17">
        <f t="shared" si="60"/>
        <v>2.2267186609271299</v>
      </c>
      <c r="AN474" s="18">
        <f t="shared" si="61"/>
        <v>10.420784354519919</v>
      </c>
      <c r="AP474" s="111">
        <f t="shared" si="56"/>
        <v>45072</v>
      </c>
      <c r="AQ474" s="112">
        <f t="shared" si="57"/>
        <v>-3.7999202077678635</v>
      </c>
      <c r="AR474" s="113">
        <f t="shared" si="53"/>
        <v>-3128.2954167311286</v>
      </c>
    </row>
    <row r="475" spans="2:45" x14ac:dyDescent="0.25">
      <c r="B475" s="103">
        <f t="shared" si="62"/>
        <v>45068</v>
      </c>
      <c r="AB475" s="4">
        <f t="shared" si="63"/>
        <v>0.12546152597257748</v>
      </c>
      <c r="AC475" s="4">
        <f t="shared" si="58"/>
        <v>1.3118838287591397</v>
      </c>
      <c r="AF475" s="129">
        <f t="shared" si="64"/>
        <v>209756808.97663337</v>
      </c>
      <c r="AG475" s="130">
        <f t="shared" si="59"/>
        <v>4.2428645583730962</v>
      </c>
      <c r="AJ475" s="17">
        <f t="shared" si="54"/>
        <v>5.956814857692744</v>
      </c>
      <c r="AK475" s="18">
        <f t="shared" si="55"/>
        <v>20.860134197130954</v>
      </c>
      <c r="AM475" s="17">
        <f t="shared" si="60"/>
        <v>2.2009201301594885</v>
      </c>
      <c r="AN475" s="18">
        <f t="shared" si="61"/>
        <v>10.389980812114297</v>
      </c>
      <c r="AP475" s="111">
        <f t="shared" si="56"/>
        <v>45073</v>
      </c>
      <c r="AQ475" s="112">
        <f t="shared" si="57"/>
        <v>-3.7558947275332555</v>
      </c>
      <c r="AR475" s="113">
        <f t="shared" si="53"/>
        <v>-3132.051311458662</v>
      </c>
    </row>
    <row r="476" spans="2:45" x14ac:dyDescent="0.25">
      <c r="B476" s="103">
        <f t="shared" si="62"/>
        <v>45069</v>
      </c>
      <c r="AB476" s="4">
        <f t="shared" si="63"/>
        <v>0.12395879732527139</v>
      </c>
      <c r="AC476" s="4">
        <f t="shared" si="58"/>
        <v>1.3087112625964485</v>
      </c>
      <c r="AF476" s="129">
        <f t="shared" si="64"/>
        <v>219875589.79044464</v>
      </c>
      <c r="AG476" s="130">
        <f t="shared" si="59"/>
        <v>4.2334371710945202</v>
      </c>
      <c r="AJ476" s="17">
        <f t="shared" si="54"/>
        <v>5.8877998204184143</v>
      </c>
      <c r="AK476" s="18">
        <f t="shared" si="55"/>
        <v>20.791582588642257</v>
      </c>
      <c r="AM476" s="17">
        <f t="shared" si="60"/>
        <v>2.1754204984855887</v>
      </c>
      <c r="AN476" s="18">
        <f t="shared" si="61"/>
        <v>10.359358841778697</v>
      </c>
      <c r="AP476" s="111">
        <f t="shared" si="56"/>
        <v>45074</v>
      </c>
      <c r="AQ476" s="112">
        <f t="shared" si="57"/>
        <v>-3.7123793219328256</v>
      </c>
      <c r="AR476" s="113">
        <f t="shared" si="53"/>
        <v>-3135.763690780595</v>
      </c>
    </row>
    <row r="477" spans="2:45" x14ac:dyDescent="0.25">
      <c r="B477" s="103">
        <f t="shared" si="62"/>
        <v>45070</v>
      </c>
      <c r="AB477" s="4">
        <f t="shared" si="63"/>
        <v>0.12247406776868208</v>
      </c>
      <c r="AC477" s="4">
        <f t="shared" si="58"/>
        <v>1.3055540040298357</v>
      </c>
      <c r="AF477" s="129">
        <f t="shared" si="64"/>
        <v>230482506.01048028</v>
      </c>
      <c r="AG477" s="130">
        <f t="shared" si="59"/>
        <v>4.2240515850995974</v>
      </c>
      <c r="AJ477" s="17">
        <f t="shared" si="54"/>
        <v>5.8195843841865527</v>
      </c>
      <c r="AK477" s="18">
        <f t="shared" si="55"/>
        <v>20.72348005976324</v>
      </c>
      <c r="AM477" s="17">
        <f t="shared" si="60"/>
        <v>2.150216302891625</v>
      </c>
      <c r="AN477" s="18">
        <f t="shared" si="61"/>
        <v>10.328916842810743</v>
      </c>
      <c r="AP477" s="111">
        <f t="shared" si="56"/>
        <v>45075</v>
      </c>
      <c r="AQ477" s="112">
        <f t="shared" si="57"/>
        <v>-3.6693680812949276</v>
      </c>
      <c r="AR477" s="113">
        <f t="shared" si="53"/>
        <v>-3139.43305886189</v>
      </c>
    </row>
    <row r="478" spans="2:45" x14ac:dyDescent="0.25">
      <c r="B478" s="103">
        <f t="shared" si="62"/>
        <v>45071</v>
      </c>
      <c r="AB478" s="4">
        <f t="shared" si="63"/>
        <v>0.12100712171680382</v>
      </c>
      <c r="AC478" s="4">
        <f t="shared" si="58"/>
        <v>1.3024119425374654</v>
      </c>
      <c r="AF478" s="129">
        <f t="shared" si="64"/>
        <v>241601105.55018726</v>
      </c>
      <c r="AG478" s="130">
        <f t="shared" si="59"/>
        <v>4.214707522981354</v>
      </c>
      <c r="AJ478" s="17">
        <f t="shared" si="54"/>
        <v>5.7521592849026533</v>
      </c>
      <c r="AK478" s="18">
        <f t="shared" si="55"/>
        <v>20.655822212039631</v>
      </c>
      <c r="AM478" s="17">
        <f t="shared" si="60"/>
        <v>2.1253041204859064</v>
      </c>
      <c r="AN478" s="18">
        <f t="shared" si="61"/>
        <v>10.298653233268222</v>
      </c>
      <c r="AP478" s="111">
        <f t="shared" si="56"/>
        <v>45076</v>
      </c>
      <c r="AQ478" s="112">
        <f t="shared" si="57"/>
        <v>-3.6268551644167468</v>
      </c>
      <c r="AR478" s="113">
        <f t="shared" si="53"/>
        <v>-3143.0599140263066</v>
      </c>
    </row>
    <row r="479" spans="2:45" x14ac:dyDescent="0.25">
      <c r="B479" s="103">
        <f t="shared" si="62"/>
        <v>45072</v>
      </c>
      <c r="AB479" s="4">
        <f t="shared" si="63"/>
        <v>0.11955774616583496</v>
      </c>
      <c r="AC479" s="4">
        <f t="shared" si="58"/>
        <v>1.2992849686589147</v>
      </c>
      <c r="AF479" s="129">
        <f t="shared" si="64"/>
        <v>253256072.28697318</v>
      </c>
      <c r="AG479" s="130">
        <f t="shared" si="59"/>
        <v>4.2054047097820142</v>
      </c>
      <c r="AJ479" s="17">
        <f t="shared" si="54"/>
        <v>5.6855153658050561</v>
      </c>
      <c r="AK479" s="18">
        <f t="shared" si="55"/>
        <v>20.588604704270377</v>
      </c>
      <c r="AM479" s="17">
        <f t="shared" si="60"/>
        <v>2.1006805680340119</v>
      </c>
      <c r="AN479" s="18">
        <f t="shared" si="61"/>
        <v>10.268566449695044</v>
      </c>
      <c r="AP479" s="111">
        <f t="shared" si="56"/>
        <v>45077</v>
      </c>
      <c r="AQ479" s="112">
        <f t="shared" si="57"/>
        <v>-3.5848347977710442</v>
      </c>
      <c r="AR479" s="113">
        <f t="shared" si="53"/>
        <v>-3146.6447488240779</v>
      </c>
      <c r="AS479" s="110">
        <f>AVERAGE(AQ449:AQ479)</f>
        <v>-4.2928107994635889</v>
      </c>
    </row>
    <row r="480" spans="2:45" x14ac:dyDescent="0.25">
      <c r="B480" s="103">
        <f t="shared" si="62"/>
        <v>45073</v>
      </c>
      <c r="AB480" s="4">
        <f t="shared" si="63"/>
        <v>0.11812573066324968</v>
      </c>
      <c r="AC480" s="4">
        <f t="shared" si="58"/>
        <v>1.296172973982461</v>
      </c>
      <c r="AF480" s="129">
        <f t="shared" si="64"/>
        <v>265473280.86170939</v>
      </c>
      <c r="AG480" s="130">
        <f t="shared" si="59"/>
        <v>4.1961428729660319</v>
      </c>
      <c r="AJ480" s="17">
        <f t="shared" si="54"/>
        <v>5.6196435762213879</v>
      </c>
      <c r="AK480" s="18">
        <f t="shared" si="55"/>
        <v>20.521823251579125</v>
      </c>
      <c r="AM480" s="17">
        <f t="shared" si="60"/>
        <v>2.0763423014993223</v>
      </c>
      <c r="AN480" s="18">
        <f t="shared" si="61"/>
        <v>10.238654946852002</v>
      </c>
      <c r="AP480" s="111">
        <f t="shared" si="56"/>
        <v>45078</v>
      </c>
      <c r="AQ480" s="112">
        <f t="shared" si="57"/>
        <v>-3.5433012747220656</v>
      </c>
      <c r="AR480" s="113">
        <f t="shared" si="53"/>
        <v>-3150.1880500988</v>
      </c>
    </row>
    <row r="481" spans="2:44" x14ac:dyDescent="0.25">
      <c r="B481" s="103">
        <f t="shared" si="62"/>
        <v>45074</v>
      </c>
      <c r="AB481" s="4">
        <f t="shared" si="63"/>
        <v>0.11671086727723896</v>
      </c>
      <c r="AC481" s="4">
        <f t="shared" si="58"/>
        <v>1.2930758511325529</v>
      </c>
      <c r="AF481" s="129">
        <f t="shared" si="64"/>
        <v>278279854.12180537</v>
      </c>
      <c r="AG481" s="130">
        <f t="shared" si="59"/>
        <v>4.1869217423934773</v>
      </c>
      <c r="AJ481" s="17">
        <f t="shared" si="54"/>
        <v>5.5545349703394225</v>
      </c>
      <c r="AK481" s="18">
        <f t="shared" si="55"/>
        <v>20.455473624503686</v>
      </c>
      <c r="AM481" s="17">
        <f t="shared" si="60"/>
        <v>2.0522860155888787</v>
      </c>
      <c r="AN481" s="18">
        <f t="shared" si="61"/>
        <v>10.208917197452228</v>
      </c>
      <c r="AP481" s="111">
        <f t="shared" si="56"/>
        <v>45079</v>
      </c>
      <c r="AQ481" s="112">
        <f t="shared" si="57"/>
        <v>-3.5022489547505438</v>
      </c>
      <c r="AR481" s="113">
        <f t="shared" ref="AR481:AR544" si="65">AQ481+AR480</f>
        <v>-3153.6902990535505</v>
      </c>
    </row>
    <row r="482" spans="2:44" x14ac:dyDescent="0.25">
      <c r="B482" s="103">
        <f t="shared" si="62"/>
        <v>45075</v>
      </c>
      <c r="AB482" s="4">
        <f t="shared" si="63"/>
        <v>0.11531295056651948</v>
      </c>
      <c r="AC482" s="4">
        <f t="shared" si="58"/>
        <v>1.2899934937574615</v>
      </c>
      <c r="AF482" s="129">
        <f t="shared" si="64"/>
        <v>291704223.33535415</v>
      </c>
      <c r="AG482" s="130">
        <f t="shared" si="59"/>
        <v>4.177741050293772</v>
      </c>
      <c r="AJ482" s="17">
        <f t="shared" si="54"/>
        <v>5.4901807059921808</v>
      </c>
      <c r="AK482" s="18">
        <f t="shared" si="55"/>
        <v>20.389551648103126</v>
      </c>
      <c r="AM482" s="17">
        <f t="shared" si="60"/>
        <v>2.0285084433044993</v>
      </c>
      <c r="AN482" s="18">
        <f t="shared" si="61"/>
        <v>10.179351691901228</v>
      </c>
      <c r="AP482" s="111">
        <f t="shared" si="56"/>
        <v>45080</v>
      </c>
      <c r="AQ482" s="112">
        <f t="shared" si="57"/>
        <v>-3.4616722626876815</v>
      </c>
      <c r="AR482" s="113">
        <f t="shared" si="65"/>
        <v>-3157.1519713162384</v>
      </c>
    </row>
    <row r="483" spans="2:44" x14ac:dyDescent="0.25">
      <c r="B483" s="103">
        <f t="shared" si="62"/>
        <v>45076</v>
      </c>
      <c r="AB483" s="4">
        <f t="shared" si="63"/>
        <v>0.11393177755050209</v>
      </c>
      <c r="AC483" s="4">
        <f t="shared" si="58"/>
        <v>1.2869257965171061</v>
      </c>
      <c r="AF483" s="129">
        <f t="shared" si="64"/>
        <v>305776191.31004965</v>
      </c>
      <c r="AG483" s="130">
        <f t="shared" si="59"/>
        <v>4.1686005312397638</v>
      </c>
      <c r="AJ483" s="17">
        <f t="shared" si="54"/>
        <v>5.4265720434571127</v>
      </c>
      <c r="AK483" s="18">
        <f t="shared" si="55"/>
        <v>20.324053201082055</v>
      </c>
      <c r="AM483" s="17">
        <f t="shared" si="60"/>
        <v>2.0050063554991087</v>
      </c>
      <c r="AN483" s="18">
        <f t="shared" si="61"/>
        <v>10.14995693804144</v>
      </c>
      <c r="AP483" s="111">
        <f t="shared" si="56"/>
        <v>45081</v>
      </c>
      <c r="AQ483" s="112">
        <f t="shared" si="57"/>
        <v>-3.4215656879580041</v>
      </c>
      <c r="AR483" s="113">
        <f t="shared" si="65"/>
        <v>-3160.5735370041962</v>
      </c>
    </row>
    <row r="484" spans="2:44" x14ac:dyDescent="0.25">
      <c r="B484" s="103">
        <f t="shared" si="62"/>
        <v>45077</v>
      </c>
      <c r="AB484" s="4">
        <f t="shared" si="63"/>
        <v>0.11256714767981912</v>
      </c>
      <c r="AC484" s="4">
        <f t="shared" si="58"/>
        <v>1.2838726550710531</v>
      </c>
      <c r="AF484" s="129">
        <f t="shared" si="64"/>
        <v>320526998.55699503</v>
      </c>
      <c r="AG484" s="130">
        <f t="shared" si="59"/>
        <v>4.1594999221221594</v>
      </c>
      <c r="AJ484" s="17">
        <f t="shared" si="54"/>
        <v>5.3637003442691871</v>
      </c>
      <c r="AK484" s="18">
        <f t="shared" si="55"/>
        <v>20.258974214931744</v>
      </c>
      <c r="AM484" s="17">
        <f t="shared" si="60"/>
        <v>1.9817765604381901</v>
      </c>
      <c r="AN484" s="18">
        <f t="shared" si="61"/>
        <v>10.12073146090119</v>
      </c>
      <c r="AP484" s="111">
        <f t="shared" si="56"/>
        <v>45082</v>
      </c>
      <c r="AQ484" s="112">
        <f t="shared" si="57"/>
        <v>-3.381923783830997</v>
      </c>
      <c r="AR484" s="113">
        <f t="shared" si="65"/>
        <v>-3163.9554607880273</v>
      </c>
    </row>
    <row r="485" spans="2:44" x14ac:dyDescent="0.25">
      <c r="B485" s="103">
        <f t="shared" si="62"/>
        <v>45078</v>
      </c>
      <c r="AB485" s="4">
        <f t="shared" si="63"/>
        <v>0.11121886280720437</v>
      </c>
      <c r="AC485" s="4">
        <f t="shared" si="58"/>
        <v>1.2808339660666879</v>
      </c>
      <c r="AF485" s="129">
        <f t="shared" si="64"/>
        <v>335989392.64627749</v>
      </c>
      <c r="AG485" s="130">
        <f t="shared" si="59"/>
        <v>4.1504389621242623</v>
      </c>
      <c r="AJ485" s="17">
        <f t="shared" si="54"/>
        <v>5.3015570700477292</v>
      </c>
      <c r="AK485" s="18">
        <f t="shared" si="55"/>
        <v>20.194310673087692</v>
      </c>
      <c r="AM485" s="17">
        <f t="shared" si="60"/>
        <v>1.9588159033663326</v>
      </c>
      <c r="AN485" s="18">
        <f t="shared" si="61"/>
        <v>10.091673802447991</v>
      </c>
      <c r="AP485" s="111">
        <f t="shared" si="56"/>
        <v>45083</v>
      </c>
      <c r="AQ485" s="112">
        <f t="shared" si="57"/>
        <v>-3.3427411666813969</v>
      </c>
      <c r="AR485" s="113">
        <f t="shared" si="65"/>
        <v>-3167.2982019547085</v>
      </c>
    </row>
    <row r="486" spans="2:44" x14ac:dyDescent="0.25">
      <c r="B486" s="103">
        <f t="shared" si="62"/>
        <v>45079</v>
      </c>
      <c r="AB486" s="4">
        <f t="shared" si="63"/>
        <v>0.1098867271587211</v>
      </c>
      <c r="AC486" s="4">
        <f t="shared" si="58"/>
        <v>1.277809627127551</v>
      </c>
      <c r="AF486" s="129">
        <f t="shared" si="64"/>
        <v>352197700.90830994</v>
      </c>
      <c r="AG486" s="130">
        <f t="shared" si="59"/>
        <v>4.141417392697071</v>
      </c>
      <c r="AJ486" s="17">
        <f t="shared" si="54"/>
        <v>5.2401337813368478</v>
      </c>
      <c r="AK486" s="18">
        <f t="shared" si="55"/>
        <v>20.130058610103262</v>
      </c>
      <c r="AM486" s="17">
        <f t="shared" si="60"/>
        <v>1.936121266078791</v>
      </c>
      <c r="AN486" s="18">
        <f t="shared" si="61"/>
        <v>10.062782521346055</v>
      </c>
      <c r="AP486" s="111">
        <f t="shared" si="56"/>
        <v>45084</v>
      </c>
      <c r="AQ486" s="112">
        <f t="shared" si="57"/>
        <v>-3.3040125152580568</v>
      </c>
      <c r="AR486" s="113">
        <f t="shared" si="65"/>
        <v>-3170.6022144699664</v>
      </c>
    </row>
    <row r="487" spans="2:44" x14ac:dyDescent="0.25">
      <c r="B487" s="103">
        <f t="shared" si="62"/>
        <v>45080</v>
      </c>
      <c r="AB487" s="4">
        <f t="shared" si="63"/>
        <v>0.1085705473053355</v>
      </c>
      <c r="AC487" s="4">
        <f t="shared" si="58"/>
        <v>1.2747995368418412</v>
      </c>
      <c r="AF487" s="129">
        <f t="shared" si="64"/>
        <v>369187906.64230567</v>
      </c>
      <c r="AG487" s="130">
        <f t="shared" si="59"/>
        <v>4.1324349575346773</v>
      </c>
      <c r="AJ487" s="17">
        <f t="shared" si="54"/>
        <v>5.1794221364593183</v>
      </c>
      <c r="AK487" s="18">
        <f t="shared" si="55"/>
        <v>20.066214110839081</v>
      </c>
      <c r="AM487" s="17">
        <f t="shared" si="60"/>
        <v>1.913689566498018</v>
      </c>
      <c r="AN487" s="18">
        <f t="shared" si="61"/>
        <v>10.034056192717983</v>
      </c>
      <c r="AP487" s="111">
        <f t="shared" si="56"/>
        <v>45085</v>
      </c>
      <c r="AQ487" s="112">
        <f t="shared" si="57"/>
        <v>-3.2657325699613002</v>
      </c>
      <c r="AR487" s="113">
        <f t="shared" si="65"/>
        <v>-3173.8679470399275</v>
      </c>
    </row>
    <row r="488" spans="2:44" x14ac:dyDescent="0.25">
      <c r="B488" s="103">
        <f t="shared" si="62"/>
        <v>45081</v>
      </c>
      <c r="AB488" s="4">
        <f t="shared" si="63"/>
        <v>0.10727013213483073</v>
      </c>
      <c r="AC488" s="4">
        <f t="shared" si="58"/>
        <v>1.2718035947510802</v>
      </c>
      <c r="AF488" s="129">
        <f t="shared" si="64"/>
        <v>386997729.00111055</v>
      </c>
      <c r="AG488" s="130">
        <f t="shared" si="59"/>
        <v>4.1234914025499982</v>
      </c>
      <c r="AJ488" s="17">
        <f t="shared" si="54"/>
        <v>5.1194138903837167</v>
      </c>
      <c r="AK488" s="18">
        <f t="shared" si="55"/>
        <v>20.002773309667756</v>
      </c>
      <c r="AM488" s="17">
        <f t="shared" si="60"/>
        <v>1.8915177582550953</v>
      </c>
      <c r="AN488" s="18">
        <f t="shared" si="61"/>
        <v>10.005493407910505</v>
      </c>
      <c r="AP488" s="111">
        <f t="shared" si="56"/>
        <v>45086</v>
      </c>
      <c r="AQ488" s="112">
        <f t="shared" si="57"/>
        <v>-3.2278961321286213</v>
      </c>
      <c r="AR488" s="113">
        <f t="shared" si="65"/>
        <v>-3177.095843172056</v>
      </c>
    </row>
    <row r="489" spans="2:44" x14ac:dyDescent="0.25">
      <c r="B489" s="103">
        <f t="shared" si="62"/>
        <v>45082</v>
      </c>
      <c r="AB489" s="4">
        <f t="shared" si="63"/>
        <v>0.10598529282405625</v>
      </c>
      <c r="AC489" s="4">
        <f t="shared" si="58"/>
        <v>1.2688217013389367</v>
      </c>
      <c r="AF489" s="129">
        <f t="shared" si="64"/>
        <v>405666706.7297011</v>
      </c>
      <c r="AG489" s="130">
        <f t="shared" si="59"/>
        <v>4.1145864758508166</v>
      </c>
      <c r="AJ489" s="17">
        <f t="shared" si="54"/>
        <v>5.0601008936046989</v>
      </c>
      <c r="AK489" s="18">
        <f t="shared" si="55"/>
        <v>19.939732389693681</v>
      </c>
      <c r="AM489" s="17">
        <f t="shared" si="60"/>
        <v>1.8696028302760193</v>
      </c>
      <c r="AN489" s="18">
        <f t="shared" si="61"/>
        <v>9.9770927742642286</v>
      </c>
      <c r="AP489" s="111">
        <f t="shared" si="56"/>
        <v>45087</v>
      </c>
      <c r="AQ489" s="112">
        <f t="shared" si="57"/>
        <v>-3.1904980633286799</v>
      </c>
      <c r="AR489" s="113">
        <f t="shared" si="65"/>
        <v>-3180.2863412353845</v>
      </c>
    </row>
    <row r="490" spans="2:44" x14ac:dyDescent="0.25">
      <c r="B490" s="103">
        <f t="shared" si="62"/>
        <v>45083</v>
      </c>
      <c r="AB490" s="4">
        <f t="shared" si="63"/>
        <v>0.10471584281151108</v>
      </c>
      <c r="AC490" s="4">
        <f t="shared" si="58"/>
        <v>1.2658537580202072</v>
      </c>
      <c r="AF490" s="129">
        <f t="shared" si="64"/>
        <v>425236285.94329458</v>
      </c>
      <c r="AG490" s="130">
        <f t="shared" si="59"/>
        <v>4.1057199277161267</v>
      </c>
      <c r="AJ490" s="17">
        <f t="shared" si="54"/>
        <v>5.0014750910362338</v>
      </c>
      <c r="AK490" s="18">
        <f t="shared" si="55"/>
        <v>19.877087581987539</v>
      </c>
      <c r="AM490" s="17">
        <f t="shared" si="60"/>
        <v>1.8479418063727739</v>
      </c>
      <c r="AN490" s="18">
        <f t="shared" si="61"/>
        <v>9.9488529148872757</v>
      </c>
      <c r="AP490" s="111">
        <f t="shared" si="56"/>
        <v>45088</v>
      </c>
      <c r="AQ490" s="112">
        <f t="shared" si="57"/>
        <v>-3.1535332846634598</v>
      </c>
      <c r="AR490" s="113">
        <f t="shared" si="65"/>
        <v>-3183.4398745200479</v>
      </c>
    </row>
    <row r="491" spans="2:44" x14ac:dyDescent="0.25">
      <c r="B491" s="103">
        <f t="shared" si="62"/>
        <v>45084</v>
      </c>
      <c r="AB491" s="4">
        <f t="shared" si="63"/>
        <v>0.10346159777025403</v>
      </c>
      <c r="AC491" s="4">
        <f t="shared" si="58"/>
        <v>1.2628996671299515</v>
      </c>
      <c r="AF491" s="129">
        <f t="shared" si="64"/>
        <v>445749912.1399014</v>
      </c>
      <c r="AG491" s="130">
        <f t="shared" si="59"/>
        <v>4.096891510572803</v>
      </c>
      <c r="AJ491" s="17">
        <f t="shared" si="54"/>
        <v>4.9435285209176865</v>
      </c>
      <c r="AK491" s="18">
        <f t="shared" si="55"/>
        <v>19.814835164835159</v>
      </c>
      <c r="AM491" s="17">
        <f t="shared" si="60"/>
        <v>1.8265317448391498</v>
      </c>
      <c r="AN491" s="18">
        <f t="shared" si="61"/>
        <v>9.92077246843278</v>
      </c>
      <c r="AP491" s="111">
        <f t="shared" si="56"/>
        <v>45089</v>
      </c>
      <c r="AQ491" s="112">
        <f t="shared" si="57"/>
        <v>-3.1169967760785369</v>
      </c>
      <c r="AR491" s="113">
        <f t="shared" si="65"/>
        <v>-3186.5568712961262</v>
      </c>
    </row>
    <row r="492" spans="2:44" x14ac:dyDescent="0.25">
      <c r="B492" s="103">
        <f t="shared" si="62"/>
        <v>45085</v>
      </c>
      <c r="AB492" s="4">
        <f t="shared" si="63"/>
        <v>0.10222237558113922</v>
      </c>
      <c r="AC492" s="4">
        <f t="shared" si="58"/>
        <v>1.2599593319127798</v>
      </c>
      <c r="AF492" s="129">
        <f t="shared" si="64"/>
        <v>467253126.65162563</v>
      </c>
      <c r="AG492" s="130">
        <f t="shared" si="59"/>
        <v>4.0881009789725438</v>
      </c>
      <c r="AJ492" s="17">
        <f t="shared" si="54"/>
        <v>4.8862533137325519</v>
      </c>
      <c r="AK492" s="18">
        <f t="shared" si="55"/>
        <v>19.752971463000488</v>
      </c>
      <c r="AM492" s="17">
        <f t="shared" si="60"/>
        <v>1.8053697380512392</v>
      </c>
      <c r="AN492" s="18">
        <f t="shared" si="61"/>
        <v>9.8928500888801096</v>
      </c>
      <c r="AP492" s="111">
        <f t="shared" si="56"/>
        <v>45090</v>
      </c>
      <c r="AQ492" s="112">
        <f t="shared" si="57"/>
        <v>-3.0808835756813124</v>
      </c>
      <c r="AR492" s="113">
        <f t="shared" si="65"/>
        <v>-3189.6377548718074</v>
      </c>
    </row>
    <row r="493" spans="2:44" x14ac:dyDescent="0.25">
      <c r="B493" s="103">
        <f t="shared" si="62"/>
        <v>45086</v>
      </c>
      <c r="AB493" s="4">
        <f t="shared" si="63"/>
        <v>0.10099799630637234</v>
      </c>
      <c r="AC493" s="4">
        <f t="shared" si="58"/>
        <v>1.2570326565122882</v>
      </c>
      <c r="AF493" s="129">
        <f t="shared" si="64"/>
        <v>489793667.74882966</v>
      </c>
      <c r="AG493" s="130">
        <f t="shared" si="59"/>
        <v>4.079348089569133</v>
      </c>
      <c r="AJ493" s="17">
        <f t="shared" si="54"/>
        <v>4.8296416911397229</v>
      </c>
      <c r="AK493" s="18">
        <f t="shared" si="55"/>
        <v>19.691492847002291</v>
      </c>
      <c r="AM493" s="17">
        <f t="shared" si="60"/>
        <v>1.7844529120725638</v>
      </c>
      <c r="AN493" s="18">
        <f t="shared" si="61"/>
        <v>9.8650844453198072</v>
      </c>
      <c r="AP493" s="111">
        <f t="shared" si="56"/>
        <v>45091</v>
      </c>
      <c r="AQ493" s="112">
        <f t="shared" si="57"/>
        <v>-3.0451887790671588</v>
      </c>
      <c r="AR493" s="113">
        <f t="shared" si="65"/>
        <v>-3192.6829436508747</v>
      </c>
    </row>
    <row r="494" spans="2:44" x14ac:dyDescent="0.25">
      <c r="B494" s="103">
        <f t="shared" si="62"/>
        <v>45087</v>
      </c>
      <c r="AB494" s="4">
        <f t="shared" si="63"/>
        <v>9.9788282163382688E-2</v>
      </c>
      <c r="AC494" s="4">
        <f t="shared" si="58"/>
        <v>1.2541195459606433</v>
      </c>
      <c r="AF494" s="129">
        <f t="shared" si="64"/>
        <v>513421576.62160063</v>
      </c>
      <c r="AG494" s="130">
        <f t="shared" si="59"/>
        <v>4.0706326010959817</v>
      </c>
      <c r="AJ494" s="17">
        <f t="shared" si="54"/>
        <v>4.7736859649171413</v>
      </c>
      <c r="AK494" s="18">
        <f t="shared" si="55"/>
        <v>19.630395732404331</v>
      </c>
      <c r="AM494" s="17">
        <f t="shared" si="60"/>
        <v>1.7637784262637715</v>
      </c>
      <c r="AN494" s="18">
        <f t="shared" si="61"/>
        <v>9.8374742217421165</v>
      </c>
      <c r="AP494" s="111">
        <f t="shared" si="56"/>
        <v>45092</v>
      </c>
      <c r="AQ494" s="112">
        <f t="shared" si="57"/>
        <v>-3.00990753865337</v>
      </c>
      <c r="AR494" s="113">
        <f t="shared" si="65"/>
        <v>-3195.692851189528</v>
      </c>
    </row>
    <row r="495" spans="2:44" x14ac:dyDescent="0.25">
      <c r="B495" s="103">
        <f t="shared" si="62"/>
        <v>45088</v>
      </c>
      <c r="AB495" s="4">
        <f t="shared" si="63"/>
        <v>9.859305749900904E-2</v>
      </c>
      <c r="AC495" s="4">
        <f t="shared" si="58"/>
        <v>1.2512199061683087</v>
      </c>
      <c r="AF495" s="129">
        <f t="shared" si="64"/>
        <v>538189308.47384548</v>
      </c>
      <c r="AG495" s="130">
        <f t="shared" si="59"/>
        <v>4.0619542743439618</v>
      </c>
      <c r="AJ495" s="17">
        <f t="shared" si="54"/>
        <v>4.7183785359176929</v>
      </c>
      <c r="AK495" s="18">
        <f t="shared" si="55"/>
        <v>19.569676579118731</v>
      </c>
      <c r="AM495" s="17">
        <f t="shared" si="60"/>
        <v>1.743343472896864</v>
      </c>
      <c r="AN495" s="18">
        <f t="shared" si="61"/>
        <v>9.8100181168290632</v>
      </c>
      <c r="AP495" s="111">
        <f t="shared" si="56"/>
        <v>45093</v>
      </c>
      <c r="AQ495" s="112">
        <f t="shared" si="57"/>
        <v>-2.9750350630208287</v>
      </c>
      <c r="AR495" s="113">
        <f t="shared" si="65"/>
        <v>-3198.6678862525487</v>
      </c>
    </row>
    <row r="496" spans="2:44" x14ac:dyDescent="0.25">
      <c r="B496" s="103">
        <f t="shared" si="62"/>
        <v>45089</v>
      </c>
      <c r="AB496" s="4">
        <f t="shared" si="63"/>
        <v>9.7412148763994677E-2</v>
      </c>
      <c r="AC496" s="4">
        <f t="shared" si="58"/>
        <v>1.2483336439139157</v>
      </c>
      <c r="AF496" s="129">
        <f t="shared" si="64"/>
        <v>564151848.97659588</v>
      </c>
      <c r="AG496" s="130">
        <f t="shared" si="59"/>
        <v>4.0533128721395171</v>
      </c>
      <c r="AJ496" s="17">
        <f t="shared" si="54"/>
        <v>4.6637118930371919</v>
      </c>
      <c r="AK496" s="18">
        <f t="shared" si="55"/>
        <v>19.509331890722205</v>
      </c>
      <c r="AM496" s="17">
        <f t="shared" si="60"/>
        <v>1.7231452767738888</v>
      </c>
      <c r="AN496" s="18">
        <f t="shared" si="61"/>
        <v>9.7827148437499982</v>
      </c>
      <c r="AP496" s="111">
        <f t="shared" si="56"/>
        <v>45094</v>
      </c>
      <c r="AQ496" s="112">
        <f t="shared" si="57"/>
        <v>-2.9405666162633031</v>
      </c>
      <c r="AR496" s="113">
        <f t="shared" si="65"/>
        <v>-3201.608452868812</v>
      </c>
    </row>
    <row r="497" spans="2:45" x14ac:dyDescent="0.25">
      <c r="B497" s="103">
        <f t="shared" si="62"/>
        <v>45090</v>
      </c>
      <c r="AB497" s="4">
        <f t="shared" si="63"/>
        <v>9.6245384487787133E-2</v>
      </c>
      <c r="AC497" s="4">
        <f t="shared" si="58"/>
        <v>1.2454606668342723</v>
      </c>
      <c r="AF497" s="129">
        <f t="shared" si="64"/>
        <v>591366836.339113</v>
      </c>
      <c r="AG497" s="130">
        <f t="shared" si="59"/>
        <v>4.0447081593230605</v>
      </c>
      <c r="AJ497" s="17">
        <f t="shared" si="54"/>
        <v>4.6096786121943234</v>
      </c>
      <c r="AK497" s="18">
        <f t="shared" si="55"/>
        <v>19.449358213784919</v>
      </c>
      <c r="AM497" s="17">
        <f t="shared" si="60"/>
        <v>1.7031810948500445</v>
      </c>
      <c r="AN497" s="18">
        <f t="shared" si="61"/>
        <v>9.7555631299605583</v>
      </c>
      <c r="AP497" s="111">
        <f t="shared" si="56"/>
        <v>45095</v>
      </c>
      <c r="AQ497" s="112">
        <f t="shared" si="57"/>
        <v>-2.9064975173442789</v>
      </c>
      <c r="AR497" s="113">
        <f t="shared" si="65"/>
        <v>-3204.5149503861562</v>
      </c>
    </row>
    <row r="498" spans="2:45" x14ac:dyDescent="0.25">
      <c r="B498" s="103">
        <f t="shared" si="62"/>
        <v>45091</v>
      </c>
      <c r="AB498" s="4">
        <f t="shared" si="63"/>
        <v>9.5092595253640569E-2</v>
      </c>
      <c r="AC498" s="4">
        <f t="shared" si="58"/>
        <v>1.2426008834145117</v>
      </c>
      <c r="AF498" s="129">
        <f t="shared" si="64"/>
        <v>619894689.26873624</v>
      </c>
      <c r="AG498" s="130">
        <f t="shared" si="59"/>
        <v>4.0361399027276397</v>
      </c>
      <c r="AJ498" s="17">
        <f t="shared" si="54"/>
        <v>4.5562713553224032</v>
      </c>
      <c r="AK498" s="18">
        <f t="shared" si="55"/>
        <v>19.389752137211676</v>
      </c>
      <c r="AM498" s="17">
        <f t="shared" si="60"/>
        <v>1.6834482158611657</v>
      </c>
      <c r="AN498" s="18">
        <f t="shared" si="61"/>
        <v>9.7285617170049523</v>
      </c>
      <c r="AP498" s="111">
        <f t="shared" si="56"/>
        <v>45096</v>
      </c>
      <c r="AQ498" s="112">
        <f t="shared" si="57"/>
        <v>-2.8728231394612376</v>
      </c>
      <c r="AR498" s="113">
        <f t="shared" si="65"/>
        <v>-3207.3877735256174</v>
      </c>
    </row>
    <row r="499" spans="2:45" x14ac:dyDescent="0.25">
      <c r="B499" s="103">
        <f t="shared" si="62"/>
        <v>45092</v>
      </c>
      <c r="AB499" s="4">
        <f t="shared" si="63"/>
        <v>9.3953613674016279E-2</v>
      </c>
      <c r="AC499" s="4">
        <f t="shared" si="58"/>
        <v>1.2397542029783739</v>
      </c>
      <c r="AF499" s="129">
        <f t="shared" si="64"/>
        <v>649798741.10361743</v>
      </c>
      <c r="AG499" s="130">
        <f t="shared" si="59"/>
        <v>4.0276078711578789</v>
      </c>
      <c r="AJ499" s="17">
        <f t="shared" si="54"/>
        <v>4.5034828693728279</v>
      </c>
      <c r="AK499" s="18">
        <f t="shared" si="55"/>
        <v>19.330510291595196</v>
      </c>
      <c r="AM499" s="17">
        <f t="shared" si="60"/>
        <v>1.6639439599555081</v>
      </c>
      <c r="AN499" s="18">
        <f t="shared" si="61"/>
        <v>9.7017093603215336</v>
      </c>
      <c r="AP499" s="111">
        <f t="shared" si="56"/>
        <v>45097</v>
      </c>
      <c r="AQ499" s="112">
        <f t="shared" si="57"/>
        <v>-2.8395389094173198</v>
      </c>
      <c r="AR499" s="113">
        <f t="shared" si="65"/>
        <v>-3210.2273124350345</v>
      </c>
    </row>
    <row r="500" spans="2:45" x14ac:dyDescent="0.25">
      <c r="B500" s="103">
        <f t="shared" si="62"/>
        <v>45093</v>
      </c>
      <c r="AB500" s="4">
        <f t="shared" si="63"/>
        <v>9.282827436627715E-2</v>
      </c>
      <c r="AC500" s="4">
        <f t="shared" si="58"/>
        <v>1.236920535678623</v>
      </c>
      <c r="AF500" s="129">
        <f t="shared" si="64"/>
        <v>681145380.41605568</v>
      </c>
      <c r="AG500" s="130">
        <f t="shared" si="59"/>
        <v>4.0191118353691788</v>
      </c>
      <c r="AJ500" s="17">
        <f t="shared" si="54"/>
        <v>4.4513059853300625</v>
      </c>
      <c r="AK500" s="18">
        <f t="shared" si="55"/>
        <v>19.271629348581197</v>
      </c>
      <c r="AM500" s="17">
        <f t="shared" si="60"/>
        <v>1.6446656783298139</v>
      </c>
      <c r="AN500" s="18">
        <f t="shared" si="61"/>
        <v>9.6750048290515736</v>
      </c>
      <c r="AP500" s="111">
        <f t="shared" si="56"/>
        <v>45098</v>
      </c>
      <c r="AQ500" s="112">
        <f t="shared" si="57"/>
        <v>-2.8066403070002486</v>
      </c>
      <c r="AR500" s="113">
        <f t="shared" si="65"/>
        <v>-3213.0339527420347</v>
      </c>
    </row>
    <row r="501" spans="2:45" x14ac:dyDescent="0.25">
      <c r="B501" s="103">
        <f t="shared" si="62"/>
        <v>45094</v>
      </c>
      <c r="AB501" s="4">
        <f t="shared" si="63"/>
        <v>9.1716413928674356E-2</v>
      </c>
      <c r="AC501" s="4">
        <f t="shared" si="58"/>
        <v>1.2340997924875936</v>
      </c>
      <c r="AF501" s="129">
        <f t="shared" si="64"/>
        <v>714004198.39863658</v>
      </c>
      <c r="AG501" s="130">
        <f t="shared" si="59"/>
        <v>4.0106515680471917</v>
      </c>
      <c r="AJ501" s="17">
        <f t="shared" ref="AJ501:AJ564" si="66">$AJ$242*EXP(-$AK$8*(B501-$B$242))</f>
        <v>4.3997336172380335</v>
      </c>
      <c r="AK501" s="18">
        <f t="shared" ref="AK501:AK564" si="67">$AK$242/(1+$AK$19*(B501-$B$242))</f>
        <v>19.213106020245068</v>
      </c>
      <c r="AM501" s="17">
        <f t="shared" si="60"/>
        <v>1.6256107528695811</v>
      </c>
      <c r="AN501" s="18">
        <f t="shared" si="61"/>
        <v>9.6484469058511895</v>
      </c>
      <c r="AP501" s="111">
        <f t="shared" si="56"/>
        <v>45099</v>
      </c>
      <c r="AQ501" s="112">
        <f t="shared" si="57"/>
        <v>-2.7741228643684526</v>
      </c>
      <c r="AR501" s="113">
        <f t="shared" si="65"/>
        <v>-3215.8080756064032</v>
      </c>
    </row>
    <row r="502" spans="2:45" x14ac:dyDescent="0.25">
      <c r="B502" s="103">
        <f t="shared" si="62"/>
        <v>45095</v>
      </c>
      <c r="AB502" s="4">
        <f t="shared" si="63"/>
        <v>9.0617870916620463E-2</v>
      </c>
      <c r="AC502" s="4">
        <f t="shared" si="58"/>
        <v>1.2312918851878671</v>
      </c>
      <c r="AF502" s="129">
        <f t="shared" si="64"/>
        <v>748448143.36035764</v>
      </c>
      <c r="AG502" s="130">
        <f t="shared" si="59"/>
        <v>4.0022268437875432</v>
      </c>
      <c r="AJ502" s="17">
        <f t="shared" si="66"/>
        <v>4.3487587612378222</v>
      </c>
      <c r="AK502" s="18">
        <f t="shared" si="67"/>
        <v>19.154937058479842</v>
      </c>
      <c r="AM502" s="17">
        <f t="shared" si="60"/>
        <v>1.6067765957935127</v>
      </c>
      <c r="AN502" s="18">
        <f t="shared" si="61"/>
        <v>9.6220343867063658</v>
      </c>
      <c r="AP502" s="111">
        <f t="shared" si="56"/>
        <v>45100</v>
      </c>
      <c r="AQ502" s="112">
        <f t="shared" si="57"/>
        <v>-2.7419821654443095</v>
      </c>
      <c r="AR502" s="113">
        <f t="shared" si="65"/>
        <v>-3218.5500577718476</v>
      </c>
    </row>
    <row r="503" spans="2:45" x14ac:dyDescent="0.25">
      <c r="B503" s="103">
        <f t="shared" si="62"/>
        <v>45096</v>
      </c>
      <c r="AB503" s="4">
        <f t="shared" si="63"/>
        <v>8.9532485819247609E-2</v>
      </c>
      <c r="AC503" s="4">
        <f t="shared" si="58"/>
        <v>1.2284967263630757</v>
      </c>
      <c r="AF503" s="129">
        <f t="shared" si="64"/>
        <v>784553682.67570412</v>
      </c>
      <c r="AG503" s="130">
        <f t="shared" si="59"/>
        <v>3.9938374390758153</v>
      </c>
      <c r="AJ503" s="17">
        <f t="shared" si="66"/>
        <v>4.2983744946164926</v>
      </c>
      <c r="AK503" s="18">
        <f t="shared" si="67"/>
        <v>19.097119254395253</v>
      </c>
      <c r="AM503" s="17">
        <f t="shared" si="60"/>
        <v>1.5881606493020748</v>
      </c>
      <c r="AN503" s="18">
        <f t="shared" si="61"/>
        <v>9.5957660807509928</v>
      </c>
      <c r="AP503" s="111">
        <f t="shared" si="56"/>
        <v>45101</v>
      </c>
      <c r="AQ503" s="112">
        <f t="shared" si="57"/>
        <v>-2.710213845314418</v>
      </c>
      <c r="AR503" s="113">
        <f t="shared" si="65"/>
        <v>-3221.2602716171618</v>
      </c>
    </row>
    <row r="504" spans="2:45" x14ac:dyDescent="0.25">
      <c r="B504" s="103">
        <f t="shared" si="62"/>
        <v>45097</v>
      </c>
      <c r="AB504" s="4">
        <f t="shared" si="63"/>
        <v>8.8460101036246422E-2</v>
      </c>
      <c r="AC504" s="4">
        <f t="shared" si="58"/>
        <v>1.2257142293888299</v>
      </c>
      <c r="AF504" s="129">
        <f t="shared" si="64"/>
        <v>822400972.54627454</v>
      </c>
      <c r="AG504" s="130">
        <f t="shared" si="59"/>
        <v>3.9854831322677797</v>
      </c>
      <c r="AJ504" s="17">
        <f t="shared" si="66"/>
        <v>4.2485739748669369</v>
      </c>
      <c r="AK504" s="18">
        <f t="shared" si="67"/>
        <v>19.039649437727675</v>
      </c>
      <c r="AM504" s="17">
        <f t="shared" si="60"/>
        <v>1.5697603852301352</v>
      </c>
      <c r="AN504" s="18">
        <f t="shared" si="61"/>
        <v>9.5696408100878863</v>
      </c>
      <c r="AP504" s="111">
        <f t="shared" si="56"/>
        <v>45102</v>
      </c>
      <c r="AQ504" s="112">
        <f t="shared" si="57"/>
        <v>-2.6788135896368015</v>
      </c>
      <c r="AR504" s="113">
        <f t="shared" si="65"/>
        <v>-3223.9390852067986</v>
      </c>
    </row>
    <row r="505" spans="2:45" x14ac:dyDescent="0.25">
      <c r="B505" s="103">
        <f t="shared" si="62"/>
        <v>45098</v>
      </c>
      <c r="AB505" s="4">
        <f t="shared" si="63"/>
        <v>8.7400560854981546E-2</v>
      </c>
      <c r="AC505" s="4">
        <f t="shared" si="58"/>
        <v>1.2229443084237703</v>
      </c>
      <c r="AF505" s="129">
        <f t="shared" si="64"/>
        <v>862074035.95175397</v>
      </c>
      <c r="AG505" s="130">
        <f t="shared" si="59"/>
        <v>3.9771637035698766</v>
      </c>
      <c r="AJ505" s="17">
        <f t="shared" si="66"/>
        <v>4.1993504387586222</v>
      </c>
      <c r="AK505" s="18">
        <f t="shared" si="67"/>
        <v>18.982524476260654</v>
      </c>
      <c r="AM505" s="17">
        <f t="shared" si="60"/>
        <v>1.551573304703616</v>
      </c>
      <c r="AN505" s="18">
        <f t="shared" si="61"/>
        <v>9.5436574096127273</v>
      </c>
      <c r="AP505" s="111">
        <f t="shared" si="56"/>
        <v>45103</v>
      </c>
      <c r="AQ505" s="112">
        <f t="shared" si="57"/>
        <v>-2.6477771340550063</v>
      </c>
      <c r="AR505" s="113">
        <f t="shared" si="65"/>
        <v>-3226.5868623408537</v>
      </c>
    </row>
    <row r="506" spans="2:45" x14ac:dyDescent="0.25">
      <c r="B506" s="103">
        <f t="shared" si="62"/>
        <v>45099</v>
      </c>
      <c r="AB506" s="4">
        <f t="shared" si="63"/>
        <v>8.6353711427882215E-2</v>
      </c>
      <c r="AC506" s="4">
        <f t="shared" si="58"/>
        <v>1.2201868784007395</v>
      </c>
      <c r="AF506" s="129">
        <f t="shared" si="64"/>
        <v>903660949.18538296</v>
      </c>
      <c r="AG506" s="130">
        <f t="shared" si="59"/>
        <v>3.968878935019942</v>
      </c>
      <c r="AJ506" s="17">
        <f t="shared" si="66"/>
        <v>4.1506972014191028</v>
      </c>
      <c r="AK506" s="18">
        <f t="shared" si="67"/>
        <v>18.925741275255834</v>
      </c>
      <c r="AM506" s="17">
        <f t="shared" si="60"/>
        <v>1.5335969378001379</v>
      </c>
      <c r="AN506" s="18">
        <f t="shared" si="61"/>
        <v>9.5178147268408537</v>
      </c>
      <c r="AP506" s="111">
        <f t="shared" si="56"/>
        <v>45104</v>
      </c>
      <c r="AQ506" s="112">
        <f t="shared" si="57"/>
        <v>-2.6171002636189646</v>
      </c>
      <c r="AR506" s="113">
        <f t="shared" si="65"/>
        <v>-3229.2039626044725</v>
      </c>
    </row>
    <row r="507" spans="2:45" x14ac:dyDescent="0.25">
      <c r="B507" s="103">
        <f t="shared" si="62"/>
        <v>45100</v>
      </c>
      <c r="AB507" s="4">
        <f t="shared" si="63"/>
        <v>8.5319400750103316E-2</v>
      </c>
      <c r="AC507" s="4">
        <f t="shared" si="58"/>
        <v>1.2174418550180737</v>
      </c>
      <c r="AF507" s="129">
        <f t="shared" si="64"/>
        <v>947254037.3879509</v>
      </c>
      <c r="AG507" s="130">
        <f t="shared" si="59"/>
        <v>3.9606286104681701</v>
      </c>
      <c r="AJ507" s="17">
        <f t="shared" si="66"/>
        <v>4.102607655426171</v>
      </c>
      <c r="AK507" s="18">
        <f t="shared" si="67"/>
        <v>18.869296776894092</v>
      </c>
      <c r="AM507" s="17">
        <f t="shared" si="60"/>
        <v>1.5158288432135842</v>
      </c>
      <c r="AN507" s="18">
        <f t="shared" si="61"/>
        <v>9.4921116217368642</v>
      </c>
      <c r="AP507" s="111">
        <f t="shared" si="56"/>
        <v>45105</v>
      </c>
      <c r="AQ507" s="112">
        <f t="shared" si="57"/>
        <v>-2.5867788122125868</v>
      </c>
      <c r="AR507" s="113">
        <f t="shared" si="65"/>
        <v>-3231.7907414166853</v>
      </c>
    </row>
    <row r="508" spans="2:45" x14ac:dyDescent="0.25">
      <c r="B508" s="103">
        <f t="shared" si="62"/>
        <v>45101</v>
      </c>
      <c r="AB508" s="4">
        <f t="shared" si="63"/>
        <v>8.429747863745346E-2</v>
      </c>
      <c r="AC508" s="4">
        <f t="shared" si="58"/>
        <v>1.214709154731012</v>
      </c>
      <c r="AF508" s="129">
        <f t="shared" si="64"/>
        <v>992950079.51450229</v>
      </c>
      <c r="AG508" s="130">
        <f t="shared" si="59"/>
        <v>3.9524125155583163</v>
      </c>
      <c r="AJ508" s="17">
        <f t="shared" si="66"/>
        <v>4.0550752699105264</v>
      </c>
      <c r="AK508" s="18">
        <f t="shared" si="67"/>
        <v>18.813187959726637</v>
      </c>
      <c r="AM508" s="17">
        <f t="shared" si="60"/>
        <v>1.4982666079225573</v>
      </c>
      <c r="AN508" s="18">
        <f t="shared" si="61"/>
        <v>9.4665469665469644</v>
      </c>
      <c r="AP508" s="111">
        <f t="shared" si="56"/>
        <v>45106</v>
      </c>
      <c r="AQ508" s="112">
        <f t="shared" si="57"/>
        <v>-2.5568086619879691</v>
      </c>
      <c r="AR508" s="113">
        <f t="shared" si="65"/>
        <v>-3234.3475500786731</v>
      </c>
    </row>
    <row r="509" spans="2:45" x14ac:dyDescent="0.25">
      <c r="B509" s="103">
        <f t="shared" si="62"/>
        <v>45102</v>
      </c>
      <c r="AB509" s="4">
        <f t="shared" si="63"/>
        <v>8.3287796704588607E-2</v>
      </c>
      <c r="AC509" s="4">
        <f t="shared" si="58"/>
        <v>1.2119886947432195</v>
      </c>
      <c r="AF509" s="129">
        <f t="shared" si="64"/>
        <v>1040850523.1886955</v>
      </c>
      <c r="AG509" s="130">
        <f t="shared" si="59"/>
        <v>3.9442304377091331</v>
      </c>
      <c r="AJ509" s="17">
        <f t="shared" si="66"/>
        <v>4.0080935896688334</v>
      </c>
      <c r="AK509" s="18">
        <f t="shared" si="67"/>
        <v>18.757411838135855</v>
      </c>
      <c r="AM509" s="17">
        <f t="shared" si="60"/>
        <v>1.4809078468626728</v>
      </c>
      <c r="AN509" s="18">
        <f t="shared" si="61"/>
        <v>9.4411196456340392</v>
      </c>
      <c r="AP509" s="111">
        <f t="shared" si="56"/>
        <v>45107</v>
      </c>
      <c r="AQ509" s="112">
        <f t="shared" si="57"/>
        <v>-2.5271857428061608</v>
      </c>
      <c r="AR509" s="113">
        <f t="shared" si="65"/>
        <v>-3236.8747358214791</v>
      </c>
      <c r="AS509" s="110">
        <f>AVERAGE(AQ480:AQ509)</f>
        <v>-3.007666233246769</v>
      </c>
    </row>
    <row r="510" spans="2:45" x14ac:dyDescent="0.25">
      <c r="B510" s="103">
        <f t="shared" si="62"/>
        <v>45103</v>
      </c>
      <c r="AB510" s="4">
        <f t="shared" si="63"/>
        <v>8.2290208343465537E-2</v>
      </c>
      <c r="AC510" s="4">
        <f t="shared" si="58"/>
        <v>1.2092803929984264</v>
      </c>
      <c r="AF510" s="129">
        <f t="shared" si="64"/>
        <v>1091061709.9219058</v>
      </c>
      <c r="AG510" s="130">
        <f t="shared" si="59"/>
        <v>3.936082166096035</v>
      </c>
      <c r="AJ510" s="17">
        <f t="shared" si="66"/>
        <v>3.9616562342870791</v>
      </c>
      <c r="AK510" s="18">
        <f t="shared" si="67"/>
        <v>18.701965461805734</v>
      </c>
      <c r="AM510" s="17">
        <f t="shared" si="60"/>
        <v>1.4637502026026561</v>
      </c>
      <c r="AN510" s="18">
        <f t="shared" si="61"/>
        <v>9.4158285553153469</v>
      </c>
      <c r="AP510" s="111">
        <f t="shared" si="56"/>
        <v>45108</v>
      </c>
      <c r="AQ510" s="112">
        <f t="shared" si="57"/>
        <v>-2.497906031684423</v>
      </c>
      <c r="AR510" s="113">
        <f t="shared" si="65"/>
        <v>-3239.3726418531637</v>
      </c>
    </row>
    <row r="511" spans="2:45" x14ac:dyDescent="0.25">
      <c r="B511" s="103">
        <f t="shared" si="62"/>
        <v>45104</v>
      </c>
      <c r="AB511" s="4">
        <f t="shared" si="63"/>
        <v>8.1304568702054325E-2</v>
      </c>
      <c r="AC511" s="4">
        <f t="shared" si="58"/>
        <v>1.206584168172177</v>
      </c>
      <c r="AF511" s="129">
        <f t="shared" si="64"/>
        <v>1143695111.1969635</v>
      </c>
      <c r="AG511" s="130">
        <f t="shared" si="59"/>
        <v>3.9279674916329892</v>
      </c>
      <c r="AJ511" s="17">
        <f t="shared" si="66"/>
        <v>3.9157568972740595</v>
      </c>
      <c r="AK511" s="18">
        <f t="shared" si="67"/>
        <v>18.646845915201652</v>
      </c>
      <c r="AM511" s="17">
        <f t="shared" si="60"/>
        <v>1.4467913450241854</v>
      </c>
      <c r="AN511" s="18">
        <f t="shared" si="61"/>
        <v>9.3906726037028339</v>
      </c>
      <c r="AP511" s="111">
        <f t="shared" si="56"/>
        <v>45109</v>
      </c>
      <c r="AQ511" s="112">
        <f t="shared" si="57"/>
        <v>-2.4689655522498741</v>
      </c>
      <c r="AR511" s="113">
        <f t="shared" si="65"/>
        <v>-3241.8416074054135</v>
      </c>
    </row>
    <row r="512" spans="2:45" x14ac:dyDescent="0.25">
      <c r="B512" s="103">
        <f t="shared" si="62"/>
        <v>45105</v>
      </c>
      <c r="AB512" s="4">
        <f t="shared" si="63"/>
        <v>8.0330734663305745E-2</v>
      </c>
      <c r="AC512" s="4">
        <f t="shared" si="58"/>
        <v>1.2038999396636894</v>
      </c>
      <c r="AF512" s="129">
        <f t="shared" si="64"/>
        <v>1198867575.9407363</v>
      </c>
      <c r="AG512" s="130">
        <f t="shared" si="59"/>
        <v>3.9198862069546343</v>
      </c>
      <c r="AJ512" s="17">
        <f t="shared" si="66"/>
        <v>3.8703893452049249</v>
      </c>
      <c r="AK512" s="18">
        <f t="shared" si="67"/>
        <v>18.592050317059339</v>
      </c>
      <c r="AM512" s="17">
        <f t="shared" si="60"/>
        <v>1.4300289710054483</v>
      </c>
      <c r="AN512" s="18">
        <f t="shared" si="61"/>
        <v>9.3656507105459976</v>
      </c>
      <c r="AP512" s="111">
        <f t="shared" si="56"/>
        <v>45110</v>
      </c>
      <c r="AQ512" s="112">
        <f t="shared" si="57"/>
        <v>-2.4403603741994768</v>
      </c>
      <c r="AR512" s="113">
        <f t="shared" si="65"/>
        <v>-3244.2819677796128</v>
      </c>
    </row>
    <row r="513" spans="2:44" x14ac:dyDescent="0.25">
      <c r="B513" s="103">
        <f t="shared" si="62"/>
        <v>45106</v>
      </c>
      <c r="AB513" s="4">
        <f t="shared" si="63"/>
        <v>7.9368564824369867E-2</v>
      </c>
      <c r="AC513" s="4">
        <f t="shared" si="58"/>
        <v>1.2012276275878242</v>
      </c>
      <c r="AF513" s="129">
        <f t="shared" si="64"/>
        <v>1256701589.9349229</v>
      </c>
      <c r="AG513" s="130">
        <f t="shared" si="59"/>
        <v>3.911838106398613</v>
      </c>
      <c r="AJ513" s="17">
        <f t="shared" si="66"/>
        <v>3.8255474168746315</v>
      </c>
      <c r="AK513" s="18">
        <f t="shared" si="67"/>
        <v>18.5375758198828</v>
      </c>
      <c r="AM513" s="17">
        <f t="shared" si="60"/>
        <v>1.4134608041083594</v>
      </c>
      <c r="AN513" s="18">
        <f t="shared" si="61"/>
        <v>9.3407618070772518</v>
      </c>
      <c r="AP513" s="111">
        <f t="shared" si="56"/>
        <v>45111</v>
      </c>
      <c r="AQ513" s="112">
        <f t="shared" si="57"/>
        <v>-2.4120866127662719</v>
      </c>
      <c r="AR513" s="113">
        <f t="shared" si="65"/>
        <v>-3246.6940543923793</v>
      </c>
    </row>
    <row r="514" spans="2:44" x14ac:dyDescent="0.25">
      <c r="B514" s="103">
        <f t="shared" si="62"/>
        <v>45107</v>
      </c>
      <c r="AB514" s="4">
        <f t="shared" si="63"/>
        <v>7.841791947606426E-2</v>
      </c>
      <c r="AC514" s="4">
        <f t="shared" si="58"/>
        <v>1.1985671527671595</v>
      </c>
      <c r="AF514" s="129">
        <f t="shared" si="64"/>
        <v>1317325547.7409182</v>
      </c>
      <c r="AG514" s="130">
        <f t="shared" si="59"/>
        <v>3.9038229859881284</v>
      </c>
      <c r="AJ514" s="17">
        <f t="shared" si="66"/>
        <v>3.7812250224612218</v>
      </c>
      <c r="AK514" s="18">
        <f t="shared" si="67"/>
        <v>18.483419609451079</v>
      </c>
      <c r="AM514" s="17">
        <f t="shared" si="60"/>
        <v>1.397084594269411</v>
      </c>
      <c r="AN514" s="18">
        <f t="shared" si="61"/>
        <v>9.3160048358597596</v>
      </c>
      <c r="AP514" s="111">
        <f t="shared" si="56"/>
        <v>45112</v>
      </c>
      <c r="AQ514" s="112">
        <f t="shared" si="57"/>
        <v>-2.3841404281918108</v>
      </c>
      <c r="AR514" s="113">
        <f t="shared" si="65"/>
        <v>-3249.0781948205708</v>
      </c>
    </row>
    <row r="515" spans="2:44" x14ac:dyDescent="0.25">
      <c r="B515" s="103">
        <f t="shared" si="62"/>
        <v>45108</v>
      </c>
      <c r="AB515" s="4">
        <f t="shared" si="63"/>
        <v>7.7478660582588246E-2</v>
      </c>
      <c r="AC515" s="4">
        <f t="shared" si="58"/>
        <v>1.1959184367241706</v>
      </c>
      <c r="AF515" s="129">
        <f t="shared" si="64"/>
        <v>1380874037.7425478</v>
      </c>
      <c r="AG515" s="130">
        <f t="shared" si="59"/>
        <v>3.8958406434147088</v>
      </c>
      <c r="AJ515" s="17">
        <f t="shared" si="66"/>
        <v>3.73741614269878</v>
      </c>
      <c r="AK515" s="18">
        <f t="shared" si="67"/>
        <v>18.429578904333603</v>
      </c>
      <c r="AM515" s="17">
        <f t="shared" si="60"/>
        <v>1.380898117494096</v>
      </c>
      <c r="AN515" s="18">
        <f t="shared" si="61"/>
        <v>9.2913787506376639</v>
      </c>
      <c r="AP515" s="111">
        <f t="shared" si="56"/>
        <v>45113</v>
      </c>
      <c r="AQ515" s="112">
        <f t="shared" si="57"/>
        <v>-2.356518025204684</v>
      </c>
      <c r="AR515" s="113">
        <f t="shared" si="65"/>
        <v>-3251.4347128457757</v>
      </c>
    </row>
    <row r="516" spans="2:44" x14ac:dyDescent="0.25">
      <c r="B516" s="103">
        <f t="shared" si="62"/>
        <v>45109</v>
      </c>
      <c r="AB516" s="4">
        <f t="shared" si="63"/>
        <v>7.655065176147921E-2</v>
      </c>
      <c r="AC516" s="4">
        <f t="shared" si="58"/>
        <v>1.1932814016735138</v>
      </c>
      <c r="AF516" s="129">
        <f t="shared" si="64"/>
        <v>1447488140.9393406</v>
      </c>
      <c r="AG516" s="130">
        <f t="shared" si="59"/>
        <v>3.8878908780211887</v>
      </c>
      <c r="AJ516" s="17">
        <f t="shared" si="66"/>
        <v>3.6941148280599814</v>
      </c>
      <c r="AK516" s="18">
        <f t="shared" si="67"/>
        <v>18.376050955414009</v>
      </c>
      <c r="AM516" s="17">
        <f t="shared" si="60"/>
        <v>1.3648991755548774</v>
      </c>
      <c r="AN516" s="18">
        <f t="shared" si="61"/>
        <v>9.2668825161887121</v>
      </c>
      <c r="AP516" s="111">
        <f t="shared" si="56"/>
        <v>45114</v>
      </c>
      <c r="AQ516" s="112">
        <f t="shared" si="57"/>
        <v>-2.3292156525051038</v>
      </c>
      <c r="AR516" s="113">
        <f t="shared" si="65"/>
        <v>-3253.7639284982806</v>
      </c>
    </row>
    <row r="517" spans="2:44" x14ac:dyDescent="0.25">
      <c r="B517" s="103">
        <f t="shared" si="62"/>
        <v>45110</v>
      </c>
      <c r="AB517" s="4">
        <f t="shared" si="63"/>
        <v>7.5633758263809872E-2</v>
      </c>
      <c r="AC517" s="4">
        <f t="shared" si="58"/>
        <v>1.1906559705144117</v>
      </c>
      <c r="AF517" s="129">
        <f t="shared" si="64"/>
        <v>1517315744.1538289</v>
      </c>
      <c r="AG517" s="130">
        <f t="shared" si="59"/>
        <v>3.8799734907848915</v>
      </c>
      <c r="AJ517" s="17">
        <f t="shared" si="66"/>
        <v>3.6513151979480991</v>
      </c>
      <c r="AK517" s="18">
        <f t="shared" si="67"/>
        <v>18.322833045422211</v>
      </c>
      <c r="AM517" s="17">
        <f t="shared" si="60"/>
        <v>1.3490855956926511</v>
      </c>
      <c r="AN517" s="18">
        <f t="shared" si="61"/>
        <v>9.242515108179175</v>
      </c>
      <c r="AP517" s="111">
        <f t="shared" si="56"/>
        <v>45115</v>
      </c>
      <c r="AQ517" s="112">
        <f t="shared" si="57"/>
        <v>-2.3022296022554478</v>
      </c>
      <c r="AR517" s="113">
        <f t="shared" si="65"/>
        <v>-3256.0661581005361</v>
      </c>
    </row>
    <row r="518" spans="2:44" x14ac:dyDescent="0.25">
      <c r="B518" s="103">
        <f t="shared" si="62"/>
        <v>45111</v>
      </c>
      <c r="AB518" s="4">
        <f t="shared" si="63"/>
        <v>7.4727846954622659E-2</v>
      </c>
      <c r="AC518" s="4">
        <f t="shared" si="58"/>
        <v>1.1880420668231391</v>
      </c>
      <c r="AF518" s="129">
        <f t="shared" si="64"/>
        <v>1590511868.3480518</v>
      </c>
      <c r="AG518" s="130">
        <f t="shared" si="59"/>
        <v>3.8720882843010247</v>
      </c>
      <c r="AJ518" s="17">
        <f t="shared" si="66"/>
        <v>3.6090114398983957</v>
      </c>
      <c r="AK518" s="18">
        <f t="shared" si="67"/>
        <v>18.269922488474592</v>
      </c>
      <c r="AM518" s="17">
        <f t="shared" si="60"/>
        <v>1.333455230321676</v>
      </c>
      <c r="AN518" s="18">
        <f t="shared" si="61"/>
        <v>9.2182755130210712</v>
      </c>
      <c r="AP518" s="111">
        <f t="shared" si="56"/>
        <v>45116</v>
      </c>
      <c r="AQ518" s="112">
        <f t="shared" si="57"/>
        <v>-2.2755562095767194</v>
      </c>
      <c r="AR518" s="113">
        <f t="shared" si="65"/>
        <v>-3258.3417143101128</v>
      </c>
    </row>
    <row r="519" spans="2:44" x14ac:dyDescent="0.25">
      <c r="B519" s="103">
        <f t="shared" si="62"/>
        <v>45112</v>
      </c>
      <c r="AB519" s="4">
        <f t="shared" si="63"/>
        <v>7.3832786293597685E-2</v>
      </c>
      <c r="AC519" s="4">
        <f t="shared" si="58"/>
        <v>1.1854396148456068</v>
      </c>
      <c r="AF519" s="129">
        <f t="shared" si="64"/>
        <v>1667239012.778312</v>
      </c>
      <c r="AG519" s="130">
        <f t="shared" si="59"/>
        <v>3.8642350627662707</v>
      </c>
      <c r="AJ519" s="17">
        <f t="shared" si="66"/>
        <v>3.5671978087887419</v>
      </c>
      <c r="AK519" s="18">
        <f t="shared" si="67"/>
        <v>18.21731662962214</v>
      </c>
      <c r="AM519" s="17">
        <f t="shared" si="60"/>
        <v>1.3180059567379163</v>
      </c>
      <c r="AN519" s="18">
        <f t="shared" si="61"/>
        <v>9.1941627277316318</v>
      </c>
      <c r="AP519" s="111">
        <f t="shared" si="56"/>
        <v>45117</v>
      </c>
      <c r="AQ519" s="112">
        <f t="shared" si="57"/>
        <v>-2.2491918520508256</v>
      </c>
      <c r="AR519" s="113">
        <f t="shared" si="65"/>
        <v>-3260.5909061621637</v>
      </c>
    </row>
    <row r="520" spans="2:44" x14ac:dyDescent="0.25">
      <c r="B520" s="103">
        <f t="shared" si="62"/>
        <v>45113</v>
      </c>
      <c r="AB520" s="4">
        <f t="shared" si="63"/>
        <v>7.2948446315953375E-2</v>
      </c>
      <c r="AC520" s="4">
        <f t="shared" si="58"/>
        <v>1.1828485394900443</v>
      </c>
      <c r="AF520" s="129">
        <f t="shared" si="64"/>
        <v>1747667515.7520559</v>
      </c>
      <c r="AG520" s="130">
        <f t="shared" si="59"/>
        <v>3.8564136319625772</v>
      </c>
      <c r="AJ520" s="17">
        <f t="shared" si="66"/>
        <v>3.5258686260593985</v>
      </c>
      <c r="AK520" s="18">
        <f t="shared" si="67"/>
        <v>18.165012844406384</v>
      </c>
      <c r="AM520" s="17">
        <f t="shared" si="60"/>
        <v>1.3027356768307641</v>
      </c>
      <c r="AN520" s="18">
        <f t="shared" si="61"/>
        <v>9.1701757597949456</v>
      </c>
      <c r="AP520" s="111">
        <f t="shared" si="56"/>
        <v>45118</v>
      </c>
      <c r="AQ520" s="112">
        <f t="shared" si="57"/>
        <v>-2.2231329492286345</v>
      </c>
      <c r="AR520" s="113">
        <f t="shared" si="65"/>
        <v>-3262.8140391113925</v>
      </c>
    </row>
    <row r="521" spans="2:44" x14ac:dyDescent="0.25">
      <c r="B521" s="103">
        <f t="shared" si="62"/>
        <v>45114</v>
      </c>
      <c r="AB521" s="4">
        <f t="shared" si="63"/>
        <v>7.2074698613574822E-2</v>
      </c>
      <c r="AC521" s="4">
        <f t="shared" si="58"/>
        <v>1.1802687663197764</v>
      </c>
      <c r="AF521" s="129">
        <f t="shared" si="64"/>
        <v>1831975932.7879157</v>
      </c>
      <c r="AG521" s="130">
        <f t="shared" si="59"/>
        <v>3.8486237992411541</v>
      </c>
      <c r="AJ521" s="17">
        <f t="shared" si="66"/>
        <v>3.4850182789418236</v>
      </c>
      <c r="AK521" s="18">
        <f t="shared" si="67"/>
        <v>18.1130085384229</v>
      </c>
      <c r="AM521" s="17">
        <f t="shared" si="60"/>
        <v>1.2876423167981008</v>
      </c>
      <c r="AN521" s="18">
        <f t="shared" si="61"/>
        <v>9.1463136270257923</v>
      </c>
      <c r="AP521" s="111">
        <f t="shared" si="56"/>
        <v>45119</v>
      </c>
      <c r="AQ521" s="112">
        <f t="shared" si="57"/>
        <v>-2.197375962143723</v>
      </c>
      <c r="AR521" s="113">
        <f t="shared" si="65"/>
        <v>-3265.0114150735362</v>
      </c>
    </row>
    <row r="522" spans="2:44" x14ac:dyDescent="0.25">
      <c r="B522" s="103">
        <f t="shared" si="62"/>
        <v>45115</v>
      </c>
      <c r="AB522" s="4">
        <f t="shared" si="63"/>
        <v>7.1211416316368861E-2</v>
      </c>
      <c r="AC522" s="4">
        <f t="shared" si="58"/>
        <v>1.1777002215460954</v>
      </c>
      <c r="AF522" s="129">
        <f t="shared" si="64"/>
        <v>1920351433.0183985</v>
      </c>
      <c r="AG522" s="130">
        <f t="shared" si="59"/>
        <v>3.8408653735066456</v>
      </c>
      <c r="AJ522" s="17">
        <f t="shared" si="66"/>
        <v>3.4446412196964324</v>
      </c>
      <c r="AK522" s="18">
        <f t="shared" si="67"/>
        <v>18.061301146892369</v>
      </c>
      <c r="AM522" s="17">
        <f t="shared" si="60"/>
        <v>1.2727238268646661</v>
      </c>
      <c r="AN522" s="18">
        <f t="shared" si="61"/>
        <v>9.1225753574355704</v>
      </c>
      <c r="AP522" s="111">
        <f t="shared" si="56"/>
        <v>45120</v>
      </c>
      <c r="AQ522" s="112">
        <f t="shared" si="57"/>
        <v>-2.1719173928317663</v>
      </c>
      <c r="AR522" s="113">
        <f t="shared" si="65"/>
        <v>-3267.183332466368</v>
      </c>
    </row>
    <row r="523" spans="2:44" x14ac:dyDescent="0.25">
      <c r="B523" s="103">
        <f t="shared" si="62"/>
        <v>45116</v>
      </c>
      <c r="AB523" s="4">
        <f t="shared" si="63"/>
        <v>7.0358474073842395E-2</v>
      </c>
      <c r="AC523" s="4">
        <f t="shared" si="58"/>
        <v>1.1751428320212263</v>
      </c>
      <c r="AF523" s="129">
        <f t="shared" si="64"/>
        <v>2012990214.7151885</v>
      </c>
      <c r="AG523" s="130">
        <f t="shared" si="59"/>
        <v>3.8331381652015137</v>
      </c>
      <c r="AJ523" s="17">
        <f t="shared" si="66"/>
        <v>3.4047319648591716</v>
      </c>
      <c r="AK523" s="18">
        <f t="shared" si="67"/>
        <v>18.00988813423891</v>
      </c>
      <c r="AM523" s="17">
        <f t="shared" si="60"/>
        <v>1.257978181003681</v>
      </c>
      <c r="AN523" s="18">
        <f t="shared" si="61"/>
        <v>9.0989599891003206</v>
      </c>
      <c r="AP523" s="111">
        <f t="shared" si="56"/>
        <v>45121</v>
      </c>
      <c r="AQ523" s="112">
        <f t="shared" si="57"/>
        <v>-2.1467537838554906</v>
      </c>
      <c r="AR523" s="113">
        <f t="shared" si="65"/>
        <v>-3269.3300862502233</v>
      </c>
    </row>
    <row r="524" spans="2:44" x14ac:dyDescent="0.25">
      <c r="B524" s="103">
        <f t="shared" si="62"/>
        <v>45117</v>
      </c>
      <c r="AB524" s="4">
        <f t="shared" si="63"/>
        <v>6.9515748036900943E-2</v>
      </c>
      <c r="AC524" s="4">
        <f t="shared" si="58"/>
        <v>1.1725965252313812</v>
      </c>
      <c r="AF524" s="129">
        <f t="shared" si="64"/>
        <v>2110097940.8597095</v>
      </c>
      <c r="AG524" s="130">
        <f t="shared" si="59"/>
        <v>3.8254419862905933</v>
      </c>
      <c r="AJ524" s="17">
        <f t="shared" si="66"/>
        <v>3.3652850944968344</v>
      </c>
      <c r="AK524" s="18">
        <f t="shared" si="67"/>
        <v>17.95876699367561</v>
      </c>
      <c r="AM524" s="17">
        <f t="shared" si="60"/>
        <v>1.243403376661703</v>
      </c>
      <c r="AN524" s="18">
        <f t="shared" si="61"/>
        <v>9.0754665700308017</v>
      </c>
      <c r="AP524" s="111">
        <f t="shared" si="56"/>
        <v>45122</v>
      </c>
      <c r="AQ524" s="112">
        <f t="shared" si="57"/>
        <v>-2.1218817178351315</v>
      </c>
      <c r="AR524" s="113">
        <f t="shared" si="65"/>
        <v>-3271.4519679680584</v>
      </c>
    </row>
    <row r="525" spans="2:44" x14ac:dyDescent="0.25">
      <c r="B525" s="103">
        <f t="shared" si="62"/>
        <v>45118</v>
      </c>
      <c r="AB525" s="4">
        <f t="shared" si="63"/>
        <v>6.8683115839865513E-2</v>
      </c>
      <c r="AC525" s="4">
        <f t="shared" si="58"/>
        <v>1.1700612292899075</v>
      </c>
      <c r="AF525" s="129">
        <f t="shared" si="64"/>
        <v>2211890195.7257366</v>
      </c>
      <c r="AG525" s="130">
        <f t="shared" si="59"/>
        <v>3.8177766502458432</v>
      </c>
      <c r="AJ525" s="17">
        <f t="shared" si="66"/>
        <v>3.3262952514709929</v>
      </c>
      <c r="AK525" s="18">
        <f t="shared" si="67"/>
        <v>17.907935246797098</v>
      </c>
      <c r="AM525" s="17">
        <f t="shared" si="60"/>
        <v>1.2289974344866641</v>
      </c>
      <c r="AN525" s="18">
        <f t="shared" si="61"/>
        <v>9.0520941580445466</v>
      </c>
      <c r="AP525" s="111">
        <f t="shared" si="56"/>
        <v>45123</v>
      </c>
      <c r="AQ525" s="112">
        <f t="shared" si="57"/>
        <v>-2.0972978169843288</v>
      </c>
      <c r="AR525" s="113">
        <f t="shared" si="65"/>
        <v>-3273.5492657850427</v>
      </c>
    </row>
    <row r="526" spans="2:44" x14ac:dyDescent="0.25">
      <c r="B526" s="103">
        <f t="shared" si="62"/>
        <v>45119</v>
      </c>
      <c r="AB526" s="4">
        <f t="shared" si="63"/>
        <v>6.7860456582705175E-2</v>
      </c>
      <c r="AC526" s="4">
        <f t="shared" si="58"/>
        <v>1.1675368729305216</v>
      </c>
      <c r="AF526" s="129">
        <f t="shared" si="64"/>
        <v>2318592963.4879117</v>
      </c>
      <c r="AG526" s="130">
        <f t="shared" si="59"/>
        <v>3.8101419720312752</v>
      </c>
      <c r="AJ526" s="17">
        <f t="shared" si="66"/>
        <v>3.2877571407104695</v>
      </c>
      <c r="AK526" s="18">
        <f t="shared" si="67"/>
        <v>17.857390443179003</v>
      </c>
      <c r="AM526" s="17">
        <f t="shared" si="60"/>
        <v>1.2147583980590648</v>
      </c>
      <c r="AN526" s="18">
        <f t="shared" si="61"/>
        <v>9.0288418206399257</v>
      </c>
      <c r="AP526" s="111">
        <f t="shared" si="56"/>
        <v>45124</v>
      </c>
      <c r="AQ526" s="112">
        <f t="shared" si="57"/>
        <v>-2.0729987426514045</v>
      </c>
      <c r="AR526" s="113">
        <f t="shared" si="65"/>
        <v>-3275.6222645276939</v>
      </c>
    </row>
    <row r="527" spans="2:44" x14ac:dyDescent="0.25">
      <c r="B527" s="103">
        <f t="shared" si="62"/>
        <v>45120</v>
      </c>
      <c r="AB527" s="4">
        <f t="shared" si="63"/>
        <v>6.7047650813481616E-2</v>
      </c>
      <c r="AC527" s="4">
        <f t="shared" si="58"/>
        <v>1.1650233855006316</v>
      </c>
      <c r="AF527" s="129">
        <f t="shared" si="64"/>
        <v>2430443129.9184704</v>
      </c>
      <c r="AG527" s="130">
        <f t="shared" si="59"/>
        <v>3.8025377680880665</v>
      </c>
      <c r="AJ527" s="17">
        <f t="shared" si="66"/>
        <v>3.2496655284922307</v>
      </c>
      <c r="AK527" s="18">
        <f t="shared" si="67"/>
        <v>17.807130159984197</v>
      </c>
      <c r="AM527" s="17">
        <f t="shared" si="60"/>
        <v>1.2006843336262778</v>
      </c>
      <c r="AN527" s="18">
        <f t="shared" si="61"/>
        <v>9.005708634872116</v>
      </c>
      <c r="AP527" s="111">
        <f t="shared" si="56"/>
        <v>45125</v>
      </c>
      <c r="AQ527" s="112">
        <f t="shared" si="57"/>
        <v>-2.0489811948659531</v>
      </c>
      <c r="AR527" s="113">
        <f t="shared" si="65"/>
        <v>-3277.6712457225599</v>
      </c>
    </row>
    <row r="528" spans="2:44" x14ac:dyDescent="0.25">
      <c r="B528" s="103">
        <f t="shared" si="62"/>
        <v>45121</v>
      </c>
      <c r="AB528" s="4">
        <f t="shared" si="63"/>
        <v>6.6244580511004916E-2</v>
      </c>
      <c r="AC528" s="4">
        <f t="shared" si="58"/>
        <v>1.1625206969547455</v>
      </c>
      <c r="AF528" s="129">
        <f t="shared" si="64"/>
        <v>2547689008.2862134</v>
      </c>
      <c r="AG528" s="130">
        <f t="shared" si="59"/>
        <v>3.7949638563198449</v>
      </c>
      <c r="AJ528" s="17">
        <f t="shared" si="66"/>
        <v>3.2120152417306151</v>
      </c>
      <c r="AK528" s="18">
        <f t="shared" si="67"/>
        <v>17.757152001575651</v>
      </c>
      <c r="AM528" s="17">
        <f t="shared" si="60"/>
        <v>1.1867733298399332</v>
      </c>
      <c r="AN528" s="18">
        <f t="shared" si="61"/>
        <v>8.9826936872309897</v>
      </c>
      <c r="AP528" s="111">
        <f t="shared" ref="AP528:AP571" si="68">AP527+$C$212</f>
        <v>45126</v>
      </c>
      <c r="AQ528" s="112">
        <f t="shared" ref="AQ528:AQ571" si="69">AM528-AJ528</f>
        <v>-2.0252419118906819</v>
      </c>
      <c r="AR528" s="113">
        <f t="shared" si="65"/>
        <v>-3279.6964876344505</v>
      </c>
    </row>
    <row r="529" spans="2:45" x14ac:dyDescent="0.25">
      <c r="B529" s="103">
        <f t="shared" si="62"/>
        <v>45122</v>
      </c>
      <c r="AB529" s="4">
        <f t="shared" si="63"/>
        <v>6.5451129067696193E-2</v>
      </c>
      <c r="AC529" s="4">
        <f t="shared" si="58"/>
        <v>1.160028737847965</v>
      </c>
      <c r="AF529" s="129">
        <f t="shared" si="64"/>
        <v>2670590890.6250048</v>
      </c>
      <c r="AG529" s="130">
        <f t="shared" si="59"/>
        <v>3.7874200560781563</v>
      </c>
      <c r="AJ529" s="17">
        <f t="shared" si="66"/>
        <v>3.1748011672747887</v>
      </c>
      <c r="AK529" s="18">
        <f t="shared" si="67"/>
        <v>17.70745359913581</v>
      </c>
      <c r="AM529" s="17">
        <f t="shared" si="60"/>
        <v>1.1730234974963429</v>
      </c>
      <c r="AN529" s="18">
        <f t="shared" si="61"/>
        <v>8.9597960735208613</v>
      </c>
      <c r="AP529" s="111">
        <f t="shared" si="68"/>
        <v>45127</v>
      </c>
      <c r="AQ529" s="112">
        <f t="shared" si="69"/>
        <v>-2.0017776697784457</v>
      </c>
      <c r="AR529" s="113">
        <f t="shared" si="65"/>
        <v>-3281.6982653042287</v>
      </c>
    </row>
    <row r="530" spans="2:45" x14ac:dyDescent="0.25">
      <c r="B530" s="103">
        <f t="shared" si="62"/>
        <v>45123</v>
      </c>
      <c r="AB530" s="4">
        <f t="shared" si="63"/>
        <v>6.4667181272656193E-2</v>
      </c>
      <c r="AC530" s="4">
        <f t="shared" si="58"/>
        <v>1.1575474393295608</v>
      </c>
      <c r="AF530" s="129">
        <f t="shared" si="64"/>
        <v>2799421625.5958343</v>
      </c>
      <c r="AG530" s="130">
        <f t="shared" si="59"/>
        <v>3.7799061881481038</v>
      </c>
      <c r="AJ530" s="17">
        <f t="shared" si="66"/>
        <v>3.1380182512143553</v>
      </c>
      <c r="AK530" s="18">
        <f t="shared" si="67"/>
        <v>17.658032610292313</v>
      </c>
      <c r="AM530" s="17">
        <f t="shared" si="60"/>
        <v>1.1594329692799379</v>
      </c>
      <c r="AN530" s="18">
        <f t="shared" si="61"/>
        <v>8.9370148987420794</v>
      </c>
      <c r="AP530" s="111">
        <f t="shared" si="68"/>
        <v>45128</v>
      </c>
      <c r="AQ530" s="112">
        <f t="shared" si="69"/>
        <v>-1.9785852819344174</v>
      </c>
      <c r="AR530" s="113">
        <f t="shared" si="65"/>
        <v>-3283.6768505861633</v>
      </c>
    </row>
    <row r="531" spans="2:45" x14ac:dyDescent="0.25">
      <c r="B531" s="103">
        <f t="shared" si="62"/>
        <v>45124</v>
      </c>
      <c r="AB531" s="4">
        <f t="shared" si="63"/>
        <v>6.389262329493646E-2</v>
      </c>
      <c r="AC531" s="4">
        <f t="shared" si="58"/>
        <v>1.1550767331366332</v>
      </c>
      <c r="AF531" s="129">
        <f t="shared" si="64"/>
        <v>2934467224.2252703</v>
      </c>
      <c r="AG531" s="130">
        <f t="shared" si="59"/>
        <v>3.772422074734151</v>
      </c>
      <c r="AJ531" s="17">
        <f t="shared" si="66"/>
        <v>3.1016614981929997</v>
      </c>
      <c r="AK531" s="18">
        <f t="shared" si="67"/>
        <v>17.608886718749996</v>
      </c>
      <c r="AM531" s="17">
        <f t="shared" si="60"/>
        <v>1.1459998995096727</v>
      </c>
      <c r="AN531" s="18">
        <f t="shared" si="61"/>
        <v>8.9143492769744146</v>
      </c>
      <c r="AP531" s="111">
        <f t="shared" si="68"/>
        <v>45129</v>
      </c>
      <c r="AQ531" s="112">
        <f t="shared" si="69"/>
        <v>-1.955661598683327</v>
      </c>
      <c r="AR531" s="113">
        <f t="shared" si="65"/>
        <v>-3285.6325121848467</v>
      </c>
    </row>
    <row r="532" spans="2:45" x14ac:dyDescent="0.25">
      <c r="B532" s="103">
        <f t="shared" si="62"/>
        <v>45125</v>
      </c>
      <c r="AB532" s="4">
        <f t="shared" si="63"/>
        <v>6.3127342667010602E-2</v>
      </c>
      <c r="AC532" s="4">
        <f t="shared" ref="AC532:AC572" si="70">$AC$15/(1+$AC$19*(B532-$AA$15))</f>
        <v>1.1526165515878508</v>
      </c>
      <c r="AF532" s="129">
        <f t="shared" si="64"/>
        <v>3076027494.8649545</v>
      </c>
      <c r="AG532" s="130">
        <f t="shared" ref="AG532:AG572" si="71">$AG$15/(1+$AG$19*(B532-$AE$15))</f>
        <v>3.764967539446102</v>
      </c>
      <c r="AJ532" s="17">
        <f t="shared" si="66"/>
        <v>3.0657259707300804</v>
      </c>
      <c r="AK532" s="18">
        <f t="shared" si="67"/>
        <v>17.560013633929003</v>
      </c>
      <c r="AM532" s="17">
        <f t="shared" ref="AM532:AM572" si="72">$AJ$207*EXP(-$AK$8*(B537-$B$212))</f>
        <v>1.1327224638883697</v>
      </c>
      <c r="AN532" s="18">
        <f t="shared" ref="AN532:AN572" si="73">$AK$207/(1+$AK$19*(B537-$B$212))</f>
        <v>8.8917983312622031</v>
      </c>
      <c r="AP532" s="111">
        <f t="shared" si="68"/>
        <v>45130</v>
      </c>
      <c r="AQ532" s="112">
        <f t="shared" si="69"/>
        <v>-1.9330035068417106</v>
      </c>
      <c r="AR532" s="113">
        <f t="shared" si="65"/>
        <v>-3287.5655156916882</v>
      </c>
    </row>
    <row r="533" spans="2:45" x14ac:dyDescent="0.25">
      <c r="B533" s="103">
        <f t="shared" si="62"/>
        <v>45126</v>
      </c>
      <c r="AB533" s="4">
        <f t="shared" si="63"/>
        <v>6.2371228268443824E-2</v>
      </c>
      <c r="AC533" s="4">
        <f t="shared" si="70"/>
        <v>1.1501668275772707</v>
      </c>
      <c r="AF533" s="129">
        <f t="shared" si="64"/>
        <v>3224416708.7820358</v>
      </c>
      <c r="AG533" s="130">
        <f t="shared" si="71"/>
        <v>3.7575424072852415</v>
      </c>
      <c r="AJ533" s="17">
        <f t="shared" si="66"/>
        <v>3.0302067885500983</v>
      </c>
      <c r="AK533" s="18">
        <f t="shared" si="67"/>
        <v>17.511411090608913</v>
      </c>
      <c r="AM533" s="17">
        <f t="shared" si="72"/>
        <v>1.119598859254969</v>
      </c>
      <c r="AN533" s="18">
        <f t="shared" si="73"/>
        <v>8.8693611935012608</v>
      </c>
      <c r="AP533" s="111">
        <f t="shared" si="68"/>
        <v>45131</v>
      </c>
      <c r="AQ533" s="112">
        <f t="shared" si="69"/>
        <v>-1.9106079292951292</v>
      </c>
      <c r="AR533" s="113">
        <f t="shared" si="65"/>
        <v>-3289.4761236209833</v>
      </c>
    </row>
    <row r="534" spans="2:45" x14ac:dyDescent="0.25">
      <c r="B534" s="103">
        <f t="shared" ref="B534:B597" si="74">B533+$C$212</f>
        <v>45127</v>
      </c>
      <c r="AB534" s="4">
        <f t="shared" ref="AB534:AB572" si="75">$AC$4*EXP(-$AC$8*(B534-$AA$4))</f>
        <v>6.1624170309758239E-2</v>
      </c>
      <c r="AC534" s="4">
        <f t="shared" si="70"/>
        <v>1.1477274945682372</v>
      </c>
      <c r="AF534" s="129">
        <f t="shared" si="64"/>
        <v>3379964297.857873</v>
      </c>
      <c r="AG534" s="130">
        <f t="shared" si="71"/>
        <v>3.7501465046306421</v>
      </c>
      <c r="AJ534" s="17">
        <f t="shared" si="66"/>
        <v>2.9950991279199148</v>
      </c>
      <c r="AK534" s="18">
        <f t="shared" si="67"/>
        <v>17.463076848578758</v>
      </c>
      <c r="AM534" s="17">
        <f t="shared" si="72"/>
        <v>1.1066273033396479</v>
      </c>
      <c r="AN534" s="18">
        <f t="shared" si="73"/>
        <v>8.8470370043274738</v>
      </c>
      <c r="AP534" s="111">
        <f t="shared" si="68"/>
        <v>45132</v>
      </c>
      <c r="AQ534" s="112">
        <f t="shared" si="69"/>
        <v>-1.888471824580267</v>
      </c>
      <c r="AR534" s="113">
        <f t="shared" si="65"/>
        <v>-3291.3645954455637</v>
      </c>
    </row>
    <row r="535" spans="2:45" x14ac:dyDescent="0.25">
      <c r="B535" s="103">
        <f t="shared" si="74"/>
        <v>45128</v>
      </c>
      <c r="AB535" s="4">
        <f t="shared" si="75"/>
        <v>6.0886060316490784E-2</v>
      </c>
      <c r="AC535" s="4">
        <f t="shared" si="70"/>
        <v>1.145298486587357</v>
      </c>
      <c r="AF535" s="129">
        <f t="shared" ref="AF535:AF572" si="76">$AG$4*EXP(-$AG$8*(B535-$AE$4))</f>
        <v>3543015585.9442778</v>
      </c>
      <c r="AG535" s="130">
        <f t="shared" si="71"/>
        <v>3.7427796592256297</v>
      </c>
      <c r="AJ535" s="17">
        <f t="shared" si="66"/>
        <v>2.9603982209936648</v>
      </c>
      <c r="AK535" s="18">
        <f t="shared" si="67"/>
        <v>17.415008692292833</v>
      </c>
      <c r="AM535" s="17">
        <f t="shared" si="72"/>
        <v>1.0938060345217757</v>
      </c>
      <c r="AN535" s="18">
        <f t="shared" si="73"/>
        <v>8.8248249130070899</v>
      </c>
      <c r="AP535" s="111">
        <f t="shared" si="68"/>
        <v>45133</v>
      </c>
      <c r="AQ535" s="112">
        <f t="shared" si="69"/>
        <v>-1.8665921864718891</v>
      </c>
      <c r="AR535" s="113">
        <f t="shared" si="65"/>
        <v>-3293.2311876320355</v>
      </c>
    </row>
    <row r="536" spans="2:45" x14ac:dyDescent="0.25">
      <c r="B536" s="103">
        <f t="shared" si="74"/>
        <v>45129</v>
      </c>
      <c r="AB536" s="4">
        <f t="shared" si="75"/>
        <v>6.0156791113442909E-2</v>
      </c>
      <c r="AC536" s="4">
        <f t="shared" si="70"/>
        <v>1.1428797382185525</v>
      </c>
      <c r="AF536" s="129">
        <f t="shared" si="76"/>
        <v>3713932555.5005851</v>
      </c>
      <c r="AG536" s="130">
        <f t="shared" si="71"/>
        <v>3.7354417001644125</v>
      </c>
      <c r="AJ536" s="17">
        <f t="shared" si="66"/>
        <v>2.9260993551652459</v>
      </c>
      <c r="AK536" s="18">
        <f t="shared" si="67"/>
        <v>17.367204430532141</v>
      </c>
      <c r="AM536" s="17">
        <f t="shared" si="72"/>
        <v>1.0811333115906745</v>
      </c>
      <c r="AN536" s="18">
        <f t="shared" si="73"/>
        <v>8.8027240773286461</v>
      </c>
      <c r="AP536" s="111">
        <f t="shared" si="68"/>
        <v>45134</v>
      </c>
      <c r="AQ536" s="112">
        <f t="shared" si="69"/>
        <v>-1.8449660435745714</v>
      </c>
      <c r="AR536" s="113">
        <f t="shared" si="65"/>
        <v>-3295.0761536756099</v>
      </c>
    </row>
    <row r="537" spans="2:45" x14ac:dyDescent="0.25">
      <c r="B537" s="103">
        <f t="shared" si="74"/>
        <v>45130</v>
      </c>
      <c r="AB537" s="4">
        <f t="shared" si="75"/>
        <v>5.9436256809118161E-2</v>
      </c>
      <c r="AC537" s="4">
        <f t="shared" si="70"/>
        <v>1.1404711845971882</v>
      </c>
      <c r="AF537" s="129">
        <f t="shared" si="76"/>
        <v>3893094651.2139006</v>
      </c>
      <c r="AG537" s="130">
        <f t="shared" si="71"/>
        <v>3.7281324578788615</v>
      </c>
      <c r="AJ537" s="17">
        <f t="shared" si="66"/>
        <v>2.8921978724283233</v>
      </c>
      <c r="AK537" s="18">
        <f t="shared" si="67"/>
        <v>17.319661896071459</v>
      </c>
      <c r="AM537" s="17">
        <f t="shared" si="72"/>
        <v>1.0686074135091534</v>
      </c>
      <c r="AN537" s="18">
        <f t="shared" si="73"/>
        <v>8.7807336634965143</v>
      </c>
      <c r="AP537" s="111">
        <f t="shared" si="68"/>
        <v>45135</v>
      </c>
      <c r="AQ537" s="112">
        <f t="shared" si="69"/>
        <v>-1.8235904589191698</v>
      </c>
      <c r="AR537" s="113">
        <f t="shared" si="65"/>
        <v>-3296.8997441345291</v>
      </c>
    </row>
    <row r="538" spans="2:45" x14ac:dyDescent="0.25">
      <c r="B538" s="103">
        <f t="shared" si="74"/>
        <v>45131</v>
      </c>
      <c r="AB538" s="4">
        <f t="shared" si="75"/>
        <v>5.8724352780346607E-2</v>
      </c>
      <c r="AC538" s="4">
        <f t="shared" si="70"/>
        <v>1.1380727614042727</v>
      </c>
      <c r="AF538" s="129">
        <f t="shared" si="76"/>
        <v>4080899622.3862362</v>
      </c>
      <c r="AG538" s="130">
        <f t="shared" si="71"/>
        <v>3.7208517641254519</v>
      </c>
      <c r="AJ538" s="17">
        <f t="shared" si="66"/>
        <v>2.8586891687437346</v>
      </c>
      <c r="AK538" s="18">
        <f t="shared" si="67"/>
        <v>17.272378945351786</v>
      </c>
      <c r="AM538" s="17">
        <f t="shared" si="72"/>
        <v>1.0562266391797792</v>
      </c>
      <c r="AN538" s="18">
        <f t="shared" si="73"/>
        <v>8.7588528460260537</v>
      </c>
      <c r="AP538" s="111">
        <f t="shared" si="68"/>
        <v>45136</v>
      </c>
      <c r="AQ538" s="112">
        <f t="shared" si="69"/>
        <v>-1.8024625295639554</v>
      </c>
      <c r="AR538" s="113">
        <f t="shared" si="65"/>
        <v>-3298.702206664093</v>
      </c>
    </row>
    <row r="539" spans="2:45" x14ac:dyDescent="0.25">
      <c r="B539" s="103">
        <f t="shared" si="74"/>
        <v>45132</v>
      </c>
      <c r="AB539" s="4">
        <f t="shared" si="75"/>
        <v>5.8020975657093549E-2</v>
      </c>
      <c r="AC539" s="4">
        <f t="shared" si="70"/>
        <v>1.135684404860734</v>
      </c>
      <c r="AF539" s="129">
        <f t="shared" si="76"/>
        <v>4277764405.9589672</v>
      </c>
      <c r="AG539" s="130">
        <f t="shared" si="71"/>
        <v>3.7135994519723523</v>
      </c>
      <c r="AJ539" s="17">
        <f t="shared" si="66"/>
        <v>2.8255686934142434</v>
      </c>
      <c r="AK539" s="18">
        <f t="shared" si="67"/>
        <v>17.225353458158192</v>
      </c>
      <c r="AM539" s="17">
        <f t="shared" si="72"/>
        <v>1.043989307213856</v>
      </c>
      <c r="AN539" s="18">
        <f t="shared" si="73"/>
        <v>8.7370808076403108</v>
      </c>
      <c r="AP539" s="111">
        <f t="shared" si="68"/>
        <v>45137</v>
      </c>
      <c r="AQ539" s="112">
        <f t="shared" si="69"/>
        <v>-1.7815793862003875</v>
      </c>
      <c r="AR539" s="113">
        <f t="shared" si="65"/>
        <v>-3300.4837860502935</v>
      </c>
    </row>
    <row r="540" spans="2:45" x14ac:dyDescent="0.25">
      <c r="B540" s="103">
        <f t="shared" si="74"/>
        <v>45133</v>
      </c>
      <c r="AB540" s="4">
        <f t="shared" si="75"/>
        <v>5.7326023307449604E-2</v>
      </c>
      <c r="AC540" s="4">
        <f t="shared" si="70"/>
        <v>1.1333060517217641</v>
      </c>
      <c r="AF540" s="129">
        <f t="shared" si="76"/>
        <v>4484126052.1348858</v>
      </c>
      <c r="AG540" s="130">
        <f t="shared" si="71"/>
        <v>3.7063753557866663</v>
      </c>
      <c r="AJ540" s="17">
        <f t="shared" si="66"/>
        <v>2.792831948466509</v>
      </c>
      <c r="AK540" s="18">
        <f t="shared" si="67"/>
        <v>17.178583337302907</v>
      </c>
      <c r="AM540" s="17">
        <f t="shared" si="72"/>
        <v>1.0318937557030823</v>
      </c>
      <c r="AN540" s="18">
        <f t="shared" si="73"/>
        <v>8.7154167391682602</v>
      </c>
      <c r="AP540" s="111">
        <f t="shared" si="68"/>
        <v>45138</v>
      </c>
      <c r="AQ540" s="112">
        <f t="shared" si="69"/>
        <v>-1.7609381927634267</v>
      </c>
      <c r="AR540" s="113">
        <f t="shared" si="65"/>
        <v>-3302.2447242430567</v>
      </c>
      <c r="AS540" s="110">
        <f>AVERAGE(AQ510:AQ540)</f>
        <v>-2.1087093039218856</v>
      </c>
    </row>
    <row r="541" spans="2:45" x14ac:dyDescent="0.25">
      <c r="B541" s="103">
        <f t="shared" si="74"/>
        <v>45134</v>
      </c>
      <c r="AB541" s="4">
        <f t="shared" si="75"/>
        <v>5.663939482280108E-2</v>
      </c>
      <c r="AC541" s="4">
        <f t="shared" si="70"/>
        <v>1.1309376392712387</v>
      </c>
      <c r="AF541" s="129">
        <f t="shared" si="76"/>
        <v>4700442694.6525955</v>
      </c>
      <c r="AG541" s="130">
        <f t="shared" si="71"/>
        <v>3.6991793112218252</v>
      </c>
      <c r="AJ541" s="17">
        <f t="shared" si="66"/>
        <v>2.7604744880402485</v>
      </c>
      <c r="AK541" s="18">
        <f t="shared" si="67"/>
        <v>17.132066508313539</v>
      </c>
      <c r="AM541" s="17">
        <f t="shared" si="72"/>
        <v>1.0199383419938537</v>
      </c>
      <c r="AN541" s="18">
        <f t="shared" si="73"/>
        <v>8.6938598394445634</v>
      </c>
      <c r="AP541" s="111">
        <f t="shared" si="68"/>
        <v>45139</v>
      </c>
      <c r="AQ541" s="112">
        <f t="shared" si="69"/>
        <v>-1.7405361460463948</v>
      </c>
      <c r="AR541" s="113">
        <f t="shared" si="65"/>
        <v>-3303.9852603891031</v>
      </c>
    </row>
    <row r="542" spans="2:45" x14ac:dyDescent="0.25">
      <c r="B542" s="103">
        <f t="shared" si="74"/>
        <v>45135</v>
      </c>
      <c r="AB542" s="4">
        <f t="shared" si="75"/>
        <v>5.5960990503178015E-2</v>
      </c>
      <c r="AC542" s="4">
        <f t="shared" si="70"/>
        <v>1.1285791053162024</v>
      </c>
      <c r="AF542" s="129">
        <f t="shared" si="76"/>
        <v>4927194567.8676968</v>
      </c>
      <c r="AG542" s="130">
        <f t="shared" si="71"/>
        <v>3.6920111552051202</v>
      </c>
      <c r="AJ542" s="17">
        <f t="shared" si="66"/>
        <v>2.7284919177844515</v>
      </c>
      <c r="AK542" s="18">
        <f t="shared" si="67"/>
        <v>17.085800919126356</v>
      </c>
      <c r="AM542" s="17">
        <f t="shared" si="72"/>
        <v>1.00812144246418</v>
      </c>
      <c r="AN542" s="18">
        <f t="shared" si="73"/>
        <v>8.6724093152108033</v>
      </c>
      <c r="AP542" s="111">
        <f t="shared" si="68"/>
        <v>45140</v>
      </c>
      <c r="AQ542" s="112">
        <f t="shared" si="69"/>
        <v>-1.7203704753202715</v>
      </c>
      <c r="AR542" s="113">
        <f t="shared" si="65"/>
        <v>-3305.7056308644233</v>
      </c>
    </row>
    <row r="543" spans="2:45" x14ac:dyDescent="0.25">
      <c r="B543" s="103">
        <f t="shared" si="74"/>
        <v>45136</v>
      </c>
      <c r="AB543" s="4">
        <f t="shared" si="75"/>
        <v>5.5290711842777181E-2</v>
      </c>
      <c r="AC543" s="4">
        <f t="shared" si="70"/>
        <v>1.1262303881814264</v>
      </c>
      <c r="AF543" s="129">
        <f t="shared" si="76"/>
        <v>5164885072.8982582</v>
      </c>
      <c r="AG543" s="130">
        <f t="shared" si="71"/>
        <v>3.6848707259253901</v>
      </c>
      <c r="AJ543" s="17">
        <f t="shared" si="66"/>
        <v>2.6968798942606029</v>
      </c>
      <c r="AK543" s="18">
        <f t="shared" si="67"/>
        <v>17.039784539784534</v>
      </c>
      <c r="AM543" s="17">
        <f t="shared" si="72"/>
        <v>0.99644145230318604</v>
      </c>
      <c r="AN543" s="18">
        <f t="shared" si="73"/>
        <v>8.6510643810181769</v>
      </c>
      <c r="AP543" s="111">
        <f t="shared" si="68"/>
        <v>45141</v>
      </c>
      <c r="AQ543" s="112">
        <f t="shared" si="69"/>
        <v>-1.700438441957417</v>
      </c>
      <c r="AR543" s="113">
        <f t="shared" si="65"/>
        <v>-3307.4060693063807</v>
      </c>
    </row>
    <row r="544" spans="2:45" x14ac:dyDescent="0.25">
      <c r="B544" s="103">
        <f t="shared" si="74"/>
        <v>45137</v>
      </c>
      <c r="AB544" s="4">
        <f t="shared" si="75"/>
        <v>5.4628461515658977E-2</v>
      </c>
      <c r="AC544" s="4">
        <f t="shared" si="70"/>
        <v>1.1238914267040312</v>
      </c>
      <c r="AF544" s="129">
        <f t="shared" si="76"/>
        <v>5414041895.2019835</v>
      </c>
      <c r="AG544" s="130">
        <f t="shared" si="71"/>
        <v>3.6777578628208403</v>
      </c>
      <c r="AJ544" s="17">
        <f t="shared" si="66"/>
        <v>2.6656341243528114</v>
      </c>
      <c r="AK544" s="18">
        <f t="shared" si="67"/>
        <v>16.994015362141273</v>
      </c>
      <c r="AM544" s="17">
        <f t="shared" si="72"/>
        <v>0.98489678529316804</v>
      </c>
      <c r="AN544" s="18">
        <f t="shared" si="73"/>
        <v>8.6298242591316328</v>
      </c>
      <c r="AP544" s="111">
        <f t="shared" si="68"/>
        <v>45142</v>
      </c>
      <c r="AQ544" s="112">
        <f t="shared" si="69"/>
        <v>-1.6807373390596434</v>
      </c>
      <c r="AR544" s="113">
        <f t="shared" si="65"/>
        <v>-3309.0868066454404</v>
      </c>
    </row>
    <row r="545" spans="2:44" x14ac:dyDescent="0.25">
      <c r="B545" s="103">
        <f t="shared" si="74"/>
        <v>45138</v>
      </c>
      <c r="AB545" s="4">
        <f t="shared" si="75"/>
        <v>5.397414336161567E-2</v>
      </c>
      <c r="AC545" s="4">
        <f t="shared" si="70"/>
        <v>1.1215621602281785</v>
      </c>
      <c r="AF545" s="129">
        <f t="shared" si="76"/>
        <v>5675218176.0656147</v>
      </c>
      <c r="AG545" s="130">
        <f t="shared" si="71"/>
        <v>3.6706724065670109</v>
      </c>
      <c r="AJ545" s="17">
        <f t="shared" si="66"/>
        <v>2.634750364684781</v>
      </c>
      <c r="AK545" s="18">
        <f t="shared" si="67"/>
        <v>16.948491399567626</v>
      </c>
      <c r="AM545" s="17">
        <f t="shared" si="72"/>
        <v>0.97348587359417593</v>
      </c>
      <c r="AN545" s="18">
        <f t="shared" si="73"/>
        <v>8.6086881794353953</v>
      </c>
      <c r="AP545" s="111">
        <f t="shared" si="68"/>
        <v>45143</v>
      </c>
      <c r="AQ545" s="112">
        <f t="shared" si="69"/>
        <v>-1.6612644910906051</v>
      </c>
      <c r="AR545" s="113">
        <f t="shared" ref="AR545:AR571" si="77">AQ545+AR544</f>
        <v>-3310.7480711365311</v>
      </c>
    </row>
    <row r="546" spans="2:44" x14ac:dyDescent="0.25">
      <c r="B546" s="103">
        <f t="shared" si="74"/>
        <v>45139</v>
      </c>
      <c r="AB546" s="4">
        <f t="shared" si="75"/>
        <v>5.3327662372208325E-2</v>
      </c>
      <c r="AC546" s="4">
        <f t="shared" si="70"/>
        <v>1.1192425285998262</v>
      </c>
      <c r="AF546" s="129">
        <f t="shared" si="76"/>
        <v>5948993740.6079197</v>
      </c>
      <c r="AG546" s="130">
        <f t="shared" si="71"/>
        <v>3.6636141990648805</v>
      </c>
      <c r="AJ546" s="17">
        <f t="shared" si="66"/>
        <v>2.6042244210435337</v>
      </c>
      <c r="AK546" s="18">
        <f t="shared" si="67"/>
        <v>16.903210686665101</v>
      </c>
      <c r="AM546" s="17">
        <f t="shared" si="72"/>
        <v>0.96220716753109092</v>
      </c>
      <c r="AN546" s="18">
        <f t="shared" si="73"/>
        <v>8.5876553793399033</v>
      </c>
      <c r="AP546" s="111">
        <f t="shared" si="68"/>
        <v>45144</v>
      </c>
      <c r="AQ546" s="112">
        <f t="shared" si="69"/>
        <v>-1.6420172535124427</v>
      </c>
      <c r="AR546" s="113">
        <f t="shared" si="77"/>
        <v>-3312.3900883900433</v>
      </c>
    </row>
    <row r="547" spans="2:44" x14ac:dyDescent="0.25">
      <c r="B547" s="103">
        <f t="shared" si="74"/>
        <v>45140</v>
      </c>
      <c r="AB547" s="4">
        <f t="shared" si="75"/>
        <v>5.2688924676971817E-2</v>
      </c>
      <c r="AC547" s="4">
        <f t="shared" si="70"/>
        <v>1.1169324721615526</v>
      </c>
      <c r="AF547" s="129">
        <f t="shared" si="76"/>
        <v>6235976385.0218744</v>
      </c>
      <c r="AG547" s="130">
        <f t="shared" si="71"/>
        <v>3.6565830834291049</v>
      </c>
      <c r="AJ547" s="17">
        <f t="shared" si="66"/>
        <v>2.5740521478098071</v>
      </c>
      <c r="AK547" s="18">
        <f t="shared" si="67"/>
        <v>16.858171278982795</v>
      </c>
      <c r="AM547" s="17">
        <f t="shared" si="72"/>
        <v>0.95105913538316811</v>
      </c>
      <c r="AN547" s="18">
        <f t="shared" si="73"/>
        <v>8.5667251036900822</v>
      </c>
      <c r="AP547" s="111">
        <f t="shared" si="68"/>
        <v>45145</v>
      </c>
      <c r="AQ547" s="112">
        <f t="shared" si="69"/>
        <v>-1.622993012426639</v>
      </c>
      <c r="AR547" s="113">
        <f t="shared" si="77"/>
        <v>-3314.0130814024701</v>
      </c>
    </row>
    <row r="548" spans="2:44" x14ac:dyDescent="0.25">
      <c r="B548" s="103">
        <f t="shared" si="74"/>
        <v>45141</v>
      </c>
      <c r="AB548" s="4">
        <f t="shared" si="75"/>
        <v>5.2057837529784247E-2</v>
      </c>
      <c r="AC548" s="4">
        <f t="shared" si="70"/>
        <v>1.1146319317474387</v>
      </c>
      <c r="AF548" s="129">
        <f t="shared" si="76"/>
        <v>6536803225.9144335</v>
      </c>
      <c r="AG548" s="130">
        <f t="shared" si="71"/>
        <v>3.6495789039763959</v>
      </c>
      <c r="AJ548" s="17">
        <f t="shared" si="66"/>
        <v>2.5442294473950469</v>
      </c>
      <c r="AK548" s="18">
        <f t="shared" si="67"/>
        <v>16.813371252739053</v>
      </c>
      <c r="AM548" s="17">
        <f t="shared" si="72"/>
        <v>0.94004026317601952</v>
      </c>
      <c r="AN548" s="18">
        <f t="shared" si="73"/>
        <v>8.5458966046749687</v>
      </c>
      <c r="AP548" s="111">
        <f t="shared" si="68"/>
        <v>45146</v>
      </c>
      <c r="AQ548" s="112">
        <f t="shared" si="69"/>
        <v>-1.6041891842190275</v>
      </c>
      <c r="AR548" s="113">
        <f t="shared" si="77"/>
        <v>-3315.6172705866893</v>
      </c>
    </row>
    <row r="549" spans="2:44" x14ac:dyDescent="0.25">
      <c r="B549" s="103">
        <f t="shared" si="74"/>
        <v>45142</v>
      </c>
      <c r="AB549" s="4">
        <f t="shared" si="75"/>
        <v>5.1434309295400167E-2</v>
      </c>
      <c r="AC549" s="4">
        <f t="shared" si="70"/>
        <v>1.11234084867802</v>
      </c>
      <c r="AF549" s="129">
        <f t="shared" si="76"/>
        <v>6852142114.7388544</v>
      </c>
      <c r="AG549" s="130">
        <f t="shared" si="71"/>
        <v>3.6426015062140276</v>
      </c>
      <c r="AJ549" s="17">
        <f t="shared" si="66"/>
        <v>2.5147522696849398</v>
      </c>
      <c r="AK549" s="18">
        <f t="shared" si="67"/>
        <v>16.768808704547567</v>
      </c>
      <c r="AM549" s="17">
        <f t="shared" si="72"/>
        <v>0.92914905447600771</v>
      </c>
      <c r="AN549" s="18">
        <f t="shared" si="73"/>
        <v>8.5251691417386475</v>
      </c>
      <c r="AP549" s="111">
        <f t="shared" si="68"/>
        <v>45147</v>
      </c>
      <c r="AQ549" s="112">
        <f t="shared" si="69"/>
        <v>-1.5856032152089321</v>
      </c>
      <c r="AR549" s="113">
        <f t="shared" si="77"/>
        <v>-3317.202873801898</v>
      </c>
    </row>
    <row r="550" spans="2:44" x14ac:dyDescent="0.25">
      <c r="B550" s="103">
        <f t="shared" si="74"/>
        <v>45143</v>
      </c>
      <c r="AB550" s="4">
        <f t="shared" si="75"/>
        <v>5.0818249436145081E-2</v>
      </c>
      <c r="AC550" s="4">
        <f t="shared" si="70"/>
        <v>1.1100591647552951</v>
      </c>
      <c r="AF550" s="129">
        <f t="shared" si="76"/>
        <v>7182693120.4602079</v>
      </c>
      <c r="AG550" s="130">
        <f t="shared" si="71"/>
        <v>3.6356507368284796</v>
      </c>
      <c r="AJ550" s="17">
        <f t="shared" si="66"/>
        <v>2.4856166114893727</v>
      </c>
      <c r="AK550" s="18">
        <f t="shared" si="67"/>
        <v>16.724481751147795</v>
      </c>
      <c r="AM550" s="17">
        <f t="shared" si="72"/>
        <v>0.9183840301870192</v>
      </c>
      <c r="AN550" s="18">
        <f t="shared" si="73"/>
        <v>8.5045419814924852</v>
      </c>
      <c r="AP550" s="111">
        <f t="shared" si="68"/>
        <v>45148</v>
      </c>
      <c r="AQ550" s="112">
        <f t="shared" si="69"/>
        <v>-1.5672325813023535</v>
      </c>
      <c r="AR550" s="113">
        <f t="shared" si="77"/>
        <v>-3318.7701063832005</v>
      </c>
    </row>
    <row r="551" spans="2:44" x14ac:dyDescent="0.25">
      <c r="B551" s="103">
        <f t="shared" si="74"/>
        <v>45144</v>
      </c>
      <c r="AB551" s="4">
        <f t="shared" si="75"/>
        <v>5.0209568498768883E-2</v>
      </c>
      <c r="AC551" s="4">
        <f t="shared" si="70"/>
        <v>1.1077868222577987</v>
      </c>
      <c r="AF551" s="129">
        <f t="shared" si="76"/>
        <v>7529190083.7454815</v>
      </c>
      <c r="AG551" s="130">
        <f t="shared" si="71"/>
        <v>3.6287264436742075</v>
      </c>
      <c r="AJ551" s="17">
        <f t="shared" si="66"/>
        <v>2.4568185159987794</v>
      </c>
      <c r="AK551" s="18">
        <f t="shared" si="67"/>
        <v>16.68038852913968</v>
      </c>
      <c r="AM551" s="17">
        <f t="shared" si="72"/>
        <v>0.90774372834959483</v>
      </c>
      <c r="AN551" s="18">
        <f t="shared" si="73"/>
        <v>8.4840143976286253</v>
      </c>
      <c r="AP551" s="111">
        <f t="shared" si="68"/>
        <v>45149</v>
      </c>
      <c r="AQ551" s="112">
        <f t="shared" si="69"/>
        <v>-1.5490747876491846</v>
      </c>
      <c r="AR551" s="113">
        <f t="shared" si="77"/>
        <v>-3320.3191811708498</v>
      </c>
    </row>
    <row r="552" spans="2:44" x14ac:dyDescent="0.25">
      <c r="B552" s="103">
        <f t="shared" si="74"/>
        <v>45145</v>
      </c>
      <c r="AB552" s="4">
        <f t="shared" si="75"/>
        <v>4.9608178101457207E-2</v>
      </c>
      <c r="AC552" s="4">
        <f t="shared" si="70"/>
        <v>1.1055237639357345</v>
      </c>
      <c r="AF552" s="129">
        <f t="shared" si="76"/>
        <v>7892402246.1283913</v>
      </c>
      <c r="AG552" s="130">
        <f t="shared" si="71"/>
        <v>3.6218284757625412</v>
      </c>
      <c r="AJ552" s="17">
        <f t="shared" si="66"/>
        <v>2.4283540722467718</v>
      </c>
      <c r="AK552" s="18">
        <f t="shared" si="67"/>
        <v>16.636527194722515</v>
      </c>
      <c r="AM552" s="17">
        <f t="shared" si="72"/>
        <v>0.89722670394238468</v>
      </c>
      <c r="AN552" s="18">
        <f t="shared" si="73"/>
        <v>8.4635856708347408</v>
      </c>
      <c r="AP552" s="111">
        <f t="shared" si="68"/>
        <v>45150</v>
      </c>
      <c r="AQ552" s="112">
        <f t="shared" si="69"/>
        <v>-1.5311273683043871</v>
      </c>
      <c r="AR552" s="113">
        <f t="shared" si="77"/>
        <v>-3321.850308539154</v>
      </c>
    </row>
    <row r="553" spans="2:44" x14ac:dyDescent="0.25">
      <c r="B553" s="103">
        <f t="shared" si="74"/>
        <v>45146</v>
      </c>
      <c r="AB553" s="4">
        <f t="shared" si="75"/>
        <v>4.9013990920998292E-2</v>
      </c>
      <c r="AC553" s="4">
        <f t="shared" si="70"/>
        <v>1.1032699330061659</v>
      </c>
      <c r="AF553" s="129">
        <f t="shared" si="76"/>
        <v>8273135957.766366</v>
      </c>
      <c r="AG553" s="130">
        <f t="shared" si="71"/>
        <v>3.6149566832507092</v>
      </c>
      <c r="AJ553" s="17">
        <f t="shared" si="66"/>
        <v>2.4002194145790168</v>
      </c>
      <c r="AK553" s="18">
        <f t="shared" si="67"/>
        <v>16.592895923437929</v>
      </c>
      <c r="AM553" s="17">
        <f t="shared" si="72"/>
        <v>0.88683152868590764</v>
      </c>
      <c r="AN553" s="18">
        <f t="shared" si="73"/>
        <v>8.443255088710016</v>
      </c>
      <c r="AP553" s="111">
        <f t="shared" si="68"/>
        <v>45151</v>
      </c>
      <c r="AQ553" s="112">
        <f t="shared" si="69"/>
        <v>-1.5133878858931091</v>
      </c>
      <c r="AR553" s="113">
        <f t="shared" si="77"/>
        <v>-3323.3636964250472</v>
      </c>
    </row>
    <row r="554" spans="2:44" x14ac:dyDescent="0.25">
      <c r="B554" s="103">
        <f t="shared" si="74"/>
        <v>45147</v>
      </c>
      <c r="AB554" s="4">
        <f t="shared" si="75"/>
        <v>4.8426920680103215E-2</v>
      </c>
      <c r="AC554" s="4">
        <f t="shared" si="70"/>
        <v>1.1010252731482686</v>
      </c>
      <c r="AF554" s="129">
        <f t="shared" si="76"/>
        <v>8672236467.5802059</v>
      </c>
      <c r="AG554" s="130">
        <f t="shared" si="71"/>
        <v>3.6081109174309893</v>
      </c>
      <c r="AJ554" s="17">
        <f t="shared" si="66"/>
        <v>2.3724107221282495</v>
      </c>
      <c r="AK554" s="18">
        <f t="shared" si="67"/>
        <v>16.549492909916935</v>
      </c>
      <c r="AM554" s="17">
        <f t="shared" si="72"/>
        <v>0.87655679084857707</v>
      </c>
      <c r="AN554" s="18">
        <f t="shared" si="73"/>
        <v>8.4230219456823328</v>
      </c>
      <c r="AP554" s="111">
        <f t="shared" si="68"/>
        <v>45152</v>
      </c>
      <c r="AQ554" s="112">
        <f t="shared" si="69"/>
        <v>-1.4958539312796724</v>
      </c>
      <c r="AR554" s="113">
        <f t="shared" si="77"/>
        <v>-3324.859550356327</v>
      </c>
    </row>
    <row r="555" spans="2:44" x14ac:dyDescent="0.25">
      <c r="B555" s="103">
        <f t="shared" si="74"/>
        <v>45148</v>
      </c>
      <c r="AB555" s="4">
        <f t="shared" si="75"/>
        <v>4.7846882134878505E-2</v>
      </c>
      <c r="AC555" s="4">
        <f t="shared" si="70"/>
        <v>1.0987897284986377</v>
      </c>
      <c r="AF555" s="129">
        <f t="shared" si="76"/>
        <v>9090589799.7514992</v>
      </c>
      <c r="AG555" s="130">
        <f t="shared" si="71"/>
        <v>3.6012910307199832</v>
      </c>
      <c r="AJ555" s="17">
        <f t="shared" si="66"/>
        <v>2.3449242182953753</v>
      </c>
      <c r="AK555" s="18">
        <f t="shared" si="67"/>
        <v>16.506316367630902</v>
      </c>
      <c r="AM555" s="17">
        <f t="shared" si="72"/>
        <v>0.8664010950549843</v>
      </c>
      <c r="AN555" s="18">
        <f t="shared" si="73"/>
        <v>8.4028855429266436</v>
      </c>
      <c r="AP555" s="111">
        <f t="shared" si="68"/>
        <v>45153</v>
      </c>
      <c r="AQ555" s="112">
        <f t="shared" si="69"/>
        <v>-1.478523123240391</v>
      </c>
      <c r="AR555" s="113">
        <f t="shared" si="77"/>
        <v>-3326.3380734795674</v>
      </c>
    </row>
    <row r="556" spans="2:44" x14ac:dyDescent="0.25">
      <c r="B556" s="103">
        <f t="shared" si="74"/>
        <v>45149</v>
      </c>
      <c r="AB556" s="4">
        <f t="shared" si="75"/>
        <v>4.7273791062448292E-2</v>
      </c>
      <c r="AC556" s="4">
        <f t="shared" si="70"/>
        <v>1.0965632436466533</v>
      </c>
      <c r="AF556" s="129">
        <f t="shared" si="76"/>
        <v>9529124720.7427959</v>
      </c>
      <c r="AG556" s="130">
        <f t="shared" si="71"/>
        <v>3.594496876648007</v>
      </c>
      <c r="AJ556" s="17">
        <f t="shared" si="66"/>
        <v>2.3177561702365814</v>
      </c>
      <c r="AK556" s="18">
        <f t="shared" si="67"/>
        <v>16.463364528646427</v>
      </c>
      <c r="AM556" s="17">
        <f t="shared" si="72"/>
        <v>0.85636306209639423</v>
      </c>
      <c r="AN556" s="18">
        <f t="shared" si="73"/>
        <v>8.3828451882845183</v>
      </c>
      <c r="AP556" s="111">
        <f t="shared" si="68"/>
        <v>45154</v>
      </c>
      <c r="AQ556" s="112">
        <f t="shared" si="69"/>
        <v>-1.4613931081401872</v>
      </c>
      <c r="AR556" s="113">
        <f t="shared" si="77"/>
        <v>-3327.7994665877077</v>
      </c>
    </row>
    <row r="557" spans="2:44" x14ac:dyDescent="0.25">
      <c r="B557" s="103">
        <f t="shared" si="74"/>
        <v>45150</v>
      </c>
      <c r="AB557" s="4">
        <f t="shared" si="75"/>
        <v>4.6707564248725089E-2</v>
      </c>
      <c r="AC557" s="4">
        <f t="shared" si="70"/>
        <v>1.0943457636299041</v>
      </c>
      <c r="AF557" s="129">
        <f t="shared" si="76"/>
        <v>9988814801.2083874</v>
      </c>
      <c r="AG557" s="130">
        <f t="shared" si="71"/>
        <v>3.5877283098486084</v>
      </c>
      <c r="AJ557" s="17">
        <f t="shared" si="66"/>
        <v>2.2909028883563991</v>
      </c>
      <c r="AK557" s="18">
        <f t="shared" si="67"/>
        <v>16.420635643384024</v>
      </c>
      <c r="AM557" s="17">
        <f t="shared" si="72"/>
        <v>0.84644132874344036</v>
      </c>
      <c r="AN557" s="18">
        <f t="shared" si="73"/>
        <v>8.3629001961848299</v>
      </c>
      <c r="AP557" s="111">
        <f t="shared" si="68"/>
        <v>45155</v>
      </c>
      <c r="AQ557" s="112">
        <f t="shared" si="69"/>
        <v>-1.4444615596129586</v>
      </c>
      <c r="AR557" s="113">
        <f t="shared" si="77"/>
        <v>-3329.2439281473207</v>
      </c>
    </row>
    <row r="558" spans="2:44" x14ac:dyDescent="0.25">
      <c r="B558" s="103">
        <f t="shared" si="74"/>
        <v>45151</v>
      </c>
      <c r="AB558" s="4">
        <f t="shared" si="75"/>
        <v>4.6148119476327007E-2</v>
      </c>
      <c r="AC558" s="4">
        <f t="shared" si="70"/>
        <v>1.0921372339296627</v>
      </c>
      <c r="AF558" s="129">
        <f t="shared" si="76"/>
        <v>10470680577.372295</v>
      </c>
      <c r="AG558" s="130">
        <f t="shared" si="71"/>
        <v>3.5809851860481983</v>
      </c>
      <c r="AJ558" s="17">
        <f t="shared" si="66"/>
        <v>2.2643607258066258</v>
      </c>
      <c r="AK558" s="18">
        <f t="shared" si="67"/>
        <v>16.378127980380576</v>
      </c>
      <c r="AM558" s="17">
        <f t="shared" si="72"/>
        <v>0.83663454756099009</v>
      </c>
      <c r="AN558" s="18">
        <f t="shared" si="73"/>
        <v>8.3430498875655861</v>
      </c>
      <c r="AP558" s="111">
        <f t="shared" si="68"/>
        <v>45156</v>
      </c>
      <c r="AQ558" s="112">
        <f t="shared" si="69"/>
        <v>-1.4277261782456359</v>
      </c>
      <c r="AR558" s="113">
        <f t="shared" si="77"/>
        <v>-3330.6716543255666</v>
      </c>
    </row>
    <row r="559" spans="2:44" x14ac:dyDescent="0.25">
      <c r="B559" s="103">
        <f t="shared" si="74"/>
        <v>45152</v>
      </c>
      <c r="AB559" s="4">
        <f t="shared" si="75"/>
        <v>4.5595375512639411E-2</v>
      </c>
      <c r="AC559" s="4">
        <f t="shared" si="70"/>
        <v>1.0899376004664181</v>
      </c>
      <c r="AF559" s="129">
        <f t="shared" si="76"/>
        <v>10975791816.672585</v>
      </c>
      <c r="AG559" s="130">
        <f t="shared" si="71"/>
        <v>3.5742673620558012</v>
      </c>
      <c r="AJ559" s="17">
        <f t="shared" si="66"/>
        <v>2.2381260779910654</v>
      </c>
      <c r="AK559" s="18">
        <f t="shared" si="67"/>
        <v>16.335839826055441</v>
      </c>
      <c r="AM559" s="17">
        <f t="shared" si="72"/>
        <v>0.82694138672515416</v>
      </c>
      <c r="AN559" s="18">
        <f t="shared" si="73"/>
        <v>8.323293589796851</v>
      </c>
      <c r="AP559" s="111">
        <f t="shared" si="68"/>
        <v>45157</v>
      </c>
      <c r="AQ559" s="112">
        <f t="shared" si="69"/>
        <v>-1.4111846912659112</v>
      </c>
      <c r="AR559" s="113">
        <f t="shared" si="77"/>
        <v>-3332.0828390168326</v>
      </c>
    </row>
    <row r="560" spans="2:44" x14ac:dyDescent="0.25">
      <c r="B560" s="103">
        <f t="shared" si="74"/>
        <v>45153</v>
      </c>
      <c r="AB560" s="4">
        <f t="shared" si="75"/>
        <v>4.5049252098019868E-2</v>
      </c>
      <c r="AC560" s="4">
        <f t="shared" si="70"/>
        <v>1.0877468095954628</v>
      </c>
      <c r="AF560" s="129">
        <f t="shared" si="76"/>
        <v>11505269892.701639</v>
      </c>
      <c r="AG560" s="130">
        <f t="shared" si="71"/>
        <v>3.5675746957529144</v>
      </c>
      <c r="AJ560" s="17">
        <f t="shared" si="66"/>
        <v>2.2121953820759952</v>
      </c>
      <c r="AK560" s="18">
        <f t="shared" si="67"/>
        <v>16.293769484480187</v>
      </c>
      <c r="AM560" s="17">
        <f t="shared" si="72"/>
        <v>0.81736052984241681</v>
      </c>
      <c r="AN560" s="18">
        <f t="shared" si="73"/>
        <v>8.3036306366047725</v>
      </c>
      <c r="AP560" s="111">
        <f t="shared" si="68"/>
        <v>45158</v>
      </c>
      <c r="AQ560" s="112">
        <f t="shared" si="69"/>
        <v>-1.3948348522335783</v>
      </c>
      <c r="AR560" s="113">
        <f t="shared" si="77"/>
        <v>-3333.4776738690662</v>
      </c>
    </row>
    <row r="561" spans="2:45" x14ac:dyDescent="0.25">
      <c r="B561" s="103">
        <f t="shared" si="74"/>
        <v>45154</v>
      </c>
      <c r="AB561" s="4">
        <f t="shared" si="75"/>
        <v>4.4509669934144389E-2</v>
      </c>
      <c r="AC561" s="4">
        <f t="shared" si="70"/>
        <v>1.08556480810253</v>
      </c>
      <c r="AF561" s="129">
        <f t="shared" si="76"/>
        <v>12060290274.714407</v>
      </c>
      <c r="AG561" s="130">
        <f t="shared" si="71"/>
        <v>3.5609070460834933</v>
      </c>
      <c r="AJ561" s="17">
        <f t="shared" si="66"/>
        <v>2.1865651165063169</v>
      </c>
      <c r="AK561" s="18">
        <f t="shared" si="67"/>
        <v>16.251915277151866</v>
      </c>
      <c r="AM561" s="17">
        <f t="shared" si="72"/>
        <v>0.80789067577085849</v>
      </c>
      <c r="AN561" s="18">
        <f t="shared" si="73"/>
        <v>8.2840603679966911</v>
      </c>
      <c r="AP561" s="111">
        <f t="shared" si="68"/>
        <v>45159</v>
      </c>
      <c r="AQ561" s="112">
        <f t="shared" si="69"/>
        <v>-1.3786744407354585</v>
      </c>
      <c r="AR561" s="113">
        <f t="shared" si="77"/>
        <v>-3334.8563483098014</v>
      </c>
    </row>
    <row r="562" spans="2:45" x14ac:dyDescent="0.25">
      <c r="B562" s="103">
        <f t="shared" si="74"/>
        <v>45155</v>
      </c>
      <c r="AB562" s="4">
        <f t="shared" si="75"/>
        <v>4.397655067249287E-2</v>
      </c>
      <c r="AC562" s="4">
        <f t="shared" si="70"/>
        <v>1.0833915431994858</v>
      </c>
      <c r="AF562" s="129">
        <f t="shared" si="76"/>
        <v>12642085137.232454</v>
      </c>
      <c r="AG562" s="130">
        <f t="shared" si="71"/>
        <v>3.5542642730440357</v>
      </c>
      <c r="AJ562" s="17">
        <f t="shared" si="66"/>
        <v>2.1612318005272999</v>
      </c>
      <c r="AK562" s="18">
        <f t="shared" si="67"/>
        <v>16.210275542769811</v>
      </c>
      <c r="AM562" s="17">
        <f t="shared" si="72"/>
        <v>0.79853053844345723</v>
      </c>
      <c r="AN562" s="18">
        <f t="shared" si="73"/>
        <v>8.2645821301872768</v>
      </c>
      <c r="AP562" s="111">
        <f t="shared" si="68"/>
        <v>45160</v>
      </c>
      <c r="AQ562" s="112">
        <f t="shared" si="69"/>
        <v>-1.3627012620838426</v>
      </c>
      <c r="AR562" s="113">
        <f t="shared" si="77"/>
        <v>-3336.2190495718851</v>
      </c>
    </row>
    <row r="563" spans="2:45" x14ac:dyDescent="0.25">
      <c r="B563" s="103">
        <f t="shared" si="74"/>
        <v>45156</v>
      </c>
      <c r="AB563" s="4">
        <f t="shared" si="75"/>
        <v>4.34498169029729E-2</v>
      </c>
      <c r="AC563" s="4">
        <f t="shared" si="70"/>
        <v>1.0812269625200723</v>
      </c>
      <c r="AF563" s="129">
        <f t="shared" si="76"/>
        <v>13251946095.536064</v>
      </c>
      <c r="AG563" s="130">
        <f t="shared" si="71"/>
        <v>3.5476462376737867</v>
      </c>
      <c r="AJ563" s="17">
        <f t="shared" si="66"/>
        <v>2.1361919937118796</v>
      </c>
      <c r="AK563" s="18">
        <f t="shared" si="67"/>
        <v>16.168848637015781</v>
      </c>
      <c r="AM563" s="17">
        <f t="shared" si="72"/>
        <v>0.7892788466934284</v>
      </c>
      <c r="AN563" s="18">
        <f t="shared" si="73"/>
        <v>8.2451952755257398</v>
      </c>
      <c r="AP563" s="111">
        <f t="shared" si="68"/>
        <v>45161</v>
      </c>
      <c r="AQ563" s="112">
        <f t="shared" si="69"/>
        <v>-1.3469131470184512</v>
      </c>
      <c r="AR563" s="113">
        <f t="shared" si="77"/>
        <v>-3337.5659627189034</v>
      </c>
    </row>
    <row r="564" spans="2:45" x14ac:dyDescent="0.25">
      <c r="B564" s="103">
        <f t="shared" si="74"/>
        <v>45157</v>
      </c>
      <c r="AB564" s="4">
        <f t="shared" si="75"/>
        <v>4.2929392142679698E-2</v>
      </c>
      <c r="AC564" s="4">
        <f t="shared" si="70"/>
        <v>1.0790710141157012</v>
      </c>
      <c r="AF564" s="129">
        <f t="shared" si="76"/>
        <v>13891227073.118631</v>
      </c>
      <c r="AG564" s="130">
        <f t="shared" si="71"/>
        <v>3.5410528020450442</v>
      </c>
      <c r="AJ564" s="17">
        <f t="shared" si="66"/>
        <v>2.1114422954934171</v>
      </c>
      <c r="AK564" s="18">
        <f t="shared" si="67"/>
        <v>16.127632932337551</v>
      </c>
      <c r="AM564" s="17">
        <f t="shared" si="72"/>
        <v>0.78013434408159377</v>
      </c>
      <c r="AN564" s="18">
        <f t="shared" si="73"/>
        <v>8.2258991624240423</v>
      </c>
      <c r="AP564" s="111">
        <f t="shared" si="68"/>
        <v>45162</v>
      </c>
      <c r="AQ564" s="112">
        <f t="shared" si="69"/>
        <v>-1.3313079514118233</v>
      </c>
      <c r="AR564" s="113">
        <f t="shared" si="77"/>
        <v>-3338.8972706703153</v>
      </c>
    </row>
    <row r="565" spans="2:45" x14ac:dyDescent="0.25">
      <c r="B565" s="103">
        <f t="shared" si="74"/>
        <v>45158</v>
      </c>
      <c r="AB565" s="4">
        <f t="shared" si="75"/>
        <v>4.2415200824790396E-2</v>
      </c>
      <c r="AC565" s="4">
        <f t="shared" si="70"/>
        <v>1.0769236464512983</v>
      </c>
      <c r="AF565" s="129">
        <f t="shared" si="76"/>
        <v>14561347307.467865</v>
      </c>
      <c r="AG565" s="130">
        <f t="shared" si="71"/>
        <v>3.5344838292535812</v>
      </c>
      <c r="AJ565" s="17">
        <f t="shared" ref="AJ565:AJ622" si="78">$AJ$242*EXP(-$AK$8*(B565-$B$242))</f>
        <v>2.086979344703888</v>
      </c>
      <c r="AK565" s="18">
        <f t="shared" ref="AK565:AK622" si="79">$AK$242/(1+$AK$19*(B565-$B$242))</f>
        <v>16.086626817735745</v>
      </c>
      <c r="AM565" s="17">
        <f t="shared" si="72"/>
        <v>0.7710957887257488</v>
      </c>
      <c r="AN565" s="18">
        <f t="shared" si="73"/>
        <v>8.2066931552861178</v>
      </c>
      <c r="AP565" s="111">
        <f t="shared" si="68"/>
        <v>45163</v>
      </c>
      <c r="AQ565" s="112">
        <f t="shared" si="69"/>
        <v>-1.3158835559781392</v>
      </c>
      <c r="AR565" s="113">
        <f t="shared" si="77"/>
        <v>-3340.2131542262932</v>
      </c>
    </row>
    <row r="566" spans="2:45" x14ac:dyDescent="0.25">
      <c r="B566" s="103">
        <f t="shared" si="74"/>
        <v>45159</v>
      </c>
      <c r="AB566" s="4">
        <f t="shared" si="75"/>
        <v>4.1907168287591855E-2</v>
      </c>
      <c r="AC566" s="4">
        <f t="shared" si="70"/>
        <v>1.0747848084011971</v>
      </c>
      <c r="AF566" s="129">
        <f t="shared" si="76"/>
        <v>15263794500.848242</v>
      </c>
      <c r="AG566" s="130">
        <f t="shared" si="71"/>
        <v>3.5279391834091687</v>
      </c>
      <c r="AJ566" s="17">
        <f t="shared" si="78"/>
        <v>2.0627998191174108</v>
      </c>
      <c r="AK566" s="18">
        <f t="shared" si="79"/>
        <v>16.045828698553944</v>
      </c>
      <c r="AM566" s="17">
        <f t="shared" si="72"/>
        <v>0.76216195313200696</v>
      </c>
      <c r="AN566" s="18">
        <f t="shared" si="73"/>
        <v>8.187576624438087</v>
      </c>
      <c r="AP566" s="111">
        <f t="shared" si="68"/>
        <v>45164</v>
      </c>
      <c r="AQ566" s="112">
        <f t="shared" si="69"/>
        <v>-1.3006378659854039</v>
      </c>
      <c r="AR566" s="113">
        <f t="shared" si="77"/>
        <v>-3341.5137920922784</v>
      </c>
    </row>
    <row r="567" spans="2:45" x14ac:dyDescent="0.25">
      <c r="B567" s="103">
        <f t="shared" si="74"/>
        <v>45160</v>
      </c>
      <c r="AB567" s="4">
        <f t="shared" si="75"/>
        <v>4.1405220763639353E-2</v>
      </c>
      <c r="AC567" s="4">
        <f t="shared" si="70"/>
        <v>1.0726544492450805</v>
      </c>
      <c r="AF567" s="129">
        <f t="shared" si="76"/>
        <v>16000128123.078161</v>
      </c>
      <c r="AG567" s="130">
        <f t="shared" si="71"/>
        <v>3.5214187296262032</v>
      </c>
      <c r="AJ567" s="17">
        <f t="shared" si="78"/>
        <v>2.0389004349990651</v>
      </c>
      <c r="AK567" s="18">
        <f t="shared" si="79"/>
        <v>16.005236996271965</v>
      </c>
      <c r="AM567" s="17">
        <f t="shared" si="72"/>
        <v>0.75333162402809806</v>
      </c>
      <c r="AN567" s="18">
        <f t="shared" si="73"/>
        <v>8.1685489460594436</v>
      </c>
      <c r="AP567" s="111">
        <f t="shared" si="68"/>
        <v>45165</v>
      </c>
      <c r="AQ567" s="112">
        <f t="shared" si="69"/>
        <v>-1.2855688109709671</v>
      </c>
      <c r="AR567" s="113">
        <f t="shared" si="77"/>
        <v>-3342.7993609032492</v>
      </c>
    </row>
    <row r="568" spans="2:45" x14ac:dyDescent="0.25">
      <c r="B568" s="103">
        <f t="shared" si="74"/>
        <v>45161</v>
      </c>
      <c r="AB568" s="4">
        <f t="shared" si="75"/>
        <v>4.0909285369045527E-2</v>
      </c>
      <c r="AC568" s="4">
        <f t="shared" si="70"/>
        <v>1.0705325186639729</v>
      </c>
      <c r="AF568" s="129">
        <f t="shared" si="76"/>
        <v>16771982873.635324</v>
      </c>
      <c r="AG568" s="130">
        <f t="shared" si="71"/>
        <v>3.5149223340144435</v>
      </c>
      <c r="AJ568" s="17">
        <f t="shared" si="78"/>
        <v>2.0152779466589443</v>
      </c>
      <c r="AK568" s="18">
        <f t="shared" si="79"/>
        <v>15.964850148302268</v>
      </c>
      <c r="AM568" s="17">
        <f t="shared" si="72"/>
        <v>0.74460360219859911</v>
      </c>
      <c r="AN568" s="18">
        <f t="shared" si="73"/>
        <v>8.1496095021151955</v>
      </c>
      <c r="AP568" s="111">
        <f t="shared" si="68"/>
        <v>45166</v>
      </c>
      <c r="AQ568" s="112">
        <f t="shared" si="69"/>
        <v>-1.2706743444603452</v>
      </c>
      <c r="AR568" s="113">
        <f t="shared" si="77"/>
        <v>-3344.0700352477097</v>
      </c>
    </row>
    <row r="569" spans="2:45" x14ac:dyDescent="0.25">
      <c r="B569" s="103">
        <f t="shared" si="74"/>
        <v>45162</v>
      </c>
      <c r="AB569" s="4">
        <f t="shared" si="75"/>
        <v>4.041929009289754E-2</v>
      </c>
      <c r="AC569" s="4">
        <f t="shared" si="70"/>
        <v>1.0684189667362776</v>
      </c>
      <c r="AF569" s="129">
        <f t="shared" si="76"/>
        <v>17581072310.77599</v>
      </c>
      <c r="AG569" s="130">
        <f t="shared" si="71"/>
        <v>3.5084498636698438</v>
      </c>
      <c r="AJ569" s="17">
        <f t="shared" si="78"/>
        <v>1.9919291460113659</v>
      </c>
      <c r="AK569" s="18">
        <f t="shared" si="79"/>
        <v>15.924666607789453</v>
      </c>
      <c r="AM569" s="17">
        <f t="shared" si="72"/>
        <v>0.73597670232207002</v>
      </c>
      <c r="AN569" s="18">
        <f t="shared" si="73"/>
        <v>8.1307576802889479</v>
      </c>
      <c r="AP569" s="111">
        <f t="shared" si="68"/>
        <v>45167</v>
      </c>
      <c r="AQ569" s="112">
        <f t="shared" si="69"/>
        <v>-1.2559524436892959</v>
      </c>
      <c r="AR569" s="113">
        <f t="shared" si="77"/>
        <v>-3345.325987691399</v>
      </c>
    </row>
    <row r="570" spans="2:45" x14ac:dyDescent="0.25">
      <c r="B570" s="103">
        <f t="shared" si="74"/>
        <v>45163</v>
      </c>
      <c r="AB570" s="4">
        <f t="shared" si="75"/>
        <v>3.9935163786800766E-2</v>
      </c>
      <c r="AC570" s="4">
        <f t="shared" si="70"/>
        <v>1.0663137439338615</v>
      </c>
      <c r="AF570" s="129">
        <f t="shared" si="76"/>
        <v>18429192655.724251</v>
      </c>
      <c r="AG570" s="130">
        <f t="shared" si="71"/>
        <v>3.5020011866654919</v>
      </c>
      <c r="AJ570" s="17">
        <f t="shared" si="78"/>
        <v>1.9688508621391962</v>
      </c>
      <c r="AK570" s="18">
        <f t="shared" si="79"/>
        <v>15.884684843412764</v>
      </c>
      <c r="AM570" s="17">
        <f t="shared" si="72"/>
        <v>0.72744975281008373</v>
      </c>
      <c r="AN570" s="18">
        <f t="shared" si="73"/>
        <v>8.1119928739169147</v>
      </c>
      <c r="AP570" s="111">
        <f t="shared" si="68"/>
        <v>45168</v>
      </c>
      <c r="AQ570" s="112">
        <f t="shared" si="69"/>
        <v>-1.2414011093291126</v>
      </c>
      <c r="AR570" s="113">
        <f t="shared" si="77"/>
        <v>-3346.5673888007282</v>
      </c>
    </row>
    <row r="571" spans="2:45" x14ac:dyDescent="0.25">
      <c r="B571" s="103">
        <f t="shared" si="74"/>
        <v>45164</v>
      </c>
      <c r="AB571" s="4">
        <f t="shared" si="75"/>
        <v>3.945683615454796E-2</v>
      </c>
      <c r="AC571" s="4">
        <f t="shared" si="70"/>
        <v>1.0642168011181865</v>
      </c>
      <c r="AF571" s="129">
        <f t="shared" si="76"/>
        <v>19318226780.378403</v>
      </c>
      <c r="AG571" s="130">
        <f t="shared" si="71"/>
        <v>3.4955761720426417</v>
      </c>
      <c r="AJ571" s="17">
        <f t="shared" si="78"/>
        <v>1.9460399608632142</v>
      </c>
      <c r="AK571" s="18">
        <f t="shared" si="79"/>
        <v>15.844903339191562</v>
      </c>
      <c r="AM571" s="17">
        <f t="shared" si="72"/>
        <v>0.71902159564811419</v>
      </c>
      <c r="AN571" s="18">
        <f t="shared" si="73"/>
        <v>8.0933144819228424</v>
      </c>
      <c r="AP571" s="111">
        <f t="shared" si="68"/>
        <v>45169</v>
      </c>
      <c r="AQ571" s="112">
        <f t="shared" si="69"/>
        <v>-1.2270183652151001</v>
      </c>
      <c r="AR571" s="112">
        <f t="shared" si="77"/>
        <v>-3347.7944071659431</v>
      </c>
      <c r="AS571" s="110">
        <f>AVERAGE(AQ541:AQ571)</f>
        <v>-1.4693446104156991</v>
      </c>
    </row>
    <row r="572" spans="2:45" x14ac:dyDescent="0.25">
      <c r="B572" s="103">
        <f t="shared" si="74"/>
        <v>45165</v>
      </c>
      <c r="AB572" s="4">
        <f t="shared" si="75"/>
        <v>3.8984237741912217E-2</v>
      </c>
      <c r="AC572" s="4">
        <f t="shared" si="70"/>
        <v>1.0621280895364869</v>
      </c>
      <c r="AF572" s="129">
        <f t="shared" si="76"/>
        <v>20250148387.385326</v>
      </c>
      <c r="AG572" s="130">
        <f t="shared" si="71"/>
        <v>3.4891746898018545</v>
      </c>
      <c r="AJ572" s="17">
        <f t="shared" si="78"/>
        <v>1.9234933443164763</v>
      </c>
      <c r="AK572" s="18">
        <f t="shared" si="79"/>
        <v>15.805320594293727</v>
      </c>
      <c r="AM572" s="17">
        <f t="shared" si="72"/>
        <v>0.71069108623827126</v>
      </c>
      <c r="AN572" s="18">
        <f t="shared" si="73"/>
        <v>8.074721908753828</v>
      </c>
      <c r="AP572" s="111"/>
      <c r="AQ572" s="112"/>
      <c r="AR572" s="113"/>
    </row>
    <row r="573" spans="2:45" x14ac:dyDescent="0.25">
      <c r="B573" s="103">
        <f t="shared" si="74"/>
        <v>45166</v>
      </c>
      <c r="Y573" s="114"/>
      <c r="Z573" s="115"/>
      <c r="AA573" s="115"/>
      <c r="AB573" s="115"/>
      <c r="AC573" s="115"/>
      <c r="AD573" s="115"/>
      <c r="AE573" s="115"/>
      <c r="AF573" s="124"/>
      <c r="AG573" s="115"/>
      <c r="AH573" s="115"/>
      <c r="AI573" s="115"/>
      <c r="AJ573" s="17">
        <f t="shared" si="78"/>
        <v>1.9012079505236024</v>
      </c>
      <c r="AK573" s="18">
        <f t="shared" si="79"/>
        <v>15.765935122846898</v>
      </c>
    </row>
    <row r="574" spans="2:45" x14ac:dyDescent="0.25">
      <c r="B574" s="103">
        <f t="shared" si="74"/>
        <v>45167</v>
      </c>
      <c r="Y574" s="114"/>
      <c r="Z574" s="115"/>
      <c r="AA574" s="115"/>
      <c r="AB574" s="115"/>
      <c r="AC574" s="115"/>
      <c r="AD574" s="115"/>
      <c r="AE574" s="115"/>
      <c r="AF574" s="124"/>
      <c r="AG574" s="115"/>
      <c r="AH574" s="115"/>
      <c r="AI574" s="115"/>
      <c r="AJ574" s="17">
        <f t="shared" si="78"/>
        <v>1.8791807529849407</v>
      </c>
      <c r="AK574" s="18">
        <f t="shared" si="79"/>
        <v>15.726745453752558</v>
      </c>
      <c r="AR574" s="4">
        <f>AR571/10^6</f>
        <v>-3.3477944071659432E-3</v>
      </c>
    </row>
    <row r="575" spans="2:45" x14ac:dyDescent="0.25">
      <c r="B575" s="103">
        <f t="shared" si="74"/>
        <v>45168</v>
      </c>
      <c r="Y575" s="114"/>
      <c r="Z575" s="115"/>
      <c r="AA575" s="115"/>
      <c r="AB575" s="115"/>
      <c r="AC575" s="115"/>
      <c r="AD575" s="115"/>
      <c r="AE575" s="115"/>
      <c r="AF575" s="124"/>
      <c r="AG575" s="115"/>
      <c r="AH575" s="115"/>
      <c r="AI575" s="115"/>
      <c r="AJ575" s="17">
        <f t="shared" si="78"/>
        <v>1.857408760265548</v>
      </c>
      <c r="AK575" s="18">
        <f t="shared" si="79"/>
        <v>15.687750130502868</v>
      </c>
    </row>
    <row r="576" spans="2:45" x14ac:dyDescent="0.25">
      <c r="B576" s="103">
        <f t="shared" si="74"/>
        <v>45169</v>
      </c>
      <c r="Y576" s="114"/>
      <c r="Z576" s="115"/>
      <c r="AA576" s="115"/>
      <c r="AB576" s="115"/>
      <c r="AC576" s="115"/>
      <c r="AD576" s="115"/>
      <c r="AE576" s="115"/>
      <c r="AF576" s="124"/>
      <c r="AG576" s="115"/>
      <c r="AH576" s="115"/>
      <c r="AI576" s="115"/>
      <c r="AJ576" s="17">
        <f t="shared" si="78"/>
        <v>1.8358890155889365</v>
      </c>
      <c r="AK576" s="18">
        <f t="shared" si="79"/>
        <v>15.648947711000215</v>
      </c>
    </row>
    <row r="577" spans="2:37" x14ac:dyDescent="0.25">
      <c r="B577" s="103">
        <f t="shared" si="74"/>
        <v>45170</v>
      </c>
      <c r="Y577" s="114"/>
      <c r="Z577" s="115"/>
      <c r="AA577" s="115"/>
      <c r="AB577" s="115"/>
      <c r="AC577" s="115"/>
      <c r="AD577" s="115"/>
      <c r="AE577" s="115"/>
      <c r="AF577" s="124"/>
      <c r="AG577" s="115"/>
      <c r="AH577" s="115"/>
      <c r="AI577" s="115"/>
      <c r="AJ577" s="17">
        <f t="shared" si="78"/>
        <v>1.8146185964355239</v>
      </c>
      <c r="AK577" s="18">
        <f t="shared" si="79"/>
        <v>15.610336767379446</v>
      </c>
    </row>
    <row r="578" spans="2:37" x14ac:dyDescent="0.25">
      <c r="B578" s="118">
        <f t="shared" si="74"/>
        <v>45171</v>
      </c>
      <c r="C578" s="114"/>
      <c r="D578" s="114"/>
      <c r="E578" s="119"/>
      <c r="F578" s="114"/>
      <c r="G578" s="114"/>
      <c r="H578" s="114"/>
      <c r="I578" s="114"/>
      <c r="J578" s="114"/>
      <c r="K578" s="114"/>
      <c r="L578" s="114"/>
      <c r="M578" s="114"/>
      <c r="N578" s="114"/>
      <c r="O578" s="114"/>
      <c r="P578" s="114"/>
      <c r="Q578" s="114"/>
      <c r="R578" s="114"/>
      <c r="S578" s="114"/>
      <c r="T578" s="114"/>
      <c r="U578" s="114"/>
      <c r="V578" s="114"/>
      <c r="W578" s="114"/>
      <c r="X578" s="114"/>
      <c r="Y578" s="114"/>
      <c r="Z578" s="115"/>
      <c r="AA578" s="115"/>
      <c r="AB578" s="115"/>
      <c r="AC578" s="115"/>
      <c r="AD578" s="115"/>
      <c r="AE578" s="115"/>
      <c r="AF578" s="124"/>
      <c r="AG578" s="115"/>
      <c r="AH578" s="115"/>
      <c r="AI578" s="115"/>
      <c r="AJ578" s="17">
        <f t="shared" si="78"/>
        <v>1.7935946141457348</v>
      </c>
      <c r="AK578" s="18">
        <f t="shared" si="79"/>
        <v>15.57191588583272</v>
      </c>
    </row>
    <row r="579" spans="2:37" x14ac:dyDescent="0.25">
      <c r="B579" s="118">
        <f t="shared" si="74"/>
        <v>45172</v>
      </c>
      <c r="C579" s="114"/>
      <c r="D579" s="114"/>
      <c r="E579" s="119"/>
      <c r="F579" s="114"/>
      <c r="G579" s="114"/>
      <c r="H579" s="114"/>
      <c r="I579" s="114"/>
      <c r="J579" s="114"/>
      <c r="K579" s="114"/>
      <c r="L579" s="114"/>
      <c r="M579" s="114"/>
      <c r="N579" s="114"/>
      <c r="O579" s="114"/>
      <c r="P579" s="114"/>
      <c r="Q579" s="114"/>
      <c r="R579" s="114"/>
      <c r="S579" s="114"/>
      <c r="T579" s="114"/>
      <c r="U579" s="114"/>
      <c r="V579" s="114"/>
      <c r="W579" s="114"/>
      <c r="X579" s="114"/>
      <c r="Y579" s="114"/>
      <c r="Z579" s="115"/>
      <c r="AA579" s="115"/>
      <c r="AB579" s="115"/>
      <c r="AC579" s="115"/>
      <c r="AD579" s="115"/>
      <c r="AE579" s="115"/>
      <c r="AF579" s="124"/>
      <c r="AG579" s="115"/>
      <c r="AH579" s="115"/>
      <c r="AI579" s="115"/>
      <c r="AJ579" s="17">
        <f t="shared" si="78"/>
        <v>1.7728142135277025</v>
      </c>
      <c r="AK579" s="18">
        <f t="shared" si="79"/>
        <v>15.533683666436939</v>
      </c>
    </row>
    <row r="580" spans="2:37" x14ac:dyDescent="0.25">
      <c r="B580" s="118">
        <f t="shared" si="74"/>
        <v>45173</v>
      </c>
      <c r="C580" s="114"/>
      <c r="D580" s="114"/>
      <c r="E580" s="119"/>
      <c r="F580" s="114"/>
      <c r="G580" s="114"/>
      <c r="H580" s="114"/>
      <c r="I580" s="114"/>
      <c r="J580" s="114"/>
      <c r="K580" s="114"/>
      <c r="L580" s="114"/>
      <c r="M580" s="114"/>
      <c r="N580" s="114"/>
      <c r="O580" s="114"/>
      <c r="P580" s="114"/>
      <c r="Q580" s="114"/>
      <c r="R580" s="114"/>
      <c r="S580" s="114"/>
      <c r="T580" s="114"/>
      <c r="U580" s="114"/>
      <c r="V580" s="114"/>
      <c r="W580" s="114"/>
      <c r="X580" s="114"/>
      <c r="Y580" s="114"/>
      <c r="Z580" s="115"/>
      <c r="AA580" s="115"/>
      <c r="AB580" s="115"/>
      <c r="AC580" s="115"/>
      <c r="AD580" s="115"/>
      <c r="AE580" s="115"/>
      <c r="AF580" s="124"/>
      <c r="AG580" s="115"/>
      <c r="AH580" s="115"/>
      <c r="AI580" s="115"/>
      <c r="AJ580" s="17">
        <f t="shared" si="78"/>
        <v>1.7522745724695168</v>
      </c>
      <c r="AK580" s="18">
        <f t="shared" si="79"/>
        <v>15.495638722983712</v>
      </c>
    </row>
    <row r="581" spans="2:37" x14ac:dyDescent="0.25">
      <c r="B581" s="118">
        <f t="shared" si="74"/>
        <v>45174</v>
      </c>
      <c r="C581" s="114"/>
      <c r="D581" s="114"/>
      <c r="E581" s="119"/>
      <c r="F581" s="114"/>
      <c r="G581" s="114"/>
      <c r="H581" s="114"/>
      <c r="I581" s="114"/>
      <c r="J581" s="114"/>
      <c r="K581" s="114"/>
      <c r="L581" s="114"/>
      <c r="M581" s="114"/>
      <c r="N581" s="114"/>
      <c r="O581" s="114"/>
      <c r="P581" s="114"/>
      <c r="Q581" s="114"/>
      <c r="R581" s="114"/>
      <c r="S581" s="114"/>
      <c r="T581" s="114"/>
      <c r="U581" s="114"/>
      <c r="V581" s="114"/>
      <c r="W581" s="114"/>
      <c r="X581" s="114"/>
      <c r="Y581" s="114"/>
      <c r="Z581" s="115"/>
      <c r="AA581" s="115"/>
      <c r="AB581" s="115"/>
      <c r="AC581" s="115"/>
      <c r="AD581" s="115"/>
      <c r="AE581" s="115"/>
      <c r="AF581" s="124"/>
      <c r="AG581" s="115"/>
      <c r="AH581" s="115"/>
      <c r="AI581" s="115"/>
      <c r="AJ581" s="17">
        <f t="shared" si="78"/>
        <v>1.7319729015559637</v>
      </c>
      <c r="AK581" s="18">
        <f t="shared" si="79"/>
        <v>15.457779682811827</v>
      </c>
    </row>
    <row r="582" spans="2:37" x14ac:dyDescent="0.25">
      <c r="B582" s="118">
        <f t="shared" si="74"/>
        <v>45175</v>
      </c>
      <c r="C582" s="114"/>
      <c r="D582" s="114"/>
      <c r="E582" s="119"/>
      <c r="F582" s="114"/>
      <c r="G582" s="114"/>
      <c r="H582" s="114"/>
      <c r="I582" s="114"/>
      <c r="J582" s="114"/>
      <c r="K582" s="114"/>
      <c r="L582" s="114"/>
      <c r="M582" s="114"/>
      <c r="N582" s="114"/>
      <c r="O582" s="114"/>
      <c r="P582" s="114"/>
      <c r="Q582" s="114"/>
      <c r="R582" s="114"/>
      <c r="S582" s="114"/>
      <c r="T582" s="114"/>
      <c r="U582" s="114"/>
      <c r="V582" s="114"/>
      <c r="W582" s="114"/>
      <c r="X582" s="114"/>
      <c r="Y582" s="114"/>
      <c r="Z582" s="115"/>
      <c r="AA582" s="115"/>
      <c r="AB582" s="115"/>
      <c r="AC582" s="115"/>
      <c r="AD582" s="115"/>
      <c r="AE582" s="115"/>
      <c r="AF582" s="124"/>
      <c r="AG582" s="115"/>
      <c r="AH582" s="115"/>
      <c r="AI582" s="115"/>
      <c r="AJ582" s="17">
        <f t="shared" si="78"/>
        <v>1.7119064436897027</v>
      </c>
      <c r="AK582" s="18">
        <f t="shared" si="79"/>
        <v>15.420105186642148</v>
      </c>
    </row>
    <row r="583" spans="2:37" x14ac:dyDescent="0.25">
      <c r="B583" s="118">
        <f t="shared" si="74"/>
        <v>45176</v>
      </c>
      <c r="C583" s="114"/>
      <c r="D583" s="114"/>
      <c r="E583" s="119"/>
      <c r="F583" s="114"/>
      <c r="G583" s="114"/>
      <c r="H583" s="114"/>
      <c r="I583" s="114"/>
      <c r="J583" s="114"/>
      <c r="K583" s="114"/>
      <c r="L583" s="114"/>
      <c r="M583" s="114"/>
      <c r="N583" s="114"/>
      <c r="O583" s="114"/>
      <c r="P583" s="114"/>
      <c r="Q583" s="114"/>
      <c r="R583" s="114"/>
      <c r="S583" s="114"/>
      <c r="T583" s="114"/>
      <c r="U583" s="114"/>
      <c r="V583" s="114"/>
      <c r="W583" s="114"/>
      <c r="X583" s="114"/>
      <c r="Y583" s="114"/>
      <c r="Z583" s="115"/>
      <c r="AA583" s="115"/>
      <c r="AB583" s="115"/>
      <c r="AC583" s="115"/>
      <c r="AD583" s="115"/>
      <c r="AE583" s="115"/>
      <c r="AF583" s="124"/>
      <c r="AG583" s="115"/>
      <c r="AH583" s="115"/>
      <c r="AI583" s="115"/>
      <c r="AJ583" s="17">
        <f t="shared" si="78"/>
        <v>1.6920724737168351</v>
      </c>
      <c r="AK583" s="18">
        <f t="shared" si="79"/>
        <v>15.382613888414944</v>
      </c>
    </row>
    <row r="584" spans="2:37" x14ac:dyDescent="0.25">
      <c r="B584" s="118">
        <f t="shared" si="74"/>
        <v>45177</v>
      </c>
      <c r="C584" s="114"/>
      <c r="D584" s="114"/>
      <c r="E584" s="119"/>
      <c r="F584" s="114"/>
      <c r="G584" s="114"/>
      <c r="H584" s="114"/>
      <c r="I584" s="114"/>
      <c r="J584" s="114"/>
      <c r="K584" s="114"/>
      <c r="L584" s="114"/>
      <c r="M584" s="114"/>
      <c r="N584" s="114"/>
      <c r="O584" s="114"/>
      <c r="P584" s="114"/>
      <c r="Q584" s="114"/>
      <c r="R584" s="114"/>
      <c r="S584" s="114"/>
      <c r="T584" s="114"/>
      <c r="U584" s="114"/>
      <c r="V584" s="114"/>
      <c r="W584" s="114"/>
      <c r="X584" s="114"/>
      <c r="Y584" s="114"/>
      <c r="Z584" s="115"/>
      <c r="AA584" s="115"/>
      <c r="AB584" s="115"/>
      <c r="AC584" s="115"/>
      <c r="AD584" s="115"/>
      <c r="AE584" s="115"/>
      <c r="AF584" s="124"/>
      <c r="AG584" s="115"/>
      <c r="AH584" s="115"/>
      <c r="AI584" s="115"/>
      <c r="AJ584" s="17">
        <f t="shared" si="78"/>
        <v>1.6724682980568137</v>
      </c>
      <c r="AK584" s="18">
        <f t="shared" si="79"/>
        <v>15.345304455129567</v>
      </c>
    </row>
    <row r="585" spans="2:37" x14ac:dyDescent="0.25">
      <c r="B585" s="118">
        <f t="shared" si="74"/>
        <v>45178</v>
      </c>
      <c r="C585" s="114"/>
      <c r="D585" s="114"/>
      <c r="E585" s="119"/>
      <c r="F585" s="114"/>
      <c r="G585" s="114"/>
      <c r="H585" s="114"/>
      <c r="I585" s="114"/>
      <c r="J585" s="114"/>
      <c r="K585" s="114"/>
      <c r="L585" s="114"/>
      <c r="M585" s="114"/>
      <c r="N585" s="114"/>
      <c r="O585" s="114"/>
      <c r="P585" s="114"/>
      <c r="Q585" s="114"/>
      <c r="R585" s="114"/>
      <c r="S585" s="114"/>
      <c r="T585" s="114"/>
      <c r="U585" s="114"/>
      <c r="V585" s="114"/>
      <c r="W585" s="114"/>
      <c r="X585" s="114"/>
      <c r="Y585" s="114"/>
      <c r="Z585" s="115"/>
      <c r="AA585" s="115"/>
      <c r="AB585" s="115"/>
      <c r="AC585" s="115"/>
      <c r="AD585" s="115"/>
      <c r="AE585" s="115"/>
      <c r="AF585" s="124"/>
      <c r="AG585" s="115"/>
      <c r="AH585" s="115"/>
      <c r="AI585" s="115"/>
      <c r="AJ585" s="17">
        <f t="shared" si="78"/>
        <v>1.6530912543366347</v>
      </c>
      <c r="AK585" s="18">
        <f t="shared" si="79"/>
        <v>15.308175566686474</v>
      </c>
    </row>
    <row r="586" spans="2:37" x14ac:dyDescent="0.25">
      <c r="B586" s="118">
        <f t="shared" si="74"/>
        <v>45179</v>
      </c>
      <c r="C586" s="114"/>
      <c r="D586" s="114"/>
      <c r="E586" s="119"/>
      <c r="F586" s="114"/>
      <c r="G586" s="114"/>
      <c r="H586" s="114"/>
      <c r="I586" s="114"/>
      <c r="J586" s="114"/>
      <c r="K586" s="114"/>
      <c r="L586" s="114"/>
      <c r="M586" s="114"/>
      <c r="N586" s="114"/>
      <c r="O586" s="114"/>
      <c r="P586" s="114"/>
      <c r="Q586" s="114"/>
      <c r="R586" s="114"/>
      <c r="S586" s="114"/>
      <c r="T586" s="114"/>
      <c r="U586" s="114"/>
      <c r="V586" s="114"/>
      <c r="W586" s="114"/>
      <c r="X586" s="114"/>
      <c r="Y586" s="114"/>
      <c r="Z586" s="115"/>
      <c r="AA586" s="115"/>
      <c r="AB586" s="115"/>
      <c r="AC586" s="115"/>
      <c r="AD586" s="115"/>
      <c r="AE586" s="115"/>
      <c r="AF586" s="124"/>
      <c r="AG586" s="115"/>
      <c r="AH586" s="115"/>
      <c r="AI586" s="115"/>
      <c r="AJ586" s="17">
        <f t="shared" si="78"/>
        <v>1.6339387110292707</v>
      </c>
      <c r="AK586" s="18">
        <f t="shared" si="79"/>
        <v>15.271225915731526</v>
      </c>
    </row>
    <row r="587" spans="2:37" x14ac:dyDescent="0.25">
      <c r="B587" s="118">
        <f t="shared" si="74"/>
        <v>45180</v>
      </c>
      <c r="C587" s="114"/>
      <c r="D587" s="114"/>
      <c r="E587" s="119"/>
      <c r="F587" s="114"/>
      <c r="G587" s="114"/>
      <c r="H587" s="114"/>
      <c r="I587" s="114"/>
      <c r="J587" s="114"/>
      <c r="K587" s="114"/>
      <c r="L587" s="114"/>
      <c r="M587" s="114"/>
      <c r="N587" s="114"/>
      <c r="O587" s="114"/>
      <c r="P587" s="114"/>
      <c r="Q587" s="114"/>
      <c r="R587" s="114"/>
      <c r="S587" s="114"/>
      <c r="T587" s="114"/>
      <c r="U587" s="114"/>
      <c r="V587" s="114"/>
      <c r="W587" s="114"/>
      <c r="X587" s="114"/>
      <c r="Y587" s="114"/>
      <c r="Z587" s="115"/>
      <c r="AA587" s="115"/>
      <c r="AB587" s="115"/>
      <c r="AC587" s="115"/>
      <c r="AD587" s="115"/>
      <c r="AE587" s="115"/>
      <c r="AF587" s="124"/>
      <c r="AG587" s="115"/>
      <c r="AH587" s="115"/>
      <c r="AI587" s="115"/>
      <c r="AJ587" s="17">
        <f t="shared" si="78"/>
        <v>1.6150080670962925</v>
      </c>
      <c r="AK587" s="18">
        <f t="shared" si="79"/>
        <v>15.234454207502534</v>
      </c>
    </row>
    <row r="588" spans="2:37" x14ac:dyDescent="0.25">
      <c r="B588" s="118">
        <f t="shared" si="74"/>
        <v>45181</v>
      </c>
      <c r="C588" s="114"/>
      <c r="D588" s="114"/>
      <c r="E588" s="119"/>
      <c r="F588" s="114"/>
      <c r="G588" s="114"/>
      <c r="H588" s="114"/>
      <c r="I588" s="114"/>
      <c r="J588" s="114"/>
      <c r="K588" s="114"/>
      <c r="L588" s="114"/>
      <c r="M588" s="114"/>
      <c r="N588" s="114"/>
      <c r="O588" s="114"/>
      <c r="P588" s="114"/>
      <c r="Q588" s="114"/>
      <c r="R588" s="114"/>
      <c r="S588" s="114"/>
      <c r="T588" s="114"/>
      <c r="U588" s="114"/>
      <c r="V588" s="114"/>
      <c r="W588" s="114"/>
      <c r="X588" s="114"/>
      <c r="Y588" s="114"/>
      <c r="Z588" s="115"/>
      <c r="AA588" s="115"/>
      <c r="AB588" s="115"/>
      <c r="AC588" s="115"/>
      <c r="AD588" s="115"/>
      <c r="AE588" s="115"/>
      <c r="AF588" s="124"/>
      <c r="AG588" s="115"/>
      <c r="AH588" s="115"/>
      <c r="AI588" s="115"/>
      <c r="AJ588" s="17">
        <f t="shared" si="78"/>
        <v>1.5962967516346338</v>
      </c>
      <c r="AK588" s="18">
        <f t="shared" si="79"/>
        <v>15.197859159678028</v>
      </c>
    </row>
    <row r="589" spans="2:37" x14ac:dyDescent="0.25">
      <c r="B589" s="118">
        <f t="shared" si="74"/>
        <v>45182</v>
      </c>
      <c r="C589" s="114"/>
      <c r="D589" s="114"/>
      <c r="E589" s="119"/>
      <c r="F589" s="114"/>
      <c r="G589" s="114"/>
      <c r="H589" s="114"/>
      <c r="I589" s="114"/>
      <c r="J589" s="114"/>
      <c r="K589" s="114"/>
      <c r="L589" s="114"/>
      <c r="M589" s="114"/>
      <c r="N589" s="114"/>
      <c r="O589" s="114"/>
      <c r="P589" s="114"/>
      <c r="Q589" s="114"/>
      <c r="R589" s="114"/>
      <c r="S589" s="114"/>
      <c r="T589" s="114"/>
      <c r="U589" s="114"/>
      <c r="V589" s="114"/>
      <c r="W589" s="114"/>
      <c r="X589" s="114"/>
      <c r="Y589" s="114"/>
      <c r="Z589" s="115"/>
      <c r="AA589" s="115"/>
      <c r="AB589" s="115"/>
      <c r="AC589" s="115"/>
      <c r="AD589" s="115"/>
      <c r="AE589" s="115"/>
      <c r="AF589" s="124"/>
      <c r="AG589" s="115"/>
      <c r="AH589" s="115"/>
      <c r="AI589" s="115"/>
      <c r="AJ589" s="17">
        <f t="shared" si="78"/>
        <v>1.5778022235274387</v>
      </c>
      <c r="AK589" s="18">
        <f t="shared" si="79"/>
        <v>15.161439502228198</v>
      </c>
    </row>
    <row r="590" spans="2:37" x14ac:dyDescent="0.25">
      <c r="B590" s="118">
        <f t="shared" si="74"/>
        <v>45183</v>
      </c>
      <c r="C590" s="114"/>
      <c r="D590" s="114"/>
      <c r="E590" s="119"/>
      <c r="F590" s="114"/>
      <c r="G590" s="114"/>
      <c r="H590" s="114"/>
      <c r="I590" s="114"/>
      <c r="J590" s="114"/>
      <c r="K590" s="114"/>
      <c r="L590" s="114"/>
      <c r="M590" s="114"/>
      <c r="N590" s="114"/>
      <c r="O590" s="114"/>
      <c r="P590" s="114"/>
      <c r="Q590" s="114"/>
      <c r="R590" s="114"/>
      <c r="S590" s="114"/>
      <c r="T590" s="114"/>
      <c r="U590" s="114"/>
      <c r="V590" s="114"/>
      <c r="W590" s="114"/>
      <c r="X590" s="114"/>
      <c r="Y590" s="114"/>
      <c r="Z590" s="115"/>
      <c r="AA590" s="115"/>
      <c r="AB590" s="115"/>
      <c r="AC590" s="115"/>
      <c r="AD590" s="115"/>
      <c r="AE590" s="115"/>
      <c r="AF590" s="124"/>
      <c r="AG590" s="115"/>
      <c r="AH590" s="115"/>
      <c r="AI590" s="115"/>
      <c r="AJ590" s="17">
        <f t="shared" si="78"/>
        <v>1.5595219710989718</v>
      </c>
      <c r="AK590" s="18">
        <f t="shared" si="79"/>
        <v>15.125193977267958</v>
      </c>
    </row>
    <row r="591" spans="2:37" x14ac:dyDescent="0.25">
      <c r="B591" s="118">
        <f t="shared" si="74"/>
        <v>45184</v>
      </c>
      <c r="C591" s="114"/>
      <c r="D591" s="114"/>
      <c r="E591" s="119"/>
      <c r="F591" s="114"/>
      <c r="G591" s="114"/>
      <c r="H591" s="114"/>
      <c r="I591" s="114"/>
      <c r="J591" s="114"/>
      <c r="K591" s="114"/>
      <c r="L591" s="114"/>
      <c r="M591" s="114"/>
      <c r="N591" s="114"/>
      <c r="O591" s="114"/>
      <c r="P591" s="114"/>
      <c r="Q591" s="114"/>
      <c r="R591" s="114"/>
      <c r="S591" s="114"/>
      <c r="T591" s="114"/>
      <c r="U591" s="114"/>
      <c r="V591" s="114"/>
      <c r="W591" s="114"/>
      <c r="X591" s="114"/>
      <c r="Y591" s="114"/>
      <c r="Z591" s="115"/>
      <c r="AA591" s="115"/>
      <c r="AB591" s="115"/>
      <c r="AC591" s="115"/>
      <c r="AD591" s="115"/>
      <c r="AE591" s="115"/>
      <c r="AF591" s="124"/>
      <c r="AG591" s="115"/>
      <c r="AH591" s="115"/>
      <c r="AI591" s="115"/>
      <c r="AJ591" s="17">
        <f t="shared" si="78"/>
        <v>1.5414535117735098</v>
      </c>
      <c r="AK591" s="18">
        <f t="shared" si="79"/>
        <v>15.089121338912131</v>
      </c>
    </row>
    <row r="592" spans="2:37" x14ac:dyDescent="0.25">
      <c r="B592" s="118">
        <f t="shared" si="74"/>
        <v>45185</v>
      </c>
      <c r="C592" s="114"/>
      <c r="D592" s="114"/>
      <c r="E592" s="119"/>
      <c r="F592" s="114"/>
      <c r="G592" s="114"/>
      <c r="H592" s="114"/>
      <c r="I592" s="114"/>
      <c r="J592" s="114"/>
      <c r="K592" s="114"/>
      <c r="L592" s="114"/>
      <c r="M592" s="114"/>
      <c r="N592" s="114"/>
      <c r="O592" s="114"/>
      <c r="P592" s="114"/>
      <c r="Q592" s="114"/>
      <c r="R592" s="114"/>
      <c r="S592" s="114"/>
      <c r="T592" s="114"/>
      <c r="U592" s="114"/>
      <c r="V592" s="114"/>
      <c r="W592" s="114"/>
      <c r="X592" s="114"/>
      <c r="Y592" s="114"/>
      <c r="Z592" s="115"/>
      <c r="AA592" s="115"/>
      <c r="AB592" s="115"/>
      <c r="AC592" s="115"/>
      <c r="AD592" s="115"/>
      <c r="AE592" s="115"/>
      <c r="AF592" s="124"/>
      <c r="AG592" s="115"/>
      <c r="AH592" s="115"/>
      <c r="AI592" s="115"/>
      <c r="AJ592" s="17">
        <f t="shared" si="78"/>
        <v>1.5235943917381927</v>
      </c>
      <c r="AK592" s="18">
        <f t="shared" si="79"/>
        <v>15.053220353132694</v>
      </c>
    </row>
    <row r="593" spans="2:37" x14ac:dyDescent="0.25">
      <c r="B593" s="118">
        <f t="shared" si="74"/>
        <v>45186</v>
      </c>
      <c r="C593" s="114"/>
      <c r="D593" s="114"/>
      <c r="E593" s="119"/>
      <c r="F593" s="114"/>
      <c r="G593" s="114"/>
      <c r="H593" s="114"/>
      <c r="I593" s="114"/>
      <c r="J593" s="114"/>
      <c r="K593" s="114"/>
      <c r="L593" s="114"/>
      <c r="M593" s="114"/>
      <c r="N593" s="114"/>
      <c r="O593" s="114"/>
      <c r="P593" s="114"/>
      <c r="Q593" s="114"/>
      <c r="R593" s="114"/>
      <c r="S593" s="114"/>
      <c r="T593" s="114"/>
      <c r="U593" s="114"/>
      <c r="V593" s="114"/>
      <c r="W593" s="114"/>
      <c r="X593" s="114"/>
      <c r="Y593" s="114"/>
      <c r="Z593" s="115"/>
      <c r="AA593" s="115"/>
      <c r="AB593" s="115"/>
      <c r="AC593" s="115"/>
      <c r="AD593" s="115"/>
      <c r="AE593" s="115"/>
      <c r="AF593" s="124"/>
      <c r="AG593" s="115"/>
      <c r="AH593" s="115"/>
      <c r="AI593" s="115"/>
      <c r="AJ593" s="17">
        <f t="shared" si="78"/>
        <v>1.5059421856097821</v>
      </c>
      <c r="AK593" s="18">
        <f t="shared" si="79"/>
        <v>15.017489797618055</v>
      </c>
    </row>
    <row r="594" spans="2:37" x14ac:dyDescent="0.25">
      <c r="B594" s="118">
        <f t="shared" si="74"/>
        <v>45187</v>
      </c>
      <c r="C594" s="114"/>
      <c r="D594" s="114"/>
      <c r="E594" s="119"/>
      <c r="F594" s="114"/>
      <c r="G594" s="114"/>
      <c r="H594" s="114"/>
      <c r="I594" s="114"/>
      <c r="J594" s="114"/>
      <c r="K594" s="114"/>
      <c r="L594" s="114"/>
      <c r="M594" s="114"/>
      <c r="N594" s="114"/>
      <c r="O594" s="114"/>
      <c r="P594" s="114"/>
      <c r="Q594" s="114"/>
      <c r="R594" s="114"/>
      <c r="S594" s="114"/>
      <c r="T594" s="114"/>
      <c r="U594" s="114"/>
      <c r="V594" s="114"/>
      <c r="W594" s="114"/>
      <c r="X594" s="114"/>
      <c r="Y594" s="114"/>
      <c r="Z594" s="115"/>
      <c r="AA594" s="115"/>
      <c r="AB594" s="115"/>
      <c r="AC594" s="115"/>
      <c r="AD594" s="115"/>
      <c r="AE594" s="115"/>
      <c r="AF594" s="124"/>
      <c r="AG594" s="115"/>
      <c r="AH594" s="115"/>
      <c r="AI594" s="115"/>
      <c r="AJ594" s="17">
        <f t="shared" si="78"/>
        <v>1.4884944961052775</v>
      </c>
      <c r="AK594" s="18">
        <f t="shared" si="79"/>
        <v>14.981928461634331</v>
      </c>
    </row>
    <row r="595" spans="2:37" x14ac:dyDescent="0.25">
      <c r="B595" s="118">
        <f t="shared" si="74"/>
        <v>45188</v>
      </c>
      <c r="C595" s="114"/>
      <c r="D595" s="114"/>
      <c r="E595" s="119"/>
      <c r="F595" s="114"/>
      <c r="G595" s="114"/>
      <c r="H595" s="114"/>
      <c r="I595" s="114"/>
      <c r="J595" s="114"/>
      <c r="K595" s="114"/>
      <c r="L595" s="114"/>
      <c r="M595" s="114"/>
      <c r="N595" s="114"/>
      <c r="O595" s="114"/>
      <c r="P595" s="114"/>
      <c r="Q595" s="114"/>
      <c r="R595" s="114"/>
      <c r="S595" s="114"/>
      <c r="T595" s="114"/>
      <c r="U595" s="114"/>
      <c r="V595" s="114"/>
      <c r="W595" s="114"/>
      <c r="X595" s="114"/>
      <c r="Y595" s="114"/>
      <c r="Z595" s="115"/>
      <c r="AA595" s="115"/>
      <c r="AB595" s="115"/>
      <c r="AC595" s="115"/>
      <c r="AD595" s="115"/>
      <c r="AE595" s="115"/>
      <c r="AF595" s="124"/>
      <c r="AG595" s="115"/>
      <c r="AH595" s="115"/>
      <c r="AI595" s="115"/>
      <c r="AJ595" s="17">
        <f t="shared" si="78"/>
        <v>1.4712489537163502</v>
      </c>
      <c r="AK595" s="18">
        <f t="shared" si="79"/>
        <v>14.946535145888591</v>
      </c>
    </row>
    <row r="596" spans="2:37" x14ac:dyDescent="0.25">
      <c r="B596" s="118">
        <f t="shared" si="74"/>
        <v>45189</v>
      </c>
      <c r="C596" s="114"/>
      <c r="D596" s="114"/>
      <c r="E596" s="119"/>
      <c r="F596" s="114"/>
      <c r="G596" s="114"/>
      <c r="H596" s="114"/>
      <c r="I596" s="114"/>
      <c r="J596" s="114"/>
      <c r="K596" s="114"/>
      <c r="L596" s="114"/>
      <c r="M596" s="114"/>
      <c r="N596" s="114"/>
      <c r="O596" s="114"/>
      <c r="P596" s="114"/>
      <c r="Q596" s="114"/>
      <c r="R596" s="114"/>
      <c r="S596" s="114"/>
      <c r="T596" s="114"/>
      <c r="U596" s="114"/>
      <c r="V596" s="114"/>
      <c r="W596" s="114"/>
      <c r="X596" s="114"/>
      <c r="Y596" s="114"/>
      <c r="Z596" s="115"/>
      <c r="AA596" s="115"/>
      <c r="AB596" s="115"/>
      <c r="AC596" s="115"/>
      <c r="AD596" s="115"/>
      <c r="AE596" s="115"/>
      <c r="AF596" s="124"/>
      <c r="AG596" s="115"/>
      <c r="AH596" s="115"/>
      <c r="AI596" s="115"/>
      <c r="AJ596" s="17">
        <f t="shared" si="78"/>
        <v>1.4542032163875453</v>
      </c>
      <c r="AK596" s="18">
        <f t="shared" si="79"/>
        <v>14.911308662394044</v>
      </c>
    </row>
    <row r="597" spans="2:37" x14ac:dyDescent="0.25">
      <c r="B597" s="118">
        <f t="shared" si="74"/>
        <v>45190</v>
      </c>
      <c r="C597" s="114"/>
      <c r="D597" s="114"/>
      <c r="E597" s="119"/>
      <c r="F597" s="114"/>
      <c r="G597" s="114"/>
      <c r="H597" s="114"/>
      <c r="I597" s="114"/>
      <c r="J597" s="114"/>
      <c r="K597" s="114"/>
      <c r="L597" s="114"/>
      <c r="M597" s="114"/>
      <c r="N597" s="114"/>
      <c r="O597" s="114"/>
      <c r="P597" s="114"/>
      <c r="Q597" s="114"/>
      <c r="R597" s="114"/>
      <c r="S597" s="114"/>
      <c r="T597" s="114"/>
      <c r="U597" s="114"/>
      <c r="V597" s="114"/>
      <c r="W597" s="114"/>
      <c r="X597" s="114"/>
      <c r="Y597" s="114"/>
      <c r="Z597" s="115"/>
      <c r="AA597" s="115"/>
      <c r="AB597" s="115"/>
      <c r="AC597" s="115"/>
      <c r="AD597" s="115"/>
      <c r="AE597" s="115"/>
      <c r="AF597" s="124"/>
      <c r="AG597" s="115"/>
      <c r="AH597" s="115"/>
      <c r="AI597" s="115"/>
      <c r="AJ597" s="17">
        <f t="shared" si="78"/>
        <v>1.437354969198223</v>
      </c>
      <c r="AK597" s="18">
        <f t="shared" si="79"/>
        <v>14.876247834337098</v>
      </c>
    </row>
    <row r="598" spans="2:37" x14ac:dyDescent="0.25">
      <c r="B598" s="118">
        <f t="shared" ref="B598:B606" si="80">B597+$C$212</f>
        <v>45191</v>
      </c>
      <c r="C598" s="114"/>
      <c r="D598" s="114"/>
      <c r="E598" s="119"/>
      <c r="F598" s="114"/>
      <c r="G598" s="114"/>
      <c r="H598" s="114"/>
      <c r="I598" s="114"/>
      <c r="J598" s="114"/>
      <c r="K598" s="114"/>
      <c r="L598" s="114"/>
      <c r="M598" s="114"/>
      <c r="N598" s="114"/>
      <c r="O598" s="114"/>
      <c r="P598" s="114"/>
      <c r="Q598" s="114"/>
      <c r="R598" s="114"/>
      <c r="S598" s="114"/>
      <c r="T598" s="114"/>
      <c r="U598" s="114"/>
      <c r="V598" s="114"/>
      <c r="W598" s="114"/>
      <c r="X598" s="114"/>
      <c r="Y598" s="114"/>
      <c r="Z598" s="115"/>
      <c r="AA598" s="115"/>
      <c r="AB598" s="115"/>
      <c r="AC598" s="115"/>
      <c r="AD598" s="115"/>
      <c r="AE598" s="115"/>
      <c r="AF598" s="124"/>
      <c r="AG598" s="115"/>
      <c r="AH598" s="115"/>
      <c r="AI598" s="115"/>
      <c r="AJ598" s="17">
        <f t="shared" si="78"/>
        <v>1.4207019240481711</v>
      </c>
      <c r="AK598" s="18">
        <f t="shared" si="79"/>
        <v>14.841351495946332</v>
      </c>
    </row>
    <row r="599" spans="2:37" x14ac:dyDescent="0.25">
      <c r="B599" s="118">
        <f t="shared" si="80"/>
        <v>45192</v>
      </c>
      <c r="C599" s="114"/>
      <c r="D599" s="114"/>
      <c r="E599" s="119"/>
      <c r="F599" s="114"/>
      <c r="G599" s="114"/>
      <c r="H599" s="114"/>
      <c r="I599" s="114"/>
      <c r="J599" s="114"/>
      <c r="K599" s="114"/>
      <c r="L599" s="114"/>
      <c r="M599" s="114"/>
      <c r="N599" s="114"/>
      <c r="O599" s="114"/>
      <c r="P599" s="114"/>
      <c r="Q599" s="114"/>
      <c r="R599" s="114"/>
      <c r="S599" s="114"/>
      <c r="T599" s="114"/>
      <c r="U599" s="114"/>
      <c r="V599" s="114"/>
      <c r="W599" s="114"/>
      <c r="X599" s="114"/>
      <c r="Y599" s="114"/>
      <c r="Z599" s="115"/>
      <c r="AA599" s="115"/>
      <c r="AB599" s="115"/>
      <c r="AC599" s="115"/>
      <c r="AD599" s="115"/>
      <c r="AE599" s="115"/>
      <c r="AF599" s="124"/>
      <c r="AG599" s="115"/>
      <c r="AH599" s="115"/>
      <c r="AI599" s="115"/>
      <c r="AJ599" s="17">
        <f t="shared" si="78"/>
        <v>1.4042418193468686</v>
      </c>
      <c r="AK599" s="18">
        <f t="shared" si="79"/>
        <v>14.806618492363276</v>
      </c>
    </row>
    <row r="600" spans="2:37" x14ac:dyDescent="0.25">
      <c r="B600" s="118">
        <f t="shared" si="80"/>
        <v>45193</v>
      </c>
      <c r="C600" s="114"/>
      <c r="D600" s="114"/>
      <c r="E600" s="119"/>
      <c r="F600" s="114"/>
      <c r="G600" s="114"/>
      <c r="H600" s="114"/>
      <c r="I600" s="114"/>
      <c r="J600" s="114"/>
      <c r="K600" s="114"/>
      <c r="L600" s="114"/>
      <c r="M600" s="114"/>
      <c r="N600" s="114"/>
      <c r="O600" s="114"/>
      <c r="P600" s="114"/>
      <c r="Q600" s="114"/>
      <c r="R600" s="114"/>
      <c r="S600" s="114"/>
      <c r="T600" s="114"/>
      <c r="U600" s="114"/>
      <c r="V600" s="114"/>
      <c r="W600" s="114"/>
      <c r="X600" s="114"/>
      <c r="Y600" s="114"/>
      <c r="Z600" s="115"/>
      <c r="AA600" s="115"/>
      <c r="AB600" s="115"/>
      <c r="AC600" s="115"/>
      <c r="AD600" s="115"/>
      <c r="AE600" s="115"/>
      <c r="AF600" s="124"/>
      <c r="AG600" s="115"/>
      <c r="AH600" s="115"/>
      <c r="AI600" s="115"/>
      <c r="AJ600" s="17">
        <f t="shared" si="78"/>
        <v>1.3879724197063479</v>
      </c>
      <c r="AK600" s="18">
        <f t="shared" si="79"/>
        <v>14.77204767951501</v>
      </c>
    </row>
    <row r="601" spans="2:37" x14ac:dyDescent="0.25">
      <c r="B601" s="118">
        <f t="shared" si="80"/>
        <v>45194</v>
      </c>
      <c r="C601" s="114"/>
      <c r="D601" s="114"/>
      <c r="E601" s="119"/>
      <c r="F601" s="114"/>
      <c r="G601" s="114"/>
      <c r="H601" s="114"/>
      <c r="I601" s="114"/>
      <c r="J601" s="114"/>
      <c r="K601" s="114"/>
      <c r="L601" s="114"/>
      <c r="M601" s="114"/>
      <c r="N601" s="114"/>
      <c r="O601" s="114"/>
      <c r="P601" s="114"/>
      <c r="Q601" s="114"/>
      <c r="R601" s="114"/>
      <c r="S601" s="114"/>
      <c r="T601" s="114"/>
      <c r="U601" s="114"/>
      <c r="V601" s="114"/>
      <c r="W601" s="114"/>
      <c r="X601" s="114"/>
      <c r="Y601" s="114"/>
      <c r="Z601" s="115"/>
      <c r="AA601" s="115"/>
      <c r="AB601" s="115"/>
      <c r="AC601" s="115"/>
      <c r="AD601" s="115"/>
      <c r="AE601" s="115"/>
      <c r="AF601" s="124"/>
      <c r="AG601" s="115"/>
      <c r="AH601" s="115"/>
      <c r="AI601" s="115"/>
      <c r="AJ601" s="17">
        <f t="shared" si="78"/>
        <v>1.3718915156376124</v>
      </c>
      <c r="AK601" s="18">
        <f t="shared" si="79"/>
        <v>14.737637923988556</v>
      </c>
    </row>
    <row r="602" spans="2:37" x14ac:dyDescent="0.25">
      <c r="B602" s="118">
        <f t="shared" si="80"/>
        <v>45195</v>
      </c>
      <c r="C602" s="114"/>
      <c r="D602" s="114"/>
      <c r="E602" s="119"/>
      <c r="F602" s="114"/>
      <c r="G602" s="114"/>
      <c r="H602" s="114"/>
      <c r="I602" s="114"/>
      <c r="J602" s="114"/>
      <c r="K602" s="114"/>
      <c r="L602" s="114"/>
      <c r="M602" s="114"/>
      <c r="N602" s="114"/>
      <c r="O602" s="114"/>
      <c r="P602" s="114"/>
      <c r="Q602" s="114"/>
      <c r="R602" s="114"/>
      <c r="S602" s="114"/>
      <c r="T602" s="114"/>
      <c r="U602" s="114"/>
      <c r="V602" s="114"/>
      <c r="W602" s="114"/>
      <c r="X602" s="114"/>
      <c r="Y602" s="114"/>
      <c r="Z602" s="115"/>
      <c r="AA602" s="115"/>
      <c r="AB602" s="115"/>
      <c r="AC602" s="115"/>
      <c r="AD602" s="115"/>
      <c r="AE602" s="115"/>
      <c r="AF602" s="124"/>
      <c r="AG602" s="115"/>
      <c r="AH602" s="115"/>
      <c r="AI602" s="115"/>
      <c r="AJ602" s="17">
        <f t="shared" si="78"/>
        <v>1.3559969232505766</v>
      </c>
      <c r="AK602" s="18">
        <f t="shared" si="79"/>
        <v>14.703388102906997</v>
      </c>
    </row>
    <row r="603" spans="2:37" x14ac:dyDescent="0.25">
      <c r="B603" s="118">
        <f t="shared" si="80"/>
        <v>45196</v>
      </c>
      <c r="C603" s="114"/>
      <c r="D603" s="114"/>
      <c r="E603" s="119"/>
      <c r="F603" s="114"/>
      <c r="G603" s="114"/>
      <c r="H603" s="114"/>
      <c r="I603" s="114"/>
      <c r="J603" s="114"/>
      <c r="K603" s="114"/>
      <c r="L603" s="114"/>
      <c r="M603" s="114"/>
      <c r="N603" s="114"/>
      <c r="O603" s="114"/>
      <c r="P603" s="114"/>
      <c r="Q603" s="114"/>
      <c r="R603" s="114"/>
      <c r="S603" s="114"/>
      <c r="T603" s="114"/>
      <c r="U603" s="114"/>
      <c r="V603" s="114"/>
      <c r="W603" s="114"/>
      <c r="X603" s="114"/>
      <c r="Y603" s="114"/>
      <c r="Z603" s="115"/>
      <c r="AA603" s="115"/>
      <c r="AB603" s="115"/>
      <c r="AC603" s="115"/>
      <c r="AD603" s="115"/>
      <c r="AE603" s="115"/>
      <c r="AF603" s="124"/>
      <c r="AG603" s="115"/>
      <c r="AH603" s="115"/>
      <c r="AI603" s="115"/>
      <c r="AJ603" s="17">
        <f t="shared" si="78"/>
        <v>1.3402864839574784</v>
      </c>
      <c r="AK603" s="18">
        <f t="shared" si="79"/>
        <v>14.669297103807351</v>
      </c>
    </row>
    <row r="604" spans="2:37" x14ac:dyDescent="0.25">
      <c r="B604" s="118">
        <f t="shared" si="80"/>
        <v>45197</v>
      </c>
      <c r="C604" s="114"/>
      <c r="D604" s="114"/>
      <c r="E604" s="119"/>
      <c r="F604" s="114"/>
      <c r="G604" s="114"/>
      <c r="H604" s="114"/>
      <c r="I604" s="114"/>
      <c r="J604" s="114"/>
      <c r="K604" s="114"/>
      <c r="L604" s="114"/>
      <c r="M604" s="114"/>
      <c r="N604" s="114"/>
      <c r="O604" s="114"/>
      <c r="P604" s="114"/>
      <c r="Q604" s="114"/>
      <c r="R604" s="114"/>
      <c r="S604" s="114"/>
      <c r="T604" s="114"/>
      <c r="U604" s="114"/>
      <c r="V604" s="114"/>
      <c r="W604" s="114"/>
      <c r="X604" s="114"/>
      <c r="Y604" s="114"/>
      <c r="Z604" s="115"/>
      <c r="AA604" s="115"/>
      <c r="AB604" s="115"/>
      <c r="AC604" s="115"/>
      <c r="AD604" s="115"/>
      <c r="AE604" s="115"/>
      <c r="AF604" s="124"/>
      <c r="AG604" s="115"/>
      <c r="AH604" s="115"/>
      <c r="AI604" s="115"/>
      <c r="AJ604" s="17">
        <f t="shared" si="78"/>
        <v>1.3247580641797261</v>
      </c>
      <c r="AK604" s="18">
        <f t="shared" si="79"/>
        <v>14.635363824520105</v>
      </c>
    </row>
    <row r="605" spans="2:37" x14ac:dyDescent="0.25">
      <c r="B605" s="118">
        <f t="shared" si="80"/>
        <v>45198</v>
      </c>
      <c r="C605" s="114"/>
      <c r="D605" s="114"/>
      <c r="E605" s="119"/>
      <c r="F605" s="114"/>
      <c r="G605" s="114"/>
      <c r="H605" s="114"/>
      <c r="I605" s="114"/>
      <c r="J605" s="114"/>
      <c r="K605" s="114"/>
      <c r="L605" s="114"/>
      <c r="M605" s="114"/>
      <c r="N605" s="114"/>
      <c r="O605" s="114"/>
      <c r="P605" s="114"/>
      <c r="Q605" s="114"/>
      <c r="R605" s="114"/>
      <c r="S605" s="114"/>
      <c r="T605" s="114"/>
      <c r="U605" s="114"/>
      <c r="V605" s="114"/>
      <c r="W605" s="114"/>
      <c r="X605" s="114"/>
      <c r="Y605" s="114"/>
      <c r="Z605" s="115"/>
      <c r="AA605" s="115"/>
      <c r="AB605" s="115"/>
      <c r="AC605" s="115"/>
      <c r="AD605" s="115"/>
      <c r="AE605" s="115"/>
      <c r="AF605" s="124"/>
      <c r="AG605" s="115"/>
      <c r="AH605" s="115"/>
      <c r="AI605" s="115"/>
      <c r="AJ605" s="17">
        <f t="shared" si="78"/>
        <v>1.3094095550581508</v>
      </c>
      <c r="AK605" s="18">
        <f t="shared" si="79"/>
        <v>14.601587173050447</v>
      </c>
    </row>
    <row r="606" spans="2:37" x14ac:dyDescent="0.25">
      <c r="B606" s="118">
        <f t="shared" si="80"/>
        <v>45199</v>
      </c>
      <c r="C606" s="114"/>
      <c r="D606" s="114"/>
      <c r="E606" s="119"/>
      <c r="F606" s="114"/>
      <c r="G606" s="114"/>
      <c r="H606" s="114"/>
      <c r="I606" s="114"/>
      <c r="J606" s="114"/>
      <c r="K606" s="114"/>
      <c r="L606" s="114"/>
      <c r="M606" s="114"/>
      <c r="N606" s="114"/>
      <c r="O606" s="114"/>
      <c r="P606" s="114"/>
      <c r="Q606" s="114"/>
      <c r="R606" s="114"/>
      <c r="S606" s="114"/>
      <c r="T606" s="114"/>
      <c r="U606" s="114"/>
      <c r="V606" s="114"/>
      <c r="W606" s="114"/>
      <c r="X606" s="114"/>
      <c r="Y606" s="114"/>
      <c r="Z606" s="115"/>
      <c r="AA606" s="115"/>
      <c r="AB606" s="115"/>
      <c r="AC606" s="115"/>
      <c r="AD606" s="115"/>
      <c r="AE606" s="115"/>
      <c r="AF606" s="124"/>
      <c r="AG606" s="115"/>
      <c r="AH606" s="115"/>
      <c r="AI606" s="115"/>
      <c r="AJ606" s="17">
        <f t="shared" si="78"/>
        <v>1.2942388721666056</v>
      </c>
      <c r="AK606" s="18">
        <f t="shared" si="79"/>
        <v>14.567966067461116</v>
      </c>
    </row>
    <row r="607" spans="2:37" x14ac:dyDescent="0.25">
      <c r="B607" s="118">
        <f>B606+$C$607</f>
        <v>45289</v>
      </c>
      <c r="C607" s="114">
        <v>90</v>
      </c>
      <c r="D607" s="114"/>
      <c r="E607" s="119"/>
      <c r="F607" s="114"/>
      <c r="G607" s="114"/>
      <c r="H607" s="114"/>
      <c r="I607" s="114"/>
      <c r="J607" s="114"/>
      <c r="K607" s="114"/>
      <c r="L607" s="114"/>
      <c r="M607" s="114"/>
      <c r="N607" s="114"/>
      <c r="O607" s="114"/>
      <c r="P607" s="114"/>
      <c r="Q607" s="114"/>
      <c r="R607" s="114"/>
      <c r="S607" s="114"/>
      <c r="T607" s="114"/>
      <c r="U607" s="114"/>
      <c r="V607" s="114"/>
      <c r="W607" s="114"/>
      <c r="X607" s="114"/>
      <c r="Y607" s="114"/>
      <c r="Z607" s="115"/>
      <c r="AA607" s="115"/>
      <c r="AB607" s="115"/>
      <c r="AC607" s="115"/>
      <c r="AD607" s="115"/>
      <c r="AE607" s="115"/>
      <c r="AF607" s="124"/>
      <c r="AG607" s="115"/>
      <c r="AH607" s="115"/>
      <c r="AI607" s="115"/>
      <c r="AJ607" s="17">
        <f t="shared" si="78"/>
        <v>0.4534386006367776</v>
      </c>
      <c r="AK607" s="18">
        <f t="shared" si="79"/>
        <v>12.067257821649655</v>
      </c>
    </row>
    <row r="608" spans="2:37" x14ac:dyDescent="0.25">
      <c r="B608" s="118">
        <f>B607+$C$607</f>
        <v>45379</v>
      </c>
      <c r="C608" s="114"/>
      <c r="D608" s="114"/>
      <c r="E608" s="119"/>
      <c r="F608" s="114"/>
      <c r="G608" s="114"/>
      <c r="H608" s="114"/>
      <c r="I608" s="114"/>
      <c r="J608" s="114"/>
      <c r="K608" s="114"/>
      <c r="L608" s="114"/>
      <c r="M608" s="114"/>
      <c r="N608" s="114"/>
      <c r="O608" s="114"/>
      <c r="P608" s="114"/>
      <c r="Q608" s="114"/>
      <c r="R608" s="114"/>
      <c r="S608" s="114"/>
      <c r="T608" s="114"/>
      <c r="U608" s="114"/>
      <c r="V608" s="114"/>
      <c r="W608" s="114"/>
      <c r="X608" s="114"/>
      <c r="Y608" s="114"/>
      <c r="Z608" s="115"/>
      <c r="AA608" s="115"/>
      <c r="AB608" s="115"/>
      <c r="AC608" s="115"/>
      <c r="AD608" s="115"/>
      <c r="AE608" s="115"/>
      <c r="AF608" s="124"/>
      <c r="AG608" s="115"/>
      <c r="AH608" s="115"/>
      <c r="AI608" s="115"/>
      <c r="AJ608" s="17">
        <f t="shared" si="78"/>
        <v>0.15886291856096518</v>
      </c>
      <c r="AK608" s="18">
        <f t="shared" si="79"/>
        <v>10.299300299871483</v>
      </c>
    </row>
    <row r="609" spans="2:37" x14ac:dyDescent="0.25">
      <c r="B609" s="118">
        <f t="shared" ref="B609:B627" si="81">B608+$C$607</f>
        <v>45469</v>
      </c>
      <c r="C609" s="114"/>
      <c r="D609" s="114"/>
      <c r="E609" s="119"/>
      <c r="F609" s="114"/>
      <c r="G609" s="114"/>
      <c r="H609" s="114"/>
      <c r="I609" s="114"/>
      <c r="J609" s="114"/>
      <c r="K609" s="114"/>
      <c r="L609" s="114"/>
      <c r="M609" s="114"/>
      <c r="N609" s="114"/>
      <c r="O609" s="114"/>
      <c r="P609" s="114"/>
      <c r="Q609" s="114"/>
      <c r="R609" s="114"/>
      <c r="S609" s="114"/>
      <c r="T609" s="114"/>
      <c r="U609" s="114"/>
      <c r="V609" s="114"/>
      <c r="W609" s="114"/>
      <c r="X609" s="114"/>
      <c r="Y609" s="114"/>
      <c r="Z609" s="115"/>
      <c r="AA609" s="115"/>
      <c r="AB609" s="115"/>
      <c r="AC609" s="115"/>
      <c r="AD609" s="115"/>
      <c r="AE609" s="115"/>
      <c r="AF609" s="124"/>
      <c r="AG609" s="115"/>
      <c r="AH609" s="115"/>
      <c r="AI609" s="115"/>
      <c r="AJ609" s="17">
        <f t="shared" si="78"/>
        <v>5.5657870455374098E-2</v>
      </c>
      <c r="AK609" s="18">
        <f t="shared" si="79"/>
        <v>8.9831859509278846</v>
      </c>
    </row>
    <row r="610" spans="2:37" x14ac:dyDescent="0.25">
      <c r="B610" s="118">
        <f t="shared" si="81"/>
        <v>45559</v>
      </c>
      <c r="C610" s="114"/>
      <c r="D610" s="114"/>
      <c r="E610" s="119"/>
      <c r="F610" s="114"/>
      <c r="G610" s="114"/>
      <c r="H610" s="114"/>
      <c r="I610" s="114"/>
      <c r="J610" s="114"/>
      <c r="K610" s="114"/>
      <c r="L610" s="114"/>
      <c r="M610" s="114"/>
      <c r="N610" s="114"/>
      <c r="O610" s="114"/>
      <c r="P610" s="114"/>
      <c r="Q610" s="114"/>
      <c r="R610" s="114"/>
      <c r="S610" s="114"/>
      <c r="T610" s="114"/>
      <c r="U610" s="114"/>
      <c r="V610" s="114"/>
      <c r="W610" s="114"/>
      <c r="X610" s="114"/>
      <c r="Y610" s="114"/>
      <c r="Z610" s="115"/>
      <c r="AA610" s="115"/>
      <c r="AB610" s="115"/>
      <c r="AC610" s="115"/>
      <c r="AD610" s="115"/>
      <c r="AE610" s="115"/>
      <c r="AF610" s="124"/>
      <c r="AG610" s="115"/>
      <c r="AH610" s="115"/>
      <c r="AI610" s="115"/>
      <c r="AJ610" s="17">
        <f t="shared" si="78"/>
        <v>1.9499821428991277E-2</v>
      </c>
      <c r="AK610" s="18">
        <f t="shared" si="79"/>
        <v>7.965323025952511</v>
      </c>
    </row>
    <row r="611" spans="2:37" x14ac:dyDescent="0.25">
      <c r="B611" s="118">
        <f t="shared" si="81"/>
        <v>45649</v>
      </c>
      <c r="C611" s="114"/>
      <c r="D611" s="114"/>
      <c r="E611" s="119"/>
      <c r="F611" s="114"/>
      <c r="G611" s="114"/>
      <c r="H611" s="114"/>
      <c r="I611" s="114"/>
      <c r="J611" s="114"/>
      <c r="K611" s="114"/>
      <c r="L611" s="114"/>
      <c r="M611" s="114"/>
      <c r="N611" s="114"/>
      <c r="O611" s="114"/>
      <c r="P611" s="114"/>
      <c r="Q611" s="114"/>
      <c r="R611" s="114"/>
      <c r="S611" s="114"/>
      <c r="T611" s="114"/>
      <c r="U611" s="114"/>
      <c r="V611" s="114"/>
      <c r="W611" s="114"/>
      <c r="X611" s="114"/>
      <c r="Y611" s="114"/>
      <c r="Z611" s="115"/>
      <c r="AA611" s="115"/>
      <c r="AB611" s="115"/>
      <c r="AC611" s="115"/>
      <c r="AD611" s="115"/>
      <c r="AE611" s="115"/>
      <c r="AF611" s="124"/>
      <c r="AG611" s="115"/>
      <c r="AH611" s="115"/>
      <c r="AI611" s="115"/>
      <c r="AJ611" s="17">
        <f t="shared" si="78"/>
        <v>6.8317927482946308E-3</v>
      </c>
      <c r="AK611" s="18">
        <f t="shared" si="79"/>
        <v>7.1546473564130526</v>
      </c>
    </row>
    <row r="612" spans="2:37" x14ac:dyDescent="0.25">
      <c r="B612" s="118">
        <f>B611+$C$607</f>
        <v>45739</v>
      </c>
      <c r="C612" s="114"/>
      <c r="D612" s="114"/>
      <c r="E612" s="119"/>
      <c r="F612" s="114"/>
      <c r="G612" s="114"/>
      <c r="H612" s="114"/>
      <c r="I612" s="114"/>
      <c r="J612" s="114"/>
      <c r="K612" s="114"/>
      <c r="L612" s="114"/>
      <c r="M612" s="114"/>
      <c r="N612" s="114"/>
      <c r="O612" s="114"/>
      <c r="P612" s="114"/>
      <c r="Q612" s="114"/>
      <c r="R612" s="114"/>
      <c r="S612" s="114"/>
      <c r="T612" s="114"/>
      <c r="U612" s="114"/>
      <c r="V612" s="114"/>
      <c r="W612" s="114"/>
      <c r="X612" s="114"/>
      <c r="Y612" s="114"/>
      <c r="Z612" s="115"/>
      <c r="AA612" s="115"/>
      <c r="AB612" s="115"/>
      <c r="AC612" s="115"/>
      <c r="AD612" s="115"/>
      <c r="AE612" s="115"/>
      <c r="AF612" s="124"/>
      <c r="AG612" s="115"/>
      <c r="AH612" s="115"/>
      <c r="AI612" s="115"/>
      <c r="AJ612" s="17">
        <f t="shared" si="78"/>
        <v>2.3935292087475077E-3</v>
      </c>
      <c r="AK612" s="18">
        <f t="shared" si="79"/>
        <v>6.4937426847933724</v>
      </c>
    </row>
    <row r="613" spans="2:37" x14ac:dyDescent="0.25">
      <c r="B613" s="118">
        <f t="shared" si="81"/>
        <v>45829</v>
      </c>
      <c r="C613" s="114"/>
      <c r="D613" s="114"/>
      <c r="E613" s="119"/>
      <c r="F613" s="114"/>
      <c r="G613" s="114"/>
      <c r="H613" s="114"/>
      <c r="I613" s="114"/>
      <c r="J613" s="114"/>
      <c r="K613" s="114"/>
      <c r="L613" s="114"/>
      <c r="M613" s="114"/>
      <c r="N613" s="114"/>
      <c r="O613" s="114"/>
      <c r="P613" s="114"/>
      <c r="Q613" s="114"/>
      <c r="R613" s="114"/>
      <c r="S613" s="114"/>
      <c r="T613" s="114"/>
      <c r="U613" s="114"/>
      <c r="V613" s="114"/>
      <c r="W613" s="114"/>
      <c r="X613" s="114"/>
      <c r="Y613" s="114"/>
      <c r="Z613" s="115"/>
      <c r="AA613" s="115"/>
      <c r="AB613" s="115"/>
      <c r="AC613" s="115"/>
      <c r="AD613" s="115"/>
      <c r="AE613" s="115"/>
      <c r="AF613" s="124"/>
      <c r="AG613" s="115"/>
      <c r="AH613" s="115"/>
      <c r="AI613" s="115"/>
      <c r="AJ613" s="17">
        <f t="shared" si="78"/>
        <v>8.3857667880184942E-4</v>
      </c>
      <c r="AK613" s="18">
        <f t="shared" si="79"/>
        <v>5.9446138630182137</v>
      </c>
    </row>
    <row r="614" spans="2:37" x14ac:dyDescent="0.25">
      <c r="B614" s="118">
        <f t="shared" si="81"/>
        <v>45919</v>
      </c>
      <c r="C614" s="114"/>
      <c r="D614" s="114"/>
      <c r="E614" s="119"/>
      <c r="F614" s="114"/>
      <c r="G614" s="114"/>
      <c r="H614" s="114"/>
      <c r="I614" s="114"/>
      <c r="J614" s="114"/>
      <c r="K614" s="114"/>
      <c r="L614" s="114"/>
      <c r="M614" s="114"/>
      <c r="N614" s="114"/>
      <c r="O614" s="114"/>
      <c r="P614" s="114"/>
      <c r="Q614" s="114"/>
      <c r="R614" s="114"/>
      <c r="S614" s="114"/>
      <c r="T614" s="114"/>
      <c r="U614" s="114"/>
      <c r="V614" s="114"/>
      <c r="W614" s="114"/>
      <c r="X614" s="114"/>
      <c r="Y614" s="114"/>
      <c r="Z614" s="115"/>
      <c r="AA614" s="115"/>
      <c r="AB614" s="115"/>
      <c r="AC614" s="115"/>
      <c r="AD614" s="115"/>
      <c r="AE614" s="115"/>
      <c r="AF614" s="124"/>
      <c r="AG614" s="115"/>
      <c r="AH614" s="115"/>
      <c r="AI614" s="115"/>
      <c r="AJ614" s="17">
        <f t="shared" si="78"/>
        <v>2.9379664290719816E-4</v>
      </c>
      <c r="AK614" s="18">
        <f t="shared" si="79"/>
        <v>5.481115586290751</v>
      </c>
    </row>
    <row r="615" spans="2:37" x14ac:dyDescent="0.25">
      <c r="B615" s="118">
        <f t="shared" si="81"/>
        <v>46009</v>
      </c>
      <c r="C615" s="114"/>
      <c r="D615" s="114"/>
      <c r="E615" s="119"/>
      <c r="F615" s="114"/>
      <c r="G615" s="114"/>
      <c r="H615" s="114"/>
      <c r="I615" s="114"/>
      <c r="J615" s="114"/>
      <c r="K615" s="114"/>
      <c r="L615" s="114"/>
      <c r="M615" s="114"/>
      <c r="N615" s="114"/>
      <c r="O615" s="114"/>
      <c r="P615" s="114"/>
      <c r="Q615" s="114"/>
      <c r="R615" s="114"/>
      <c r="S615" s="114"/>
      <c r="T615" s="114"/>
      <c r="U615" s="114"/>
      <c r="V615" s="114"/>
      <c r="W615" s="114"/>
      <c r="X615" s="114"/>
      <c r="Y615" s="114"/>
      <c r="Z615" s="115"/>
      <c r="AA615" s="115"/>
      <c r="AB615" s="115"/>
      <c r="AC615" s="115"/>
      <c r="AD615" s="115"/>
      <c r="AE615" s="115"/>
      <c r="AF615" s="124"/>
      <c r="AG615" s="115"/>
      <c r="AH615" s="115"/>
      <c r="AI615" s="115"/>
      <c r="AJ615" s="17">
        <f t="shared" si="78"/>
        <v>1.0293211052192375E-4</v>
      </c>
      <c r="AK615" s="18">
        <f t="shared" si="79"/>
        <v>5.0846669016566786</v>
      </c>
    </row>
    <row r="616" spans="2:37" x14ac:dyDescent="0.25">
      <c r="B616" s="118">
        <f t="shared" si="81"/>
        <v>46099</v>
      </c>
      <c r="C616" s="114"/>
      <c r="D616" s="114"/>
      <c r="E616" s="119"/>
      <c r="F616" s="114"/>
      <c r="G616" s="114"/>
      <c r="H616" s="114"/>
      <c r="I616" s="114"/>
      <c r="J616" s="114"/>
      <c r="K616" s="114"/>
      <c r="L616" s="114"/>
      <c r="M616" s="114"/>
      <c r="N616" s="114"/>
      <c r="O616" s="114"/>
      <c r="P616" s="114"/>
      <c r="Q616" s="114"/>
      <c r="R616" s="114"/>
      <c r="S616" s="114"/>
      <c r="T616" s="114"/>
      <c r="U616" s="114"/>
      <c r="V616" s="114"/>
      <c r="W616" s="114"/>
      <c r="X616" s="114"/>
      <c r="Y616" s="114"/>
      <c r="Z616" s="115"/>
      <c r="AA616" s="115"/>
      <c r="AB616" s="115"/>
      <c r="AC616" s="115"/>
      <c r="AD616" s="115"/>
      <c r="AE616" s="115"/>
      <c r="AF616" s="124"/>
      <c r="AG616" s="115"/>
      <c r="AH616" s="115"/>
      <c r="AI616" s="115"/>
      <c r="AJ616" s="17">
        <f t="shared" si="78"/>
        <v>3.6062424919688975E-5</v>
      </c>
      <c r="AK616" s="18">
        <f t="shared" si="79"/>
        <v>4.7417000854644655</v>
      </c>
    </row>
    <row r="617" spans="2:37" x14ac:dyDescent="0.25">
      <c r="B617" s="118">
        <f t="shared" si="81"/>
        <v>46189</v>
      </c>
      <c r="C617" s="114"/>
      <c r="D617" s="114"/>
      <c r="E617" s="119"/>
      <c r="F617" s="114"/>
      <c r="G617" s="114"/>
      <c r="H617" s="114"/>
      <c r="I617" s="114"/>
      <c r="J617" s="114"/>
      <c r="K617" s="114"/>
      <c r="L617" s="114"/>
      <c r="M617" s="114"/>
      <c r="N617" s="114"/>
      <c r="O617" s="114"/>
      <c r="P617" s="114"/>
      <c r="Q617" s="114"/>
      <c r="R617" s="114"/>
      <c r="S617" s="114"/>
      <c r="T617" s="114"/>
      <c r="U617" s="114"/>
      <c r="V617" s="114"/>
      <c r="W617" s="114"/>
      <c r="X617" s="114"/>
      <c r="Y617" s="114"/>
      <c r="Z617" s="115"/>
      <c r="AA617" s="115"/>
      <c r="AB617" s="115"/>
      <c r="AC617" s="115"/>
      <c r="AD617" s="115"/>
      <c r="AE617" s="115"/>
      <c r="AF617" s="124"/>
      <c r="AG617" s="115"/>
      <c r="AH617" s="115"/>
      <c r="AI617" s="115"/>
      <c r="AJ617" s="17">
        <f t="shared" si="78"/>
        <v>1.263452662627772E-5</v>
      </c>
      <c r="AK617" s="18">
        <f t="shared" si="79"/>
        <v>4.4420767383137267</v>
      </c>
    </row>
    <row r="618" spans="2:37" x14ac:dyDescent="0.25">
      <c r="B618" s="118">
        <f t="shared" si="81"/>
        <v>46279</v>
      </c>
      <c r="C618" s="114"/>
      <c r="D618" s="114"/>
      <c r="E618" s="119"/>
      <c r="F618" s="114"/>
      <c r="G618" s="114"/>
      <c r="H618" s="114"/>
      <c r="I618" s="114"/>
      <c r="J618" s="114"/>
      <c r="K618" s="114"/>
      <c r="L618" s="114"/>
      <c r="M618" s="114"/>
      <c r="N618" s="114"/>
      <c r="O618" s="114"/>
      <c r="P618" s="114"/>
      <c r="Q618" s="114"/>
      <c r="R618" s="114"/>
      <c r="S618" s="114"/>
      <c r="T618" s="114"/>
      <c r="U618" s="114"/>
      <c r="V618" s="114"/>
      <c r="W618" s="114"/>
      <c r="X618" s="114"/>
      <c r="Y618" s="114"/>
      <c r="Z618" s="115"/>
      <c r="AA618" s="115"/>
      <c r="AB618" s="115"/>
      <c r="AC618" s="115"/>
      <c r="AD618" s="115"/>
      <c r="AE618" s="115"/>
      <c r="AF618" s="124"/>
      <c r="AG618" s="115"/>
      <c r="AH618" s="115"/>
      <c r="AI618" s="115"/>
      <c r="AJ618" s="17">
        <f t="shared" si="78"/>
        <v>4.4265260427056633E-6</v>
      </c>
      <c r="AK618" s="18">
        <f t="shared" si="79"/>
        <v>4.1780687018478817</v>
      </c>
    </row>
    <row r="619" spans="2:37" x14ac:dyDescent="0.25">
      <c r="B619" s="118">
        <f t="shared" si="81"/>
        <v>46369</v>
      </c>
      <c r="C619" s="114"/>
      <c r="D619" s="114"/>
      <c r="E619" s="119"/>
      <c r="F619" s="114"/>
      <c r="G619" s="114"/>
      <c r="H619" s="114"/>
      <c r="I619" s="114"/>
      <c r="J619" s="114"/>
      <c r="K619" s="114"/>
      <c r="L619" s="114"/>
      <c r="M619" s="114"/>
      <c r="N619" s="114"/>
      <c r="O619" s="114"/>
      <c r="P619" s="114"/>
      <c r="Q619" s="114"/>
      <c r="R619" s="114"/>
      <c r="S619" s="114"/>
      <c r="T619" s="114"/>
      <c r="U619" s="114"/>
      <c r="V619" s="114"/>
      <c r="W619" s="114"/>
      <c r="X619" s="114"/>
      <c r="Y619" s="114"/>
      <c r="Z619" s="115"/>
      <c r="AA619" s="115"/>
      <c r="AB619" s="115"/>
      <c r="AC619" s="115"/>
      <c r="AD619" s="115"/>
      <c r="AE619" s="115"/>
      <c r="AF619" s="124"/>
      <c r="AG619" s="115"/>
      <c r="AH619" s="115"/>
      <c r="AI619" s="115"/>
      <c r="AJ619" s="17">
        <f t="shared" si="78"/>
        <v>1.5508402796824097E-6</v>
      </c>
      <c r="AK619" s="18">
        <f t="shared" si="79"/>
        <v>3.9436819946415871</v>
      </c>
    </row>
    <row r="620" spans="2:37" x14ac:dyDescent="0.25">
      <c r="B620" s="118">
        <f t="shared" si="81"/>
        <v>46459</v>
      </c>
      <c r="C620" s="114"/>
      <c r="D620" s="114"/>
      <c r="E620" s="119"/>
      <c r="F620" s="114"/>
      <c r="G620" s="114"/>
      <c r="H620" s="114"/>
      <c r="I620" s="114"/>
      <c r="J620" s="114"/>
      <c r="K620" s="114"/>
      <c r="L620" s="114"/>
      <c r="M620" s="114"/>
      <c r="N620" s="114"/>
      <c r="O620" s="114"/>
      <c r="P620" s="114"/>
      <c r="Q620" s="114"/>
      <c r="R620" s="114"/>
      <c r="S620" s="114"/>
      <c r="T620" s="114"/>
      <c r="U620" s="114"/>
      <c r="V620" s="114"/>
      <c r="W620" s="114"/>
      <c r="X620" s="114"/>
      <c r="Y620" s="114"/>
      <c r="Z620" s="115"/>
      <c r="AA620" s="115"/>
      <c r="AB620" s="115"/>
      <c r="AC620" s="115"/>
      <c r="AD620" s="115"/>
      <c r="AE620" s="115"/>
      <c r="AF620" s="124"/>
      <c r="AG620" s="115"/>
      <c r="AH620" s="115"/>
      <c r="AI620" s="115"/>
      <c r="AJ620" s="17">
        <f t="shared" si="78"/>
        <v>5.4333930262281295E-7</v>
      </c>
      <c r="AK620" s="18">
        <f t="shared" si="79"/>
        <v>3.7341962205539727</v>
      </c>
    </row>
    <row r="621" spans="2:37" x14ac:dyDescent="0.25">
      <c r="B621" s="118">
        <f t="shared" si="81"/>
        <v>46549</v>
      </c>
      <c r="C621" s="114"/>
      <c r="D621" s="114"/>
      <c r="E621" s="119"/>
      <c r="F621" s="114"/>
      <c r="G621" s="114"/>
      <c r="H621" s="114"/>
      <c r="I621" s="114"/>
      <c r="J621" s="114"/>
      <c r="K621" s="114"/>
      <c r="L621" s="114"/>
      <c r="M621" s="114"/>
      <c r="N621" s="114"/>
      <c r="O621" s="114"/>
      <c r="P621" s="114"/>
      <c r="Q621" s="114"/>
      <c r="R621" s="114"/>
      <c r="S621" s="114"/>
      <c r="T621" s="114"/>
      <c r="U621" s="114"/>
      <c r="V621" s="114"/>
      <c r="W621" s="114"/>
      <c r="X621" s="114"/>
      <c r="Y621" s="114"/>
      <c r="Z621" s="115"/>
      <c r="AA621" s="115"/>
      <c r="AB621" s="115"/>
      <c r="AC621" s="115"/>
      <c r="AD621" s="115"/>
      <c r="AE621" s="115"/>
      <c r="AF621" s="124"/>
      <c r="AG621" s="115"/>
      <c r="AH621" s="115"/>
      <c r="AI621" s="115"/>
      <c r="AJ621" s="17">
        <f t="shared" si="78"/>
        <v>1.9035976924400116E-7</v>
      </c>
      <c r="AK621" s="18">
        <f t="shared" si="79"/>
        <v>3.5458433705324213</v>
      </c>
    </row>
    <row r="622" spans="2:37" x14ac:dyDescent="0.25">
      <c r="B622" s="118">
        <f t="shared" si="81"/>
        <v>46639</v>
      </c>
      <c r="C622" s="114"/>
      <c r="D622" s="114"/>
      <c r="E622" s="119"/>
      <c r="F622" s="114"/>
      <c r="G622" s="114"/>
      <c r="H622" s="114"/>
      <c r="I622" s="114"/>
      <c r="J622" s="114"/>
      <c r="K622" s="114"/>
      <c r="L622" s="114"/>
      <c r="M622" s="114"/>
      <c r="N622" s="114"/>
      <c r="O622" s="114"/>
      <c r="P622" s="114"/>
      <c r="Q622" s="114"/>
      <c r="R622" s="114"/>
      <c r="S622" s="114"/>
      <c r="T622" s="114"/>
      <c r="U622" s="114"/>
      <c r="V622" s="114"/>
      <c r="W622" s="114"/>
      <c r="X622" s="114"/>
      <c r="Y622" s="114"/>
      <c r="Z622" s="115"/>
      <c r="AA622" s="115"/>
      <c r="AB622" s="115"/>
      <c r="AC622" s="115"/>
      <c r="AD622" s="115"/>
      <c r="AE622" s="115"/>
      <c r="AF622" s="124"/>
      <c r="AG622" s="115"/>
      <c r="AH622" s="115"/>
      <c r="AI622" s="115"/>
      <c r="AJ622" s="17">
        <f t="shared" si="78"/>
        <v>6.6692841051082432E-8</v>
      </c>
      <c r="AK622" s="18">
        <f t="shared" si="79"/>
        <v>3.375579164131604</v>
      </c>
    </row>
    <row r="623" spans="2:37" x14ac:dyDescent="0.25">
      <c r="B623" s="118">
        <f t="shared" si="81"/>
        <v>46729</v>
      </c>
      <c r="C623" s="114"/>
      <c r="D623" s="114"/>
      <c r="E623" s="119"/>
      <c r="F623" s="114"/>
      <c r="G623" s="114"/>
      <c r="H623" s="114"/>
      <c r="I623" s="114"/>
      <c r="J623" s="114"/>
      <c r="K623" s="114"/>
      <c r="L623" s="114"/>
      <c r="M623" s="114"/>
      <c r="N623" s="114"/>
      <c r="O623" s="114"/>
      <c r="P623" s="114"/>
      <c r="Q623" s="114"/>
      <c r="R623" s="114"/>
      <c r="S623" s="114"/>
      <c r="T623" s="114"/>
      <c r="U623" s="114"/>
      <c r="V623" s="114"/>
      <c r="W623" s="114"/>
      <c r="X623" s="114"/>
      <c r="Y623" s="114"/>
      <c r="Z623" s="115"/>
      <c r="AA623" s="115"/>
      <c r="AB623" s="115"/>
      <c r="AC623" s="115"/>
      <c r="AD623" s="115"/>
      <c r="AE623" s="115"/>
      <c r="AF623" s="124"/>
      <c r="AG623" s="115"/>
      <c r="AH623" s="115"/>
      <c r="AI623" s="115"/>
      <c r="AJ623" s="116"/>
      <c r="AK623" s="117"/>
    </row>
    <row r="624" spans="2:37" x14ac:dyDescent="0.25">
      <c r="B624" s="118">
        <f t="shared" si="81"/>
        <v>46819</v>
      </c>
      <c r="C624" s="114"/>
      <c r="D624" s="114"/>
      <c r="E624" s="119"/>
      <c r="F624" s="114"/>
      <c r="G624" s="114"/>
      <c r="H624" s="114"/>
      <c r="I624" s="114"/>
      <c r="J624" s="114"/>
      <c r="K624" s="114"/>
      <c r="L624" s="114"/>
      <c r="M624" s="114"/>
      <c r="N624" s="114"/>
      <c r="O624" s="114"/>
      <c r="P624" s="114"/>
      <c r="Q624" s="114"/>
      <c r="R624" s="114"/>
      <c r="S624" s="114"/>
      <c r="T624" s="114"/>
      <c r="U624" s="114"/>
      <c r="V624" s="114"/>
      <c r="W624" s="114"/>
      <c r="X624" s="114"/>
      <c r="Y624" s="114"/>
      <c r="Z624" s="115"/>
      <c r="AA624" s="115"/>
      <c r="AB624" s="115"/>
      <c r="AC624" s="115"/>
      <c r="AD624" s="115"/>
      <c r="AE624" s="115"/>
      <c r="AF624" s="124"/>
      <c r="AG624" s="115"/>
      <c r="AH624" s="115"/>
      <c r="AI624" s="115"/>
      <c r="AJ624" s="116"/>
      <c r="AK624" s="117"/>
    </row>
    <row r="625" spans="2:37" x14ac:dyDescent="0.25">
      <c r="B625" s="118">
        <f t="shared" si="81"/>
        <v>46909</v>
      </c>
      <c r="C625" s="114"/>
      <c r="D625" s="114"/>
      <c r="E625" s="119"/>
      <c r="F625" s="114"/>
      <c r="G625" s="114"/>
      <c r="H625" s="114"/>
      <c r="I625" s="114"/>
      <c r="J625" s="114"/>
      <c r="K625" s="114"/>
      <c r="L625" s="114"/>
      <c r="M625" s="114"/>
      <c r="N625" s="114"/>
      <c r="O625" s="114"/>
      <c r="P625" s="114"/>
      <c r="Q625" s="114"/>
      <c r="R625" s="114"/>
      <c r="S625" s="114"/>
      <c r="T625" s="114"/>
      <c r="U625" s="114"/>
      <c r="V625" s="114"/>
      <c r="W625" s="114"/>
      <c r="X625" s="114"/>
      <c r="Y625" s="114"/>
      <c r="Z625" s="115"/>
      <c r="AA625" s="115"/>
      <c r="AB625" s="115"/>
      <c r="AC625" s="115"/>
      <c r="AD625" s="115"/>
      <c r="AE625" s="115"/>
      <c r="AF625" s="124"/>
      <c r="AG625" s="115"/>
      <c r="AH625" s="115"/>
      <c r="AI625" s="115"/>
      <c r="AJ625" s="116"/>
      <c r="AK625" s="117"/>
    </row>
    <row r="626" spans="2:37" x14ac:dyDescent="0.25">
      <c r="B626" s="118">
        <f t="shared" si="81"/>
        <v>46999</v>
      </c>
      <c r="C626" s="114"/>
      <c r="D626" s="114"/>
      <c r="E626" s="119"/>
      <c r="F626" s="114"/>
      <c r="G626" s="114"/>
      <c r="H626" s="114"/>
      <c r="I626" s="114"/>
      <c r="J626" s="114"/>
      <c r="K626" s="114"/>
      <c r="L626" s="114"/>
      <c r="M626" s="114"/>
      <c r="N626" s="114"/>
      <c r="O626" s="114"/>
      <c r="P626" s="114"/>
      <c r="Q626" s="114"/>
      <c r="R626" s="114"/>
      <c r="S626" s="114"/>
      <c r="T626" s="114"/>
      <c r="U626" s="114"/>
      <c r="V626" s="114"/>
      <c r="W626" s="114"/>
      <c r="X626" s="114"/>
      <c r="Y626" s="114"/>
      <c r="Z626" s="115"/>
      <c r="AA626" s="115"/>
      <c r="AB626" s="115"/>
      <c r="AC626" s="115"/>
      <c r="AD626" s="115"/>
      <c r="AE626" s="115"/>
      <c r="AF626" s="124"/>
      <c r="AG626" s="115"/>
      <c r="AH626" s="115"/>
      <c r="AI626" s="115"/>
      <c r="AJ626" s="116"/>
      <c r="AK626" s="117"/>
    </row>
    <row r="627" spans="2:37" x14ac:dyDescent="0.25">
      <c r="B627" s="118">
        <f t="shared" si="81"/>
        <v>47089</v>
      </c>
      <c r="C627" s="114"/>
      <c r="D627" s="114"/>
      <c r="E627" s="119"/>
      <c r="F627" s="114"/>
      <c r="G627" s="114"/>
      <c r="H627" s="114"/>
      <c r="I627" s="114"/>
      <c r="J627" s="114"/>
      <c r="K627" s="114"/>
      <c r="L627" s="114"/>
      <c r="M627" s="114"/>
      <c r="N627" s="114"/>
      <c r="O627" s="114"/>
      <c r="P627" s="114"/>
      <c r="Q627" s="114"/>
      <c r="R627" s="114"/>
      <c r="S627" s="114"/>
      <c r="T627" s="114"/>
      <c r="U627" s="114"/>
      <c r="V627" s="114"/>
      <c r="W627" s="114"/>
      <c r="X627" s="114"/>
      <c r="Y627" s="114"/>
      <c r="Z627" s="115"/>
      <c r="AA627" s="115"/>
      <c r="AB627" s="115"/>
      <c r="AC627" s="115"/>
      <c r="AD627" s="115"/>
      <c r="AE627" s="115"/>
      <c r="AF627" s="124"/>
      <c r="AG627" s="115"/>
      <c r="AH627" s="115"/>
      <c r="AI627" s="115"/>
      <c r="AJ627" s="116"/>
      <c r="AK627" s="117"/>
    </row>
    <row r="628" spans="2:37" x14ac:dyDescent="0.25">
      <c r="B628" s="118"/>
      <c r="C628" s="114"/>
      <c r="D628" s="114"/>
      <c r="E628" s="119"/>
      <c r="F628" s="114"/>
      <c r="G628" s="114"/>
      <c r="H628" s="114"/>
      <c r="I628" s="114"/>
      <c r="J628" s="114"/>
      <c r="K628" s="114"/>
      <c r="L628" s="114"/>
      <c r="M628" s="114"/>
      <c r="N628" s="114"/>
      <c r="O628" s="114"/>
      <c r="P628" s="114"/>
      <c r="Q628" s="114"/>
      <c r="R628" s="114"/>
      <c r="S628" s="114"/>
      <c r="T628" s="114"/>
      <c r="U628" s="114"/>
      <c r="V628" s="114"/>
      <c r="W628" s="114"/>
      <c r="X628" s="114"/>
      <c r="Y628" s="114"/>
      <c r="Z628" s="115"/>
      <c r="AA628" s="115"/>
      <c r="AB628" s="115"/>
      <c r="AC628" s="115"/>
      <c r="AD628" s="115"/>
      <c r="AE628" s="115"/>
      <c r="AF628" s="124"/>
      <c r="AG628" s="115"/>
      <c r="AH628" s="115"/>
      <c r="AI628" s="115"/>
      <c r="AJ628" s="116"/>
      <c r="AK628" s="117"/>
    </row>
    <row r="629" spans="2:37" x14ac:dyDescent="0.25">
      <c r="B629" s="118"/>
      <c r="C629" s="114"/>
      <c r="D629" s="114"/>
      <c r="E629" s="119"/>
      <c r="F629" s="114"/>
      <c r="G629" s="114"/>
      <c r="H629" s="114"/>
      <c r="I629" s="114"/>
      <c r="J629" s="114"/>
      <c r="K629" s="114"/>
      <c r="L629" s="114"/>
      <c r="M629" s="114"/>
      <c r="N629" s="114"/>
      <c r="O629" s="114"/>
      <c r="P629" s="114"/>
      <c r="Q629" s="114"/>
      <c r="R629" s="114"/>
      <c r="S629" s="114"/>
      <c r="T629" s="114"/>
      <c r="U629" s="114"/>
      <c r="V629" s="114"/>
      <c r="W629" s="114"/>
      <c r="X629" s="114"/>
      <c r="Y629" s="114"/>
      <c r="Z629" s="115"/>
      <c r="AA629" s="115"/>
      <c r="AB629" s="115"/>
      <c r="AC629" s="115"/>
      <c r="AD629" s="115"/>
      <c r="AE629" s="115"/>
      <c r="AF629" s="124"/>
      <c r="AG629" s="115"/>
      <c r="AH629" s="115"/>
      <c r="AI629" s="115"/>
      <c r="AJ629" s="116"/>
      <c r="AK629" s="117"/>
    </row>
    <row r="630" spans="2:37" x14ac:dyDescent="0.25">
      <c r="B630" s="118"/>
      <c r="C630" s="114"/>
      <c r="D630" s="114"/>
      <c r="E630" s="119"/>
      <c r="F630" s="114"/>
      <c r="G630" s="114"/>
      <c r="H630" s="114"/>
      <c r="I630" s="114"/>
      <c r="J630" s="114"/>
      <c r="K630" s="114"/>
      <c r="L630" s="114"/>
      <c r="M630" s="114"/>
      <c r="N630" s="114"/>
      <c r="O630" s="114"/>
      <c r="P630" s="114"/>
      <c r="Q630" s="114"/>
      <c r="R630" s="114"/>
      <c r="S630" s="114"/>
      <c r="T630" s="114"/>
      <c r="U630" s="114"/>
      <c r="V630" s="114"/>
      <c r="W630" s="114"/>
      <c r="X630" s="114"/>
      <c r="Y630" s="114"/>
      <c r="Z630" s="115"/>
      <c r="AA630" s="115"/>
      <c r="AB630" s="115"/>
      <c r="AC630" s="115"/>
      <c r="AD630" s="115"/>
      <c r="AE630" s="115"/>
      <c r="AF630" s="124"/>
      <c r="AG630" s="115"/>
      <c r="AH630" s="115"/>
      <c r="AI630" s="115"/>
      <c r="AJ630" s="116"/>
      <c r="AK630" s="117"/>
    </row>
    <row r="631" spans="2:37" x14ac:dyDescent="0.25">
      <c r="B631" s="118"/>
      <c r="C631" s="114"/>
      <c r="D631" s="114"/>
      <c r="E631" s="119"/>
      <c r="F631" s="114"/>
      <c r="G631" s="114"/>
      <c r="H631" s="114"/>
      <c r="I631" s="114"/>
      <c r="J631" s="114"/>
      <c r="K631" s="114"/>
      <c r="L631" s="114"/>
      <c r="M631" s="114"/>
      <c r="N631" s="114"/>
      <c r="O631" s="114"/>
      <c r="P631" s="114"/>
      <c r="Q631" s="114"/>
      <c r="R631" s="114"/>
      <c r="S631" s="114"/>
      <c r="T631" s="114"/>
      <c r="U631" s="114"/>
      <c r="V631" s="114"/>
      <c r="W631" s="114"/>
      <c r="X631" s="114"/>
      <c r="Y631" s="114"/>
      <c r="Z631" s="115"/>
      <c r="AA631" s="115"/>
      <c r="AB631" s="115"/>
      <c r="AC631" s="115"/>
      <c r="AD631" s="115"/>
      <c r="AE631" s="115"/>
      <c r="AF631" s="124"/>
      <c r="AG631" s="115"/>
      <c r="AH631" s="115"/>
      <c r="AI631" s="115"/>
      <c r="AJ631" s="116"/>
      <c r="AK631" s="117"/>
    </row>
    <row r="632" spans="2:37" x14ac:dyDescent="0.25">
      <c r="B632" s="118"/>
      <c r="C632" s="114"/>
      <c r="D632" s="114"/>
      <c r="E632" s="119"/>
      <c r="F632" s="114"/>
      <c r="G632" s="114"/>
      <c r="H632" s="114"/>
      <c r="I632" s="114"/>
      <c r="J632" s="114"/>
      <c r="K632" s="114"/>
      <c r="L632" s="114"/>
      <c r="M632" s="114"/>
      <c r="N632" s="114"/>
      <c r="O632" s="114"/>
      <c r="P632" s="114"/>
      <c r="Q632" s="114"/>
      <c r="R632" s="114"/>
      <c r="S632" s="114"/>
      <c r="T632" s="114"/>
      <c r="U632" s="114"/>
      <c r="V632" s="114"/>
      <c r="W632" s="114"/>
      <c r="X632" s="114"/>
      <c r="Y632" s="114"/>
      <c r="Z632" s="115"/>
      <c r="AA632" s="115"/>
      <c r="AB632" s="115"/>
      <c r="AC632" s="115"/>
      <c r="AD632" s="115"/>
      <c r="AE632" s="115"/>
      <c r="AF632" s="124"/>
      <c r="AG632" s="115"/>
      <c r="AH632" s="115"/>
      <c r="AI632" s="115"/>
      <c r="AJ632" s="116"/>
      <c r="AK632" s="117"/>
    </row>
    <row r="633" spans="2:37" x14ac:dyDescent="0.25">
      <c r="B633" s="118"/>
      <c r="C633" s="114"/>
      <c r="D633" s="114"/>
      <c r="E633" s="119"/>
      <c r="F633" s="114"/>
      <c r="G633" s="114"/>
      <c r="H633" s="114"/>
      <c r="I633" s="114"/>
      <c r="J633" s="114"/>
      <c r="K633" s="114"/>
      <c r="L633" s="114"/>
      <c r="M633" s="114"/>
      <c r="N633" s="114"/>
      <c r="O633" s="114"/>
      <c r="P633" s="114"/>
      <c r="Q633" s="114"/>
      <c r="R633" s="114"/>
      <c r="S633" s="114"/>
      <c r="T633" s="114"/>
      <c r="U633" s="114"/>
      <c r="V633" s="114"/>
      <c r="W633" s="114"/>
      <c r="X633" s="114"/>
      <c r="Y633" s="114"/>
      <c r="Z633" s="115"/>
      <c r="AA633" s="115"/>
      <c r="AB633" s="115"/>
      <c r="AC633" s="115"/>
      <c r="AD633" s="115"/>
      <c r="AE633" s="115"/>
      <c r="AF633" s="124"/>
      <c r="AG633" s="115"/>
      <c r="AH633" s="115"/>
      <c r="AI633" s="115"/>
      <c r="AJ633" s="116"/>
      <c r="AK633" s="117"/>
    </row>
    <row r="634" spans="2:37" x14ac:dyDescent="0.25">
      <c r="B634" s="118"/>
      <c r="C634" s="114"/>
      <c r="D634" s="114"/>
      <c r="E634" s="119"/>
      <c r="F634" s="114"/>
      <c r="G634" s="114"/>
      <c r="H634" s="114"/>
      <c r="I634" s="114"/>
      <c r="J634" s="114"/>
      <c r="K634" s="114"/>
      <c r="L634" s="114"/>
      <c r="M634" s="114"/>
      <c r="N634" s="114"/>
      <c r="O634" s="114"/>
      <c r="P634" s="114"/>
      <c r="Q634" s="114"/>
      <c r="R634" s="114"/>
      <c r="S634" s="114"/>
      <c r="T634" s="114"/>
      <c r="U634" s="114"/>
      <c r="V634" s="114"/>
      <c r="W634" s="114"/>
      <c r="X634" s="114"/>
      <c r="Y634" s="114"/>
      <c r="Z634" s="115"/>
      <c r="AA634" s="115"/>
      <c r="AB634" s="115"/>
      <c r="AC634" s="115"/>
      <c r="AD634" s="115"/>
      <c r="AE634" s="115"/>
      <c r="AF634" s="124"/>
      <c r="AG634" s="115"/>
      <c r="AH634" s="115"/>
      <c r="AI634" s="115"/>
      <c r="AJ634" s="116"/>
      <c r="AK634" s="117"/>
    </row>
    <row r="635" spans="2:37" x14ac:dyDescent="0.25">
      <c r="B635" s="118"/>
      <c r="C635" s="114"/>
      <c r="D635" s="114"/>
      <c r="E635" s="119"/>
      <c r="F635" s="114"/>
      <c r="G635" s="114"/>
      <c r="H635" s="114"/>
      <c r="I635" s="114"/>
      <c r="J635" s="114"/>
      <c r="K635" s="114"/>
      <c r="L635" s="114"/>
      <c r="M635" s="114"/>
      <c r="N635" s="114"/>
      <c r="O635" s="114"/>
      <c r="P635" s="114"/>
      <c r="Q635" s="114"/>
      <c r="R635" s="114"/>
      <c r="S635" s="114"/>
      <c r="T635" s="114"/>
      <c r="U635" s="114"/>
      <c r="V635" s="114"/>
      <c r="W635" s="114"/>
      <c r="X635" s="114"/>
      <c r="Y635" s="114"/>
      <c r="Z635" s="115"/>
      <c r="AA635" s="115"/>
      <c r="AB635" s="115"/>
      <c r="AC635" s="115"/>
      <c r="AD635" s="115"/>
      <c r="AE635" s="115"/>
      <c r="AF635" s="124"/>
      <c r="AG635" s="115"/>
      <c r="AH635" s="115"/>
      <c r="AI635" s="115"/>
      <c r="AJ635" s="116"/>
      <c r="AK635" s="117"/>
    </row>
    <row r="636" spans="2:37" x14ac:dyDescent="0.25">
      <c r="B636" s="118"/>
      <c r="C636" s="114"/>
      <c r="D636" s="114"/>
      <c r="E636" s="119"/>
      <c r="F636" s="114"/>
      <c r="G636" s="114"/>
      <c r="H636" s="114"/>
      <c r="I636" s="114"/>
      <c r="J636" s="114"/>
      <c r="K636" s="114"/>
      <c r="L636" s="114"/>
      <c r="M636" s="114"/>
      <c r="N636" s="114"/>
      <c r="O636" s="114"/>
      <c r="P636" s="114"/>
      <c r="Q636" s="114"/>
      <c r="R636" s="114"/>
      <c r="S636" s="114"/>
      <c r="T636" s="114"/>
      <c r="U636" s="114"/>
      <c r="V636" s="114"/>
      <c r="W636" s="114"/>
      <c r="X636" s="114"/>
      <c r="Y636" s="114"/>
      <c r="Z636" s="115"/>
      <c r="AA636" s="115"/>
      <c r="AB636" s="115"/>
      <c r="AC636" s="115"/>
      <c r="AD636" s="115"/>
      <c r="AE636" s="115"/>
      <c r="AF636" s="124"/>
      <c r="AG636" s="115"/>
      <c r="AH636" s="115"/>
      <c r="AI636" s="115"/>
      <c r="AJ636" s="116"/>
      <c r="AK636" s="117"/>
    </row>
    <row r="637" spans="2:37" x14ac:dyDescent="0.25">
      <c r="B637" s="118"/>
      <c r="C637" s="114"/>
      <c r="D637" s="114"/>
      <c r="E637" s="119"/>
      <c r="F637" s="114"/>
      <c r="G637" s="114"/>
      <c r="H637" s="114"/>
      <c r="I637" s="114"/>
      <c r="J637" s="114"/>
      <c r="K637" s="114"/>
      <c r="L637" s="114"/>
      <c r="M637" s="114"/>
      <c r="N637" s="114"/>
      <c r="O637" s="114"/>
      <c r="P637" s="114"/>
      <c r="Q637" s="114"/>
      <c r="R637" s="114"/>
      <c r="S637" s="114"/>
      <c r="T637" s="114"/>
      <c r="U637" s="114"/>
      <c r="V637" s="114"/>
      <c r="W637" s="114"/>
      <c r="X637" s="114"/>
      <c r="Y637" s="114"/>
      <c r="Z637" s="115"/>
      <c r="AA637" s="115"/>
      <c r="AB637" s="115"/>
      <c r="AC637" s="115"/>
      <c r="AD637" s="115"/>
      <c r="AE637" s="115"/>
      <c r="AF637" s="124"/>
      <c r="AG637" s="115"/>
      <c r="AH637" s="115"/>
      <c r="AI637" s="115"/>
      <c r="AJ637" s="116"/>
      <c r="AK637" s="117"/>
    </row>
    <row r="638" spans="2:37" x14ac:dyDescent="0.25">
      <c r="B638" s="118"/>
      <c r="C638" s="114"/>
      <c r="D638" s="114"/>
      <c r="E638" s="119"/>
      <c r="F638" s="114"/>
      <c r="G638" s="114"/>
      <c r="H638" s="114"/>
      <c r="I638" s="114"/>
      <c r="J638" s="114"/>
      <c r="K638" s="114"/>
      <c r="L638" s="114"/>
      <c r="M638" s="114"/>
      <c r="N638" s="114"/>
      <c r="O638" s="114"/>
      <c r="P638" s="114"/>
      <c r="Q638" s="114"/>
      <c r="R638" s="114"/>
      <c r="S638" s="114"/>
      <c r="T638" s="114"/>
      <c r="U638" s="114"/>
      <c r="V638" s="114"/>
      <c r="W638" s="114"/>
      <c r="X638" s="114"/>
      <c r="Y638" s="114"/>
      <c r="Z638" s="115"/>
      <c r="AA638" s="115"/>
      <c r="AB638" s="115"/>
      <c r="AC638" s="115"/>
      <c r="AD638" s="115"/>
      <c r="AE638" s="115"/>
      <c r="AF638" s="124"/>
      <c r="AG638" s="115"/>
      <c r="AH638" s="115"/>
      <c r="AI638" s="115"/>
      <c r="AJ638" s="116"/>
      <c r="AK638" s="117"/>
    </row>
    <row r="639" spans="2:37" x14ac:dyDescent="0.25">
      <c r="B639" s="118"/>
      <c r="C639" s="114"/>
      <c r="D639" s="114"/>
      <c r="E639" s="119"/>
      <c r="F639" s="114"/>
      <c r="G639" s="114"/>
      <c r="H639" s="114"/>
      <c r="I639" s="114"/>
      <c r="J639" s="114"/>
      <c r="K639" s="114"/>
      <c r="L639" s="114"/>
      <c r="M639" s="114"/>
      <c r="N639" s="114"/>
      <c r="O639" s="114"/>
      <c r="P639" s="114"/>
      <c r="Q639" s="114"/>
      <c r="R639" s="114"/>
      <c r="S639" s="114"/>
      <c r="T639" s="114"/>
      <c r="U639" s="114"/>
      <c r="V639" s="114"/>
      <c r="W639" s="114"/>
      <c r="X639" s="114"/>
      <c r="Y639" s="114"/>
      <c r="Z639" s="115"/>
      <c r="AA639" s="115"/>
      <c r="AB639" s="115"/>
      <c r="AC639" s="115"/>
      <c r="AD639" s="115"/>
      <c r="AE639" s="115"/>
      <c r="AF639" s="124"/>
      <c r="AG639" s="115"/>
      <c r="AH639" s="115"/>
      <c r="AI639" s="115"/>
      <c r="AJ639" s="116"/>
      <c r="AK639" s="117"/>
    </row>
    <row r="640" spans="2:37" x14ac:dyDescent="0.25">
      <c r="B640" s="118"/>
      <c r="C640" s="114"/>
      <c r="D640" s="114"/>
      <c r="E640" s="119"/>
      <c r="F640" s="114"/>
      <c r="G640" s="114"/>
      <c r="H640" s="114"/>
      <c r="I640" s="114"/>
      <c r="J640" s="114"/>
      <c r="K640" s="114"/>
      <c r="L640" s="114"/>
      <c r="M640" s="114"/>
      <c r="N640" s="114"/>
      <c r="O640" s="114"/>
      <c r="P640" s="114"/>
      <c r="Q640" s="114"/>
      <c r="R640" s="114"/>
      <c r="S640" s="114"/>
      <c r="T640" s="114"/>
      <c r="U640" s="114"/>
      <c r="V640" s="114"/>
      <c r="W640" s="114"/>
      <c r="X640" s="114"/>
      <c r="Y640" s="114"/>
      <c r="Z640" s="115"/>
      <c r="AA640" s="115"/>
      <c r="AB640" s="115"/>
      <c r="AC640" s="115"/>
      <c r="AD640" s="115"/>
      <c r="AE640" s="115"/>
      <c r="AF640" s="124"/>
      <c r="AG640" s="115"/>
      <c r="AH640" s="115"/>
      <c r="AI640" s="115"/>
      <c r="AJ640" s="116"/>
      <c r="AK640" s="117"/>
    </row>
    <row r="641" spans="2:37" x14ac:dyDescent="0.25">
      <c r="B641" s="118"/>
      <c r="C641" s="114"/>
      <c r="D641" s="114"/>
      <c r="E641" s="119"/>
      <c r="F641" s="114"/>
      <c r="G641" s="114"/>
      <c r="H641" s="114"/>
      <c r="I641" s="114"/>
      <c r="J641" s="114"/>
      <c r="K641" s="114"/>
      <c r="L641" s="114"/>
      <c r="M641" s="114"/>
      <c r="N641" s="114"/>
      <c r="O641" s="114"/>
      <c r="P641" s="114"/>
      <c r="Q641" s="114"/>
      <c r="R641" s="114"/>
      <c r="S641" s="114"/>
      <c r="T641" s="114"/>
      <c r="U641" s="114"/>
      <c r="V641" s="114"/>
      <c r="W641" s="114"/>
      <c r="X641" s="114"/>
      <c r="Y641" s="114"/>
      <c r="Z641" s="115"/>
      <c r="AA641" s="115"/>
      <c r="AB641" s="115"/>
      <c r="AC641" s="115"/>
      <c r="AD641" s="115"/>
      <c r="AE641" s="115"/>
      <c r="AF641" s="124"/>
      <c r="AG641" s="115"/>
      <c r="AH641" s="115"/>
      <c r="AI641" s="115"/>
      <c r="AJ641" s="116"/>
      <c r="AK641" s="117"/>
    </row>
    <row r="642" spans="2:37" x14ac:dyDescent="0.25">
      <c r="B642" s="118"/>
      <c r="C642" s="114"/>
      <c r="D642" s="114"/>
      <c r="E642" s="119"/>
      <c r="F642" s="114"/>
      <c r="G642" s="114"/>
      <c r="H642" s="114"/>
      <c r="I642" s="114"/>
      <c r="J642" s="114"/>
      <c r="K642" s="114"/>
      <c r="L642" s="114"/>
      <c r="M642" s="114"/>
      <c r="N642" s="114"/>
      <c r="O642" s="114"/>
      <c r="P642" s="114"/>
      <c r="Q642" s="114"/>
      <c r="R642" s="114"/>
      <c r="S642" s="114"/>
      <c r="T642" s="114"/>
      <c r="U642" s="114"/>
      <c r="V642" s="114"/>
      <c r="W642" s="114"/>
      <c r="X642" s="114"/>
    </row>
    <row r="643" spans="2:37" x14ac:dyDescent="0.25">
      <c r="B643" s="118"/>
      <c r="C643" s="114"/>
      <c r="D643" s="114"/>
      <c r="E643" s="119"/>
      <c r="F643" s="114"/>
      <c r="G643" s="114"/>
      <c r="H643" s="114"/>
      <c r="I643" s="114"/>
      <c r="J643" s="114"/>
      <c r="K643" s="114"/>
      <c r="L643" s="114"/>
      <c r="M643" s="114"/>
      <c r="N643" s="114"/>
      <c r="O643" s="114"/>
      <c r="P643" s="114"/>
      <c r="Q643" s="114"/>
      <c r="R643" s="114"/>
      <c r="S643" s="114"/>
      <c r="T643" s="114"/>
      <c r="U643" s="114"/>
      <c r="V643" s="114"/>
      <c r="W643" s="114"/>
      <c r="X643" s="114"/>
    </row>
    <row r="644" spans="2:37" x14ac:dyDescent="0.25">
      <c r="B644" s="118"/>
      <c r="C644" s="114"/>
      <c r="D644" s="114"/>
      <c r="E644" s="119"/>
      <c r="F644" s="114"/>
      <c r="G644" s="114"/>
      <c r="H644" s="114"/>
      <c r="I644" s="114"/>
      <c r="J644" s="114"/>
      <c r="K644" s="114"/>
      <c r="L644" s="114"/>
      <c r="M644" s="114"/>
      <c r="N644" s="114"/>
      <c r="O644" s="114"/>
      <c r="P644" s="114"/>
      <c r="Q644" s="114"/>
      <c r="R644" s="114"/>
      <c r="S644" s="114"/>
      <c r="T644" s="114"/>
      <c r="U644" s="114"/>
      <c r="V644" s="114"/>
      <c r="W644" s="114"/>
      <c r="X644" s="114"/>
    </row>
    <row r="645" spans="2:37" x14ac:dyDescent="0.25">
      <c r="B645" s="118"/>
      <c r="C645" s="114"/>
      <c r="D645" s="114"/>
      <c r="E645" s="119"/>
      <c r="F645" s="114"/>
      <c r="G645" s="114"/>
      <c r="H645" s="114"/>
      <c r="I645" s="114"/>
      <c r="J645" s="114"/>
      <c r="K645" s="114"/>
      <c r="L645" s="114"/>
      <c r="M645" s="114"/>
      <c r="N645" s="114"/>
      <c r="O645" s="114"/>
      <c r="P645" s="114"/>
      <c r="Q645" s="114"/>
      <c r="R645" s="114"/>
      <c r="S645" s="114"/>
      <c r="T645" s="114"/>
      <c r="U645" s="114"/>
      <c r="V645" s="114"/>
      <c r="W645" s="114"/>
      <c r="X645" s="114"/>
    </row>
    <row r="646" spans="2:37" x14ac:dyDescent="0.25">
      <c r="B646" s="118"/>
      <c r="C646" s="114"/>
      <c r="D646" s="114"/>
      <c r="E646" s="119"/>
      <c r="F646" s="114"/>
      <c r="G646" s="114"/>
      <c r="H646" s="114"/>
      <c r="I646" s="114"/>
      <c r="J646" s="114"/>
      <c r="K646" s="114"/>
      <c r="L646" s="114"/>
      <c r="M646" s="114"/>
      <c r="N646" s="114"/>
      <c r="O646" s="114"/>
      <c r="P646" s="114"/>
      <c r="Q646" s="114"/>
      <c r="R646" s="114"/>
      <c r="S646" s="114"/>
      <c r="T646" s="114"/>
      <c r="U646" s="114"/>
      <c r="V646" s="114"/>
      <c r="W646" s="114"/>
      <c r="X646" s="114"/>
    </row>
    <row r="647" spans="2:37" x14ac:dyDescent="0.25">
      <c r="B647" s="103"/>
    </row>
    <row r="648" spans="2:37" x14ac:dyDescent="0.25">
      <c r="B648" s="103"/>
    </row>
    <row r="649" spans="2:37" x14ac:dyDescent="0.25">
      <c r="B649" s="103"/>
    </row>
    <row r="650" spans="2:37" x14ac:dyDescent="0.25">
      <c r="B650" s="103"/>
    </row>
    <row r="651" spans="2:37" x14ac:dyDescent="0.25">
      <c r="B651" s="103"/>
    </row>
    <row r="652" spans="2:37" x14ac:dyDescent="0.25">
      <c r="B652" s="103"/>
    </row>
    <row r="653" spans="2:37" x14ac:dyDescent="0.25">
      <c r="B653" s="103"/>
    </row>
    <row r="654" spans="2:37" x14ac:dyDescent="0.25">
      <c r="B654" s="103"/>
    </row>
    <row r="655" spans="2:37" x14ac:dyDescent="0.25">
      <c r="B655" s="103"/>
    </row>
    <row r="656" spans="2:37" x14ac:dyDescent="0.25">
      <c r="B656" s="103"/>
    </row>
    <row r="657" spans="2:2" x14ac:dyDescent="0.25">
      <c r="B657" s="103"/>
    </row>
    <row r="658" spans="2:2" x14ac:dyDescent="0.25">
      <c r="B658" s="103"/>
    </row>
    <row r="659" spans="2:2" x14ac:dyDescent="0.25">
      <c r="B659" s="103"/>
    </row>
    <row r="660" spans="2:2" x14ac:dyDescent="0.25">
      <c r="B660" s="103"/>
    </row>
    <row r="661" spans="2:2" x14ac:dyDescent="0.25">
      <c r="B661" s="103"/>
    </row>
    <row r="662" spans="2:2" x14ac:dyDescent="0.25">
      <c r="B662" s="103"/>
    </row>
    <row r="663" spans="2:2" x14ac:dyDescent="0.25">
      <c r="B663" s="103"/>
    </row>
    <row r="664" spans="2:2" x14ac:dyDescent="0.25">
      <c r="B664" s="103"/>
    </row>
    <row r="665" spans="2:2" x14ac:dyDescent="0.25">
      <c r="B665" s="103"/>
    </row>
    <row r="666" spans="2:2" x14ac:dyDescent="0.25">
      <c r="B666" s="103"/>
    </row>
    <row r="667" spans="2:2" x14ac:dyDescent="0.25">
      <c r="B667" s="103"/>
    </row>
    <row r="668" spans="2:2" x14ac:dyDescent="0.25">
      <c r="B668" s="103"/>
    </row>
    <row r="669" spans="2:2" x14ac:dyDescent="0.25">
      <c r="B669" s="103"/>
    </row>
    <row r="670" spans="2:2" x14ac:dyDescent="0.25">
      <c r="B670" s="103"/>
    </row>
    <row r="671" spans="2:2" x14ac:dyDescent="0.25">
      <c r="B671" s="103"/>
    </row>
    <row r="672" spans="2:2" x14ac:dyDescent="0.25">
      <c r="B672" s="103"/>
    </row>
    <row r="673" spans="2:2" x14ac:dyDescent="0.25">
      <c r="B673" s="103"/>
    </row>
    <row r="674" spans="2:2" x14ac:dyDescent="0.25">
      <c r="B674" s="103"/>
    </row>
    <row r="675" spans="2:2" x14ac:dyDescent="0.25">
      <c r="B675" s="103"/>
    </row>
    <row r="676" spans="2:2" x14ac:dyDescent="0.25">
      <c r="B676" s="103"/>
    </row>
    <row r="677" spans="2:2" x14ac:dyDescent="0.25">
      <c r="B677" s="103"/>
    </row>
    <row r="678" spans="2:2" x14ac:dyDescent="0.25">
      <c r="B678" s="103"/>
    </row>
    <row r="679" spans="2:2" x14ac:dyDescent="0.25">
      <c r="B679" s="103"/>
    </row>
    <row r="680" spans="2:2" x14ac:dyDescent="0.25">
      <c r="B680" s="103"/>
    </row>
    <row r="681" spans="2:2" x14ac:dyDescent="0.25">
      <c r="B681" s="103"/>
    </row>
    <row r="682" spans="2:2" x14ac:dyDescent="0.25">
      <c r="B682" s="103"/>
    </row>
    <row r="683" spans="2:2" x14ac:dyDescent="0.25">
      <c r="B683" s="103"/>
    </row>
    <row r="684" spans="2:2" x14ac:dyDescent="0.25">
      <c r="B684" s="103"/>
    </row>
    <row r="685" spans="2:2" x14ac:dyDescent="0.25">
      <c r="B685" s="103"/>
    </row>
    <row r="686" spans="2:2" x14ac:dyDescent="0.25">
      <c r="B686" s="103"/>
    </row>
    <row r="687" spans="2:2" x14ac:dyDescent="0.25">
      <c r="B687" s="103"/>
    </row>
    <row r="688" spans="2:2" x14ac:dyDescent="0.25">
      <c r="B688" s="103"/>
    </row>
    <row r="689" spans="2:2" x14ac:dyDescent="0.25">
      <c r="B689" s="103"/>
    </row>
    <row r="690" spans="2:2" x14ac:dyDescent="0.25">
      <c r="B690" s="103"/>
    </row>
    <row r="691" spans="2:2" x14ac:dyDescent="0.25">
      <c r="B691" s="103"/>
    </row>
    <row r="692" spans="2:2" x14ac:dyDescent="0.25">
      <c r="B692" s="103"/>
    </row>
    <row r="693" spans="2:2" x14ac:dyDescent="0.25">
      <c r="B693" s="103"/>
    </row>
    <row r="694" spans="2:2" x14ac:dyDescent="0.25">
      <c r="B694" s="103"/>
    </row>
    <row r="695" spans="2:2" x14ac:dyDescent="0.25">
      <c r="B695" s="103"/>
    </row>
    <row r="696" spans="2:2" x14ac:dyDescent="0.25">
      <c r="B696" s="103"/>
    </row>
    <row r="697" spans="2:2" x14ac:dyDescent="0.25">
      <c r="B697" s="103"/>
    </row>
    <row r="698" spans="2:2" x14ac:dyDescent="0.25">
      <c r="B698" s="103"/>
    </row>
    <row r="699" spans="2:2" x14ac:dyDescent="0.25">
      <c r="B699" s="103"/>
    </row>
    <row r="700" spans="2:2" x14ac:dyDescent="0.25">
      <c r="B700" s="103"/>
    </row>
    <row r="701" spans="2:2" x14ac:dyDescent="0.25">
      <c r="B701" s="103"/>
    </row>
    <row r="702" spans="2:2" x14ac:dyDescent="0.25">
      <c r="B702" s="103"/>
    </row>
    <row r="703" spans="2:2" x14ac:dyDescent="0.25">
      <c r="B703" s="103"/>
    </row>
    <row r="704" spans="2:2" x14ac:dyDescent="0.25">
      <c r="B704" s="103"/>
    </row>
    <row r="705" spans="2:2" x14ac:dyDescent="0.25">
      <c r="B705" s="103"/>
    </row>
    <row r="706" spans="2:2" x14ac:dyDescent="0.25">
      <c r="B706" s="103"/>
    </row>
    <row r="707" spans="2:2" x14ac:dyDescent="0.25">
      <c r="B707" s="103"/>
    </row>
    <row r="708" spans="2:2" x14ac:dyDescent="0.25">
      <c r="B708" s="103"/>
    </row>
    <row r="709" spans="2:2" x14ac:dyDescent="0.25">
      <c r="B709" s="103"/>
    </row>
    <row r="710" spans="2:2" x14ac:dyDescent="0.25">
      <c r="B710" s="103"/>
    </row>
    <row r="711" spans="2:2" x14ac:dyDescent="0.25">
      <c r="B711" s="103"/>
    </row>
    <row r="712" spans="2:2" x14ac:dyDescent="0.25">
      <c r="B712" s="103"/>
    </row>
    <row r="713" spans="2:2" x14ac:dyDescent="0.25">
      <c r="B713" s="103"/>
    </row>
    <row r="714" spans="2:2" x14ac:dyDescent="0.25">
      <c r="B714" s="103"/>
    </row>
    <row r="715" spans="2:2" x14ac:dyDescent="0.25">
      <c r="B715" s="103"/>
    </row>
    <row r="716" spans="2:2" x14ac:dyDescent="0.25">
      <c r="B716" s="103"/>
    </row>
    <row r="717" spans="2:2" x14ac:dyDescent="0.25">
      <c r="B717" s="103"/>
    </row>
    <row r="718" spans="2:2" x14ac:dyDescent="0.25">
      <c r="B718" s="103"/>
    </row>
    <row r="719" spans="2:2" x14ac:dyDescent="0.25">
      <c r="B719" s="103"/>
    </row>
    <row r="720" spans="2:2" x14ac:dyDescent="0.25">
      <c r="B720" s="103"/>
    </row>
    <row r="721" spans="2:2" x14ac:dyDescent="0.25">
      <c r="B721" s="103"/>
    </row>
    <row r="722" spans="2:2" x14ac:dyDescent="0.25">
      <c r="B722" s="103"/>
    </row>
    <row r="723" spans="2:2" x14ac:dyDescent="0.25">
      <c r="B723" s="103"/>
    </row>
    <row r="724" spans="2:2" x14ac:dyDescent="0.25">
      <c r="B724" s="103"/>
    </row>
    <row r="725" spans="2:2" x14ac:dyDescent="0.25">
      <c r="B725" s="103"/>
    </row>
    <row r="726" spans="2:2" x14ac:dyDescent="0.25">
      <c r="B726" s="103"/>
    </row>
    <row r="727" spans="2:2" x14ac:dyDescent="0.25">
      <c r="B727" s="103"/>
    </row>
    <row r="728" spans="2:2" x14ac:dyDescent="0.25">
      <c r="B728" s="103"/>
    </row>
    <row r="729" spans="2:2" x14ac:dyDescent="0.25">
      <c r="B729" s="103"/>
    </row>
    <row r="730" spans="2:2" x14ac:dyDescent="0.25">
      <c r="B730" s="103"/>
    </row>
    <row r="731" spans="2:2" x14ac:dyDescent="0.25">
      <c r="B731" s="103"/>
    </row>
    <row r="732" spans="2:2" x14ac:dyDescent="0.25">
      <c r="B732" s="103"/>
    </row>
    <row r="733" spans="2:2" x14ac:dyDescent="0.25">
      <c r="B733" s="103"/>
    </row>
    <row r="734" spans="2:2" x14ac:dyDescent="0.25">
      <c r="B734" s="103"/>
    </row>
    <row r="735" spans="2:2" x14ac:dyDescent="0.25">
      <c r="B735" s="103"/>
    </row>
    <row r="736" spans="2:2" x14ac:dyDescent="0.25">
      <c r="B736" s="103"/>
    </row>
    <row r="737" spans="2:2" x14ac:dyDescent="0.25">
      <c r="B737" s="103"/>
    </row>
    <row r="738" spans="2:2" x14ac:dyDescent="0.25">
      <c r="B738" s="103"/>
    </row>
    <row r="739" spans="2:2" x14ac:dyDescent="0.25">
      <c r="B739" s="103"/>
    </row>
    <row r="740" spans="2:2" x14ac:dyDescent="0.25">
      <c r="B740" s="103"/>
    </row>
    <row r="741" spans="2:2" x14ac:dyDescent="0.25">
      <c r="B741" s="103"/>
    </row>
    <row r="742" spans="2:2" x14ac:dyDescent="0.25">
      <c r="B742" s="103"/>
    </row>
    <row r="743" spans="2:2" x14ac:dyDescent="0.25">
      <c r="B743" s="103"/>
    </row>
    <row r="744" spans="2:2" x14ac:dyDescent="0.25">
      <c r="B744" s="103"/>
    </row>
    <row r="745" spans="2:2" x14ac:dyDescent="0.25">
      <c r="B745" s="103"/>
    </row>
    <row r="746" spans="2:2" x14ac:dyDescent="0.25">
      <c r="B746" s="103"/>
    </row>
    <row r="747" spans="2:2" x14ac:dyDescent="0.25">
      <c r="B747" s="103"/>
    </row>
    <row r="748" spans="2:2" x14ac:dyDescent="0.25">
      <c r="B748" s="103"/>
    </row>
    <row r="749" spans="2:2" x14ac:dyDescent="0.25">
      <c r="B749" s="103"/>
    </row>
    <row r="750" spans="2:2" x14ac:dyDescent="0.25">
      <c r="B750" s="103"/>
    </row>
    <row r="751" spans="2:2" x14ac:dyDescent="0.25">
      <c r="B751" s="103"/>
    </row>
    <row r="752" spans="2:2" x14ac:dyDescent="0.25">
      <c r="B752" s="103"/>
    </row>
    <row r="753" spans="2:2" x14ac:dyDescent="0.25">
      <c r="B753" s="103"/>
    </row>
    <row r="754" spans="2:2" x14ac:dyDescent="0.25">
      <c r="B754" s="103"/>
    </row>
    <row r="755" spans="2:2" x14ac:dyDescent="0.25">
      <c r="B755" s="103"/>
    </row>
    <row r="756" spans="2:2" x14ac:dyDescent="0.25">
      <c r="B756" s="103"/>
    </row>
    <row r="757" spans="2:2" x14ac:dyDescent="0.25">
      <c r="B757" s="103"/>
    </row>
    <row r="758" spans="2:2" x14ac:dyDescent="0.25">
      <c r="B758" s="103"/>
    </row>
    <row r="759" spans="2:2" x14ac:dyDescent="0.25">
      <c r="B759" s="103"/>
    </row>
    <row r="760" spans="2:2" x14ac:dyDescent="0.25">
      <c r="B760" s="103"/>
    </row>
    <row r="761" spans="2:2" x14ac:dyDescent="0.25">
      <c r="B761" s="103"/>
    </row>
    <row r="762" spans="2:2" x14ac:dyDescent="0.25">
      <c r="B762" s="103"/>
    </row>
    <row r="763" spans="2:2" x14ac:dyDescent="0.25">
      <c r="B763" s="103"/>
    </row>
    <row r="764" spans="2:2" x14ac:dyDescent="0.25">
      <c r="B764" s="103"/>
    </row>
    <row r="765" spans="2:2" x14ac:dyDescent="0.25">
      <c r="B765" s="103"/>
    </row>
    <row r="766" spans="2:2" x14ac:dyDescent="0.25">
      <c r="B766" s="103"/>
    </row>
    <row r="767" spans="2:2" x14ac:dyDescent="0.25">
      <c r="B767" s="103"/>
    </row>
    <row r="768" spans="2:2" x14ac:dyDescent="0.25">
      <c r="B768" s="103"/>
    </row>
    <row r="769" spans="2:2" x14ac:dyDescent="0.25">
      <c r="B769" s="103"/>
    </row>
    <row r="770" spans="2:2" x14ac:dyDescent="0.25">
      <c r="B770" s="103"/>
    </row>
    <row r="771" spans="2:2" x14ac:dyDescent="0.25">
      <c r="B771" s="103"/>
    </row>
    <row r="772" spans="2:2" x14ac:dyDescent="0.25">
      <c r="B772" s="103"/>
    </row>
    <row r="773" spans="2:2" x14ac:dyDescent="0.25">
      <c r="B773" s="103"/>
    </row>
    <row r="774" spans="2:2" x14ac:dyDescent="0.25">
      <c r="B774" s="103"/>
    </row>
    <row r="775" spans="2:2" x14ac:dyDescent="0.25">
      <c r="B775" s="103"/>
    </row>
    <row r="776" spans="2:2" x14ac:dyDescent="0.25">
      <c r="B776" s="103"/>
    </row>
    <row r="777" spans="2:2" x14ac:dyDescent="0.25">
      <c r="B777" s="103"/>
    </row>
    <row r="778" spans="2:2" x14ac:dyDescent="0.25">
      <c r="B778" s="103"/>
    </row>
    <row r="779" spans="2:2" x14ac:dyDescent="0.25">
      <c r="B779" s="103"/>
    </row>
    <row r="780" spans="2:2" x14ac:dyDescent="0.25">
      <c r="B780" s="103"/>
    </row>
    <row r="781" spans="2:2" x14ac:dyDescent="0.25">
      <c r="B781" s="103"/>
    </row>
    <row r="782" spans="2:2" x14ac:dyDescent="0.25">
      <c r="B782" s="103"/>
    </row>
    <row r="783" spans="2:2" x14ac:dyDescent="0.25">
      <c r="B783" s="103"/>
    </row>
    <row r="784" spans="2:2" x14ac:dyDescent="0.25">
      <c r="B784" s="103"/>
    </row>
    <row r="785" spans="2:2" x14ac:dyDescent="0.25">
      <c r="B785" s="103"/>
    </row>
    <row r="786" spans="2:2" x14ac:dyDescent="0.25">
      <c r="B786" s="103"/>
    </row>
    <row r="787" spans="2:2" x14ac:dyDescent="0.25">
      <c r="B787" s="103"/>
    </row>
    <row r="788" spans="2:2" x14ac:dyDescent="0.25">
      <c r="B788" s="103"/>
    </row>
    <row r="789" spans="2:2" x14ac:dyDescent="0.25">
      <c r="B789" s="103"/>
    </row>
    <row r="790" spans="2:2" x14ac:dyDescent="0.25">
      <c r="B790" s="103"/>
    </row>
    <row r="791" spans="2:2" x14ac:dyDescent="0.25">
      <c r="B791" s="103"/>
    </row>
    <row r="792" spans="2:2" x14ac:dyDescent="0.25">
      <c r="B792" s="103"/>
    </row>
    <row r="793" spans="2:2" x14ac:dyDescent="0.25">
      <c r="B793" s="103"/>
    </row>
    <row r="794" spans="2:2" x14ac:dyDescent="0.25">
      <c r="B794" s="103"/>
    </row>
    <row r="795" spans="2:2" x14ac:dyDescent="0.25">
      <c r="B795" s="103"/>
    </row>
    <row r="796" spans="2:2" x14ac:dyDescent="0.25">
      <c r="B796" s="103"/>
    </row>
    <row r="797" spans="2:2" x14ac:dyDescent="0.25">
      <c r="B797" s="103"/>
    </row>
    <row r="798" spans="2:2" x14ac:dyDescent="0.25">
      <c r="B798" s="103"/>
    </row>
    <row r="799" spans="2:2" x14ac:dyDescent="0.25">
      <c r="B799" s="103"/>
    </row>
    <row r="800" spans="2:2" x14ac:dyDescent="0.25">
      <c r="B800" s="103"/>
    </row>
    <row r="801" spans="2:2" x14ac:dyDescent="0.25">
      <c r="B801" s="103"/>
    </row>
    <row r="802" spans="2:2" x14ac:dyDescent="0.25">
      <c r="B802" s="103"/>
    </row>
    <row r="803" spans="2:2" x14ac:dyDescent="0.25">
      <c r="B803" s="103"/>
    </row>
    <row r="804" spans="2:2" x14ac:dyDescent="0.25">
      <c r="B804" s="103"/>
    </row>
    <row r="805" spans="2:2" x14ac:dyDescent="0.25">
      <c r="B805" s="103"/>
    </row>
    <row r="806" spans="2:2" x14ac:dyDescent="0.25">
      <c r="B806" s="103"/>
    </row>
    <row r="807" spans="2:2" x14ac:dyDescent="0.25">
      <c r="B807" s="103"/>
    </row>
    <row r="808" spans="2:2" x14ac:dyDescent="0.25">
      <c r="B808" s="103"/>
    </row>
    <row r="809" spans="2:2" x14ac:dyDescent="0.25">
      <c r="B809" s="103"/>
    </row>
    <row r="810" spans="2:2" x14ac:dyDescent="0.25">
      <c r="B810" s="103"/>
    </row>
    <row r="811" spans="2:2" x14ac:dyDescent="0.25">
      <c r="B811" s="103"/>
    </row>
    <row r="812" spans="2:2" x14ac:dyDescent="0.25">
      <c r="B812" s="103"/>
    </row>
    <row r="813" spans="2:2" x14ac:dyDescent="0.25">
      <c r="B813" s="103"/>
    </row>
    <row r="814" spans="2:2" x14ac:dyDescent="0.25">
      <c r="B814" s="103"/>
    </row>
    <row r="815" spans="2:2" x14ac:dyDescent="0.25">
      <c r="B815" s="103"/>
    </row>
    <row r="816" spans="2:2" x14ac:dyDescent="0.25">
      <c r="B816" s="103"/>
    </row>
    <row r="817" spans="2:2" x14ac:dyDescent="0.25">
      <c r="B817" s="103"/>
    </row>
    <row r="818" spans="2:2" x14ac:dyDescent="0.25">
      <c r="B818" s="103"/>
    </row>
    <row r="819" spans="2:2" x14ac:dyDescent="0.25">
      <c r="B819" s="103"/>
    </row>
    <row r="820" spans="2:2" x14ac:dyDescent="0.25">
      <c r="B820" s="103"/>
    </row>
    <row r="821" spans="2:2" x14ac:dyDescent="0.25">
      <c r="B821" s="103"/>
    </row>
    <row r="822" spans="2:2" x14ac:dyDescent="0.25">
      <c r="B822" s="103"/>
    </row>
    <row r="823" spans="2:2" x14ac:dyDescent="0.25">
      <c r="B823" s="103"/>
    </row>
    <row r="824" spans="2:2" x14ac:dyDescent="0.25">
      <c r="B824" s="103"/>
    </row>
    <row r="825" spans="2:2" x14ac:dyDescent="0.25">
      <c r="B825" s="103"/>
    </row>
    <row r="826" spans="2:2" x14ac:dyDescent="0.25">
      <c r="B826" s="103"/>
    </row>
    <row r="827" spans="2:2" x14ac:dyDescent="0.25">
      <c r="B827" s="103"/>
    </row>
    <row r="828" spans="2:2" x14ac:dyDescent="0.25">
      <c r="B828" s="103"/>
    </row>
    <row r="829" spans="2:2" x14ac:dyDescent="0.25">
      <c r="B829" s="103"/>
    </row>
    <row r="830" spans="2:2" x14ac:dyDescent="0.25">
      <c r="B830" s="103"/>
    </row>
    <row r="831" spans="2:2" x14ac:dyDescent="0.25">
      <c r="B831" s="103"/>
    </row>
    <row r="832" spans="2:2" x14ac:dyDescent="0.25">
      <c r="B832" s="103"/>
    </row>
    <row r="833" spans="2:2" x14ac:dyDescent="0.25">
      <c r="B833" s="103"/>
    </row>
    <row r="834" spans="2:2" x14ac:dyDescent="0.25">
      <c r="B834" s="103"/>
    </row>
    <row r="835" spans="2:2" x14ac:dyDescent="0.25">
      <c r="B835" s="103"/>
    </row>
    <row r="836" spans="2:2" x14ac:dyDescent="0.25">
      <c r="B836" s="103"/>
    </row>
    <row r="837" spans="2:2" x14ac:dyDescent="0.25">
      <c r="B837" s="103"/>
    </row>
    <row r="838" spans="2:2" x14ac:dyDescent="0.25">
      <c r="B838" s="103"/>
    </row>
    <row r="839" spans="2:2" x14ac:dyDescent="0.25">
      <c r="B839" s="103"/>
    </row>
    <row r="840" spans="2:2" x14ac:dyDescent="0.25">
      <c r="B840" s="103"/>
    </row>
    <row r="841" spans="2:2" x14ac:dyDescent="0.25">
      <c r="B841" s="103"/>
    </row>
    <row r="842" spans="2:2" x14ac:dyDescent="0.25">
      <c r="B842" s="103"/>
    </row>
    <row r="843" spans="2:2" x14ac:dyDescent="0.25">
      <c r="B843" s="103"/>
    </row>
    <row r="844" spans="2:2" x14ac:dyDescent="0.25">
      <c r="B844" s="103"/>
    </row>
    <row r="845" spans="2:2" x14ac:dyDescent="0.25">
      <c r="B845" s="103"/>
    </row>
    <row r="846" spans="2:2" x14ac:dyDescent="0.25">
      <c r="B846" s="103"/>
    </row>
    <row r="847" spans="2:2" x14ac:dyDescent="0.25">
      <c r="B847" s="103"/>
    </row>
    <row r="848" spans="2:2" x14ac:dyDescent="0.25">
      <c r="B848" s="103"/>
    </row>
    <row r="849" spans="2:2" x14ac:dyDescent="0.25">
      <c r="B849" s="103"/>
    </row>
    <row r="850" spans="2:2" x14ac:dyDescent="0.25">
      <c r="B850" s="103"/>
    </row>
    <row r="851" spans="2:2" x14ac:dyDescent="0.25">
      <c r="B851" s="103"/>
    </row>
    <row r="852" spans="2:2" x14ac:dyDescent="0.25">
      <c r="B852" s="103"/>
    </row>
    <row r="853" spans="2:2" x14ac:dyDescent="0.25">
      <c r="B853" s="103"/>
    </row>
    <row r="854" spans="2:2" x14ac:dyDescent="0.25">
      <c r="B854" s="103"/>
    </row>
    <row r="855" spans="2:2" x14ac:dyDescent="0.25">
      <c r="B855" s="103"/>
    </row>
    <row r="856" spans="2:2" x14ac:dyDescent="0.25">
      <c r="B856" s="103"/>
    </row>
    <row r="857" spans="2:2" x14ac:dyDescent="0.25">
      <c r="B857" s="103"/>
    </row>
    <row r="858" spans="2:2" x14ac:dyDescent="0.25">
      <c r="B858" s="103"/>
    </row>
    <row r="859" spans="2:2" x14ac:dyDescent="0.25">
      <c r="B859" s="103"/>
    </row>
    <row r="860" spans="2:2" x14ac:dyDescent="0.25">
      <c r="B860" s="103"/>
    </row>
    <row r="861" spans="2:2" x14ac:dyDescent="0.25">
      <c r="B861" s="103"/>
    </row>
    <row r="862" spans="2:2" x14ac:dyDescent="0.25">
      <c r="B862" s="103"/>
    </row>
    <row r="863" spans="2:2" x14ac:dyDescent="0.25">
      <c r="B863" s="103"/>
    </row>
    <row r="864" spans="2:2" x14ac:dyDescent="0.25">
      <c r="B864" s="103"/>
    </row>
    <row r="865" spans="2:2" x14ac:dyDescent="0.25">
      <c r="B865" s="103"/>
    </row>
    <row r="866" spans="2:2" x14ac:dyDescent="0.25">
      <c r="B866" s="103"/>
    </row>
    <row r="867" spans="2:2" x14ac:dyDescent="0.25">
      <c r="B867" s="103"/>
    </row>
    <row r="868" spans="2:2" x14ac:dyDescent="0.25">
      <c r="B868" s="103"/>
    </row>
    <row r="869" spans="2:2" x14ac:dyDescent="0.25">
      <c r="B869" s="103"/>
    </row>
    <row r="870" spans="2:2" x14ac:dyDescent="0.25">
      <c r="B870" s="103"/>
    </row>
    <row r="871" spans="2:2" x14ac:dyDescent="0.25">
      <c r="B871" s="103"/>
    </row>
    <row r="872" spans="2:2" x14ac:dyDescent="0.25">
      <c r="B872" s="103"/>
    </row>
    <row r="873" spans="2:2" x14ac:dyDescent="0.25">
      <c r="B873" s="103"/>
    </row>
    <row r="874" spans="2:2" x14ac:dyDescent="0.25">
      <c r="B874" s="103"/>
    </row>
    <row r="875" spans="2:2" x14ac:dyDescent="0.25">
      <c r="B875" s="103"/>
    </row>
    <row r="876" spans="2:2" x14ac:dyDescent="0.25">
      <c r="B876" s="103"/>
    </row>
    <row r="877" spans="2:2" x14ac:dyDescent="0.25">
      <c r="B877" s="103"/>
    </row>
    <row r="878" spans="2:2" x14ac:dyDescent="0.25">
      <c r="B878" s="103"/>
    </row>
    <row r="879" spans="2:2" x14ac:dyDescent="0.25">
      <c r="B879" s="103"/>
    </row>
    <row r="880" spans="2:2" x14ac:dyDescent="0.25">
      <c r="B880" s="103"/>
    </row>
    <row r="881" spans="2:2" x14ac:dyDescent="0.25">
      <c r="B881" s="103"/>
    </row>
    <row r="882" spans="2:2" x14ac:dyDescent="0.25">
      <c r="B882" s="103"/>
    </row>
    <row r="883" spans="2:2" x14ac:dyDescent="0.25">
      <c r="B883" s="103"/>
    </row>
    <row r="884" spans="2:2" x14ac:dyDescent="0.25">
      <c r="B884" s="103"/>
    </row>
    <row r="885" spans="2:2" x14ac:dyDescent="0.25">
      <c r="B885" s="103"/>
    </row>
    <row r="886" spans="2:2" x14ac:dyDescent="0.25">
      <c r="B886" s="103"/>
    </row>
    <row r="887" spans="2:2" x14ac:dyDescent="0.25">
      <c r="B887" s="103"/>
    </row>
    <row r="888" spans="2:2" x14ac:dyDescent="0.25">
      <c r="B888" s="103"/>
    </row>
    <row r="889" spans="2:2" x14ac:dyDescent="0.25">
      <c r="B889" s="103"/>
    </row>
    <row r="890" spans="2:2" x14ac:dyDescent="0.25">
      <c r="B890" s="103"/>
    </row>
    <row r="891" spans="2:2" x14ac:dyDescent="0.25">
      <c r="B891" s="103"/>
    </row>
    <row r="892" spans="2:2" x14ac:dyDescent="0.25">
      <c r="B892" s="103"/>
    </row>
    <row r="893" spans="2:2" x14ac:dyDescent="0.25">
      <c r="B893" s="103"/>
    </row>
    <row r="894" spans="2:2" x14ac:dyDescent="0.25">
      <c r="B894" s="103"/>
    </row>
    <row r="895" spans="2:2" x14ac:dyDescent="0.25">
      <c r="B895" s="103"/>
    </row>
    <row r="896" spans="2:2" x14ac:dyDescent="0.25">
      <c r="B896" s="103"/>
    </row>
    <row r="897" spans="2:2" x14ac:dyDescent="0.25">
      <c r="B897" s="103"/>
    </row>
    <row r="898" spans="2:2" x14ac:dyDescent="0.25">
      <c r="B898" s="103"/>
    </row>
    <row r="899" spans="2:2" x14ac:dyDescent="0.25">
      <c r="B899" s="103"/>
    </row>
    <row r="900" spans="2:2" x14ac:dyDescent="0.25">
      <c r="B900" s="103"/>
    </row>
    <row r="901" spans="2:2" x14ac:dyDescent="0.25">
      <c r="B901" s="103"/>
    </row>
    <row r="902" spans="2:2" x14ac:dyDescent="0.25">
      <c r="B902" s="103"/>
    </row>
    <row r="903" spans="2:2" x14ac:dyDescent="0.25">
      <c r="B903" s="103"/>
    </row>
    <row r="904" spans="2:2" x14ac:dyDescent="0.25">
      <c r="B904" s="103"/>
    </row>
    <row r="905" spans="2:2" x14ac:dyDescent="0.25">
      <c r="B905" s="103"/>
    </row>
    <row r="906" spans="2:2" x14ac:dyDescent="0.25">
      <c r="B906" s="103"/>
    </row>
    <row r="907" spans="2:2" x14ac:dyDescent="0.25">
      <c r="B907" s="103"/>
    </row>
    <row r="908" spans="2:2" x14ac:dyDescent="0.25">
      <c r="B908" s="103"/>
    </row>
    <row r="909" spans="2:2" x14ac:dyDescent="0.25">
      <c r="B909" s="103"/>
    </row>
    <row r="910" spans="2:2" x14ac:dyDescent="0.25">
      <c r="B910" s="103"/>
    </row>
    <row r="911" spans="2:2" x14ac:dyDescent="0.25">
      <c r="B911" s="103"/>
    </row>
    <row r="912" spans="2:2" x14ac:dyDescent="0.25">
      <c r="B912" s="103"/>
    </row>
    <row r="913" spans="2:2" x14ac:dyDescent="0.25">
      <c r="B913" s="103"/>
    </row>
    <row r="914" spans="2:2" x14ac:dyDescent="0.25">
      <c r="B914" s="103"/>
    </row>
    <row r="915" spans="2:2" x14ac:dyDescent="0.25">
      <c r="B915" s="103"/>
    </row>
    <row r="916" spans="2:2" x14ac:dyDescent="0.25">
      <c r="B916" s="103"/>
    </row>
    <row r="917" spans="2:2" x14ac:dyDescent="0.25">
      <c r="B917" s="103"/>
    </row>
    <row r="918" spans="2:2" x14ac:dyDescent="0.25">
      <c r="B918" s="103"/>
    </row>
    <row r="919" spans="2:2" x14ac:dyDescent="0.25">
      <c r="B919" s="103"/>
    </row>
    <row r="920" spans="2:2" x14ac:dyDescent="0.25">
      <c r="B920" s="103"/>
    </row>
    <row r="921" spans="2:2" x14ac:dyDescent="0.25">
      <c r="B921" s="103"/>
    </row>
    <row r="922" spans="2:2" x14ac:dyDescent="0.25">
      <c r="B922" s="103"/>
    </row>
    <row r="923" spans="2:2" x14ac:dyDescent="0.25">
      <c r="B923" s="103"/>
    </row>
    <row r="924" spans="2:2" x14ac:dyDescent="0.25">
      <c r="B924" s="103"/>
    </row>
    <row r="925" spans="2:2" x14ac:dyDescent="0.25">
      <c r="B925" s="103"/>
    </row>
    <row r="926" spans="2:2" x14ac:dyDescent="0.25">
      <c r="B926" s="103"/>
    </row>
    <row r="927" spans="2:2" x14ac:dyDescent="0.25">
      <c r="B927" s="103"/>
    </row>
    <row r="928" spans="2:2" x14ac:dyDescent="0.25">
      <c r="B928" s="103"/>
    </row>
    <row r="929" spans="2:2" x14ac:dyDescent="0.25">
      <c r="B929" s="103"/>
    </row>
    <row r="930" spans="2:2" x14ac:dyDescent="0.25">
      <c r="B930" s="103"/>
    </row>
    <row r="931" spans="2:2" x14ac:dyDescent="0.25">
      <c r="B931" s="103"/>
    </row>
    <row r="932" spans="2:2" x14ac:dyDescent="0.25">
      <c r="B932" s="103"/>
    </row>
    <row r="933" spans="2:2" x14ac:dyDescent="0.25">
      <c r="B933" s="103"/>
    </row>
    <row r="934" spans="2:2" x14ac:dyDescent="0.25">
      <c r="B934" s="103"/>
    </row>
    <row r="935" spans="2:2" x14ac:dyDescent="0.25">
      <c r="B935" s="103"/>
    </row>
    <row r="936" spans="2:2" x14ac:dyDescent="0.25">
      <c r="B936" s="103"/>
    </row>
    <row r="937" spans="2:2" x14ac:dyDescent="0.25">
      <c r="B937" s="103"/>
    </row>
    <row r="938" spans="2:2" x14ac:dyDescent="0.25">
      <c r="B938" s="103"/>
    </row>
    <row r="939" spans="2:2" x14ac:dyDescent="0.25">
      <c r="B939" s="103"/>
    </row>
    <row r="940" spans="2:2" x14ac:dyDescent="0.25">
      <c r="B940" s="103"/>
    </row>
    <row r="941" spans="2:2" x14ac:dyDescent="0.25">
      <c r="B941" s="103"/>
    </row>
    <row r="942" spans="2:2" x14ac:dyDescent="0.25">
      <c r="B942" s="103"/>
    </row>
    <row r="943" spans="2:2" x14ac:dyDescent="0.25">
      <c r="B943" s="103"/>
    </row>
    <row r="944" spans="2:2" x14ac:dyDescent="0.25">
      <c r="B944" s="103"/>
    </row>
    <row r="945" spans="2:2" x14ac:dyDescent="0.25">
      <c r="B945" s="103"/>
    </row>
    <row r="946" spans="2:2" x14ac:dyDescent="0.25">
      <c r="B946" s="103"/>
    </row>
    <row r="947" spans="2:2" x14ac:dyDescent="0.25">
      <c r="B947" s="103"/>
    </row>
    <row r="948" spans="2:2" x14ac:dyDescent="0.25">
      <c r="B948" s="103"/>
    </row>
    <row r="949" spans="2:2" x14ac:dyDescent="0.25">
      <c r="B949" s="103"/>
    </row>
    <row r="950" spans="2:2" x14ac:dyDescent="0.25">
      <c r="B950" s="103"/>
    </row>
    <row r="951" spans="2:2" x14ac:dyDescent="0.25">
      <c r="B951" s="103"/>
    </row>
    <row r="952" spans="2:2" x14ac:dyDescent="0.25">
      <c r="B952" s="103"/>
    </row>
    <row r="953" spans="2:2" x14ac:dyDescent="0.25">
      <c r="B953" s="103"/>
    </row>
    <row r="954" spans="2:2" x14ac:dyDescent="0.25">
      <c r="B954" s="103"/>
    </row>
    <row r="955" spans="2:2" x14ac:dyDescent="0.25">
      <c r="B955" s="103"/>
    </row>
    <row r="956" spans="2:2" x14ac:dyDescent="0.25">
      <c r="B956" s="103"/>
    </row>
    <row r="957" spans="2:2" x14ac:dyDescent="0.25">
      <c r="B957" s="103"/>
    </row>
    <row r="958" spans="2:2" x14ac:dyDescent="0.25">
      <c r="B958" s="103"/>
    </row>
    <row r="959" spans="2:2" x14ac:dyDescent="0.25">
      <c r="B959" s="103"/>
    </row>
    <row r="960" spans="2:2" x14ac:dyDescent="0.25">
      <c r="B960" s="103"/>
    </row>
    <row r="961" spans="2:2" x14ac:dyDescent="0.25">
      <c r="B961" s="103"/>
    </row>
    <row r="962" spans="2:2" x14ac:dyDescent="0.25">
      <c r="B962" s="103"/>
    </row>
    <row r="963" spans="2:2" x14ac:dyDescent="0.25">
      <c r="B963" s="103"/>
    </row>
    <row r="964" spans="2:2" x14ac:dyDescent="0.25">
      <c r="B964" s="103"/>
    </row>
    <row r="965" spans="2:2" x14ac:dyDescent="0.25">
      <c r="B965" s="103"/>
    </row>
    <row r="966" spans="2:2" x14ac:dyDescent="0.25">
      <c r="B966" s="103"/>
    </row>
    <row r="967" spans="2:2" x14ac:dyDescent="0.25">
      <c r="B967" s="103"/>
    </row>
    <row r="968" spans="2:2" x14ac:dyDescent="0.25">
      <c r="B968" s="103"/>
    </row>
    <row r="969" spans="2:2" x14ac:dyDescent="0.25">
      <c r="B969" s="103"/>
    </row>
    <row r="970" spans="2:2" x14ac:dyDescent="0.25">
      <c r="B970" s="103"/>
    </row>
    <row r="971" spans="2:2" x14ac:dyDescent="0.25">
      <c r="B971" s="103"/>
    </row>
    <row r="972" spans="2:2" x14ac:dyDescent="0.25">
      <c r="B972" s="103"/>
    </row>
    <row r="973" spans="2:2" x14ac:dyDescent="0.25">
      <c r="B973" s="103"/>
    </row>
    <row r="974" spans="2:2" x14ac:dyDescent="0.25">
      <c r="B974" s="103"/>
    </row>
    <row r="975" spans="2:2" x14ac:dyDescent="0.25">
      <c r="B975" s="103"/>
    </row>
    <row r="976" spans="2:2" x14ac:dyDescent="0.25">
      <c r="B976" s="103"/>
    </row>
    <row r="977" spans="2:2" x14ac:dyDescent="0.25">
      <c r="B977" s="103"/>
    </row>
    <row r="978" spans="2:2" x14ac:dyDescent="0.25">
      <c r="B978" s="103"/>
    </row>
    <row r="979" spans="2:2" x14ac:dyDescent="0.25">
      <c r="B979" s="103"/>
    </row>
    <row r="980" spans="2:2" x14ac:dyDescent="0.25">
      <c r="B980" s="103"/>
    </row>
    <row r="981" spans="2:2" x14ac:dyDescent="0.25">
      <c r="B981" s="103"/>
    </row>
    <row r="982" spans="2:2" x14ac:dyDescent="0.25">
      <c r="B982" s="103"/>
    </row>
    <row r="983" spans="2:2" x14ac:dyDescent="0.25">
      <c r="B983" s="103"/>
    </row>
    <row r="984" spans="2:2" x14ac:dyDescent="0.25">
      <c r="B984" s="103"/>
    </row>
    <row r="985" spans="2:2" x14ac:dyDescent="0.25">
      <c r="B985" s="103"/>
    </row>
    <row r="986" spans="2:2" x14ac:dyDescent="0.25">
      <c r="B986" s="103"/>
    </row>
    <row r="987" spans="2:2" x14ac:dyDescent="0.25">
      <c r="B987" s="103"/>
    </row>
    <row r="988" spans="2:2" x14ac:dyDescent="0.25">
      <c r="B988" s="103"/>
    </row>
    <row r="989" spans="2:2" x14ac:dyDescent="0.25">
      <c r="B989" s="103"/>
    </row>
    <row r="990" spans="2:2" x14ac:dyDescent="0.25">
      <c r="B990" s="103"/>
    </row>
    <row r="991" spans="2:2" x14ac:dyDescent="0.25">
      <c r="B991" s="103"/>
    </row>
    <row r="992" spans="2:2" x14ac:dyDescent="0.25">
      <c r="B992" s="103"/>
    </row>
    <row r="993" spans="2:2" x14ac:dyDescent="0.25">
      <c r="B993" s="103"/>
    </row>
    <row r="994" spans="2:2" x14ac:dyDescent="0.25">
      <c r="B994" s="103"/>
    </row>
    <row r="995" spans="2:2" x14ac:dyDescent="0.25">
      <c r="B995" s="103"/>
    </row>
    <row r="996" spans="2:2" x14ac:dyDescent="0.25">
      <c r="B996" s="103"/>
    </row>
    <row r="997" spans="2:2" x14ac:dyDescent="0.25">
      <c r="B997" s="103"/>
    </row>
    <row r="998" spans="2:2" x14ac:dyDescent="0.25">
      <c r="B998" s="103"/>
    </row>
    <row r="999" spans="2:2" x14ac:dyDescent="0.25">
      <c r="B999" s="103"/>
    </row>
    <row r="1000" spans="2:2" x14ac:dyDescent="0.25">
      <c r="B1000" s="103"/>
    </row>
    <row r="1001" spans="2:2" x14ac:dyDescent="0.25">
      <c r="B1001" s="103"/>
    </row>
    <row r="1002" spans="2:2" x14ac:dyDescent="0.25">
      <c r="B1002" s="103"/>
    </row>
    <row r="1003" spans="2:2" x14ac:dyDescent="0.25">
      <c r="B1003" s="103"/>
    </row>
    <row r="1004" spans="2:2" x14ac:dyDescent="0.25">
      <c r="B1004" s="103"/>
    </row>
    <row r="1005" spans="2:2" x14ac:dyDescent="0.25">
      <c r="B1005" s="103"/>
    </row>
    <row r="1006" spans="2:2" x14ac:dyDescent="0.25">
      <c r="B1006" s="103"/>
    </row>
    <row r="1007" spans="2:2" x14ac:dyDescent="0.25">
      <c r="B1007" s="103"/>
    </row>
    <row r="1008" spans="2:2" x14ac:dyDescent="0.25">
      <c r="B1008" s="103"/>
    </row>
    <row r="1009" spans="2:2" x14ac:dyDescent="0.25">
      <c r="B1009" s="103"/>
    </row>
    <row r="1010" spans="2:2" x14ac:dyDescent="0.25">
      <c r="B1010" s="103"/>
    </row>
    <row r="1011" spans="2:2" x14ac:dyDescent="0.25">
      <c r="B1011" s="103"/>
    </row>
    <row r="1012" spans="2:2" x14ac:dyDescent="0.25">
      <c r="B1012" s="103"/>
    </row>
    <row r="1013" spans="2:2" x14ac:dyDescent="0.25">
      <c r="B1013" s="103"/>
    </row>
    <row r="1014" spans="2:2" x14ac:dyDescent="0.25">
      <c r="B1014" s="103"/>
    </row>
    <row r="1015" spans="2:2" x14ac:dyDescent="0.25">
      <c r="B1015" s="103"/>
    </row>
    <row r="1016" spans="2:2" x14ac:dyDescent="0.25">
      <c r="B1016" s="103"/>
    </row>
    <row r="1017" spans="2:2" x14ac:dyDescent="0.25">
      <c r="B1017" s="103"/>
    </row>
    <row r="1018" spans="2:2" x14ac:dyDescent="0.25">
      <c r="B1018" s="103"/>
    </row>
    <row r="1019" spans="2:2" x14ac:dyDescent="0.25">
      <c r="B1019" s="103"/>
    </row>
    <row r="1020" spans="2:2" x14ac:dyDescent="0.25">
      <c r="B1020" s="103"/>
    </row>
    <row r="1021" spans="2:2" x14ac:dyDescent="0.25">
      <c r="B1021" s="103"/>
    </row>
    <row r="1022" spans="2:2" x14ac:dyDescent="0.25">
      <c r="B1022" s="103"/>
    </row>
    <row r="1023" spans="2:2" x14ac:dyDescent="0.25">
      <c r="B1023" s="103"/>
    </row>
    <row r="1024" spans="2:2" x14ac:dyDescent="0.25">
      <c r="B1024" s="103"/>
    </row>
    <row r="1025" spans="2:2" x14ac:dyDescent="0.25">
      <c r="B1025" s="103"/>
    </row>
    <row r="1026" spans="2:2" x14ac:dyDescent="0.25">
      <c r="B1026" s="103"/>
    </row>
    <row r="1027" spans="2:2" x14ac:dyDescent="0.25">
      <c r="B1027" s="103"/>
    </row>
    <row r="1028" spans="2:2" x14ac:dyDescent="0.25">
      <c r="B1028" s="103"/>
    </row>
    <row r="1029" spans="2:2" x14ac:dyDescent="0.25">
      <c r="B1029" s="103"/>
    </row>
    <row r="1030" spans="2:2" x14ac:dyDescent="0.25">
      <c r="B1030" s="103"/>
    </row>
    <row r="1031" spans="2:2" x14ac:dyDescent="0.25">
      <c r="B1031" s="103"/>
    </row>
    <row r="1032" spans="2:2" x14ac:dyDescent="0.25">
      <c r="B1032" s="103"/>
    </row>
    <row r="1033" spans="2:2" x14ac:dyDescent="0.25">
      <c r="B1033" s="103"/>
    </row>
    <row r="1034" spans="2:2" x14ac:dyDescent="0.25">
      <c r="B1034" s="103"/>
    </row>
    <row r="1035" spans="2:2" x14ac:dyDescent="0.25">
      <c r="B1035" s="103"/>
    </row>
    <row r="1036" spans="2:2" x14ac:dyDescent="0.25">
      <c r="B1036" s="103"/>
    </row>
    <row r="1037" spans="2:2" x14ac:dyDescent="0.25">
      <c r="B1037" s="103"/>
    </row>
    <row r="1038" spans="2:2" x14ac:dyDescent="0.25">
      <c r="B1038" s="103"/>
    </row>
    <row r="1039" spans="2:2" x14ac:dyDescent="0.25">
      <c r="B1039" s="103"/>
    </row>
    <row r="1040" spans="2:2" x14ac:dyDescent="0.25">
      <c r="B1040" s="103"/>
    </row>
    <row r="1041" spans="2:2" x14ac:dyDescent="0.25">
      <c r="B1041" s="103"/>
    </row>
    <row r="1042" spans="2:2" x14ac:dyDescent="0.25">
      <c r="B1042" s="103"/>
    </row>
    <row r="1043" spans="2:2" x14ac:dyDescent="0.25">
      <c r="B1043" s="103"/>
    </row>
    <row r="1044" spans="2:2" x14ac:dyDescent="0.25">
      <c r="B1044" s="103"/>
    </row>
    <row r="1045" spans="2:2" x14ac:dyDescent="0.25">
      <c r="B1045" s="103"/>
    </row>
    <row r="1046" spans="2:2" x14ac:dyDescent="0.25">
      <c r="B1046" s="103"/>
    </row>
    <row r="1047" spans="2:2" x14ac:dyDescent="0.25">
      <c r="B1047" s="103"/>
    </row>
    <row r="1048" spans="2:2" x14ac:dyDescent="0.25">
      <c r="B1048" s="103"/>
    </row>
    <row r="1049" spans="2:2" x14ac:dyDescent="0.25">
      <c r="B1049" s="103"/>
    </row>
    <row r="1050" spans="2:2" x14ac:dyDescent="0.25">
      <c r="B1050" s="103"/>
    </row>
    <row r="1051" spans="2:2" x14ac:dyDescent="0.25">
      <c r="B1051" s="103"/>
    </row>
    <row r="1052" spans="2:2" x14ac:dyDescent="0.25">
      <c r="B1052" s="103"/>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A5A0-72AF-4D47-81FB-F93FA1B79C8B}">
  <dimension ref="B1:BH1052"/>
  <sheetViews>
    <sheetView topLeftCell="D185" zoomScale="90" zoomScaleNormal="55" workbookViewId="0">
      <selection activeCell="B25" sqref="B25:U210"/>
    </sheetView>
  </sheetViews>
  <sheetFormatPr defaultColWidth="9.1796875" defaultRowHeight="12.5" x14ac:dyDescent="0.25"/>
  <cols>
    <col min="1" max="1" width="9.1796875" style="4"/>
    <col min="2" max="2" width="12.81640625" style="51" customWidth="1"/>
    <col min="3" max="3" width="9.1796875" style="51" customWidth="1"/>
    <col min="4" max="4" width="12.26953125" style="51" customWidth="1"/>
    <col min="6" max="6" width="12" style="51" customWidth="1"/>
    <col min="7" max="14" width="9.1796875" style="51"/>
    <col min="15" max="15" width="14.7265625" style="51" bestFit="1" customWidth="1"/>
    <col min="16" max="16" width="14.6328125" style="51" bestFit="1" customWidth="1"/>
    <col min="17" max="21" width="9.1796875" style="51"/>
    <col min="22" max="22" width="102.26953125" style="51" bestFit="1" customWidth="1"/>
    <col min="23" max="23" width="7.1796875" style="51" customWidth="1"/>
    <col min="24" max="24" width="9.1796875" style="51"/>
    <col min="25" max="25" width="6.81640625" style="51" customWidth="1"/>
    <col min="26" max="26" width="5.26953125" style="4" customWidth="1"/>
    <col min="27" max="27" width="10.81640625" style="4" bestFit="1" customWidth="1"/>
    <col min="28" max="31" width="9.1796875" style="4"/>
    <col min="32" max="32" width="29.1796875" style="110" customWidth="1"/>
    <col min="33" max="35" width="9.1796875" style="4"/>
    <col min="36" max="36" width="32.1796875" style="4" bestFit="1" customWidth="1"/>
    <col min="37" max="41" width="9.1796875" style="4"/>
    <col min="42" max="42" width="11.453125" style="4" customWidth="1"/>
    <col min="43" max="43" width="10.453125" style="4" bestFit="1" customWidth="1"/>
    <col min="44" max="45" width="9.26953125" style="4" bestFit="1" customWidth="1"/>
    <col min="46" max="46" width="13.453125" style="4" customWidth="1"/>
    <col min="47" max="47" width="12.7265625" style="4" customWidth="1"/>
    <col min="48" max="55" width="9.26953125" style="4" bestFit="1" customWidth="1"/>
    <col min="56" max="57" width="9.1796875" style="4"/>
    <col min="58" max="58" width="11" style="4" bestFit="1" customWidth="1"/>
    <col min="59" max="59" width="13.453125" style="4" customWidth="1"/>
    <col min="60" max="16384" width="9.1796875" style="4"/>
  </cols>
  <sheetData>
    <row r="1" spans="2:45" ht="10.5" x14ac:dyDescent="0.2">
      <c r="B1" s="1"/>
      <c r="C1" s="1"/>
      <c r="D1" s="1"/>
      <c r="E1" s="1"/>
      <c r="F1" s="1"/>
      <c r="G1" s="1"/>
      <c r="H1" s="1"/>
      <c r="I1" s="1"/>
      <c r="J1" s="1"/>
      <c r="K1" s="1"/>
      <c r="L1" s="1"/>
      <c r="M1" s="1"/>
      <c r="N1" s="1"/>
      <c r="O1" s="1"/>
      <c r="P1" s="1"/>
      <c r="Q1" s="1"/>
      <c r="R1" s="1"/>
      <c r="S1" s="1"/>
      <c r="T1" s="1"/>
      <c r="U1" s="1"/>
      <c r="V1" s="2"/>
      <c r="W1" s="3"/>
      <c r="X1" s="3"/>
      <c r="Y1" s="4"/>
    </row>
    <row r="2" spans="2:45" ht="10.5" x14ac:dyDescent="0.2">
      <c r="B2" s="1"/>
      <c r="C2" s="1"/>
      <c r="D2" s="1"/>
      <c r="E2" s="1"/>
      <c r="F2" s="1"/>
      <c r="G2" s="1"/>
      <c r="H2" s="1"/>
      <c r="I2" s="1"/>
      <c r="J2" s="1"/>
      <c r="K2" s="1"/>
      <c r="L2" s="1"/>
      <c r="M2" s="1"/>
      <c r="N2" s="1"/>
      <c r="O2" s="1"/>
      <c r="P2" s="1"/>
      <c r="Q2" s="1"/>
      <c r="R2" s="1"/>
      <c r="S2" s="1"/>
      <c r="T2" s="1"/>
      <c r="U2" s="1"/>
      <c r="V2" s="2"/>
      <c r="W2" s="3"/>
      <c r="X2" s="3"/>
      <c r="Y2" s="4"/>
      <c r="AA2" s="5" t="s">
        <v>0</v>
      </c>
      <c r="AB2" s="5"/>
      <c r="AC2" s="5"/>
      <c r="AD2" s="6"/>
      <c r="AE2" s="7"/>
      <c r="AF2" s="121"/>
      <c r="AG2" s="7"/>
      <c r="AH2" s="7"/>
      <c r="AI2" s="7"/>
      <c r="AJ2" s="7"/>
      <c r="AK2" s="7"/>
      <c r="AL2" s="7"/>
      <c r="AM2" s="8"/>
      <c r="AN2" s="8"/>
      <c r="AO2" s="8"/>
      <c r="AP2" s="8"/>
      <c r="AQ2" s="8"/>
      <c r="AR2" s="8"/>
      <c r="AS2" s="8"/>
    </row>
    <row r="3" spans="2:45" ht="10.5" x14ac:dyDescent="0.2">
      <c r="B3" s="1"/>
      <c r="C3" s="1"/>
      <c r="D3" s="1"/>
      <c r="E3" s="1"/>
      <c r="F3" s="1"/>
      <c r="G3" s="1"/>
      <c r="H3" s="1"/>
      <c r="I3" s="1"/>
      <c r="J3" s="1"/>
      <c r="K3" s="1"/>
      <c r="L3" s="1"/>
      <c r="M3" s="1"/>
      <c r="N3" s="1"/>
      <c r="O3" s="1"/>
      <c r="P3" s="1"/>
      <c r="Q3" s="1"/>
      <c r="R3" s="1"/>
      <c r="S3" s="1"/>
      <c r="T3" s="1"/>
      <c r="U3" s="1"/>
      <c r="V3" s="2"/>
      <c r="W3" s="3"/>
      <c r="X3" s="3"/>
      <c r="Y3" s="4"/>
      <c r="AA3" s="5"/>
      <c r="AB3" s="5"/>
      <c r="AC3" s="5" t="s">
        <v>1</v>
      </c>
      <c r="AD3" s="6"/>
      <c r="AE3" s="7"/>
      <c r="AF3" s="121"/>
      <c r="AG3" s="7" t="s">
        <v>2</v>
      </c>
      <c r="AH3" s="7"/>
      <c r="AI3" s="7"/>
      <c r="AJ3" s="7"/>
      <c r="AK3" s="7" t="s">
        <v>2</v>
      </c>
      <c r="AL3" s="7"/>
      <c r="AM3" s="8"/>
      <c r="AN3" s="8"/>
      <c r="AO3" s="8"/>
      <c r="AP3" s="8"/>
      <c r="AQ3" s="8"/>
      <c r="AR3" s="8"/>
      <c r="AS3" s="8"/>
    </row>
    <row r="4" spans="2:45" ht="10.5" x14ac:dyDescent="0.2">
      <c r="B4" s="1"/>
      <c r="C4" s="1"/>
      <c r="D4" s="1"/>
      <c r="E4" s="1"/>
      <c r="F4" s="1"/>
      <c r="G4" s="1"/>
      <c r="H4" s="1"/>
      <c r="I4" s="1"/>
      <c r="J4" s="1"/>
      <c r="K4" s="1"/>
      <c r="L4" s="1"/>
      <c r="M4" s="1"/>
      <c r="N4" s="1"/>
      <c r="O4" s="1"/>
      <c r="P4" s="1"/>
      <c r="Q4" s="1"/>
      <c r="R4" s="1"/>
      <c r="S4" s="1"/>
      <c r="T4" s="1"/>
      <c r="U4" s="1"/>
      <c r="V4" s="2"/>
      <c r="W4" s="3"/>
      <c r="X4" s="3"/>
      <c r="Y4" s="4"/>
      <c r="AA4" s="9">
        <f>B204</f>
        <v>44723</v>
      </c>
      <c r="AB4" s="5" t="s">
        <v>3</v>
      </c>
      <c r="AC4" s="5">
        <f>VLOOKUP(AA4,A_11,13)</f>
        <v>8.0161999999999995</v>
      </c>
      <c r="AD4" s="6"/>
      <c r="AE4" s="10">
        <f>AA4</f>
        <v>44723</v>
      </c>
      <c r="AF4" s="121" t="s">
        <v>4</v>
      </c>
      <c r="AG4" s="120">
        <f>VLOOKUP(AE4,A_11,9)</f>
        <v>18.310000000000002</v>
      </c>
      <c r="AH4" s="7"/>
      <c r="AI4" s="10">
        <v>44723</v>
      </c>
      <c r="AJ4" s="7" t="s">
        <v>4</v>
      </c>
      <c r="AK4" s="7">
        <v>124.2</v>
      </c>
      <c r="AL4" s="7"/>
      <c r="AM4" s="8"/>
      <c r="AN4" s="8"/>
      <c r="AO4" s="8"/>
      <c r="AP4" s="8"/>
      <c r="AQ4" s="8"/>
      <c r="AR4" s="8"/>
      <c r="AS4" s="8"/>
    </row>
    <row r="5" spans="2:45" ht="10.5" x14ac:dyDescent="0.2">
      <c r="B5" s="1"/>
      <c r="C5" s="1"/>
      <c r="D5" s="1"/>
      <c r="E5" s="1"/>
      <c r="F5" s="1"/>
      <c r="G5" s="1"/>
      <c r="H5" s="1"/>
      <c r="I5" s="1"/>
      <c r="J5" s="1"/>
      <c r="K5" s="1"/>
      <c r="L5" s="1"/>
      <c r="M5" s="1"/>
      <c r="N5" s="1"/>
      <c r="O5" s="1"/>
      <c r="P5" s="1"/>
      <c r="Q5" s="1"/>
      <c r="R5" s="1"/>
      <c r="S5" s="1"/>
      <c r="T5" s="1"/>
      <c r="U5" s="1"/>
      <c r="V5" s="2"/>
      <c r="W5" s="3"/>
      <c r="X5" s="3"/>
      <c r="Y5" s="4"/>
      <c r="AA5" s="9">
        <f>B210</f>
        <v>44755</v>
      </c>
      <c r="AB5" s="5" t="s">
        <v>5</v>
      </c>
      <c r="AC5" s="5">
        <f>VLOOKUP(AA5,A_11,13)</f>
        <v>5.4640000000000004</v>
      </c>
      <c r="AD5" s="6">
        <f>AC4*EXP(-AC8*(AA5-AA4))</f>
        <v>5.451371446274841</v>
      </c>
      <c r="AE5" s="10">
        <f>AA5</f>
        <v>44755</v>
      </c>
      <c r="AF5" s="121" t="s">
        <v>6</v>
      </c>
      <c r="AG5" s="7">
        <f>AK5</f>
        <v>85.724999999999994</v>
      </c>
      <c r="AH5" s="7"/>
      <c r="AI5" s="10">
        <v>44755</v>
      </c>
      <c r="AJ5" s="7" t="s">
        <v>6</v>
      </c>
      <c r="AK5" s="7">
        <v>85.724999999999994</v>
      </c>
      <c r="AL5" s="7"/>
      <c r="AM5" s="8"/>
      <c r="AN5" s="8"/>
      <c r="AO5" s="8"/>
      <c r="AP5" s="8"/>
      <c r="AQ5" s="8"/>
      <c r="AR5" s="8"/>
      <c r="AS5" s="8"/>
    </row>
    <row r="6" spans="2:45" ht="10.5" x14ac:dyDescent="0.2">
      <c r="B6" s="1"/>
      <c r="C6" s="1"/>
      <c r="D6" s="1"/>
      <c r="E6" s="1"/>
      <c r="F6" s="1"/>
      <c r="G6" s="1"/>
      <c r="H6" s="1"/>
      <c r="I6" s="1"/>
      <c r="J6" s="1"/>
      <c r="K6" s="1"/>
      <c r="L6" s="1"/>
      <c r="M6" s="1"/>
      <c r="N6" s="1"/>
      <c r="O6" s="1"/>
      <c r="P6" s="1"/>
      <c r="Q6" s="1"/>
      <c r="R6" s="1"/>
      <c r="S6" s="1"/>
      <c r="T6" s="1"/>
      <c r="U6" s="1"/>
      <c r="V6" s="2"/>
      <c r="W6" s="3"/>
      <c r="X6" s="3"/>
      <c r="Y6" s="4"/>
      <c r="AA6" s="5"/>
      <c r="AB6" s="5"/>
      <c r="AC6" s="5"/>
      <c r="AD6" s="6"/>
      <c r="AE6" s="7"/>
      <c r="AF6" s="121"/>
      <c r="AG6" s="7"/>
      <c r="AH6" s="7"/>
      <c r="AI6" s="7"/>
      <c r="AJ6" s="7"/>
      <c r="AK6" s="7"/>
      <c r="AL6" s="7"/>
      <c r="AM6" s="8"/>
      <c r="AN6" s="8"/>
      <c r="AO6" s="8"/>
      <c r="AP6" s="8"/>
      <c r="AQ6" s="8"/>
      <c r="AR6" s="8"/>
      <c r="AS6" s="8"/>
    </row>
    <row r="7" spans="2:45" ht="10.5" x14ac:dyDescent="0.2">
      <c r="B7" s="1"/>
      <c r="C7" s="1"/>
      <c r="D7" s="1"/>
      <c r="E7" s="1"/>
      <c r="F7" s="1"/>
      <c r="G7" s="1"/>
      <c r="H7" s="1"/>
      <c r="I7" s="1"/>
      <c r="J7" s="1"/>
      <c r="K7" s="1"/>
      <c r="L7" s="1"/>
      <c r="M7" s="1"/>
      <c r="N7" s="1"/>
      <c r="O7" s="1"/>
      <c r="P7" s="1"/>
      <c r="Q7" s="1"/>
      <c r="R7" s="1"/>
      <c r="S7" s="1"/>
      <c r="T7" s="1"/>
      <c r="U7" s="1"/>
      <c r="V7" s="2"/>
      <c r="W7" s="3"/>
      <c r="X7" s="3"/>
      <c r="Y7" s="4"/>
      <c r="AA7" s="5"/>
      <c r="AB7" s="78" t="s">
        <v>7</v>
      </c>
      <c r="AC7" s="78">
        <f>LN(AC4/AC5)/(AA5-AA4)</f>
        <v>1.1977605370705368E-2</v>
      </c>
      <c r="AD7" s="127">
        <f>AC7*30</f>
        <v>0.35932816112116106</v>
      </c>
      <c r="AE7" s="7"/>
      <c r="AF7" s="126" t="s">
        <v>7</v>
      </c>
      <c r="AG7" s="78">
        <f>(LN(AG4/AG5))/(AE5-AE4)</f>
        <v>-4.8240535614455141E-2</v>
      </c>
      <c r="AH7" s="127">
        <f>AG7*30</f>
        <v>-1.4472160684336541</v>
      </c>
      <c r="AI7" s="7"/>
      <c r="AJ7" s="7" t="s">
        <v>7</v>
      </c>
      <c r="AK7" s="78">
        <v>1.1585895973449825E-2</v>
      </c>
      <c r="AL7" s="7"/>
      <c r="AM7" s="8"/>
      <c r="AN7" s="8"/>
      <c r="AO7" s="8"/>
      <c r="AP7" s="8"/>
      <c r="AQ7" s="8"/>
      <c r="AR7" s="8"/>
      <c r="AS7" s="8"/>
    </row>
    <row r="8" spans="2:45" ht="10.5" x14ac:dyDescent="0.2">
      <c r="B8" s="1"/>
      <c r="C8" s="1"/>
      <c r="D8" s="1"/>
      <c r="E8" s="1"/>
      <c r="F8" s="1"/>
      <c r="G8" s="1"/>
      <c r="H8" s="1"/>
      <c r="I8" s="1"/>
      <c r="J8" s="1"/>
      <c r="K8" s="1"/>
      <c r="L8" s="1"/>
      <c r="M8" s="1"/>
      <c r="N8" s="1"/>
      <c r="O8" s="1"/>
      <c r="P8" s="1"/>
      <c r="Q8" s="1"/>
      <c r="R8" s="1"/>
      <c r="S8" s="1"/>
      <c r="T8" s="1"/>
      <c r="U8" s="1"/>
      <c r="V8" s="2"/>
      <c r="W8" s="3"/>
      <c r="X8" s="3"/>
      <c r="Y8" s="4"/>
      <c r="AA8" s="5"/>
      <c r="AB8" s="78" t="s">
        <v>8</v>
      </c>
      <c r="AC8" s="78">
        <f>-LN(1-AC7)</f>
        <v>1.2049914862312655E-2</v>
      </c>
      <c r="AD8" s="125"/>
      <c r="AE8" s="7"/>
      <c r="AF8" s="126" t="s">
        <v>8</v>
      </c>
      <c r="AG8" s="78">
        <f>-LN(1-AG7)</f>
        <v>-4.7113078279542552E-2</v>
      </c>
      <c r="AH8" s="7"/>
      <c r="AI8" s="7"/>
      <c r="AJ8" s="7" t="s">
        <v>8</v>
      </c>
      <c r="AK8" s="78">
        <v>1.1653535416121904E-2</v>
      </c>
      <c r="AL8" s="7"/>
      <c r="AM8" s="8"/>
      <c r="AN8" s="8"/>
      <c r="AO8" s="8"/>
      <c r="AP8" s="8"/>
      <c r="AQ8" s="8"/>
      <c r="AR8" s="8"/>
      <c r="AS8" s="8"/>
    </row>
    <row r="9" spans="2:45" ht="10.5" x14ac:dyDescent="0.2">
      <c r="B9" s="1"/>
      <c r="C9" s="1"/>
      <c r="D9" s="1"/>
      <c r="E9" s="1"/>
      <c r="F9" s="1"/>
      <c r="G9" s="1"/>
      <c r="H9" s="1"/>
      <c r="I9" s="1"/>
      <c r="J9" s="1"/>
      <c r="K9" s="1"/>
      <c r="L9" s="1"/>
      <c r="M9" s="1"/>
      <c r="N9" s="1"/>
      <c r="O9" s="1"/>
      <c r="P9" s="1"/>
      <c r="Q9" s="1"/>
      <c r="R9" s="1"/>
      <c r="S9" s="1"/>
      <c r="T9" s="1"/>
      <c r="U9" s="1"/>
      <c r="V9" s="2"/>
      <c r="W9" s="3"/>
      <c r="X9" s="3"/>
      <c r="Y9" s="4"/>
      <c r="AA9" s="5"/>
      <c r="AB9" s="5"/>
      <c r="AC9" s="5"/>
      <c r="AD9" s="6"/>
      <c r="AE9" s="7"/>
      <c r="AF9" s="121"/>
      <c r="AG9" s="7"/>
      <c r="AH9" s="7"/>
      <c r="AI9" s="7"/>
      <c r="AJ9" s="7"/>
      <c r="AK9" s="7"/>
      <c r="AL9" s="7"/>
      <c r="AM9" s="8"/>
      <c r="AN9" s="8"/>
      <c r="AO9" s="8"/>
      <c r="AP9" s="8"/>
      <c r="AQ9" s="8"/>
      <c r="AR9" s="8"/>
      <c r="AS9" s="8"/>
    </row>
    <row r="10" spans="2:45" ht="10.5" x14ac:dyDescent="0.2">
      <c r="B10" s="1"/>
      <c r="C10" s="1"/>
      <c r="D10" s="1"/>
      <c r="E10" s="1"/>
      <c r="F10" s="1"/>
      <c r="G10" s="1"/>
      <c r="H10" s="1"/>
      <c r="I10" s="1"/>
      <c r="J10" s="1"/>
      <c r="K10" s="1"/>
      <c r="L10" s="1"/>
      <c r="M10" s="1"/>
      <c r="N10" s="1"/>
      <c r="O10" s="1"/>
      <c r="P10" s="1"/>
      <c r="Q10" s="1"/>
      <c r="R10" s="1"/>
      <c r="S10" s="1"/>
      <c r="T10" s="1"/>
      <c r="U10" s="1"/>
      <c r="V10" s="2"/>
      <c r="W10" s="3"/>
      <c r="X10" s="3"/>
      <c r="Y10" s="4"/>
      <c r="AA10" s="5"/>
      <c r="AB10" s="5"/>
      <c r="AC10" s="5"/>
      <c r="AD10" s="6"/>
      <c r="AE10" s="7"/>
      <c r="AF10" s="121"/>
      <c r="AG10" s="7"/>
      <c r="AH10" s="7"/>
      <c r="AI10" s="7"/>
      <c r="AJ10" s="7"/>
      <c r="AK10" s="7"/>
      <c r="AL10" s="7"/>
      <c r="AM10" s="8"/>
      <c r="AN10" s="8"/>
      <c r="AO10" s="8"/>
      <c r="AP10" s="8"/>
      <c r="AQ10" s="8"/>
      <c r="AR10" s="8"/>
      <c r="AS10" s="8"/>
    </row>
    <row r="11" spans="2:45" ht="10.5" x14ac:dyDescent="0.2">
      <c r="B11" s="1"/>
      <c r="C11" s="1"/>
      <c r="D11" s="1"/>
      <c r="E11" s="1"/>
      <c r="F11" s="1"/>
      <c r="G11" s="1"/>
      <c r="H11" s="1"/>
      <c r="I11" s="1"/>
      <c r="J11" s="1"/>
      <c r="K11" s="1"/>
      <c r="L11" s="1"/>
      <c r="M11" s="1"/>
      <c r="N11" s="1"/>
      <c r="O11" s="1"/>
      <c r="P11" s="1"/>
      <c r="Q11" s="1"/>
      <c r="R11" s="1"/>
      <c r="S11" s="1"/>
      <c r="T11" s="1"/>
      <c r="U11" s="1"/>
      <c r="V11" s="2"/>
      <c r="W11" s="3"/>
      <c r="X11" s="3"/>
      <c r="Y11" s="4"/>
      <c r="AA11" s="5"/>
      <c r="AB11" s="5"/>
      <c r="AC11" s="5"/>
      <c r="AD11" s="6"/>
      <c r="AE11" s="7"/>
      <c r="AF11" s="121"/>
      <c r="AG11" s="7"/>
      <c r="AH11" s="7"/>
      <c r="AI11" s="7"/>
      <c r="AJ11" s="7"/>
      <c r="AK11" s="7"/>
      <c r="AL11" s="7"/>
      <c r="AM11" s="8"/>
      <c r="AN11" s="8"/>
      <c r="AO11" s="8"/>
      <c r="AP11" s="8"/>
      <c r="AQ11" s="8"/>
      <c r="AR11" s="8"/>
      <c r="AS11" s="8"/>
    </row>
    <row r="12" spans="2:45" ht="10.5" x14ac:dyDescent="0.2">
      <c r="B12" s="1"/>
      <c r="C12" s="1"/>
      <c r="D12" s="1"/>
      <c r="E12" s="1"/>
      <c r="F12" s="1"/>
      <c r="G12" s="1"/>
      <c r="H12" s="1"/>
      <c r="I12" s="1"/>
      <c r="J12" s="1"/>
      <c r="K12" s="1">
        <f>70*45%</f>
        <v>31.5</v>
      </c>
      <c r="L12" s="1"/>
      <c r="M12" s="1"/>
      <c r="N12" s="1"/>
      <c r="O12" s="1"/>
      <c r="P12" s="1"/>
      <c r="Q12" s="1"/>
      <c r="R12" s="1"/>
      <c r="S12" s="1"/>
      <c r="T12" s="1"/>
      <c r="U12" s="1"/>
      <c r="V12" s="2"/>
      <c r="W12" s="3"/>
      <c r="X12" s="3"/>
      <c r="Y12" s="4"/>
      <c r="AA12" s="5"/>
      <c r="AB12" s="5"/>
      <c r="AC12" s="5"/>
      <c r="AD12" s="6"/>
      <c r="AE12" s="7"/>
      <c r="AF12" s="121"/>
      <c r="AG12" s="7"/>
      <c r="AH12" s="7"/>
      <c r="AI12" s="7"/>
      <c r="AJ12" s="7"/>
      <c r="AK12" s="7"/>
      <c r="AL12" s="7"/>
      <c r="AM12" s="8"/>
      <c r="AN12" s="8"/>
      <c r="AO12" s="8"/>
      <c r="AP12" s="8"/>
      <c r="AQ12" s="8"/>
      <c r="AR12" s="8"/>
      <c r="AS12" s="8"/>
    </row>
    <row r="13" spans="2:45" ht="10.5" x14ac:dyDescent="0.2">
      <c r="B13" s="1"/>
      <c r="C13" s="1"/>
      <c r="D13" s="1"/>
      <c r="E13" s="1"/>
      <c r="F13" s="1"/>
      <c r="G13" s="1"/>
      <c r="H13" s="1"/>
      <c r="I13" s="1"/>
      <c r="J13" s="1"/>
      <c r="K13" s="1"/>
      <c r="L13" s="1"/>
      <c r="M13" s="1"/>
      <c r="N13" s="1"/>
      <c r="O13" s="1"/>
      <c r="P13" s="1"/>
      <c r="Q13" s="1"/>
      <c r="R13" s="1"/>
      <c r="S13" s="1"/>
      <c r="T13" s="1"/>
      <c r="U13" s="1"/>
      <c r="V13" s="2"/>
      <c r="W13" s="3"/>
      <c r="X13" s="3"/>
      <c r="Y13" s="4"/>
      <c r="AA13" s="5" t="s">
        <v>9</v>
      </c>
      <c r="AB13" s="5"/>
      <c r="AC13" s="5"/>
      <c r="AD13" s="6"/>
      <c r="AE13" s="7" t="s">
        <v>9</v>
      </c>
      <c r="AF13" s="121"/>
      <c r="AG13" s="7"/>
      <c r="AH13" s="7"/>
      <c r="AI13" s="7" t="s">
        <v>9</v>
      </c>
      <c r="AJ13" s="7"/>
      <c r="AK13" s="7"/>
      <c r="AL13" s="7"/>
      <c r="AM13" s="8"/>
      <c r="AN13" s="8"/>
      <c r="AO13" s="8"/>
      <c r="AP13" s="8"/>
      <c r="AQ13" s="8"/>
      <c r="AR13" s="8"/>
      <c r="AS13" s="8"/>
    </row>
    <row r="14" spans="2:45" ht="10.5" x14ac:dyDescent="0.2">
      <c r="B14" s="1"/>
      <c r="C14" s="1"/>
      <c r="D14" s="1"/>
      <c r="E14" s="1"/>
      <c r="F14" s="1"/>
      <c r="G14" s="1"/>
      <c r="H14" s="1"/>
      <c r="I14" s="1"/>
      <c r="J14" s="1"/>
      <c r="K14" s="1"/>
      <c r="L14" s="1"/>
      <c r="M14" s="1"/>
      <c r="N14" s="1"/>
      <c r="O14" s="1"/>
      <c r="P14" s="1"/>
      <c r="Q14" s="1"/>
      <c r="R14" s="1"/>
      <c r="S14" s="1"/>
      <c r="T14" s="1"/>
      <c r="U14" s="1"/>
      <c r="V14" s="2"/>
      <c r="W14" s="3"/>
      <c r="X14" s="3"/>
      <c r="Y14" s="4"/>
      <c r="AA14" s="5"/>
      <c r="AB14" s="5"/>
      <c r="AC14" s="5" t="s">
        <v>1</v>
      </c>
      <c r="AD14" s="6"/>
      <c r="AE14" s="7"/>
      <c r="AF14" s="121"/>
      <c r="AG14" s="7" t="s">
        <v>1</v>
      </c>
      <c r="AH14" s="7"/>
      <c r="AI14" s="7"/>
      <c r="AJ14" s="7"/>
      <c r="AK14" s="7" t="s">
        <v>1</v>
      </c>
      <c r="AL14" s="7"/>
      <c r="AM14" s="8"/>
      <c r="AN14" s="8"/>
      <c r="AO14" s="8"/>
      <c r="AP14" s="8"/>
      <c r="AQ14" s="8"/>
      <c r="AR14" s="8"/>
      <c r="AS14" s="8"/>
    </row>
    <row r="15" spans="2:45" ht="10.5" x14ac:dyDescent="0.2">
      <c r="B15" s="1"/>
      <c r="C15" s="1"/>
      <c r="D15" s="1"/>
      <c r="E15" s="1"/>
      <c r="F15" s="1"/>
      <c r="G15" s="1"/>
      <c r="H15" s="1"/>
      <c r="I15" s="1"/>
      <c r="J15" s="1"/>
      <c r="K15" s="1"/>
      <c r="L15" s="1"/>
      <c r="M15" s="1"/>
      <c r="N15" s="1"/>
      <c r="O15" s="1"/>
      <c r="P15" s="1"/>
      <c r="Q15" s="1"/>
      <c r="R15" s="1"/>
      <c r="S15" s="1"/>
      <c r="T15" s="1"/>
      <c r="U15" s="1"/>
      <c r="V15" s="2"/>
      <c r="W15" s="3"/>
      <c r="X15" s="3"/>
      <c r="Y15" s="4"/>
      <c r="AA15" s="9">
        <f>AA4</f>
        <v>44723</v>
      </c>
      <c r="AB15" s="5" t="s">
        <v>4</v>
      </c>
      <c r="AC15" s="5">
        <f>VLOOKUP(AA15,A_11,13)</f>
        <v>8.0161999999999995</v>
      </c>
      <c r="AD15" s="6"/>
      <c r="AE15" s="10">
        <f>AE4</f>
        <v>44723</v>
      </c>
      <c r="AF15" s="121" t="s">
        <v>4</v>
      </c>
      <c r="AG15" s="120">
        <f>VLOOKUP(AE15,A_11,9)</f>
        <v>18.310000000000002</v>
      </c>
      <c r="AH15" s="7"/>
      <c r="AI15" s="10">
        <v>44723</v>
      </c>
      <c r="AJ15" s="7" t="s">
        <v>4</v>
      </c>
      <c r="AK15" s="7">
        <v>124.2</v>
      </c>
      <c r="AL15" s="7"/>
      <c r="AM15" s="8"/>
      <c r="AN15" s="8"/>
      <c r="AO15" s="8"/>
      <c r="AP15" s="8"/>
      <c r="AQ15" s="8"/>
      <c r="AR15" s="8"/>
      <c r="AS15" s="8"/>
    </row>
    <row r="16" spans="2:45" ht="10.5" x14ac:dyDescent="0.2">
      <c r="B16" s="1"/>
      <c r="C16" s="1"/>
      <c r="D16" s="1"/>
      <c r="E16" s="1"/>
      <c r="F16" s="1"/>
      <c r="G16" s="1"/>
      <c r="H16" s="1"/>
      <c r="I16" s="1"/>
      <c r="J16" s="1"/>
      <c r="K16" s="1"/>
      <c r="L16" s="1"/>
      <c r="M16" s="1"/>
      <c r="N16" s="1"/>
      <c r="O16" s="1"/>
      <c r="P16" s="1"/>
      <c r="Q16" s="1"/>
      <c r="R16" s="1"/>
      <c r="S16" s="1"/>
      <c r="T16" s="1"/>
      <c r="U16" s="1">
        <f>M126-M125</f>
        <v>1.7999999999999794E-2</v>
      </c>
      <c r="V16" s="2"/>
      <c r="W16" s="3"/>
      <c r="X16" s="3"/>
      <c r="Y16" s="4"/>
      <c r="AA16" s="9">
        <f>AA5</f>
        <v>44755</v>
      </c>
      <c r="AB16" s="5" t="s">
        <v>6</v>
      </c>
      <c r="AC16" s="5">
        <f>VLOOKUP(AA16,A_11,13)</f>
        <v>5.4640000000000004</v>
      </c>
      <c r="AD16" s="6"/>
      <c r="AE16" s="10">
        <f>AE5</f>
        <v>44755</v>
      </c>
      <c r="AF16" s="121" t="s">
        <v>6</v>
      </c>
      <c r="AG16" s="7">
        <f>VLOOKUP(AE16,A_11,9)</f>
        <v>14.035</v>
      </c>
      <c r="AH16" s="7"/>
      <c r="AI16" s="10">
        <v>44755</v>
      </c>
      <c r="AJ16" s="7" t="s">
        <v>6</v>
      </c>
      <c r="AK16" s="7">
        <v>85.724999999999994</v>
      </c>
      <c r="AL16" s="7"/>
      <c r="AM16" s="8"/>
      <c r="AN16" s="8"/>
      <c r="AO16" s="8"/>
      <c r="AP16" s="8"/>
      <c r="AQ16" s="8"/>
      <c r="AR16" s="8"/>
      <c r="AS16" s="8"/>
    </row>
    <row r="17" spans="2:49" ht="10.5" x14ac:dyDescent="0.2">
      <c r="B17" s="1"/>
      <c r="C17" s="1"/>
      <c r="D17" s="1"/>
      <c r="E17" s="1"/>
      <c r="F17" s="1"/>
      <c r="G17" s="1"/>
      <c r="H17" s="1"/>
      <c r="I17" s="1"/>
      <c r="J17" s="1"/>
      <c r="K17" s="1"/>
      <c r="L17" s="1"/>
      <c r="M17" s="1"/>
      <c r="N17" s="1"/>
      <c r="O17" s="1"/>
      <c r="P17" s="1"/>
      <c r="Q17" s="1"/>
      <c r="R17" s="1"/>
      <c r="S17" s="1"/>
      <c r="T17" s="1"/>
      <c r="U17" s="1"/>
      <c r="V17" s="2"/>
      <c r="W17" s="3"/>
      <c r="X17" s="3"/>
      <c r="Y17" s="4"/>
      <c r="AA17" s="5"/>
      <c r="AB17" s="5"/>
      <c r="AC17" s="5"/>
      <c r="AD17" s="6"/>
      <c r="AE17" s="7"/>
      <c r="AF17" s="121"/>
      <c r="AG17" s="7"/>
      <c r="AH17" s="7"/>
      <c r="AI17" s="7"/>
      <c r="AJ17" s="7"/>
      <c r="AK17" s="7"/>
      <c r="AL17" s="7"/>
      <c r="AM17" s="8"/>
      <c r="AN17" s="8"/>
      <c r="AO17" s="8"/>
      <c r="AP17" s="8"/>
      <c r="AQ17" s="8"/>
      <c r="AR17" s="8"/>
      <c r="AS17" s="8"/>
    </row>
    <row r="18" spans="2:49" ht="10.5" x14ac:dyDescent="0.2">
      <c r="B18" s="1"/>
      <c r="C18" s="1"/>
      <c r="D18" s="1"/>
      <c r="E18" s="1"/>
      <c r="F18" s="1"/>
      <c r="G18" s="1"/>
      <c r="H18" s="1"/>
      <c r="I18" s="1"/>
      <c r="J18" s="1"/>
      <c r="K18" s="1"/>
      <c r="L18" s="1"/>
      <c r="M18" s="1"/>
      <c r="N18" s="1"/>
      <c r="O18" s="1"/>
      <c r="P18" s="1"/>
      <c r="Q18" s="1"/>
      <c r="R18" s="1"/>
      <c r="S18" s="1"/>
      <c r="T18" s="1"/>
      <c r="U18" s="1"/>
      <c r="V18" s="2"/>
      <c r="W18" s="3"/>
      <c r="X18" s="3"/>
      <c r="Y18" s="4"/>
      <c r="AA18" s="5"/>
      <c r="AB18" s="78" t="s">
        <v>10</v>
      </c>
      <c r="AC18" s="78">
        <f>((AC15/AC16)-1)/(AA16-AA15)</f>
        <v>1.4596678257686672E-2</v>
      </c>
      <c r="AD18" s="125"/>
      <c r="AE18" s="7"/>
      <c r="AF18" s="126" t="s">
        <v>10</v>
      </c>
      <c r="AG18" s="78">
        <f>((AG15/AG16)-1)/(AE16-AE15)</f>
        <v>9.5186141788386192E-3</v>
      </c>
      <c r="AH18" s="127">
        <f>AG18*30</f>
        <v>0.28555842536515857</v>
      </c>
      <c r="AI18" s="7"/>
      <c r="AJ18" s="7" t="s">
        <v>10</v>
      </c>
      <c r="AK18" s="78">
        <v>1.4025590551181105E-2</v>
      </c>
      <c r="AL18" s="7"/>
      <c r="AM18" s="8"/>
      <c r="AN18" s="8"/>
      <c r="AO18" s="8"/>
      <c r="AP18" s="8"/>
      <c r="AQ18" s="8"/>
      <c r="AR18" s="8"/>
      <c r="AS18" s="8"/>
    </row>
    <row r="19" spans="2:49" ht="10.5" x14ac:dyDescent="0.2">
      <c r="B19" s="1"/>
      <c r="C19" s="1"/>
      <c r="D19" s="1"/>
      <c r="E19" s="1"/>
      <c r="F19" s="1"/>
      <c r="G19" s="1"/>
      <c r="H19" s="1"/>
      <c r="I19" s="1"/>
      <c r="J19" s="1"/>
      <c r="K19" s="1"/>
      <c r="L19" s="1"/>
      <c r="M19" s="1"/>
      <c r="N19" s="1"/>
      <c r="O19" s="1"/>
      <c r="P19" s="1"/>
      <c r="Q19" s="1"/>
      <c r="R19" s="1"/>
      <c r="S19" s="1"/>
      <c r="T19" s="1"/>
      <c r="U19" s="1"/>
      <c r="V19" s="2"/>
      <c r="W19" s="3"/>
      <c r="X19" s="3"/>
      <c r="Y19" s="4"/>
      <c r="AA19" s="5"/>
      <c r="AB19" s="78" t="s">
        <v>11</v>
      </c>
      <c r="AC19" s="78">
        <f>AC18/(1-AC18)</f>
        <v>1.4812897354433476E-2</v>
      </c>
      <c r="AD19" s="125"/>
      <c r="AE19" s="7"/>
      <c r="AF19" s="126" t="s">
        <v>11</v>
      </c>
      <c r="AG19" s="78">
        <f>AG18/(1-AG18)</f>
        <v>9.6100889073722322E-3</v>
      </c>
      <c r="AH19" s="7"/>
      <c r="AI19" s="7"/>
      <c r="AJ19" s="7" t="s">
        <v>11</v>
      </c>
      <c r="AK19" s="78">
        <v>1.4225106064387325E-2</v>
      </c>
      <c r="AL19" s="7"/>
      <c r="AM19" s="8"/>
      <c r="AN19" s="8"/>
      <c r="AO19" s="8"/>
      <c r="AP19" s="8"/>
      <c r="AQ19" s="8"/>
      <c r="AR19" s="8"/>
      <c r="AS19" s="8"/>
    </row>
    <row r="20" spans="2:49" ht="10.5" x14ac:dyDescent="0.2">
      <c r="B20" s="1"/>
      <c r="C20" s="1"/>
      <c r="D20" s="1"/>
      <c r="E20" s="1"/>
      <c r="F20" s="1"/>
      <c r="G20" s="1"/>
      <c r="H20" s="1"/>
      <c r="I20" s="1"/>
      <c r="J20" s="1"/>
      <c r="K20" s="1"/>
      <c r="L20" s="1"/>
      <c r="M20" s="1"/>
      <c r="N20" s="1"/>
      <c r="O20" s="1"/>
      <c r="P20" s="1"/>
      <c r="Q20" s="1"/>
      <c r="R20" s="1"/>
      <c r="S20" s="1"/>
      <c r="T20" s="1"/>
      <c r="U20" s="1"/>
      <c r="V20" s="2"/>
      <c r="W20" s="3"/>
      <c r="X20" s="3"/>
      <c r="Y20" s="4"/>
      <c r="AA20" s="6"/>
      <c r="AB20" s="6"/>
      <c r="AC20" s="6"/>
      <c r="AD20" s="6"/>
      <c r="AE20" s="7"/>
      <c r="AF20" s="121"/>
      <c r="AG20" s="7"/>
      <c r="AH20" s="7"/>
      <c r="AI20" s="7"/>
      <c r="AJ20" s="7"/>
      <c r="AK20" s="7"/>
      <c r="AL20" s="7"/>
      <c r="AM20" s="8"/>
      <c r="AN20" s="8"/>
      <c r="AO20" s="8"/>
      <c r="AP20" s="8"/>
      <c r="AQ20" s="8"/>
      <c r="AR20" s="8"/>
      <c r="AS20" s="8"/>
    </row>
    <row r="21" spans="2:49" ht="10.5" x14ac:dyDescent="0.2">
      <c r="B21" s="1"/>
      <c r="C21" s="1"/>
      <c r="D21" s="1"/>
      <c r="E21" s="1"/>
      <c r="F21" s="1"/>
      <c r="G21" s="1"/>
      <c r="H21" s="1"/>
      <c r="I21" s="1"/>
      <c r="J21" s="1"/>
      <c r="K21" s="1" t="s">
        <v>12</v>
      </c>
      <c r="L21" s="1">
        <v>2500</v>
      </c>
      <c r="M21" s="1"/>
      <c r="N21" s="1"/>
      <c r="O21" s="1"/>
      <c r="P21" s="1"/>
      <c r="Q21" s="1"/>
      <c r="R21" s="1"/>
      <c r="S21" s="1"/>
      <c r="T21" s="1"/>
      <c r="U21" s="1"/>
      <c r="V21" s="2"/>
      <c r="W21" s="3"/>
      <c r="X21" s="3"/>
      <c r="Y21" s="4"/>
    </row>
    <row r="22" spans="2:49" ht="10.5" x14ac:dyDescent="0.2">
      <c r="B22" s="1"/>
      <c r="C22" s="1"/>
      <c r="D22" s="1"/>
      <c r="E22" s="1"/>
      <c r="F22" s="1"/>
      <c r="G22" s="1"/>
      <c r="H22" s="1"/>
      <c r="I22" s="1"/>
      <c r="J22" s="1"/>
      <c r="K22" s="1" t="s">
        <v>13</v>
      </c>
      <c r="L22" s="1">
        <v>900</v>
      </c>
      <c r="M22" s="1">
        <f>K79/(L21-L22)</f>
        <v>0.37800375000000003</v>
      </c>
      <c r="N22" s="1"/>
      <c r="O22" s="1"/>
      <c r="P22" s="1"/>
      <c r="Q22" s="1"/>
      <c r="R22" s="1"/>
      <c r="S22" s="1"/>
      <c r="T22" s="1"/>
      <c r="U22" s="1"/>
      <c r="V22" s="2"/>
      <c r="W22" s="3"/>
      <c r="X22" s="3"/>
      <c r="Y22" s="4"/>
    </row>
    <row r="23" spans="2:49" ht="10.5" x14ac:dyDescent="0.2">
      <c r="B23" s="1"/>
      <c r="C23" s="1"/>
      <c r="D23" s="1"/>
      <c r="E23" s="1"/>
      <c r="F23" s="1"/>
      <c r="G23" s="1"/>
      <c r="H23" s="1"/>
      <c r="I23" s="1"/>
      <c r="J23" s="1"/>
      <c r="K23" s="1"/>
      <c r="L23" s="1"/>
      <c r="M23" s="1"/>
      <c r="N23" s="1"/>
      <c r="O23" s="1"/>
      <c r="P23" s="1"/>
      <c r="Q23" s="1"/>
      <c r="R23" s="1"/>
      <c r="S23" s="1"/>
      <c r="T23" s="1"/>
      <c r="U23" s="1"/>
      <c r="V23" s="2"/>
      <c r="W23" s="3"/>
      <c r="X23" s="3"/>
      <c r="Y23" s="4"/>
    </row>
    <row r="24" spans="2:49" ht="10.5" x14ac:dyDescent="0.2">
      <c r="B24" s="1"/>
      <c r="C24" s="1"/>
      <c r="D24" s="1"/>
      <c r="E24" s="1"/>
      <c r="F24" s="1"/>
      <c r="G24" s="1"/>
      <c r="H24" s="1"/>
      <c r="I24" s="1"/>
      <c r="J24" s="1"/>
      <c r="K24" s="1"/>
      <c r="L24" s="1"/>
      <c r="M24" s="1"/>
      <c r="N24" s="1"/>
      <c r="O24" s="1"/>
      <c r="P24" s="1"/>
      <c r="Q24" s="1"/>
      <c r="R24" s="1"/>
      <c r="S24" s="1"/>
      <c r="T24" s="1"/>
      <c r="U24" s="1"/>
      <c r="V24" s="2"/>
      <c r="W24" s="3"/>
      <c r="X24" s="3"/>
      <c r="Y24" s="4"/>
    </row>
    <row r="25" spans="2:49" ht="31.5" x14ac:dyDescent="0.25">
      <c r="B25" s="11" t="s">
        <v>14</v>
      </c>
      <c r="C25" s="11" t="s">
        <v>15</v>
      </c>
      <c r="D25" s="11" t="s">
        <v>17</v>
      </c>
      <c r="E25" s="11" t="s">
        <v>18</v>
      </c>
      <c r="F25" s="11" t="s">
        <v>19</v>
      </c>
      <c r="G25" s="11" t="s">
        <v>20</v>
      </c>
      <c r="H25" s="11" t="s">
        <v>21</v>
      </c>
      <c r="I25" s="11" t="s">
        <v>22</v>
      </c>
      <c r="J25" s="11" t="s">
        <v>23</v>
      </c>
      <c r="K25" s="11" t="s">
        <v>24</v>
      </c>
      <c r="L25" s="11" t="s">
        <v>25</v>
      </c>
      <c r="M25" s="11" t="s">
        <v>26</v>
      </c>
      <c r="N25" s="11" t="s">
        <v>27</v>
      </c>
      <c r="O25" s="11" t="s">
        <v>28</v>
      </c>
      <c r="P25" s="11" t="s">
        <v>29</v>
      </c>
      <c r="Q25" s="11" t="s">
        <v>30</v>
      </c>
      <c r="R25" s="11" t="s">
        <v>31</v>
      </c>
      <c r="S25" s="11" t="s">
        <v>32</v>
      </c>
      <c r="T25" s="11" t="s">
        <v>33</v>
      </c>
      <c r="U25" s="12" t="s">
        <v>35</v>
      </c>
      <c r="V25" s="4"/>
      <c r="W25" s="4"/>
      <c r="X25" s="4"/>
      <c r="Y25" s="13" t="s">
        <v>37</v>
      </c>
      <c r="Z25" s="13" t="s">
        <v>38</v>
      </c>
      <c r="AA25" s="13"/>
      <c r="AB25" s="13"/>
      <c r="AC25" s="122" t="s">
        <v>39</v>
      </c>
      <c r="AD25" s="13" t="s">
        <v>40</v>
      </c>
      <c r="AE25" s="13"/>
      <c r="AF25" s="13"/>
      <c r="AG25" s="13" t="s">
        <v>41</v>
      </c>
      <c r="AH25" s="13" t="s">
        <v>42</v>
      </c>
      <c r="AI25" s="13"/>
      <c r="AJ25" s="13"/>
      <c r="AK25" s="13"/>
      <c r="AL25" s="13"/>
      <c r="AM25" s="13"/>
      <c r="AN25" s="13"/>
      <c r="AO25" s="13"/>
      <c r="AP25" s="13"/>
      <c r="AW25" s="14" t="s">
        <v>43</v>
      </c>
    </row>
    <row r="26" spans="2:49" ht="10.5" x14ac:dyDescent="0.2">
      <c r="B26" s="15">
        <v>38422</v>
      </c>
      <c r="C26" s="1" t="s">
        <v>131</v>
      </c>
      <c r="D26" s="1">
        <v>12</v>
      </c>
      <c r="E26" s="1">
        <f>Table_Query_from_OINTLYP134567891011125934[[#This Row],[CHOKE_1]]+1.13</f>
        <v>18.45</v>
      </c>
      <c r="F26" s="1">
        <f>Table_Query_from_OINTLYP134567891011125934[[#This Row],[THP]]+37</f>
        <v>702</v>
      </c>
      <c r="G26" s="1">
        <v>137</v>
      </c>
      <c r="H26" s="1">
        <f>Table_Query_from_OINTLYP134567891011125934[[#This Row],[CASING_A]]+73</f>
        <v>83.710000000000008</v>
      </c>
      <c r="I26" s="1">
        <f>Table_Query_from_OINTLYP134567891011125934[[#This Row],[OIL]]+134</f>
        <v>2401.25</v>
      </c>
      <c r="J26" s="1">
        <f>Table_Query_from_OINTLYP134567891011125934[[#This Row],[WATER]]+4.51</f>
        <v>4.51</v>
      </c>
      <c r="K26" s="1">
        <f>Table_Query_from_OINTLYP134567891011125934[[#This Row],[LIQUID]]+328</f>
        <v>2595.25</v>
      </c>
      <c r="L26" s="165">
        <f>Table_Query_from_OINTLYP134567891011125934[[#This Row],[WATERCUT_PCT]]+3.987</f>
        <v>3.9870000000000001</v>
      </c>
      <c r="M26" s="1">
        <f>Table_Query_from_OINTLYP134567891011125934[[#This Row],[GAS]]+2.632</f>
        <v>4.1120000000000001</v>
      </c>
      <c r="N26" s="1"/>
      <c r="O26" s="1"/>
      <c r="P26" s="1"/>
      <c r="Q26" s="16">
        <f>Table_Query_from_OINTLYP1345678910111259342[[#This Row],[GAS]]/Table_Query_from_OINTLYP1345678910111259342[[#This Row],[OIL]]*10^6</f>
        <v>1712.4414367516918</v>
      </c>
      <c r="R26" s="16">
        <f>Table_Query_from_OINTLYP1345678910111259342[[#This Row],[WATER]]/Table_Query_from_OINTLYP1345678910111259342[[#This Row],[GAS]]</f>
        <v>1.0967898832684824</v>
      </c>
      <c r="S26" s="16">
        <f>Table_Query_from_OINTLYP1345678910111259342[[#This Row],[LIQUID]]/Table_Query_from_OINTLYP1345678910111259342[[#This Row],[GAS]]</f>
        <v>631.14056420233464</v>
      </c>
      <c r="T26" s="1"/>
      <c r="U26" s="3">
        <f>Table_Query_from_OINTLYP1345678910111259342[[#This Row],[GAS]]*1000</f>
        <v>4112</v>
      </c>
      <c r="V26" s="4"/>
      <c r="W26" s="4"/>
      <c r="X26" s="4"/>
      <c r="Y26" s="4"/>
      <c r="AC26" s="110"/>
      <c r="AF26" s="4"/>
    </row>
    <row r="27" spans="2:49" ht="10.5" x14ac:dyDescent="0.2">
      <c r="B27" s="15">
        <v>38426</v>
      </c>
      <c r="C27" s="1" t="s">
        <v>131</v>
      </c>
      <c r="D27" s="1">
        <v>6</v>
      </c>
      <c r="E27" s="1">
        <f>Table_Query_from_OINTLYP134567891011125934[[#This Row],[CHOKE_1]]+1.13</f>
        <v>18.599999999999998</v>
      </c>
      <c r="F27" s="1">
        <f>Table_Query_from_OINTLYP134567891011125934[[#This Row],[THP]]+37</f>
        <v>699</v>
      </c>
      <c r="G27" s="1">
        <v>169</v>
      </c>
      <c r="H27" s="1">
        <f>Table_Query_from_OINTLYP134567891011125934[[#This Row],[CASING_A]]+73</f>
        <v>165.05</v>
      </c>
      <c r="I27" s="1">
        <f>Table_Query_from_OINTLYP134567891011125934[[#This Row],[OIL]]+134</f>
        <v>1794.5</v>
      </c>
      <c r="J27" s="1">
        <f>Table_Query_from_OINTLYP134567891011125934[[#This Row],[WATER]]+4.51</f>
        <v>4.51</v>
      </c>
      <c r="K27" s="1">
        <f>Table_Query_from_OINTLYP134567891011125934[[#This Row],[LIQUID]]+328</f>
        <v>1988.5</v>
      </c>
      <c r="L27" s="165">
        <f>Table_Query_from_OINTLYP134567891011125934[[#This Row],[WATERCUT_PCT]]+3.987</f>
        <v>3.9870000000000001</v>
      </c>
      <c r="M27" s="1">
        <f>Table_Query_from_OINTLYP134567891011125934[[#This Row],[GAS]]+2.632</f>
        <v>5.032</v>
      </c>
      <c r="N27" s="1"/>
      <c r="O27" s="1"/>
      <c r="P27" s="1"/>
      <c r="Q27" s="16">
        <f>Table_Query_from_OINTLYP1345678910111259342[[#This Row],[GAS]]/Table_Query_from_OINTLYP1345678910111259342[[#This Row],[OIL]]*10^6</f>
        <v>2804.1237113402062</v>
      </c>
      <c r="R27" s="16">
        <f>Table_Query_from_OINTLYP1345678910111259342[[#This Row],[WATER]]/Table_Query_from_OINTLYP1345678910111259342[[#This Row],[GAS]]</f>
        <v>0.8962639109697933</v>
      </c>
      <c r="S27" s="16">
        <f>Table_Query_from_OINTLYP1345678910111259342[[#This Row],[LIQUID]]/Table_Query_from_OINTLYP1345678910111259342[[#This Row],[GAS]]</f>
        <v>395.17090620031797</v>
      </c>
      <c r="T27" s="1"/>
      <c r="U27" s="3">
        <f>Table_Query_from_OINTLYP1345678910111259342[[#This Row],[GAS]]*1000</f>
        <v>5032</v>
      </c>
      <c r="V27" s="4"/>
      <c r="W27" s="4"/>
      <c r="X27" s="4"/>
      <c r="Y27" s="4"/>
      <c r="AC27" s="112"/>
      <c r="AD27" s="18"/>
      <c r="AE27" s="18"/>
      <c r="AF27" s="18"/>
      <c r="AG27" s="18"/>
      <c r="AH27" s="18"/>
      <c r="AI27" s="18"/>
      <c r="AJ27" s="18"/>
      <c r="AK27" s="18"/>
      <c r="AL27" s="18"/>
      <c r="AM27" s="18"/>
      <c r="AN27" s="18"/>
      <c r="AO27" s="18"/>
      <c r="AP27" s="18"/>
    </row>
    <row r="28" spans="2:49" ht="10.5" x14ac:dyDescent="0.2">
      <c r="B28" s="15">
        <v>38431</v>
      </c>
      <c r="C28" s="1" t="s">
        <v>131</v>
      </c>
      <c r="D28" s="1">
        <v>7</v>
      </c>
      <c r="E28" s="1">
        <f>Table_Query_from_OINTLYP134567891011125934[[#This Row],[CHOKE_1]]+1.13</f>
        <v>18.34</v>
      </c>
      <c r="F28" s="1">
        <f>Table_Query_from_OINTLYP134567891011125934[[#This Row],[THP]]+37</f>
        <v>725</v>
      </c>
      <c r="G28" s="1">
        <v>169</v>
      </c>
      <c r="H28" s="1">
        <f>Table_Query_from_OINTLYP134567891011125934[[#This Row],[CASING_A]]+73</f>
        <v>271.65999999999997</v>
      </c>
      <c r="I28" s="1">
        <f>Table_Query_from_OINTLYP134567891011125934[[#This Row],[OIL]]+134</f>
        <v>1681.25</v>
      </c>
      <c r="J28" s="1">
        <f>Table_Query_from_OINTLYP134567891011125934[[#This Row],[WATER]]+4.51</f>
        <v>16.509999999999998</v>
      </c>
      <c r="K28" s="1">
        <f>Table_Query_from_OINTLYP134567891011125934[[#This Row],[LIQUID]]+328</f>
        <v>1887.25</v>
      </c>
      <c r="L28" s="165">
        <f>Table_Query_from_OINTLYP134567891011125934[[#This Row],[WATERCUT_PCT]]+3.987</f>
        <v>4.7566007696007695</v>
      </c>
      <c r="M28" s="1">
        <f>Table_Query_from_OINTLYP134567891011125934[[#This Row],[GAS]]+2.632</f>
        <v>5.702</v>
      </c>
      <c r="N28" s="1"/>
      <c r="O28" s="1"/>
      <c r="P28" s="1"/>
      <c r="Q28" s="16">
        <f>Table_Query_from_OINTLYP1345678910111259342[[#This Row],[GAS]]/Table_Query_from_OINTLYP1345678910111259342[[#This Row],[OIL]]*10^6</f>
        <v>3391.524163568773</v>
      </c>
      <c r="R28" s="16">
        <f>Table_Query_from_OINTLYP1345678910111259342[[#This Row],[WATER]]/Table_Query_from_OINTLYP1345678910111259342[[#This Row],[GAS]]</f>
        <v>2.8954752718344436</v>
      </c>
      <c r="S28" s="16">
        <f>Table_Query_from_OINTLYP1345678910111259342[[#This Row],[LIQUID]]/Table_Query_from_OINTLYP1345678910111259342[[#This Row],[GAS]]</f>
        <v>330.98035776920381</v>
      </c>
      <c r="T28" s="1"/>
      <c r="U28" s="3">
        <f>Table_Query_from_OINTLYP1345678910111259342[[#This Row],[GAS]]*1000</f>
        <v>5702</v>
      </c>
      <c r="V28" s="4"/>
      <c r="W28" s="4"/>
      <c r="X28" s="4"/>
      <c r="Y28" s="4"/>
      <c r="AC28" s="112"/>
      <c r="AD28" s="18"/>
      <c r="AE28" s="18"/>
      <c r="AF28" s="18"/>
      <c r="AG28" s="18"/>
      <c r="AH28" s="18"/>
      <c r="AI28" s="18"/>
      <c r="AJ28" s="18"/>
      <c r="AK28" s="18"/>
      <c r="AL28" s="18"/>
      <c r="AM28" s="18"/>
      <c r="AN28" s="18"/>
      <c r="AO28" s="18"/>
      <c r="AP28" s="18"/>
    </row>
    <row r="29" spans="2:49" ht="10.5" x14ac:dyDescent="0.2">
      <c r="B29" s="15">
        <v>38438</v>
      </c>
      <c r="C29" s="1" t="s">
        <v>131</v>
      </c>
      <c r="D29" s="1">
        <v>4</v>
      </c>
      <c r="E29" s="1">
        <f>Table_Query_from_OINTLYP134567891011125934[[#This Row],[CHOKE_1]]+1.13</f>
        <v>18.55</v>
      </c>
      <c r="F29" s="1">
        <f>Table_Query_from_OINTLYP134567891011125934[[#This Row],[THP]]+37</f>
        <v>764</v>
      </c>
      <c r="G29" s="1">
        <v>171</v>
      </c>
      <c r="H29" s="1">
        <f>Table_Query_from_OINTLYP134567891011125934[[#This Row],[CASING_A]]+73</f>
        <v>85.74</v>
      </c>
      <c r="I29" s="1">
        <f>Table_Query_from_OINTLYP134567891011125934[[#This Row],[OIL]]+134</f>
        <v>2099.75</v>
      </c>
      <c r="J29" s="1">
        <f>Table_Query_from_OINTLYP134567891011125934[[#This Row],[WATER]]+4.51</f>
        <v>19.72</v>
      </c>
      <c r="K29" s="1">
        <f>Table_Query_from_OINTLYP134567891011125934[[#This Row],[LIQUID]]+328</f>
        <v>2308.96</v>
      </c>
      <c r="L29" s="165">
        <f>Table_Query_from_OINTLYP134567891011125934[[#This Row],[WATERCUT_PCT]]+3.987</f>
        <v>4.7548095468863583</v>
      </c>
      <c r="M29" s="1">
        <f>Table_Query_from_OINTLYP134567891011125934[[#This Row],[GAS]]+2.632</f>
        <v>6.7520000000000007</v>
      </c>
      <c r="N29" s="1"/>
      <c r="O29" s="1"/>
      <c r="P29" s="1"/>
      <c r="Q29" s="16">
        <f>Table_Query_from_OINTLYP1345678910111259342[[#This Row],[GAS]]/Table_Query_from_OINTLYP1345678910111259342[[#This Row],[OIL]]*10^6</f>
        <v>3215.6209072508636</v>
      </c>
      <c r="R29" s="16">
        <f>Table_Query_from_OINTLYP1345678910111259342[[#This Row],[WATER]]/Table_Query_from_OINTLYP1345678910111259342[[#This Row],[GAS]]</f>
        <v>2.9206161137440754</v>
      </c>
      <c r="S29" s="16">
        <f>Table_Query_from_OINTLYP1345678910111259342[[#This Row],[LIQUID]]/Table_Query_from_OINTLYP1345678910111259342[[#This Row],[GAS]]</f>
        <v>341.96682464454972</v>
      </c>
      <c r="T29" s="1"/>
      <c r="U29" s="3">
        <f>Table_Query_from_OINTLYP1345678910111259342[[#This Row],[GAS]]*1000</f>
        <v>6752.0000000000009</v>
      </c>
      <c r="V29" s="4"/>
      <c r="W29" s="4"/>
      <c r="X29" s="4"/>
      <c r="Y29" s="4"/>
      <c r="AC29" s="112"/>
      <c r="AD29" s="18"/>
      <c r="AE29" s="18"/>
      <c r="AF29" s="18"/>
      <c r="AG29" s="18"/>
      <c r="AH29" s="18"/>
      <c r="AI29" s="18"/>
      <c r="AJ29" s="18"/>
      <c r="AK29" s="18"/>
      <c r="AL29" s="18"/>
      <c r="AM29" s="18"/>
      <c r="AN29" s="18"/>
      <c r="AO29" s="18"/>
      <c r="AP29" s="18"/>
    </row>
    <row r="30" spans="2:49" ht="10.5" x14ac:dyDescent="0.2">
      <c r="B30" s="15">
        <v>38442</v>
      </c>
      <c r="C30" s="1" t="s">
        <v>131</v>
      </c>
      <c r="D30" s="1">
        <v>7</v>
      </c>
      <c r="E30" s="1">
        <f>Table_Query_from_OINTLYP134567891011125934[[#This Row],[CHOKE_1]]+1.13</f>
        <v>19.13</v>
      </c>
      <c r="F30" s="1">
        <f>Table_Query_from_OINTLYP134567891011125934[[#This Row],[THP]]+37</f>
        <v>750</v>
      </c>
      <c r="G30" s="1">
        <v>185</v>
      </c>
      <c r="H30" s="1">
        <f>Table_Query_from_OINTLYP134567891011125934[[#This Row],[CASING_A]]+73</f>
        <v>246.94</v>
      </c>
      <c r="I30" s="1">
        <f>Table_Query_from_OINTLYP134567891011125934[[#This Row],[OIL]]+134</f>
        <v>1496.75</v>
      </c>
      <c r="J30" s="1">
        <f>Table_Query_from_OINTLYP134567891011125934[[#This Row],[WATER]]+4.51</f>
        <v>30.509999999999998</v>
      </c>
      <c r="K30" s="1">
        <f>Table_Query_from_OINTLYP134567891011125934[[#This Row],[LIQUID]]+328</f>
        <v>1716.75</v>
      </c>
      <c r="L30" s="165">
        <f>Table_Query_from_OINTLYP134567891011125934[[#This Row],[WATERCUT_PCT]]+3.987</f>
        <v>5.8591872187218721</v>
      </c>
      <c r="M30" s="1">
        <f>Table_Query_from_OINTLYP134567891011125934[[#This Row],[GAS]]+2.632</f>
        <v>6.7720000000000002</v>
      </c>
      <c r="N30" s="1"/>
      <c r="O30" s="1"/>
      <c r="P30" s="1"/>
      <c r="Q30" s="16">
        <f>Table_Query_from_OINTLYP1345678910111259342[[#This Row],[GAS]]/Table_Query_from_OINTLYP1345678910111259342[[#This Row],[OIL]]*10^6</f>
        <v>4524.4696843160182</v>
      </c>
      <c r="R30" s="16">
        <f>Table_Query_from_OINTLYP1345678910111259342[[#This Row],[WATER]]/Table_Query_from_OINTLYP1345678910111259342[[#This Row],[GAS]]</f>
        <v>4.5053160070880089</v>
      </c>
      <c r="S30" s="16">
        <f>Table_Query_from_OINTLYP1345678910111259342[[#This Row],[LIQUID]]/Table_Query_from_OINTLYP1345678910111259342[[#This Row],[GAS]]</f>
        <v>253.50708800945068</v>
      </c>
      <c r="T30" s="1"/>
      <c r="U30" s="3">
        <f>Table_Query_from_OINTLYP1345678910111259342[[#This Row],[GAS]]*1000</f>
        <v>6772</v>
      </c>
      <c r="V30" s="4"/>
      <c r="W30" s="4"/>
      <c r="X30" s="4"/>
      <c r="Y30" s="4"/>
      <c r="AC30" s="112"/>
      <c r="AD30" s="18"/>
      <c r="AE30" s="18"/>
      <c r="AF30" s="18"/>
      <c r="AG30" s="18"/>
      <c r="AH30" s="18"/>
      <c r="AI30" s="18"/>
      <c r="AJ30" s="18"/>
      <c r="AK30" s="18"/>
      <c r="AL30" s="18"/>
      <c r="AM30" s="18"/>
      <c r="AN30" s="18"/>
      <c r="AO30" s="18"/>
      <c r="AP30" s="18"/>
    </row>
    <row r="31" spans="2:49" ht="10.5" x14ac:dyDescent="0.2">
      <c r="B31" s="15">
        <v>38447</v>
      </c>
      <c r="C31" s="1" t="s">
        <v>131</v>
      </c>
      <c r="D31" s="1">
        <v>6</v>
      </c>
      <c r="E31" s="1">
        <f>Table_Query_from_OINTLYP134567891011125934[[#This Row],[CHOKE_1]]+1.13</f>
        <v>19.13</v>
      </c>
      <c r="F31" s="1">
        <f>Table_Query_from_OINTLYP134567891011125934[[#This Row],[THP]]+37</f>
        <v>772</v>
      </c>
      <c r="G31" s="1">
        <v>183</v>
      </c>
      <c r="H31" s="1">
        <f>Table_Query_from_OINTLYP134567891011125934[[#This Row],[CASING_A]]+73</f>
        <v>250</v>
      </c>
      <c r="I31" s="1">
        <f>Table_Query_from_OINTLYP134567891011125934[[#This Row],[OIL]]+134</f>
        <v>1295</v>
      </c>
      <c r="J31" s="1">
        <f>Table_Query_from_OINTLYP134567891011125934[[#This Row],[WATER]]+4.51</f>
        <v>41.51</v>
      </c>
      <c r="K31" s="1">
        <f>Table_Query_from_OINTLYP134567891011125934[[#This Row],[LIQUID]]+328</f>
        <v>1526</v>
      </c>
      <c r="L31" s="165">
        <f>Table_Query_from_OINTLYP134567891011125934[[#This Row],[WATERCUT_PCT]]+3.987</f>
        <v>7.0754808013355595</v>
      </c>
      <c r="M31" s="1">
        <f>Table_Query_from_OINTLYP134567891011125934[[#This Row],[GAS]]+2.632</f>
        <v>7.6319999999999997</v>
      </c>
      <c r="N31" s="1"/>
      <c r="O31" s="1"/>
      <c r="P31" s="1"/>
      <c r="Q31" s="16">
        <f>Table_Query_from_OINTLYP1345678910111259342[[#This Row],[GAS]]/Table_Query_from_OINTLYP1345678910111259342[[#This Row],[OIL]]*10^6</f>
        <v>5893.4362934362925</v>
      </c>
      <c r="R31" s="16">
        <f>Table_Query_from_OINTLYP1345678910111259342[[#This Row],[WATER]]/Table_Query_from_OINTLYP1345678910111259342[[#This Row],[GAS]]</f>
        <v>5.4389412997903568</v>
      </c>
      <c r="S31" s="16">
        <f>Table_Query_from_OINTLYP1345678910111259342[[#This Row],[LIQUID]]/Table_Query_from_OINTLYP1345678910111259342[[#This Row],[GAS]]</f>
        <v>199.94758909853249</v>
      </c>
      <c r="T31" s="1"/>
      <c r="U31" s="3">
        <f>Table_Query_from_OINTLYP1345678910111259342[[#This Row],[GAS]]*1000</f>
        <v>7632</v>
      </c>
      <c r="V31" s="4"/>
      <c r="W31" s="4"/>
      <c r="X31" s="4"/>
      <c r="Y31" s="4"/>
      <c r="AC31" s="112"/>
      <c r="AD31" s="18"/>
      <c r="AE31" s="18"/>
      <c r="AF31" s="18"/>
      <c r="AG31" s="18"/>
      <c r="AH31" s="18"/>
      <c r="AI31" s="18"/>
      <c r="AJ31" s="18"/>
      <c r="AK31" s="18"/>
      <c r="AL31" s="18"/>
      <c r="AM31" s="18"/>
      <c r="AN31" s="18"/>
      <c r="AO31" s="18"/>
      <c r="AP31" s="18"/>
    </row>
    <row r="32" spans="2:49" ht="10.5" x14ac:dyDescent="0.2">
      <c r="B32" s="15">
        <v>38448</v>
      </c>
      <c r="C32" s="1" t="s">
        <v>131</v>
      </c>
      <c r="D32" s="1">
        <v>2</v>
      </c>
      <c r="E32" s="1">
        <f>Table_Query_from_OINTLYP134567891011125934[[#This Row],[CHOKE_1]]+1.13</f>
        <v>19.13</v>
      </c>
      <c r="F32" s="1">
        <f>Table_Query_from_OINTLYP134567891011125934[[#This Row],[THP]]+37</f>
        <v>778</v>
      </c>
      <c r="G32" s="1">
        <v>186</v>
      </c>
      <c r="H32" s="1">
        <f>Table_Query_from_OINTLYP134567891011125934[[#This Row],[CASING_A]]+73</f>
        <v>250.84</v>
      </c>
      <c r="I32" s="1">
        <f>Table_Query_from_OINTLYP134567891011125934[[#This Row],[OIL]]+134</f>
        <v>1355</v>
      </c>
      <c r="J32" s="1">
        <f>Table_Query_from_OINTLYP134567891011125934[[#This Row],[WATER]]+4.51</f>
        <v>23.509999999999998</v>
      </c>
      <c r="K32" s="1">
        <f>Table_Query_from_OINTLYP134567891011125934[[#This Row],[LIQUID]]+328</f>
        <v>1568</v>
      </c>
      <c r="L32" s="165">
        <f>Table_Query_from_OINTLYP134567891011125934[[#This Row],[WATERCUT_PCT]]+3.987</f>
        <v>5.5192580645161291</v>
      </c>
      <c r="M32" s="1">
        <f>Table_Query_from_OINTLYP134567891011125934[[#This Row],[GAS]]+2.632</f>
        <v>7.5519999999999996</v>
      </c>
      <c r="N32" s="1"/>
      <c r="O32" s="1"/>
      <c r="P32" s="1"/>
      <c r="Q32" s="16">
        <f>Table_Query_from_OINTLYP1345678910111259342[[#This Row],[GAS]]/Table_Query_from_OINTLYP1345678910111259342[[#This Row],[OIL]]*10^6</f>
        <v>5573.4317343173434</v>
      </c>
      <c r="R32" s="16">
        <f>Table_Query_from_OINTLYP1345678910111259342[[#This Row],[WATER]]/Table_Query_from_OINTLYP1345678910111259342[[#This Row],[GAS]]</f>
        <v>3.113082627118644</v>
      </c>
      <c r="S32" s="16">
        <f>Table_Query_from_OINTLYP1345678910111259342[[#This Row],[LIQUID]]/Table_Query_from_OINTLYP1345678910111259342[[#This Row],[GAS]]</f>
        <v>207.62711864406782</v>
      </c>
      <c r="T32" s="1"/>
      <c r="U32" s="3">
        <f>Table_Query_from_OINTLYP1345678910111259342[[#This Row],[GAS]]*1000</f>
        <v>7552</v>
      </c>
      <c r="V32" s="4"/>
      <c r="W32" s="4"/>
      <c r="X32" s="4"/>
      <c r="Y32" s="4"/>
      <c r="AC32" s="112"/>
      <c r="AD32" s="18"/>
      <c r="AE32" s="18"/>
      <c r="AF32" s="18"/>
      <c r="AG32" s="18"/>
      <c r="AH32" s="18"/>
      <c r="AI32" s="18"/>
      <c r="AJ32" s="18"/>
      <c r="AK32" s="18"/>
      <c r="AL32" s="18"/>
      <c r="AM32" s="18"/>
      <c r="AN32" s="18"/>
      <c r="AO32" s="18"/>
      <c r="AP32" s="18"/>
    </row>
    <row r="33" spans="2:42" ht="10.5" x14ac:dyDescent="0.2">
      <c r="B33" s="15">
        <v>38450</v>
      </c>
      <c r="C33" s="1" t="s">
        <v>131</v>
      </c>
      <c r="D33" s="1">
        <v>4</v>
      </c>
      <c r="E33" s="1">
        <f>Table_Query_from_OINTLYP134567891011125934[[#This Row],[CHOKE_1]]+1.13</f>
        <v>19.13</v>
      </c>
      <c r="F33" s="1">
        <f>Table_Query_from_OINTLYP134567891011125934[[#This Row],[THP]]+37</f>
        <v>795</v>
      </c>
      <c r="G33" s="1">
        <v>192</v>
      </c>
      <c r="H33" s="1">
        <f>Table_Query_from_OINTLYP134567891011125934[[#This Row],[CASING_A]]+73</f>
        <v>242.89</v>
      </c>
      <c r="I33" s="1">
        <f>Table_Query_from_OINTLYP134567891011125934[[#This Row],[OIL]]+134</f>
        <v>1190</v>
      </c>
      <c r="J33" s="1">
        <f>Table_Query_from_OINTLYP134567891011125934[[#This Row],[WATER]]+4.51</f>
        <v>23.509999999999998</v>
      </c>
      <c r="K33" s="1">
        <f>Table_Query_from_OINTLYP134567891011125934[[#This Row],[LIQUID]]+328</f>
        <v>1403</v>
      </c>
      <c r="L33" s="165">
        <f>Table_Query_from_OINTLYP134567891011125934[[#This Row],[WATERCUT_PCT]]+3.987</f>
        <v>5.754441860465116</v>
      </c>
      <c r="M33" s="1">
        <f>Table_Query_from_OINTLYP134567891011125934[[#This Row],[GAS]]+2.632</f>
        <v>7.8520000000000003</v>
      </c>
      <c r="N33" s="1"/>
      <c r="O33" s="1"/>
      <c r="P33" s="1"/>
      <c r="Q33" s="16">
        <f>Table_Query_from_OINTLYP1345678910111259342[[#This Row],[GAS]]/Table_Query_from_OINTLYP1345678910111259342[[#This Row],[OIL]]*10^6</f>
        <v>6598.319327731092</v>
      </c>
      <c r="R33" s="16">
        <f>Table_Query_from_OINTLYP1345678910111259342[[#This Row],[WATER]]/Table_Query_from_OINTLYP1345678910111259342[[#This Row],[GAS]]</f>
        <v>2.994141619969434</v>
      </c>
      <c r="S33" s="16">
        <f>Table_Query_from_OINTLYP1345678910111259342[[#This Row],[LIQUID]]/Table_Query_from_OINTLYP1345678910111259342[[#This Row],[GAS]]</f>
        <v>178.68059093224656</v>
      </c>
      <c r="T33" s="1"/>
      <c r="U33" s="3">
        <f>Table_Query_from_OINTLYP1345678910111259342[[#This Row],[GAS]]*1000</f>
        <v>7852</v>
      </c>
      <c r="V33" s="4"/>
      <c r="W33" s="4"/>
      <c r="X33" s="4"/>
      <c r="Y33" s="4"/>
      <c r="AC33" s="112"/>
      <c r="AD33" s="18"/>
      <c r="AE33" s="18"/>
      <c r="AF33" s="18"/>
      <c r="AG33" s="18"/>
      <c r="AH33" s="18"/>
      <c r="AI33" s="18"/>
      <c r="AJ33" s="18"/>
      <c r="AK33" s="18"/>
      <c r="AL33" s="18"/>
      <c r="AM33" s="18"/>
      <c r="AN33" s="18"/>
      <c r="AO33" s="18"/>
      <c r="AP33" s="18"/>
    </row>
    <row r="34" spans="2:42" ht="10.5" x14ac:dyDescent="0.2">
      <c r="B34" s="15">
        <v>38477</v>
      </c>
      <c r="C34" s="1" t="s">
        <v>131</v>
      </c>
      <c r="D34" s="1">
        <v>6</v>
      </c>
      <c r="E34" s="1">
        <f>Table_Query_from_OINTLYP134567891011125934[[#This Row],[CHOKE_1]]+1.13</f>
        <v>18.55</v>
      </c>
      <c r="F34" s="1">
        <f>Table_Query_from_OINTLYP134567891011125934[[#This Row],[THP]]+37</f>
        <v>796</v>
      </c>
      <c r="G34" s="1">
        <v>189</v>
      </c>
      <c r="H34" s="1">
        <f>Table_Query_from_OINTLYP134567891011125934[[#This Row],[CASING_A]]+73</f>
        <v>122.69</v>
      </c>
      <c r="I34" s="1">
        <f>Table_Query_from_OINTLYP134567891011125934[[#This Row],[OIL]]+134</f>
        <v>1160</v>
      </c>
      <c r="J34" s="1">
        <f>Table_Query_from_OINTLYP134567891011125934[[#This Row],[WATER]]+4.51</f>
        <v>4.51</v>
      </c>
      <c r="K34" s="1">
        <f>Table_Query_from_OINTLYP134567891011125934[[#This Row],[LIQUID]]+328</f>
        <v>1354</v>
      </c>
      <c r="L34" s="165">
        <f>Table_Query_from_OINTLYP134567891011125934[[#This Row],[WATERCUT_PCT]]+3.987</f>
        <v>3.9870000000000001</v>
      </c>
      <c r="M34" s="1">
        <f>Table_Query_from_OINTLYP134567891011125934[[#This Row],[GAS]]+2.632</f>
        <v>9.2620000000000005</v>
      </c>
      <c r="N34" s="1"/>
      <c r="O34" s="1"/>
      <c r="P34" s="1"/>
      <c r="Q34" s="16">
        <f>Table_Query_from_OINTLYP1345678910111259342[[#This Row],[GAS]]/Table_Query_from_OINTLYP1345678910111259342[[#This Row],[OIL]]*10^6</f>
        <v>7984.4827586206902</v>
      </c>
      <c r="R34" s="16">
        <f>Table_Query_from_OINTLYP1345678910111259342[[#This Row],[WATER]]/Table_Query_from_OINTLYP1345678910111259342[[#This Row],[GAS]]</f>
        <v>0.48693586698337288</v>
      </c>
      <c r="S34" s="16">
        <f>Table_Query_from_OINTLYP1345678910111259342[[#This Row],[LIQUID]]/Table_Query_from_OINTLYP1345678910111259342[[#This Row],[GAS]]</f>
        <v>146.18872813647161</v>
      </c>
      <c r="T34" s="1"/>
      <c r="U34" s="3">
        <f>Table_Query_from_OINTLYP1345678910111259342[[#This Row],[GAS]]*1000</f>
        <v>9262</v>
      </c>
      <c r="V34" s="4"/>
      <c r="W34" s="4"/>
      <c r="X34" s="4"/>
      <c r="Y34" s="4"/>
      <c r="AC34" s="112"/>
      <c r="AD34" s="18"/>
      <c r="AE34" s="18"/>
      <c r="AF34" s="18"/>
      <c r="AG34" s="18"/>
      <c r="AH34" s="18"/>
      <c r="AI34" s="18"/>
      <c r="AJ34" s="18"/>
      <c r="AK34" s="18"/>
      <c r="AL34" s="18"/>
      <c r="AM34" s="18"/>
      <c r="AN34" s="18"/>
      <c r="AO34" s="18"/>
      <c r="AP34" s="18"/>
    </row>
    <row r="35" spans="2:42" ht="10.5" x14ac:dyDescent="0.2">
      <c r="B35" s="15">
        <v>38493</v>
      </c>
      <c r="C35" s="1" t="s">
        <v>131</v>
      </c>
      <c r="D35" s="1">
        <v>6</v>
      </c>
      <c r="E35" s="1">
        <f>Table_Query_from_OINTLYP134567891011125934[[#This Row],[CHOKE_1]]+1.13</f>
        <v>18.13</v>
      </c>
      <c r="F35" s="1">
        <f>Table_Query_from_OINTLYP134567891011125934[[#This Row],[THP]]+37</f>
        <v>857</v>
      </c>
      <c r="G35" s="1">
        <v>195</v>
      </c>
      <c r="H35" s="1">
        <f>Table_Query_from_OINTLYP134567891011125934[[#This Row],[CASING_A]]+73</f>
        <v>157.26999999999998</v>
      </c>
      <c r="I35" s="1">
        <f>Table_Query_from_OINTLYP134567891011125934[[#This Row],[OIL]]+134</f>
        <v>909.5</v>
      </c>
      <c r="J35" s="1">
        <f>Table_Query_from_OINTLYP134567891011125934[[#This Row],[WATER]]+4.51</f>
        <v>34.51</v>
      </c>
      <c r="K35" s="1">
        <f>Table_Query_from_OINTLYP134567891011125934[[#This Row],[LIQUID]]+328</f>
        <v>1133.5</v>
      </c>
      <c r="L35" s="165">
        <f>Table_Query_from_OINTLYP134567891011125934[[#This Row],[WATERCUT_PCT]]+3.987</f>
        <v>7.7113947858473004</v>
      </c>
      <c r="M35" s="1">
        <f>Table_Query_from_OINTLYP134567891011125934[[#This Row],[GAS]]+2.632</f>
        <v>10.052</v>
      </c>
      <c r="N35" s="1"/>
      <c r="O35" s="1"/>
      <c r="P35" s="1"/>
      <c r="Q35" s="16">
        <f>Table_Query_from_OINTLYP1345678910111259342[[#This Row],[GAS]]/Table_Query_from_OINTLYP1345678910111259342[[#This Row],[OIL]]*10^6</f>
        <v>11052.226498075865</v>
      </c>
      <c r="R35" s="16">
        <f>Table_Query_from_OINTLYP1345678910111259342[[#This Row],[WATER]]/Table_Query_from_OINTLYP1345678910111259342[[#This Row],[GAS]]</f>
        <v>3.4331476323119778</v>
      </c>
      <c r="S35" s="16">
        <f>Table_Query_from_OINTLYP1345678910111259342[[#This Row],[LIQUID]]/Table_Query_from_OINTLYP1345678910111259342[[#This Row],[GAS]]</f>
        <v>112.76362912853163</v>
      </c>
      <c r="T35" s="1"/>
      <c r="U35" s="3">
        <f>Table_Query_from_OINTLYP1345678910111259342[[#This Row],[GAS]]*1000</f>
        <v>10052</v>
      </c>
      <c r="V35" s="4"/>
      <c r="W35" s="4"/>
      <c r="X35" s="4"/>
      <c r="Y35" s="4"/>
      <c r="AC35" s="112"/>
      <c r="AD35" s="18"/>
      <c r="AE35" s="18"/>
      <c r="AF35" s="18"/>
      <c r="AG35" s="18"/>
      <c r="AH35" s="18"/>
      <c r="AI35" s="18"/>
      <c r="AJ35" s="18"/>
      <c r="AK35" s="18"/>
      <c r="AL35" s="18"/>
      <c r="AM35" s="18"/>
      <c r="AN35" s="18"/>
      <c r="AO35" s="18"/>
      <c r="AP35" s="18"/>
    </row>
    <row r="36" spans="2:42" ht="10.5" x14ac:dyDescent="0.2">
      <c r="B36" s="15">
        <v>38510</v>
      </c>
      <c r="C36" s="1" t="s">
        <v>131</v>
      </c>
      <c r="D36" s="1">
        <v>3</v>
      </c>
      <c r="E36" s="1">
        <f>Table_Query_from_OINTLYP134567891011125934[[#This Row],[CHOKE_1]]+1.13</f>
        <v>18.13</v>
      </c>
      <c r="F36" s="1">
        <f>Table_Query_from_OINTLYP134567891011125934[[#This Row],[THP]]+37</f>
        <v>828</v>
      </c>
      <c r="G36" s="1">
        <v>196</v>
      </c>
      <c r="H36" s="1">
        <f>Table_Query_from_OINTLYP134567891011125934[[#This Row],[CASING_A]]+73</f>
        <v>117.7</v>
      </c>
      <c r="I36" s="1">
        <f>Table_Query_from_OINTLYP134567891011125934[[#This Row],[OIL]]+134</f>
        <v>381.5</v>
      </c>
      <c r="J36" s="1">
        <f>Table_Query_from_OINTLYP134567891011125934[[#This Row],[WATER]]+4.51</f>
        <v>116.51</v>
      </c>
      <c r="K36" s="1">
        <f>Table_Query_from_OINTLYP134567891011125934[[#This Row],[LIQUID]]+328</f>
        <v>687.5</v>
      </c>
      <c r="L36" s="165">
        <f>Table_Query_from_OINTLYP134567891011125934[[#This Row],[WATERCUT_PCT]]+3.987</f>
        <v>35.141381084840056</v>
      </c>
      <c r="M36" s="1">
        <f>Table_Query_from_OINTLYP134567891011125934[[#This Row],[GAS]]+2.632</f>
        <v>10.481999999999999</v>
      </c>
      <c r="N36" s="1"/>
      <c r="O36" s="1"/>
      <c r="P36" s="1"/>
      <c r="Q36" s="16">
        <f>Table_Query_from_OINTLYP1345678910111259342[[#This Row],[GAS]]/Table_Query_from_OINTLYP1345678910111259342[[#This Row],[OIL]]*10^6</f>
        <v>27475.753604193967</v>
      </c>
      <c r="R36" s="16">
        <f>Table_Query_from_OINTLYP1345678910111259342[[#This Row],[WATER]]/Table_Query_from_OINTLYP1345678910111259342[[#This Row],[GAS]]</f>
        <v>11.115245182217135</v>
      </c>
      <c r="S36" s="16">
        <f>Table_Query_from_OINTLYP1345678910111259342[[#This Row],[LIQUID]]/Table_Query_from_OINTLYP1345678910111259342[[#This Row],[GAS]]</f>
        <v>65.588628124403741</v>
      </c>
      <c r="T36" s="1"/>
      <c r="U36" s="3">
        <f>Table_Query_from_OINTLYP1345678910111259342[[#This Row],[GAS]]*1000</f>
        <v>10482</v>
      </c>
      <c r="V36" s="4"/>
      <c r="W36" s="4"/>
      <c r="X36" s="4"/>
      <c r="Y36" s="4"/>
      <c r="AC36" s="112"/>
      <c r="AD36" s="18"/>
      <c r="AE36" s="18"/>
      <c r="AF36" s="18"/>
      <c r="AG36" s="18"/>
      <c r="AH36" s="18"/>
      <c r="AI36" s="18"/>
      <c r="AJ36" s="18"/>
      <c r="AK36" s="18"/>
      <c r="AL36" s="18"/>
      <c r="AM36" s="18"/>
      <c r="AN36" s="18"/>
      <c r="AO36" s="18"/>
      <c r="AP36" s="18"/>
    </row>
    <row r="37" spans="2:42" ht="10.5" x14ac:dyDescent="0.2">
      <c r="B37" s="15">
        <v>38520</v>
      </c>
      <c r="C37" s="1" t="s">
        <v>131</v>
      </c>
      <c r="D37" s="1">
        <v>14</v>
      </c>
      <c r="E37" s="1">
        <f>Table_Query_from_OINTLYP134567891011125934[[#This Row],[CHOKE_1]]+1.13</f>
        <v>18.13</v>
      </c>
      <c r="F37" s="1">
        <f>Table_Query_from_OINTLYP134567891011125934[[#This Row],[THP]]+37</f>
        <v>866</v>
      </c>
      <c r="G37" s="1">
        <v>193</v>
      </c>
      <c r="H37" s="1">
        <f>Table_Query_from_OINTLYP134567891011125934[[#This Row],[CASING_A]]+73</f>
        <v>73</v>
      </c>
      <c r="I37" s="1">
        <f>Table_Query_from_OINTLYP134567891011125934[[#This Row],[OIL]]+134</f>
        <v>360.5</v>
      </c>
      <c r="J37" s="1">
        <f>Table_Query_from_OINTLYP134567891011125934[[#This Row],[WATER]]+4.51</f>
        <v>53.51</v>
      </c>
      <c r="K37" s="1">
        <f>Table_Query_from_OINTLYP134567891011125934[[#This Row],[LIQUID]]+328</f>
        <v>603.5</v>
      </c>
      <c r="L37" s="165">
        <f>Table_Query_from_OINTLYP134567891011125934[[#This Row],[WATERCUT_PCT]]+3.987</f>
        <v>21.772843920145192</v>
      </c>
      <c r="M37" s="1">
        <f>Table_Query_from_OINTLYP134567891011125934[[#This Row],[GAS]]+2.632</f>
        <v>10.242000000000001</v>
      </c>
      <c r="N37" s="1"/>
      <c r="O37" s="1"/>
      <c r="P37" s="1"/>
      <c r="Q37" s="16">
        <f>Table_Query_from_OINTLYP1345678910111259342[[#This Row],[GAS]]/Table_Query_from_OINTLYP1345678910111259342[[#This Row],[OIL]]*10^6</f>
        <v>28410.540915395286</v>
      </c>
      <c r="R37" s="16">
        <f>Table_Query_from_OINTLYP1345678910111259342[[#This Row],[WATER]]/Table_Query_from_OINTLYP1345678910111259342[[#This Row],[GAS]]</f>
        <v>5.2245655145479395</v>
      </c>
      <c r="S37" s="16">
        <f>Table_Query_from_OINTLYP1345678910111259342[[#This Row],[LIQUID]]/Table_Query_from_OINTLYP1345678910111259342[[#This Row],[GAS]]</f>
        <v>58.924038273774649</v>
      </c>
      <c r="T37" s="1"/>
      <c r="U37" s="3">
        <f>Table_Query_from_OINTLYP1345678910111259342[[#This Row],[GAS]]*1000</f>
        <v>10242</v>
      </c>
      <c r="V37" s="4"/>
      <c r="W37" s="4"/>
      <c r="X37" s="4"/>
      <c r="Y37" s="4"/>
      <c r="AC37" s="112"/>
      <c r="AD37" s="18"/>
      <c r="AE37" s="18"/>
      <c r="AF37" s="18"/>
      <c r="AG37" s="18"/>
      <c r="AH37" s="18"/>
      <c r="AI37" s="18"/>
      <c r="AJ37" s="18"/>
      <c r="AK37" s="18"/>
      <c r="AL37" s="18"/>
      <c r="AM37" s="18"/>
      <c r="AN37" s="18"/>
      <c r="AO37" s="18"/>
      <c r="AP37" s="18"/>
    </row>
    <row r="38" spans="2:42" ht="10.5" x14ac:dyDescent="0.2">
      <c r="B38" s="15">
        <v>38521</v>
      </c>
      <c r="C38" s="1" t="s">
        <v>131</v>
      </c>
      <c r="D38" s="1">
        <v>6</v>
      </c>
      <c r="E38" s="1">
        <f>Table_Query_from_OINTLYP134567891011125934[[#This Row],[CHOKE_1]]+1.13</f>
        <v>23.13</v>
      </c>
      <c r="F38" s="1">
        <f>Table_Query_from_OINTLYP134567891011125934[[#This Row],[THP]]+37</f>
        <v>735</v>
      </c>
      <c r="G38" s="1">
        <v>196</v>
      </c>
      <c r="H38" s="1">
        <f>Table_Query_from_OINTLYP134567891011125934[[#This Row],[CASING_A]]+73</f>
        <v>328.89</v>
      </c>
      <c r="I38" s="1">
        <f>Table_Query_from_OINTLYP134567891011125934[[#This Row],[OIL]]+134</f>
        <v>443</v>
      </c>
      <c r="J38" s="1">
        <f>Table_Query_from_OINTLYP134567891011125934[[#This Row],[WATER]]+4.51</f>
        <v>70.510000000000005</v>
      </c>
      <c r="K38" s="1">
        <f>Table_Query_from_OINTLYP134567891011125934[[#This Row],[LIQUID]]+328</f>
        <v>703</v>
      </c>
      <c r="L38" s="165">
        <f>Table_Query_from_OINTLYP134567891011125934[[#This Row],[WATERCUT_PCT]]+3.987</f>
        <v>21.587000000000003</v>
      </c>
      <c r="M38" s="1">
        <f>Table_Query_from_OINTLYP134567891011125934[[#This Row],[GAS]]+2.632</f>
        <v>10.722</v>
      </c>
      <c r="N38" s="1"/>
      <c r="O38" s="1"/>
      <c r="P38" s="1"/>
      <c r="Q38" s="16">
        <f>Table_Query_from_OINTLYP1345678910111259342[[#This Row],[GAS]]/Table_Query_from_OINTLYP1345678910111259342[[#This Row],[OIL]]*10^6</f>
        <v>24203.160270880362</v>
      </c>
      <c r="R38" s="16">
        <f>Table_Query_from_OINTLYP1345678910111259342[[#This Row],[WATER]]/Table_Query_from_OINTLYP1345678910111259342[[#This Row],[GAS]]</f>
        <v>6.5761984704346208</v>
      </c>
      <c r="S38" s="16">
        <f>Table_Query_from_OINTLYP1345678910111259342[[#This Row],[LIQUID]]/Table_Query_from_OINTLYP1345678910111259342[[#This Row],[GAS]]</f>
        <v>65.566125722812913</v>
      </c>
      <c r="T38" s="1"/>
      <c r="U38" s="3">
        <f>Table_Query_from_OINTLYP1345678910111259342[[#This Row],[GAS]]*1000</f>
        <v>10722</v>
      </c>
      <c r="V38" s="4"/>
      <c r="W38" s="4"/>
      <c r="X38" s="4"/>
      <c r="Y38" s="4"/>
      <c r="AC38" s="112"/>
      <c r="AD38" s="18"/>
      <c r="AE38" s="18"/>
      <c r="AF38" s="18"/>
      <c r="AG38" s="18"/>
      <c r="AH38" s="18"/>
      <c r="AI38" s="18"/>
      <c r="AJ38" s="18"/>
      <c r="AK38" s="18"/>
      <c r="AL38" s="18"/>
      <c r="AM38" s="18"/>
      <c r="AN38" s="18"/>
      <c r="AO38" s="18"/>
      <c r="AP38" s="18"/>
    </row>
    <row r="39" spans="2:42" ht="10.5" x14ac:dyDescent="0.2">
      <c r="B39" s="15">
        <v>38522</v>
      </c>
      <c r="C39" s="1" t="s">
        <v>131</v>
      </c>
      <c r="D39" s="1">
        <v>6</v>
      </c>
      <c r="E39" s="1">
        <f>Table_Query_from_OINTLYP134567891011125934[[#This Row],[CHOKE_1]]+1.13</f>
        <v>27.13</v>
      </c>
      <c r="F39" s="1">
        <f>Table_Query_from_OINTLYP134567891011125934[[#This Row],[THP]]+37</f>
        <v>695</v>
      </c>
      <c r="G39" s="1">
        <v>197</v>
      </c>
      <c r="H39" s="1">
        <f>Table_Query_from_OINTLYP134567891011125934[[#This Row],[CASING_A]]+73</f>
        <v>194.18</v>
      </c>
      <c r="I39" s="1">
        <f>Table_Query_from_OINTLYP134567891011125934[[#This Row],[OIL]]+134</f>
        <v>653.75</v>
      </c>
      <c r="J39" s="1">
        <f>Table_Query_from_OINTLYP134567891011125934[[#This Row],[WATER]]+4.51</f>
        <v>51.51</v>
      </c>
      <c r="K39" s="1">
        <f>Table_Query_from_OINTLYP134567891011125934[[#This Row],[LIQUID]]+328</f>
        <v>894.75</v>
      </c>
      <c r="L39" s="165">
        <f>Table_Query_from_OINTLYP134567891011125934[[#This Row],[WATERCUT_PCT]]+3.987</f>
        <v>12.279898103220114</v>
      </c>
      <c r="M39" s="1">
        <f>Table_Query_from_OINTLYP134567891011125934[[#This Row],[GAS]]+2.632</f>
        <v>10.842000000000001</v>
      </c>
      <c r="N39" s="1"/>
      <c r="O39" s="1"/>
      <c r="P39" s="1"/>
      <c r="Q39" s="16">
        <f>Table_Query_from_OINTLYP1345678910111259342[[#This Row],[GAS]]/Table_Query_from_OINTLYP1345678910111259342[[#This Row],[OIL]]*10^6</f>
        <v>16584.321223709368</v>
      </c>
      <c r="R39" s="16">
        <f>Table_Query_from_OINTLYP1345678910111259342[[#This Row],[WATER]]/Table_Query_from_OINTLYP1345678910111259342[[#This Row],[GAS]]</f>
        <v>4.7509684560044265</v>
      </c>
      <c r="S39" s="16">
        <f>Table_Query_from_OINTLYP1345678910111259342[[#This Row],[LIQUID]]/Table_Query_from_OINTLYP1345678910111259342[[#This Row],[GAS]]</f>
        <v>82.526286662977313</v>
      </c>
      <c r="T39" s="1"/>
      <c r="U39" s="3">
        <f>Table_Query_from_OINTLYP1345678910111259342[[#This Row],[GAS]]*1000</f>
        <v>10842</v>
      </c>
      <c r="V39" s="4"/>
      <c r="W39" s="4"/>
      <c r="X39" s="4"/>
      <c r="Y39" s="4"/>
      <c r="AC39" s="112"/>
      <c r="AD39" s="18"/>
      <c r="AE39" s="18"/>
      <c r="AF39" s="18"/>
      <c r="AG39" s="18"/>
      <c r="AH39" s="18"/>
      <c r="AI39" s="18"/>
      <c r="AJ39" s="18"/>
      <c r="AK39" s="18"/>
      <c r="AL39" s="18"/>
      <c r="AM39" s="18"/>
      <c r="AN39" s="18"/>
      <c r="AO39" s="18"/>
      <c r="AP39" s="18"/>
    </row>
    <row r="40" spans="2:42" ht="10.5" x14ac:dyDescent="0.2">
      <c r="B40" s="15">
        <v>38558</v>
      </c>
      <c r="C40" s="1" t="s">
        <v>131</v>
      </c>
      <c r="D40" s="1">
        <v>5</v>
      </c>
      <c r="E40" s="1">
        <f>Table_Query_from_OINTLYP134567891011125934[[#This Row],[CHOKE_1]]+1.13</f>
        <v>25.759999999999998</v>
      </c>
      <c r="F40" s="1">
        <f>Table_Query_from_OINTLYP134567891011125934[[#This Row],[THP]]+37</f>
        <v>654</v>
      </c>
      <c r="G40" s="1">
        <v>195</v>
      </c>
      <c r="H40" s="1">
        <f>Table_Query_from_OINTLYP134567891011125934[[#This Row],[CASING_A]]+73</f>
        <v>77.17</v>
      </c>
      <c r="I40" s="1">
        <f>Table_Query_from_OINTLYP134567891011125934[[#This Row],[OIL]]+134</f>
        <v>706.67</v>
      </c>
      <c r="J40" s="1">
        <f>Table_Query_from_OINTLYP134567891011125934[[#This Row],[WATER]]+4.51</f>
        <v>4.51</v>
      </c>
      <c r="K40" s="1">
        <f>Table_Query_from_OINTLYP134567891011125934[[#This Row],[LIQUID]]+328</f>
        <v>900.67</v>
      </c>
      <c r="L40" s="165">
        <f>Table_Query_from_OINTLYP134567891011125934[[#This Row],[WATERCUT_PCT]]+3.987</f>
        <v>3.9870000000000001</v>
      </c>
      <c r="M40" s="1">
        <f>Table_Query_from_OINTLYP134567891011125934[[#This Row],[GAS]]+2.632</f>
        <v>10.172000000000001</v>
      </c>
      <c r="N40" s="1"/>
      <c r="O40" s="1"/>
      <c r="P40" s="1"/>
      <c r="Q40" s="16">
        <f>Table_Query_from_OINTLYP1345678910111259342[[#This Row],[GAS]]/Table_Query_from_OINTLYP1345678910111259342[[#This Row],[OIL]]*10^6</f>
        <v>14394.271725133374</v>
      </c>
      <c r="R40" s="16">
        <f>Table_Query_from_OINTLYP1345678910111259342[[#This Row],[WATER]]/Table_Query_from_OINTLYP1345678910111259342[[#This Row],[GAS]]</f>
        <v>0.44337396775462046</v>
      </c>
      <c r="S40" s="16">
        <f>Table_Query_from_OINTLYP1345678910111259342[[#This Row],[LIQUID]]/Table_Query_from_OINTLYP1345678910111259342[[#This Row],[GAS]]</f>
        <v>88.544042469524172</v>
      </c>
      <c r="T40" s="1"/>
      <c r="U40" s="3">
        <f>Table_Query_from_OINTLYP1345678910111259342[[#This Row],[GAS]]*1000</f>
        <v>10172</v>
      </c>
      <c r="V40" s="4"/>
      <c r="W40" s="4"/>
      <c r="X40" s="4"/>
      <c r="Y40" s="4"/>
      <c r="AC40" s="112"/>
      <c r="AD40" s="18"/>
      <c r="AE40" s="18"/>
      <c r="AF40" s="18"/>
      <c r="AG40" s="18"/>
      <c r="AH40" s="18"/>
      <c r="AI40" s="18"/>
      <c r="AJ40" s="18"/>
      <c r="AK40" s="18"/>
      <c r="AL40" s="18"/>
      <c r="AM40" s="18"/>
      <c r="AN40" s="18"/>
      <c r="AO40" s="18"/>
      <c r="AP40" s="18"/>
    </row>
    <row r="41" spans="2:42" ht="10.5" x14ac:dyDescent="0.2">
      <c r="B41" s="15">
        <v>38562</v>
      </c>
      <c r="C41" s="1" t="s">
        <v>131</v>
      </c>
      <c r="D41" s="1">
        <v>6</v>
      </c>
      <c r="E41" s="1">
        <f>Table_Query_from_OINTLYP134567891011125934[[#This Row],[CHOKE_1]]+1.13</f>
        <v>28.669999999999998</v>
      </c>
      <c r="F41" s="1">
        <f>Table_Query_from_OINTLYP134567891011125934[[#This Row],[THP]]+37</f>
        <v>660</v>
      </c>
      <c r="G41" s="1">
        <v>191</v>
      </c>
      <c r="H41" s="1">
        <f>Table_Query_from_OINTLYP134567891011125934[[#This Row],[CASING_A]]+73</f>
        <v>78.2</v>
      </c>
      <c r="I41" s="1">
        <f>Table_Query_from_OINTLYP134567891011125934[[#This Row],[OIL]]+134</f>
        <v>583.45000000000005</v>
      </c>
      <c r="J41" s="1">
        <f>Table_Query_from_OINTLYP134567891011125934[[#This Row],[WATER]]+4.51</f>
        <v>92.37</v>
      </c>
      <c r="K41" s="1">
        <f>Table_Query_from_OINTLYP134567891011125934[[#This Row],[LIQUID]]+328</f>
        <v>865.31</v>
      </c>
      <c r="L41" s="165">
        <f>Table_Query_from_OINTLYP134567891011125934[[#This Row],[WATERCUT_PCT]]+3.987</f>
        <v>20.338826692226093</v>
      </c>
      <c r="M41" s="1">
        <f>Table_Query_from_OINTLYP134567891011125934[[#This Row],[GAS]]+2.632</f>
        <v>10.332000000000001</v>
      </c>
      <c r="N41" s="1"/>
      <c r="O41" s="1"/>
      <c r="P41" s="1"/>
      <c r="Q41" s="16">
        <f>Table_Query_from_OINTLYP1345678910111259342[[#This Row],[GAS]]/Table_Query_from_OINTLYP1345678910111259342[[#This Row],[OIL]]*10^6</f>
        <v>17708.458308338333</v>
      </c>
      <c r="R41" s="16">
        <f>Table_Query_from_OINTLYP1345678910111259342[[#This Row],[WATER]]/Table_Query_from_OINTLYP1345678910111259342[[#This Row],[GAS]]</f>
        <v>8.9401858304297335</v>
      </c>
      <c r="S41" s="16">
        <f>Table_Query_from_OINTLYP1345678910111259342[[#This Row],[LIQUID]]/Table_Query_from_OINTLYP1345678910111259342[[#This Row],[GAS]]</f>
        <v>83.750483933410749</v>
      </c>
      <c r="T41" s="1"/>
      <c r="U41" s="3">
        <f>Table_Query_from_OINTLYP1345678910111259342[[#This Row],[GAS]]*1000</f>
        <v>10332</v>
      </c>
      <c r="V41" s="4"/>
      <c r="W41" s="4"/>
      <c r="X41" s="4"/>
      <c r="Y41" s="4"/>
      <c r="AC41" s="112"/>
      <c r="AD41" s="18"/>
      <c r="AE41" s="18"/>
      <c r="AF41" s="18"/>
      <c r="AG41" s="18"/>
      <c r="AH41" s="18"/>
      <c r="AI41" s="18"/>
      <c r="AJ41" s="18"/>
      <c r="AK41" s="18"/>
      <c r="AL41" s="18"/>
      <c r="AM41" s="18"/>
      <c r="AN41" s="18"/>
      <c r="AO41" s="18"/>
      <c r="AP41" s="18"/>
    </row>
    <row r="42" spans="2:42" ht="10.5" x14ac:dyDescent="0.2">
      <c r="B42" s="15">
        <v>38563</v>
      </c>
      <c r="C42" s="1" t="s">
        <v>131</v>
      </c>
      <c r="D42" s="1">
        <v>12</v>
      </c>
      <c r="E42" s="1">
        <f>Table_Query_from_OINTLYP134567891011125934[[#This Row],[CHOKE_1]]+1.13</f>
        <v>20.64</v>
      </c>
      <c r="F42" s="1">
        <f>Table_Query_from_OINTLYP134567891011125934[[#This Row],[THP]]+37</f>
        <v>768.13</v>
      </c>
      <c r="G42" s="1">
        <v>185</v>
      </c>
      <c r="H42" s="1">
        <f>Table_Query_from_OINTLYP134567891011125934[[#This Row],[CASING_A]]+73</f>
        <v>74.3</v>
      </c>
      <c r="I42" s="1">
        <f>Table_Query_from_OINTLYP134567891011125934[[#This Row],[OIL]]+134</f>
        <v>729.69</v>
      </c>
      <c r="J42" s="1">
        <f>Table_Query_from_OINTLYP134567891011125934[[#This Row],[WATER]]+4.51</f>
        <v>60.01</v>
      </c>
      <c r="K42" s="1">
        <f>Table_Query_from_OINTLYP134567891011125934[[#This Row],[LIQUID]]+328</f>
        <v>979.19</v>
      </c>
      <c r="L42" s="165">
        <f>Table_Query_from_OINTLYP134567891011125934[[#This Row],[WATERCUT_PCT]]+3.987</f>
        <v>12.50985815199865</v>
      </c>
      <c r="M42" s="1">
        <f>Table_Query_from_OINTLYP134567891011125934[[#This Row],[GAS]]+2.632</f>
        <v>10.022</v>
      </c>
      <c r="N42" s="1"/>
      <c r="O42" s="1"/>
      <c r="P42" s="1"/>
      <c r="Q42" s="16">
        <f>Table_Query_from_OINTLYP1345678910111259342[[#This Row],[GAS]]/Table_Query_from_OINTLYP1345678910111259342[[#This Row],[OIL]]*10^6</f>
        <v>13734.599624498072</v>
      </c>
      <c r="R42" s="16">
        <f>Table_Query_from_OINTLYP1345678910111259342[[#This Row],[WATER]]/Table_Query_from_OINTLYP1345678910111259342[[#This Row],[GAS]]</f>
        <v>5.9878267810816199</v>
      </c>
      <c r="S42" s="16">
        <f>Table_Query_from_OINTLYP1345678910111259342[[#This Row],[LIQUID]]/Table_Query_from_OINTLYP1345678910111259342[[#This Row],[GAS]]</f>
        <v>97.704051087607269</v>
      </c>
      <c r="T42" s="1"/>
      <c r="U42" s="3">
        <f>Table_Query_from_OINTLYP1345678910111259342[[#This Row],[GAS]]*1000</f>
        <v>10022</v>
      </c>
      <c r="V42" s="4"/>
      <c r="W42" s="4"/>
      <c r="X42" s="4"/>
      <c r="Y42" s="4"/>
      <c r="AC42" s="112"/>
      <c r="AD42" s="18"/>
      <c r="AE42" s="18"/>
      <c r="AF42" s="18"/>
      <c r="AG42" s="18"/>
      <c r="AH42" s="18"/>
      <c r="AI42" s="18"/>
      <c r="AJ42" s="18"/>
      <c r="AK42" s="18"/>
      <c r="AL42" s="18"/>
      <c r="AM42" s="18"/>
      <c r="AN42" s="18"/>
      <c r="AO42" s="18"/>
      <c r="AP42" s="18"/>
    </row>
    <row r="43" spans="2:42" ht="10.5" x14ac:dyDescent="0.2">
      <c r="B43" s="15">
        <v>38596</v>
      </c>
      <c r="C43" s="1" t="s">
        <v>131</v>
      </c>
      <c r="D43" s="1">
        <v>4</v>
      </c>
      <c r="E43" s="1">
        <f>Table_Query_from_OINTLYP134567891011125934[[#This Row],[CHOKE_1]]+1.13</f>
        <v>20.43</v>
      </c>
      <c r="F43" s="1">
        <f>Table_Query_from_OINTLYP134567891011125934[[#This Row],[THP]]+37</f>
        <v>567</v>
      </c>
      <c r="G43" s="1">
        <v>135</v>
      </c>
      <c r="H43" s="1">
        <f>Table_Query_from_OINTLYP134567891011125934[[#This Row],[CASING_A]]+73</f>
        <v>73</v>
      </c>
      <c r="I43" s="1">
        <f>Table_Query_from_OINTLYP134567891011125934[[#This Row],[OIL]]+134</f>
        <v>628</v>
      </c>
      <c r="J43" s="1">
        <f>Table_Query_from_OINTLYP134567891011125934[[#This Row],[WATER]]+4.51</f>
        <v>4.51</v>
      </c>
      <c r="K43" s="1">
        <f>Table_Query_from_OINTLYP134567891011125934[[#This Row],[LIQUID]]+328</f>
        <v>822</v>
      </c>
      <c r="L43" s="165">
        <f>Table_Query_from_OINTLYP134567891011125934[[#This Row],[WATERCUT_PCT]]+3.987</f>
        <v>3.9870000000000001</v>
      </c>
      <c r="M43" s="1">
        <f>Table_Query_from_OINTLYP134567891011125934[[#This Row],[GAS]]+2.632</f>
        <v>4.9619999999999997</v>
      </c>
      <c r="N43" s="1"/>
      <c r="O43" s="1"/>
      <c r="P43" s="1"/>
      <c r="Q43" s="16">
        <f>Table_Query_from_OINTLYP1345678910111259342[[#This Row],[GAS]]/Table_Query_from_OINTLYP1345678910111259342[[#This Row],[OIL]]*10^6</f>
        <v>7901.2738853503179</v>
      </c>
      <c r="R43" s="16">
        <f>Table_Query_from_OINTLYP1345678910111259342[[#This Row],[WATER]]/Table_Query_from_OINTLYP1345678910111259342[[#This Row],[GAS]]</f>
        <v>0.90890769850866582</v>
      </c>
      <c r="S43" s="16">
        <f>Table_Query_from_OINTLYP1345678910111259342[[#This Row],[LIQUID]]/Table_Query_from_OINTLYP1345678910111259342[[#This Row],[GAS]]</f>
        <v>165.65900846432891</v>
      </c>
      <c r="T43" s="1"/>
      <c r="U43" s="3">
        <f>Table_Query_from_OINTLYP1345678910111259342[[#This Row],[GAS]]*1000</f>
        <v>4962</v>
      </c>
      <c r="V43" s="4"/>
      <c r="W43" s="4"/>
      <c r="X43" s="4"/>
      <c r="Y43" s="4"/>
      <c r="AC43" s="112"/>
      <c r="AD43" s="18"/>
      <c r="AE43" s="18"/>
      <c r="AF43" s="18"/>
      <c r="AG43" s="18"/>
      <c r="AH43" s="18"/>
      <c r="AI43" s="18"/>
      <c r="AJ43" s="18"/>
      <c r="AK43" s="18"/>
      <c r="AL43" s="18"/>
      <c r="AM43" s="18"/>
      <c r="AN43" s="18"/>
      <c r="AO43" s="18"/>
      <c r="AP43" s="18"/>
    </row>
    <row r="44" spans="2:42" ht="10.5" x14ac:dyDescent="0.2">
      <c r="B44" s="15">
        <v>38597</v>
      </c>
      <c r="C44" s="1" t="s">
        <v>131</v>
      </c>
      <c r="D44" s="1">
        <v>5</v>
      </c>
      <c r="E44" s="1">
        <f>Table_Query_from_OINTLYP134567891011125934[[#This Row],[CHOKE_1]]+1.13</f>
        <v>20.709999999999997</v>
      </c>
      <c r="F44" s="1">
        <f>Table_Query_from_OINTLYP134567891011125934[[#This Row],[THP]]+37</f>
        <v>564</v>
      </c>
      <c r="G44" s="1">
        <v>156</v>
      </c>
      <c r="H44" s="1">
        <f>Table_Query_from_OINTLYP134567891011125934[[#This Row],[CASING_A]]+73</f>
        <v>73</v>
      </c>
      <c r="I44" s="1">
        <f>Table_Query_from_OINTLYP134567891011125934[[#This Row],[OIL]]+134</f>
        <v>255</v>
      </c>
      <c r="J44" s="1">
        <f>Table_Query_from_OINTLYP134567891011125934[[#This Row],[WATER]]+4.51</f>
        <v>40.51</v>
      </c>
      <c r="K44" s="1">
        <f>Table_Query_from_OINTLYP134567891011125934[[#This Row],[LIQUID]]+328</f>
        <v>485</v>
      </c>
      <c r="L44" s="165">
        <f>Table_Query_from_OINTLYP134567891011125934[[#This Row],[WATERCUT_PCT]]+3.987</f>
        <v>26.916936305732484</v>
      </c>
      <c r="M44" s="1">
        <f>Table_Query_from_OINTLYP134567891011125934[[#This Row],[GAS]]+2.632</f>
        <v>6.2119999999999997</v>
      </c>
      <c r="N44" s="1"/>
      <c r="O44" s="1"/>
      <c r="P44" s="1"/>
      <c r="Q44" s="16">
        <f>Table_Query_from_OINTLYP1345678910111259342[[#This Row],[GAS]]/Table_Query_from_OINTLYP1345678910111259342[[#This Row],[OIL]]*10^6</f>
        <v>24360.784313725489</v>
      </c>
      <c r="R44" s="16">
        <f>Table_Query_from_OINTLYP1345678910111259342[[#This Row],[WATER]]/Table_Query_from_OINTLYP1345678910111259342[[#This Row],[GAS]]</f>
        <v>6.5212491951062459</v>
      </c>
      <c r="S44" s="16">
        <f>Table_Query_from_OINTLYP1345678910111259342[[#This Row],[LIQUID]]/Table_Query_from_OINTLYP1345678910111259342[[#This Row],[GAS]]</f>
        <v>78.074694140373481</v>
      </c>
      <c r="T44" s="1"/>
      <c r="U44" s="3">
        <f>Table_Query_from_OINTLYP1345678910111259342[[#This Row],[GAS]]*1000</f>
        <v>6212</v>
      </c>
      <c r="V44" s="4"/>
      <c r="W44" s="4"/>
      <c r="X44" s="4"/>
      <c r="Y44" s="4"/>
      <c r="AC44" s="112"/>
      <c r="AD44" s="18"/>
      <c r="AE44" s="18"/>
      <c r="AF44" s="18"/>
      <c r="AG44" s="18"/>
      <c r="AH44" s="18"/>
      <c r="AI44" s="18"/>
      <c r="AJ44" s="18"/>
      <c r="AK44" s="18"/>
      <c r="AL44" s="18"/>
      <c r="AM44" s="18"/>
      <c r="AN44" s="18"/>
      <c r="AO44" s="18"/>
      <c r="AP44" s="18"/>
    </row>
    <row r="45" spans="2:42" ht="10.5" x14ac:dyDescent="0.2">
      <c r="B45" s="15">
        <v>38598</v>
      </c>
      <c r="C45" s="1" t="s">
        <v>131</v>
      </c>
      <c r="D45" s="1">
        <v>8.3000000000000007</v>
      </c>
      <c r="E45" s="1">
        <f>Table_Query_from_OINTLYP134567891011125934[[#This Row],[CHOKE_1]]+1.13</f>
        <v>20.63</v>
      </c>
      <c r="F45" s="1">
        <f>Table_Query_from_OINTLYP134567891011125934[[#This Row],[THP]]+37</f>
        <v>569</v>
      </c>
      <c r="G45" s="1">
        <v>161</v>
      </c>
      <c r="H45" s="1">
        <f>Table_Query_from_OINTLYP134567891011125934[[#This Row],[CASING_A]]+73</f>
        <v>73</v>
      </c>
      <c r="I45" s="1">
        <f>Table_Query_from_OINTLYP134567891011125934[[#This Row],[OIL]]+134</f>
        <v>706</v>
      </c>
      <c r="J45" s="1">
        <f>Table_Query_from_OINTLYP134567891011125934[[#This Row],[WATER]]+4.51</f>
        <v>53.9</v>
      </c>
      <c r="K45" s="1">
        <f>Table_Query_from_OINTLYP134567891011125934[[#This Row],[LIQUID]]+328</f>
        <v>949.39</v>
      </c>
      <c r="L45" s="165">
        <f>Table_Query_from_OINTLYP134567891011125934[[#This Row],[WATERCUT_PCT]]+3.987</f>
        <v>11.935309435298283</v>
      </c>
      <c r="M45" s="1">
        <f>Table_Query_from_OINTLYP134567891011125934[[#This Row],[GAS]]+2.632</f>
        <v>6.3719999999999999</v>
      </c>
      <c r="N45" s="1"/>
      <c r="O45" s="1"/>
      <c r="P45" s="1"/>
      <c r="Q45" s="16">
        <f>Table_Query_from_OINTLYP1345678910111259342[[#This Row],[GAS]]/Table_Query_from_OINTLYP1345678910111259342[[#This Row],[OIL]]*10^6</f>
        <v>9025.4957507082163</v>
      </c>
      <c r="R45" s="16">
        <f>Table_Query_from_OINTLYP1345678910111259342[[#This Row],[WATER]]/Table_Query_from_OINTLYP1345678910111259342[[#This Row],[GAS]]</f>
        <v>8.4588826114249844</v>
      </c>
      <c r="S45" s="16">
        <f>Table_Query_from_OINTLYP1345678910111259342[[#This Row],[LIQUID]]/Table_Query_from_OINTLYP1345678910111259342[[#This Row],[GAS]]</f>
        <v>148.99403640929066</v>
      </c>
      <c r="T45" s="1"/>
      <c r="U45" s="3">
        <f>Table_Query_from_OINTLYP1345678910111259342[[#This Row],[GAS]]*1000</f>
        <v>6372</v>
      </c>
      <c r="V45" s="4"/>
      <c r="W45" s="4"/>
      <c r="X45" s="4"/>
      <c r="Y45" s="4"/>
      <c r="AC45" s="112"/>
      <c r="AD45" s="18"/>
      <c r="AE45" s="18"/>
      <c r="AF45" s="18"/>
      <c r="AG45" s="18"/>
      <c r="AH45" s="18"/>
      <c r="AI45" s="18"/>
      <c r="AJ45" s="18"/>
      <c r="AK45" s="18"/>
      <c r="AL45" s="18"/>
      <c r="AM45" s="18"/>
      <c r="AN45" s="18"/>
      <c r="AO45" s="18"/>
      <c r="AP45" s="18"/>
    </row>
    <row r="46" spans="2:42" ht="10.5" x14ac:dyDescent="0.2">
      <c r="B46" s="15">
        <v>38599</v>
      </c>
      <c r="C46" s="1" t="s">
        <v>131</v>
      </c>
      <c r="D46" s="1">
        <v>13</v>
      </c>
      <c r="E46" s="1">
        <f>Table_Query_from_OINTLYP134567891011125934[[#This Row],[CHOKE_1]]+1.13</f>
        <v>22.27</v>
      </c>
      <c r="F46" s="1">
        <f>Table_Query_from_OINTLYP134567891011125934[[#This Row],[THP]]+37</f>
        <v>306</v>
      </c>
      <c r="G46" s="1">
        <v>166</v>
      </c>
      <c r="H46" s="1">
        <f>Table_Query_from_OINTLYP134567891011125934[[#This Row],[CASING_A]]+73</f>
        <v>73</v>
      </c>
      <c r="I46" s="1">
        <f>Table_Query_from_OINTLYP134567891011125934[[#This Row],[OIL]]+134</f>
        <v>155</v>
      </c>
      <c r="J46" s="1">
        <f>Table_Query_from_OINTLYP134567891011125934[[#This Row],[WATER]]+4.51</f>
        <v>44.44</v>
      </c>
      <c r="K46" s="1">
        <f>Table_Query_from_OINTLYP134567891011125934[[#This Row],[LIQUID]]+328</f>
        <v>388.93</v>
      </c>
      <c r="L46" s="165">
        <f>Table_Query_from_OINTLYP134567891011125934[[#This Row],[WATERCUT_PCT]]+3.987</f>
        <v>69.521219596257993</v>
      </c>
      <c r="M46" s="1">
        <f>Table_Query_from_OINTLYP134567891011125934[[#This Row],[GAS]]+2.632</f>
        <v>7.032</v>
      </c>
      <c r="N46" s="1"/>
      <c r="O46" s="1"/>
      <c r="P46" s="1"/>
      <c r="Q46" s="16">
        <f>Table_Query_from_OINTLYP1345678910111259342[[#This Row],[GAS]]/Table_Query_from_OINTLYP1345678910111259342[[#This Row],[OIL]]*10^6</f>
        <v>45367.741935483871</v>
      </c>
      <c r="R46" s="16">
        <f>Table_Query_from_OINTLYP1345678910111259342[[#This Row],[WATER]]/Table_Query_from_OINTLYP1345678910111259342[[#This Row],[GAS]]</f>
        <v>6.319681456200227</v>
      </c>
      <c r="S46" s="16">
        <f>Table_Query_from_OINTLYP1345678910111259342[[#This Row],[LIQUID]]/Table_Query_from_OINTLYP1345678910111259342[[#This Row],[GAS]]</f>
        <v>55.308589306029582</v>
      </c>
      <c r="T46" s="1"/>
      <c r="U46" s="3">
        <f>Table_Query_from_OINTLYP1345678910111259342[[#This Row],[GAS]]*1000</f>
        <v>7032</v>
      </c>
      <c r="V46" s="4"/>
      <c r="W46" s="4"/>
      <c r="X46" s="4"/>
      <c r="Y46" s="4"/>
      <c r="AC46" s="112"/>
      <c r="AD46" s="18"/>
      <c r="AE46" s="18"/>
      <c r="AF46" s="18"/>
      <c r="AG46" s="18"/>
      <c r="AH46" s="18"/>
      <c r="AI46" s="18"/>
      <c r="AJ46" s="18"/>
      <c r="AK46" s="18"/>
      <c r="AL46" s="18"/>
      <c r="AM46" s="18"/>
      <c r="AN46" s="18"/>
      <c r="AO46" s="18"/>
      <c r="AP46" s="18"/>
    </row>
    <row r="47" spans="2:42" ht="10.5" x14ac:dyDescent="0.2">
      <c r="B47" s="15">
        <v>38692</v>
      </c>
      <c r="C47" s="1" t="s">
        <v>131</v>
      </c>
      <c r="D47" s="1">
        <v>11</v>
      </c>
      <c r="E47" s="1">
        <f>Table_Query_from_OINTLYP134567891011125934[[#This Row],[CHOKE_1]]+1.13</f>
        <v>26.13</v>
      </c>
      <c r="F47" s="1">
        <f>Table_Query_from_OINTLYP134567891011125934[[#This Row],[THP]]+37</f>
        <v>585</v>
      </c>
      <c r="G47" s="1">
        <v>102</v>
      </c>
      <c r="H47" s="1">
        <f>Table_Query_from_OINTLYP134567891011125934[[#This Row],[CASING_A]]+73</f>
        <v>73</v>
      </c>
      <c r="I47" s="1">
        <f>Table_Query_from_OINTLYP134567891011125934[[#This Row],[OIL]]+134</f>
        <v>237</v>
      </c>
      <c r="J47" s="1">
        <f>Table_Query_from_OINTLYP134567891011125934[[#This Row],[WATER]]+4.51</f>
        <v>4.51</v>
      </c>
      <c r="K47" s="1">
        <f>Table_Query_from_OINTLYP134567891011125934[[#This Row],[LIQUID]]+328</f>
        <v>431</v>
      </c>
      <c r="L47" s="165">
        <f>Table_Query_from_OINTLYP134567891011125934[[#This Row],[WATERCUT_PCT]]+3.987</f>
        <v>3.9870000000000001</v>
      </c>
      <c r="M47" s="1">
        <f>Table_Query_from_OINTLYP134567891011125934[[#This Row],[GAS]]+2.632</f>
        <v>2.6819999999999999</v>
      </c>
      <c r="N47" s="1"/>
      <c r="O47" s="1"/>
      <c r="P47" s="1"/>
      <c r="Q47" s="16">
        <f>Table_Query_from_OINTLYP1345678910111259342[[#This Row],[GAS]]/Table_Query_from_OINTLYP1345678910111259342[[#This Row],[OIL]]*10^6</f>
        <v>11316.455696202531</v>
      </c>
      <c r="R47" s="16">
        <f>Table_Query_from_OINTLYP1345678910111259342[[#This Row],[WATER]]/Table_Query_from_OINTLYP1345678910111259342[[#This Row],[GAS]]</f>
        <v>1.6815809097688292</v>
      </c>
      <c r="S47" s="16">
        <f>Table_Query_from_OINTLYP1345678910111259342[[#This Row],[LIQUID]]/Table_Query_from_OINTLYP1345678910111259342[[#This Row],[GAS]]</f>
        <v>160.70096942580165</v>
      </c>
      <c r="T47" s="1"/>
      <c r="U47" s="3">
        <f>Table_Query_from_OINTLYP1345678910111259342[[#This Row],[GAS]]*1000</f>
        <v>2682</v>
      </c>
      <c r="V47" s="4"/>
      <c r="W47" s="4"/>
      <c r="X47" s="4"/>
      <c r="Y47" s="4"/>
      <c r="AC47" s="112"/>
      <c r="AD47" s="18"/>
      <c r="AE47" s="18"/>
      <c r="AF47" s="18"/>
      <c r="AG47" s="18"/>
      <c r="AH47" s="18"/>
      <c r="AI47" s="18"/>
      <c r="AJ47" s="18"/>
      <c r="AK47" s="18"/>
      <c r="AL47" s="18"/>
      <c r="AM47" s="18"/>
      <c r="AN47" s="18"/>
      <c r="AO47" s="18"/>
      <c r="AP47" s="18"/>
    </row>
    <row r="48" spans="2:42" ht="10.5" x14ac:dyDescent="0.2">
      <c r="B48" s="15">
        <v>38705</v>
      </c>
      <c r="C48" s="1" t="s">
        <v>131</v>
      </c>
      <c r="D48" s="1">
        <v>16</v>
      </c>
      <c r="E48" s="1">
        <f>Table_Query_from_OINTLYP134567891011125934[[#This Row],[CHOKE_1]]+1.13</f>
        <v>25.58</v>
      </c>
      <c r="F48" s="1">
        <f>Table_Query_from_OINTLYP134567891011125934[[#This Row],[THP]]+37</f>
        <v>534</v>
      </c>
      <c r="G48" s="1">
        <v>84.17</v>
      </c>
      <c r="H48" s="1">
        <f>Table_Query_from_OINTLYP134567891011125934[[#This Row],[CASING_A]]+73</f>
        <v>73</v>
      </c>
      <c r="I48" s="1">
        <f>Table_Query_from_OINTLYP134567891011125934[[#This Row],[OIL]]+134</f>
        <v>135</v>
      </c>
      <c r="J48" s="1">
        <f>Table_Query_from_OINTLYP134567891011125934[[#This Row],[WATER]]+4.51</f>
        <v>4.51</v>
      </c>
      <c r="K48" s="1">
        <f>Table_Query_from_OINTLYP134567891011125934[[#This Row],[LIQUID]]+328</f>
        <v>329</v>
      </c>
      <c r="L48" s="165">
        <f>Table_Query_from_OINTLYP134567891011125934[[#This Row],[WATERCUT_PCT]]+3.987</f>
        <v>3.9870000000000001</v>
      </c>
      <c r="M48" s="1">
        <f>Table_Query_from_OINTLYP134567891011125934[[#This Row],[GAS]]+2.632</f>
        <v>2.6320000000000001</v>
      </c>
      <c r="N48" s="1"/>
      <c r="O48" s="1"/>
      <c r="P48" s="1"/>
      <c r="Q48" s="16">
        <f>Table_Query_from_OINTLYP1345678910111259342[[#This Row],[GAS]]/Table_Query_from_OINTLYP1345678910111259342[[#This Row],[OIL]]*10^6</f>
        <v>19496.296296296296</v>
      </c>
      <c r="R48" s="16">
        <f>Table_Query_from_OINTLYP1345678910111259342[[#This Row],[WATER]]/Table_Query_from_OINTLYP1345678910111259342[[#This Row],[GAS]]</f>
        <v>1.7135258358662613</v>
      </c>
      <c r="S48" s="16">
        <f>Table_Query_from_OINTLYP1345678910111259342[[#This Row],[LIQUID]]/Table_Query_from_OINTLYP1345678910111259342[[#This Row],[GAS]]</f>
        <v>125</v>
      </c>
      <c r="T48" s="1"/>
      <c r="U48" s="3">
        <f>Table_Query_from_OINTLYP1345678910111259342[[#This Row],[GAS]]*1000</f>
        <v>2632</v>
      </c>
      <c r="V48" s="4"/>
      <c r="W48" s="4"/>
      <c r="X48" s="4"/>
      <c r="Y48" s="4"/>
      <c r="AC48" s="112"/>
      <c r="AD48" s="18"/>
      <c r="AE48" s="18"/>
      <c r="AF48" s="18"/>
      <c r="AG48" s="18"/>
      <c r="AH48" s="18"/>
      <c r="AI48" s="18"/>
      <c r="AJ48" s="18"/>
      <c r="AK48" s="18"/>
      <c r="AL48" s="18"/>
      <c r="AM48" s="18"/>
      <c r="AN48" s="18"/>
      <c r="AO48" s="18"/>
      <c r="AP48" s="18"/>
    </row>
    <row r="49" spans="2:42" ht="10.5" x14ac:dyDescent="0.2">
      <c r="B49" s="15">
        <v>38705</v>
      </c>
      <c r="C49" s="1" t="s">
        <v>131</v>
      </c>
      <c r="D49" s="1">
        <v>8</v>
      </c>
      <c r="E49" s="1">
        <f>Table_Query_from_OINTLYP134567891011125934[[#This Row],[CHOKE_1]]+1.13</f>
        <v>25.55</v>
      </c>
      <c r="F49" s="1">
        <f>Table_Query_from_OINTLYP134567891011125934[[#This Row],[THP]]+37</f>
        <v>534</v>
      </c>
      <c r="G49" s="1">
        <v>84.22</v>
      </c>
      <c r="H49" s="1">
        <f>Table_Query_from_OINTLYP134567891011125934[[#This Row],[CASING_A]]+73</f>
        <v>73</v>
      </c>
      <c r="I49" s="1">
        <f>Table_Query_from_OINTLYP134567891011125934[[#This Row],[OIL]]+134</f>
        <v>135</v>
      </c>
      <c r="J49" s="1">
        <f>Table_Query_from_OINTLYP134567891011125934[[#This Row],[WATER]]+4.51</f>
        <v>8.379999999999999</v>
      </c>
      <c r="K49" s="1">
        <f>Table_Query_from_OINTLYP134567891011125934[[#This Row],[LIQUID]]+328</f>
        <v>332.87</v>
      </c>
      <c r="L49" s="165">
        <f>Table_Query_from_OINTLYP134567891011125934[[#This Row],[WATERCUT_PCT]]+3.987</f>
        <v>83.453119096509241</v>
      </c>
      <c r="M49" s="1">
        <f>Table_Query_from_OINTLYP134567891011125934[[#This Row],[GAS]]+2.632</f>
        <v>2.6320000000000001</v>
      </c>
      <c r="N49" s="1"/>
      <c r="O49" s="1"/>
      <c r="P49" s="1"/>
      <c r="Q49" s="16">
        <f>Table_Query_from_OINTLYP1345678910111259342[[#This Row],[GAS]]/Table_Query_from_OINTLYP1345678910111259342[[#This Row],[OIL]]*10^6</f>
        <v>19496.296296296296</v>
      </c>
      <c r="R49" s="16">
        <f>Table_Query_from_OINTLYP1345678910111259342[[#This Row],[WATER]]/Table_Query_from_OINTLYP1345678910111259342[[#This Row],[GAS]]</f>
        <v>3.1838905775075981</v>
      </c>
      <c r="S49" s="16">
        <f>Table_Query_from_OINTLYP1345678910111259342[[#This Row],[LIQUID]]/Table_Query_from_OINTLYP1345678910111259342[[#This Row],[GAS]]</f>
        <v>126.47036474164133</v>
      </c>
      <c r="T49" s="1"/>
      <c r="U49" s="3">
        <f>Table_Query_from_OINTLYP1345678910111259342[[#This Row],[GAS]]*1000</f>
        <v>2632</v>
      </c>
      <c r="V49" s="4"/>
      <c r="W49" s="4"/>
      <c r="X49" s="4"/>
      <c r="Y49" s="4"/>
      <c r="AC49" s="112"/>
      <c r="AD49" s="18"/>
      <c r="AE49" s="18"/>
      <c r="AF49" s="18"/>
      <c r="AG49" s="18"/>
      <c r="AH49" s="18"/>
      <c r="AI49" s="18"/>
      <c r="AJ49" s="18"/>
      <c r="AK49" s="18"/>
      <c r="AL49" s="18"/>
      <c r="AM49" s="18"/>
      <c r="AN49" s="18"/>
      <c r="AO49" s="18"/>
      <c r="AP49" s="18"/>
    </row>
    <row r="50" spans="2:42" ht="10.5" x14ac:dyDescent="0.2">
      <c r="B50" s="15">
        <v>38706</v>
      </c>
      <c r="C50" s="1" t="s">
        <v>131</v>
      </c>
      <c r="D50" s="1">
        <v>7</v>
      </c>
      <c r="E50" s="1">
        <f>Table_Query_from_OINTLYP134567891011125934[[#This Row],[CHOKE_1]]+1.13</f>
        <v>15.41</v>
      </c>
      <c r="F50" s="1">
        <f>Table_Query_from_OINTLYP134567891011125934[[#This Row],[THP]]+37</f>
        <v>548</v>
      </c>
      <c r="G50" s="1">
        <v>84.1</v>
      </c>
      <c r="H50" s="1">
        <f>Table_Query_from_OINTLYP134567891011125934[[#This Row],[CASING_A]]+73</f>
        <v>73</v>
      </c>
      <c r="I50" s="1">
        <f>Table_Query_from_OINTLYP134567891011125934[[#This Row],[OIL]]+134</f>
        <v>135</v>
      </c>
      <c r="J50" s="1">
        <f>Table_Query_from_OINTLYP134567891011125934[[#This Row],[WATER]]+4.51</f>
        <v>4.51</v>
      </c>
      <c r="K50" s="1">
        <f>Table_Query_from_OINTLYP134567891011125934[[#This Row],[LIQUID]]+328</f>
        <v>329</v>
      </c>
      <c r="L50" s="165">
        <f>Table_Query_from_OINTLYP134567891011125934[[#This Row],[WATERCUT_PCT]]+3.987</f>
        <v>3.9870000000000001</v>
      </c>
      <c r="M50" s="1">
        <f>Table_Query_from_OINTLYP134567891011125934[[#This Row],[GAS]]+2.632</f>
        <v>2.6320000000000001</v>
      </c>
      <c r="N50" s="1"/>
      <c r="O50" s="1"/>
      <c r="P50" s="1"/>
      <c r="Q50" s="16">
        <f>Table_Query_from_OINTLYP1345678910111259342[[#This Row],[GAS]]/Table_Query_from_OINTLYP1345678910111259342[[#This Row],[OIL]]*10^6</f>
        <v>19496.296296296296</v>
      </c>
      <c r="R50" s="16">
        <f>Table_Query_from_OINTLYP1345678910111259342[[#This Row],[WATER]]/Table_Query_from_OINTLYP1345678910111259342[[#This Row],[GAS]]</f>
        <v>1.7135258358662613</v>
      </c>
      <c r="S50" s="16">
        <f>Table_Query_from_OINTLYP1345678910111259342[[#This Row],[LIQUID]]/Table_Query_from_OINTLYP1345678910111259342[[#This Row],[GAS]]</f>
        <v>125</v>
      </c>
      <c r="T50" s="1"/>
      <c r="U50" s="3">
        <f>Table_Query_from_OINTLYP1345678910111259342[[#This Row],[GAS]]*1000</f>
        <v>2632</v>
      </c>
      <c r="V50" s="4"/>
      <c r="W50" s="4"/>
      <c r="X50" s="4"/>
      <c r="Y50" s="4"/>
      <c r="AC50" s="112"/>
      <c r="AD50" s="18"/>
      <c r="AE50" s="18"/>
      <c r="AF50" s="18"/>
      <c r="AG50" s="18"/>
      <c r="AH50" s="18"/>
      <c r="AI50" s="18"/>
      <c r="AJ50" s="18"/>
      <c r="AK50" s="18"/>
      <c r="AL50" s="18"/>
      <c r="AM50" s="18"/>
      <c r="AN50" s="18"/>
      <c r="AO50" s="18"/>
      <c r="AP50" s="18"/>
    </row>
    <row r="51" spans="2:42" ht="10.5" x14ac:dyDescent="0.2">
      <c r="B51" s="15">
        <v>38849</v>
      </c>
      <c r="C51" s="1" t="s">
        <v>131</v>
      </c>
      <c r="D51" s="1">
        <v>7</v>
      </c>
      <c r="E51" s="1">
        <f>Table_Query_from_OINTLYP134567891011125934[[#This Row],[CHOKE_1]]+1.13</f>
        <v>14.129999999999999</v>
      </c>
      <c r="F51" s="1">
        <f>Table_Query_from_OINTLYP134567891011125934[[#This Row],[THP]]+37</f>
        <v>670</v>
      </c>
      <c r="G51" s="1">
        <v>114</v>
      </c>
      <c r="H51" s="1">
        <f>Table_Query_from_OINTLYP134567891011125934[[#This Row],[CASING_A]]+73</f>
        <v>73</v>
      </c>
      <c r="I51" s="1">
        <f>Table_Query_from_OINTLYP134567891011125934[[#This Row],[OIL]]+134</f>
        <v>136</v>
      </c>
      <c r="J51" s="1">
        <f>Table_Query_from_OINTLYP134567891011125934[[#This Row],[WATER]]+4.51</f>
        <v>9.51</v>
      </c>
      <c r="K51" s="1">
        <f>Table_Query_from_OINTLYP134567891011125934[[#This Row],[LIQUID]]+328</f>
        <v>335</v>
      </c>
      <c r="L51" s="165">
        <f>Table_Query_from_OINTLYP134567891011125934[[#This Row],[WATERCUT_PCT]]+3.987</f>
        <v>75.415571428571425</v>
      </c>
      <c r="M51" s="1">
        <f>Table_Query_from_OINTLYP134567891011125934[[#This Row],[GAS]]+2.632</f>
        <v>7.2219999999999995</v>
      </c>
      <c r="N51" s="1"/>
      <c r="O51" s="1"/>
      <c r="P51" s="1"/>
      <c r="Q51" s="16">
        <f>Table_Query_from_OINTLYP1345678910111259342[[#This Row],[GAS]]/Table_Query_from_OINTLYP1345678910111259342[[#This Row],[OIL]]*10^6</f>
        <v>53102.94117647058</v>
      </c>
      <c r="R51" s="16">
        <f>Table_Query_from_OINTLYP1345678910111259342[[#This Row],[WATER]]/Table_Query_from_OINTLYP1345678910111259342[[#This Row],[GAS]]</f>
        <v>1.316809747992246</v>
      </c>
      <c r="S51" s="16">
        <f>Table_Query_from_OINTLYP1345678910111259342[[#This Row],[LIQUID]]/Table_Query_from_OINTLYP1345678910111259342[[#This Row],[GAS]]</f>
        <v>46.386042647466077</v>
      </c>
      <c r="T51" s="1"/>
      <c r="U51" s="3">
        <f>Table_Query_from_OINTLYP1345678910111259342[[#This Row],[GAS]]*1000</f>
        <v>7221.9999999999991</v>
      </c>
      <c r="V51" s="4"/>
      <c r="W51" s="4"/>
      <c r="X51" s="4"/>
      <c r="Y51" s="4"/>
      <c r="AC51" s="112"/>
      <c r="AD51" s="18"/>
      <c r="AE51" s="18"/>
      <c r="AF51" s="18"/>
      <c r="AG51" s="18"/>
      <c r="AH51" s="18"/>
      <c r="AI51" s="18"/>
      <c r="AJ51" s="18"/>
      <c r="AK51" s="18"/>
      <c r="AL51" s="18"/>
      <c r="AM51" s="18"/>
      <c r="AN51" s="18"/>
      <c r="AO51" s="18"/>
      <c r="AP51" s="18"/>
    </row>
    <row r="52" spans="2:42" ht="10.5" x14ac:dyDescent="0.2">
      <c r="B52" s="15">
        <v>38874</v>
      </c>
      <c r="C52" s="1" t="s">
        <v>131</v>
      </c>
      <c r="D52" s="1">
        <v>10</v>
      </c>
      <c r="E52" s="1">
        <f>Table_Query_from_OINTLYP134567891011125934[[#This Row],[CHOKE_1]]+1.13</f>
        <v>11.129999999999999</v>
      </c>
      <c r="F52" s="1">
        <f>Table_Query_from_OINTLYP134567891011125934[[#This Row],[THP]]+37</f>
        <v>720</v>
      </c>
      <c r="G52" s="1">
        <v>96</v>
      </c>
      <c r="H52" s="1">
        <f>Table_Query_from_OINTLYP134567891011125934[[#This Row],[CASING_A]]+73</f>
        <v>73</v>
      </c>
      <c r="I52" s="1">
        <f>Table_Query_from_OINTLYP134567891011125934[[#This Row],[OIL]]+134</f>
        <v>136</v>
      </c>
      <c r="J52" s="1">
        <f>Table_Query_from_OINTLYP134567891011125934[[#This Row],[WATER]]+4.51</f>
        <v>19.509999999999998</v>
      </c>
      <c r="K52" s="1">
        <f>Table_Query_from_OINTLYP134567891011125934[[#This Row],[LIQUID]]+328</f>
        <v>345</v>
      </c>
      <c r="L52" s="165">
        <f>Table_Query_from_OINTLYP134567891011125934[[#This Row],[WATERCUT_PCT]]+3.987</f>
        <v>92.222294117647053</v>
      </c>
      <c r="M52" s="1">
        <f>Table_Query_from_OINTLYP134567891011125934[[#This Row],[GAS]]+2.632</f>
        <v>2.6320000000000001</v>
      </c>
      <c r="N52" s="1"/>
      <c r="O52" s="1"/>
      <c r="P52" s="1"/>
      <c r="Q52" s="16">
        <f>Table_Query_from_OINTLYP1345678910111259342[[#This Row],[GAS]]/Table_Query_from_OINTLYP1345678910111259342[[#This Row],[OIL]]*10^6</f>
        <v>19352.941176470591</v>
      </c>
      <c r="R52" s="16">
        <f>Table_Query_from_OINTLYP1345678910111259342[[#This Row],[WATER]]/Table_Query_from_OINTLYP1345678910111259342[[#This Row],[GAS]]</f>
        <v>7.4126139817629166</v>
      </c>
      <c r="S52" s="16">
        <f>Table_Query_from_OINTLYP1345678910111259342[[#This Row],[LIQUID]]/Table_Query_from_OINTLYP1345678910111259342[[#This Row],[GAS]]</f>
        <v>131.07902735562308</v>
      </c>
      <c r="T52" s="1"/>
      <c r="U52" s="3">
        <f>Table_Query_from_OINTLYP1345678910111259342[[#This Row],[GAS]]*1000</f>
        <v>2632</v>
      </c>
      <c r="V52" s="4"/>
      <c r="W52" s="4"/>
      <c r="X52" s="4"/>
      <c r="Y52" s="4"/>
      <c r="AC52" s="112"/>
      <c r="AD52" s="18"/>
      <c r="AE52" s="18"/>
      <c r="AF52" s="18"/>
      <c r="AG52" s="18"/>
      <c r="AH52" s="18"/>
      <c r="AI52" s="18"/>
      <c r="AJ52" s="18"/>
      <c r="AK52" s="18"/>
      <c r="AL52" s="18"/>
      <c r="AM52" s="18"/>
      <c r="AN52" s="18"/>
      <c r="AO52" s="18"/>
      <c r="AP52" s="18"/>
    </row>
    <row r="53" spans="2:42" ht="10.5" x14ac:dyDescent="0.2">
      <c r="B53" s="15">
        <v>39115</v>
      </c>
      <c r="C53" s="1" t="s">
        <v>131</v>
      </c>
      <c r="D53" s="1">
        <v>6</v>
      </c>
      <c r="E53" s="1">
        <f>Table_Query_from_OINTLYP134567891011125934[[#This Row],[CHOKE_1]]+1.13</f>
        <v>99.13</v>
      </c>
      <c r="F53" s="1">
        <f>Table_Query_from_OINTLYP134567891011125934[[#This Row],[THP]]+37</f>
        <v>632</v>
      </c>
      <c r="G53" s="1">
        <v>82</v>
      </c>
      <c r="H53" s="1">
        <f>Table_Query_from_OINTLYP134567891011125934[[#This Row],[CASING_A]]+73</f>
        <v>73</v>
      </c>
      <c r="I53" s="1">
        <f>Table_Query_from_OINTLYP134567891011125934[[#This Row],[OIL]]+134</f>
        <v>136</v>
      </c>
      <c r="J53" s="1">
        <f>Table_Query_from_OINTLYP134567891011125934[[#This Row],[WATER]]+4.51</f>
        <v>87.51</v>
      </c>
      <c r="K53" s="1">
        <f>Table_Query_from_OINTLYP134567891011125934[[#This Row],[LIQUID]]+328</f>
        <v>413</v>
      </c>
      <c r="L53" s="165">
        <f>Table_Query_from_OINTLYP134567891011125934[[#This Row],[WATERCUT_PCT]]+3.987</f>
        <v>101.6340588235294</v>
      </c>
      <c r="M53" s="1">
        <f>Table_Query_from_OINTLYP134567891011125934[[#This Row],[GAS]]+2.632</f>
        <v>2.972</v>
      </c>
      <c r="N53" s="1"/>
      <c r="O53" s="1"/>
      <c r="P53" s="1"/>
      <c r="Q53" s="16">
        <f>Table_Query_from_OINTLYP1345678910111259342[[#This Row],[GAS]]/Table_Query_from_OINTLYP1345678910111259342[[#This Row],[OIL]]*10^6</f>
        <v>21852.941176470587</v>
      </c>
      <c r="R53" s="16">
        <f>Table_Query_from_OINTLYP1345678910111259342[[#This Row],[WATER]]/Table_Query_from_OINTLYP1345678910111259342[[#This Row],[GAS]]</f>
        <v>29.444818304172276</v>
      </c>
      <c r="S53" s="16">
        <f>Table_Query_from_OINTLYP1345678910111259342[[#This Row],[LIQUID]]/Table_Query_from_OINTLYP1345678910111259342[[#This Row],[GAS]]</f>
        <v>138.96366083445491</v>
      </c>
      <c r="T53" s="1"/>
      <c r="U53" s="3">
        <f>Table_Query_from_OINTLYP1345678910111259342[[#This Row],[GAS]]*1000</f>
        <v>2972</v>
      </c>
      <c r="V53" s="4"/>
      <c r="W53" s="4"/>
      <c r="X53" s="4"/>
      <c r="Y53" s="4"/>
      <c r="AC53" s="112"/>
      <c r="AD53" s="18"/>
      <c r="AE53" s="18"/>
      <c r="AF53" s="18"/>
      <c r="AG53" s="18"/>
      <c r="AH53" s="18"/>
      <c r="AI53" s="18"/>
      <c r="AJ53" s="18"/>
      <c r="AK53" s="18"/>
      <c r="AL53" s="18"/>
      <c r="AM53" s="18"/>
      <c r="AN53" s="18"/>
      <c r="AO53" s="18"/>
      <c r="AP53" s="18"/>
    </row>
    <row r="54" spans="2:42" ht="10.5" x14ac:dyDescent="0.2">
      <c r="B54" s="15">
        <v>39133</v>
      </c>
      <c r="C54" s="1" t="s">
        <v>131</v>
      </c>
      <c r="D54" s="1">
        <v>24</v>
      </c>
      <c r="E54" s="1">
        <f>Table_Query_from_OINTLYP134567891011125934[[#This Row],[CHOKE_1]]+1.13</f>
        <v>99.13</v>
      </c>
      <c r="F54" s="1">
        <f>Table_Query_from_OINTLYP134567891011125934[[#This Row],[THP]]+37</f>
        <v>583</v>
      </c>
      <c r="G54" s="1">
        <v>88</v>
      </c>
      <c r="H54" s="1">
        <f>Table_Query_from_OINTLYP134567891011125934[[#This Row],[CASING_A]]+73</f>
        <v>73</v>
      </c>
      <c r="I54" s="1">
        <f>Table_Query_from_OINTLYP134567891011125934[[#This Row],[OIL]]+134</f>
        <v>136</v>
      </c>
      <c r="J54" s="1">
        <f>Table_Query_from_OINTLYP134567891011125934[[#This Row],[WATER]]+4.51</f>
        <v>5.12</v>
      </c>
      <c r="K54" s="1">
        <f>Table_Query_from_OINTLYP134567891011125934[[#This Row],[LIQUID]]+328</f>
        <v>330.61</v>
      </c>
      <c r="L54" s="165">
        <f>Table_Query_from_OINTLYP134567891011125934[[#This Row],[WATERCUT_PCT]]+3.987</f>
        <v>27.358647509578546</v>
      </c>
      <c r="M54" s="1">
        <f>Table_Query_from_OINTLYP134567891011125934[[#This Row],[GAS]]+2.632</f>
        <v>4.6920000000000002</v>
      </c>
      <c r="N54" s="1"/>
      <c r="O54" s="1"/>
      <c r="P54" s="1"/>
      <c r="Q54" s="16">
        <f>Table_Query_from_OINTLYP1345678910111259342[[#This Row],[GAS]]/Table_Query_from_OINTLYP1345678910111259342[[#This Row],[OIL]]*10^6</f>
        <v>34500</v>
      </c>
      <c r="R54" s="16">
        <f>Table_Query_from_OINTLYP1345678910111259342[[#This Row],[WATER]]/Table_Query_from_OINTLYP1345678910111259342[[#This Row],[GAS]]</f>
        <v>1.0912190963341859</v>
      </c>
      <c r="S54" s="16">
        <f>Table_Query_from_OINTLYP1345678910111259342[[#This Row],[LIQUID]]/Table_Query_from_OINTLYP1345678910111259342[[#This Row],[GAS]]</f>
        <v>70.462489343563519</v>
      </c>
      <c r="T54" s="1"/>
      <c r="U54" s="3">
        <f>Table_Query_from_OINTLYP1345678910111259342[[#This Row],[GAS]]*1000</f>
        <v>4692</v>
      </c>
      <c r="V54" s="4"/>
      <c r="W54" s="4"/>
      <c r="X54" s="4"/>
      <c r="Y54" s="4"/>
      <c r="AC54" s="112"/>
      <c r="AD54" s="18"/>
      <c r="AE54" s="18"/>
      <c r="AF54" s="18"/>
      <c r="AG54" s="18"/>
      <c r="AH54" s="18"/>
      <c r="AI54" s="18"/>
      <c r="AJ54" s="18"/>
      <c r="AK54" s="18"/>
      <c r="AL54" s="18"/>
      <c r="AM54" s="18"/>
      <c r="AN54" s="18"/>
      <c r="AO54" s="18"/>
      <c r="AP54" s="18"/>
    </row>
    <row r="55" spans="2:42" ht="10.5" x14ac:dyDescent="0.2">
      <c r="B55" s="15">
        <v>39143</v>
      </c>
      <c r="C55" s="1" t="s">
        <v>131</v>
      </c>
      <c r="D55" s="1">
        <v>14</v>
      </c>
      <c r="E55" s="1">
        <f>Table_Query_from_OINTLYP134567891011125934[[#This Row],[CHOKE_1]]+1.13</f>
        <v>100.13</v>
      </c>
      <c r="F55" s="1">
        <f>Table_Query_from_OINTLYP134567891011125934[[#This Row],[THP]]+37</f>
        <v>560</v>
      </c>
      <c r="G55" s="1">
        <v>89</v>
      </c>
      <c r="H55" s="1">
        <f>Table_Query_from_OINTLYP134567891011125934[[#This Row],[CASING_A]]+73</f>
        <v>73</v>
      </c>
      <c r="I55" s="1">
        <f>Table_Query_from_OINTLYP134567891011125934[[#This Row],[OIL]]+134</f>
        <v>137</v>
      </c>
      <c r="J55" s="1">
        <f>Table_Query_from_OINTLYP134567891011125934[[#This Row],[WATER]]+4.51</f>
        <v>4.51</v>
      </c>
      <c r="K55" s="1">
        <f>Table_Query_from_OINTLYP134567891011125934[[#This Row],[LIQUID]]+328</f>
        <v>331</v>
      </c>
      <c r="L55" s="165">
        <f>Table_Query_from_OINTLYP134567891011125934[[#This Row],[WATERCUT_PCT]]+3.987</f>
        <v>3.9870000000000001</v>
      </c>
      <c r="M55" s="1">
        <f>Table_Query_from_OINTLYP134567891011125934[[#This Row],[GAS]]+2.632</f>
        <v>3.4320000000000004</v>
      </c>
      <c r="N55" s="1"/>
      <c r="O55" s="1"/>
      <c r="P55" s="1"/>
      <c r="Q55" s="16">
        <f>Table_Query_from_OINTLYP1345678910111259342[[#This Row],[GAS]]/Table_Query_from_OINTLYP1345678910111259342[[#This Row],[OIL]]*10^6</f>
        <v>25051.094890510954</v>
      </c>
      <c r="R55" s="16">
        <f>Table_Query_from_OINTLYP1345678910111259342[[#This Row],[WATER]]/Table_Query_from_OINTLYP1345678910111259342[[#This Row],[GAS]]</f>
        <v>1.3141025641025639</v>
      </c>
      <c r="S55" s="16">
        <f>Table_Query_from_OINTLYP1345678910111259342[[#This Row],[LIQUID]]/Table_Query_from_OINTLYP1345678910111259342[[#This Row],[GAS]]</f>
        <v>96.445221445221435</v>
      </c>
      <c r="T55" s="1"/>
      <c r="U55" s="3">
        <f>Table_Query_from_OINTLYP1345678910111259342[[#This Row],[GAS]]*1000</f>
        <v>3432.0000000000005</v>
      </c>
      <c r="V55" s="4"/>
      <c r="W55" s="4"/>
      <c r="X55" s="4"/>
      <c r="Y55" s="4"/>
      <c r="AC55" s="112"/>
      <c r="AD55" s="18"/>
      <c r="AE55" s="18"/>
      <c r="AF55" s="18"/>
      <c r="AG55" s="18"/>
      <c r="AH55" s="18"/>
      <c r="AI55" s="18"/>
      <c r="AJ55" s="18"/>
      <c r="AK55" s="18"/>
      <c r="AL55" s="18"/>
      <c r="AM55" s="18"/>
      <c r="AN55" s="18"/>
      <c r="AO55" s="18"/>
      <c r="AP55" s="18"/>
    </row>
    <row r="56" spans="2:42" ht="10.5" x14ac:dyDescent="0.2">
      <c r="B56" s="15">
        <v>40295</v>
      </c>
      <c r="C56" s="1" t="s">
        <v>131</v>
      </c>
      <c r="D56" s="1">
        <v>0</v>
      </c>
      <c r="E56" s="1">
        <f>Table_Query_from_OINTLYP134567891011125934[[#This Row],[CHOKE_1]]+1.13</f>
        <v>101.13</v>
      </c>
      <c r="F56" s="1">
        <f>Table_Query_from_OINTLYP134567891011125934[[#This Row],[THP]]+37</f>
        <v>37</v>
      </c>
      <c r="G56" s="1"/>
      <c r="H56" s="1">
        <f>Table_Query_from_OINTLYP134567891011125934[[#This Row],[CASING_A]]+73</f>
        <v>73</v>
      </c>
      <c r="I56" s="1">
        <f>Table_Query_from_OINTLYP134567891011125934[[#This Row],[OIL]]+134</f>
        <v>134</v>
      </c>
      <c r="J56" s="1">
        <f>Table_Query_from_OINTLYP134567891011125934[[#This Row],[WATER]]+4.51</f>
        <v>4.51</v>
      </c>
      <c r="K56" s="1">
        <f>Table_Query_from_OINTLYP134567891011125934[[#This Row],[LIQUID]]+328</f>
        <v>328</v>
      </c>
      <c r="L56" s="165">
        <f>Table_Query_from_OINTLYP134567891011125934[[#This Row],[WATERCUT_PCT]]+3.987</f>
        <v>3.9870000000000001</v>
      </c>
      <c r="M56" s="1">
        <f>Table_Query_from_OINTLYP134567891011125934[[#This Row],[GAS]]+2.632</f>
        <v>2.6320000000000001</v>
      </c>
      <c r="N56" s="1"/>
      <c r="O56" s="1"/>
      <c r="P56" s="1"/>
      <c r="Q56" s="16">
        <f>Table_Query_from_OINTLYP1345678910111259342[[#This Row],[GAS]]/Table_Query_from_OINTLYP1345678910111259342[[#This Row],[OIL]]*10^6</f>
        <v>19641.791044776121</v>
      </c>
      <c r="R56" s="16">
        <f>Table_Query_from_OINTLYP1345678910111259342[[#This Row],[WATER]]/Table_Query_from_OINTLYP1345678910111259342[[#This Row],[GAS]]</f>
        <v>1.7135258358662613</v>
      </c>
      <c r="S56" s="16">
        <f>Table_Query_from_OINTLYP1345678910111259342[[#This Row],[LIQUID]]/Table_Query_from_OINTLYP1345678910111259342[[#This Row],[GAS]]</f>
        <v>124.62006079027356</v>
      </c>
      <c r="T56" s="1"/>
      <c r="U56" s="3">
        <f>Table_Query_from_OINTLYP1345678910111259342[[#This Row],[GAS]]*1000</f>
        <v>2632</v>
      </c>
      <c r="V56" s="4"/>
      <c r="W56" s="4"/>
      <c r="X56" s="4"/>
      <c r="Y56" s="4"/>
      <c r="AC56" s="112"/>
      <c r="AD56" s="18"/>
      <c r="AE56" s="18"/>
      <c r="AF56" s="18"/>
      <c r="AG56" s="18"/>
      <c r="AH56" s="18"/>
      <c r="AI56" s="18"/>
      <c r="AJ56" s="18"/>
      <c r="AK56" s="18"/>
      <c r="AL56" s="18"/>
      <c r="AM56" s="18"/>
      <c r="AN56" s="18"/>
      <c r="AO56" s="18"/>
      <c r="AP56" s="18"/>
    </row>
    <row r="57" spans="2:42" ht="10.5" x14ac:dyDescent="0.2">
      <c r="B57" s="15">
        <v>41475</v>
      </c>
      <c r="C57" s="1" t="s">
        <v>131</v>
      </c>
      <c r="D57" s="1">
        <v>10</v>
      </c>
      <c r="E57" s="1">
        <f>Table_Query_from_OINTLYP134567891011125934[[#This Row],[CHOKE_1]]+1.13</f>
        <v>100.67999999999999</v>
      </c>
      <c r="F57" s="1">
        <f>Table_Query_from_OINTLYP134567891011125934[[#This Row],[THP]]+37</f>
        <v>246</v>
      </c>
      <c r="G57" s="1">
        <v>92.78</v>
      </c>
      <c r="H57" s="1">
        <f>Table_Query_from_OINTLYP134567891011125934[[#This Row],[CASING_A]]+73</f>
        <v>465.86</v>
      </c>
      <c r="I57" s="1">
        <f>Table_Query_from_OINTLYP134567891011125934[[#This Row],[OIL]]+134</f>
        <v>165</v>
      </c>
      <c r="J57" s="1">
        <f>Table_Query_from_OINTLYP134567891011125934[[#This Row],[WATER]]+4.51</f>
        <v>4.51</v>
      </c>
      <c r="K57" s="1">
        <f>Table_Query_from_OINTLYP134567891011125934[[#This Row],[LIQUID]]+328</f>
        <v>359</v>
      </c>
      <c r="L57" s="165">
        <f>Table_Query_from_OINTLYP134567891011125934[[#This Row],[WATERCUT_PCT]]+3.987</f>
        <v>3.9870000000000001</v>
      </c>
      <c r="M57" s="1">
        <f>Table_Query_from_OINTLYP134567891011125934[[#This Row],[GAS]]+2.632</f>
        <v>2.6506000000000003</v>
      </c>
      <c r="N57" s="1">
        <f>Table_Query_from_OINTLYP1345678910111259342[[#This Row],[GAS]]+Table_Query_from_OINTLYP1345678910111259342[[#This Row],[GAS_LIFT_RATE]]</f>
        <v>3.1926000000000005</v>
      </c>
      <c r="O57" s="1">
        <f>Table_Query_from_OINTLYP134567891011125934[[#This Row],[GAS_LIFT_RATE]]+0.542</f>
        <v>0.54200000000000004</v>
      </c>
      <c r="P57" s="1"/>
      <c r="Q57" s="16">
        <f>Table_Query_from_OINTLYP1345678910111259342[[#This Row],[GAS]]/Table_Query_from_OINTLYP1345678910111259342[[#This Row],[OIL]]*10^6</f>
        <v>16064.242424242426</v>
      </c>
      <c r="R57" s="16">
        <f>Table_Query_from_OINTLYP1345678910111259342[[#This Row],[WATER]]/Table_Query_from_OINTLYP1345678910111259342[[#This Row],[GAS]]</f>
        <v>1.7015015468195878</v>
      </c>
      <c r="S57" s="16">
        <f>Table_Query_from_OINTLYP1345678910111259342[[#This Row],[LIQUID]]/Table_Query_from_OINTLYP1345678910111259342[[#This Row],[GAS]]</f>
        <v>135.44103221912019</v>
      </c>
      <c r="T57" s="1"/>
      <c r="U57" s="3">
        <f>Table_Query_from_OINTLYP1345678910111259342[[#This Row],[GAS]]*1000</f>
        <v>2650.6000000000004</v>
      </c>
      <c r="V57" s="4">
        <f>Table_Query_from_OINTLYP1345678910111259342[[#This Row],[GAS_LIFT_RATE]]*1000</f>
        <v>542</v>
      </c>
      <c r="W57" s="4"/>
      <c r="X57" s="4"/>
      <c r="Y57" s="4"/>
      <c r="AC57" s="112"/>
      <c r="AD57" s="18"/>
      <c r="AE57" s="18"/>
      <c r="AF57" s="18"/>
      <c r="AG57" s="18"/>
      <c r="AH57" s="18"/>
      <c r="AI57" s="18"/>
      <c r="AJ57" s="18"/>
      <c r="AK57" s="18"/>
      <c r="AL57" s="18"/>
      <c r="AM57" s="18"/>
      <c r="AN57" s="18"/>
      <c r="AO57" s="18"/>
      <c r="AP57" s="18"/>
    </row>
    <row r="58" spans="2:42" ht="10.5" x14ac:dyDescent="0.2">
      <c r="B58" s="15">
        <v>41500</v>
      </c>
      <c r="C58" s="1" t="s">
        <v>131</v>
      </c>
      <c r="D58" s="1">
        <v>16</v>
      </c>
      <c r="E58" s="1">
        <f>Table_Query_from_OINTLYP134567891011125934[[#This Row],[CHOKE_1]]+1.13</f>
        <v>100.53</v>
      </c>
      <c r="F58" s="1">
        <f>Table_Query_from_OINTLYP134567891011125934[[#This Row],[THP]]+37</f>
        <v>195.3</v>
      </c>
      <c r="G58" s="1">
        <v>85</v>
      </c>
      <c r="H58" s="1">
        <f>Table_Query_from_OINTLYP134567891011125934[[#This Row],[CASING_A]]+73</f>
        <v>705</v>
      </c>
      <c r="I58" s="1">
        <f>Table_Query_from_OINTLYP134567891011125934[[#This Row],[OIL]]+134</f>
        <v>139.72999999999999</v>
      </c>
      <c r="J58" s="1">
        <f>Table_Query_from_OINTLYP134567891011125934[[#This Row],[WATER]]+4.51</f>
        <v>4.51</v>
      </c>
      <c r="K58" s="1">
        <f>Table_Query_from_OINTLYP134567891011125934[[#This Row],[LIQUID]]+328</f>
        <v>333.73</v>
      </c>
      <c r="L58" s="165">
        <f>Table_Query_from_OINTLYP134567891011125934[[#This Row],[WATERCUT_PCT]]+3.987</f>
        <v>3.9870000000000001</v>
      </c>
      <c r="M58" s="1">
        <f>Table_Query_from_OINTLYP134567891011125934[[#This Row],[GAS]]+2.632</f>
        <v>2.843</v>
      </c>
      <c r="N58" s="1">
        <f>Table_Query_from_OINTLYP1345678910111259342[[#This Row],[GAS]]+Table_Query_from_OINTLYP1345678910111259342[[#This Row],[GAS_LIFT_RATE]]</f>
        <v>3.3849999999999998</v>
      </c>
      <c r="O58" s="1">
        <f>Table_Query_from_OINTLYP134567891011125934[[#This Row],[GAS_LIFT_RATE]]+0.542</f>
        <v>0.54200000000000004</v>
      </c>
      <c r="P58" s="1"/>
      <c r="Q58" s="16">
        <f>Table_Query_from_OINTLYP1345678910111259342[[#This Row],[GAS]]/Table_Query_from_OINTLYP1345678910111259342[[#This Row],[OIL]]*10^6</f>
        <v>20346.382308738281</v>
      </c>
      <c r="R58" s="16">
        <f>Table_Query_from_OINTLYP1345678910111259342[[#This Row],[WATER]]/Table_Query_from_OINTLYP1345678910111259342[[#This Row],[GAS]]</f>
        <v>1.5863524446007737</v>
      </c>
      <c r="S58" s="16">
        <f>Table_Query_from_OINTLYP1345678910111259342[[#This Row],[LIQUID]]/Table_Query_from_OINTLYP1345678910111259342[[#This Row],[GAS]]</f>
        <v>117.38656348927191</v>
      </c>
      <c r="T58" s="1"/>
      <c r="U58" s="3">
        <f>Table_Query_from_OINTLYP1345678910111259342[[#This Row],[GAS]]*1000</f>
        <v>2843</v>
      </c>
      <c r="V58" s="4">
        <f>Table_Query_from_OINTLYP1345678910111259342[[#This Row],[GAS_LIFT_RATE]]*1000</f>
        <v>542</v>
      </c>
      <c r="W58" s="4"/>
      <c r="X58" s="4"/>
      <c r="Y58" s="4"/>
      <c r="AC58" s="112"/>
      <c r="AD58" s="18"/>
      <c r="AE58" s="18"/>
      <c r="AF58" s="18"/>
      <c r="AG58" s="18"/>
      <c r="AH58" s="18"/>
      <c r="AI58" s="18"/>
      <c r="AJ58" s="18"/>
      <c r="AK58" s="18"/>
      <c r="AL58" s="18"/>
      <c r="AM58" s="18"/>
      <c r="AN58" s="18"/>
      <c r="AO58" s="18"/>
      <c r="AP58" s="18"/>
    </row>
    <row r="59" spans="2:42" ht="10.5" x14ac:dyDescent="0.2">
      <c r="B59" s="15">
        <v>41526</v>
      </c>
      <c r="C59" s="1" t="s">
        <v>131</v>
      </c>
      <c r="D59" s="1">
        <v>18</v>
      </c>
      <c r="E59" s="1">
        <f>Table_Query_from_OINTLYP134567891011125934[[#This Row],[CHOKE_1]]+1.13</f>
        <v>100.63</v>
      </c>
      <c r="F59" s="1">
        <f>Table_Query_from_OINTLYP134567891011125934[[#This Row],[THP]]+37</f>
        <v>250</v>
      </c>
      <c r="G59" s="1">
        <v>81.3</v>
      </c>
      <c r="H59" s="1">
        <f>Table_Query_from_OINTLYP134567891011125934[[#This Row],[CASING_A]]+73</f>
        <v>655</v>
      </c>
      <c r="I59" s="1">
        <f>Table_Query_from_OINTLYP134567891011125934[[#This Row],[OIL]]+134</f>
        <v>138.9</v>
      </c>
      <c r="J59" s="1">
        <f>Table_Query_from_OINTLYP134567891011125934[[#This Row],[WATER]]+4.51</f>
        <v>4.51</v>
      </c>
      <c r="K59" s="1">
        <f>Table_Query_from_OINTLYP134567891011125934[[#This Row],[LIQUID]]+328</f>
        <v>332.9</v>
      </c>
      <c r="L59" s="165">
        <f>Table_Query_from_OINTLYP134567891011125934[[#This Row],[WATERCUT_PCT]]+3.987</f>
        <v>3.9870000000000001</v>
      </c>
      <c r="M59" s="1">
        <f>Table_Query_from_OINTLYP134567891011125934[[#This Row],[GAS]]+2.632</f>
        <v>3.032</v>
      </c>
      <c r="N59" s="1">
        <f>Table_Query_from_OINTLYP1345678910111259342[[#This Row],[GAS]]+Table_Query_from_OINTLYP1345678910111259342[[#This Row],[GAS_LIFT_RATE]]</f>
        <v>3.5739999999999998</v>
      </c>
      <c r="O59" s="1">
        <f>Table_Query_from_OINTLYP134567891011125934[[#This Row],[GAS_LIFT_RATE]]+0.542</f>
        <v>0.54200000000000004</v>
      </c>
      <c r="P59" s="1"/>
      <c r="Q59" s="16">
        <f>Table_Query_from_OINTLYP1345678910111259342[[#This Row],[GAS]]/Table_Query_from_OINTLYP1345678910111259342[[#This Row],[OIL]]*10^6</f>
        <v>21828.653707703383</v>
      </c>
      <c r="R59" s="16">
        <f>Table_Query_from_OINTLYP1345678910111259342[[#This Row],[WATER]]/Table_Query_from_OINTLYP1345678910111259342[[#This Row],[GAS]]</f>
        <v>1.487467018469657</v>
      </c>
      <c r="S59" s="16">
        <f>Table_Query_from_OINTLYP1345678910111259342[[#This Row],[LIQUID]]/Table_Query_from_OINTLYP1345678910111259342[[#This Row],[GAS]]</f>
        <v>109.79551451187334</v>
      </c>
      <c r="T59" s="1"/>
      <c r="U59" s="3">
        <f>Table_Query_from_OINTLYP1345678910111259342[[#This Row],[GAS]]*1000</f>
        <v>3032</v>
      </c>
      <c r="V59" s="4">
        <f>Table_Query_from_OINTLYP1345678910111259342[[#This Row],[GAS_LIFT_RATE]]*1000</f>
        <v>542</v>
      </c>
      <c r="W59" s="4"/>
      <c r="X59" s="4"/>
      <c r="Y59" s="4"/>
      <c r="AC59" s="112"/>
      <c r="AD59" s="18"/>
      <c r="AE59" s="18"/>
      <c r="AF59" s="18"/>
      <c r="AG59" s="18"/>
      <c r="AH59" s="18"/>
      <c r="AI59" s="18"/>
      <c r="AJ59" s="18"/>
      <c r="AK59" s="18"/>
      <c r="AL59" s="18"/>
      <c r="AM59" s="18"/>
      <c r="AN59" s="18"/>
      <c r="AO59" s="18"/>
      <c r="AP59" s="18"/>
    </row>
    <row r="60" spans="2:42" ht="10.5" x14ac:dyDescent="0.2">
      <c r="B60" s="15">
        <v>41561</v>
      </c>
      <c r="C60" s="1" t="s">
        <v>131</v>
      </c>
      <c r="D60" s="1">
        <v>30</v>
      </c>
      <c r="E60" s="1">
        <f>Table_Query_from_OINTLYP134567891011125934[[#This Row],[CHOKE_1]]+1.13</f>
        <v>101.13</v>
      </c>
      <c r="F60" s="1">
        <f>Table_Query_from_OINTLYP134567891011125934[[#This Row],[THP]]+37</f>
        <v>203.4</v>
      </c>
      <c r="G60" s="1">
        <v>83.4</v>
      </c>
      <c r="H60" s="1">
        <f>Table_Query_from_OINTLYP134567891011125934[[#This Row],[CASING_A]]+73</f>
        <v>790.2</v>
      </c>
      <c r="I60" s="1">
        <f>Table_Query_from_OINTLYP134567891011125934[[#This Row],[OIL]]+134</f>
        <v>141</v>
      </c>
      <c r="J60" s="1">
        <f>Table_Query_from_OINTLYP134567891011125934[[#This Row],[WATER]]+4.51</f>
        <v>4.51</v>
      </c>
      <c r="K60" s="1">
        <f>Table_Query_from_OINTLYP134567891011125934[[#This Row],[LIQUID]]+328</f>
        <v>335</v>
      </c>
      <c r="L60" s="165">
        <f>Table_Query_from_OINTLYP134567891011125934[[#This Row],[WATERCUT_PCT]]+3.987</f>
        <v>3.9870000000000001</v>
      </c>
      <c r="M60" s="1">
        <f>Table_Query_from_OINTLYP134567891011125934[[#This Row],[GAS]]+2.632</f>
        <v>2.8820000000000001</v>
      </c>
      <c r="N60" s="1">
        <f>Table_Query_from_OINTLYP1345678910111259342[[#This Row],[GAS]]+Table_Query_from_OINTLYP1345678910111259342[[#This Row],[GAS_LIFT_RATE]]</f>
        <v>3.4240000000000004</v>
      </c>
      <c r="O60" s="1">
        <f>Table_Query_from_OINTLYP134567891011125934[[#This Row],[GAS_LIFT_RATE]]+0.542</f>
        <v>0.54200000000000004</v>
      </c>
      <c r="P60" s="1"/>
      <c r="Q60" s="16">
        <f>Table_Query_from_OINTLYP1345678910111259342[[#This Row],[GAS]]/Table_Query_from_OINTLYP1345678910111259342[[#This Row],[OIL]]*10^6</f>
        <v>20439.716312056738</v>
      </c>
      <c r="R60" s="16">
        <f>Table_Query_from_OINTLYP1345678910111259342[[#This Row],[WATER]]/Table_Query_from_OINTLYP1345678910111259342[[#This Row],[GAS]]</f>
        <v>1.5648854961832059</v>
      </c>
      <c r="S60" s="16">
        <f>Table_Query_from_OINTLYP1345678910111259342[[#This Row],[LIQUID]]/Table_Query_from_OINTLYP1345678910111259342[[#This Row],[GAS]]</f>
        <v>116.23872310895212</v>
      </c>
      <c r="T60" s="1"/>
      <c r="U60" s="3">
        <f>Table_Query_from_OINTLYP1345678910111259342[[#This Row],[GAS]]*1000</f>
        <v>2882</v>
      </c>
      <c r="V60" s="4">
        <f>Table_Query_from_OINTLYP1345678910111259342[[#This Row],[GAS_LIFT_RATE]]*1000</f>
        <v>542</v>
      </c>
      <c r="W60" s="4"/>
      <c r="X60" s="4"/>
      <c r="Y60" s="4"/>
      <c r="AC60" s="112"/>
      <c r="AD60" s="18"/>
      <c r="AE60" s="18"/>
      <c r="AF60" s="18"/>
      <c r="AG60" s="18"/>
      <c r="AH60" s="18"/>
      <c r="AI60" s="18"/>
      <c r="AJ60" s="18"/>
      <c r="AK60" s="18"/>
      <c r="AL60" s="18"/>
      <c r="AM60" s="18"/>
      <c r="AN60" s="18"/>
      <c r="AO60" s="18"/>
      <c r="AP60" s="18"/>
    </row>
    <row r="61" spans="2:42" ht="10.5" x14ac:dyDescent="0.2">
      <c r="B61" s="15">
        <v>41582</v>
      </c>
      <c r="C61" s="1" t="s">
        <v>131</v>
      </c>
      <c r="D61" s="1">
        <v>14</v>
      </c>
      <c r="E61" s="1">
        <f>Table_Query_from_OINTLYP134567891011125934[[#This Row],[CHOKE_1]]+1.13</f>
        <v>100.42999999999999</v>
      </c>
      <c r="F61" s="1">
        <f>Table_Query_from_OINTLYP134567891011125934[[#This Row],[THP]]+37</f>
        <v>237</v>
      </c>
      <c r="G61" s="1">
        <v>84.5</v>
      </c>
      <c r="H61" s="1">
        <f>Table_Query_from_OINTLYP134567891011125934[[#This Row],[CASING_A]]+73</f>
        <v>777</v>
      </c>
      <c r="I61" s="1">
        <f>Table_Query_from_OINTLYP134567891011125934[[#This Row],[OIL]]+134</f>
        <v>139.79</v>
      </c>
      <c r="J61" s="1">
        <f>Table_Query_from_OINTLYP134567891011125934[[#This Row],[WATER]]+4.51</f>
        <v>4.51</v>
      </c>
      <c r="K61" s="1">
        <f>Table_Query_from_OINTLYP134567891011125934[[#This Row],[LIQUID]]+328</f>
        <v>333.79</v>
      </c>
      <c r="L61" s="165">
        <f>Table_Query_from_OINTLYP134567891011125934[[#This Row],[WATERCUT_PCT]]+3.987</f>
        <v>3.9870000000000001</v>
      </c>
      <c r="M61" s="1">
        <f>Table_Query_from_OINTLYP134567891011125934[[#This Row],[GAS]]+2.632</f>
        <v>2.972</v>
      </c>
      <c r="N61" s="1">
        <f>Table_Query_from_OINTLYP1345678910111259342[[#This Row],[GAS]]+Table_Query_from_OINTLYP1345678910111259342[[#This Row],[GAS_LIFT_RATE]]</f>
        <v>3.5140000000000002</v>
      </c>
      <c r="O61" s="1">
        <f>Table_Query_from_OINTLYP134567891011125934[[#This Row],[GAS_LIFT_RATE]]+0.542</f>
        <v>0.54200000000000004</v>
      </c>
      <c r="P61" s="1"/>
      <c r="Q61" s="16">
        <f>Table_Query_from_OINTLYP1345678910111259342[[#This Row],[GAS]]/Table_Query_from_OINTLYP1345678910111259342[[#This Row],[OIL]]*10^6</f>
        <v>21260.462121754059</v>
      </c>
      <c r="R61" s="16">
        <f>Table_Query_from_OINTLYP1345678910111259342[[#This Row],[WATER]]/Table_Query_from_OINTLYP1345678910111259342[[#This Row],[GAS]]</f>
        <v>1.5174966352624495</v>
      </c>
      <c r="S61" s="16">
        <f>Table_Query_from_OINTLYP1345678910111259342[[#This Row],[LIQUID]]/Table_Query_from_OINTLYP1345678910111259342[[#This Row],[GAS]]</f>
        <v>112.31157469717363</v>
      </c>
      <c r="T61" s="1"/>
      <c r="U61" s="3">
        <f>Table_Query_from_OINTLYP1345678910111259342[[#This Row],[GAS]]*1000</f>
        <v>2972</v>
      </c>
      <c r="V61" s="4">
        <f>Table_Query_from_OINTLYP1345678910111259342[[#This Row],[GAS_LIFT_RATE]]*1000</f>
        <v>542</v>
      </c>
      <c r="W61" s="4"/>
      <c r="X61" s="4"/>
      <c r="Y61" s="4"/>
      <c r="AC61" s="112"/>
      <c r="AD61" s="18"/>
      <c r="AE61" s="18"/>
      <c r="AF61" s="18"/>
      <c r="AG61" s="18"/>
      <c r="AH61" s="18"/>
      <c r="AI61" s="18"/>
      <c r="AJ61" s="18"/>
      <c r="AK61" s="18"/>
      <c r="AL61" s="18"/>
      <c r="AM61" s="18"/>
      <c r="AN61" s="18"/>
      <c r="AO61" s="18"/>
      <c r="AP61" s="18"/>
    </row>
    <row r="62" spans="2:42" ht="10.5" x14ac:dyDescent="0.2">
      <c r="B62" s="15">
        <v>41645</v>
      </c>
      <c r="C62" s="1" t="s">
        <v>131</v>
      </c>
      <c r="D62" s="1">
        <v>3</v>
      </c>
      <c r="E62" s="1">
        <f>Table_Query_from_OINTLYP134567891011125934[[#This Row],[CHOKE_1]]+1.13</f>
        <v>100.66</v>
      </c>
      <c r="F62" s="1">
        <f>Table_Query_from_OINTLYP134567891011125934[[#This Row],[THP]]+37</f>
        <v>240.96</v>
      </c>
      <c r="G62" s="1">
        <v>80.83</v>
      </c>
      <c r="H62" s="1">
        <f>Table_Query_from_OINTLYP134567891011125934[[#This Row],[CASING_A]]+73</f>
        <v>941.01</v>
      </c>
      <c r="I62" s="1">
        <f>Table_Query_from_OINTLYP134567891011125934[[#This Row],[OIL]]+134</f>
        <v>137.52000000000001</v>
      </c>
      <c r="J62" s="1">
        <f>Table_Query_from_OINTLYP134567891011125934[[#This Row],[WATER]]+4.51</f>
        <v>4.51</v>
      </c>
      <c r="K62" s="1">
        <f>Table_Query_from_OINTLYP134567891011125934[[#This Row],[LIQUID]]+328</f>
        <v>331.52</v>
      </c>
      <c r="L62" s="165">
        <f>Table_Query_from_OINTLYP134567891011125934[[#This Row],[WATERCUT_PCT]]+3.987</f>
        <v>3.9870000000000001</v>
      </c>
      <c r="M62" s="1">
        <f>Table_Query_from_OINTLYP134567891011125934[[#This Row],[GAS]]+2.632</f>
        <v>2.6320000000000001</v>
      </c>
      <c r="N62" s="1">
        <f>Table_Query_from_OINTLYP1345678910111259342[[#This Row],[GAS]]+Table_Query_from_OINTLYP1345678910111259342[[#This Row],[GAS_LIFT_RATE]]</f>
        <v>3.1740000000000004</v>
      </c>
      <c r="O62" s="1">
        <f>Table_Query_from_OINTLYP134567891011125934[[#This Row],[GAS_LIFT_RATE]]+0.542</f>
        <v>0.54200000000000004</v>
      </c>
      <c r="P62" s="1"/>
      <c r="Q62" s="16">
        <f>Table_Query_from_OINTLYP1345678910111259342[[#This Row],[GAS]]/Table_Query_from_OINTLYP1345678910111259342[[#This Row],[OIL]]*10^6</f>
        <v>19139.034322280397</v>
      </c>
      <c r="R62" s="16">
        <f>Table_Query_from_OINTLYP1345678910111259342[[#This Row],[WATER]]/Table_Query_from_OINTLYP1345678910111259342[[#This Row],[GAS]]</f>
        <v>1.7135258358662613</v>
      </c>
      <c r="S62" s="16">
        <f>Table_Query_from_OINTLYP1345678910111259342[[#This Row],[LIQUID]]/Table_Query_from_OINTLYP1345678910111259342[[#This Row],[GAS]]</f>
        <v>125.95744680851062</v>
      </c>
      <c r="T62" s="1"/>
      <c r="U62" s="3">
        <f>Table_Query_from_OINTLYP1345678910111259342[[#This Row],[GAS]]*1000</f>
        <v>2632</v>
      </c>
      <c r="V62" s="4">
        <f>Table_Query_from_OINTLYP1345678910111259342[[#This Row],[GAS_LIFT_RATE]]*1000</f>
        <v>542</v>
      </c>
      <c r="W62" s="4"/>
      <c r="X62" s="4"/>
      <c r="Y62" s="4"/>
      <c r="AC62" s="112"/>
      <c r="AD62" s="18"/>
      <c r="AE62" s="18"/>
      <c r="AF62" s="18"/>
      <c r="AG62" s="18"/>
      <c r="AH62" s="18"/>
      <c r="AI62" s="18"/>
      <c r="AJ62" s="18"/>
      <c r="AK62" s="18"/>
      <c r="AL62" s="18"/>
      <c r="AM62" s="18"/>
      <c r="AN62" s="18"/>
      <c r="AO62" s="18"/>
      <c r="AP62" s="18"/>
    </row>
    <row r="63" spans="2:42" ht="10.5" x14ac:dyDescent="0.2">
      <c r="B63" s="15">
        <v>41784</v>
      </c>
      <c r="C63" s="1" t="s">
        <v>131</v>
      </c>
      <c r="D63" s="1">
        <v>28</v>
      </c>
      <c r="E63" s="1">
        <f>Table_Query_from_OINTLYP134567891011125934[[#This Row],[CHOKE_1]]+1.13</f>
        <v>100.50999999999999</v>
      </c>
      <c r="F63" s="1">
        <f>Table_Query_from_OINTLYP134567891011125934[[#This Row],[THP]]+37</f>
        <v>216.23</v>
      </c>
      <c r="G63" s="1">
        <v>90.3</v>
      </c>
      <c r="H63" s="1">
        <f>Table_Query_from_OINTLYP134567891011125934[[#This Row],[CASING_A]]+73</f>
        <v>807.4</v>
      </c>
      <c r="I63" s="1">
        <f>Table_Query_from_OINTLYP134567891011125934[[#This Row],[OIL]]+134</f>
        <v>232.28</v>
      </c>
      <c r="J63" s="1">
        <f>Table_Query_from_OINTLYP134567891011125934[[#This Row],[WATER]]+4.51</f>
        <v>4.51</v>
      </c>
      <c r="K63" s="1">
        <f>Table_Query_from_OINTLYP134567891011125934[[#This Row],[LIQUID]]+328</f>
        <v>426.28</v>
      </c>
      <c r="L63" s="165">
        <f>Table_Query_from_OINTLYP134567891011125934[[#This Row],[WATERCUT_PCT]]+3.987</f>
        <v>3.9870000000000001</v>
      </c>
      <c r="M63" s="1">
        <f>Table_Query_from_OINTLYP134567891011125934[[#This Row],[GAS]]+2.632</f>
        <v>2.8920000000000003</v>
      </c>
      <c r="N63" s="1">
        <f>Table_Query_from_OINTLYP1345678910111259342[[#This Row],[GAS]]+Table_Query_from_OINTLYP1345678910111259342[[#This Row],[GAS_LIFT_RATE]]</f>
        <v>3.4340000000000002</v>
      </c>
      <c r="O63" s="1">
        <f>Table_Query_from_OINTLYP134567891011125934[[#This Row],[GAS_LIFT_RATE]]+0.542</f>
        <v>0.54200000000000004</v>
      </c>
      <c r="P63" s="1"/>
      <c r="Q63" s="16">
        <f>Table_Query_from_OINTLYP1345678910111259342[[#This Row],[GAS]]/Table_Query_from_OINTLYP1345678910111259342[[#This Row],[OIL]]*10^6</f>
        <v>12450.490786981232</v>
      </c>
      <c r="R63" s="16">
        <f>Table_Query_from_OINTLYP1345678910111259342[[#This Row],[WATER]]/Table_Query_from_OINTLYP1345678910111259342[[#This Row],[GAS]]</f>
        <v>1.5594744121715074</v>
      </c>
      <c r="S63" s="16">
        <f>Table_Query_from_OINTLYP1345678910111259342[[#This Row],[LIQUID]]/Table_Query_from_OINTLYP1345678910111259342[[#This Row],[GAS]]</f>
        <v>147.39972337482709</v>
      </c>
      <c r="T63" s="1"/>
      <c r="U63" s="3">
        <f>Table_Query_from_OINTLYP1345678910111259342[[#This Row],[GAS]]*1000</f>
        <v>2892.0000000000005</v>
      </c>
      <c r="V63" s="4">
        <f>Table_Query_from_OINTLYP1345678910111259342[[#This Row],[GAS_LIFT_RATE]]*1000</f>
        <v>542</v>
      </c>
      <c r="W63" s="4"/>
      <c r="X63" s="4"/>
      <c r="Y63" s="4"/>
      <c r="AC63" s="112"/>
      <c r="AD63" s="18"/>
      <c r="AE63" s="18"/>
      <c r="AF63" s="18"/>
      <c r="AG63" s="18"/>
      <c r="AH63" s="18"/>
      <c r="AI63" s="18"/>
      <c r="AJ63" s="18"/>
      <c r="AK63" s="18"/>
      <c r="AL63" s="18"/>
      <c r="AM63" s="18"/>
      <c r="AN63" s="18"/>
      <c r="AO63" s="18"/>
      <c r="AP63" s="18"/>
    </row>
    <row r="64" spans="2:42" ht="10.5" x14ac:dyDescent="0.2">
      <c r="B64" s="15">
        <v>41785</v>
      </c>
      <c r="C64" s="1" t="s">
        <v>131</v>
      </c>
      <c r="D64" s="1">
        <v>11</v>
      </c>
      <c r="E64" s="1">
        <f>Table_Query_from_OINTLYP134567891011125934[[#This Row],[CHOKE_1]]+1.13</f>
        <v>100.50999999999999</v>
      </c>
      <c r="F64" s="1">
        <f>Table_Query_from_OINTLYP134567891011125934[[#This Row],[THP]]+37</f>
        <v>212.3</v>
      </c>
      <c r="G64" s="1">
        <v>88</v>
      </c>
      <c r="H64" s="1">
        <f>Table_Query_from_OINTLYP134567891011125934[[#This Row],[CASING_A]]+73</f>
        <v>812</v>
      </c>
      <c r="I64" s="1">
        <f>Table_Query_from_OINTLYP134567891011125934[[#This Row],[OIL]]+134</f>
        <v>183.32</v>
      </c>
      <c r="J64" s="1">
        <f>Table_Query_from_OINTLYP134567891011125934[[#This Row],[WATER]]+4.51</f>
        <v>4.51</v>
      </c>
      <c r="K64" s="1">
        <f>Table_Query_from_OINTLYP134567891011125934[[#This Row],[LIQUID]]+328</f>
        <v>377.32</v>
      </c>
      <c r="L64" s="165">
        <f>Table_Query_from_OINTLYP134567891011125934[[#This Row],[WATERCUT_PCT]]+3.987</f>
        <v>3.9870000000000001</v>
      </c>
      <c r="M64" s="1">
        <f>Table_Query_from_OINTLYP134567891011125934[[#This Row],[GAS]]+2.632</f>
        <v>2.8520000000000003</v>
      </c>
      <c r="N64" s="1">
        <f>Table_Query_from_OINTLYP1345678910111259342[[#This Row],[GAS]]+Table_Query_from_OINTLYP1345678910111259342[[#This Row],[GAS_LIFT_RATE]]</f>
        <v>3.3940000000000001</v>
      </c>
      <c r="O64" s="1">
        <f>Table_Query_from_OINTLYP134567891011125934[[#This Row],[GAS_LIFT_RATE]]+0.542</f>
        <v>0.54200000000000004</v>
      </c>
      <c r="P64" s="1"/>
      <c r="Q64" s="16">
        <f>Table_Query_from_OINTLYP1345678910111259342[[#This Row],[GAS]]/Table_Query_from_OINTLYP1345678910111259342[[#This Row],[OIL]]*10^6</f>
        <v>15557.495090552042</v>
      </c>
      <c r="R64" s="16">
        <f>Table_Query_from_OINTLYP1345678910111259342[[#This Row],[WATER]]/Table_Query_from_OINTLYP1345678910111259342[[#This Row],[GAS]]</f>
        <v>1.5813464235624122</v>
      </c>
      <c r="S64" s="16">
        <f>Table_Query_from_OINTLYP1345678910111259342[[#This Row],[LIQUID]]/Table_Query_from_OINTLYP1345678910111259342[[#This Row],[GAS]]</f>
        <v>132.30014025245441</v>
      </c>
      <c r="T64" s="1"/>
      <c r="U64" s="3">
        <f>Table_Query_from_OINTLYP1345678910111259342[[#This Row],[GAS]]*1000</f>
        <v>2852.0000000000005</v>
      </c>
      <c r="V64" s="4">
        <f>Table_Query_from_OINTLYP1345678910111259342[[#This Row],[GAS_LIFT_RATE]]*1000</f>
        <v>542</v>
      </c>
      <c r="W64" s="4"/>
      <c r="X64" s="4"/>
      <c r="Y64" s="4"/>
      <c r="AC64" s="112"/>
      <c r="AD64" s="18"/>
      <c r="AE64" s="18"/>
      <c r="AF64" s="18"/>
      <c r="AG64" s="18"/>
      <c r="AH64" s="18"/>
      <c r="AI64" s="18"/>
      <c r="AJ64" s="18"/>
      <c r="AK64" s="18"/>
      <c r="AL64" s="18"/>
      <c r="AM64" s="18"/>
      <c r="AN64" s="18"/>
      <c r="AO64" s="18"/>
      <c r="AP64" s="18"/>
    </row>
    <row r="65" spans="2:42" ht="10.5" x14ac:dyDescent="0.2">
      <c r="B65" s="15">
        <v>41796</v>
      </c>
      <c r="C65" s="1" t="s">
        <v>131</v>
      </c>
      <c r="D65" s="1">
        <v>22</v>
      </c>
      <c r="E65" s="1">
        <f>Table_Query_from_OINTLYP134567891011125934[[#This Row],[CHOKE_1]]+1.13</f>
        <v>100.63</v>
      </c>
      <c r="F65" s="1">
        <f>Table_Query_from_OINTLYP134567891011125934[[#This Row],[THP]]+37</f>
        <v>252</v>
      </c>
      <c r="G65" s="1">
        <v>85</v>
      </c>
      <c r="H65" s="1">
        <f>Table_Query_from_OINTLYP134567891011125934[[#This Row],[CASING_A]]+73</f>
        <v>985</v>
      </c>
      <c r="I65" s="1">
        <f>Table_Query_from_OINTLYP134567891011125934[[#This Row],[OIL]]+134</f>
        <v>135.35</v>
      </c>
      <c r="J65" s="1">
        <f>Table_Query_from_OINTLYP134567891011125934[[#This Row],[WATER]]+4.51</f>
        <v>4.51</v>
      </c>
      <c r="K65" s="1">
        <f>Table_Query_from_OINTLYP134567891011125934[[#This Row],[LIQUID]]+328</f>
        <v>329.35</v>
      </c>
      <c r="L65" s="165">
        <f>Table_Query_from_OINTLYP134567891011125934[[#This Row],[WATERCUT_PCT]]+3.987</f>
        <v>3.9870000000000001</v>
      </c>
      <c r="M65" s="1">
        <f>Table_Query_from_OINTLYP134567891011125934[[#This Row],[GAS]]+2.632</f>
        <v>2.6619999999999999</v>
      </c>
      <c r="N65" s="1">
        <f>Table_Query_from_OINTLYP1345678910111259342[[#This Row],[GAS]]+Table_Query_from_OINTLYP1345678910111259342[[#This Row],[GAS_LIFT_RATE]]</f>
        <v>3.2039999999999997</v>
      </c>
      <c r="O65" s="1">
        <f>Table_Query_from_OINTLYP134567891011125934[[#This Row],[GAS_LIFT_RATE]]+0.542</f>
        <v>0.54200000000000004</v>
      </c>
      <c r="P65" s="1"/>
      <c r="Q65" s="16">
        <f>Table_Query_from_OINTLYP1345678910111259342[[#This Row],[GAS]]/Table_Query_from_OINTLYP1345678910111259342[[#This Row],[OIL]]*10^6</f>
        <v>19667.528629479129</v>
      </c>
      <c r="R65" s="16">
        <f>Table_Query_from_OINTLYP1345678910111259342[[#This Row],[WATER]]/Table_Query_from_OINTLYP1345678910111259342[[#This Row],[GAS]]</f>
        <v>1.6942148760330578</v>
      </c>
      <c r="S65" s="16">
        <f>Table_Query_from_OINTLYP1345678910111259342[[#This Row],[LIQUID]]/Table_Query_from_OINTLYP1345678910111259342[[#This Row],[GAS]]</f>
        <v>123.72276483846733</v>
      </c>
      <c r="T65" s="1"/>
      <c r="U65" s="3">
        <f>Table_Query_from_OINTLYP1345678910111259342[[#This Row],[GAS]]*1000</f>
        <v>2662</v>
      </c>
      <c r="V65" s="4">
        <f>Table_Query_from_OINTLYP1345678910111259342[[#This Row],[GAS_LIFT_RATE]]*1000</f>
        <v>542</v>
      </c>
      <c r="W65" s="4"/>
      <c r="X65" s="4"/>
      <c r="Y65" s="4"/>
      <c r="AC65" s="112"/>
      <c r="AD65" s="18"/>
      <c r="AE65" s="18"/>
      <c r="AF65" s="18"/>
      <c r="AG65" s="18"/>
      <c r="AH65" s="18"/>
      <c r="AI65" s="18"/>
      <c r="AJ65" s="18"/>
      <c r="AK65" s="18"/>
      <c r="AL65" s="18"/>
      <c r="AM65" s="18"/>
      <c r="AN65" s="18"/>
      <c r="AO65" s="18"/>
      <c r="AP65" s="18"/>
    </row>
    <row r="66" spans="2:42" ht="10.5" x14ac:dyDescent="0.2">
      <c r="B66" s="15">
        <v>41918</v>
      </c>
      <c r="C66" s="1" t="s">
        <v>131</v>
      </c>
      <c r="D66" s="1">
        <v>15</v>
      </c>
      <c r="E66" s="1">
        <f>Table_Query_from_OINTLYP134567891011125934[[#This Row],[CHOKE_1]]+1.13</f>
        <v>101.13</v>
      </c>
      <c r="F66" s="1">
        <f>Table_Query_from_OINTLYP134567891011125934[[#This Row],[THP]]+37</f>
        <v>284</v>
      </c>
      <c r="G66" s="1">
        <v>83</v>
      </c>
      <c r="H66" s="1">
        <f>Table_Query_from_OINTLYP134567891011125934[[#This Row],[CASING_A]]+73</f>
        <v>1133</v>
      </c>
      <c r="I66" s="1">
        <f>Table_Query_from_OINTLYP134567891011125934[[#This Row],[OIL]]+134</f>
        <v>137.19999999999999</v>
      </c>
      <c r="J66" s="1">
        <f>Table_Query_from_OINTLYP134567891011125934[[#This Row],[WATER]]+4.51</f>
        <v>4.51</v>
      </c>
      <c r="K66" s="1">
        <f>Table_Query_from_OINTLYP134567891011125934[[#This Row],[LIQUID]]+328</f>
        <v>331.2</v>
      </c>
      <c r="L66" s="165">
        <f>Table_Query_from_OINTLYP134567891011125934[[#This Row],[WATERCUT_PCT]]+3.987</f>
        <v>3.9870000000000001</v>
      </c>
      <c r="M66" s="1">
        <f>Table_Query_from_OINTLYP134567891011125934[[#This Row],[GAS]]+2.632</f>
        <v>2.722</v>
      </c>
      <c r="N66" s="1">
        <f>Table_Query_from_OINTLYP1345678910111259342[[#This Row],[GAS]]+Table_Query_from_OINTLYP1345678910111259342[[#This Row],[GAS_LIFT_RATE]]</f>
        <v>3.2640000000000002</v>
      </c>
      <c r="O66" s="1">
        <f>Table_Query_from_OINTLYP134567891011125934[[#This Row],[GAS_LIFT_RATE]]+0.542</f>
        <v>0.54200000000000004</v>
      </c>
      <c r="P66" s="1"/>
      <c r="Q66" s="16">
        <f>Table_Query_from_OINTLYP1345678910111259342[[#This Row],[GAS]]/Table_Query_from_OINTLYP1345678910111259342[[#This Row],[OIL]]*10^6</f>
        <v>19839.650145772597</v>
      </c>
      <c r="R66" s="16">
        <f>Table_Query_from_OINTLYP1345678910111259342[[#This Row],[WATER]]/Table_Query_from_OINTLYP1345678910111259342[[#This Row],[GAS]]</f>
        <v>1.65686994856723</v>
      </c>
      <c r="S66" s="16">
        <f>Table_Query_from_OINTLYP1345678910111259342[[#This Row],[LIQUID]]/Table_Query_from_OINTLYP1345678910111259342[[#This Row],[GAS]]</f>
        <v>121.67523879500366</v>
      </c>
      <c r="T66" s="1"/>
      <c r="U66" s="3">
        <f>Table_Query_from_OINTLYP1345678910111259342[[#This Row],[GAS]]*1000</f>
        <v>2722</v>
      </c>
      <c r="V66" s="4">
        <f>Table_Query_from_OINTLYP1345678910111259342[[#This Row],[GAS_LIFT_RATE]]*1000</f>
        <v>542</v>
      </c>
      <c r="W66" s="4"/>
      <c r="X66" s="4"/>
      <c r="Y66" s="4"/>
      <c r="AC66" s="112"/>
      <c r="AD66" s="18"/>
      <c r="AE66" s="18"/>
      <c r="AF66" s="18"/>
      <c r="AG66" s="18"/>
      <c r="AH66" s="18"/>
      <c r="AI66" s="18"/>
      <c r="AJ66" s="18"/>
      <c r="AK66" s="18"/>
      <c r="AL66" s="18"/>
      <c r="AM66" s="18"/>
      <c r="AN66" s="18"/>
      <c r="AO66" s="18"/>
      <c r="AP66" s="18"/>
    </row>
    <row r="67" spans="2:42" ht="10.5" x14ac:dyDescent="0.2">
      <c r="B67" s="15">
        <v>41931</v>
      </c>
      <c r="C67" s="1" t="s">
        <v>131</v>
      </c>
      <c r="D67" s="1">
        <v>24</v>
      </c>
      <c r="E67" s="1">
        <f>Table_Query_from_OINTLYP134567891011125934[[#This Row],[CHOKE_1]]+1.13</f>
        <v>101.13</v>
      </c>
      <c r="F67" s="1">
        <f>Table_Query_from_OINTLYP134567891011125934[[#This Row],[THP]]+37</f>
        <v>305.8</v>
      </c>
      <c r="G67" s="1">
        <v>87.5</v>
      </c>
      <c r="H67" s="1">
        <f>Table_Query_from_OINTLYP134567891011125934[[#This Row],[CASING_A]]+73</f>
        <v>1133</v>
      </c>
      <c r="I67" s="1">
        <f>Table_Query_from_OINTLYP134567891011125934[[#This Row],[OIL]]+134</f>
        <v>138.82</v>
      </c>
      <c r="J67" s="1">
        <f>Table_Query_from_OINTLYP134567891011125934[[#This Row],[WATER]]+4.51</f>
        <v>4.51</v>
      </c>
      <c r="K67" s="1">
        <f>Table_Query_from_OINTLYP134567891011125934[[#This Row],[LIQUID]]+328</f>
        <v>332.82</v>
      </c>
      <c r="L67" s="165">
        <f>Table_Query_from_OINTLYP134567891011125934[[#This Row],[WATERCUT_PCT]]+3.987</f>
        <v>3.9870000000000001</v>
      </c>
      <c r="M67" s="1">
        <f>Table_Query_from_OINTLYP134567891011125934[[#This Row],[GAS]]+2.632</f>
        <v>2.9319999999999999</v>
      </c>
      <c r="N67" s="1">
        <f>Table_Query_from_OINTLYP1345678910111259342[[#This Row],[GAS]]+Table_Query_from_OINTLYP1345678910111259342[[#This Row],[GAS_LIFT_RATE]]</f>
        <v>3.4740000000000002</v>
      </c>
      <c r="O67" s="1">
        <f>Table_Query_from_OINTLYP134567891011125934[[#This Row],[GAS_LIFT_RATE]]+0.542</f>
        <v>0.54200000000000004</v>
      </c>
      <c r="P67" s="1"/>
      <c r="Q67" s="16">
        <f>Table_Query_from_OINTLYP1345678910111259342[[#This Row],[GAS]]/Table_Query_from_OINTLYP1345678910111259342[[#This Row],[OIL]]*10^6</f>
        <v>21120.875954473417</v>
      </c>
      <c r="R67" s="16">
        <f>Table_Query_from_OINTLYP1345678910111259342[[#This Row],[WATER]]/Table_Query_from_OINTLYP1345678910111259342[[#This Row],[GAS]]</f>
        <v>1.5381991814461118</v>
      </c>
      <c r="S67" s="16">
        <f>Table_Query_from_OINTLYP1345678910111259342[[#This Row],[LIQUID]]/Table_Query_from_OINTLYP1345678910111259342[[#This Row],[GAS]]</f>
        <v>113.51296043656207</v>
      </c>
      <c r="T67" s="1"/>
      <c r="U67" s="3">
        <f>Table_Query_from_OINTLYP1345678910111259342[[#This Row],[GAS]]*1000</f>
        <v>2932</v>
      </c>
      <c r="V67" s="4">
        <f>Table_Query_from_OINTLYP1345678910111259342[[#This Row],[GAS_LIFT_RATE]]*1000</f>
        <v>542</v>
      </c>
      <c r="W67" s="4"/>
      <c r="X67" s="4"/>
      <c r="Y67" s="4"/>
      <c r="AC67" s="112"/>
      <c r="AD67" s="18"/>
      <c r="AE67" s="18"/>
      <c r="AF67" s="18"/>
      <c r="AG67" s="18"/>
      <c r="AH67" s="18"/>
      <c r="AI67" s="18"/>
      <c r="AJ67" s="18"/>
      <c r="AK67" s="18"/>
      <c r="AL67" s="18"/>
      <c r="AM67" s="18"/>
      <c r="AN67" s="18"/>
      <c r="AO67" s="18"/>
      <c r="AP67" s="18"/>
    </row>
    <row r="68" spans="2:42" ht="10.5" x14ac:dyDescent="0.2">
      <c r="B68" s="15">
        <v>41935</v>
      </c>
      <c r="C68" s="1" t="s">
        <v>131</v>
      </c>
      <c r="D68" s="1">
        <v>20</v>
      </c>
      <c r="E68" s="1">
        <f>Table_Query_from_OINTLYP134567891011125934[[#This Row],[CHOKE_1]]+1.13</f>
        <v>101.13</v>
      </c>
      <c r="F68" s="1">
        <f>Table_Query_from_OINTLYP134567891011125934[[#This Row],[THP]]+37</f>
        <v>315.3</v>
      </c>
      <c r="G68" s="1">
        <v>84.6</v>
      </c>
      <c r="H68" s="1">
        <f>Table_Query_from_OINTLYP134567891011125934[[#This Row],[CASING_A]]+73</f>
        <v>1133</v>
      </c>
      <c r="I68" s="1">
        <f>Table_Query_from_OINTLYP134567891011125934[[#This Row],[OIL]]+134</f>
        <v>134</v>
      </c>
      <c r="J68" s="1">
        <f>Table_Query_from_OINTLYP134567891011125934[[#This Row],[WATER]]+4.51</f>
        <v>4.51</v>
      </c>
      <c r="K68" s="1">
        <f>Table_Query_from_OINTLYP134567891011125934[[#This Row],[LIQUID]]+328</f>
        <v>328</v>
      </c>
      <c r="L68" s="165">
        <f>Table_Query_from_OINTLYP134567891011125934[[#This Row],[WATERCUT_PCT]]+3.987</f>
        <v>3.9870000000000001</v>
      </c>
      <c r="M68" s="1">
        <f>Table_Query_from_OINTLYP134567891011125934[[#This Row],[GAS]]+2.632</f>
        <v>2.9420000000000002</v>
      </c>
      <c r="N68" s="1">
        <f>Table_Query_from_OINTLYP1345678910111259342[[#This Row],[GAS]]+Table_Query_from_OINTLYP1345678910111259342[[#This Row],[GAS_LIFT_RATE]]</f>
        <v>3.484</v>
      </c>
      <c r="O68" s="1">
        <f>Table_Query_from_OINTLYP134567891011125934[[#This Row],[GAS_LIFT_RATE]]+0.542</f>
        <v>0.54200000000000004</v>
      </c>
      <c r="P68" s="1"/>
      <c r="Q68" s="16">
        <f>Table_Query_from_OINTLYP1345678910111259342[[#This Row],[GAS]]/Table_Query_from_OINTLYP1345678910111259342[[#This Row],[OIL]]*10^6</f>
        <v>21955.223880597016</v>
      </c>
      <c r="R68" s="16">
        <f>Table_Query_from_OINTLYP1345678910111259342[[#This Row],[WATER]]/Table_Query_from_OINTLYP1345678910111259342[[#This Row],[GAS]]</f>
        <v>1.5329707681849081</v>
      </c>
      <c r="S68" s="16">
        <f>Table_Query_from_OINTLYP1345678910111259342[[#This Row],[LIQUID]]/Table_Query_from_OINTLYP1345678910111259342[[#This Row],[GAS]]</f>
        <v>111.48878314072059</v>
      </c>
      <c r="T68" s="1"/>
      <c r="U68" s="3">
        <f>Table_Query_from_OINTLYP1345678910111259342[[#This Row],[GAS]]*1000</f>
        <v>2942</v>
      </c>
      <c r="V68" s="4">
        <f>Table_Query_from_OINTLYP1345678910111259342[[#This Row],[GAS_LIFT_RATE]]*1000</f>
        <v>542</v>
      </c>
      <c r="W68" s="4"/>
      <c r="X68" s="4"/>
      <c r="Y68" s="4"/>
      <c r="AC68" s="112"/>
      <c r="AD68" s="18"/>
      <c r="AE68" s="18"/>
      <c r="AF68" s="18"/>
      <c r="AG68" s="18"/>
      <c r="AH68" s="18"/>
      <c r="AI68" s="18"/>
      <c r="AJ68" s="18"/>
      <c r="AK68" s="18"/>
      <c r="AL68" s="18"/>
      <c r="AM68" s="18"/>
      <c r="AN68" s="18"/>
      <c r="AO68" s="18"/>
      <c r="AP68" s="18"/>
    </row>
    <row r="69" spans="2:42" ht="10.5" x14ac:dyDescent="0.2">
      <c r="B69" s="15">
        <v>41975</v>
      </c>
      <c r="C69" s="1" t="s">
        <v>131</v>
      </c>
      <c r="D69" s="1">
        <v>23</v>
      </c>
      <c r="E69" s="1">
        <f>Table_Query_from_OINTLYP134567891011125934[[#This Row],[CHOKE_1]]+1.13</f>
        <v>101.13</v>
      </c>
      <c r="F69" s="1">
        <f>Table_Query_from_OINTLYP134567891011125934[[#This Row],[THP]]+37</f>
        <v>251</v>
      </c>
      <c r="G69" s="1">
        <v>84.5</v>
      </c>
      <c r="H69" s="1">
        <f>Table_Query_from_OINTLYP134567891011125934[[#This Row],[CASING_A]]+73</f>
        <v>1133</v>
      </c>
      <c r="I69" s="1">
        <f>Table_Query_from_OINTLYP134567891011125934[[#This Row],[OIL]]+134</f>
        <v>137.26</v>
      </c>
      <c r="J69" s="1">
        <f>Table_Query_from_OINTLYP134567891011125934[[#This Row],[WATER]]+4.51</f>
        <v>4.51</v>
      </c>
      <c r="K69" s="1">
        <f>Table_Query_from_OINTLYP134567891011125934[[#This Row],[LIQUID]]+328</f>
        <v>331.26</v>
      </c>
      <c r="L69" s="165">
        <f>Table_Query_from_OINTLYP134567891011125934[[#This Row],[WATERCUT_PCT]]+3.987</f>
        <v>3.9870000000000001</v>
      </c>
      <c r="M69" s="1">
        <f>Table_Query_from_OINTLYP134567891011125934[[#This Row],[GAS]]+2.632</f>
        <v>2.9820000000000002</v>
      </c>
      <c r="N69" s="1">
        <f>Table_Query_from_OINTLYP1345678910111259342[[#This Row],[GAS]]+Table_Query_from_OINTLYP1345678910111259342[[#This Row],[GAS_LIFT_RATE]]</f>
        <v>3.524</v>
      </c>
      <c r="O69" s="1">
        <f>Table_Query_from_OINTLYP134567891011125934[[#This Row],[GAS_LIFT_RATE]]+0.542</f>
        <v>0.54200000000000004</v>
      </c>
      <c r="P69" s="1"/>
      <c r="Q69" s="16">
        <f>Table_Query_from_OINTLYP1345678910111259342[[#This Row],[GAS]]/Table_Query_from_OINTLYP1345678910111259342[[#This Row],[OIL]]*10^6</f>
        <v>21725.193064257615</v>
      </c>
      <c r="R69" s="16">
        <f>Table_Query_from_OINTLYP1345678910111259342[[#This Row],[WATER]]/Table_Query_from_OINTLYP1345678910111259342[[#This Row],[GAS]]</f>
        <v>1.5124077800134137</v>
      </c>
      <c r="S69" s="16">
        <f>Table_Query_from_OINTLYP1345678910111259342[[#This Row],[LIQUID]]/Table_Query_from_OINTLYP1345678910111259342[[#This Row],[GAS]]</f>
        <v>111.08651911468812</v>
      </c>
      <c r="T69" s="1"/>
      <c r="U69" s="3">
        <f>Table_Query_from_OINTLYP1345678910111259342[[#This Row],[GAS]]*1000</f>
        <v>2982</v>
      </c>
      <c r="V69" s="4">
        <f>Table_Query_from_OINTLYP1345678910111259342[[#This Row],[GAS_LIFT_RATE]]*1000</f>
        <v>542</v>
      </c>
      <c r="W69" s="4"/>
      <c r="X69" s="4"/>
      <c r="Y69" s="4"/>
      <c r="AC69" s="112"/>
      <c r="AD69" s="18"/>
      <c r="AE69" s="18"/>
      <c r="AF69" s="18"/>
      <c r="AG69" s="18"/>
      <c r="AH69" s="18"/>
      <c r="AI69" s="18"/>
      <c r="AJ69" s="18"/>
      <c r="AK69" s="18"/>
      <c r="AL69" s="18"/>
      <c r="AM69" s="18"/>
      <c r="AN69" s="18"/>
      <c r="AO69" s="18"/>
      <c r="AP69" s="18"/>
    </row>
    <row r="70" spans="2:42" ht="10.5" x14ac:dyDescent="0.2">
      <c r="B70" s="15">
        <v>42030</v>
      </c>
      <c r="C70" s="1" t="s">
        <v>131</v>
      </c>
      <c r="D70" s="1">
        <v>16</v>
      </c>
      <c r="E70" s="1">
        <f>Table_Query_from_OINTLYP134567891011125934[[#This Row],[CHOKE_1]]+1.13</f>
        <v>101.13</v>
      </c>
      <c r="F70" s="1">
        <f>Table_Query_from_OINTLYP134567891011125934[[#This Row],[THP]]+37</f>
        <v>228.7</v>
      </c>
      <c r="G70" s="1">
        <v>80</v>
      </c>
      <c r="H70" s="1">
        <f>Table_Query_from_OINTLYP134567891011125934[[#This Row],[CASING_A]]+73</f>
        <v>1133</v>
      </c>
      <c r="I70" s="1">
        <f>Table_Query_from_OINTLYP134567891011125934[[#This Row],[OIL]]+134</f>
        <v>137.91</v>
      </c>
      <c r="J70" s="1">
        <f>Table_Query_from_OINTLYP134567891011125934[[#This Row],[WATER]]+4.51</f>
        <v>4.51</v>
      </c>
      <c r="K70" s="1">
        <f>Table_Query_from_OINTLYP134567891011125934[[#This Row],[LIQUID]]+328</f>
        <v>331.91</v>
      </c>
      <c r="L70" s="165">
        <f>Table_Query_from_OINTLYP134567891011125934[[#This Row],[WATERCUT_PCT]]+3.987</f>
        <v>3.9870000000000001</v>
      </c>
      <c r="M70" s="1">
        <f>Table_Query_from_OINTLYP134567891011125934[[#This Row],[GAS]]+2.632</f>
        <v>2.6360000000000001</v>
      </c>
      <c r="N70" s="1">
        <f>Table_Query_from_OINTLYP1345678910111259342[[#This Row],[GAS]]+Table_Query_from_OINTLYP1345678910111259342[[#This Row],[GAS_LIFT_RATE]]</f>
        <v>3.1779999999999999</v>
      </c>
      <c r="O70" s="1">
        <f>Table_Query_from_OINTLYP134567891011125934[[#This Row],[GAS_LIFT_RATE]]+0.542</f>
        <v>0.54200000000000004</v>
      </c>
      <c r="P70" s="1"/>
      <c r="Q70" s="16">
        <f>Table_Query_from_OINTLYP1345678910111259342[[#This Row],[GAS]]/Table_Query_from_OINTLYP1345678910111259342[[#This Row],[OIL]]*10^6</f>
        <v>19113.914872017984</v>
      </c>
      <c r="R70" s="16">
        <f>Table_Query_from_OINTLYP1345678910111259342[[#This Row],[WATER]]/Table_Query_from_OINTLYP1345678910111259342[[#This Row],[GAS]]</f>
        <v>1.71092564491654</v>
      </c>
      <c r="S70" s="16">
        <f>Table_Query_from_OINTLYP1345678910111259342[[#This Row],[LIQUID]]/Table_Query_from_OINTLYP1345678910111259342[[#This Row],[GAS]]</f>
        <v>125.91426403641881</v>
      </c>
      <c r="T70" s="1"/>
      <c r="U70" s="3">
        <f>Table_Query_from_OINTLYP1345678910111259342[[#This Row],[GAS]]*1000</f>
        <v>2636</v>
      </c>
      <c r="V70" s="4">
        <f>Table_Query_from_OINTLYP1345678910111259342[[#This Row],[GAS_LIFT_RATE]]*1000</f>
        <v>542</v>
      </c>
      <c r="W70" s="4"/>
      <c r="X70" s="4"/>
      <c r="Y70" s="4"/>
      <c r="AC70" s="112"/>
      <c r="AD70" s="18"/>
      <c r="AE70" s="18"/>
      <c r="AF70" s="18"/>
      <c r="AG70" s="18"/>
      <c r="AH70" s="18"/>
      <c r="AI70" s="18"/>
      <c r="AJ70" s="18"/>
      <c r="AK70" s="18"/>
      <c r="AL70" s="18"/>
      <c r="AM70" s="18"/>
      <c r="AN70" s="18"/>
      <c r="AO70" s="18"/>
      <c r="AP70" s="18"/>
    </row>
    <row r="71" spans="2:42" ht="10.5" x14ac:dyDescent="0.2">
      <c r="B71" s="15">
        <v>42142</v>
      </c>
      <c r="C71" s="1" t="s">
        <v>131</v>
      </c>
      <c r="D71" s="1">
        <v>24</v>
      </c>
      <c r="E71" s="1">
        <f>Table_Query_from_OINTLYP134567891011125934[[#This Row],[CHOKE_1]]+1.13</f>
        <v>101.13</v>
      </c>
      <c r="F71" s="1">
        <f>Table_Query_from_OINTLYP134567891011125934[[#This Row],[THP]]+37</f>
        <v>215</v>
      </c>
      <c r="G71" s="1">
        <v>85.3</v>
      </c>
      <c r="H71" s="1">
        <f>Table_Query_from_OINTLYP134567891011125934[[#This Row],[CASING_A]]+73</f>
        <v>1133</v>
      </c>
      <c r="I71" s="1">
        <f>Table_Query_from_OINTLYP134567891011125934[[#This Row],[OIL]]+134</f>
        <v>138.84</v>
      </c>
      <c r="J71" s="1">
        <f>Table_Query_from_OINTLYP134567891011125934[[#This Row],[WATER]]+4.51</f>
        <v>4.51</v>
      </c>
      <c r="K71" s="1">
        <f>Table_Query_from_OINTLYP134567891011125934[[#This Row],[LIQUID]]+328</f>
        <v>332.84</v>
      </c>
      <c r="L71" s="165">
        <f>Table_Query_from_OINTLYP134567891011125934[[#This Row],[WATERCUT_PCT]]+3.987</f>
        <v>3.9870000000000001</v>
      </c>
      <c r="M71" s="1">
        <f>Table_Query_from_OINTLYP134567891011125934[[#This Row],[GAS]]+2.632</f>
        <v>2.637</v>
      </c>
      <c r="N71" s="1">
        <f>Table_Query_from_OINTLYP1345678910111259342[[#This Row],[GAS]]+Table_Query_from_OINTLYP1345678910111259342[[#This Row],[GAS_LIFT_RATE]]</f>
        <v>3.1790000000000003</v>
      </c>
      <c r="O71" s="1">
        <f>Table_Query_from_OINTLYP134567891011125934[[#This Row],[GAS_LIFT_RATE]]+0.542</f>
        <v>0.54200000000000004</v>
      </c>
      <c r="P71" s="1"/>
      <c r="Q71" s="16">
        <f>Table_Query_from_OINTLYP1345678910111259342[[#This Row],[GAS]]/Table_Query_from_OINTLYP1345678910111259342[[#This Row],[OIL]]*10^6</f>
        <v>18993.085566119273</v>
      </c>
      <c r="R71" s="16">
        <f>Table_Query_from_OINTLYP1345678910111259342[[#This Row],[WATER]]/Table_Query_from_OINTLYP1345678910111259342[[#This Row],[GAS]]</f>
        <v>1.7102768297307545</v>
      </c>
      <c r="S71" s="16">
        <f>Table_Query_from_OINTLYP1345678910111259342[[#This Row],[LIQUID]]/Table_Query_from_OINTLYP1345678910111259342[[#This Row],[GAS]]</f>
        <v>126.21918847174818</v>
      </c>
      <c r="T71" s="1"/>
      <c r="U71" s="3">
        <f>Table_Query_from_OINTLYP1345678910111259342[[#This Row],[GAS]]*1000</f>
        <v>2637</v>
      </c>
      <c r="V71" s="4">
        <f>Table_Query_from_OINTLYP1345678910111259342[[#This Row],[GAS_LIFT_RATE]]*1000</f>
        <v>542</v>
      </c>
      <c r="W71" s="4"/>
      <c r="X71" s="4"/>
      <c r="Y71" s="4"/>
      <c r="AC71" s="112"/>
      <c r="AD71" s="18"/>
      <c r="AE71" s="18"/>
      <c r="AF71" s="18"/>
      <c r="AG71" s="18"/>
      <c r="AH71" s="18"/>
      <c r="AI71" s="18"/>
      <c r="AJ71" s="18"/>
      <c r="AK71" s="18"/>
      <c r="AL71" s="18"/>
      <c r="AM71" s="18"/>
      <c r="AN71" s="18"/>
      <c r="AO71" s="18"/>
      <c r="AP71" s="18"/>
    </row>
    <row r="72" spans="2:42" ht="10.5" x14ac:dyDescent="0.2">
      <c r="B72" s="15">
        <v>42151</v>
      </c>
      <c r="C72" s="1" t="s">
        <v>131</v>
      </c>
      <c r="D72" s="1">
        <v>16</v>
      </c>
      <c r="E72" s="1">
        <f>Table_Query_from_OINTLYP134567891011125934[[#This Row],[CHOKE_1]]+1.13</f>
        <v>101.13</v>
      </c>
      <c r="F72" s="1">
        <f>Table_Query_from_OINTLYP134567891011125934[[#This Row],[THP]]+37</f>
        <v>268.18</v>
      </c>
      <c r="G72" s="1">
        <v>87.4</v>
      </c>
      <c r="H72" s="1">
        <f>Table_Query_from_OINTLYP134567891011125934[[#This Row],[CASING_A]]+73</f>
        <v>1133</v>
      </c>
      <c r="I72" s="1">
        <f>Table_Query_from_OINTLYP134567891011125934[[#This Row],[OIL]]+134</f>
        <v>136.84</v>
      </c>
      <c r="J72" s="1">
        <f>Table_Query_from_OINTLYP134567891011125934[[#This Row],[WATER]]+4.51</f>
        <v>4.51</v>
      </c>
      <c r="K72" s="1">
        <f>Table_Query_from_OINTLYP134567891011125934[[#This Row],[LIQUID]]+328</f>
        <v>330.84</v>
      </c>
      <c r="L72" s="165">
        <f>Table_Query_from_OINTLYP134567891011125934[[#This Row],[WATERCUT_PCT]]+3.987</f>
        <v>3.9870000000000001</v>
      </c>
      <c r="M72" s="1">
        <f>Table_Query_from_OINTLYP134567891011125934[[#This Row],[GAS]]+2.632</f>
        <v>2.6350000000000002</v>
      </c>
      <c r="N72" s="1">
        <f>Table_Query_from_OINTLYP1345678910111259342[[#This Row],[GAS]]+Table_Query_from_OINTLYP1345678910111259342[[#This Row],[GAS_LIFT_RATE]]</f>
        <v>3.1770000000000005</v>
      </c>
      <c r="O72" s="1">
        <f>Table_Query_from_OINTLYP134567891011125934[[#This Row],[GAS_LIFT_RATE]]+0.542</f>
        <v>0.54200000000000004</v>
      </c>
      <c r="P72" s="1"/>
      <c r="Q72" s="16">
        <f>Table_Query_from_OINTLYP1345678910111259342[[#This Row],[GAS]]/Table_Query_from_OINTLYP1345678910111259342[[#This Row],[OIL]]*10^6</f>
        <v>19256.065477930431</v>
      </c>
      <c r="R72" s="16">
        <f>Table_Query_from_OINTLYP1345678910111259342[[#This Row],[WATER]]/Table_Query_from_OINTLYP1345678910111259342[[#This Row],[GAS]]</f>
        <v>1.7115749525616697</v>
      </c>
      <c r="S72" s="16">
        <f>Table_Query_from_OINTLYP1345678910111259342[[#This Row],[LIQUID]]/Table_Query_from_OINTLYP1345678910111259342[[#This Row],[GAS]]</f>
        <v>125.5559772296015</v>
      </c>
      <c r="T72" s="1"/>
      <c r="U72" s="3">
        <f>Table_Query_from_OINTLYP1345678910111259342[[#This Row],[GAS]]*1000</f>
        <v>2635.0000000000005</v>
      </c>
      <c r="V72" s="4">
        <f>Table_Query_from_OINTLYP1345678910111259342[[#This Row],[GAS_LIFT_RATE]]*1000</f>
        <v>542</v>
      </c>
      <c r="W72" s="4"/>
      <c r="X72" s="4"/>
      <c r="Y72" s="4"/>
      <c r="AC72" s="112"/>
      <c r="AD72" s="18"/>
      <c r="AE72" s="18"/>
      <c r="AF72" s="18"/>
      <c r="AG72" s="18"/>
      <c r="AH72" s="18"/>
      <c r="AI72" s="18"/>
      <c r="AJ72" s="18"/>
      <c r="AK72" s="18"/>
      <c r="AL72" s="18"/>
      <c r="AM72" s="18"/>
      <c r="AN72" s="18"/>
      <c r="AO72" s="18"/>
      <c r="AP72" s="18"/>
    </row>
    <row r="73" spans="2:42" ht="10.5" x14ac:dyDescent="0.2">
      <c r="B73" s="15">
        <v>42163</v>
      </c>
      <c r="C73" s="1" t="s">
        <v>131</v>
      </c>
      <c r="D73" s="1">
        <v>19</v>
      </c>
      <c r="E73" s="1">
        <f>Table_Query_from_OINTLYP134567891011125934[[#This Row],[CHOKE_1]]+1.13</f>
        <v>101.13</v>
      </c>
      <c r="F73" s="1">
        <f>Table_Query_from_OINTLYP134567891011125934[[#This Row],[THP]]+37</f>
        <v>291.58000000000004</v>
      </c>
      <c r="G73" s="1">
        <v>86.36</v>
      </c>
      <c r="H73" s="1">
        <f>Table_Query_from_OINTLYP134567891011125934[[#This Row],[CASING_A]]+73</f>
        <v>1133</v>
      </c>
      <c r="I73" s="1">
        <f>Table_Query_from_OINTLYP134567891011125934[[#This Row],[OIL]]+134</f>
        <v>142.91</v>
      </c>
      <c r="J73" s="1">
        <f>Table_Query_from_OINTLYP134567891011125934[[#This Row],[WATER]]+4.51</f>
        <v>4.51</v>
      </c>
      <c r="K73" s="1">
        <f>Table_Query_from_OINTLYP134567891011125934[[#This Row],[LIQUID]]+328</f>
        <v>336.91</v>
      </c>
      <c r="L73" s="165">
        <f>Table_Query_from_OINTLYP134567891011125934[[#This Row],[WATERCUT_PCT]]+3.987</f>
        <v>3.9870000000000001</v>
      </c>
      <c r="M73" s="1">
        <f>Table_Query_from_OINTLYP134567891011125934[[#This Row],[GAS]]+2.632</f>
        <v>2.641</v>
      </c>
      <c r="N73" s="1">
        <f>Table_Query_from_OINTLYP1345678910111259342[[#This Row],[GAS]]+Table_Query_from_OINTLYP1345678910111259342[[#This Row],[GAS_LIFT_RATE]]</f>
        <v>3.1829999999999998</v>
      </c>
      <c r="O73" s="1">
        <f>Table_Query_from_OINTLYP134567891011125934[[#This Row],[GAS_LIFT_RATE]]+0.542</f>
        <v>0.54200000000000004</v>
      </c>
      <c r="P73" s="1"/>
      <c r="Q73" s="16">
        <f>Table_Query_from_OINTLYP1345678910111259342[[#This Row],[GAS]]/Table_Query_from_OINTLYP1345678910111259342[[#This Row],[OIL]]*10^6</f>
        <v>18480.162339934224</v>
      </c>
      <c r="R73" s="16">
        <f>Table_Query_from_OINTLYP1345678910111259342[[#This Row],[WATER]]/Table_Query_from_OINTLYP1345678910111259342[[#This Row],[GAS]]</f>
        <v>1.7076864823930329</v>
      </c>
      <c r="S73" s="16">
        <f>Table_Query_from_OINTLYP1345678910111259342[[#This Row],[LIQUID]]/Table_Query_from_OINTLYP1345678910111259342[[#This Row],[GAS]]</f>
        <v>127.56910261264673</v>
      </c>
      <c r="T73" s="1"/>
      <c r="U73" s="3">
        <f>Table_Query_from_OINTLYP1345678910111259342[[#This Row],[GAS]]*1000</f>
        <v>2641</v>
      </c>
      <c r="V73" s="4">
        <f>Table_Query_from_OINTLYP1345678910111259342[[#This Row],[GAS_LIFT_RATE]]*1000</f>
        <v>542</v>
      </c>
      <c r="W73" s="4"/>
      <c r="X73" s="4"/>
      <c r="Y73" s="4"/>
      <c r="AC73" s="112"/>
      <c r="AD73" s="18"/>
      <c r="AE73" s="18"/>
      <c r="AF73" s="18"/>
      <c r="AG73" s="18"/>
      <c r="AH73" s="18"/>
      <c r="AI73" s="18"/>
      <c r="AJ73" s="18"/>
      <c r="AK73" s="18"/>
      <c r="AL73" s="18"/>
      <c r="AM73" s="18"/>
      <c r="AN73" s="18"/>
      <c r="AO73" s="18"/>
      <c r="AP73" s="18"/>
    </row>
    <row r="74" spans="2:42" ht="10.5" x14ac:dyDescent="0.2">
      <c r="B74" s="15">
        <v>42170</v>
      </c>
      <c r="C74" s="1" t="s">
        <v>131</v>
      </c>
      <c r="D74" s="1">
        <v>24</v>
      </c>
      <c r="E74" s="1">
        <f>Table_Query_from_OINTLYP134567891011125934[[#This Row],[CHOKE_1]]+1.13</f>
        <v>101.13</v>
      </c>
      <c r="F74" s="1">
        <f>Table_Query_from_OINTLYP134567891011125934[[#This Row],[THP]]+37</f>
        <v>284</v>
      </c>
      <c r="G74" s="1">
        <v>83.76</v>
      </c>
      <c r="H74" s="1">
        <f>Table_Query_from_OINTLYP134567891011125934[[#This Row],[CASING_A]]+73</f>
        <v>1133</v>
      </c>
      <c r="I74" s="1">
        <f>Table_Query_from_OINTLYP134567891011125934[[#This Row],[OIL]]+134</f>
        <v>136.53</v>
      </c>
      <c r="J74" s="1">
        <f>Table_Query_from_OINTLYP134567891011125934[[#This Row],[WATER]]+4.51</f>
        <v>4.51</v>
      </c>
      <c r="K74" s="1">
        <f>Table_Query_from_OINTLYP134567891011125934[[#This Row],[LIQUID]]+328</f>
        <v>330.53</v>
      </c>
      <c r="L74" s="165">
        <f>Table_Query_from_OINTLYP134567891011125934[[#This Row],[WATERCUT_PCT]]+3.987</f>
        <v>3.9870000000000001</v>
      </c>
      <c r="M74" s="1">
        <f>Table_Query_from_OINTLYP134567891011125934[[#This Row],[GAS]]+2.632</f>
        <v>2.6350000000000002</v>
      </c>
      <c r="N74" s="1">
        <f>Table_Query_from_OINTLYP1345678910111259342[[#This Row],[GAS]]+Table_Query_from_OINTLYP1345678910111259342[[#This Row],[GAS_LIFT_RATE]]</f>
        <v>3.1770000000000005</v>
      </c>
      <c r="O74" s="1">
        <f>Table_Query_from_OINTLYP134567891011125934[[#This Row],[GAS_LIFT_RATE]]+0.542</f>
        <v>0.54200000000000004</v>
      </c>
      <c r="P74" s="1"/>
      <c r="Q74" s="16">
        <f>Table_Query_from_OINTLYP1345678910111259342[[#This Row],[GAS]]/Table_Query_from_OINTLYP1345678910111259342[[#This Row],[OIL]]*10^6</f>
        <v>19299.787592470519</v>
      </c>
      <c r="R74" s="16">
        <f>Table_Query_from_OINTLYP1345678910111259342[[#This Row],[WATER]]/Table_Query_from_OINTLYP1345678910111259342[[#This Row],[GAS]]</f>
        <v>1.7115749525616697</v>
      </c>
      <c r="S74" s="16">
        <f>Table_Query_from_OINTLYP1345678910111259342[[#This Row],[LIQUID]]/Table_Query_from_OINTLYP1345678910111259342[[#This Row],[GAS]]</f>
        <v>125.43833017077797</v>
      </c>
      <c r="T74" s="1"/>
      <c r="U74" s="3">
        <f>Table_Query_from_OINTLYP1345678910111259342[[#This Row],[GAS]]*1000</f>
        <v>2635.0000000000005</v>
      </c>
      <c r="V74" s="4">
        <f>Table_Query_from_OINTLYP1345678910111259342[[#This Row],[GAS_LIFT_RATE]]*1000</f>
        <v>542</v>
      </c>
      <c r="W74" s="4"/>
      <c r="X74" s="4"/>
      <c r="Y74" s="4"/>
      <c r="AC74" s="112"/>
      <c r="AD74" s="18"/>
      <c r="AE74" s="18"/>
      <c r="AF74" s="18"/>
      <c r="AG74" s="18"/>
      <c r="AH74" s="18"/>
      <c r="AI74" s="18"/>
      <c r="AJ74" s="18"/>
      <c r="AK74" s="18"/>
      <c r="AL74" s="18"/>
      <c r="AM74" s="18"/>
      <c r="AN74" s="18"/>
      <c r="AO74" s="18"/>
      <c r="AP74" s="18"/>
    </row>
    <row r="75" spans="2:42" ht="10.5" x14ac:dyDescent="0.2">
      <c r="B75" s="15">
        <v>42186</v>
      </c>
      <c r="C75" s="1" t="s">
        <v>131</v>
      </c>
      <c r="D75" s="1">
        <v>24</v>
      </c>
      <c r="E75" s="1">
        <f>Table_Query_from_OINTLYP134567891011125934[[#This Row],[CHOKE_1]]+1.13</f>
        <v>101.13</v>
      </c>
      <c r="F75" s="1">
        <f>Table_Query_from_OINTLYP134567891011125934[[#This Row],[THP]]+37</f>
        <v>286.39</v>
      </c>
      <c r="G75" s="1">
        <v>85.31</v>
      </c>
      <c r="H75" s="1">
        <f>Table_Query_from_OINTLYP134567891011125934[[#This Row],[CASING_A]]+73</f>
        <v>1133</v>
      </c>
      <c r="I75" s="1">
        <f>Table_Query_from_OINTLYP134567891011125934[[#This Row],[OIL]]+134</f>
        <v>137.19999999999999</v>
      </c>
      <c r="J75" s="1">
        <f>Table_Query_from_OINTLYP134567891011125934[[#This Row],[WATER]]+4.51</f>
        <v>4.51</v>
      </c>
      <c r="K75" s="1">
        <f>Table_Query_from_OINTLYP134567891011125934[[#This Row],[LIQUID]]+328</f>
        <v>331.2</v>
      </c>
      <c r="L75" s="165">
        <f>Table_Query_from_OINTLYP134567891011125934[[#This Row],[WATERCUT_PCT]]+3.987</f>
        <v>3.9870000000000001</v>
      </c>
      <c r="M75" s="1">
        <f>Table_Query_from_OINTLYP134567891011125934[[#This Row],[GAS]]+2.632</f>
        <v>2.6350000000000002</v>
      </c>
      <c r="N75" s="1">
        <f>Table_Query_from_OINTLYP1345678910111259342[[#This Row],[GAS]]+Table_Query_from_OINTLYP1345678910111259342[[#This Row],[GAS_LIFT_RATE]]</f>
        <v>3.1770000000000005</v>
      </c>
      <c r="O75" s="1">
        <f>Table_Query_from_OINTLYP134567891011125934[[#This Row],[GAS_LIFT_RATE]]+0.542</f>
        <v>0.54200000000000004</v>
      </c>
      <c r="P75" s="1"/>
      <c r="Q75" s="16">
        <f>Table_Query_from_OINTLYP1345678910111259342[[#This Row],[GAS]]/Table_Query_from_OINTLYP1345678910111259342[[#This Row],[OIL]]*10^6</f>
        <v>19205.539358600588</v>
      </c>
      <c r="R75" s="16">
        <f>Table_Query_from_OINTLYP1345678910111259342[[#This Row],[WATER]]/Table_Query_from_OINTLYP1345678910111259342[[#This Row],[GAS]]</f>
        <v>1.7115749525616697</v>
      </c>
      <c r="S75" s="16">
        <f>Table_Query_from_OINTLYP1345678910111259342[[#This Row],[LIQUID]]/Table_Query_from_OINTLYP1345678910111259342[[#This Row],[GAS]]</f>
        <v>125.69259962049334</v>
      </c>
      <c r="T75" s="1"/>
      <c r="U75" s="3">
        <f>Table_Query_from_OINTLYP1345678910111259342[[#This Row],[GAS]]*1000</f>
        <v>2635.0000000000005</v>
      </c>
      <c r="V75" s="4">
        <f>Table_Query_from_OINTLYP1345678910111259342[[#This Row],[GAS_LIFT_RATE]]*1000</f>
        <v>542</v>
      </c>
      <c r="W75" s="4"/>
      <c r="X75" s="4"/>
      <c r="Y75" s="4"/>
      <c r="AC75" s="112"/>
      <c r="AD75" s="18"/>
      <c r="AE75" s="18"/>
      <c r="AF75" s="18"/>
      <c r="AG75" s="18"/>
      <c r="AH75" s="18"/>
      <c r="AI75" s="18"/>
      <c r="AJ75" s="18"/>
      <c r="AK75" s="18"/>
      <c r="AL75" s="18"/>
      <c r="AM75" s="18"/>
      <c r="AN75" s="18"/>
      <c r="AO75" s="18"/>
      <c r="AP75" s="18"/>
    </row>
    <row r="76" spans="2:42" ht="10.5" x14ac:dyDescent="0.2">
      <c r="B76" s="15">
        <v>42187</v>
      </c>
      <c r="C76" s="1" t="s">
        <v>131</v>
      </c>
      <c r="D76" s="1">
        <v>16.5</v>
      </c>
      <c r="E76" s="1">
        <f>Table_Query_from_OINTLYP134567891011125934[[#This Row],[CHOKE_1]]+1.13</f>
        <v>101.13</v>
      </c>
      <c r="F76" s="1">
        <f>Table_Query_from_OINTLYP134567891011125934[[#This Row],[THP]]+37</f>
        <v>284.83000000000004</v>
      </c>
      <c r="G76" s="1">
        <v>85.61</v>
      </c>
      <c r="H76" s="1">
        <f>Table_Query_from_OINTLYP134567891011125934[[#This Row],[CASING_A]]+73</f>
        <v>1133</v>
      </c>
      <c r="I76" s="1">
        <f>Table_Query_from_OINTLYP134567891011125934[[#This Row],[OIL]]+134</f>
        <v>146.77000000000001</v>
      </c>
      <c r="J76" s="1">
        <f>Table_Query_from_OINTLYP134567891011125934[[#This Row],[WATER]]+4.51</f>
        <v>4.51</v>
      </c>
      <c r="K76" s="1">
        <f>Table_Query_from_OINTLYP134567891011125934[[#This Row],[LIQUID]]+328</f>
        <v>340.77</v>
      </c>
      <c r="L76" s="165">
        <f>Table_Query_from_OINTLYP134567891011125934[[#This Row],[WATERCUT_PCT]]+3.987</f>
        <v>3.9870000000000001</v>
      </c>
      <c r="M76" s="1">
        <f>Table_Query_from_OINTLYP134567891011125934[[#This Row],[GAS]]+2.632</f>
        <v>2.645</v>
      </c>
      <c r="N76" s="1">
        <f>Table_Query_from_OINTLYP1345678910111259342[[#This Row],[GAS]]+Table_Query_from_OINTLYP1345678910111259342[[#This Row],[GAS_LIFT_RATE]]</f>
        <v>3.1870000000000003</v>
      </c>
      <c r="O76" s="1">
        <f>Table_Query_from_OINTLYP134567891011125934[[#This Row],[GAS_LIFT_RATE]]+0.542</f>
        <v>0.54200000000000004</v>
      </c>
      <c r="P76" s="1"/>
      <c r="Q76" s="16">
        <f>Table_Query_from_OINTLYP1345678910111259342[[#This Row],[GAS]]/Table_Query_from_OINTLYP1345678910111259342[[#This Row],[OIL]]*10^6</f>
        <v>18021.394017851057</v>
      </c>
      <c r="R76" s="16">
        <f>Table_Query_from_OINTLYP1345678910111259342[[#This Row],[WATER]]/Table_Query_from_OINTLYP1345678910111259342[[#This Row],[GAS]]</f>
        <v>1.7051039697542532</v>
      </c>
      <c r="S76" s="16">
        <f>Table_Query_from_OINTLYP1345678910111259342[[#This Row],[LIQUID]]/Table_Query_from_OINTLYP1345678910111259342[[#This Row],[GAS]]</f>
        <v>128.83553875236294</v>
      </c>
      <c r="T76" s="1"/>
      <c r="U76" s="3">
        <f>Table_Query_from_OINTLYP1345678910111259342[[#This Row],[GAS]]*1000</f>
        <v>2645</v>
      </c>
      <c r="V76" s="4">
        <f>Table_Query_from_OINTLYP1345678910111259342[[#This Row],[GAS_LIFT_RATE]]*1000</f>
        <v>542</v>
      </c>
      <c r="W76" s="4"/>
      <c r="X76" s="4"/>
      <c r="Y76" s="4"/>
      <c r="AC76" s="112"/>
      <c r="AD76" s="18"/>
      <c r="AE76" s="18"/>
      <c r="AF76" s="18"/>
      <c r="AG76" s="18"/>
      <c r="AH76" s="18"/>
      <c r="AI76" s="18"/>
      <c r="AJ76" s="18"/>
      <c r="AK76" s="18"/>
      <c r="AL76" s="18"/>
      <c r="AM76" s="18"/>
      <c r="AN76" s="18"/>
      <c r="AO76" s="18"/>
      <c r="AP76" s="18"/>
    </row>
    <row r="77" spans="2:42" ht="10.5" x14ac:dyDescent="0.2">
      <c r="B77" s="15">
        <v>42284</v>
      </c>
      <c r="C77" s="1" t="s">
        <v>131</v>
      </c>
      <c r="D77" s="1">
        <v>24</v>
      </c>
      <c r="E77" s="1">
        <f>Table_Query_from_OINTLYP134567891011125934[[#This Row],[CHOKE_1]]+1.13</f>
        <v>101.13</v>
      </c>
      <c r="F77" s="1">
        <f>Table_Query_from_OINTLYP134567891011125934[[#This Row],[THP]]+37</f>
        <v>243</v>
      </c>
      <c r="G77" s="1">
        <v>87</v>
      </c>
      <c r="H77" s="1">
        <f>Table_Query_from_OINTLYP134567891011125934[[#This Row],[CASING_A]]+73</f>
        <v>623</v>
      </c>
      <c r="I77" s="1">
        <f>Table_Query_from_OINTLYP134567891011125934[[#This Row],[OIL]]+134</f>
        <v>272.13</v>
      </c>
      <c r="J77" s="1">
        <f>Table_Query_from_OINTLYP134567891011125934[[#This Row],[WATER]]+4.51</f>
        <v>23.345999999999997</v>
      </c>
      <c r="K77" s="1">
        <f>Table_Query_from_OINTLYP134567891011125934[[#This Row],[LIQUID]]+328</f>
        <v>484.96600000000001</v>
      </c>
      <c r="L77" s="165">
        <f>Table_Query_from_OINTLYP134567891011125934[[#This Row],[WATERCUT_PCT]]+3.987</f>
        <v>15.987050966451333</v>
      </c>
      <c r="M77" s="1">
        <f>Table_Query_from_OINTLYP134567891011125934[[#This Row],[GAS]]+2.632</f>
        <v>2.7701000000000002</v>
      </c>
      <c r="N77" s="1">
        <f>Table_Query_from_OINTLYP1345678910111259342[[#This Row],[GAS]]+Table_Query_from_OINTLYP1345678910111259342[[#This Row],[GAS_LIFT_RATE]]</f>
        <v>4.9520999999999997</v>
      </c>
      <c r="O77" s="1">
        <f>Table_Query_from_OINTLYP134567891011125934[[#This Row],[GAS_LIFT_RATE]]+0.542</f>
        <v>2.1819999999999999</v>
      </c>
      <c r="P77" s="1"/>
      <c r="Q77" s="16">
        <f>Table_Query_from_OINTLYP1345678910111259342[[#This Row],[GAS]]/Table_Query_from_OINTLYP1345678910111259342[[#This Row],[OIL]]*10^6</f>
        <v>10179.326057399037</v>
      </c>
      <c r="R77" s="16">
        <f>Table_Query_from_OINTLYP1345678910111259342[[#This Row],[WATER]]/Table_Query_from_OINTLYP1345678910111259342[[#This Row],[GAS]]</f>
        <v>8.4278545900869979</v>
      </c>
      <c r="S77" s="16">
        <f>Table_Query_from_OINTLYP1345678910111259342[[#This Row],[LIQUID]]/Table_Query_from_OINTLYP1345678910111259342[[#This Row],[GAS]]</f>
        <v>175.0716580628858</v>
      </c>
      <c r="T77" s="1"/>
      <c r="U77" s="3">
        <f>Table_Query_from_OINTLYP1345678910111259342[[#This Row],[GAS]]*1000</f>
        <v>2770.1000000000004</v>
      </c>
      <c r="V77" s="4">
        <f>Table_Query_from_OINTLYP1345678910111259342[[#This Row],[GAS_LIFT_RATE]]*1000</f>
        <v>2182</v>
      </c>
      <c r="W77" s="4"/>
      <c r="X77" s="4"/>
      <c r="Y77" s="4"/>
      <c r="AC77" s="112"/>
      <c r="AD77" s="18"/>
      <c r="AE77" s="18"/>
      <c r="AF77" s="18"/>
      <c r="AG77" s="18"/>
      <c r="AH77" s="18"/>
      <c r="AI77" s="18"/>
      <c r="AJ77" s="18"/>
      <c r="AK77" s="18"/>
      <c r="AL77" s="18"/>
      <c r="AM77" s="18"/>
      <c r="AN77" s="18"/>
      <c r="AO77" s="18"/>
      <c r="AP77" s="18"/>
    </row>
    <row r="78" spans="2:42" ht="10.5" x14ac:dyDescent="0.2">
      <c r="B78" s="15">
        <v>42286</v>
      </c>
      <c r="C78" s="1" t="s">
        <v>131</v>
      </c>
      <c r="D78" s="1">
        <v>12</v>
      </c>
      <c r="E78" s="1">
        <f>Table_Query_from_OINTLYP134567891011125934[[#This Row],[CHOKE_1]]+1.13</f>
        <v>101.13</v>
      </c>
      <c r="F78" s="1">
        <f>Table_Query_from_OINTLYP134567891011125934[[#This Row],[THP]]+37</f>
        <v>243</v>
      </c>
      <c r="G78" s="1">
        <v>87</v>
      </c>
      <c r="H78" s="1">
        <f>Table_Query_from_OINTLYP134567891011125934[[#This Row],[CASING_A]]+73</f>
        <v>623</v>
      </c>
      <c r="I78" s="1">
        <f>Table_Query_from_OINTLYP134567891011125934[[#This Row],[OIL]]+134</f>
        <v>243</v>
      </c>
      <c r="J78" s="1">
        <f>Table_Query_from_OINTLYP134567891011125934[[#This Row],[WATER]]+4.51</f>
        <v>19.509999999999998</v>
      </c>
      <c r="K78" s="1">
        <f>Table_Query_from_OINTLYP134567891011125934[[#This Row],[LIQUID]]+328</f>
        <v>452</v>
      </c>
      <c r="L78" s="165">
        <f>Table_Query_from_OINTLYP134567891011125934[[#This Row],[WATERCUT_PCT]]+3.987</f>
        <v>16.083774193548386</v>
      </c>
      <c r="M78" s="1">
        <f>Table_Query_from_OINTLYP134567891011125934[[#This Row],[GAS]]+2.632</f>
        <v>2.7410000000000001</v>
      </c>
      <c r="N78" s="1">
        <f>Table_Query_from_OINTLYP1345678910111259342[[#This Row],[GAS]]+Table_Query_from_OINTLYP1345678910111259342[[#This Row],[GAS_LIFT_RATE]]</f>
        <v>4.9329999999999998</v>
      </c>
      <c r="O78" s="1">
        <f>Table_Query_from_OINTLYP134567891011125934[[#This Row],[GAS_LIFT_RATE]]+0.542</f>
        <v>2.1920000000000002</v>
      </c>
      <c r="P78" s="1"/>
      <c r="Q78" s="16">
        <f>Table_Query_from_OINTLYP1345678910111259342[[#This Row],[GAS]]/Table_Query_from_OINTLYP1345678910111259342[[#This Row],[OIL]]*10^6</f>
        <v>11279.835390946502</v>
      </c>
      <c r="R78" s="16">
        <f>Table_Query_from_OINTLYP1345678910111259342[[#This Row],[WATER]]/Table_Query_from_OINTLYP1345678910111259342[[#This Row],[GAS]]</f>
        <v>7.1178402043049971</v>
      </c>
      <c r="S78" s="16">
        <f>Table_Query_from_OINTLYP1345678910111259342[[#This Row],[LIQUID]]/Table_Query_from_OINTLYP1345678910111259342[[#This Row],[GAS]]</f>
        <v>164.90331995622034</v>
      </c>
      <c r="T78" s="1"/>
      <c r="U78" s="3">
        <f>Table_Query_from_OINTLYP1345678910111259342[[#This Row],[GAS]]*1000</f>
        <v>2741</v>
      </c>
      <c r="V78" s="4">
        <f>Table_Query_from_OINTLYP1345678910111259342[[#This Row],[GAS_LIFT_RATE]]*1000</f>
        <v>2192</v>
      </c>
      <c r="W78" s="4"/>
      <c r="X78" s="4"/>
      <c r="Y78" s="4"/>
      <c r="AC78" s="112"/>
      <c r="AD78" s="18"/>
      <c r="AE78" s="18"/>
      <c r="AF78" s="18"/>
      <c r="AG78" s="18"/>
      <c r="AH78" s="18"/>
      <c r="AI78" s="18"/>
      <c r="AJ78" s="18"/>
      <c r="AK78" s="18"/>
      <c r="AL78" s="18"/>
      <c r="AM78" s="18"/>
      <c r="AN78" s="18"/>
      <c r="AO78" s="18"/>
      <c r="AP78" s="18"/>
    </row>
    <row r="79" spans="2:42" ht="10.5" x14ac:dyDescent="0.2">
      <c r="B79" s="15">
        <v>42320</v>
      </c>
      <c r="C79" s="1" t="s">
        <v>131</v>
      </c>
      <c r="D79" s="1">
        <v>12</v>
      </c>
      <c r="E79" s="1">
        <f>Table_Query_from_OINTLYP134567891011125934[[#This Row],[CHOKE_1]]+1.13</f>
        <v>101.13</v>
      </c>
      <c r="F79" s="1">
        <f>Table_Query_from_OINTLYP134567891011125934[[#This Row],[THP]]+37</f>
        <v>251</v>
      </c>
      <c r="G79" s="1">
        <v>106</v>
      </c>
      <c r="H79" s="1">
        <f>Table_Query_from_OINTLYP134567891011125934[[#This Row],[CASING_A]]+73</f>
        <v>1353</v>
      </c>
      <c r="I79" s="1">
        <f>Table_Query_from_OINTLYP134567891011125934[[#This Row],[OIL]]+134</f>
        <v>377.59000000000003</v>
      </c>
      <c r="J79" s="1">
        <f>Table_Query_from_OINTLYP134567891011125934[[#This Row],[WATER]]+4.51</f>
        <v>37.725999999999999</v>
      </c>
      <c r="K79" s="1">
        <f>Table_Query_from_OINTLYP134567891011125934[[#This Row],[LIQUID]]+328</f>
        <v>604.80600000000004</v>
      </c>
      <c r="L79" s="165">
        <f>Table_Query_from_OINTLYP134567891011125934[[#This Row],[WATERCUT_PCT]]+3.987</f>
        <v>15.986739890031286</v>
      </c>
      <c r="M79" s="1">
        <f>Table_Query_from_OINTLYP134567891011125934[[#This Row],[GAS]]+2.632</f>
        <v>2.8755999999999999</v>
      </c>
      <c r="N79" s="1">
        <f>Table_Query_from_OINTLYP1345678910111259342[[#This Row],[GAS]]+Table_Query_from_OINTLYP1345678910111259342[[#This Row],[GAS_LIFT_RATE]]</f>
        <v>6.7276000000000007</v>
      </c>
      <c r="O79" s="1">
        <f>Table_Query_from_OINTLYP134567891011125934[[#This Row],[GAS_LIFT_RATE]]+0.542</f>
        <v>3.8520000000000003</v>
      </c>
      <c r="P79" s="1">
        <v>40</v>
      </c>
      <c r="Q79" s="16">
        <f>Table_Query_from_OINTLYP1345678910111259342[[#This Row],[GAS]]/Table_Query_from_OINTLYP1345678910111259342[[#This Row],[OIL]]*10^6</f>
        <v>7615.6677878121764</v>
      </c>
      <c r="R79" s="16">
        <f>Table_Query_from_OINTLYP1345678910111259342[[#This Row],[WATER]]/Table_Query_from_OINTLYP1345678910111259342[[#This Row],[GAS]]</f>
        <v>13.119349005424954</v>
      </c>
      <c r="S79" s="16">
        <f>Table_Query_from_OINTLYP1345678910111259342[[#This Row],[LIQUID]]/Table_Query_from_OINTLYP1345678910111259342[[#This Row],[GAS]]</f>
        <v>210.32341076644877</v>
      </c>
      <c r="T79" s="1"/>
      <c r="U79" s="3">
        <f>Table_Query_from_OINTLYP1345678910111259342[[#This Row],[GAS]]*1000</f>
        <v>2875.6</v>
      </c>
      <c r="V79" s="4">
        <f>Table_Query_from_OINTLYP1345678910111259342[[#This Row],[GAS_LIFT_RATE]]*1000</f>
        <v>3852.0000000000005</v>
      </c>
      <c r="W79" s="4"/>
      <c r="X79" s="4"/>
      <c r="Y79" s="4"/>
      <c r="AC79" s="112"/>
      <c r="AD79" s="18"/>
      <c r="AE79" s="18"/>
      <c r="AF79" s="18"/>
      <c r="AG79" s="18"/>
      <c r="AH79" s="18"/>
      <c r="AI79" s="18"/>
      <c r="AJ79" s="18"/>
      <c r="AK79" s="18"/>
      <c r="AL79" s="18"/>
      <c r="AM79" s="18"/>
      <c r="AN79" s="18"/>
      <c r="AO79" s="18"/>
      <c r="AP79" s="18"/>
    </row>
    <row r="80" spans="2:42" ht="10.5" x14ac:dyDescent="0.2">
      <c r="B80" s="15">
        <v>42321</v>
      </c>
      <c r="C80" s="1" t="s">
        <v>131</v>
      </c>
      <c r="D80" s="1">
        <v>16</v>
      </c>
      <c r="E80" s="1">
        <f>Table_Query_from_OINTLYP134567891011125934[[#This Row],[CHOKE_1]]+1.13</f>
        <v>101.13</v>
      </c>
      <c r="F80" s="1">
        <f>Table_Query_from_OINTLYP134567891011125934[[#This Row],[THP]]+37</f>
        <v>251</v>
      </c>
      <c r="G80" s="1">
        <v>104</v>
      </c>
      <c r="H80" s="1">
        <f>Table_Query_from_OINTLYP134567891011125934[[#This Row],[CASING_A]]+73</f>
        <v>1484.1</v>
      </c>
      <c r="I80" s="1">
        <f>Table_Query_from_OINTLYP134567891011125934[[#This Row],[OIL]]+134</f>
        <v>317.45</v>
      </c>
      <c r="J80" s="1">
        <f>Table_Query_from_OINTLYP134567891011125934[[#This Row],[WATER]]+4.51</f>
        <v>29.53</v>
      </c>
      <c r="K80" s="1">
        <f>Table_Query_from_OINTLYP134567891011125934[[#This Row],[LIQUID]]+328</f>
        <v>536.47</v>
      </c>
      <c r="L80" s="165">
        <f>Table_Query_from_OINTLYP134567891011125934[[#This Row],[WATERCUT_PCT]]+3.987</f>
        <v>15.988726867175133</v>
      </c>
      <c r="M80" s="1">
        <f>Table_Query_from_OINTLYP134567891011125934[[#This Row],[GAS]]+2.632</f>
        <v>2.8155000000000001</v>
      </c>
      <c r="N80" s="1">
        <f>Table_Query_from_OINTLYP1345678910111259342[[#This Row],[GAS]]+Table_Query_from_OINTLYP1345678910111259342[[#This Row],[GAS_LIFT_RATE]]</f>
        <v>6.8275000000000006</v>
      </c>
      <c r="O80" s="1">
        <f>Table_Query_from_OINTLYP134567891011125934[[#This Row],[GAS_LIFT_RATE]]+0.542</f>
        <v>4.0120000000000005</v>
      </c>
      <c r="P80" s="1">
        <v>40</v>
      </c>
      <c r="Q80" s="16">
        <f>Table_Query_from_OINTLYP1345678910111259342[[#This Row],[GAS]]/Table_Query_from_OINTLYP1345678910111259342[[#This Row],[OIL]]*10^6</f>
        <v>8869.1132461805009</v>
      </c>
      <c r="R80" s="16">
        <f>Table_Query_from_OINTLYP1345678910111259342[[#This Row],[WATER]]/Table_Query_from_OINTLYP1345678910111259342[[#This Row],[GAS]]</f>
        <v>10.488367963061624</v>
      </c>
      <c r="S80" s="16">
        <f>Table_Query_from_OINTLYP1345678910111259342[[#This Row],[LIQUID]]/Table_Query_from_OINTLYP1345678910111259342[[#This Row],[GAS]]</f>
        <v>190.54164446812288</v>
      </c>
      <c r="T80" s="1"/>
      <c r="U80" s="3">
        <f>Table_Query_from_OINTLYP1345678910111259342[[#This Row],[GAS]]*1000</f>
        <v>2815.5</v>
      </c>
      <c r="V80" s="4">
        <f>Table_Query_from_OINTLYP1345678910111259342[[#This Row],[GAS_LIFT_RATE]]*1000</f>
        <v>4012.0000000000005</v>
      </c>
      <c r="W80" s="4"/>
      <c r="X80" s="4"/>
      <c r="Y80" s="4"/>
      <c r="AC80" s="112"/>
      <c r="AD80" s="18"/>
      <c r="AE80" s="18"/>
      <c r="AF80" s="18"/>
      <c r="AG80" s="18"/>
      <c r="AH80" s="18"/>
      <c r="AI80" s="18"/>
      <c r="AJ80" s="18"/>
      <c r="AK80" s="18"/>
      <c r="AL80" s="18"/>
      <c r="AM80" s="18"/>
      <c r="AN80" s="18"/>
      <c r="AO80" s="18"/>
      <c r="AP80" s="18"/>
    </row>
    <row r="81" spans="2:42" ht="10.5" x14ac:dyDescent="0.2">
      <c r="B81" s="15">
        <v>42327</v>
      </c>
      <c r="C81" s="1" t="s">
        <v>131</v>
      </c>
      <c r="D81" s="1">
        <v>22</v>
      </c>
      <c r="E81" s="1">
        <f>Table_Query_from_OINTLYP134567891011125934[[#This Row],[CHOKE_1]]+1.13</f>
        <v>101.13</v>
      </c>
      <c r="F81" s="1">
        <f>Table_Query_from_OINTLYP134567891011125934[[#This Row],[THP]]+37</f>
        <v>240.38</v>
      </c>
      <c r="G81" s="1">
        <v>104.44</v>
      </c>
      <c r="H81" s="1">
        <f>Table_Query_from_OINTLYP134567891011125934[[#This Row],[CASING_A]]+73</f>
        <v>1194.6300000000001</v>
      </c>
      <c r="I81" s="1">
        <f>Table_Query_from_OINTLYP134567891011125934[[#This Row],[OIL]]+134</f>
        <v>317.41999999999996</v>
      </c>
      <c r="J81" s="1">
        <f>Table_Query_from_OINTLYP134567891011125934[[#This Row],[WATER]]+4.51</f>
        <v>29.521000000000001</v>
      </c>
      <c r="K81" s="1">
        <f>Table_Query_from_OINTLYP134567891011125934[[#This Row],[LIQUID]]+328</f>
        <v>536.43100000000004</v>
      </c>
      <c r="L81" s="165">
        <f>Table_Query_from_OINTLYP134567891011125934[[#This Row],[WATERCUT_PCT]]+3.987</f>
        <v>15.986654561941362</v>
      </c>
      <c r="M81" s="1">
        <f>Table_Query_from_OINTLYP134567891011125934[[#This Row],[GAS]]+2.632</f>
        <v>2.8154000000000003</v>
      </c>
      <c r="N81" s="1">
        <f>Table_Query_from_OINTLYP1345678910111259342[[#This Row],[GAS]]+Table_Query_from_OINTLYP1345678910111259342[[#This Row],[GAS_LIFT_RATE]]</f>
        <v>5.9674000000000005</v>
      </c>
      <c r="O81" s="1">
        <f>Table_Query_from_OINTLYP134567891011125934[[#This Row],[GAS_LIFT_RATE]]+0.542</f>
        <v>3.1520000000000001</v>
      </c>
      <c r="P81" s="1">
        <v>40</v>
      </c>
      <c r="Q81" s="16">
        <f>Table_Query_from_OINTLYP1345678910111259342[[#This Row],[GAS]]/Table_Query_from_OINTLYP1345678910111259342[[#This Row],[OIL]]*10^6</f>
        <v>8869.636443828369</v>
      </c>
      <c r="R81" s="16">
        <f>Table_Query_from_OINTLYP1345678910111259342[[#This Row],[WATER]]/Table_Query_from_OINTLYP1345678910111259342[[#This Row],[GAS]]</f>
        <v>10.48554379484265</v>
      </c>
      <c r="S81" s="16">
        <f>Table_Query_from_OINTLYP1345678910111259342[[#This Row],[LIQUID]]/Table_Query_from_OINTLYP1345678910111259342[[#This Row],[GAS]]</f>
        <v>190.53455992043757</v>
      </c>
      <c r="T81" s="1"/>
      <c r="U81" s="3">
        <f>Table_Query_from_OINTLYP1345678910111259342[[#This Row],[GAS]]*1000</f>
        <v>2815.4000000000005</v>
      </c>
      <c r="V81" s="4">
        <f>Table_Query_from_OINTLYP1345678910111259342[[#This Row],[GAS_LIFT_RATE]]*1000</f>
        <v>3152</v>
      </c>
      <c r="W81" s="4"/>
      <c r="X81" s="4"/>
      <c r="Y81" s="4"/>
      <c r="AC81" s="112"/>
      <c r="AD81" s="18"/>
      <c r="AE81" s="18"/>
      <c r="AF81" s="18"/>
      <c r="AG81" s="18"/>
      <c r="AH81" s="18"/>
      <c r="AI81" s="18"/>
      <c r="AJ81" s="18"/>
      <c r="AK81" s="18"/>
      <c r="AL81" s="18"/>
      <c r="AM81" s="18"/>
      <c r="AN81" s="18"/>
      <c r="AO81" s="18"/>
      <c r="AP81" s="18"/>
    </row>
    <row r="82" spans="2:42" ht="10.5" x14ac:dyDescent="0.2">
      <c r="B82" s="15">
        <v>42331</v>
      </c>
      <c r="C82" s="1" t="s">
        <v>131</v>
      </c>
      <c r="D82" s="1">
        <v>26</v>
      </c>
      <c r="E82" s="1">
        <f>Table_Query_from_OINTLYP134567891011125934[[#This Row],[CHOKE_1]]+1.13</f>
        <v>101.13</v>
      </c>
      <c r="F82" s="1">
        <f>Table_Query_from_OINTLYP134567891011125934[[#This Row],[THP]]+37</f>
        <v>234</v>
      </c>
      <c r="G82" s="1">
        <v>104</v>
      </c>
      <c r="H82" s="1">
        <f>Table_Query_from_OINTLYP134567891011125934[[#This Row],[CASING_A]]+73</f>
        <v>1214</v>
      </c>
      <c r="I82" s="1">
        <f>Table_Query_from_OINTLYP134567891011125934[[#This Row],[OIL]]+134</f>
        <v>334.93</v>
      </c>
      <c r="J82" s="1">
        <f>Table_Query_from_OINTLYP134567891011125934[[#This Row],[WATER]]+4.51</f>
        <v>23.898000000000003</v>
      </c>
      <c r="K82" s="1">
        <f>Table_Query_from_OINTLYP134567891011125934[[#This Row],[LIQUID]]+328</f>
        <v>548.31799999999998</v>
      </c>
      <c r="L82" s="165">
        <f>Table_Query_from_OINTLYP134567891011125934[[#This Row],[WATERCUT_PCT]]+3.987</f>
        <v>12.78700726223005</v>
      </c>
      <c r="M82" s="1">
        <f>Table_Query_from_OINTLYP134567891011125934[[#This Row],[GAS]]+2.632</f>
        <v>2.8330000000000002</v>
      </c>
      <c r="N82" s="1">
        <f>Table_Query_from_OINTLYP1345678910111259342[[#This Row],[GAS]]+Table_Query_from_OINTLYP1345678910111259342[[#This Row],[GAS_LIFT_RATE]]</f>
        <v>6.2750000000000004</v>
      </c>
      <c r="O82" s="1">
        <f>Table_Query_from_OINTLYP134567891011125934[[#This Row],[GAS_LIFT_RATE]]+0.542</f>
        <v>3.4420000000000002</v>
      </c>
      <c r="P82" s="1">
        <v>41</v>
      </c>
      <c r="Q82" s="16">
        <f>Table_Query_from_OINTLYP1345678910111259342[[#This Row],[GAS]]/Table_Query_from_OINTLYP1345678910111259342[[#This Row],[OIL]]*10^6</f>
        <v>8458.4838622995849</v>
      </c>
      <c r="R82" s="16">
        <f>Table_Query_from_OINTLYP1345678910111259342[[#This Row],[WATER]]/Table_Query_from_OINTLYP1345678910111259342[[#This Row],[GAS]]</f>
        <v>8.4355806565478293</v>
      </c>
      <c r="S82" s="16">
        <f>Table_Query_from_OINTLYP1345678910111259342[[#This Row],[LIQUID]]/Table_Query_from_OINTLYP1345678910111259342[[#This Row],[GAS]]</f>
        <v>193.54677020825977</v>
      </c>
      <c r="T82" s="1"/>
      <c r="U82" s="3">
        <f>Table_Query_from_OINTLYP1345678910111259342[[#This Row],[GAS]]*1000</f>
        <v>2833</v>
      </c>
      <c r="V82" s="4">
        <f>Table_Query_from_OINTLYP1345678910111259342[[#This Row],[GAS_LIFT_RATE]]*1000</f>
        <v>3442</v>
      </c>
      <c r="W82" s="4"/>
      <c r="X82" s="4"/>
      <c r="Y82" s="4"/>
      <c r="AC82" s="112"/>
      <c r="AD82" s="18"/>
      <c r="AE82" s="18"/>
      <c r="AF82" s="18"/>
      <c r="AG82" s="18"/>
      <c r="AH82" s="18"/>
      <c r="AI82" s="18"/>
      <c r="AJ82" s="18"/>
      <c r="AK82" s="18"/>
      <c r="AL82" s="18"/>
      <c r="AM82" s="18"/>
      <c r="AN82" s="18"/>
      <c r="AO82" s="18"/>
      <c r="AP82" s="18"/>
    </row>
    <row r="83" spans="2:42" ht="10.5" x14ac:dyDescent="0.2">
      <c r="B83" s="15">
        <v>42341</v>
      </c>
      <c r="C83" s="1" t="s">
        <v>131</v>
      </c>
      <c r="D83" s="1">
        <v>23</v>
      </c>
      <c r="E83" s="1">
        <f>Table_Query_from_OINTLYP134567891011125934[[#This Row],[CHOKE_1]]+1.13</f>
        <v>101.13</v>
      </c>
      <c r="F83" s="1">
        <f>Table_Query_from_OINTLYP134567891011125934[[#This Row],[THP]]+37</f>
        <v>246</v>
      </c>
      <c r="G83" s="1">
        <v>97.22</v>
      </c>
      <c r="H83" s="1">
        <f>Table_Query_from_OINTLYP134567891011125934[[#This Row],[CASING_A]]+73</f>
        <v>1225</v>
      </c>
      <c r="I83" s="1">
        <f>Table_Query_from_OINTLYP134567891011125934[[#This Row],[OIL]]+134</f>
        <v>339.01</v>
      </c>
      <c r="J83" s="1">
        <f>Table_Query_from_OINTLYP134567891011125934[[#This Row],[WATER]]+4.51</f>
        <v>24.290999999999997</v>
      </c>
      <c r="K83" s="1">
        <f>Table_Query_from_OINTLYP134567891011125934[[#This Row],[LIQUID]]+328</f>
        <v>552.79099999999994</v>
      </c>
      <c r="L83" s="165">
        <f>Table_Query_from_OINTLYP134567891011125934[[#This Row],[WATERCUT_PCT]]+3.987</f>
        <v>12.786729526537984</v>
      </c>
      <c r="M83" s="1">
        <f>Table_Query_from_OINTLYP134567891011125934[[#This Row],[GAS]]+2.632</f>
        <v>2.8370000000000002</v>
      </c>
      <c r="N83" s="1">
        <f>Table_Query_from_OINTLYP1345678910111259342[[#This Row],[GAS]]+Table_Query_from_OINTLYP1345678910111259342[[#This Row],[GAS_LIFT_RATE]]</f>
        <v>5.9390000000000001</v>
      </c>
      <c r="O83" s="1">
        <f>Table_Query_from_OINTLYP134567891011125934[[#This Row],[GAS_LIFT_RATE]]+0.542</f>
        <v>3.1020000000000003</v>
      </c>
      <c r="P83" s="1">
        <v>41</v>
      </c>
      <c r="Q83" s="16">
        <f>Table_Query_from_OINTLYP1345678910111259342[[#This Row],[GAS]]/Table_Query_from_OINTLYP1345678910111259342[[#This Row],[OIL]]*10^6</f>
        <v>8368.4847054659149</v>
      </c>
      <c r="R83" s="16">
        <f>Table_Query_from_OINTLYP1345678910111259342[[#This Row],[WATER]]/Table_Query_from_OINTLYP1345678910111259342[[#This Row],[GAS]]</f>
        <v>8.5622136059217464</v>
      </c>
      <c r="S83" s="16">
        <f>Table_Query_from_OINTLYP1345678910111259342[[#This Row],[LIQUID]]/Table_Query_from_OINTLYP1345678910111259342[[#This Row],[GAS]]</f>
        <v>194.85054635178003</v>
      </c>
      <c r="T83" s="1"/>
      <c r="U83" s="3">
        <f>Table_Query_from_OINTLYP1345678910111259342[[#This Row],[GAS]]*1000</f>
        <v>2837</v>
      </c>
      <c r="V83" s="4">
        <f>Table_Query_from_OINTLYP1345678910111259342[[#This Row],[GAS_LIFT_RATE]]*1000</f>
        <v>3102.0000000000005</v>
      </c>
      <c r="W83" s="4"/>
      <c r="X83" s="4"/>
      <c r="Y83" s="4"/>
      <c r="AC83" s="112"/>
      <c r="AD83" s="18"/>
      <c r="AE83" s="18"/>
      <c r="AF83" s="18"/>
      <c r="AG83" s="18"/>
      <c r="AH83" s="18"/>
      <c r="AI83" s="18"/>
      <c r="AJ83" s="18"/>
      <c r="AK83" s="18"/>
      <c r="AL83" s="18"/>
      <c r="AM83" s="18"/>
      <c r="AN83" s="18"/>
      <c r="AO83" s="18"/>
      <c r="AP83" s="18"/>
    </row>
    <row r="84" spans="2:42" ht="10.5" x14ac:dyDescent="0.2">
      <c r="B84" s="15">
        <v>42361</v>
      </c>
      <c r="C84" s="1" t="s">
        <v>131</v>
      </c>
      <c r="D84" s="1">
        <v>8</v>
      </c>
      <c r="E84" s="1">
        <f>Table_Query_from_OINTLYP134567891011125934[[#This Row],[CHOKE_1]]+1.13</f>
        <v>101.13</v>
      </c>
      <c r="F84" s="1">
        <f>Table_Query_from_OINTLYP134567891011125934[[#This Row],[THP]]+37</f>
        <v>246.95</v>
      </c>
      <c r="G84" s="1">
        <v>110.63</v>
      </c>
      <c r="H84" s="1">
        <f>Table_Query_from_OINTLYP134567891011125934[[#This Row],[CASING_A]]+73</f>
        <v>726.69</v>
      </c>
      <c r="I84" s="1">
        <f>Table_Query_from_OINTLYP134567891011125934[[#This Row],[OIL]]+134</f>
        <v>352.58000000000004</v>
      </c>
      <c r="J84" s="1">
        <f>Table_Query_from_OINTLYP134567891011125934[[#This Row],[WATER]]+4.51</f>
        <v>18.462</v>
      </c>
      <c r="K84" s="1">
        <f>Table_Query_from_OINTLYP134567891011125934[[#This Row],[LIQUID]]+328</f>
        <v>560.53200000000004</v>
      </c>
      <c r="L84" s="165">
        <f>Table_Query_from_OINTLYP134567891011125934[[#This Row],[WATERCUT_PCT]]+3.987</f>
        <v>9.9870344038669945</v>
      </c>
      <c r="M84" s="1">
        <f>Table_Query_from_OINTLYP134567891011125934[[#This Row],[GAS]]+2.632</f>
        <v>2.8506</v>
      </c>
      <c r="N84" s="1">
        <f>Table_Query_from_OINTLYP1345678910111259342[[#This Row],[GAS]]+Table_Query_from_OINTLYP1345678910111259342[[#This Row],[GAS_LIFT_RATE]]</f>
        <v>4.4526000000000003</v>
      </c>
      <c r="O84" s="1">
        <f>Table_Query_from_OINTLYP134567891011125934[[#This Row],[GAS_LIFT_RATE]]+0.542</f>
        <v>1.6020000000000001</v>
      </c>
      <c r="P84" s="1">
        <v>34.4</v>
      </c>
      <c r="Q84" s="16">
        <f>Table_Query_from_OINTLYP1345678910111259342[[#This Row],[GAS]]/Table_Query_from_OINTLYP1345678910111259342[[#This Row],[OIL]]*10^6</f>
        <v>8084.9736230075432</v>
      </c>
      <c r="R84" s="16">
        <f>Table_Query_from_OINTLYP1345678910111259342[[#This Row],[WATER]]/Table_Query_from_OINTLYP1345678910111259342[[#This Row],[GAS]]</f>
        <v>6.4765312565775623</v>
      </c>
      <c r="S84" s="16">
        <f>Table_Query_from_OINTLYP1345678910111259342[[#This Row],[LIQUID]]/Table_Query_from_OINTLYP1345678910111259342[[#This Row],[GAS]]</f>
        <v>196.63649757945697</v>
      </c>
      <c r="T84" s="1"/>
      <c r="U84" s="3">
        <f>Table_Query_from_OINTLYP1345678910111259342[[#This Row],[GAS]]*1000</f>
        <v>2850.6</v>
      </c>
      <c r="V84" s="4">
        <f>Table_Query_from_OINTLYP1345678910111259342[[#This Row],[GAS_LIFT_RATE]]*1000</f>
        <v>1602</v>
      </c>
      <c r="W84" s="4"/>
      <c r="X84" s="4"/>
      <c r="Y84" s="4"/>
      <c r="AC84" s="112"/>
      <c r="AD84" s="18"/>
      <c r="AE84" s="18"/>
      <c r="AF84" s="18"/>
      <c r="AG84" s="18"/>
      <c r="AH84" s="18"/>
      <c r="AI84" s="18"/>
      <c r="AJ84" s="18"/>
      <c r="AK84" s="18"/>
      <c r="AL84" s="18"/>
      <c r="AM84" s="18"/>
      <c r="AN84" s="18"/>
      <c r="AO84" s="18"/>
      <c r="AP84" s="18"/>
    </row>
    <row r="85" spans="2:42" s="25" customFormat="1" ht="10.5" x14ac:dyDescent="0.25">
      <c r="B85" s="21">
        <v>42383</v>
      </c>
      <c r="C85" s="1" t="s">
        <v>131</v>
      </c>
      <c r="D85" s="22">
        <v>10</v>
      </c>
      <c r="E85" s="1">
        <f>Table_Query_from_OINTLYP134567891011125934[[#This Row],[CHOKE_1]]+1.13</f>
        <v>101.13</v>
      </c>
      <c r="F85" s="1">
        <f>Table_Query_from_OINTLYP134567891011125934[[#This Row],[THP]]+37</f>
        <v>245.47</v>
      </c>
      <c r="G85" s="22">
        <v>129.06</v>
      </c>
      <c r="H85" s="1">
        <f>Table_Query_from_OINTLYP134567891011125934[[#This Row],[CASING_A]]+73</f>
        <v>877.45</v>
      </c>
      <c r="I85" s="1">
        <f>Table_Query_from_OINTLYP134567891011125934[[#This Row],[OIL]]+134</f>
        <v>382.37</v>
      </c>
      <c r="J85" s="1">
        <f>Table_Query_from_OINTLYP134567891011125934[[#This Row],[WATER]]+4.51</f>
        <v>20.363</v>
      </c>
      <c r="K85" s="1">
        <f>Table_Query_from_OINTLYP134567891011125934[[#This Row],[LIQUID]]+328</f>
        <v>592.22299999999996</v>
      </c>
      <c r="L85" s="165">
        <f>Table_Query_from_OINTLYP134567891011125934[[#This Row],[WATERCUT_PCT]]+3.987</f>
        <v>9.9868561820886157</v>
      </c>
      <c r="M85" s="1">
        <f>Table_Query_from_OINTLYP134567891011125934[[#This Row],[GAS]]+2.632</f>
        <v>3.2520000000000002</v>
      </c>
      <c r="N85" s="1">
        <f>Table_Query_from_OINTLYP1345678910111259342[[#This Row],[GAS]]+Table_Query_from_OINTLYP1345678910111259342[[#This Row],[GAS_LIFT_RATE]]</f>
        <v>5.5340000000000007</v>
      </c>
      <c r="O85" s="1">
        <f>Table_Query_from_OINTLYP134567891011125934[[#This Row],[GAS_LIFT_RATE]]+0.542</f>
        <v>2.282</v>
      </c>
      <c r="P85" s="22">
        <v>35</v>
      </c>
      <c r="Q85" s="16">
        <f>Table_Query_from_OINTLYP1345678910111259342[[#This Row],[GAS]]/Table_Query_from_OINTLYP1345678910111259342[[#This Row],[OIL]]*10^6</f>
        <v>8504.8513220179411</v>
      </c>
      <c r="R85" s="16">
        <f>Table_Query_from_OINTLYP1345678910111259342[[#This Row],[WATER]]/Table_Query_from_OINTLYP1345678910111259342[[#This Row],[GAS]]</f>
        <v>6.2616851168511678</v>
      </c>
      <c r="S85" s="16">
        <f>Table_Query_from_OINTLYP1345678910111259342[[#This Row],[LIQUID]]/Table_Query_from_OINTLYP1345678910111259342[[#This Row],[GAS]]</f>
        <v>182.11039360393602</v>
      </c>
      <c r="T85" s="22"/>
      <c r="U85" s="24">
        <f>Table_Query_from_OINTLYP1345678910111259342[[#This Row],[GAS]]*1000</f>
        <v>3252</v>
      </c>
      <c r="V85" s="4">
        <f>Table_Query_from_OINTLYP1345678910111259342[[#This Row],[GAS_LIFT_RATE]]*1000</f>
        <v>2282</v>
      </c>
      <c r="AC85" s="123"/>
      <c r="AD85" s="26"/>
      <c r="AE85" s="26"/>
      <c r="AF85" s="26"/>
      <c r="AG85" s="26"/>
      <c r="AH85" s="26"/>
      <c r="AI85" s="26"/>
      <c r="AJ85" s="26"/>
      <c r="AK85" s="26"/>
      <c r="AL85" s="26"/>
      <c r="AM85" s="26"/>
      <c r="AN85" s="26"/>
      <c r="AO85" s="26"/>
      <c r="AP85" s="26"/>
    </row>
    <row r="86" spans="2:42" ht="10.5" x14ac:dyDescent="0.2">
      <c r="B86" s="15">
        <v>42416</v>
      </c>
      <c r="C86" s="1" t="s">
        <v>131</v>
      </c>
      <c r="D86" s="1">
        <v>21</v>
      </c>
      <c r="E86" s="1">
        <f>Table_Query_from_OINTLYP134567891011125934[[#This Row],[CHOKE_1]]+1.13</f>
        <v>101.13</v>
      </c>
      <c r="F86" s="1">
        <f>Table_Query_from_OINTLYP134567891011125934[[#This Row],[THP]]+37</f>
        <v>230.93</v>
      </c>
      <c r="G86" s="1">
        <v>122.69</v>
      </c>
      <c r="H86" s="1">
        <f>Table_Query_from_OINTLYP134567891011125934[[#This Row],[CASING_A]]+73</f>
        <v>974.6</v>
      </c>
      <c r="I86" s="1">
        <f>Table_Query_from_OINTLYP134567891011125934[[#This Row],[OIL]]+134</f>
        <v>347.63</v>
      </c>
      <c r="J86" s="1">
        <f>Table_Query_from_OINTLYP134567891011125934[[#This Row],[WATER]]+4.51</f>
        <v>18.146000000000001</v>
      </c>
      <c r="K86" s="1">
        <f>Table_Query_from_OINTLYP134567891011125934[[#This Row],[LIQUID]]+328</f>
        <v>555.26599999999996</v>
      </c>
      <c r="L86" s="165">
        <f>Table_Query_from_OINTLYP134567891011125934[[#This Row],[WATERCUT_PCT]]+3.987</f>
        <v>9.987017600520975</v>
      </c>
      <c r="M86" s="1">
        <f>Table_Query_from_OINTLYP134567891011125934[[#This Row],[GAS]]+2.632</f>
        <v>3.6120000000000001</v>
      </c>
      <c r="N86" s="1">
        <f>Table_Query_from_OINTLYP1345678910111259342[[#This Row],[GAS]]+Table_Query_from_OINTLYP1345678910111259342[[#This Row],[GAS_LIFT_RATE]]</f>
        <v>5.9139999999999997</v>
      </c>
      <c r="O86" s="1">
        <f>Table_Query_from_OINTLYP134567891011125934[[#This Row],[GAS_LIFT_RATE]]+0.542</f>
        <v>2.302</v>
      </c>
      <c r="P86" s="1">
        <v>34.72</v>
      </c>
      <c r="Q86" s="16">
        <f>Table_Query_from_OINTLYP1345678910111259342[[#This Row],[GAS]]/Table_Query_from_OINTLYP1345678910111259342[[#This Row],[OIL]]*10^6</f>
        <v>10390.357564076749</v>
      </c>
      <c r="R86" s="16">
        <f>Table_Query_from_OINTLYP1345678910111259342[[#This Row],[WATER]]/Table_Query_from_OINTLYP1345678910111259342[[#This Row],[GAS]]</f>
        <v>5.0238095238095237</v>
      </c>
      <c r="S86" s="16">
        <f>Table_Query_from_OINTLYP1345678910111259342[[#This Row],[LIQUID]]/Table_Query_from_OINTLYP1345678910111259342[[#This Row],[GAS]]</f>
        <v>153.72812846068658</v>
      </c>
      <c r="T86" s="1"/>
      <c r="U86" s="3">
        <f>Table_Query_from_OINTLYP1345678910111259342[[#This Row],[GAS]]*1000</f>
        <v>3612</v>
      </c>
      <c r="V86" s="4">
        <f>Table_Query_from_OINTLYP1345678910111259342[[#This Row],[GAS_LIFT_RATE]]*1000</f>
        <v>2302</v>
      </c>
      <c r="W86" s="4"/>
      <c r="X86" s="4"/>
      <c r="Y86" s="4"/>
      <c r="AC86" s="112"/>
      <c r="AD86" s="18"/>
      <c r="AE86" s="18"/>
      <c r="AF86" s="18"/>
      <c r="AG86" s="18"/>
      <c r="AH86" s="18"/>
      <c r="AI86" s="18"/>
      <c r="AJ86" s="18"/>
      <c r="AK86" s="18"/>
      <c r="AL86" s="18"/>
      <c r="AM86" s="18"/>
      <c r="AN86" s="18"/>
      <c r="AO86" s="18"/>
      <c r="AP86" s="18"/>
    </row>
    <row r="87" spans="2:42" ht="10.5" x14ac:dyDescent="0.2">
      <c r="B87" s="15">
        <v>42428</v>
      </c>
      <c r="C87" s="1" t="s">
        <v>131</v>
      </c>
      <c r="D87" s="1">
        <v>17.5</v>
      </c>
      <c r="E87" s="1">
        <f>Table_Query_from_OINTLYP134567891011125934[[#This Row],[CHOKE_1]]+1.13</f>
        <v>101.13</v>
      </c>
      <c r="F87" s="1">
        <f>Table_Query_from_OINTLYP134567891011125934[[#This Row],[THP]]+37</f>
        <v>230.63</v>
      </c>
      <c r="G87" s="1">
        <v>122.53</v>
      </c>
      <c r="H87" s="1">
        <f>Table_Query_from_OINTLYP134567891011125934[[#This Row],[CASING_A]]+73</f>
        <v>835.5</v>
      </c>
      <c r="I87" s="1">
        <f>Table_Query_from_OINTLYP134567891011125934[[#This Row],[OIL]]+134</f>
        <v>331.45</v>
      </c>
      <c r="J87" s="1">
        <f>Table_Query_from_OINTLYP134567891011125934[[#This Row],[WATER]]+4.51</f>
        <v>31.18</v>
      </c>
      <c r="K87" s="1">
        <f>Table_Query_from_OINTLYP134567891011125934[[#This Row],[LIQUID]]+328</f>
        <v>552.12</v>
      </c>
      <c r="L87" s="165">
        <f>Table_Query_from_OINTLYP134567891011125934[[#This Row],[WATERCUT_PCT]]+3.987</f>
        <v>15.886875066928431</v>
      </c>
      <c r="M87" s="1">
        <f>Table_Query_from_OINTLYP134567891011125934[[#This Row],[GAS]]+2.632</f>
        <v>3.4820000000000002</v>
      </c>
      <c r="N87" s="1">
        <f>Table_Query_from_OINTLYP1345678910111259342[[#This Row],[GAS]]+Table_Query_from_OINTLYP1345678910111259342[[#This Row],[GAS_LIFT_RATE]]</f>
        <v>5.944</v>
      </c>
      <c r="O87" s="1">
        <f>Table_Query_from_OINTLYP134567891011125934[[#This Row],[GAS_LIFT_RATE]]+0.542</f>
        <v>2.4619999999999997</v>
      </c>
      <c r="P87" s="1">
        <v>35</v>
      </c>
      <c r="Q87" s="16">
        <f>Table_Query_from_OINTLYP1345678910111259342[[#This Row],[GAS]]/Table_Query_from_OINTLYP1345678910111259342[[#This Row],[OIL]]*10^6</f>
        <v>10505.355257203199</v>
      </c>
      <c r="R87" s="16">
        <f>Table_Query_from_OINTLYP1345678910111259342[[#This Row],[WATER]]/Table_Query_from_OINTLYP1345678910111259342[[#This Row],[GAS]]</f>
        <v>8.9546237794371049</v>
      </c>
      <c r="S87" s="16">
        <f>Table_Query_from_OINTLYP1345678910111259342[[#This Row],[LIQUID]]/Table_Query_from_OINTLYP1345678910111259342[[#This Row],[GAS]]</f>
        <v>158.56404365307293</v>
      </c>
      <c r="T87" s="1"/>
      <c r="U87" s="3">
        <f>Table_Query_from_OINTLYP1345678910111259342[[#This Row],[GAS]]*1000</f>
        <v>3482</v>
      </c>
      <c r="V87" s="4">
        <f>Table_Query_from_OINTLYP1345678910111259342[[#This Row],[GAS_LIFT_RATE]]*1000</f>
        <v>2461.9999999999995</v>
      </c>
      <c r="W87" s="4"/>
      <c r="X87" s="4"/>
      <c r="Y87" s="4"/>
      <c r="AC87" s="112"/>
      <c r="AD87" s="18"/>
      <c r="AE87" s="18"/>
      <c r="AF87" s="18"/>
      <c r="AG87" s="18"/>
      <c r="AH87" s="18"/>
      <c r="AI87" s="18"/>
      <c r="AJ87" s="18"/>
      <c r="AK87" s="18"/>
      <c r="AL87" s="18"/>
      <c r="AM87" s="18"/>
      <c r="AN87" s="18"/>
      <c r="AO87" s="18"/>
      <c r="AP87" s="18"/>
    </row>
    <row r="88" spans="2:42" ht="10.5" x14ac:dyDescent="0.2">
      <c r="B88" s="15">
        <v>42441</v>
      </c>
      <c r="C88" s="1" t="s">
        <v>131</v>
      </c>
      <c r="D88" s="1">
        <v>24</v>
      </c>
      <c r="E88" s="1">
        <f>Table_Query_from_OINTLYP134567891011125934[[#This Row],[CHOKE_1]]+1.13</f>
        <v>101.13</v>
      </c>
      <c r="F88" s="1">
        <f>Table_Query_from_OINTLYP134567891011125934[[#This Row],[THP]]+37</f>
        <v>189</v>
      </c>
      <c r="G88" s="1">
        <v>123</v>
      </c>
      <c r="H88" s="1">
        <f>Table_Query_from_OINTLYP134567891011125934[[#This Row],[CASING_A]]+73</f>
        <v>918</v>
      </c>
      <c r="I88" s="1">
        <f>Table_Query_from_OINTLYP134567891011125934[[#This Row],[OIL]]+134</f>
        <v>330.4</v>
      </c>
      <c r="J88" s="1">
        <f>Table_Query_from_OINTLYP134567891011125934[[#This Row],[WATER]]+4.51</f>
        <v>19.292999999999999</v>
      </c>
      <c r="K88" s="1">
        <f>Table_Query_from_OINTLYP134567891011125934[[#This Row],[LIQUID]]+328</f>
        <v>539.18299999999999</v>
      </c>
      <c r="L88" s="165">
        <f>Table_Query_from_OINTLYP134567891011125934[[#This Row],[WATERCUT_PCT]]+3.987</f>
        <v>10.987089969363065</v>
      </c>
      <c r="M88" s="1">
        <f>Table_Query_from_OINTLYP134567891011125934[[#This Row],[GAS]]+2.632</f>
        <v>3.6367000000000003</v>
      </c>
      <c r="N88" s="1">
        <f>Table_Query_from_OINTLYP1345678910111259342[[#This Row],[GAS]]+Table_Query_from_OINTLYP1345678910111259342[[#This Row],[GAS_LIFT_RATE]]</f>
        <v>6.1486999999999998</v>
      </c>
      <c r="O88" s="1">
        <f>Table_Query_from_OINTLYP134567891011125934[[#This Row],[GAS_LIFT_RATE]]+0.542</f>
        <v>2.512</v>
      </c>
      <c r="P88" s="1">
        <v>35</v>
      </c>
      <c r="Q88" s="16">
        <f>Table_Query_from_OINTLYP1345678910111259342[[#This Row],[GAS]]/Table_Query_from_OINTLYP1345678910111259342[[#This Row],[OIL]]*10^6</f>
        <v>11006.961259079904</v>
      </c>
      <c r="R88" s="16">
        <f>Table_Query_from_OINTLYP1345678910111259342[[#This Row],[WATER]]/Table_Query_from_OINTLYP1345678910111259342[[#This Row],[GAS]]</f>
        <v>5.3050842797041264</v>
      </c>
      <c r="S88" s="16">
        <f>Table_Query_from_OINTLYP1345678910111259342[[#This Row],[LIQUID]]/Table_Query_from_OINTLYP1345678910111259342[[#This Row],[GAS]]</f>
        <v>148.2616108010009</v>
      </c>
      <c r="T88" s="1"/>
      <c r="U88" s="3">
        <f>Table_Query_from_OINTLYP1345678910111259342[[#This Row],[GAS]]*1000</f>
        <v>3636.7000000000003</v>
      </c>
      <c r="V88" s="4">
        <f>Table_Query_from_OINTLYP1345678910111259342[[#This Row],[GAS_LIFT_RATE]]*1000</f>
        <v>2512</v>
      </c>
      <c r="W88" s="4"/>
      <c r="X88" s="4"/>
      <c r="Y88" s="4"/>
      <c r="AC88" s="112"/>
      <c r="AD88" s="18"/>
      <c r="AE88" s="18"/>
      <c r="AF88" s="18"/>
      <c r="AG88" s="18"/>
      <c r="AH88" s="18"/>
      <c r="AI88" s="18"/>
      <c r="AJ88" s="18"/>
      <c r="AK88" s="18"/>
      <c r="AL88" s="18"/>
      <c r="AM88" s="18"/>
      <c r="AN88" s="18"/>
      <c r="AO88" s="18"/>
      <c r="AP88" s="18"/>
    </row>
    <row r="89" spans="2:42" ht="10.5" x14ac:dyDescent="0.2">
      <c r="B89" s="15">
        <v>42456</v>
      </c>
      <c r="C89" s="1" t="s">
        <v>131</v>
      </c>
      <c r="D89" s="1">
        <v>25.5</v>
      </c>
      <c r="E89" s="1">
        <f>Table_Query_from_OINTLYP134567891011125934[[#This Row],[CHOKE_1]]+1.13</f>
        <v>101.13</v>
      </c>
      <c r="F89" s="1">
        <f>Table_Query_from_OINTLYP134567891011125934[[#This Row],[THP]]+37</f>
        <v>188.98</v>
      </c>
      <c r="G89" s="1">
        <v>104.94</v>
      </c>
      <c r="H89" s="1">
        <f>Table_Query_from_OINTLYP134567891011125934[[#This Row],[CASING_A]]+73</f>
        <v>1360</v>
      </c>
      <c r="I89" s="1">
        <f>Table_Query_from_OINTLYP134567891011125934[[#This Row],[OIL]]+134</f>
        <v>263.68</v>
      </c>
      <c r="J89" s="1">
        <f>Table_Query_from_OINTLYP134567891011125934[[#This Row],[WATER]]+4.51</f>
        <v>14.270999999999999</v>
      </c>
      <c r="K89" s="1">
        <f>Table_Query_from_OINTLYP134567891011125934[[#This Row],[LIQUID]]+328</f>
        <v>467.44100000000003</v>
      </c>
      <c r="L89" s="165">
        <f>Table_Query_from_OINTLYP134567891011125934[[#This Row],[WATERCUT_PCT]]+3.987</f>
        <v>10.98709322939451</v>
      </c>
      <c r="M89" s="1">
        <f>Table_Query_from_OINTLYP134567891011125934[[#This Row],[GAS]]+2.632</f>
        <v>3.331</v>
      </c>
      <c r="N89" s="1">
        <f>Table_Query_from_OINTLYP1345678910111259342[[#This Row],[GAS]]+Table_Query_from_OINTLYP1345678910111259342[[#This Row],[GAS_LIFT_RATE]]</f>
        <v>5.4130000000000003</v>
      </c>
      <c r="O89" s="1">
        <f>Table_Query_from_OINTLYP134567891011125934[[#This Row],[GAS_LIFT_RATE]]+0.542</f>
        <v>2.0819999999999999</v>
      </c>
      <c r="P89" s="1">
        <v>35</v>
      </c>
      <c r="Q89" s="16">
        <f>Table_Query_from_OINTLYP1345678910111259342[[#This Row],[GAS]]/Table_Query_from_OINTLYP1345678910111259342[[#This Row],[OIL]]*10^6</f>
        <v>12632.736650485436</v>
      </c>
      <c r="R89" s="16">
        <f>Table_Query_from_OINTLYP1345678910111259342[[#This Row],[WATER]]/Table_Query_from_OINTLYP1345678910111259342[[#This Row],[GAS]]</f>
        <v>4.2842990093065145</v>
      </c>
      <c r="S89" s="16">
        <f>Table_Query_from_OINTLYP1345678910111259342[[#This Row],[LIQUID]]/Table_Query_from_OINTLYP1345678910111259342[[#This Row],[GAS]]</f>
        <v>140.33053137196038</v>
      </c>
      <c r="T89" s="1"/>
      <c r="U89" s="3">
        <f>Table_Query_from_OINTLYP1345678910111259342[[#This Row],[GAS]]*1000</f>
        <v>3331</v>
      </c>
      <c r="V89" s="4">
        <f>Table_Query_from_OINTLYP1345678910111259342[[#This Row],[GAS_LIFT_RATE]]*1000</f>
        <v>2082</v>
      </c>
      <c r="W89" s="4"/>
      <c r="X89" s="4"/>
      <c r="Y89" s="4"/>
      <c r="AC89" s="112"/>
      <c r="AD89" s="18"/>
      <c r="AE89" s="18"/>
      <c r="AF89" s="18"/>
      <c r="AG89" s="18"/>
      <c r="AH89" s="18"/>
      <c r="AI89" s="18"/>
      <c r="AJ89" s="18"/>
      <c r="AK89" s="18"/>
      <c r="AL89" s="18"/>
      <c r="AM89" s="18"/>
      <c r="AN89" s="18"/>
      <c r="AO89" s="18"/>
      <c r="AP89" s="18"/>
    </row>
    <row r="90" spans="2:42" ht="10.5" x14ac:dyDescent="0.2">
      <c r="B90" s="15">
        <v>42478</v>
      </c>
      <c r="C90" s="1" t="s">
        <v>131</v>
      </c>
      <c r="D90" s="1">
        <v>29</v>
      </c>
      <c r="E90" s="1">
        <f>Table_Query_from_OINTLYP134567891011125934[[#This Row],[CHOKE_1]]+1.13</f>
        <v>101.13</v>
      </c>
      <c r="F90" s="1">
        <f>Table_Query_from_OINTLYP134567891011125934[[#This Row],[THP]]+37</f>
        <v>206</v>
      </c>
      <c r="G90" s="1">
        <v>108</v>
      </c>
      <c r="H90" s="1">
        <f>Table_Query_from_OINTLYP134567891011125934[[#This Row],[CASING_A]]+73</f>
        <v>1259</v>
      </c>
      <c r="I90" s="1">
        <f>Table_Query_from_OINTLYP134567891011125934[[#This Row],[OIL]]+134</f>
        <v>274.75</v>
      </c>
      <c r="J90" s="1">
        <f>Table_Query_from_OINTLYP134567891011125934[[#This Row],[WATER]]+4.51</f>
        <v>15.103999999999999</v>
      </c>
      <c r="K90" s="1">
        <f>Table_Query_from_OINTLYP134567891011125934[[#This Row],[LIQUID]]+328</f>
        <v>479.34399999999999</v>
      </c>
      <c r="L90" s="165">
        <f>Table_Query_from_OINTLYP134567891011125934[[#This Row],[WATERCUT_PCT]]+3.987</f>
        <v>10.986947140289672</v>
      </c>
      <c r="M90" s="1">
        <f>Table_Query_from_OINTLYP134567891011125934[[#This Row],[GAS]]+2.632</f>
        <v>2.972</v>
      </c>
      <c r="N90" s="1">
        <f>Table_Query_from_OINTLYP1345678910111259342[[#This Row],[GAS]]+Table_Query_from_OINTLYP1345678910111259342[[#This Row],[GAS_LIFT_RATE]]</f>
        <v>5.9540000000000006</v>
      </c>
      <c r="O90" s="1">
        <f>Table_Query_from_OINTLYP134567891011125934[[#This Row],[GAS_LIFT_RATE]]+0.542</f>
        <v>2.9820000000000002</v>
      </c>
      <c r="P90" s="1">
        <v>36.5</v>
      </c>
      <c r="Q90" s="16">
        <f>Table_Query_from_OINTLYP1345678910111259342[[#This Row],[GAS]]/Table_Query_from_OINTLYP1345678910111259342[[#This Row],[OIL]]*10^6</f>
        <v>10817.106460418563</v>
      </c>
      <c r="R90" s="16">
        <f>Table_Query_from_OINTLYP1345678910111259342[[#This Row],[WATER]]/Table_Query_from_OINTLYP1345678910111259342[[#This Row],[GAS]]</f>
        <v>5.0820995962314939</v>
      </c>
      <c r="S90" s="16">
        <f>Table_Query_from_OINTLYP1345678910111259342[[#This Row],[LIQUID]]/Table_Query_from_OINTLYP1345678910111259342[[#This Row],[GAS]]</f>
        <v>161.28667563930014</v>
      </c>
      <c r="T90" s="1"/>
      <c r="U90" s="3">
        <f>Table_Query_from_OINTLYP1345678910111259342[[#This Row],[GAS]]*1000</f>
        <v>2972</v>
      </c>
      <c r="V90" s="4">
        <f>Table_Query_from_OINTLYP1345678910111259342[[#This Row],[GAS_LIFT_RATE]]*1000</f>
        <v>2982</v>
      </c>
      <c r="W90" s="4"/>
      <c r="X90" s="4"/>
      <c r="Y90" s="4"/>
      <c r="AC90" s="112"/>
      <c r="AD90" s="18"/>
      <c r="AE90" s="18"/>
      <c r="AF90" s="18"/>
      <c r="AG90" s="18"/>
      <c r="AH90" s="18"/>
      <c r="AI90" s="18"/>
      <c r="AJ90" s="18"/>
      <c r="AK90" s="18"/>
      <c r="AL90" s="18"/>
      <c r="AM90" s="18"/>
      <c r="AN90" s="18"/>
      <c r="AO90" s="18"/>
      <c r="AP90" s="18"/>
    </row>
    <row r="91" spans="2:42" ht="10.5" x14ac:dyDescent="0.2">
      <c r="B91" s="15">
        <v>42489</v>
      </c>
      <c r="C91" s="1" t="s">
        <v>131</v>
      </c>
      <c r="D91" s="1">
        <v>18.5</v>
      </c>
      <c r="E91" s="1">
        <f>Table_Query_from_OINTLYP134567891011125934[[#This Row],[CHOKE_1]]+1.13</f>
        <v>101.13</v>
      </c>
      <c r="F91" s="1">
        <f>Table_Query_from_OINTLYP134567891011125934[[#This Row],[THP]]+37</f>
        <v>202.7</v>
      </c>
      <c r="G91" s="1">
        <v>104.5</v>
      </c>
      <c r="H91" s="1">
        <f>Table_Query_from_OINTLYP134567891011125934[[#This Row],[CASING_A]]+73</f>
        <v>1361.5</v>
      </c>
      <c r="I91" s="1">
        <f>Table_Query_from_OINTLYP134567891011125934[[#This Row],[OIL]]+134</f>
        <v>241.49</v>
      </c>
      <c r="J91" s="1">
        <f>Table_Query_from_OINTLYP134567891011125934[[#This Row],[WATER]]+4.51</f>
        <v>19.029</v>
      </c>
      <c r="K91" s="1">
        <f>Table_Query_from_OINTLYP134567891011125934[[#This Row],[LIQUID]]+328</f>
        <v>450.00900000000001</v>
      </c>
      <c r="L91" s="165">
        <f>Table_Query_from_OINTLYP134567891011125934[[#This Row],[WATERCUT_PCT]]+3.987</f>
        <v>15.886941807571572</v>
      </c>
      <c r="M91" s="1">
        <f>Table_Query_from_OINTLYP134567891011125934[[#This Row],[GAS]]+2.632</f>
        <v>3.0020000000000002</v>
      </c>
      <c r="N91" s="1">
        <f>Table_Query_from_OINTLYP1345678910111259342[[#This Row],[GAS]]+Table_Query_from_OINTLYP1345678910111259342[[#This Row],[GAS_LIFT_RATE]]</f>
        <v>5.8740000000000006</v>
      </c>
      <c r="O91" s="1">
        <f>Table_Query_from_OINTLYP134567891011125934[[#This Row],[GAS_LIFT_RATE]]+0.542</f>
        <v>2.8719999999999999</v>
      </c>
      <c r="P91" s="1">
        <v>36.5</v>
      </c>
      <c r="Q91" s="16">
        <f>Table_Query_from_OINTLYP1345678910111259342[[#This Row],[GAS]]/Table_Query_from_OINTLYP1345678910111259342[[#This Row],[OIL]]*10^6</f>
        <v>12431.156569630213</v>
      </c>
      <c r="R91" s="16">
        <f>Table_Query_from_OINTLYP1345678910111259342[[#This Row],[WATER]]/Table_Query_from_OINTLYP1345678910111259342[[#This Row],[GAS]]</f>
        <v>6.3387741505662882</v>
      </c>
      <c r="S91" s="16">
        <f>Table_Query_from_OINTLYP1345678910111259342[[#This Row],[LIQUID]]/Table_Query_from_OINTLYP1345678910111259342[[#This Row],[GAS]]</f>
        <v>149.90306462358427</v>
      </c>
      <c r="T91" s="1"/>
      <c r="U91" s="3">
        <f>Table_Query_from_OINTLYP1345678910111259342[[#This Row],[GAS]]*1000</f>
        <v>3002</v>
      </c>
      <c r="V91" s="4">
        <f>Table_Query_from_OINTLYP1345678910111259342[[#This Row],[GAS_LIFT_RATE]]*1000</f>
        <v>2872</v>
      </c>
      <c r="W91" s="4"/>
      <c r="X91" s="4"/>
      <c r="Y91" s="4"/>
      <c r="AC91" s="112"/>
      <c r="AD91" s="18"/>
      <c r="AE91" s="18"/>
      <c r="AF91" s="18"/>
      <c r="AG91" s="18"/>
      <c r="AH91" s="18"/>
      <c r="AI91" s="18"/>
      <c r="AJ91" s="18"/>
      <c r="AK91" s="18"/>
      <c r="AL91" s="18"/>
      <c r="AM91" s="18"/>
      <c r="AN91" s="18"/>
      <c r="AO91" s="18"/>
      <c r="AP91" s="18"/>
    </row>
    <row r="92" spans="2:42" ht="10.5" x14ac:dyDescent="0.2">
      <c r="B92" s="15">
        <v>42511</v>
      </c>
      <c r="C92" s="1" t="s">
        <v>131</v>
      </c>
      <c r="D92" s="1">
        <v>24</v>
      </c>
      <c r="E92" s="1">
        <f>Table_Query_from_OINTLYP134567891011125934[[#This Row],[CHOKE_1]]+1.13</f>
        <v>101.13</v>
      </c>
      <c r="F92" s="1">
        <f>Table_Query_from_OINTLYP134567891011125934[[#This Row],[THP]]+37</f>
        <v>237</v>
      </c>
      <c r="G92" s="1">
        <v>92.6</v>
      </c>
      <c r="H92" s="1">
        <f>Table_Query_from_OINTLYP134567891011125934[[#This Row],[CASING_A]]+73</f>
        <v>1496</v>
      </c>
      <c r="I92" s="1">
        <f>Table_Query_from_OINTLYP134567891011125934[[#This Row],[OIL]]+134</f>
        <v>234.82999999999998</v>
      </c>
      <c r="J92" s="1">
        <f>Table_Query_from_OINTLYP134567891011125934[[#This Row],[WATER]]+4.51</f>
        <v>18.128999999999998</v>
      </c>
      <c r="K92" s="1">
        <f>Table_Query_from_OINTLYP134567891011125934[[#This Row],[LIQUID]]+328</f>
        <v>442.44900000000001</v>
      </c>
      <c r="L92" s="165">
        <f>Table_Query_from_OINTLYP134567891011125934[[#This Row],[WATERCUT_PCT]]+3.987</f>
        <v>15.886623413048607</v>
      </c>
      <c r="M92" s="1">
        <f>Table_Query_from_OINTLYP134567891011125934[[#This Row],[GAS]]+2.632</f>
        <v>2.802</v>
      </c>
      <c r="N92" s="1">
        <f>Table_Query_from_OINTLYP1345678910111259342[[#This Row],[GAS]]+Table_Query_from_OINTLYP1345678910111259342[[#This Row],[GAS_LIFT_RATE]]</f>
        <v>4.2140000000000004</v>
      </c>
      <c r="O92" s="1">
        <f>Table_Query_from_OINTLYP134567891011125934[[#This Row],[GAS_LIFT_RATE]]+0.542</f>
        <v>1.4119999999999999</v>
      </c>
      <c r="P92" s="1">
        <v>35</v>
      </c>
      <c r="Q92" s="16">
        <f>Table_Query_from_OINTLYP1345678910111259342[[#This Row],[GAS]]/Table_Query_from_OINTLYP1345678910111259342[[#This Row],[OIL]]*10^6</f>
        <v>11932.035940893415</v>
      </c>
      <c r="R92" s="16">
        <f>Table_Query_from_OINTLYP1345678910111259342[[#This Row],[WATER]]/Table_Query_from_OINTLYP1345678910111259342[[#This Row],[GAS]]</f>
        <v>6.4700214132762301</v>
      </c>
      <c r="S92" s="16">
        <f>Table_Query_from_OINTLYP1345678910111259342[[#This Row],[LIQUID]]/Table_Query_from_OINTLYP1345678910111259342[[#This Row],[GAS]]</f>
        <v>157.90471092077087</v>
      </c>
      <c r="T92" s="1"/>
      <c r="U92" s="3">
        <f>Table_Query_from_OINTLYP1345678910111259342[[#This Row],[GAS]]*1000</f>
        <v>2802</v>
      </c>
      <c r="V92" s="4">
        <f>Table_Query_from_OINTLYP1345678910111259342[[#This Row],[GAS_LIFT_RATE]]*1000</f>
        <v>1412</v>
      </c>
      <c r="W92" s="4"/>
      <c r="X92" s="4"/>
      <c r="Y92" s="4"/>
      <c r="AC92" s="112"/>
      <c r="AD92" s="18"/>
      <c r="AE92" s="18"/>
      <c r="AF92" s="18"/>
      <c r="AG92" s="18"/>
      <c r="AH92" s="18"/>
      <c r="AI92" s="18"/>
      <c r="AJ92" s="18"/>
      <c r="AK92" s="18"/>
      <c r="AL92" s="18"/>
      <c r="AM92" s="18"/>
      <c r="AN92" s="18"/>
      <c r="AO92" s="18"/>
      <c r="AP92" s="18"/>
    </row>
    <row r="93" spans="2:42" ht="10.5" x14ac:dyDescent="0.2">
      <c r="B93" s="15">
        <v>42549</v>
      </c>
      <c r="C93" s="1" t="s">
        <v>131</v>
      </c>
      <c r="D93" s="1">
        <v>21</v>
      </c>
      <c r="E93" s="1">
        <f>Table_Query_from_OINTLYP134567891011125934[[#This Row],[CHOKE_1]]+1.13</f>
        <v>101.13</v>
      </c>
      <c r="F93" s="1">
        <f>Table_Query_from_OINTLYP134567891011125934[[#This Row],[THP]]+37</f>
        <v>186.98</v>
      </c>
      <c r="G93" s="1">
        <v>97.48</v>
      </c>
      <c r="H93" s="1">
        <f>Table_Query_from_OINTLYP134567891011125934[[#This Row],[CASING_A]]+73</f>
        <v>1387</v>
      </c>
      <c r="I93" s="1">
        <f>Table_Query_from_OINTLYP134567891011125934[[#This Row],[OIL]]+134</f>
        <v>230.12</v>
      </c>
      <c r="J93" s="1">
        <f>Table_Query_from_OINTLYP134567891011125934[[#This Row],[WATER]]+4.51</f>
        <v>17.493000000000002</v>
      </c>
      <c r="K93" s="1">
        <f>Table_Query_from_OINTLYP134567891011125934[[#This Row],[LIQUID]]+328</f>
        <v>437.10300000000001</v>
      </c>
      <c r="L93" s="165">
        <f>Table_Query_from_OINTLYP134567891011125934[[#This Row],[WATERCUT_PCT]]+3.987</f>
        <v>15.886764442774259</v>
      </c>
      <c r="M93" s="1">
        <f>Table_Query_from_OINTLYP134567891011125934[[#This Row],[GAS]]+2.632</f>
        <v>2.9820000000000002</v>
      </c>
      <c r="N93" s="1">
        <f>Table_Query_from_OINTLYP1345678910111259342[[#This Row],[GAS]]+Table_Query_from_OINTLYP1345678910111259342[[#This Row],[GAS_LIFT_RATE]]</f>
        <v>5.734</v>
      </c>
      <c r="O93" s="1">
        <f>Table_Query_from_OINTLYP134567891011125934[[#This Row],[GAS_LIFT_RATE]]+0.542</f>
        <v>2.7519999999999998</v>
      </c>
      <c r="P93" s="1">
        <v>39</v>
      </c>
      <c r="Q93" s="16">
        <f>Table_Query_from_OINTLYP1345678910111259342[[#This Row],[GAS]]/Table_Query_from_OINTLYP1345678910111259342[[#This Row],[OIL]]*10^6</f>
        <v>12958.456457500435</v>
      </c>
      <c r="R93" s="16">
        <f>Table_Query_from_OINTLYP1345678910111259342[[#This Row],[WATER]]/Table_Query_from_OINTLYP1345678910111259342[[#This Row],[GAS]]</f>
        <v>5.8661971830985919</v>
      </c>
      <c r="S93" s="16">
        <f>Table_Query_from_OINTLYP1345678910111259342[[#This Row],[LIQUID]]/Table_Query_from_OINTLYP1345678910111259342[[#This Row],[GAS]]</f>
        <v>146.58048289738429</v>
      </c>
      <c r="T93" s="1"/>
      <c r="U93" s="3">
        <f>Table_Query_from_OINTLYP1345678910111259342[[#This Row],[GAS]]*1000</f>
        <v>2982</v>
      </c>
      <c r="V93" s="4">
        <f>Table_Query_from_OINTLYP1345678910111259342[[#This Row],[GAS_LIFT_RATE]]*1000</f>
        <v>2752</v>
      </c>
      <c r="W93" s="4"/>
      <c r="X93" s="4"/>
      <c r="Y93" s="4"/>
      <c r="AC93" s="112"/>
      <c r="AD93" s="18"/>
      <c r="AE93" s="18"/>
      <c r="AF93" s="18"/>
      <c r="AG93" s="18"/>
      <c r="AH93" s="18"/>
      <c r="AI93" s="18"/>
      <c r="AJ93" s="18"/>
      <c r="AK93" s="18"/>
      <c r="AL93" s="18"/>
      <c r="AM93" s="18"/>
      <c r="AN93" s="18"/>
      <c r="AO93" s="18"/>
      <c r="AP93" s="18"/>
    </row>
    <row r="94" spans="2:42" ht="10.5" x14ac:dyDescent="0.2">
      <c r="B94" s="15">
        <v>42562</v>
      </c>
      <c r="C94" s="1" t="s">
        <v>131</v>
      </c>
      <c r="D94" s="1">
        <v>22</v>
      </c>
      <c r="E94" s="1">
        <f>Table_Query_from_OINTLYP134567891011125934[[#This Row],[CHOKE_1]]+1.13</f>
        <v>101.13</v>
      </c>
      <c r="F94" s="1">
        <f>Table_Query_from_OINTLYP134567891011125934[[#This Row],[THP]]+37</f>
        <v>188</v>
      </c>
      <c r="G94" s="1">
        <v>92</v>
      </c>
      <c r="H94" s="1">
        <f>Table_Query_from_OINTLYP134567891011125934[[#This Row],[CASING_A]]+73</f>
        <v>1767</v>
      </c>
      <c r="I94" s="1">
        <f>Table_Query_from_OINTLYP134567891011125934[[#This Row],[OIL]]+134</f>
        <v>208.44</v>
      </c>
      <c r="J94" s="1">
        <f>Table_Query_from_OINTLYP134567891011125934[[#This Row],[WATER]]+4.51</f>
        <v>6.8119999999999994</v>
      </c>
      <c r="K94" s="1">
        <f>Table_Query_from_OINTLYP134567891011125934[[#This Row],[LIQUID]]+328</f>
        <v>404.74200000000002</v>
      </c>
      <c r="L94" s="165">
        <f>Table_Query_from_OINTLYP134567891011125934[[#This Row],[WATERCUT_PCT]]+3.987</f>
        <v>6.9866612024706161</v>
      </c>
      <c r="M94" s="1">
        <f>Table_Query_from_OINTLYP134567891011125934[[#This Row],[GAS]]+2.632</f>
        <v>3.0820000000000003</v>
      </c>
      <c r="N94" s="1">
        <f>Table_Query_from_OINTLYP1345678910111259342[[#This Row],[GAS]]+Table_Query_from_OINTLYP1345678910111259342[[#This Row],[GAS_LIFT_RATE]]</f>
        <v>3.9140000000000006</v>
      </c>
      <c r="O94" s="1">
        <f>Table_Query_from_OINTLYP134567891011125934[[#This Row],[GAS_LIFT_RATE]]+0.542</f>
        <v>0.83200000000000007</v>
      </c>
      <c r="P94" s="1">
        <v>39</v>
      </c>
      <c r="Q94" s="16">
        <f>Table_Query_from_OINTLYP1345678910111259342[[#This Row],[GAS]]/Table_Query_from_OINTLYP1345678910111259342[[#This Row],[OIL]]*10^6</f>
        <v>14786.029552868931</v>
      </c>
      <c r="R94" s="16">
        <f>Table_Query_from_OINTLYP1345678910111259342[[#This Row],[WATER]]/Table_Query_from_OINTLYP1345678910111259342[[#This Row],[GAS]]</f>
        <v>2.2102530824140163</v>
      </c>
      <c r="S94" s="16">
        <f>Table_Query_from_OINTLYP1345678910111259342[[#This Row],[LIQUID]]/Table_Query_from_OINTLYP1345678910111259342[[#This Row],[GAS]]</f>
        <v>131.32446463335495</v>
      </c>
      <c r="T94" s="1"/>
      <c r="U94" s="3">
        <f>Table_Query_from_OINTLYP1345678910111259342[[#This Row],[GAS]]*1000</f>
        <v>3082.0000000000005</v>
      </c>
      <c r="V94" s="4">
        <f>Table_Query_from_OINTLYP1345678910111259342[[#This Row],[GAS_LIFT_RATE]]*1000</f>
        <v>832.00000000000011</v>
      </c>
      <c r="W94" s="4"/>
      <c r="X94" s="4"/>
      <c r="Y94" s="4"/>
      <c r="AC94" s="112"/>
      <c r="AD94" s="18"/>
      <c r="AE94" s="18"/>
      <c r="AF94" s="18"/>
      <c r="AG94" s="18"/>
      <c r="AH94" s="18"/>
      <c r="AI94" s="18"/>
      <c r="AJ94" s="18"/>
      <c r="AK94" s="18"/>
      <c r="AL94" s="18"/>
      <c r="AM94" s="18"/>
      <c r="AN94" s="18"/>
      <c r="AO94" s="18"/>
      <c r="AP94" s="18"/>
    </row>
    <row r="95" spans="2:42" ht="10.5" x14ac:dyDescent="0.2">
      <c r="B95" s="15">
        <v>42577</v>
      </c>
      <c r="C95" s="1" t="s">
        <v>131</v>
      </c>
      <c r="D95" s="1">
        <v>20</v>
      </c>
      <c r="E95" s="1">
        <f>Table_Query_from_OINTLYP134567891011125934[[#This Row],[CHOKE_1]]+1.13</f>
        <v>101.13</v>
      </c>
      <c r="F95" s="1">
        <f>Table_Query_from_OINTLYP134567891011125934[[#This Row],[THP]]+37</f>
        <v>228.7</v>
      </c>
      <c r="G95" s="1">
        <v>89.7</v>
      </c>
      <c r="H95" s="1">
        <f>Table_Query_from_OINTLYP134567891011125934[[#This Row],[CASING_A]]+73</f>
        <v>1692</v>
      </c>
      <c r="I95" s="1">
        <f>Table_Query_from_OINTLYP134567891011125934[[#This Row],[OIL]]+134</f>
        <v>212.51999999999998</v>
      </c>
      <c r="J95" s="1">
        <f>Table_Query_from_OINTLYP134567891011125934[[#This Row],[WATER]]+4.51</f>
        <v>6.4409999999999998</v>
      </c>
      <c r="K95" s="1">
        <f>Table_Query_from_OINTLYP134567891011125934[[#This Row],[LIQUID]]+328</f>
        <v>408.45100000000002</v>
      </c>
      <c r="L95" s="165">
        <f>Table_Query_from_OINTLYP134567891011125934[[#This Row],[WATERCUT_PCT]]+3.987</f>
        <v>6.3872187667027136</v>
      </c>
      <c r="M95" s="1">
        <f>Table_Query_from_OINTLYP134567891011125934[[#This Row],[GAS]]+2.632</f>
        <v>3.0289999999999999</v>
      </c>
      <c r="N95" s="1">
        <f>Table_Query_from_OINTLYP1345678910111259342[[#This Row],[GAS]]+Table_Query_from_OINTLYP1345678910111259342[[#This Row],[GAS_LIFT_RATE]]</f>
        <v>3.798</v>
      </c>
      <c r="O95" s="1">
        <f>Table_Query_from_OINTLYP134567891011125934[[#This Row],[GAS_LIFT_RATE]]+0.542</f>
        <v>0.76900000000000002</v>
      </c>
      <c r="P95" s="1">
        <v>50</v>
      </c>
      <c r="Q95" s="16">
        <f>Table_Query_from_OINTLYP1345678910111259342[[#This Row],[GAS]]/Table_Query_from_OINTLYP1345678910111259342[[#This Row],[OIL]]*10^6</f>
        <v>14252.776209297948</v>
      </c>
      <c r="R95" s="16">
        <f>Table_Query_from_OINTLYP1345678910111259342[[#This Row],[WATER]]/Table_Query_from_OINTLYP1345678910111259342[[#This Row],[GAS]]</f>
        <v>2.1264443710795642</v>
      </c>
      <c r="S95" s="16">
        <f>Table_Query_from_OINTLYP1345678910111259342[[#This Row],[LIQUID]]/Table_Query_from_OINTLYP1345678910111259342[[#This Row],[GAS]]</f>
        <v>134.84681413007596</v>
      </c>
      <c r="T95" s="1"/>
      <c r="U95" s="3">
        <f>Table_Query_from_OINTLYP1345678910111259342[[#This Row],[GAS]]*1000</f>
        <v>3029</v>
      </c>
      <c r="V95" s="4">
        <f>Table_Query_from_OINTLYP1345678910111259342[[#This Row],[GAS_LIFT_RATE]]*1000</f>
        <v>769</v>
      </c>
      <c r="W95" s="4"/>
      <c r="X95" s="4"/>
      <c r="Y95" s="4"/>
      <c r="AC95" s="112"/>
      <c r="AD95" s="18"/>
      <c r="AE95" s="18"/>
      <c r="AF95" s="18"/>
      <c r="AG95" s="18"/>
      <c r="AH95" s="18"/>
      <c r="AI95" s="18"/>
      <c r="AJ95" s="18"/>
      <c r="AK95" s="18"/>
      <c r="AL95" s="18"/>
      <c r="AM95" s="18"/>
      <c r="AN95" s="18"/>
      <c r="AO95" s="18"/>
      <c r="AP95" s="18"/>
    </row>
    <row r="96" spans="2:42" ht="10.5" x14ac:dyDescent="0.2">
      <c r="B96" s="15">
        <v>42594</v>
      </c>
      <c r="C96" s="1" t="s">
        <v>131</v>
      </c>
      <c r="D96" s="1">
        <v>8</v>
      </c>
      <c r="E96" s="1">
        <f>Table_Query_from_OINTLYP134567891011125934[[#This Row],[CHOKE_1]]+1.13</f>
        <v>101.13</v>
      </c>
      <c r="F96" s="1">
        <f>Table_Query_from_OINTLYP134567891011125934[[#This Row],[THP]]+37</f>
        <v>254</v>
      </c>
      <c r="G96" s="1">
        <v>98.45</v>
      </c>
      <c r="H96" s="1">
        <f>Table_Query_from_OINTLYP134567891011125934[[#This Row],[CASING_A]]+73</f>
        <v>1351</v>
      </c>
      <c r="I96" s="1">
        <f>Table_Query_from_OINTLYP134567891011125934[[#This Row],[OIL]]+134</f>
        <v>243.42000000000002</v>
      </c>
      <c r="J96" s="1">
        <f>Table_Query_from_OINTLYP134567891011125934[[#This Row],[WATER]]+4.51</f>
        <v>7.1999999999999993</v>
      </c>
      <c r="K96" s="1">
        <f>Table_Query_from_OINTLYP134567891011125934[[#This Row],[LIQUID]]+328</f>
        <v>440.11</v>
      </c>
      <c r="L96" s="165">
        <f>Table_Query_from_OINTLYP134567891011125934[[#This Row],[WATERCUT_PCT]]+3.987</f>
        <v>6.3864291321023998</v>
      </c>
      <c r="M96" s="1">
        <f>Table_Query_from_OINTLYP134567891011125934[[#This Row],[GAS]]+2.632</f>
        <v>2.8719999999999999</v>
      </c>
      <c r="N96" s="1">
        <f>Table_Query_from_OINTLYP1345678910111259342[[#This Row],[GAS]]+Table_Query_from_OINTLYP1345678910111259342[[#This Row],[GAS_LIFT_RATE]]</f>
        <v>5.2140000000000004</v>
      </c>
      <c r="O96" s="1">
        <f>Table_Query_from_OINTLYP134567891011125934[[#This Row],[GAS_LIFT_RATE]]+0.542</f>
        <v>2.3420000000000001</v>
      </c>
      <c r="P96" s="1">
        <v>36</v>
      </c>
      <c r="Q96" s="16">
        <f>Table_Query_from_OINTLYP1345678910111259342[[#This Row],[GAS]]/Table_Query_from_OINTLYP1345678910111259342[[#This Row],[OIL]]*10^6</f>
        <v>11798.537507189219</v>
      </c>
      <c r="R96" s="16">
        <f>Table_Query_from_OINTLYP1345678910111259342[[#This Row],[WATER]]/Table_Query_from_OINTLYP1345678910111259342[[#This Row],[GAS]]</f>
        <v>2.5069637883008355</v>
      </c>
      <c r="S96" s="16">
        <f>Table_Query_from_OINTLYP1345678910111259342[[#This Row],[LIQUID]]/Table_Query_from_OINTLYP1345678910111259342[[#This Row],[GAS]]</f>
        <v>153.24164345403901</v>
      </c>
      <c r="T96" s="1"/>
      <c r="U96" s="3">
        <f>Table_Query_from_OINTLYP1345678910111259342[[#This Row],[GAS]]*1000</f>
        <v>2872</v>
      </c>
      <c r="V96" s="4">
        <f>Table_Query_from_OINTLYP1345678910111259342[[#This Row],[GAS_LIFT_RATE]]*1000</f>
        <v>2342</v>
      </c>
      <c r="W96" s="4"/>
      <c r="X96" s="4"/>
      <c r="Y96" s="4"/>
      <c r="AC96" s="112"/>
      <c r="AD96" s="18"/>
      <c r="AE96" s="18"/>
      <c r="AF96" s="18"/>
      <c r="AG96" s="18"/>
      <c r="AH96" s="18"/>
      <c r="AI96" s="18"/>
      <c r="AJ96" s="18"/>
      <c r="AK96" s="18"/>
      <c r="AL96" s="18"/>
      <c r="AM96" s="18"/>
      <c r="AN96" s="18"/>
      <c r="AO96" s="18"/>
      <c r="AP96" s="18"/>
    </row>
    <row r="97" spans="2:42" ht="10.5" x14ac:dyDescent="0.2">
      <c r="B97" s="15">
        <v>42628</v>
      </c>
      <c r="C97" s="1" t="s">
        <v>131</v>
      </c>
      <c r="D97" s="1">
        <v>23</v>
      </c>
      <c r="E97" s="1">
        <f>Table_Query_from_OINTLYP134567891011125934[[#This Row],[CHOKE_1]]+1.13</f>
        <v>101.13</v>
      </c>
      <c r="F97" s="1">
        <f>Table_Query_from_OINTLYP134567891011125934[[#This Row],[THP]]+37</f>
        <v>239.84</v>
      </c>
      <c r="G97" s="1">
        <v>102</v>
      </c>
      <c r="H97" s="1">
        <f>Table_Query_from_OINTLYP134567891011125934[[#This Row],[CASING_A]]+73</f>
        <v>1538.8</v>
      </c>
      <c r="I97" s="1">
        <f>Table_Query_from_OINTLYP134567891011125934[[#This Row],[OIL]]+134</f>
        <v>259.22000000000003</v>
      </c>
      <c r="J97" s="1">
        <f>Table_Query_from_OINTLYP134567891011125934[[#This Row],[WATER]]+4.51</f>
        <v>7.5890000000000004</v>
      </c>
      <c r="K97" s="1">
        <f>Table_Query_from_OINTLYP134567891011125934[[#This Row],[LIQUID]]+328</f>
        <v>456.29899999999998</v>
      </c>
      <c r="L97" s="165">
        <f>Table_Query_from_OINTLYP134567891011125934[[#This Row],[WATERCUT_PCT]]+3.987</f>
        <v>6.3868628204428717</v>
      </c>
      <c r="M97" s="1">
        <f>Table_Query_from_OINTLYP134567891011125934[[#This Row],[GAS]]+2.632</f>
        <v>2.7320000000000002</v>
      </c>
      <c r="N97" s="1">
        <f>Table_Query_from_OINTLYP1345678910111259342[[#This Row],[GAS]]+Table_Query_from_OINTLYP1345678910111259342[[#This Row],[GAS_LIFT_RATE]]</f>
        <v>5.226</v>
      </c>
      <c r="O97" s="1">
        <f>Table_Query_from_OINTLYP134567891011125934[[#This Row],[GAS_LIFT_RATE]]+0.542</f>
        <v>2.4939999999999998</v>
      </c>
      <c r="P97" s="1">
        <v>100</v>
      </c>
      <c r="Q97" s="16">
        <f>Table_Query_from_OINTLYP1345678910111259342[[#This Row],[GAS]]/Table_Query_from_OINTLYP1345678910111259342[[#This Row],[OIL]]*10^6</f>
        <v>10539.31023840753</v>
      </c>
      <c r="R97" s="16">
        <f>Table_Query_from_OINTLYP1345678910111259342[[#This Row],[WATER]]/Table_Query_from_OINTLYP1345678910111259342[[#This Row],[GAS]]</f>
        <v>2.7778184480234258</v>
      </c>
      <c r="S97" s="16">
        <f>Table_Query_from_OINTLYP1345678910111259342[[#This Row],[LIQUID]]/Table_Query_from_OINTLYP1345678910111259342[[#This Row],[GAS]]</f>
        <v>167.02013177159589</v>
      </c>
      <c r="T97" s="1"/>
      <c r="U97" s="3">
        <f>Table_Query_from_OINTLYP1345678910111259342[[#This Row],[GAS]]*1000</f>
        <v>2732</v>
      </c>
      <c r="V97" s="4">
        <f>Table_Query_from_OINTLYP1345678910111259342[[#This Row],[GAS_LIFT_RATE]]*1000</f>
        <v>2494</v>
      </c>
      <c r="W97" s="4"/>
      <c r="X97" s="4"/>
      <c r="Y97" s="4"/>
      <c r="AC97" s="112"/>
      <c r="AD97" s="18"/>
      <c r="AE97" s="18"/>
      <c r="AF97" s="18"/>
      <c r="AG97" s="18"/>
      <c r="AH97" s="18"/>
      <c r="AI97" s="18"/>
      <c r="AJ97" s="18"/>
      <c r="AK97" s="18"/>
      <c r="AL97" s="18"/>
      <c r="AM97" s="18"/>
      <c r="AN97" s="18"/>
      <c r="AO97" s="18"/>
      <c r="AP97" s="18"/>
    </row>
    <row r="98" spans="2:42" ht="10.5" x14ac:dyDescent="0.2">
      <c r="B98" s="15">
        <v>42634</v>
      </c>
      <c r="C98" s="1" t="s">
        <v>131</v>
      </c>
      <c r="D98" s="1">
        <v>23</v>
      </c>
      <c r="E98" s="1">
        <f>Table_Query_from_OINTLYP134567891011125934[[#This Row],[CHOKE_1]]+1.13</f>
        <v>101.13</v>
      </c>
      <c r="F98" s="1">
        <f>Table_Query_from_OINTLYP134567891011125934[[#This Row],[THP]]+37</f>
        <v>240.5</v>
      </c>
      <c r="G98" s="1">
        <v>93</v>
      </c>
      <c r="H98" s="1">
        <f>Table_Query_from_OINTLYP134567891011125934[[#This Row],[CASING_A]]+73</f>
        <v>1679</v>
      </c>
      <c r="I98" s="1">
        <f>Table_Query_from_OINTLYP134567891011125934[[#This Row],[OIL]]+134</f>
        <v>202.98000000000002</v>
      </c>
      <c r="J98" s="1">
        <f>Table_Query_from_OINTLYP134567891011125934[[#This Row],[WATER]]+4.51</f>
        <v>4.6070000000000002</v>
      </c>
      <c r="K98" s="1">
        <f>Table_Query_from_OINTLYP134567891011125934[[#This Row],[LIQUID]]+328</f>
        <v>397.077</v>
      </c>
      <c r="L98" s="165">
        <f>Table_Query_from_OINTLYP134567891011125934[[#This Row],[WATERCUT_PCT]]+3.987</f>
        <v>4.1274230062104609</v>
      </c>
      <c r="M98" s="1">
        <f>Table_Query_from_OINTLYP134567891011125934[[#This Row],[GAS]]+2.632</f>
        <v>2.7669000000000001</v>
      </c>
      <c r="N98" s="1">
        <f>Table_Query_from_OINTLYP1345678910111259342[[#This Row],[GAS]]+Table_Query_from_OINTLYP1345678910111259342[[#This Row],[GAS_LIFT_RATE]]</f>
        <v>4.1659000000000006</v>
      </c>
      <c r="O98" s="1">
        <f>Table_Query_from_OINTLYP134567891011125934[[#This Row],[GAS_LIFT_RATE]]+0.542</f>
        <v>1.399</v>
      </c>
      <c r="P98" s="1">
        <v>100</v>
      </c>
      <c r="Q98" s="16">
        <f>Table_Query_from_OINTLYP1345678910111259342[[#This Row],[GAS]]/Table_Query_from_OINTLYP1345678910111259342[[#This Row],[OIL]]*10^6</f>
        <v>13631.392255394619</v>
      </c>
      <c r="R98" s="16">
        <f>Table_Query_from_OINTLYP1345678910111259342[[#This Row],[WATER]]/Table_Query_from_OINTLYP1345678910111259342[[#This Row],[GAS]]</f>
        <v>1.6650402978062091</v>
      </c>
      <c r="S98" s="16">
        <f>Table_Query_from_OINTLYP1345678910111259342[[#This Row],[LIQUID]]/Table_Query_from_OINTLYP1345678910111259342[[#This Row],[GAS]]</f>
        <v>143.5097040008674</v>
      </c>
      <c r="T98" s="1"/>
      <c r="U98" s="3">
        <f>Table_Query_from_OINTLYP1345678910111259342[[#This Row],[GAS]]*1000</f>
        <v>2766.9</v>
      </c>
      <c r="V98" s="4">
        <f>Table_Query_from_OINTLYP1345678910111259342[[#This Row],[GAS_LIFT_RATE]]*1000</f>
        <v>1399</v>
      </c>
      <c r="W98" s="4"/>
      <c r="X98" s="4"/>
      <c r="Y98" s="4"/>
      <c r="AC98" s="112"/>
      <c r="AD98" s="18"/>
      <c r="AE98" s="18"/>
      <c r="AF98" s="18"/>
      <c r="AG98" s="18"/>
      <c r="AH98" s="18"/>
      <c r="AI98" s="18"/>
      <c r="AJ98" s="18"/>
      <c r="AK98" s="18"/>
      <c r="AL98" s="18"/>
      <c r="AM98" s="18"/>
      <c r="AN98" s="18"/>
      <c r="AO98" s="18"/>
      <c r="AP98" s="18"/>
    </row>
    <row r="99" spans="2:42" ht="10.5" x14ac:dyDescent="0.2">
      <c r="B99" s="15">
        <v>42687</v>
      </c>
      <c r="C99" s="1" t="s">
        <v>131</v>
      </c>
      <c r="D99" s="1">
        <v>22</v>
      </c>
      <c r="E99" s="1">
        <f>Table_Query_from_OINTLYP134567891011125934[[#This Row],[CHOKE_1]]+1.13</f>
        <v>101.13</v>
      </c>
      <c r="F99" s="1">
        <f>Table_Query_from_OINTLYP134567891011125934[[#This Row],[THP]]+37</f>
        <v>233</v>
      </c>
      <c r="G99" s="1">
        <v>92</v>
      </c>
      <c r="H99" s="1">
        <f>Table_Query_from_OINTLYP134567891011125934[[#This Row],[CASING_A]]+73</f>
        <v>1530</v>
      </c>
      <c r="I99" s="1">
        <f>Table_Query_from_OINTLYP134567891011125934[[#This Row],[OIL]]+134</f>
        <v>221.14</v>
      </c>
      <c r="J99" s="1">
        <f>Table_Query_from_OINTLYP134567891011125934[[#This Row],[WATER]]+4.51</f>
        <v>4.6319999999999997</v>
      </c>
      <c r="K99" s="1">
        <f>Table_Query_from_OINTLYP134567891011125934[[#This Row],[LIQUID]]+328</f>
        <v>415.262</v>
      </c>
      <c r="L99" s="165">
        <f>Table_Query_from_OINTLYP134567891011125934[[#This Row],[WATERCUT_PCT]]+3.987</f>
        <v>4.1268088515046646</v>
      </c>
      <c r="M99" s="1">
        <f>Table_Query_from_OINTLYP134567891011125934[[#This Row],[GAS]]+2.632</f>
        <v>2.6659999999999999</v>
      </c>
      <c r="N99" s="1">
        <f>Table_Query_from_OINTLYP1345678910111259342[[#This Row],[GAS]]+Table_Query_from_OINTLYP1345678910111259342[[#This Row],[GAS_LIFT_RATE]]</f>
        <v>4.3260000000000005</v>
      </c>
      <c r="O99" s="1">
        <f>Table_Query_from_OINTLYP134567891011125934[[#This Row],[GAS_LIFT_RATE]]+0.542</f>
        <v>1.6600000000000001</v>
      </c>
      <c r="P99" s="1">
        <v>41</v>
      </c>
      <c r="Q99" s="16">
        <f>Table_Query_from_OINTLYP1345678910111259342[[#This Row],[GAS]]/Table_Query_from_OINTLYP1345678910111259342[[#This Row],[OIL]]*10^6</f>
        <v>12055.711314099666</v>
      </c>
      <c r="R99" s="16">
        <f>Table_Query_from_OINTLYP1345678910111259342[[#This Row],[WATER]]/Table_Query_from_OINTLYP1345678910111259342[[#This Row],[GAS]]</f>
        <v>1.7374343585896472</v>
      </c>
      <c r="S99" s="16">
        <f>Table_Query_from_OINTLYP1345678910111259342[[#This Row],[LIQUID]]/Table_Query_from_OINTLYP1345678910111259342[[#This Row],[GAS]]</f>
        <v>155.76219054763692</v>
      </c>
      <c r="T99" s="1"/>
      <c r="U99" s="3">
        <f>Table_Query_from_OINTLYP1345678910111259342[[#This Row],[GAS]]*1000</f>
        <v>2666</v>
      </c>
      <c r="V99" s="4">
        <f>Table_Query_from_OINTLYP1345678910111259342[[#This Row],[GAS_LIFT_RATE]]*1000</f>
        <v>1660.0000000000002</v>
      </c>
      <c r="W99" s="4"/>
      <c r="X99" s="4"/>
      <c r="Y99" s="4"/>
      <c r="AC99" s="112"/>
      <c r="AD99" s="18"/>
      <c r="AE99" s="18"/>
      <c r="AF99" s="18"/>
      <c r="AG99" s="18"/>
      <c r="AH99" s="18"/>
      <c r="AI99" s="18"/>
      <c r="AJ99" s="18"/>
      <c r="AK99" s="18"/>
      <c r="AL99" s="18"/>
      <c r="AM99" s="18"/>
      <c r="AN99" s="18"/>
      <c r="AO99" s="18"/>
      <c r="AP99" s="18"/>
    </row>
    <row r="100" spans="2:42" ht="10.5" x14ac:dyDescent="0.2">
      <c r="B100" s="15">
        <v>42700</v>
      </c>
      <c r="C100" s="1" t="s">
        <v>131</v>
      </c>
      <c r="D100" s="1">
        <v>24</v>
      </c>
      <c r="E100" s="1">
        <f>Table_Query_from_OINTLYP134567891011125934[[#This Row],[CHOKE_1]]+1.13</f>
        <v>101.13</v>
      </c>
      <c r="F100" s="1">
        <f>Table_Query_from_OINTLYP134567891011125934[[#This Row],[THP]]+37</f>
        <v>217.66</v>
      </c>
      <c r="G100" s="1">
        <v>87.54</v>
      </c>
      <c r="H100" s="1">
        <f>Table_Query_from_OINTLYP134567891011125934[[#This Row],[CASING_A]]+73</f>
        <v>1676</v>
      </c>
      <c r="I100" s="1">
        <f>Table_Query_from_OINTLYP134567891011125934[[#This Row],[OIL]]+134</f>
        <v>212.92000000000002</v>
      </c>
      <c r="J100" s="1">
        <f>Table_Query_from_OINTLYP134567891011125934[[#This Row],[WATER]]+4.51</f>
        <v>4.6209999999999996</v>
      </c>
      <c r="K100" s="1">
        <f>Table_Query_from_OINTLYP134567891011125934[[#This Row],[LIQUID]]+328</f>
        <v>407.03100000000001</v>
      </c>
      <c r="L100" s="165">
        <f>Table_Query_from_OINTLYP134567891011125934[[#This Row],[WATERCUT_PCT]]+3.987</f>
        <v>4.1274512153458769</v>
      </c>
      <c r="M100" s="1">
        <f>Table_Query_from_OINTLYP134567891011125934[[#This Row],[GAS]]+2.632</f>
        <v>2.6640000000000001</v>
      </c>
      <c r="N100" s="1">
        <f>Table_Query_from_OINTLYP1345678910111259342[[#This Row],[GAS]]+Table_Query_from_OINTLYP1345678910111259342[[#This Row],[GAS_LIFT_RATE]]</f>
        <v>3.4010000000000002</v>
      </c>
      <c r="O100" s="1">
        <f>Table_Query_from_OINTLYP134567891011125934[[#This Row],[GAS_LIFT_RATE]]+0.542</f>
        <v>0.7370000000000001</v>
      </c>
      <c r="P100" s="1">
        <v>41</v>
      </c>
      <c r="Q100" s="16">
        <f>Table_Query_from_OINTLYP1345678910111259342[[#This Row],[GAS]]/Table_Query_from_OINTLYP1345678910111259342[[#This Row],[OIL]]*10^6</f>
        <v>12511.741499154612</v>
      </c>
      <c r="R100" s="16">
        <f>Table_Query_from_OINTLYP1345678910111259342[[#This Row],[WATER]]/Table_Query_from_OINTLYP1345678910111259342[[#This Row],[GAS]]</f>
        <v>1.7346096096096093</v>
      </c>
      <c r="S100" s="16">
        <f>Table_Query_from_OINTLYP1345678910111259342[[#This Row],[LIQUID]]/Table_Query_from_OINTLYP1345678910111259342[[#This Row],[GAS]]</f>
        <v>152.78941441441441</v>
      </c>
      <c r="T100" s="1"/>
      <c r="U100" s="3">
        <f>Table_Query_from_OINTLYP1345678910111259342[[#This Row],[GAS]]*1000</f>
        <v>2664</v>
      </c>
      <c r="V100" s="4">
        <f>Table_Query_from_OINTLYP1345678910111259342[[#This Row],[GAS_LIFT_RATE]]*1000</f>
        <v>737.00000000000011</v>
      </c>
      <c r="W100" s="4"/>
      <c r="X100" s="4"/>
      <c r="Y100" s="4"/>
      <c r="AC100" s="112"/>
      <c r="AD100" s="18"/>
      <c r="AE100" s="18"/>
      <c r="AF100" s="18"/>
      <c r="AG100" s="18"/>
      <c r="AH100" s="18"/>
      <c r="AI100" s="18"/>
      <c r="AJ100" s="18"/>
      <c r="AK100" s="18"/>
      <c r="AL100" s="18"/>
      <c r="AM100" s="18"/>
      <c r="AN100" s="18"/>
      <c r="AO100" s="18"/>
      <c r="AP100" s="18"/>
    </row>
    <row r="101" spans="2:42" ht="10.5" x14ac:dyDescent="0.2">
      <c r="B101" s="15">
        <v>42718</v>
      </c>
      <c r="C101" s="1" t="s">
        <v>131</v>
      </c>
      <c r="D101" s="1">
        <v>24</v>
      </c>
      <c r="E101" s="1">
        <f>Table_Query_from_OINTLYP134567891011125934[[#This Row],[CHOKE_1]]+1.13</f>
        <v>101.13</v>
      </c>
      <c r="F101" s="1">
        <f>Table_Query_from_OINTLYP134567891011125934[[#This Row],[THP]]+37</f>
        <v>220</v>
      </c>
      <c r="G101" s="1">
        <v>90</v>
      </c>
      <c r="H101" s="1">
        <f>Table_Query_from_OINTLYP134567891011125934[[#This Row],[CASING_A]]+73</f>
        <v>1550</v>
      </c>
      <c r="I101" s="1">
        <f>Table_Query_from_OINTLYP134567891011125934[[#This Row],[OIL]]+134</f>
        <v>202.37</v>
      </c>
      <c r="J101" s="1">
        <f>Table_Query_from_OINTLYP134567891011125934[[#This Row],[WATER]]+4.51</f>
        <v>4.6099999999999994</v>
      </c>
      <c r="K101" s="1">
        <f>Table_Query_from_OINTLYP134567891011125934[[#This Row],[LIQUID]]+328</f>
        <v>396.47</v>
      </c>
      <c r="L101" s="165">
        <f>Table_Query_from_OINTLYP134567891011125934[[#This Row],[WATERCUT_PCT]]+3.987</f>
        <v>4.133049364685264</v>
      </c>
      <c r="M101" s="1">
        <f>Table_Query_from_OINTLYP134567891011125934[[#This Row],[GAS]]+2.632</f>
        <v>2.7863000000000002</v>
      </c>
      <c r="N101" s="1">
        <f>Table_Query_from_OINTLYP1345678910111259342[[#This Row],[GAS]]+Table_Query_from_OINTLYP1345678910111259342[[#This Row],[GAS_LIFT_RATE]]</f>
        <v>4.3723000000000001</v>
      </c>
      <c r="O101" s="1">
        <f>Table_Query_from_OINTLYP134567891011125934[[#This Row],[GAS_LIFT_RATE]]+0.542</f>
        <v>1.5860000000000001</v>
      </c>
      <c r="P101" s="1">
        <v>41</v>
      </c>
      <c r="Q101" s="16">
        <f>Table_Query_from_OINTLYP1345678910111259342[[#This Row],[GAS]]/Table_Query_from_OINTLYP1345678910111259342[[#This Row],[OIL]]*10^6</f>
        <v>13768.345110441272</v>
      </c>
      <c r="R101" s="16">
        <f>Table_Query_from_OINTLYP1345678910111259342[[#This Row],[WATER]]/Table_Query_from_OINTLYP1345678910111259342[[#This Row],[GAS]]</f>
        <v>1.6545239206115634</v>
      </c>
      <c r="S101" s="16">
        <f>Table_Query_from_OINTLYP1345678910111259342[[#This Row],[LIQUID]]/Table_Query_from_OINTLYP1345678910111259342[[#This Row],[GAS]]</f>
        <v>142.29264616157627</v>
      </c>
      <c r="T101" s="1"/>
      <c r="U101" s="3">
        <f>Table_Query_from_OINTLYP1345678910111259342[[#This Row],[GAS]]*1000</f>
        <v>2786.3</v>
      </c>
      <c r="V101" s="4">
        <f>Table_Query_from_OINTLYP1345678910111259342[[#This Row],[GAS_LIFT_RATE]]*1000</f>
        <v>1586</v>
      </c>
      <c r="W101" s="4"/>
      <c r="X101" s="4"/>
      <c r="Y101" s="4"/>
      <c r="AC101" s="112"/>
      <c r="AD101" s="18"/>
      <c r="AE101" s="18"/>
      <c r="AF101" s="18"/>
      <c r="AG101" s="18"/>
      <c r="AH101" s="18"/>
      <c r="AI101" s="18"/>
      <c r="AJ101" s="18"/>
      <c r="AK101" s="18"/>
      <c r="AL101" s="18"/>
      <c r="AM101" s="18"/>
      <c r="AN101" s="18"/>
      <c r="AO101" s="18"/>
      <c r="AP101" s="18"/>
    </row>
    <row r="102" spans="2:42" ht="10.5" x14ac:dyDescent="0.2">
      <c r="B102" s="15">
        <v>42746</v>
      </c>
      <c r="C102" s="1" t="s">
        <v>131</v>
      </c>
      <c r="D102" s="1">
        <v>24</v>
      </c>
      <c r="E102" s="1">
        <f>Table_Query_from_OINTLYP134567891011125934[[#This Row],[CHOKE_1]]+1.13</f>
        <v>101.13</v>
      </c>
      <c r="F102" s="1">
        <f>Table_Query_from_OINTLYP134567891011125934[[#This Row],[THP]]+37</f>
        <v>225.7</v>
      </c>
      <c r="G102" s="1">
        <v>87</v>
      </c>
      <c r="H102" s="1">
        <f>Table_Query_from_OINTLYP134567891011125934[[#This Row],[CASING_A]]+73</f>
        <v>1684</v>
      </c>
      <c r="I102" s="1">
        <f>Table_Query_from_OINTLYP134567891011125934[[#This Row],[OIL]]+134</f>
        <v>211.78</v>
      </c>
      <c r="J102" s="1">
        <f>Table_Query_from_OINTLYP134567891011125934[[#This Row],[WATER]]+4.51</f>
        <v>28.805</v>
      </c>
      <c r="K102" s="1">
        <f>Table_Query_from_OINTLYP134567891011125934[[#This Row],[LIQUID]]+328</f>
        <v>430.07499999999999</v>
      </c>
      <c r="L102" s="165">
        <f>Table_Query_from_OINTLYP134567891011125934[[#This Row],[WATERCUT_PCT]]+3.987</f>
        <v>27.788126622581437</v>
      </c>
      <c r="M102" s="1">
        <f>Table_Query_from_OINTLYP134567891011125934[[#This Row],[GAS]]+2.632</f>
        <v>2.6630000000000003</v>
      </c>
      <c r="N102" s="1">
        <f>Table_Query_from_OINTLYP1345678910111259342[[#This Row],[GAS]]+Table_Query_from_OINTLYP1345678910111259342[[#This Row],[GAS_LIFT_RATE]]</f>
        <v>3.7480000000000002</v>
      </c>
      <c r="O102" s="1">
        <f>Table_Query_from_OINTLYP134567891011125934[[#This Row],[GAS_LIFT_RATE]]+0.542</f>
        <v>1.085</v>
      </c>
      <c r="P102" s="1">
        <v>100</v>
      </c>
      <c r="Q102" s="16">
        <f>Table_Query_from_OINTLYP1345678910111259342[[#This Row],[GAS]]/Table_Query_from_OINTLYP1345678910111259342[[#This Row],[OIL]]*10^6</f>
        <v>12574.369628860139</v>
      </c>
      <c r="R102" s="16">
        <f>Table_Query_from_OINTLYP1345678910111259342[[#This Row],[WATER]]/Table_Query_from_OINTLYP1345678910111259342[[#This Row],[GAS]]</f>
        <v>10.816748028539241</v>
      </c>
      <c r="S102" s="16">
        <f>Table_Query_from_OINTLYP1345678910111259342[[#This Row],[LIQUID]]/Table_Query_from_OINTLYP1345678910111259342[[#This Row],[GAS]]</f>
        <v>161.50018775816747</v>
      </c>
      <c r="T102" s="1"/>
      <c r="U102" s="3">
        <f>Table_Query_from_OINTLYP1345678910111259342[[#This Row],[GAS]]*1000</f>
        <v>2663.0000000000005</v>
      </c>
      <c r="V102" s="4">
        <f>Table_Query_from_OINTLYP1345678910111259342[[#This Row],[GAS_LIFT_RATE]]*1000</f>
        <v>1085</v>
      </c>
      <c r="W102" s="4"/>
      <c r="X102" s="4"/>
      <c r="Y102" s="4"/>
      <c r="AC102" s="112"/>
      <c r="AD102" s="18"/>
      <c r="AE102" s="18"/>
      <c r="AF102" s="18"/>
      <c r="AG102" s="18"/>
      <c r="AH102" s="18"/>
      <c r="AI102" s="18"/>
      <c r="AJ102" s="18"/>
      <c r="AK102" s="18"/>
      <c r="AL102" s="18"/>
      <c r="AM102" s="18"/>
      <c r="AN102" s="18"/>
      <c r="AO102" s="18"/>
      <c r="AP102" s="18"/>
    </row>
    <row r="103" spans="2:42" ht="10.5" x14ac:dyDescent="0.2">
      <c r="B103" s="15">
        <v>42799</v>
      </c>
      <c r="C103" s="1" t="s">
        <v>131</v>
      </c>
      <c r="D103" s="1">
        <v>24</v>
      </c>
      <c r="E103" s="1">
        <f>Table_Query_from_OINTLYP134567891011125934[[#This Row],[CHOKE_1]]+1.13</f>
        <v>101.13</v>
      </c>
      <c r="F103" s="1">
        <f>Table_Query_from_OINTLYP134567891011125934[[#This Row],[THP]]+37</f>
        <v>247</v>
      </c>
      <c r="G103" s="1">
        <v>86</v>
      </c>
      <c r="H103" s="1">
        <f>Table_Query_from_OINTLYP134567891011125934[[#This Row],[CASING_A]]+73</f>
        <v>1540</v>
      </c>
      <c r="I103" s="1">
        <f>Table_Query_from_OINTLYP134567891011125934[[#This Row],[OIL]]+134</f>
        <v>206.45999999999998</v>
      </c>
      <c r="J103" s="1">
        <f>Table_Query_from_OINTLYP134567891011125934[[#This Row],[WATER]]+4.51</f>
        <v>16.310000000000002</v>
      </c>
      <c r="K103" s="1">
        <f>Table_Query_from_OINTLYP134567891011125934[[#This Row],[LIQUID]]+328</f>
        <v>412.26</v>
      </c>
      <c r="L103" s="165">
        <f>Table_Query_from_OINTLYP134567891011125934[[#This Row],[WATERCUT_PCT]]+3.987</f>
        <v>17.991272489912177</v>
      </c>
      <c r="M103" s="1">
        <f>Table_Query_from_OINTLYP134567891011125934[[#This Row],[GAS]]+2.632</f>
        <v>2.661</v>
      </c>
      <c r="N103" s="1">
        <f>Table_Query_from_OINTLYP1345678910111259342[[#This Row],[GAS]]+Table_Query_from_OINTLYP1345678910111259342[[#This Row],[GAS_LIFT_RATE]]</f>
        <v>4.4329999999999998</v>
      </c>
      <c r="O103" s="1">
        <f>Table_Query_from_OINTLYP134567891011125934[[#This Row],[GAS_LIFT_RATE]]+0.542</f>
        <v>1.772</v>
      </c>
      <c r="P103" s="1"/>
      <c r="Q103" s="16">
        <f>Table_Query_from_OINTLYP1345678910111259342[[#This Row],[GAS]]/Table_Query_from_OINTLYP1345678910111259342[[#This Row],[OIL]]*10^6</f>
        <v>12888.695146759665</v>
      </c>
      <c r="R103" s="16">
        <f>Table_Query_from_OINTLYP1345678910111259342[[#This Row],[WATER]]/Table_Query_from_OINTLYP1345678910111259342[[#This Row],[GAS]]</f>
        <v>6.1292747087561077</v>
      </c>
      <c r="S103" s="16">
        <f>Table_Query_from_OINTLYP1345678910111259342[[#This Row],[LIQUID]]/Table_Query_from_OINTLYP1345678910111259342[[#This Row],[GAS]]</f>
        <v>154.92671927846675</v>
      </c>
      <c r="T103" s="1"/>
      <c r="U103" s="3">
        <f>Table_Query_from_OINTLYP1345678910111259342[[#This Row],[GAS]]*1000</f>
        <v>2661</v>
      </c>
      <c r="V103" s="4">
        <f>Table_Query_from_OINTLYP1345678910111259342[[#This Row],[GAS_LIFT_RATE]]*1000</f>
        <v>1772</v>
      </c>
      <c r="W103" s="4"/>
      <c r="X103" s="4"/>
      <c r="Y103" s="4"/>
      <c r="AC103" s="112"/>
      <c r="AD103" s="18"/>
      <c r="AE103" s="18"/>
      <c r="AF103" s="18"/>
      <c r="AG103" s="18"/>
      <c r="AH103" s="18"/>
      <c r="AI103" s="18"/>
      <c r="AJ103" s="18"/>
      <c r="AK103" s="18"/>
      <c r="AL103" s="18"/>
      <c r="AM103" s="18"/>
      <c r="AN103" s="18"/>
      <c r="AO103" s="18"/>
      <c r="AP103" s="18"/>
    </row>
    <row r="104" spans="2:42" ht="10.5" x14ac:dyDescent="0.2">
      <c r="B104" s="15">
        <v>42842</v>
      </c>
      <c r="C104" s="1" t="s">
        <v>131</v>
      </c>
      <c r="D104" s="1">
        <v>13</v>
      </c>
      <c r="E104" s="1">
        <f>Table_Query_from_OINTLYP134567891011125934[[#This Row],[CHOKE_1]]+1.13</f>
        <v>101.13</v>
      </c>
      <c r="F104" s="1">
        <f>Table_Query_from_OINTLYP134567891011125934[[#This Row],[THP]]+37</f>
        <v>234.25</v>
      </c>
      <c r="G104" s="1">
        <v>84.57</v>
      </c>
      <c r="H104" s="1">
        <f>Table_Query_from_OINTLYP134567891011125934[[#This Row],[CASING_A]]+73</f>
        <v>1658</v>
      </c>
      <c r="I104" s="1">
        <f>Table_Query_from_OINTLYP134567891011125934[[#This Row],[OIL]]+134</f>
        <v>144.28</v>
      </c>
      <c r="J104" s="1">
        <f>Table_Query_from_OINTLYP134567891011125934[[#This Row],[WATER]]+4.51</f>
        <v>6.18</v>
      </c>
      <c r="K104" s="1">
        <f>Table_Query_from_OINTLYP134567891011125934[[#This Row],[LIQUID]]+328</f>
        <v>339.95</v>
      </c>
      <c r="L104" s="165">
        <f>Table_Query_from_OINTLYP134567891011125934[[#This Row],[WATERCUT_PCT]]+3.987</f>
        <v>17.961895397489542</v>
      </c>
      <c r="M104" s="1">
        <f>Table_Query_from_OINTLYP134567891011125934[[#This Row],[GAS]]+2.632</f>
        <v>2.6360000000000001</v>
      </c>
      <c r="N104" s="1">
        <f>Table_Query_from_OINTLYP1345678910111259342[[#This Row],[GAS]]+Table_Query_from_OINTLYP1345678910111259342[[#This Row],[GAS_LIFT_RATE]]</f>
        <v>3.6980000000000004</v>
      </c>
      <c r="O104" s="1">
        <f>Table_Query_from_OINTLYP134567891011125934[[#This Row],[GAS_LIFT_RATE]]+0.542</f>
        <v>1.0620000000000001</v>
      </c>
      <c r="P104" s="1">
        <v>41</v>
      </c>
      <c r="Q104" s="16">
        <f>Table_Query_from_OINTLYP1345678910111259342[[#This Row],[GAS]]/Table_Query_from_OINTLYP1345678910111259342[[#This Row],[OIL]]*10^6</f>
        <v>18270.030496257277</v>
      </c>
      <c r="R104" s="16">
        <f>Table_Query_from_OINTLYP1345678910111259342[[#This Row],[WATER]]/Table_Query_from_OINTLYP1345678910111259342[[#This Row],[GAS]]</f>
        <v>2.3444613050075871</v>
      </c>
      <c r="S104" s="16">
        <f>Table_Query_from_OINTLYP1345678910111259342[[#This Row],[LIQUID]]/Table_Query_from_OINTLYP1345678910111259342[[#This Row],[GAS]]</f>
        <v>128.96433990895295</v>
      </c>
      <c r="T104" s="1"/>
      <c r="U104" s="3">
        <f>Table_Query_from_OINTLYP1345678910111259342[[#This Row],[GAS]]*1000</f>
        <v>2636</v>
      </c>
      <c r="V104" s="4">
        <f>Table_Query_from_OINTLYP1345678910111259342[[#This Row],[GAS_LIFT_RATE]]*1000</f>
        <v>1062</v>
      </c>
      <c r="W104" s="4"/>
      <c r="X104" s="4"/>
      <c r="Y104" s="4"/>
      <c r="AC104" s="112"/>
      <c r="AD104" s="18"/>
      <c r="AE104" s="18"/>
      <c r="AF104" s="18"/>
      <c r="AG104" s="18"/>
      <c r="AH104" s="18"/>
      <c r="AI104" s="18"/>
      <c r="AJ104" s="18"/>
      <c r="AK104" s="18"/>
      <c r="AL104" s="18"/>
      <c r="AM104" s="18"/>
      <c r="AN104" s="18"/>
      <c r="AO104" s="18"/>
      <c r="AP104" s="18"/>
    </row>
    <row r="105" spans="2:42" ht="10.5" x14ac:dyDescent="0.2">
      <c r="B105" s="15">
        <v>42867</v>
      </c>
      <c r="C105" s="1" t="s">
        <v>131</v>
      </c>
      <c r="D105" s="1">
        <v>15</v>
      </c>
      <c r="E105" s="1">
        <f>Table_Query_from_OINTLYP134567891011125934[[#This Row],[CHOKE_1]]+1.13</f>
        <v>101.13</v>
      </c>
      <c r="F105" s="1">
        <f>Table_Query_from_OINTLYP134567891011125934[[#This Row],[THP]]+37</f>
        <v>280</v>
      </c>
      <c r="G105" s="1">
        <v>102</v>
      </c>
      <c r="H105" s="1">
        <f>Table_Query_from_OINTLYP134567891011125934[[#This Row],[CASING_A]]+73</f>
        <v>1220</v>
      </c>
      <c r="I105" s="1">
        <f>Table_Query_from_OINTLYP134567891011125934[[#This Row],[OIL]]+134</f>
        <v>279.77</v>
      </c>
      <c r="J105" s="1">
        <f>Table_Query_from_OINTLYP134567891011125934[[#This Row],[WATER]]+4.51</f>
        <v>5.9799999999999995</v>
      </c>
      <c r="K105" s="1">
        <f>Table_Query_from_OINTLYP134567891011125934[[#This Row],[LIQUID]]+328</f>
        <v>475.24</v>
      </c>
      <c r="L105" s="165">
        <f>Table_Query_from_OINTLYP134567891011125934[[#This Row],[WATERCUT_PCT]]+3.987</f>
        <v>4.9853700081499595</v>
      </c>
      <c r="M105" s="1">
        <f>Table_Query_from_OINTLYP134567891011125934[[#This Row],[GAS]]+2.632</f>
        <v>2.69</v>
      </c>
      <c r="N105" s="1">
        <f>Table_Query_from_OINTLYP1345678910111259342[[#This Row],[GAS]]+Table_Query_from_OINTLYP1345678910111259342[[#This Row],[GAS_LIFT_RATE]]</f>
        <v>4.8320000000000007</v>
      </c>
      <c r="O105" s="1">
        <f>Table_Query_from_OINTLYP134567891011125934[[#This Row],[GAS_LIFT_RATE]]+0.542</f>
        <v>2.1420000000000003</v>
      </c>
      <c r="P105" s="1">
        <v>38.5</v>
      </c>
      <c r="Q105" s="16">
        <f>Table_Query_from_OINTLYP1345678910111259342[[#This Row],[GAS]]/Table_Query_from_OINTLYP1345678910111259342[[#This Row],[OIL]]*10^6</f>
        <v>9615.0409264753198</v>
      </c>
      <c r="R105" s="16">
        <f>Table_Query_from_OINTLYP1345678910111259342[[#This Row],[WATER]]/Table_Query_from_OINTLYP1345678910111259342[[#This Row],[GAS]]</f>
        <v>2.2230483271375463</v>
      </c>
      <c r="S105" s="16">
        <f>Table_Query_from_OINTLYP1345678910111259342[[#This Row],[LIQUID]]/Table_Query_from_OINTLYP1345678910111259342[[#This Row],[GAS]]</f>
        <v>176.66914498141264</v>
      </c>
      <c r="T105" s="1"/>
      <c r="U105" s="3">
        <f>Table_Query_from_OINTLYP1345678910111259342[[#This Row],[GAS]]*1000</f>
        <v>2690</v>
      </c>
      <c r="V105" s="4">
        <f>Table_Query_from_OINTLYP1345678910111259342[[#This Row],[GAS_LIFT_RATE]]*1000</f>
        <v>2142.0000000000005</v>
      </c>
      <c r="W105" s="4"/>
      <c r="X105" s="4"/>
      <c r="Y105" s="4"/>
      <c r="AC105" s="112"/>
      <c r="AD105" s="18"/>
      <c r="AE105" s="18"/>
      <c r="AF105" s="18"/>
      <c r="AG105" s="18"/>
      <c r="AH105" s="18"/>
      <c r="AI105" s="18"/>
      <c r="AJ105" s="18"/>
      <c r="AK105" s="18"/>
      <c r="AL105" s="18"/>
      <c r="AM105" s="18"/>
      <c r="AN105" s="18"/>
      <c r="AO105" s="18"/>
      <c r="AP105" s="18"/>
    </row>
    <row r="106" spans="2:42" ht="10.5" x14ac:dyDescent="0.2">
      <c r="B106" s="15">
        <v>42872</v>
      </c>
      <c r="C106" s="1" t="s">
        <v>131</v>
      </c>
      <c r="D106" s="1">
        <v>12</v>
      </c>
      <c r="E106" s="1">
        <f>Table_Query_from_OINTLYP134567891011125934[[#This Row],[CHOKE_1]]+1.13</f>
        <v>101.13</v>
      </c>
      <c r="F106" s="1">
        <f>Table_Query_from_OINTLYP134567891011125934[[#This Row],[THP]]+37</f>
        <v>289</v>
      </c>
      <c r="G106" s="1">
        <v>96</v>
      </c>
      <c r="H106" s="1">
        <f>Table_Query_from_OINTLYP134567891011125934[[#This Row],[CASING_A]]+73</f>
        <v>1477</v>
      </c>
      <c r="I106" s="1">
        <f>Table_Query_from_OINTLYP134567891011125934[[#This Row],[OIL]]+134</f>
        <v>260.24</v>
      </c>
      <c r="J106" s="1">
        <f>Table_Query_from_OINTLYP134567891011125934[[#This Row],[WATER]]+4.51</f>
        <v>5.79</v>
      </c>
      <c r="K106" s="1">
        <f>Table_Query_from_OINTLYP134567891011125934[[#This Row],[LIQUID]]+328</f>
        <v>455.52</v>
      </c>
      <c r="L106" s="165">
        <f>Table_Query_from_OINTLYP134567891011125934[[#This Row],[WATERCUT_PCT]]+3.987</f>
        <v>4.9907641154328735</v>
      </c>
      <c r="M106" s="1">
        <f>Table_Query_from_OINTLYP134567891011125934[[#This Row],[GAS]]+2.632</f>
        <v>2.6819999999999999</v>
      </c>
      <c r="N106" s="1">
        <f>Table_Query_from_OINTLYP1345678910111259342[[#This Row],[GAS]]+Table_Query_from_OINTLYP1345678910111259342[[#This Row],[GAS_LIFT_RATE]]</f>
        <v>3.9740000000000002</v>
      </c>
      <c r="O106" s="1">
        <f>Table_Query_from_OINTLYP134567891011125934[[#This Row],[GAS_LIFT_RATE]]+0.542</f>
        <v>1.292</v>
      </c>
      <c r="P106" s="1">
        <v>44.5</v>
      </c>
      <c r="Q106" s="16">
        <f>Table_Query_from_OINTLYP1345678910111259342[[#This Row],[GAS]]/Table_Query_from_OINTLYP1345678910111259342[[#This Row],[OIL]]*10^6</f>
        <v>10305.871503227789</v>
      </c>
      <c r="R106" s="16">
        <f>Table_Query_from_OINTLYP1345678910111259342[[#This Row],[WATER]]/Table_Query_from_OINTLYP1345678910111259342[[#This Row],[GAS]]</f>
        <v>2.1588366890380315</v>
      </c>
      <c r="S106" s="16">
        <f>Table_Query_from_OINTLYP1345678910111259342[[#This Row],[LIQUID]]/Table_Query_from_OINTLYP1345678910111259342[[#This Row],[GAS]]</f>
        <v>169.84340044742729</v>
      </c>
      <c r="T106" s="1"/>
      <c r="U106" s="3">
        <f>Table_Query_from_OINTLYP1345678910111259342[[#This Row],[GAS]]*1000</f>
        <v>2682</v>
      </c>
      <c r="V106" s="4">
        <f>Table_Query_from_OINTLYP1345678910111259342[[#This Row],[GAS_LIFT_RATE]]*1000</f>
        <v>1292</v>
      </c>
      <c r="W106" s="4"/>
      <c r="X106" s="4"/>
      <c r="Y106" s="4"/>
      <c r="AC106" s="112"/>
      <c r="AD106" s="18"/>
      <c r="AE106" s="18"/>
      <c r="AF106" s="18"/>
      <c r="AG106" s="18"/>
      <c r="AH106" s="18"/>
      <c r="AI106" s="18"/>
      <c r="AJ106" s="18"/>
      <c r="AK106" s="18"/>
      <c r="AL106" s="18"/>
      <c r="AM106" s="18"/>
      <c r="AN106" s="18"/>
      <c r="AO106" s="18"/>
      <c r="AP106" s="18"/>
    </row>
    <row r="107" spans="2:42" ht="10.5" x14ac:dyDescent="0.2">
      <c r="B107" s="15">
        <v>42884</v>
      </c>
      <c r="C107" s="1" t="s">
        <v>131</v>
      </c>
      <c r="D107" s="1">
        <v>21</v>
      </c>
      <c r="E107" s="1">
        <f>Table_Query_from_OINTLYP134567891011125934[[#This Row],[CHOKE_1]]+1.13</f>
        <v>101.13</v>
      </c>
      <c r="F107" s="1">
        <f>Table_Query_from_OINTLYP134567891011125934[[#This Row],[THP]]+37</f>
        <v>228</v>
      </c>
      <c r="G107" s="1">
        <v>89</v>
      </c>
      <c r="H107" s="1">
        <f>Table_Query_from_OINTLYP134567891011125934[[#This Row],[CASING_A]]+73</f>
        <v>1664</v>
      </c>
      <c r="I107" s="1">
        <f>Table_Query_from_OINTLYP134567891011125934[[#This Row],[OIL]]+134</f>
        <v>192</v>
      </c>
      <c r="J107" s="1">
        <f>Table_Query_from_OINTLYP134567891011125934[[#This Row],[WATER]]+4.51</f>
        <v>5.0999999999999996</v>
      </c>
      <c r="K107" s="1">
        <f>Table_Query_from_OINTLYP134567891011125934[[#This Row],[LIQUID]]+328</f>
        <v>386.59000000000003</v>
      </c>
      <c r="L107" s="165">
        <f>Table_Query_from_OINTLYP134567891011125934[[#This Row],[WATERCUT_PCT]]+3.987</f>
        <v>4.9939977811913296</v>
      </c>
      <c r="M107" s="1">
        <f>Table_Query_from_OINTLYP134567891011125934[[#This Row],[GAS]]+2.632</f>
        <v>2.6550000000000002</v>
      </c>
      <c r="N107" s="1">
        <f>Table_Query_from_OINTLYP1345678910111259342[[#This Row],[GAS]]+Table_Query_from_OINTLYP1345678910111259342[[#This Row],[GAS_LIFT_RATE]]</f>
        <v>3.9970000000000003</v>
      </c>
      <c r="O107" s="1">
        <f>Table_Query_from_OINTLYP134567891011125934[[#This Row],[GAS_LIFT_RATE]]+0.542</f>
        <v>1.3420000000000001</v>
      </c>
      <c r="P107" s="1">
        <v>44.5</v>
      </c>
      <c r="Q107" s="16">
        <f>Table_Query_from_OINTLYP1345678910111259342[[#This Row],[GAS]]/Table_Query_from_OINTLYP1345678910111259342[[#This Row],[OIL]]*10^6</f>
        <v>13828.125000000002</v>
      </c>
      <c r="R107" s="16">
        <f>Table_Query_from_OINTLYP1345678910111259342[[#This Row],[WATER]]/Table_Query_from_OINTLYP1345678910111259342[[#This Row],[GAS]]</f>
        <v>1.9209039548022595</v>
      </c>
      <c r="S107" s="16">
        <f>Table_Query_from_OINTLYP1345678910111259342[[#This Row],[LIQUID]]/Table_Query_from_OINTLYP1345678910111259342[[#This Row],[GAS]]</f>
        <v>145.60828625235405</v>
      </c>
      <c r="T107" s="1"/>
      <c r="U107" s="3">
        <f>Table_Query_from_OINTLYP1345678910111259342[[#This Row],[GAS]]*1000</f>
        <v>2655.0000000000005</v>
      </c>
      <c r="V107" s="4">
        <f>Table_Query_from_OINTLYP1345678910111259342[[#This Row],[GAS_LIFT_RATE]]*1000</f>
        <v>1342</v>
      </c>
      <c r="W107" s="4"/>
      <c r="X107" s="4"/>
      <c r="Y107" s="4"/>
      <c r="AC107" s="112"/>
      <c r="AD107" s="18"/>
      <c r="AE107" s="18"/>
      <c r="AF107" s="18"/>
      <c r="AG107" s="18"/>
      <c r="AH107" s="18"/>
      <c r="AI107" s="18"/>
      <c r="AJ107" s="18"/>
      <c r="AK107" s="18"/>
      <c r="AL107" s="18"/>
      <c r="AM107" s="18"/>
      <c r="AN107" s="18"/>
      <c r="AO107" s="18"/>
      <c r="AP107" s="18"/>
    </row>
    <row r="108" spans="2:42" ht="10.5" x14ac:dyDescent="0.2">
      <c r="B108" s="15">
        <v>42901</v>
      </c>
      <c r="C108" s="1" t="s">
        <v>131</v>
      </c>
      <c r="D108" s="1">
        <v>24</v>
      </c>
      <c r="E108" s="1">
        <f>Table_Query_from_OINTLYP134567891011125934[[#This Row],[CHOKE_1]]+1.13</f>
        <v>101.13</v>
      </c>
      <c r="F108" s="1">
        <f>Table_Query_from_OINTLYP134567891011125934[[#This Row],[THP]]+37</f>
        <v>242</v>
      </c>
      <c r="G108" s="1">
        <v>95</v>
      </c>
      <c r="H108" s="1">
        <f>Table_Query_from_OINTLYP134567891011125934[[#This Row],[CASING_A]]+73</f>
        <v>1633</v>
      </c>
      <c r="I108" s="1">
        <f>Table_Query_from_OINTLYP134567891011125934[[#This Row],[OIL]]+134</f>
        <v>207.63</v>
      </c>
      <c r="J108" s="1">
        <f>Table_Query_from_OINTLYP134567891011125934[[#This Row],[WATER]]+4.51</f>
        <v>5.25</v>
      </c>
      <c r="K108" s="1">
        <f>Table_Query_from_OINTLYP134567891011125934[[#This Row],[LIQUID]]+328</f>
        <v>402.37</v>
      </c>
      <c r="L108" s="165">
        <f>Table_Query_from_OINTLYP134567891011125934[[#This Row],[WATERCUT_PCT]]+3.987</f>
        <v>4.9820248756218906</v>
      </c>
      <c r="M108" s="1">
        <f>Table_Query_from_OINTLYP134567891011125934[[#This Row],[GAS]]+2.632</f>
        <v>2.661</v>
      </c>
      <c r="N108" s="1">
        <f>Table_Query_from_OINTLYP1345678910111259342[[#This Row],[GAS]]+Table_Query_from_OINTLYP1345678910111259342[[#This Row],[GAS_LIFT_RATE]]</f>
        <v>4.0730000000000004</v>
      </c>
      <c r="O108" s="1">
        <f>Table_Query_from_OINTLYP134567891011125934[[#This Row],[GAS_LIFT_RATE]]+0.542</f>
        <v>1.4119999999999999</v>
      </c>
      <c r="P108" s="1">
        <v>45</v>
      </c>
      <c r="Q108" s="16">
        <f>Table_Query_from_OINTLYP1345678910111259342[[#This Row],[GAS]]/Table_Query_from_OINTLYP1345678910111259342[[#This Row],[OIL]]*10^6</f>
        <v>12816.067042334922</v>
      </c>
      <c r="R108" s="16">
        <f>Table_Query_from_OINTLYP1345678910111259342[[#This Row],[WATER]]/Table_Query_from_OINTLYP1345678910111259342[[#This Row],[GAS]]</f>
        <v>1.9729425028184893</v>
      </c>
      <c r="S108" s="16">
        <f>Table_Query_from_OINTLYP1345678910111259342[[#This Row],[LIQUID]]/Table_Query_from_OINTLYP1345678910111259342[[#This Row],[GAS]]</f>
        <v>151.21007140172867</v>
      </c>
      <c r="T108" s="1"/>
      <c r="U108" s="3">
        <f>Table_Query_from_OINTLYP1345678910111259342[[#This Row],[GAS]]*1000</f>
        <v>2661</v>
      </c>
      <c r="V108" s="4">
        <f>Table_Query_from_OINTLYP1345678910111259342[[#This Row],[GAS_LIFT_RATE]]*1000</f>
        <v>1412</v>
      </c>
      <c r="W108" s="4"/>
      <c r="X108" s="4"/>
      <c r="Y108" s="4"/>
      <c r="AC108" s="112"/>
      <c r="AD108" s="18"/>
      <c r="AE108" s="18"/>
      <c r="AF108" s="18"/>
      <c r="AG108" s="18"/>
      <c r="AH108" s="18"/>
      <c r="AI108" s="18"/>
      <c r="AJ108" s="18"/>
      <c r="AK108" s="18"/>
      <c r="AL108" s="18"/>
      <c r="AM108" s="18"/>
      <c r="AN108" s="18"/>
      <c r="AO108" s="18"/>
      <c r="AP108" s="18"/>
    </row>
    <row r="109" spans="2:42" ht="10.5" x14ac:dyDescent="0.2">
      <c r="B109" s="15">
        <v>42915</v>
      </c>
      <c r="C109" s="1" t="s">
        <v>131</v>
      </c>
      <c r="D109" s="1">
        <v>23</v>
      </c>
      <c r="E109" s="1">
        <f>Table_Query_from_OINTLYP134567891011125934[[#This Row],[CHOKE_1]]+1.13</f>
        <v>101.13</v>
      </c>
      <c r="F109" s="1">
        <f>Table_Query_from_OINTLYP134567891011125934[[#This Row],[THP]]+37</f>
        <v>273</v>
      </c>
      <c r="G109" s="1">
        <v>109</v>
      </c>
      <c r="H109" s="1">
        <f>Table_Query_from_OINTLYP134567891011125934[[#This Row],[CASING_A]]+73</f>
        <v>1677</v>
      </c>
      <c r="I109" s="1">
        <f>Table_Query_from_OINTLYP134567891011125934[[#This Row],[OIL]]+134</f>
        <v>429.57</v>
      </c>
      <c r="J109" s="1">
        <f>Table_Query_from_OINTLYP134567891011125934[[#This Row],[WATER]]+4.51</f>
        <v>7.5</v>
      </c>
      <c r="K109" s="1">
        <f>Table_Query_from_OINTLYP134567891011125934[[#This Row],[LIQUID]]+328</f>
        <v>626.55999999999995</v>
      </c>
      <c r="L109" s="165">
        <f>Table_Query_from_OINTLYP134567891011125934[[#This Row],[WATERCUT_PCT]]+3.987</f>
        <v>4.9884737406216502</v>
      </c>
      <c r="M109" s="1">
        <f>Table_Query_from_OINTLYP134567891011125934[[#This Row],[GAS]]+2.632</f>
        <v>2.75</v>
      </c>
      <c r="N109" s="1">
        <f>Table_Query_from_OINTLYP1345678910111259342[[#This Row],[GAS]]+Table_Query_from_OINTLYP1345678910111259342[[#This Row],[GAS_LIFT_RATE]]</f>
        <v>4.1720000000000006</v>
      </c>
      <c r="O109" s="1">
        <f>Table_Query_from_OINTLYP134567891011125934[[#This Row],[GAS_LIFT_RATE]]+0.542</f>
        <v>1.4220000000000002</v>
      </c>
      <c r="P109" s="1"/>
      <c r="Q109" s="16">
        <f>Table_Query_from_OINTLYP1345678910111259342[[#This Row],[GAS]]/Table_Query_from_OINTLYP1345678910111259342[[#This Row],[OIL]]*10^6</f>
        <v>6401.7505877970998</v>
      </c>
      <c r="R109" s="16">
        <f>Table_Query_from_OINTLYP1345678910111259342[[#This Row],[WATER]]/Table_Query_from_OINTLYP1345678910111259342[[#This Row],[GAS]]</f>
        <v>2.7272727272727271</v>
      </c>
      <c r="S109" s="16">
        <f>Table_Query_from_OINTLYP1345678910111259342[[#This Row],[LIQUID]]/Table_Query_from_OINTLYP1345678910111259342[[#This Row],[GAS]]</f>
        <v>227.83999999999997</v>
      </c>
      <c r="T109" s="1"/>
      <c r="U109" s="3">
        <f>Table_Query_from_OINTLYP1345678910111259342[[#This Row],[GAS]]*1000</f>
        <v>2750</v>
      </c>
      <c r="V109" s="4">
        <f>Table_Query_from_OINTLYP1345678910111259342[[#This Row],[GAS_LIFT_RATE]]*1000</f>
        <v>1422.0000000000002</v>
      </c>
      <c r="W109" s="4"/>
      <c r="X109" s="4"/>
      <c r="Y109" s="4"/>
      <c r="AC109" s="112"/>
      <c r="AD109" s="18"/>
      <c r="AE109" s="18"/>
      <c r="AF109" s="18"/>
      <c r="AG109" s="18"/>
      <c r="AH109" s="18"/>
      <c r="AI109" s="18"/>
      <c r="AJ109" s="18"/>
      <c r="AK109" s="18"/>
      <c r="AL109" s="18"/>
      <c r="AM109" s="18"/>
      <c r="AN109" s="18"/>
      <c r="AO109" s="18"/>
      <c r="AP109" s="18"/>
    </row>
    <row r="110" spans="2:42" ht="10.5" x14ac:dyDescent="0.2">
      <c r="B110" s="15">
        <v>42925</v>
      </c>
      <c r="C110" s="1" t="s">
        <v>131</v>
      </c>
      <c r="D110" s="1">
        <v>24</v>
      </c>
      <c r="E110" s="1">
        <f>Table_Query_from_OINTLYP134567891011125934[[#This Row],[CHOKE_1]]+1.13</f>
        <v>101.13</v>
      </c>
      <c r="F110" s="1">
        <f>Table_Query_from_OINTLYP134567891011125934[[#This Row],[THP]]+37</f>
        <v>230</v>
      </c>
      <c r="G110" s="1">
        <v>92.3</v>
      </c>
      <c r="H110" s="1">
        <f>Table_Query_from_OINTLYP134567891011125934[[#This Row],[CASING_A]]+73</f>
        <v>1676</v>
      </c>
      <c r="I110" s="1">
        <f>Table_Query_from_OINTLYP134567891011125934[[#This Row],[OIL]]+134</f>
        <v>189.71</v>
      </c>
      <c r="J110" s="1">
        <f>Table_Query_from_OINTLYP134567891011125934[[#This Row],[WATER]]+4.51</f>
        <v>4.51</v>
      </c>
      <c r="K110" s="1">
        <f>Table_Query_from_OINTLYP134567891011125934[[#This Row],[LIQUID]]+328</f>
        <v>383.71</v>
      </c>
      <c r="L110" s="165">
        <f>Table_Query_from_OINTLYP134567891011125934[[#This Row],[WATERCUT_PCT]]+3.987</f>
        <v>3.9870000000000001</v>
      </c>
      <c r="M110" s="1">
        <f>Table_Query_from_OINTLYP134567891011125934[[#This Row],[GAS]]+2.632</f>
        <v>2.6539999999999999</v>
      </c>
      <c r="N110" s="1">
        <f>Table_Query_from_OINTLYP1345678910111259342[[#This Row],[GAS]]+Table_Query_from_OINTLYP1345678910111259342[[#This Row],[GAS_LIFT_RATE]]</f>
        <v>4.0459999999999994</v>
      </c>
      <c r="O110" s="1">
        <f>Table_Query_from_OINTLYP134567891011125934[[#This Row],[GAS_LIFT_RATE]]+0.542</f>
        <v>1.3919999999999999</v>
      </c>
      <c r="P110" s="1">
        <v>38</v>
      </c>
      <c r="Q110" s="16">
        <f>Table_Query_from_OINTLYP1345678910111259342[[#This Row],[GAS]]/Table_Query_from_OINTLYP1345678910111259342[[#This Row],[OIL]]*10^6</f>
        <v>13989.773865373465</v>
      </c>
      <c r="R110" s="16">
        <f>Table_Query_from_OINTLYP1345678910111259342[[#This Row],[WATER]]/Table_Query_from_OINTLYP1345678910111259342[[#This Row],[GAS]]</f>
        <v>1.6993217784476262</v>
      </c>
      <c r="S110" s="16">
        <f>Table_Query_from_OINTLYP1345678910111259342[[#This Row],[LIQUID]]/Table_Query_from_OINTLYP1345678910111259342[[#This Row],[GAS]]</f>
        <v>144.57799547852298</v>
      </c>
      <c r="T110" s="1"/>
      <c r="U110" s="3">
        <f>Table_Query_from_OINTLYP1345678910111259342[[#This Row],[GAS]]*1000</f>
        <v>2654</v>
      </c>
      <c r="V110" s="4">
        <f>Table_Query_from_OINTLYP1345678910111259342[[#This Row],[GAS_LIFT_RATE]]*1000</f>
        <v>1392</v>
      </c>
      <c r="W110" s="4"/>
      <c r="X110" s="4"/>
      <c r="Y110" s="4"/>
      <c r="AC110" s="112"/>
      <c r="AD110" s="18"/>
      <c r="AE110" s="18"/>
      <c r="AF110" s="18"/>
      <c r="AG110" s="18"/>
      <c r="AH110" s="18"/>
      <c r="AI110" s="18"/>
      <c r="AJ110" s="18"/>
      <c r="AK110" s="18"/>
      <c r="AL110" s="18"/>
      <c r="AM110" s="18"/>
      <c r="AN110" s="18"/>
      <c r="AO110" s="18"/>
      <c r="AP110" s="18"/>
    </row>
    <row r="111" spans="2:42" ht="10.5" x14ac:dyDescent="0.2">
      <c r="B111" s="15">
        <v>42928</v>
      </c>
      <c r="C111" s="1" t="s">
        <v>131</v>
      </c>
      <c r="D111" s="1">
        <v>23</v>
      </c>
      <c r="E111" s="1">
        <f>Table_Query_from_OINTLYP134567891011125934[[#This Row],[CHOKE_1]]+1.13</f>
        <v>101.13</v>
      </c>
      <c r="F111" s="1">
        <f>Table_Query_from_OINTLYP134567891011125934[[#This Row],[THP]]+37</f>
        <v>233</v>
      </c>
      <c r="G111" s="1">
        <v>93</v>
      </c>
      <c r="H111" s="1">
        <f>Table_Query_from_OINTLYP134567891011125934[[#This Row],[CASING_A]]+73</f>
        <v>1718</v>
      </c>
      <c r="I111" s="1">
        <f>Table_Query_from_OINTLYP134567891011125934[[#This Row],[OIL]]+134</f>
        <v>243</v>
      </c>
      <c r="J111" s="1">
        <f>Table_Query_from_OINTLYP134567891011125934[[#This Row],[WATER]]+4.51</f>
        <v>4.51</v>
      </c>
      <c r="K111" s="1">
        <f>Table_Query_from_OINTLYP134567891011125934[[#This Row],[LIQUID]]+328</f>
        <v>437</v>
      </c>
      <c r="L111" s="165">
        <f>Table_Query_from_OINTLYP134567891011125934[[#This Row],[WATERCUT_PCT]]+3.987</f>
        <v>3.9870000000000001</v>
      </c>
      <c r="M111" s="1">
        <f>Table_Query_from_OINTLYP134567891011125934[[#This Row],[GAS]]+2.632</f>
        <v>2.6760000000000002</v>
      </c>
      <c r="N111" s="1">
        <f>Table_Query_from_OINTLYP1345678910111259342[[#This Row],[GAS]]+Table_Query_from_OINTLYP1345678910111259342[[#This Row],[GAS_LIFT_RATE]]</f>
        <v>4.258</v>
      </c>
      <c r="O111" s="1">
        <f>Table_Query_from_OINTLYP134567891011125934[[#This Row],[GAS_LIFT_RATE]]+0.542</f>
        <v>1.5820000000000001</v>
      </c>
      <c r="P111" s="1">
        <v>96</v>
      </c>
      <c r="Q111" s="16">
        <f>Table_Query_from_OINTLYP1345678910111259342[[#This Row],[GAS]]/Table_Query_from_OINTLYP1345678910111259342[[#This Row],[OIL]]*10^6</f>
        <v>11012.345679012345</v>
      </c>
      <c r="R111" s="16">
        <f>Table_Query_from_OINTLYP1345678910111259342[[#This Row],[WATER]]/Table_Query_from_OINTLYP1345678910111259342[[#This Row],[GAS]]</f>
        <v>1.685351270553064</v>
      </c>
      <c r="S111" s="16">
        <f>Table_Query_from_OINTLYP1345678910111259342[[#This Row],[LIQUID]]/Table_Query_from_OINTLYP1345678910111259342[[#This Row],[GAS]]</f>
        <v>163.30343796711509</v>
      </c>
      <c r="T111" s="1"/>
      <c r="U111" s="3">
        <f>Table_Query_from_OINTLYP1345678910111259342[[#This Row],[GAS]]*1000</f>
        <v>2676</v>
      </c>
      <c r="V111" s="4">
        <f>Table_Query_from_OINTLYP1345678910111259342[[#This Row],[GAS_LIFT_RATE]]*1000</f>
        <v>1582</v>
      </c>
      <c r="W111" s="4"/>
      <c r="X111" s="4"/>
      <c r="Y111" s="4"/>
      <c r="AC111" s="112"/>
      <c r="AD111" s="18"/>
      <c r="AE111" s="18"/>
      <c r="AF111" s="18"/>
      <c r="AG111" s="18"/>
      <c r="AH111" s="18"/>
      <c r="AI111" s="18"/>
      <c r="AJ111" s="18"/>
      <c r="AK111" s="18"/>
      <c r="AL111" s="18"/>
      <c r="AM111" s="18"/>
      <c r="AN111" s="18"/>
      <c r="AO111" s="18"/>
      <c r="AP111" s="18"/>
    </row>
    <row r="112" spans="2:42" ht="10.5" x14ac:dyDescent="0.2">
      <c r="B112" s="15">
        <v>42931</v>
      </c>
      <c r="C112" s="1" t="s">
        <v>131</v>
      </c>
      <c r="D112" s="1">
        <v>18</v>
      </c>
      <c r="E112" s="1">
        <f>Table_Query_from_OINTLYP134567891011125934[[#This Row],[CHOKE_1]]+1.13</f>
        <v>101.13</v>
      </c>
      <c r="F112" s="1">
        <f>Table_Query_from_OINTLYP134567891011125934[[#This Row],[THP]]+37</f>
        <v>227</v>
      </c>
      <c r="G112" s="1">
        <v>94</v>
      </c>
      <c r="H112" s="1">
        <f>Table_Query_from_OINTLYP134567891011125934[[#This Row],[CASING_A]]+73</f>
        <v>1518</v>
      </c>
      <c r="I112" s="1">
        <f>Table_Query_from_OINTLYP134567891011125934[[#This Row],[OIL]]+134</f>
        <v>233.6</v>
      </c>
      <c r="J112" s="1">
        <f>Table_Query_from_OINTLYP134567891011125934[[#This Row],[WATER]]+4.51</f>
        <v>4.51</v>
      </c>
      <c r="K112" s="1">
        <f>Table_Query_from_OINTLYP134567891011125934[[#This Row],[LIQUID]]+328</f>
        <v>427.6</v>
      </c>
      <c r="L112" s="165">
        <f>Table_Query_from_OINTLYP134567891011125934[[#This Row],[WATERCUT_PCT]]+3.987</f>
        <v>3.9870000000000001</v>
      </c>
      <c r="M112" s="1">
        <f>Table_Query_from_OINTLYP134567891011125934[[#This Row],[GAS]]+2.632</f>
        <v>2.6720000000000002</v>
      </c>
      <c r="N112" s="1">
        <f>Table_Query_from_OINTLYP1345678910111259342[[#This Row],[GAS]]+Table_Query_from_OINTLYP1345678910111259342[[#This Row],[GAS_LIFT_RATE]]</f>
        <v>4.6940000000000008</v>
      </c>
      <c r="O112" s="1">
        <f>Table_Query_from_OINTLYP134567891011125934[[#This Row],[GAS_LIFT_RATE]]+0.542</f>
        <v>2.0220000000000002</v>
      </c>
      <c r="P112" s="1">
        <v>33</v>
      </c>
      <c r="Q112" s="16">
        <f>Table_Query_from_OINTLYP1345678910111259342[[#This Row],[GAS]]/Table_Query_from_OINTLYP1345678910111259342[[#This Row],[OIL]]*10^6</f>
        <v>11438.356164383562</v>
      </c>
      <c r="R112" s="16">
        <f>Table_Query_from_OINTLYP1345678910111259342[[#This Row],[WATER]]/Table_Query_from_OINTLYP1345678910111259342[[#This Row],[GAS]]</f>
        <v>1.6878742514970058</v>
      </c>
      <c r="S112" s="16">
        <f>Table_Query_from_OINTLYP1345678910111259342[[#This Row],[LIQUID]]/Table_Query_from_OINTLYP1345678910111259342[[#This Row],[GAS]]</f>
        <v>160.02994011976048</v>
      </c>
      <c r="T112" s="1"/>
      <c r="U112" s="3">
        <f>Table_Query_from_OINTLYP1345678910111259342[[#This Row],[GAS]]*1000</f>
        <v>2672</v>
      </c>
      <c r="V112" s="4">
        <f>Table_Query_from_OINTLYP1345678910111259342[[#This Row],[GAS_LIFT_RATE]]*1000</f>
        <v>2022.0000000000002</v>
      </c>
      <c r="W112" s="4"/>
      <c r="X112" s="4"/>
      <c r="Y112" s="4"/>
      <c r="AC112" s="112"/>
      <c r="AD112" s="18"/>
      <c r="AE112" s="18"/>
      <c r="AF112" s="18"/>
      <c r="AG112" s="18"/>
      <c r="AH112" s="18"/>
      <c r="AI112" s="18"/>
      <c r="AJ112" s="18"/>
      <c r="AK112" s="18"/>
      <c r="AL112" s="18"/>
      <c r="AM112" s="18"/>
      <c r="AN112" s="18"/>
      <c r="AO112" s="18"/>
      <c r="AP112" s="18"/>
    </row>
    <row r="113" spans="2:42" ht="10.5" x14ac:dyDescent="0.2">
      <c r="B113" s="15">
        <v>42946</v>
      </c>
      <c r="C113" s="1" t="s">
        <v>131</v>
      </c>
      <c r="D113" s="1">
        <v>24</v>
      </c>
      <c r="E113" s="1">
        <f>Table_Query_from_OINTLYP134567891011125934[[#This Row],[CHOKE_1]]+1.13</f>
        <v>101.13</v>
      </c>
      <c r="F113" s="1">
        <f>Table_Query_from_OINTLYP134567891011125934[[#This Row],[THP]]+37</f>
        <v>226</v>
      </c>
      <c r="G113" s="1">
        <v>92.3</v>
      </c>
      <c r="H113" s="1">
        <f>Table_Query_from_OINTLYP134567891011125934[[#This Row],[CASING_A]]+73</f>
        <v>1613</v>
      </c>
      <c r="I113" s="1">
        <f>Table_Query_from_OINTLYP134567891011125934[[#This Row],[OIL]]+134</f>
        <v>223.6</v>
      </c>
      <c r="J113" s="1">
        <f>Table_Query_from_OINTLYP134567891011125934[[#This Row],[WATER]]+4.51</f>
        <v>4.51</v>
      </c>
      <c r="K113" s="1">
        <f>Table_Query_from_OINTLYP134567891011125934[[#This Row],[LIQUID]]+328</f>
        <v>417.6</v>
      </c>
      <c r="L113" s="165">
        <f>Table_Query_from_OINTLYP134567891011125934[[#This Row],[WATERCUT_PCT]]+3.987</f>
        <v>3.9870000000000001</v>
      </c>
      <c r="M113" s="1">
        <f>Table_Query_from_OINTLYP134567891011125934[[#This Row],[GAS]]+2.632</f>
        <v>2.6680000000000001</v>
      </c>
      <c r="N113" s="1">
        <f>Table_Query_from_OINTLYP1345678910111259342[[#This Row],[GAS]]+Table_Query_from_OINTLYP1345678910111259342[[#This Row],[GAS_LIFT_RATE]]</f>
        <v>3.9800000000000004</v>
      </c>
      <c r="O113" s="1">
        <f>Table_Query_from_OINTLYP134567891011125934[[#This Row],[GAS_LIFT_RATE]]+0.542</f>
        <v>1.3120000000000001</v>
      </c>
      <c r="P113" s="1">
        <v>33</v>
      </c>
      <c r="Q113" s="16">
        <f>Table_Query_from_OINTLYP1345678910111259342[[#This Row],[GAS]]/Table_Query_from_OINTLYP1345678910111259342[[#This Row],[OIL]]*10^6</f>
        <v>11932.021466905189</v>
      </c>
      <c r="R113" s="16">
        <f>Table_Query_from_OINTLYP1345678910111259342[[#This Row],[WATER]]/Table_Query_from_OINTLYP1345678910111259342[[#This Row],[GAS]]</f>
        <v>1.6904047976011993</v>
      </c>
      <c r="S113" s="16">
        <f>Table_Query_from_OINTLYP1345678910111259342[[#This Row],[LIQUID]]/Table_Query_from_OINTLYP1345678910111259342[[#This Row],[GAS]]</f>
        <v>156.52173913043478</v>
      </c>
      <c r="T113" s="1"/>
      <c r="U113" s="3">
        <f>Table_Query_from_OINTLYP1345678910111259342[[#This Row],[GAS]]*1000</f>
        <v>2668</v>
      </c>
      <c r="V113" s="4">
        <f>Table_Query_from_OINTLYP1345678910111259342[[#This Row],[GAS_LIFT_RATE]]*1000</f>
        <v>1312</v>
      </c>
      <c r="W113" s="4"/>
      <c r="X113" s="4"/>
      <c r="Y113" s="4"/>
      <c r="AC113" s="112"/>
      <c r="AD113" s="18"/>
      <c r="AE113" s="18"/>
      <c r="AF113" s="18"/>
      <c r="AG113" s="18"/>
      <c r="AH113" s="18"/>
      <c r="AI113" s="18"/>
      <c r="AJ113" s="18"/>
      <c r="AK113" s="18"/>
      <c r="AL113" s="18"/>
      <c r="AM113" s="18"/>
      <c r="AN113" s="18"/>
      <c r="AO113" s="18"/>
      <c r="AP113" s="18"/>
    </row>
    <row r="114" spans="2:42" ht="10.5" x14ac:dyDescent="0.2">
      <c r="B114" s="15">
        <v>42956</v>
      </c>
      <c r="C114" s="1" t="s">
        <v>131</v>
      </c>
      <c r="D114" s="1">
        <v>12</v>
      </c>
      <c r="E114" s="1">
        <f>Table_Query_from_OINTLYP134567891011125934[[#This Row],[CHOKE_1]]+1.13</f>
        <v>101.13</v>
      </c>
      <c r="F114" s="1">
        <f>Table_Query_from_OINTLYP134567891011125934[[#This Row],[THP]]+37</f>
        <v>229</v>
      </c>
      <c r="G114" s="1">
        <v>92</v>
      </c>
      <c r="H114" s="1">
        <f>Table_Query_from_OINTLYP134567891011125934[[#This Row],[CASING_A]]+73</f>
        <v>1647</v>
      </c>
      <c r="I114" s="1">
        <f>Table_Query_from_OINTLYP134567891011125934[[#This Row],[OIL]]+134</f>
        <v>213.53</v>
      </c>
      <c r="J114" s="1">
        <f>Table_Query_from_OINTLYP134567891011125934[[#This Row],[WATER]]+4.51</f>
        <v>4.51</v>
      </c>
      <c r="K114" s="1">
        <f>Table_Query_from_OINTLYP134567891011125934[[#This Row],[LIQUID]]+328</f>
        <v>407.53</v>
      </c>
      <c r="L114" s="165">
        <f>Table_Query_from_OINTLYP134567891011125934[[#This Row],[WATERCUT_PCT]]+3.987</f>
        <v>3.9870000000000001</v>
      </c>
      <c r="M114" s="1">
        <f>Table_Query_from_OINTLYP134567891011125934[[#This Row],[GAS]]+2.632</f>
        <v>2.6640000000000001</v>
      </c>
      <c r="N114" s="1">
        <f>Table_Query_from_OINTLYP1345678910111259342[[#This Row],[GAS]]+Table_Query_from_OINTLYP1345678910111259342[[#This Row],[GAS_LIFT_RATE]]</f>
        <v>4.0359999999999996</v>
      </c>
      <c r="O114" s="1">
        <f>Table_Query_from_OINTLYP134567891011125934[[#This Row],[GAS_LIFT_RATE]]+0.542</f>
        <v>1.3719999999999999</v>
      </c>
      <c r="P114" s="1">
        <v>50</v>
      </c>
      <c r="Q114" s="16">
        <f>Table_Query_from_OINTLYP1345678910111259342[[#This Row],[GAS]]/Table_Query_from_OINTLYP1345678910111259342[[#This Row],[OIL]]*10^6</f>
        <v>12475.998688708847</v>
      </c>
      <c r="R114" s="16">
        <f>Table_Query_from_OINTLYP1345678910111259342[[#This Row],[WATER]]/Table_Query_from_OINTLYP1345678910111259342[[#This Row],[GAS]]</f>
        <v>1.6929429429429428</v>
      </c>
      <c r="S114" s="16">
        <f>Table_Query_from_OINTLYP1345678910111259342[[#This Row],[LIQUID]]/Table_Query_from_OINTLYP1345678910111259342[[#This Row],[GAS]]</f>
        <v>152.9767267267267</v>
      </c>
      <c r="T114" s="1"/>
      <c r="U114" s="3">
        <f>Table_Query_from_OINTLYP1345678910111259342[[#This Row],[GAS]]*1000</f>
        <v>2664</v>
      </c>
      <c r="V114" s="4">
        <f>Table_Query_from_OINTLYP1345678910111259342[[#This Row],[GAS_LIFT_RATE]]*1000</f>
        <v>1372</v>
      </c>
      <c r="W114" s="4"/>
      <c r="X114" s="4"/>
      <c r="Y114" s="4"/>
      <c r="AC114" s="112"/>
      <c r="AD114" s="18"/>
      <c r="AE114" s="18"/>
      <c r="AF114" s="18"/>
      <c r="AG114" s="18"/>
      <c r="AH114" s="18"/>
      <c r="AI114" s="18"/>
      <c r="AJ114" s="18"/>
      <c r="AK114" s="18"/>
      <c r="AL114" s="18"/>
      <c r="AM114" s="18"/>
      <c r="AN114" s="18"/>
      <c r="AO114" s="18"/>
      <c r="AP114" s="18"/>
    </row>
    <row r="115" spans="2:42" ht="10.5" x14ac:dyDescent="0.2">
      <c r="B115" s="15">
        <v>42963</v>
      </c>
      <c r="C115" s="1" t="s">
        <v>131</v>
      </c>
      <c r="D115" s="1">
        <v>20</v>
      </c>
      <c r="E115" s="1">
        <f>Table_Query_from_OINTLYP134567891011125934[[#This Row],[CHOKE_1]]+1.13</f>
        <v>101.13</v>
      </c>
      <c r="F115" s="1">
        <f>Table_Query_from_OINTLYP134567891011125934[[#This Row],[THP]]+37</f>
        <v>237.5</v>
      </c>
      <c r="G115" s="1">
        <v>99</v>
      </c>
      <c r="H115" s="1">
        <f>Table_Query_from_OINTLYP134567891011125934[[#This Row],[CASING_A]]+73</f>
        <v>1382.79</v>
      </c>
      <c r="I115" s="1">
        <f>Table_Query_from_OINTLYP134567891011125934[[#This Row],[OIL]]+134</f>
        <v>287.87</v>
      </c>
      <c r="J115" s="1">
        <f>Table_Query_from_OINTLYP134567891011125934[[#This Row],[WATER]]+4.51</f>
        <v>4.51</v>
      </c>
      <c r="K115" s="1">
        <f>Table_Query_from_OINTLYP134567891011125934[[#This Row],[LIQUID]]+328</f>
        <v>481.87</v>
      </c>
      <c r="L115" s="165">
        <f>Table_Query_from_OINTLYP134567891011125934[[#This Row],[WATERCUT_PCT]]+3.987</f>
        <v>3.9870000000000001</v>
      </c>
      <c r="M115" s="1">
        <f>Table_Query_from_OINTLYP134567891011125934[[#This Row],[GAS]]+2.632</f>
        <v>2.694</v>
      </c>
      <c r="N115" s="1">
        <f>Table_Query_from_OINTLYP1345678910111259342[[#This Row],[GAS]]+Table_Query_from_OINTLYP1345678910111259342[[#This Row],[GAS_LIFT_RATE]]</f>
        <v>8.0259999999999998</v>
      </c>
      <c r="O115" s="1">
        <f>Table_Query_from_OINTLYP134567891011125934[[#This Row],[GAS_LIFT_RATE]]+0.542</f>
        <v>5.3319999999999999</v>
      </c>
      <c r="P115" s="1">
        <v>50</v>
      </c>
      <c r="Q115" s="16">
        <f>Table_Query_from_OINTLYP1345678910111259342[[#This Row],[GAS]]/Table_Query_from_OINTLYP1345678910111259342[[#This Row],[OIL]]*10^6</f>
        <v>9358.3909403550206</v>
      </c>
      <c r="R115" s="16">
        <f>Table_Query_from_OINTLYP1345678910111259342[[#This Row],[WATER]]/Table_Query_from_OINTLYP1345678910111259342[[#This Row],[GAS]]</f>
        <v>1.6740905716406829</v>
      </c>
      <c r="S115" s="16">
        <f>Table_Query_from_OINTLYP1345678910111259342[[#This Row],[LIQUID]]/Table_Query_from_OINTLYP1345678910111259342[[#This Row],[GAS]]</f>
        <v>178.86785449146251</v>
      </c>
      <c r="T115" s="1"/>
      <c r="U115" s="3">
        <f>Table_Query_from_OINTLYP1345678910111259342[[#This Row],[GAS]]*1000</f>
        <v>2694</v>
      </c>
      <c r="V115" s="4">
        <f>Table_Query_from_OINTLYP1345678910111259342[[#This Row],[GAS_LIFT_RATE]]*1000</f>
        <v>5332</v>
      </c>
      <c r="W115" s="4"/>
      <c r="X115" s="4"/>
      <c r="Y115" s="4"/>
      <c r="AC115" s="112"/>
      <c r="AD115" s="18"/>
      <c r="AE115" s="18"/>
      <c r="AF115" s="18"/>
      <c r="AG115" s="18"/>
      <c r="AH115" s="18"/>
      <c r="AI115" s="18"/>
      <c r="AJ115" s="18"/>
      <c r="AK115" s="18"/>
      <c r="AL115" s="18"/>
      <c r="AM115" s="18"/>
      <c r="AN115" s="18"/>
      <c r="AO115" s="18"/>
      <c r="AP115" s="18"/>
    </row>
    <row r="116" spans="2:42" ht="10.5" x14ac:dyDescent="0.2">
      <c r="B116" s="15">
        <v>42965</v>
      </c>
      <c r="C116" s="1" t="s">
        <v>131</v>
      </c>
      <c r="D116" s="1">
        <v>14</v>
      </c>
      <c r="E116" s="1">
        <f>Table_Query_from_OINTLYP134567891011125934[[#This Row],[CHOKE_1]]+1.13</f>
        <v>101.13</v>
      </c>
      <c r="F116" s="1">
        <f>Table_Query_from_OINTLYP134567891011125934[[#This Row],[THP]]+37</f>
        <v>232</v>
      </c>
      <c r="G116" s="1">
        <v>101</v>
      </c>
      <c r="H116" s="1">
        <f>Table_Query_from_OINTLYP134567891011125934[[#This Row],[CASING_A]]+73</f>
        <v>1214</v>
      </c>
      <c r="I116" s="1">
        <f>Table_Query_from_OINTLYP134567891011125934[[#This Row],[OIL]]+134</f>
        <v>282.97000000000003</v>
      </c>
      <c r="J116" s="1">
        <f>Table_Query_from_OINTLYP134567891011125934[[#This Row],[WATER]]+4.51</f>
        <v>4.51</v>
      </c>
      <c r="K116" s="1">
        <f>Table_Query_from_OINTLYP134567891011125934[[#This Row],[LIQUID]]+328</f>
        <v>476.97</v>
      </c>
      <c r="L116" s="165">
        <f>Table_Query_from_OINTLYP134567891011125934[[#This Row],[WATERCUT_PCT]]+3.987</f>
        <v>3.9870000000000001</v>
      </c>
      <c r="M116" s="1">
        <f>Table_Query_from_OINTLYP134567891011125934[[#This Row],[GAS]]+2.632</f>
        <v>2.6920000000000002</v>
      </c>
      <c r="N116" s="1">
        <f>Table_Query_from_OINTLYP1345678910111259342[[#This Row],[GAS]]+Table_Query_from_OINTLYP1345678910111259342[[#This Row],[GAS_LIFT_RATE]]</f>
        <v>7.1040000000000001</v>
      </c>
      <c r="O116" s="1">
        <f>Table_Query_from_OINTLYP134567891011125934[[#This Row],[GAS_LIFT_RATE]]+0.542</f>
        <v>4.4119999999999999</v>
      </c>
      <c r="P116" s="1">
        <v>42</v>
      </c>
      <c r="Q116" s="16">
        <f>Table_Query_from_OINTLYP1345678910111259342[[#This Row],[GAS]]/Table_Query_from_OINTLYP1345678910111259342[[#This Row],[OIL]]*10^6</f>
        <v>9513.3759762519003</v>
      </c>
      <c r="R116" s="16">
        <f>Table_Query_from_OINTLYP1345678910111259342[[#This Row],[WATER]]/Table_Query_from_OINTLYP1345678910111259342[[#This Row],[GAS]]</f>
        <v>1.6753343239227338</v>
      </c>
      <c r="S116" s="16">
        <f>Table_Query_from_OINTLYP1345678910111259342[[#This Row],[LIQUID]]/Table_Query_from_OINTLYP1345678910111259342[[#This Row],[GAS]]</f>
        <v>177.18053491827638</v>
      </c>
      <c r="T116" s="1"/>
      <c r="U116" s="3">
        <f>Table_Query_from_OINTLYP1345678910111259342[[#This Row],[GAS]]*1000</f>
        <v>2692</v>
      </c>
      <c r="V116" s="4">
        <f>Table_Query_from_OINTLYP1345678910111259342[[#This Row],[GAS_LIFT_RATE]]*1000</f>
        <v>4412</v>
      </c>
      <c r="W116" s="4"/>
      <c r="X116" s="4"/>
      <c r="Y116" s="4"/>
      <c r="AC116" s="112"/>
      <c r="AD116" s="18"/>
      <c r="AE116" s="18"/>
      <c r="AF116" s="18"/>
      <c r="AG116" s="18"/>
      <c r="AH116" s="18"/>
      <c r="AI116" s="18"/>
      <c r="AJ116" s="18"/>
      <c r="AK116" s="18"/>
      <c r="AL116" s="18"/>
      <c r="AM116" s="18"/>
      <c r="AN116" s="18"/>
      <c r="AO116" s="18"/>
      <c r="AP116" s="18"/>
    </row>
    <row r="117" spans="2:42" ht="10.5" x14ac:dyDescent="0.2">
      <c r="B117" s="15">
        <v>42965</v>
      </c>
      <c r="C117" s="1" t="s">
        <v>131</v>
      </c>
      <c r="D117" s="1">
        <v>5</v>
      </c>
      <c r="E117" s="1">
        <f>Table_Query_from_OINTLYP134567891011125934[[#This Row],[CHOKE_1]]+1.13</f>
        <v>101.13</v>
      </c>
      <c r="F117" s="1">
        <f>Table_Query_from_OINTLYP134567891011125934[[#This Row],[THP]]+37</f>
        <v>238</v>
      </c>
      <c r="G117" s="1">
        <v>95</v>
      </c>
      <c r="H117" s="1">
        <f>Table_Query_from_OINTLYP134567891011125934[[#This Row],[CASING_A]]+73</f>
        <v>1606</v>
      </c>
      <c r="I117" s="1">
        <f>Table_Query_from_OINTLYP134567891011125934[[#This Row],[OIL]]+134</f>
        <v>265.7</v>
      </c>
      <c r="J117" s="1">
        <f>Table_Query_from_OINTLYP134567891011125934[[#This Row],[WATER]]+4.51</f>
        <v>4.51</v>
      </c>
      <c r="K117" s="1">
        <f>Table_Query_from_OINTLYP134567891011125934[[#This Row],[LIQUID]]+328</f>
        <v>459.7</v>
      </c>
      <c r="L117" s="165">
        <f>Table_Query_from_OINTLYP134567891011125934[[#This Row],[WATERCUT_PCT]]+3.987</f>
        <v>3.9870000000000001</v>
      </c>
      <c r="M117" s="1">
        <f>Table_Query_from_OINTLYP134567891011125934[[#This Row],[GAS]]+2.632</f>
        <v>2.6850000000000001</v>
      </c>
      <c r="N117" s="1">
        <f>Table_Query_from_OINTLYP1345678910111259342[[#This Row],[GAS]]+Table_Query_from_OINTLYP1345678910111259342[[#This Row],[GAS_LIFT_RATE]]</f>
        <v>8.9369999999999994</v>
      </c>
      <c r="O117" s="1">
        <f>Table_Query_from_OINTLYP134567891011125934[[#This Row],[GAS_LIFT_RATE]]+0.542</f>
        <v>6.2519999999999998</v>
      </c>
      <c r="P117" s="1">
        <v>100</v>
      </c>
      <c r="Q117" s="16">
        <f>Table_Query_from_OINTLYP1345678910111259342[[#This Row],[GAS]]/Table_Query_from_OINTLYP1345678910111259342[[#This Row],[OIL]]*10^6</f>
        <v>10105.382009785473</v>
      </c>
      <c r="R117" s="16">
        <f>Table_Query_from_OINTLYP1345678910111259342[[#This Row],[WATER]]/Table_Query_from_OINTLYP1345678910111259342[[#This Row],[GAS]]</f>
        <v>1.6797020484171321</v>
      </c>
      <c r="S117" s="16">
        <f>Table_Query_from_OINTLYP1345678910111259342[[#This Row],[LIQUID]]/Table_Query_from_OINTLYP1345678910111259342[[#This Row],[GAS]]</f>
        <v>171.21042830540037</v>
      </c>
      <c r="T117" s="1"/>
      <c r="U117" s="3">
        <f>Table_Query_from_OINTLYP1345678910111259342[[#This Row],[GAS]]*1000</f>
        <v>2685</v>
      </c>
      <c r="V117" s="4">
        <f>Table_Query_from_OINTLYP1345678910111259342[[#This Row],[GAS_LIFT_RATE]]*1000</f>
        <v>6252</v>
      </c>
      <c r="W117" s="4"/>
      <c r="X117" s="4"/>
      <c r="Y117" s="4"/>
      <c r="AC117" s="112"/>
      <c r="AD117" s="18"/>
      <c r="AE117" s="18"/>
      <c r="AF117" s="18"/>
      <c r="AG117" s="18"/>
      <c r="AH117" s="18"/>
      <c r="AI117" s="18"/>
      <c r="AJ117" s="18"/>
      <c r="AK117" s="18"/>
      <c r="AL117" s="18"/>
      <c r="AM117" s="18"/>
      <c r="AN117" s="18"/>
      <c r="AO117" s="18"/>
      <c r="AP117" s="18"/>
    </row>
    <row r="118" spans="2:42" ht="10.5" x14ac:dyDescent="0.2">
      <c r="B118" s="15">
        <v>43004</v>
      </c>
      <c r="C118" s="1" t="s">
        <v>131</v>
      </c>
      <c r="D118" s="1">
        <v>18</v>
      </c>
      <c r="E118" s="1">
        <f>Table_Query_from_OINTLYP134567891011125934[[#This Row],[CHOKE_1]]+1.13</f>
        <v>101.13</v>
      </c>
      <c r="F118" s="1">
        <f>Table_Query_from_OINTLYP134567891011125934[[#This Row],[THP]]+37</f>
        <v>247</v>
      </c>
      <c r="G118" s="1">
        <v>98</v>
      </c>
      <c r="H118" s="1">
        <f>Table_Query_from_OINTLYP134567891011125934[[#This Row],[CASING_A]]+73</f>
        <v>1319</v>
      </c>
      <c r="I118" s="1">
        <f>Table_Query_from_OINTLYP134567891011125934[[#This Row],[OIL]]+134</f>
        <v>284.10000000000002</v>
      </c>
      <c r="J118" s="1">
        <f>Table_Query_from_OINTLYP134567891011125934[[#This Row],[WATER]]+4.51</f>
        <v>4.51</v>
      </c>
      <c r="K118" s="1">
        <f>Table_Query_from_OINTLYP134567891011125934[[#This Row],[LIQUID]]+328</f>
        <v>478.1</v>
      </c>
      <c r="L118" s="165">
        <f>Table_Query_from_OINTLYP134567891011125934[[#This Row],[WATERCUT_PCT]]+3.987</f>
        <v>3.9870000000000001</v>
      </c>
      <c r="M118" s="1">
        <f>Table_Query_from_OINTLYP134567891011125934[[#This Row],[GAS]]+2.632</f>
        <v>2.6920000000000002</v>
      </c>
      <c r="N118" s="1">
        <f>Table_Query_from_OINTLYP1345678910111259342[[#This Row],[GAS]]+Table_Query_from_OINTLYP1345678910111259342[[#This Row],[GAS_LIFT_RATE]]</f>
        <v>7.2040000000000006</v>
      </c>
      <c r="O118" s="1">
        <f>Table_Query_from_OINTLYP134567891011125934[[#This Row],[GAS_LIFT_RATE]]+0.542</f>
        <v>4.5120000000000005</v>
      </c>
      <c r="P118" s="1"/>
      <c r="Q118" s="16">
        <f>Table_Query_from_OINTLYP1345678910111259342[[#This Row],[GAS]]/Table_Query_from_OINTLYP1345678910111259342[[#This Row],[OIL]]*10^6</f>
        <v>9475.53678282295</v>
      </c>
      <c r="R118" s="16">
        <f>Table_Query_from_OINTLYP1345678910111259342[[#This Row],[WATER]]/Table_Query_from_OINTLYP1345678910111259342[[#This Row],[GAS]]</f>
        <v>1.6753343239227338</v>
      </c>
      <c r="S118" s="16">
        <f>Table_Query_from_OINTLYP1345678910111259342[[#This Row],[LIQUID]]/Table_Query_from_OINTLYP1345678910111259342[[#This Row],[GAS]]</f>
        <v>177.60029717682019</v>
      </c>
      <c r="T118" s="1"/>
      <c r="U118" s="3">
        <f>Table_Query_from_OINTLYP1345678910111259342[[#This Row],[GAS]]*1000</f>
        <v>2692</v>
      </c>
      <c r="V118" s="4">
        <f>Table_Query_from_OINTLYP1345678910111259342[[#This Row],[GAS_LIFT_RATE]]*1000</f>
        <v>4512</v>
      </c>
      <c r="W118" s="4"/>
      <c r="X118" s="4"/>
      <c r="Y118" s="4"/>
      <c r="AC118" s="112"/>
      <c r="AD118" s="18"/>
      <c r="AE118" s="18"/>
      <c r="AF118" s="18"/>
      <c r="AG118" s="18"/>
      <c r="AH118" s="18"/>
      <c r="AI118" s="18"/>
      <c r="AJ118" s="18"/>
      <c r="AK118" s="18"/>
      <c r="AL118" s="18"/>
      <c r="AM118" s="18"/>
      <c r="AN118" s="18"/>
      <c r="AO118" s="18"/>
      <c r="AP118" s="18"/>
    </row>
    <row r="119" spans="2:42" ht="10.5" x14ac:dyDescent="0.2">
      <c r="B119" s="15">
        <v>43055</v>
      </c>
      <c r="C119" s="1" t="s">
        <v>131</v>
      </c>
      <c r="D119" s="1">
        <v>48</v>
      </c>
      <c r="E119" s="1">
        <f>Table_Query_from_OINTLYP134567891011125934[[#This Row],[CHOKE_1]]+1.13</f>
        <v>101.13</v>
      </c>
      <c r="F119" s="1">
        <f>Table_Query_from_OINTLYP134567891011125934[[#This Row],[THP]]+37</f>
        <v>222.26</v>
      </c>
      <c r="G119" s="1">
        <v>103.8</v>
      </c>
      <c r="H119" s="1">
        <f>Table_Query_from_OINTLYP134567891011125934[[#This Row],[CASING_A]]+73</f>
        <v>1110.3599999999999</v>
      </c>
      <c r="I119" s="1">
        <f>Table_Query_from_OINTLYP134567891011125934[[#This Row],[OIL]]+134</f>
        <v>275</v>
      </c>
      <c r="J119" s="1">
        <f>Table_Query_from_OINTLYP134567891011125934[[#This Row],[WATER]]+4.51</f>
        <v>20.21</v>
      </c>
      <c r="K119" s="1">
        <f>Table_Query_from_OINTLYP134567891011125934[[#This Row],[LIQUID]]+328</f>
        <v>484.7</v>
      </c>
      <c r="L119" s="165">
        <f>Table_Query_from_OINTLYP134567891011125934[[#This Row],[WATERCUT_PCT]]+3.987</f>
        <v>14.00614486279515</v>
      </c>
      <c r="M119" s="1">
        <f>Table_Query_from_OINTLYP134567891011125934[[#This Row],[GAS]]+2.632</f>
        <v>2.6920000000000002</v>
      </c>
      <c r="N119" s="1">
        <f>Table_Query_from_OINTLYP1345678910111259342[[#This Row],[GAS]]+Table_Query_from_OINTLYP1345678910111259342[[#This Row],[GAS_LIFT_RATE]]</f>
        <v>4.5440000000000005</v>
      </c>
      <c r="O119" s="1">
        <f>Table_Query_from_OINTLYP134567891011125934[[#This Row],[GAS_LIFT_RATE]]+0.542</f>
        <v>1.8520000000000001</v>
      </c>
      <c r="P119" s="1"/>
      <c r="Q119" s="16">
        <f>Table_Query_from_OINTLYP1345678910111259342[[#This Row],[GAS]]/Table_Query_from_OINTLYP1345678910111259342[[#This Row],[OIL]]*10^6</f>
        <v>9789.0909090909099</v>
      </c>
      <c r="R119" s="16">
        <f>Table_Query_from_OINTLYP1345678910111259342[[#This Row],[WATER]]/Table_Query_from_OINTLYP1345678910111259342[[#This Row],[GAS]]</f>
        <v>7.5074294205052006</v>
      </c>
      <c r="S119" s="16">
        <f>Table_Query_from_OINTLYP1345678910111259342[[#This Row],[LIQUID]]/Table_Query_from_OINTLYP1345678910111259342[[#This Row],[GAS]]</f>
        <v>180.05200594353639</v>
      </c>
      <c r="T119" s="1"/>
      <c r="U119" s="3">
        <f>Table_Query_from_OINTLYP1345678910111259342[[#This Row],[GAS]]*1000</f>
        <v>2692</v>
      </c>
      <c r="V119" s="4">
        <f>Table_Query_from_OINTLYP1345678910111259342[[#This Row],[GAS_LIFT_RATE]]*1000</f>
        <v>1852</v>
      </c>
      <c r="W119" s="4"/>
      <c r="X119" s="4"/>
      <c r="Y119" s="4"/>
      <c r="AC119" s="112"/>
      <c r="AD119" s="18"/>
      <c r="AE119" s="18"/>
      <c r="AF119" s="18"/>
      <c r="AG119" s="18"/>
      <c r="AH119" s="18"/>
      <c r="AI119" s="18"/>
      <c r="AJ119" s="18"/>
      <c r="AK119" s="18"/>
      <c r="AL119" s="18"/>
      <c r="AM119" s="18"/>
      <c r="AN119" s="18"/>
      <c r="AO119" s="18"/>
      <c r="AP119" s="18"/>
    </row>
    <row r="120" spans="2:42" ht="10.5" x14ac:dyDescent="0.2">
      <c r="B120" s="15">
        <v>43092</v>
      </c>
      <c r="C120" s="1" t="s">
        <v>131</v>
      </c>
      <c r="D120" s="1">
        <v>35</v>
      </c>
      <c r="E120" s="1">
        <f>Table_Query_from_OINTLYP134567891011125934[[#This Row],[CHOKE_1]]+1.13</f>
        <v>101.13</v>
      </c>
      <c r="F120" s="1">
        <f>Table_Query_from_OINTLYP134567891011125934[[#This Row],[THP]]+37</f>
        <v>224</v>
      </c>
      <c r="G120" s="1">
        <v>97</v>
      </c>
      <c r="H120" s="1">
        <f>Table_Query_from_OINTLYP134567891011125934[[#This Row],[CASING_A]]+73</f>
        <v>968</v>
      </c>
      <c r="I120" s="1">
        <f>Table_Query_from_OINTLYP134567891011125934[[#This Row],[OIL]]+134</f>
        <v>297.10000000000002</v>
      </c>
      <c r="J120" s="1">
        <f>Table_Query_from_OINTLYP134567891011125934[[#This Row],[WATER]]+4.51</f>
        <v>22.61</v>
      </c>
      <c r="K120" s="1">
        <f>Table_Query_from_OINTLYP134567891011125934[[#This Row],[LIQUID]]+328</f>
        <v>509.2</v>
      </c>
      <c r="L120" s="165">
        <f>Table_Query_from_OINTLYP134567891011125934[[#This Row],[WATERCUT_PCT]]+3.987</f>
        <v>13.975962472406181</v>
      </c>
      <c r="M120" s="1">
        <f>Table_Query_from_OINTLYP134567891011125934[[#This Row],[GAS]]+2.632</f>
        <v>2.702</v>
      </c>
      <c r="N120" s="1">
        <f>Table_Query_from_OINTLYP1345678910111259342[[#This Row],[GAS]]+Table_Query_from_OINTLYP1345678910111259342[[#This Row],[GAS_LIFT_RATE]]</f>
        <v>7.0039999999999996</v>
      </c>
      <c r="O120" s="1">
        <f>Table_Query_from_OINTLYP134567891011125934[[#This Row],[GAS_LIFT_RATE]]+0.542</f>
        <v>4.3019999999999996</v>
      </c>
      <c r="P120" s="1"/>
      <c r="Q120" s="16">
        <f>Table_Query_from_OINTLYP1345678910111259342[[#This Row],[GAS]]/Table_Query_from_OINTLYP1345678910111259342[[#This Row],[OIL]]*10^6</f>
        <v>9094.5809491753607</v>
      </c>
      <c r="R120" s="16">
        <f>Table_Query_from_OINTLYP1345678910111259342[[#This Row],[WATER]]/Table_Query_from_OINTLYP1345678910111259342[[#This Row],[GAS]]</f>
        <v>8.3678756476683933</v>
      </c>
      <c r="S120" s="16">
        <f>Table_Query_from_OINTLYP1345678910111259342[[#This Row],[LIQUID]]/Table_Query_from_OINTLYP1345678910111259342[[#This Row],[GAS]]</f>
        <v>188.45299777942265</v>
      </c>
      <c r="T120" s="1"/>
      <c r="U120" s="3">
        <f>Table_Query_from_OINTLYP1345678910111259342[[#This Row],[GAS]]*1000</f>
        <v>2702</v>
      </c>
      <c r="V120" s="4">
        <f>Table_Query_from_OINTLYP1345678910111259342[[#This Row],[GAS_LIFT_RATE]]*1000</f>
        <v>4302</v>
      </c>
      <c r="W120" s="4"/>
      <c r="X120" s="4"/>
      <c r="Y120" s="4"/>
      <c r="AC120" s="112"/>
      <c r="AD120" s="18"/>
      <c r="AE120" s="18"/>
      <c r="AF120" s="18"/>
      <c r="AG120" s="18"/>
      <c r="AH120" s="18"/>
      <c r="AI120" s="18"/>
      <c r="AJ120" s="18"/>
      <c r="AK120" s="18"/>
      <c r="AL120" s="18"/>
      <c r="AM120" s="18"/>
      <c r="AN120" s="18"/>
      <c r="AO120" s="18"/>
      <c r="AP120" s="18"/>
    </row>
    <row r="121" spans="2:42" ht="10.5" x14ac:dyDescent="0.2">
      <c r="B121" s="15">
        <v>43098</v>
      </c>
      <c r="C121" s="1" t="s">
        <v>131</v>
      </c>
      <c r="D121" s="1">
        <v>79</v>
      </c>
      <c r="E121" s="1">
        <f>Table_Query_from_OINTLYP134567891011125934[[#This Row],[CHOKE_1]]+1.13</f>
        <v>101.13</v>
      </c>
      <c r="F121" s="1">
        <f>Table_Query_from_OINTLYP134567891011125934[[#This Row],[THP]]+37</f>
        <v>234</v>
      </c>
      <c r="G121" s="1">
        <v>96</v>
      </c>
      <c r="H121" s="1">
        <f>Table_Query_from_OINTLYP134567891011125934[[#This Row],[CASING_A]]+73</f>
        <v>1116.5999999999999</v>
      </c>
      <c r="I121" s="1">
        <f>Table_Query_from_OINTLYP134567891011125934[[#This Row],[OIL]]+134</f>
        <v>275.26</v>
      </c>
      <c r="J121" s="1">
        <f>Table_Query_from_OINTLYP134567891011125934[[#This Row],[WATER]]+4.51</f>
        <v>20.21</v>
      </c>
      <c r="K121" s="1">
        <f>Table_Query_from_OINTLYP134567891011125934[[#This Row],[LIQUID]]+328</f>
        <v>484.96000000000004</v>
      </c>
      <c r="L121" s="165">
        <f>Table_Query_from_OINTLYP134567891011125934[[#This Row],[WATERCUT_PCT]]+3.987</f>
        <v>13.989548419979613</v>
      </c>
      <c r="M121" s="1">
        <f>Table_Query_from_OINTLYP134567891011125934[[#This Row],[GAS]]+2.632</f>
        <v>2.6890000000000001</v>
      </c>
      <c r="N121" s="1">
        <f>Table_Query_from_OINTLYP1345678910111259342[[#This Row],[GAS]]+Table_Query_from_OINTLYP1345678910111259342[[#This Row],[GAS_LIFT_RATE]]</f>
        <v>7.2309999999999999</v>
      </c>
      <c r="O121" s="1">
        <f>Table_Query_from_OINTLYP134567891011125934[[#This Row],[GAS_LIFT_RATE]]+0.542</f>
        <v>4.5419999999999998</v>
      </c>
      <c r="P121" s="1">
        <v>40</v>
      </c>
      <c r="Q121" s="16">
        <f>Table_Query_from_OINTLYP1345678910111259342[[#This Row],[GAS]]/Table_Query_from_OINTLYP1345678910111259342[[#This Row],[OIL]]*10^6</f>
        <v>9768.9457240427237</v>
      </c>
      <c r="R121" s="16">
        <f>Table_Query_from_OINTLYP1345678910111259342[[#This Row],[WATER]]/Table_Query_from_OINTLYP1345678910111259342[[#This Row],[GAS]]</f>
        <v>7.515805132019338</v>
      </c>
      <c r="S121" s="16">
        <f>Table_Query_from_OINTLYP1345678910111259342[[#This Row],[LIQUID]]/Table_Query_from_OINTLYP1345678910111259342[[#This Row],[GAS]]</f>
        <v>180.34957233172184</v>
      </c>
      <c r="T121" s="1"/>
      <c r="U121" s="3">
        <f>Table_Query_from_OINTLYP1345678910111259342[[#This Row],[GAS]]*1000</f>
        <v>2689</v>
      </c>
      <c r="V121" s="4">
        <f>Table_Query_from_OINTLYP1345678910111259342[[#This Row],[GAS_LIFT_RATE]]*1000</f>
        <v>4542</v>
      </c>
      <c r="W121" s="4"/>
      <c r="X121" s="4"/>
      <c r="Y121" s="4"/>
      <c r="AC121" s="112"/>
      <c r="AD121" s="18"/>
      <c r="AE121" s="18"/>
      <c r="AF121" s="18"/>
      <c r="AG121" s="18"/>
      <c r="AH121" s="18"/>
      <c r="AI121" s="18"/>
      <c r="AJ121" s="18"/>
      <c r="AK121" s="18"/>
      <c r="AL121" s="18"/>
      <c r="AM121" s="18"/>
      <c r="AN121" s="18"/>
      <c r="AO121" s="18"/>
      <c r="AP121" s="18"/>
    </row>
    <row r="122" spans="2:42" ht="10.5" x14ac:dyDescent="0.2">
      <c r="B122" s="15">
        <v>43104</v>
      </c>
      <c r="C122" s="1" t="s">
        <v>131</v>
      </c>
      <c r="D122" s="1">
        <v>48</v>
      </c>
      <c r="E122" s="1">
        <f>Table_Query_from_OINTLYP134567891011125934[[#This Row],[CHOKE_1]]+1.13</f>
        <v>101.13</v>
      </c>
      <c r="F122" s="1">
        <f>Table_Query_from_OINTLYP134567891011125934[[#This Row],[THP]]+37</f>
        <v>227</v>
      </c>
      <c r="G122" s="1">
        <v>100</v>
      </c>
      <c r="H122" s="1">
        <f>Table_Query_from_OINTLYP134567891011125934[[#This Row],[CASING_A]]+73</f>
        <v>1139</v>
      </c>
      <c r="I122" s="1">
        <f>Table_Query_from_OINTLYP134567891011125934[[#This Row],[OIL]]+134</f>
        <v>262.39999999999998</v>
      </c>
      <c r="J122" s="1">
        <f>Table_Query_from_OINTLYP134567891011125934[[#This Row],[WATER]]+4.51</f>
        <v>18.810000000000002</v>
      </c>
      <c r="K122" s="1">
        <f>Table_Query_from_OINTLYP134567891011125934[[#This Row],[LIQUID]]+328</f>
        <v>470.7</v>
      </c>
      <c r="L122" s="165">
        <f>Table_Query_from_OINTLYP134567891011125934[[#This Row],[WATERCUT_PCT]]+3.987</f>
        <v>14.008023125437981</v>
      </c>
      <c r="M122" s="1">
        <f>Table_Query_from_OINTLYP134567891011125934[[#This Row],[GAS]]+2.632</f>
        <v>2.6819999999999999</v>
      </c>
      <c r="N122" s="1">
        <f>Table_Query_from_OINTLYP1345678910111259342[[#This Row],[GAS]]+Table_Query_from_OINTLYP1345678910111259342[[#This Row],[GAS_LIFT_RATE]]</f>
        <v>7.2639999999999993</v>
      </c>
      <c r="O122" s="1">
        <f>Table_Query_from_OINTLYP134567891011125934[[#This Row],[GAS_LIFT_RATE]]+0.542</f>
        <v>4.5819999999999999</v>
      </c>
      <c r="P122" s="1"/>
      <c r="Q122" s="16">
        <f>Table_Query_from_OINTLYP1345678910111259342[[#This Row],[GAS]]/Table_Query_from_OINTLYP1345678910111259342[[#This Row],[OIL]]*10^6</f>
        <v>10221.036585365853</v>
      </c>
      <c r="R122" s="16">
        <f>Table_Query_from_OINTLYP1345678910111259342[[#This Row],[WATER]]/Table_Query_from_OINTLYP1345678910111259342[[#This Row],[GAS]]</f>
        <v>7.0134228187919474</v>
      </c>
      <c r="S122" s="16">
        <f>Table_Query_from_OINTLYP1345678910111259342[[#This Row],[LIQUID]]/Table_Query_from_OINTLYP1345678910111259342[[#This Row],[GAS]]</f>
        <v>175.50335570469798</v>
      </c>
      <c r="T122" s="1"/>
      <c r="U122" s="3">
        <f>Table_Query_from_OINTLYP1345678910111259342[[#This Row],[GAS]]*1000</f>
        <v>2682</v>
      </c>
      <c r="V122" s="4">
        <f>Table_Query_from_OINTLYP1345678910111259342[[#This Row],[GAS_LIFT_RATE]]*1000</f>
        <v>4582</v>
      </c>
      <c r="W122" s="4"/>
      <c r="X122" s="4"/>
      <c r="Y122" s="4"/>
      <c r="AC122" s="112"/>
      <c r="AD122" s="18"/>
      <c r="AE122" s="18"/>
      <c r="AF122" s="18"/>
      <c r="AG122" s="18"/>
      <c r="AH122" s="18"/>
      <c r="AI122" s="18"/>
      <c r="AJ122" s="18"/>
      <c r="AK122" s="18"/>
      <c r="AL122" s="18"/>
      <c r="AM122" s="18"/>
      <c r="AN122" s="18"/>
      <c r="AO122" s="18"/>
      <c r="AP122" s="18"/>
    </row>
    <row r="123" spans="2:42" ht="10.5" x14ac:dyDescent="0.2">
      <c r="B123" s="15">
        <v>43152</v>
      </c>
      <c r="C123" s="1" t="s">
        <v>131</v>
      </c>
      <c r="D123" s="1">
        <v>24</v>
      </c>
      <c r="E123" s="1">
        <f>Table_Query_from_OINTLYP134567891011125934[[#This Row],[CHOKE_1]]+1.13</f>
        <v>101.13</v>
      </c>
      <c r="F123" s="1">
        <f>Table_Query_from_OINTLYP134567891011125934[[#This Row],[THP]]+37</f>
        <v>273.25</v>
      </c>
      <c r="G123" s="1">
        <v>105.65</v>
      </c>
      <c r="H123" s="1">
        <f>Table_Query_from_OINTLYP134567891011125934[[#This Row],[CASING_A]]+73</f>
        <v>869.64</v>
      </c>
      <c r="I123" s="1">
        <f>Table_Query_from_OINTLYP134567891011125934[[#This Row],[OIL]]+134</f>
        <v>274.5</v>
      </c>
      <c r="J123" s="1">
        <f>Table_Query_from_OINTLYP134567891011125934[[#This Row],[WATER]]+4.51</f>
        <v>16.71</v>
      </c>
      <c r="K123" s="1">
        <f>Table_Query_from_OINTLYP134567891011125934[[#This Row],[LIQUID]]+328</f>
        <v>480.7</v>
      </c>
      <c r="L123" s="165">
        <f>Table_Query_from_OINTLYP134567891011125934[[#This Row],[WATERCUT_PCT]]+3.987</f>
        <v>11.976521938441389</v>
      </c>
      <c r="M123" s="1">
        <f>Table_Query_from_OINTLYP134567891011125934[[#This Row],[GAS]]+2.632</f>
        <v>2.6920000000000002</v>
      </c>
      <c r="N123" s="1">
        <f>Table_Query_from_OINTLYP1345678910111259342[[#This Row],[GAS]]+Table_Query_from_OINTLYP1345678910111259342[[#This Row],[GAS_LIFT_RATE]]</f>
        <v>4.484</v>
      </c>
      <c r="O123" s="1">
        <f>Table_Query_from_OINTLYP134567891011125934[[#This Row],[GAS_LIFT_RATE]]+0.542</f>
        <v>1.792</v>
      </c>
      <c r="P123" s="1">
        <v>39</v>
      </c>
      <c r="Q123" s="16">
        <f>Table_Query_from_OINTLYP1345678910111259342[[#This Row],[GAS]]/Table_Query_from_OINTLYP1345678910111259342[[#This Row],[OIL]]*10^6</f>
        <v>9806.921675774136</v>
      </c>
      <c r="R123" s="16">
        <f>Table_Query_from_OINTLYP1345678910111259342[[#This Row],[WATER]]/Table_Query_from_OINTLYP1345678910111259342[[#This Row],[GAS]]</f>
        <v>6.2072808320950967</v>
      </c>
      <c r="S123" s="16">
        <f>Table_Query_from_OINTLYP1345678910111259342[[#This Row],[LIQUID]]/Table_Query_from_OINTLYP1345678910111259342[[#This Row],[GAS]]</f>
        <v>178.56612184249627</v>
      </c>
      <c r="T123" s="1"/>
      <c r="U123" s="3">
        <f>Table_Query_from_OINTLYP1345678910111259342[[#This Row],[GAS]]*1000</f>
        <v>2692</v>
      </c>
      <c r="V123" s="4">
        <f>Table_Query_from_OINTLYP1345678910111259342[[#This Row],[GAS_LIFT_RATE]]*1000</f>
        <v>1792</v>
      </c>
      <c r="W123" s="4"/>
      <c r="X123" s="4"/>
      <c r="Y123" s="4"/>
      <c r="AC123" s="112"/>
      <c r="AD123" s="18"/>
      <c r="AE123" s="18"/>
      <c r="AF123" s="18"/>
      <c r="AG123" s="18"/>
      <c r="AH123" s="18"/>
      <c r="AI123" s="18"/>
      <c r="AJ123" s="18"/>
      <c r="AK123" s="18"/>
      <c r="AL123" s="18"/>
      <c r="AM123" s="18"/>
      <c r="AN123" s="18"/>
      <c r="AO123" s="18"/>
      <c r="AP123" s="18"/>
    </row>
    <row r="124" spans="2:42" ht="10.5" x14ac:dyDescent="0.2">
      <c r="B124" s="15">
        <v>43154</v>
      </c>
      <c r="C124" s="1" t="s">
        <v>131</v>
      </c>
      <c r="D124" s="1">
        <v>8</v>
      </c>
      <c r="E124" s="1">
        <f>Table_Query_from_OINTLYP134567891011125934[[#This Row],[CHOKE_1]]+1.13</f>
        <v>101.13</v>
      </c>
      <c r="F124" s="1">
        <f>Table_Query_from_OINTLYP134567891011125934[[#This Row],[THP]]+37</f>
        <v>251.99</v>
      </c>
      <c r="G124" s="1">
        <v>95.91</v>
      </c>
      <c r="H124" s="1">
        <f>Table_Query_from_OINTLYP134567891011125934[[#This Row],[CASING_A]]+73</f>
        <v>1105.68</v>
      </c>
      <c r="I124" s="1">
        <f>Table_Query_from_OINTLYP134567891011125934[[#This Row],[OIL]]+134</f>
        <v>285.7</v>
      </c>
      <c r="J124" s="1">
        <f>Table_Query_from_OINTLYP134567891011125934[[#This Row],[WATER]]+4.51</f>
        <v>17.71</v>
      </c>
      <c r="K124" s="1">
        <f>Table_Query_from_OINTLYP134567891011125934[[#This Row],[LIQUID]]+328</f>
        <v>492.9</v>
      </c>
      <c r="L124" s="165">
        <f>Table_Query_from_OINTLYP134567891011125934[[#This Row],[WATERCUT_PCT]]+3.987</f>
        <v>11.991851425106125</v>
      </c>
      <c r="M124" s="1">
        <f>Table_Query_from_OINTLYP134567891011125934[[#This Row],[GAS]]+2.632</f>
        <v>2.6920000000000002</v>
      </c>
      <c r="N124" s="1">
        <f>Table_Query_from_OINTLYP1345678910111259342[[#This Row],[GAS]]+Table_Query_from_OINTLYP1345678910111259342[[#This Row],[GAS_LIFT_RATE]]</f>
        <v>6.6740000000000004</v>
      </c>
      <c r="O124" s="1">
        <f>Table_Query_from_OINTLYP134567891011125934[[#This Row],[GAS_LIFT_RATE]]+0.542</f>
        <v>3.9820000000000002</v>
      </c>
      <c r="P124" s="1">
        <v>43</v>
      </c>
      <c r="Q124" s="16">
        <f>Table_Query_from_OINTLYP1345678910111259342[[#This Row],[GAS]]/Table_Query_from_OINTLYP1345678910111259342[[#This Row],[OIL]]*10^6</f>
        <v>9422.471123556179</v>
      </c>
      <c r="R124" s="16">
        <f>Table_Query_from_OINTLYP1345678910111259342[[#This Row],[WATER]]/Table_Query_from_OINTLYP1345678910111259342[[#This Row],[GAS]]</f>
        <v>6.578751857355126</v>
      </c>
      <c r="S124" s="16">
        <f>Table_Query_from_OINTLYP1345678910111259342[[#This Row],[LIQUID]]/Table_Query_from_OINTLYP1345678910111259342[[#This Row],[GAS]]</f>
        <v>183.09806835066863</v>
      </c>
      <c r="T124" s="1"/>
      <c r="U124" s="3">
        <f>Table_Query_from_OINTLYP1345678910111259342[[#This Row],[GAS]]*1000</f>
        <v>2692</v>
      </c>
      <c r="V124" s="4">
        <f>Table_Query_from_OINTLYP1345678910111259342[[#This Row],[GAS_LIFT_RATE]]*1000</f>
        <v>3982</v>
      </c>
      <c r="W124" s="4"/>
      <c r="X124" s="4"/>
      <c r="Y124" s="4"/>
      <c r="AC124" s="112"/>
      <c r="AD124" s="18"/>
      <c r="AE124" s="18"/>
      <c r="AF124" s="18"/>
      <c r="AG124" s="18"/>
      <c r="AH124" s="18"/>
      <c r="AI124" s="18"/>
      <c r="AJ124" s="18"/>
      <c r="AK124" s="18"/>
      <c r="AL124" s="18"/>
      <c r="AM124" s="18"/>
      <c r="AN124" s="18"/>
      <c r="AO124" s="18"/>
      <c r="AP124" s="18"/>
    </row>
    <row r="125" spans="2:42" ht="10.5" x14ac:dyDescent="0.2">
      <c r="B125" s="15">
        <v>43192</v>
      </c>
      <c r="C125" s="1" t="s">
        <v>131</v>
      </c>
      <c r="D125" s="1">
        <v>23</v>
      </c>
      <c r="E125" s="1">
        <f>Table_Query_from_OINTLYP134567891011125934[[#This Row],[CHOKE_1]]+1.13</f>
        <v>101.13</v>
      </c>
      <c r="F125" s="1">
        <f>Table_Query_from_OINTLYP134567891011125934[[#This Row],[THP]]+37</f>
        <v>241.8</v>
      </c>
      <c r="G125" s="1">
        <v>92.32</v>
      </c>
      <c r="H125" s="1">
        <f>Table_Query_from_OINTLYP134567891011125934[[#This Row],[CASING_A]]+73</f>
        <v>1375</v>
      </c>
      <c r="I125" s="1">
        <f>Table_Query_from_OINTLYP134567891011125934[[#This Row],[OIL]]+134</f>
        <v>234.42000000000002</v>
      </c>
      <c r="J125" s="1">
        <f>Table_Query_from_OINTLYP134567891011125934[[#This Row],[WATER]]+4.51</f>
        <v>13.24</v>
      </c>
      <c r="K125" s="1">
        <f>Table_Query_from_OINTLYP134567891011125934[[#This Row],[LIQUID]]+328</f>
        <v>437.15</v>
      </c>
      <c r="L125" s="165">
        <f>Table_Query_from_OINTLYP134567891011125934[[#This Row],[WATERCUT_PCT]]+3.987</f>
        <v>11.985167659184608</v>
      </c>
      <c r="M125" s="1">
        <f>Table_Query_from_OINTLYP134567891011125934[[#This Row],[GAS]]+2.632</f>
        <v>2.6720000000000002</v>
      </c>
      <c r="N125" s="1">
        <f>Table_Query_from_OINTLYP1345678910111259342[[#This Row],[GAS]]+Table_Query_from_OINTLYP1345678910111259342[[#This Row],[GAS_LIFT_RATE]]</f>
        <v>6.8339999999999996</v>
      </c>
      <c r="O125" s="1">
        <f>Table_Query_from_OINTLYP134567891011125934[[#This Row],[GAS_LIFT_RATE]]+0.542</f>
        <v>4.1619999999999999</v>
      </c>
      <c r="P125" s="1">
        <v>44</v>
      </c>
      <c r="Q125" s="16">
        <f>Table_Query_from_OINTLYP1345678910111259342[[#This Row],[GAS]]/Table_Query_from_OINTLYP1345678910111259342[[#This Row],[OIL]]*10^6</f>
        <v>11398.344851121918</v>
      </c>
      <c r="R125" s="16">
        <f>Table_Query_from_OINTLYP1345678910111259342[[#This Row],[WATER]]/Table_Query_from_OINTLYP1345678910111259342[[#This Row],[GAS]]</f>
        <v>4.955089820359281</v>
      </c>
      <c r="S125" s="16">
        <f>Table_Query_from_OINTLYP1345678910111259342[[#This Row],[LIQUID]]/Table_Query_from_OINTLYP1345678910111259342[[#This Row],[GAS]]</f>
        <v>163.60404191616766</v>
      </c>
      <c r="T125" s="1"/>
      <c r="U125" s="3">
        <f>Table_Query_from_OINTLYP1345678910111259342[[#This Row],[GAS]]*1000</f>
        <v>2672</v>
      </c>
      <c r="V125" s="4">
        <f>Table_Query_from_OINTLYP1345678910111259342[[#This Row],[GAS_LIFT_RATE]]*1000</f>
        <v>4162</v>
      </c>
      <c r="W125" s="4"/>
      <c r="X125" s="4"/>
      <c r="Y125" s="4"/>
      <c r="AC125" s="112"/>
      <c r="AD125" s="18"/>
      <c r="AE125" s="18"/>
      <c r="AF125" s="18"/>
      <c r="AG125" s="18"/>
      <c r="AH125" s="18"/>
      <c r="AI125" s="18"/>
      <c r="AJ125" s="18"/>
      <c r="AK125" s="18"/>
      <c r="AL125" s="18"/>
      <c r="AM125" s="18"/>
      <c r="AN125" s="18"/>
      <c r="AO125" s="18"/>
      <c r="AP125" s="18"/>
    </row>
    <row r="126" spans="2:42" ht="10.5" x14ac:dyDescent="0.2">
      <c r="B126" s="27">
        <v>43194</v>
      </c>
      <c r="C126" s="1" t="s">
        <v>131</v>
      </c>
      <c r="D126" s="20">
        <v>15</v>
      </c>
      <c r="E126" s="1">
        <f>Table_Query_from_OINTLYP134567891011125934[[#This Row],[CHOKE_1]]+1.13</f>
        <v>101.13</v>
      </c>
      <c r="F126" s="1">
        <f>Table_Query_from_OINTLYP134567891011125934[[#This Row],[THP]]+37</f>
        <v>263.53999999999996</v>
      </c>
      <c r="G126" s="20">
        <v>91.25</v>
      </c>
      <c r="H126" s="1">
        <f>Table_Query_from_OINTLYP134567891011125934[[#This Row],[CASING_A]]+73</f>
        <v>1092.3400000000001</v>
      </c>
      <c r="I126" s="1">
        <f>Table_Query_from_OINTLYP134567891011125934[[#This Row],[OIL]]+134</f>
        <v>279.64999999999998</v>
      </c>
      <c r="J126" s="1">
        <f>Table_Query_from_OINTLYP134567891011125934[[#This Row],[WATER]]+4.51</f>
        <v>5.9799999999999995</v>
      </c>
      <c r="K126" s="1">
        <f>Table_Query_from_OINTLYP134567891011125934[[#This Row],[LIQUID]]+328</f>
        <v>475.12</v>
      </c>
      <c r="L126" s="165">
        <f>Table_Query_from_OINTLYP134567891011125934[[#This Row],[WATERCUT_PCT]]+3.987</f>
        <v>4.9861843393148453</v>
      </c>
      <c r="M126" s="1">
        <f>Table_Query_from_OINTLYP134567891011125934[[#This Row],[GAS]]+2.632</f>
        <v>2.69</v>
      </c>
      <c r="N126" s="1">
        <f>Table_Query_from_OINTLYP1345678910111259342[[#This Row],[GAS]]+Table_Query_from_OINTLYP1345678910111259342[[#This Row],[GAS_LIFT_RATE]]</f>
        <v>5.8119999999999994</v>
      </c>
      <c r="O126" s="1">
        <f>Table_Query_from_OINTLYP134567891011125934[[#This Row],[GAS_LIFT_RATE]]+0.542</f>
        <v>3.1219999999999999</v>
      </c>
      <c r="P126" s="20">
        <v>37.040999999999997</v>
      </c>
      <c r="Q126" s="16">
        <f>Table_Query_from_OINTLYP1345678910111259342[[#This Row],[GAS]]/Table_Query_from_OINTLYP1345678910111259342[[#This Row],[OIL]]*10^6</f>
        <v>9619.1668156624346</v>
      </c>
      <c r="R126" s="16">
        <f>Table_Query_from_OINTLYP1345678910111259342[[#This Row],[WATER]]/Table_Query_from_OINTLYP1345678910111259342[[#This Row],[GAS]]</f>
        <v>2.2230483271375463</v>
      </c>
      <c r="S126" s="16">
        <f>Table_Query_from_OINTLYP1345678910111259342[[#This Row],[LIQUID]]/Table_Query_from_OINTLYP1345678910111259342[[#This Row],[GAS]]</f>
        <v>176.62453531598513</v>
      </c>
      <c r="T126" s="20"/>
      <c r="U126" s="3">
        <f>Table_Query_from_OINTLYP1345678910111259342[[#This Row],[GAS]]*1000</f>
        <v>2690</v>
      </c>
      <c r="V126" s="4">
        <f>Table_Query_from_OINTLYP1345678910111259342[[#This Row],[GAS_LIFT_RATE]]*1000</f>
        <v>3122</v>
      </c>
      <c r="W126" s="4"/>
      <c r="X126" s="4"/>
      <c r="Y126" s="4"/>
      <c r="AC126" s="112"/>
      <c r="AD126" s="18"/>
      <c r="AE126" s="18"/>
      <c r="AF126" s="18"/>
      <c r="AG126" s="18"/>
      <c r="AH126" s="18"/>
      <c r="AI126" s="18"/>
      <c r="AJ126" s="18"/>
      <c r="AK126" s="18"/>
      <c r="AL126" s="18"/>
      <c r="AM126" s="18"/>
      <c r="AN126" s="18"/>
      <c r="AO126" s="18"/>
      <c r="AP126" s="18"/>
    </row>
    <row r="127" spans="2:42" ht="10.5" x14ac:dyDescent="0.2">
      <c r="B127" s="15">
        <v>43196</v>
      </c>
      <c r="C127" s="1" t="s">
        <v>131</v>
      </c>
      <c r="D127" s="1">
        <v>6</v>
      </c>
      <c r="E127" s="1">
        <f>Table_Query_from_OINTLYP134567891011125934[[#This Row],[CHOKE_1]]+1.13</f>
        <v>101.13</v>
      </c>
      <c r="F127" s="1">
        <f>Table_Query_from_OINTLYP134567891011125934[[#This Row],[THP]]+37</f>
        <v>249.55</v>
      </c>
      <c r="G127" s="1">
        <v>89.29</v>
      </c>
      <c r="H127" s="1">
        <f>Table_Query_from_OINTLYP134567891011125934[[#This Row],[CASING_A]]+73</f>
        <v>1307.25</v>
      </c>
      <c r="I127" s="1">
        <f>Table_Query_from_OINTLYP134567891011125934[[#This Row],[OIL]]+134</f>
        <v>262.39999999999998</v>
      </c>
      <c r="J127" s="1">
        <f>Table_Query_from_OINTLYP134567891011125934[[#This Row],[WATER]]+4.51</f>
        <v>5.81</v>
      </c>
      <c r="K127" s="1">
        <f>Table_Query_from_OINTLYP134567891011125934[[#This Row],[LIQUID]]+328</f>
        <v>457.7</v>
      </c>
      <c r="L127" s="165">
        <f>Table_Query_from_OINTLYP134567891011125934[[#This Row],[WATERCUT_PCT]]+3.987</f>
        <v>4.9893130300693915</v>
      </c>
      <c r="M127" s="1">
        <f>Table_Query_from_OINTLYP134567891011125934[[#This Row],[GAS]]+2.632</f>
        <v>2.6819999999999999</v>
      </c>
      <c r="N127" s="1">
        <f>Table_Query_from_OINTLYP1345678910111259342[[#This Row],[GAS]]+Table_Query_from_OINTLYP1345678910111259342[[#This Row],[GAS_LIFT_RATE]]</f>
        <v>6.1839999999999993</v>
      </c>
      <c r="O127" s="1">
        <f>Table_Query_from_OINTLYP134567891011125934[[#This Row],[GAS_LIFT_RATE]]+0.542</f>
        <v>3.5019999999999998</v>
      </c>
      <c r="P127" s="1"/>
      <c r="Q127" s="16">
        <f>Table_Query_from_OINTLYP1345678910111259342[[#This Row],[GAS]]/Table_Query_from_OINTLYP1345678910111259342[[#This Row],[OIL]]*10^6</f>
        <v>10221.036585365853</v>
      </c>
      <c r="R127" s="16">
        <f>Table_Query_from_OINTLYP1345678910111259342[[#This Row],[WATER]]/Table_Query_from_OINTLYP1345678910111259342[[#This Row],[GAS]]</f>
        <v>2.1662938105891123</v>
      </c>
      <c r="S127" s="16">
        <f>Table_Query_from_OINTLYP1345678910111259342[[#This Row],[LIQUID]]/Table_Query_from_OINTLYP1345678910111259342[[#This Row],[GAS]]</f>
        <v>170.65622669649514</v>
      </c>
      <c r="T127" s="1"/>
      <c r="U127" s="3">
        <f>Table_Query_from_OINTLYP1345678910111259342[[#This Row],[GAS]]*1000</f>
        <v>2682</v>
      </c>
      <c r="V127" s="4">
        <f>Table_Query_from_OINTLYP1345678910111259342[[#This Row],[GAS_LIFT_RATE]]*1000</f>
        <v>3502</v>
      </c>
      <c r="W127" s="4"/>
      <c r="X127" s="4"/>
      <c r="Y127" s="4"/>
      <c r="AC127" s="112"/>
      <c r="AD127" s="18"/>
      <c r="AE127" s="18"/>
      <c r="AF127" s="18"/>
      <c r="AG127" s="18"/>
      <c r="AH127" s="18"/>
      <c r="AI127" s="18"/>
      <c r="AJ127" s="18"/>
      <c r="AK127" s="18"/>
      <c r="AL127" s="18"/>
      <c r="AM127" s="18"/>
      <c r="AN127" s="18"/>
      <c r="AO127" s="18"/>
      <c r="AP127" s="18"/>
    </row>
    <row r="128" spans="2:42" ht="10.5" x14ac:dyDescent="0.2">
      <c r="B128" s="15">
        <v>43239</v>
      </c>
      <c r="C128" s="1" t="s">
        <v>131</v>
      </c>
      <c r="D128" s="1">
        <v>9</v>
      </c>
      <c r="E128" s="1">
        <f>Table_Query_from_OINTLYP134567891011125934[[#This Row],[CHOKE_1]]+1.13</f>
        <v>101.13</v>
      </c>
      <c r="F128" s="1">
        <f>Table_Query_from_OINTLYP134567891011125934[[#This Row],[THP]]+37</f>
        <v>259.71000000000004</v>
      </c>
      <c r="G128" s="1">
        <v>87.96</v>
      </c>
      <c r="H128" s="1">
        <f>Table_Query_from_OINTLYP134567891011125934[[#This Row],[CASING_A]]+73</f>
        <v>1522.25</v>
      </c>
      <c r="I128" s="1">
        <f>Table_Query_from_OINTLYP134567891011125934[[#This Row],[OIL]]+134</f>
        <v>239.6</v>
      </c>
      <c r="J128" s="1">
        <f>Table_Query_from_OINTLYP134567891011125934[[#This Row],[WATER]]+4.51</f>
        <v>5.6099999999999994</v>
      </c>
      <c r="K128" s="1">
        <f>Table_Query_from_OINTLYP134567891011125934[[#This Row],[LIQUID]]+328</f>
        <v>434.7</v>
      </c>
      <c r="L128" s="165">
        <f>Table_Query_from_OINTLYP134567891011125934[[#This Row],[WATERCUT_PCT]]+3.987</f>
        <v>5.0179278350515464</v>
      </c>
      <c r="M128" s="1">
        <f>Table_Query_from_OINTLYP134567891011125934[[#This Row],[GAS]]+2.632</f>
        <v>2.6720000000000002</v>
      </c>
      <c r="N128" s="1">
        <f>Table_Query_from_OINTLYP1345678910111259342[[#This Row],[GAS]]+Table_Query_from_OINTLYP1345678910111259342[[#This Row],[GAS_LIFT_RATE]]</f>
        <v>4.194</v>
      </c>
      <c r="O128" s="1">
        <f>Table_Query_from_OINTLYP134567891011125934[[#This Row],[GAS_LIFT_RATE]]+0.542</f>
        <v>1.522</v>
      </c>
      <c r="P128" s="1"/>
      <c r="Q128" s="16">
        <f>Table_Query_from_OINTLYP1345678910111259342[[#This Row],[GAS]]/Table_Query_from_OINTLYP1345678910111259342[[#This Row],[OIL]]*10^6</f>
        <v>11151.919866444074</v>
      </c>
      <c r="R128" s="16">
        <f>Table_Query_from_OINTLYP1345678910111259342[[#This Row],[WATER]]/Table_Query_from_OINTLYP1345678910111259342[[#This Row],[GAS]]</f>
        <v>2.0995508982035926</v>
      </c>
      <c r="S128" s="16">
        <f>Table_Query_from_OINTLYP1345678910111259342[[#This Row],[LIQUID]]/Table_Query_from_OINTLYP1345678910111259342[[#This Row],[GAS]]</f>
        <v>162.68712574850298</v>
      </c>
      <c r="T128" s="1"/>
      <c r="U128" s="3">
        <f>Table_Query_from_OINTLYP1345678910111259342[[#This Row],[GAS]]*1000</f>
        <v>2672</v>
      </c>
      <c r="V128" s="4">
        <f>Table_Query_from_OINTLYP1345678910111259342[[#This Row],[GAS_LIFT_RATE]]*1000</f>
        <v>1522</v>
      </c>
      <c r="W128" s="4"/>
      <c r="X128" s="4"/>
      <c r="Y128" s="4"/>
      <c r="AC128" s="112"/>
      <c r="AD128" s="18"/>
      <c r="AE128" s="18"/>
      <c r="AF128" s="18"/>
      <c r="AG128" s="18"/>
      <c r="AH128" s="18"/>
      <c r="AI128" s="18"/>
      <c r="AJ128" s="18"/>
      <c r="AK128" s="18"/>
      <c r="AL128" s="18"/>
      <c r="AM128" s="18"/>
      <c r="AN128" s="18"/>
      <c r="AO128" s="18"/>
      <c r="AP128" s="18"/>
    </row>
    <row r="129" spans="2:42" ht="10.5" x14ac:dyDescent="0.2">
      <c r="B129" s="15">
        <v>43248</v>
      </c>
      <c r="C129" s="1" t="s">
        <v>131</v>
      </c>
      <c r="D129" s="1">
        <v>24</v>
      </c>
      <c r="E129" s="1">
        <f>Table_Query_from_OINTLYP134567891011125934[[#This Row],[CHOKE_1]]+1.13</f>
        <v>101.13</v>
      </c>
      <c r="F129" s="1">
        <f>Table_Query_from_OINTLYP134567891011125934[[#This Row],[THP]]+37</f>
        <v>215</v>
      </c>
      <c r="G129" s="1">
        <v>88</v>
      </c>
      <c r="H129" s="1">
        <f>Table_Query_from_OINTLYP134567891011125934[[#This Row],[CASING_A]]+73</f>
        <v>1515.68</v>
      </c>
      <c r="I129" s="1">
        <f>Table_Query_from_OINTLYP134567891011125934[[#This Row],[OIL]]+134</f>
        <v>236.23000000000002</v>
      </c>
      <c r="J129" s="1">
        <f>Table_Query_from_OINTLYP134567891011125934[[#This Row],[WATER]]+4.51</f>
        <v>5.54</v>
      </c>
      <c r="K129" s="1">
        <f>Table_Query_from_OINTLYP134567891011125934[[#This Row],[LIQUID]]+328</f>
        <v>431.26</v>
      </c>
      <c r="L129" s="165">
        <f>Table_Query_from_OINTLYP134567891011125934[[#This Row],[WATERCUT_PCT]]+3.987</f>
        <v>4.9844820840596551</v>
      </c>
      <c r="M129" s="1">
        <f>Table_Query_from_OINTLYP134567891011125934[[#This Row],[GAS]]+2.632</f>
        <v>2.673</v>
      </c>
      <c r="N129" s="1">
        <f>Table_Query_from_OINTLYP1345678910111259342[[#This Row],[GAS]]+Table_Query_from_OINTLYP1345678910111259342[[#This Row],[GAS_LIFT_RATE]]</f>
        <v>4.2750000000000004</v>
      </c>
      <c r="O129" s="1">
        <f>Table_Query_from_OINTLYP134567891011125934[[#This Row],[GAS_LIFT_RATE]]+0.542</f>
        <v>1.6020000000000001</v>
      </c>
      <c r="P129" s="1">
        <v>74</v>
      </c>
      <c r="Q129" s="16">
        <f>Table_Query_from_OINTLYP1345678910111259342[[#This Row],[GAS]]/Table_Query_from_OINTLYP1345678910111259342[[#This Row],[OIL]]*10^6</f>
        <v>11315.243618507388</v>
      </c>
      <c r="R129" s="16">
        <f>Table_Query_from_OINTLYP1345678910111259342[[#This Row],[WATER]]/Table_Query_from_OINTLYP1345678910111259342[[#This Row],[GAS]]</f>
        <v>2.0725776281331836</v>
      </c>
      <c r="S129" s="16">
        <f>Table_Query_from_OINTLYP1345678910111259342[[#This Row],[LIQUID]]/Table_Query_from_OINTLYP1345678910111259342[[#This Row],[GAS]]</f>
        <v>161.33931911709689</v>
      </c>
      <c r="T129" s="1"/>
      <c r="U129" s="3">
        <f>Table_Query_from_OINTLYP1345678910111259342[[#This Row],[GAS]]*1000</f>
        <v>2673</v>
      </c>
      <c r="V129" s="4">
        <f>Table_Query_from_OINTLYP1345678910111259342[[#This Row],[GAS_LIFT_RATE]]*1000</f>
        <v>1602</v>
      </c>
      <c r="W129" s="4"/>
      <c r="X129" s="4"/>
      <c r="Y129" s="4"/>
      <c r="AC129" s="112"/>
      <c r="AD129" s="18"/>
      <c r="AE129" s="18"/>
      <c r="AF129" s="18"/>
      <c r="AG129" s="18"/>
      <c r="AH129" s="18"/>
      <c r="AI129" s="18"/>
      <c r="AJ129" s="18"/>
      <c r="AK129" s="18"/>
      <c r="AL129" s="18"/>
      <c r="AM129" s="18"/>
      <c r="AN129" s="18"/>
      <c r="AO129" s="18"/>
      <c r="AP129" s="18"/>
    </row>
    <row r="130" spans="2:42" ht="10.5" x14ac:dyDescent="0.2">
      <c r="B130" s="15">
        <v>43249</v>
      </c>
      <c r="C130" s="1" t="s">
        <v>131</v>
      </c>
      <c r="D130" s="1">
        <v>11</v>
      </c>
      <c r="E130" s="1">
        <f>Table_Query_from_OINTLYP134567891011125934[[#This Row],[CHOKE_1]]+1.13</f>
        <v>101.13</v>
      </c>
      <c r="F130" s="1">
        <f>Table_Query_from_OINTLYP134567891011125934[[#This Row],[THP]]+37</f>
        <v>209.26</v>
      </c>
      <c r="G130" s="1">
        <v>90.79</v>
      </c>
      <c r="H130" s="1">
        <f>Table_Query_from_OINTLYP134567891011125934[[#This Row],[CASING_A]]+73</f>
        <v>1452.34</v>
      </c>
      <c r="I130" s="1">
        <f>Table_Query_from_OINTLYP134567891011125934[[#This Row],[OIL]]+134</f>
        <v>251.72</v>
      </c>
      <c r="J130" s="1">
        <f>Table_Query_from_OINTLYP134567891011125934[[#This Row],[WATER]]+4.51</f>
        <v>5.6999999999999993</v>
      </c>
      <c r="K130" s="1">
        <f>Table_Query_from_OINTLYP134567891011125934[[#This Row],[LIQUID]]+328</f>
        <v>446.90999999999997</v>
      </c>
      <c r="L130" s="165">
        <f>Table_Query_from_OINTLYP134567891011125934[[#This Row],[WATERCUT_PCT]]+3.987</f>
        <v>4.987756874947439</v>
      </c>
      <c r="M130" s="1">
        <f>Table_Query_from_OINTLYP134567891011125934[[#This Row],[GAS]]+2.632</f>
        <v>2.6790000000000003</v>
      </c>
      <c r="N130" s="1">
        <f>Table_Query_from_OINTLYP1345678910111259342[[#This Row],[GAS]]+Table_Query_from_OINTLYP1345678910111259342[[#This Row],[GAS_LIFT_RATE]]</f>
        <v>4.351</v>
      </c>
      <c r="O130" s="1">
        <f>Table_Query_from_OINTLYP134567891011125934[[#This Row],[GAS_LIFT_RATE]]+0.542</f>
        <v>1.6719999999999999</v>
      </c>
      <c r="P130" s="1">
        <v>70</v>
      </c>
      <c r="Q130" s="16">
        <f>Table_Query_from_OINTLYP1345678910111259342[[#This Row],[GAS]]/Table_Query_from_OINTLYP1345678910111259342[[#This Row],[OIL]]*10^6</f>
        <v>10642.777689496266</v>
      </c>
      <c r="R130" s="16">
        <f>Table_Query_from_OINTLYP1345678910111259342[[#This Row],[WATER]]/Table_Query_from_OINTLYP1345678910111259342[[#This Row],[GAS]]</f>
        <v>2.1276595744680846</v>
      </c>
      <c r="S130" s="16">
        <f>Table_Query_from_OINTLYP1345678910111259342[[#This Row],[LIQUID]]/Table_Query_from_OINTLYP1345678910111259342[[#This Row],[GAS]]</f>
        <v>166.81970884658452</v>
      </c>
      <c r="T130" s="1"/>
      <c r="U130" s="3">
        <f>Table_Query_from_OINTLYP1345678910111259342[[#This Row],[GAS]]*1000</f>
        <v>2679.0000000000005</v>
      </c>
      <c r="V130" s="4">
        <f>Table_Query_from_OINTLYP1345678910111259342[[#This Row],[GAS_LIFT_RATE]]*1000</f>
        <v>1672</v>
      </c>
      <c r="W130" s="4"/>
      <c r="X130" s="4"/>
      <c r="Y130" s="4"/>
      <c r="AC130" s="112"/>
      <c r="AD130" s="18"/>
      <c r="AE130" s="18"/>
      <c r="AF130" s="18"/>
      <c r="AG130" s="18"/>
      <c r="AH130" s="18"/>
      <c r="AI130" s="18"/>
      <c r="AJ130" s="18"/>
      <c r="AK130" s="18"/>
      <c r="AL130" s="18"/>
      <c r="AM130" s="18"/>
      <c r="AN130" s="18"/>
      <c r="AO130" s="18"/>
      <c r="AP130" s="18"/>
    </row>
    <row r="131" spans="2:42" ht="10.5" x14ac:dyDescent="0.2">
      <c r="B131" s="15">
        <v>43258</v>
      </c>
      <c r="C131" s="1" t="s">
        <v>131</v>
      </c>
      <c r="D131" s="1">
        <v>50</v>
      </c>
      <c r="E131" s="1">
        <f>Table_Query_from_OINTLYP134567891011125934[[#This Row],[CHOKE_1]]+1.13</f>
        <v>101.13</v>
      </c>
      <c r="F131" s="1">
        <f>Table_Query_from_OINTLYP134567891011125934[[#This Row],[THP]]+37</f>
        <v>230.9</v>
      </c>
      <c r="G131" s="1">
        <v>90.28</v>
      </c>
      <c r="H131" s="1">
        <f>Table_Query_from_OINTLYP134567891011125934[[#This Row],[CASING_A]]+73</f>
        <v>1333.4</v>
      </c>
      <c r="I131" s="1">
        <f>Table_Query_from_OINTLYP134567891011125934[[#This Row],[OIL]]+134</f>
        <v>239.1</v>
      </c>
      <c r="J131" s="1">
        <f>Table_Query_from_OINTLYP134567891011125934[[#This Row],[WATER]]+4.51</f>
        <v>5.6099999999999994</v>
      </c>
      <c r="K131" s="1">
        <f>Table_Query_from_OINTLYP134567891011125934[[#This Row],[LIQUID]]+328</f>
        <v>434.2</v>
      </c>
      <c r="L131" s="165">
        <f>Table_Query_from_OINTLYP134567891011125934[[#This Row],[WATERCUT_PCT]]+3.987</f>
        <v>5.0227815442561203</v>
      </c>
      <c r="M131" s="1">
        <f>Table_Query_from_OINTLYP134567891011125934[[#This Row],[GAS]]+2.632</f>
        <v>2.6720000000000002</v>
      </c>
      <c r="N131" s="1">
        <f>Table_Query_from_OINTLYP1345678910111259342[[#This Row],[GAS]]+Table_Query_from_OINTLYP1345678910111259342[[#This Row],[GAS_LIFT_RATE]]</f>
        <v>7.5640000000000001</v>
      </c>
      <c r="O131" s="1">
        <f>Table_Query_from_OINTLYP134567891011125934[[#This Row],[GAS_LIFT_RATE]]+0.542</f>
        <v>4.8919999999999995</v>
      </c>
      <c r="P131" s="1"/>
      <c r="Q131" s="16">
        <f>Table_Query_from_OINTLYP1345678910111259342[[#This Row],[GAS]]/Table_Query_from_OINTLYP1345678910111259342[[#This Row],[OIL]]*10^6</f>
        <v>11175.240485152657</v>
      </c>
      <c r="R131" s="16">
        <f>Table_Query_from_OINTLYP1345678910111259342[[#This Row],[WATER]]/Table_Query_from_OINTLYP1345678910111259342[[#This Row],[GAS]]</f>
        <v>2.0995508982035926</v>
      </c>
      <c r="S131" s="16">
        <f>Table_Query_from_OINTLYP1345678910111259342[[#This Row],[LIQUID]]/Table_Query_from_OINTLYP1345678910111259342[[#This Row],[GAS]]</f>
        <v>162.5</v>
      </c>
      <c r="T131" s="1"/>
      <c r="U131" s="3">
        <f>Table_Query_from_OINTLYP1345678910111259342[[#This Row],[GAS]]*1000</f>
        <v>2672</v>
      </c>
      <c r="V131" s="4">
        <f>Table_Query_from_OINTLYP1345678910111259342[[#This Row],[GAS_LIFT_RATE]]*1000</f>
        <v>4891.9999999999991</v>
      </c>
      <c r="W131" s="4"/>
      <c r="X131" s="4"/>
      <c r="Y131" s="4"/>
      <c r="AC131" s="112"/>
      <c r="AD131" s="18"/>
      <c r="AE131" s="18"/>
      <c r="AF131" s="18"/>
      <c r="AG131" s="18"/>
      <c r="AH131" s="18"/>
      <c r="AI131" s="18"/>
      <c r="AJ131" s="18"/>
      <c r="AK131" s="18"/>
      <c r="AL131" s="18"/>
      <c r="AM131" s="18"/>
      <c r="AN131" s="18"/>
      <c r="AO131" s="18"/>
      <c r="AP131" s="18"/>
    </row>
    <row r="132" spans="2:42" ht="10.5" x14ac:dyDescent="0.2">
      <c r="B132" s="15">
        <v>43279</v>
      </c>
      <c r="C132" s="1" t="s">
        <v>131</v>
      </c>
      <c r="D132" s="1">
        <v>19.5</v>
      </c>
      <c r="E132" s="1">
        <f>Table_Query_from_OINTLYP134567891011125934[[#This Row],[CHOKE_1]]+1.13</f>
        <v>101.13</v>
      </c>
      <c r="F132" s="1">
        <f>Table_Query_from_OINTLYP134567891011125934[[#This Row],[THP]]+37</f>
        <v>222.88</v>
      </c>
      <c r="G132" s="1">
        <v>96.22</v>
      </c>
      <c r="H132" s="1">
        <f>Table_Query_from_OINTLYP134567891011125934[[#This Row],[CASING_A]]+73</f>
        <v>1283</v>
      </c>
      <c r="I132" s="1">
        <f>Table_Query_from_OINTLYP134567891011125934[[#This Row],[OIL]]+134</f>
        <v>235.1</v>
      </c>
      <c r="J132" s="1">
        <f>Table_Query_from_OINTLYP134567891011125934[[#This Row],[WATER]]+4.51</f>
        <v>5.51</v>
      </c>
      <c r="K132" s="1">
        <f>Table_Query_from_OINTLYP134567891011125934[[#This Row],[LIQUID]]+328</f>
        <v>430.1</v>
      </c>
      <c r="L132" s="165">
        <f>Table_Query_from_OINTLYP134567891011125934[[#This Row],[WATERCUT_PCT]]+3.987</f>
        <v>4.9664319294809012</v>
      </c>
      <c r="M132" s="1">
        <f>Table_Query_from_OINTLYP134567891011125934[[#This Row],[GAS]]+2.632</f>
        <v>2.6720000000000002</v>
      </c>
      <c r="N132" s="1">
        <f>Table_Query_from_OINTLYP1345678910111259342[[#This Row],[GAS]]+Table_Query_from_OINTLYP1345678910111259342[[#This Row],[GAS_LIFT_RATE]]</f>
        <v>7.0540000000000003</v>
      </c>
      <c r="O132" s="1">
        <f>Table_Query_from_OINTLYP134567891011125934[[#This Row],[GAS_LIFT_RATE]]+0.542</f>
        <v>4.3819999999999997</v>
      </c>
      <c r="P132" s="1"/>
      <c r="Q132" s="16">
        <f>Table_Query_from_OINTLYP1345678910111259342[[#This Row],[GAS]]/Table_Query_from_OINTLYP1345678910111259342[[#This Row],[OIL]]*10^6</f>
        <v>11365.376435559338</v>
      </c>
      <c r="R132" s="16">
        <f>Table_Query_from_OINTLYP1345678910111259342[[#This Row],[WATER]]/Table_Query_from_OINTLYP1345678910111259342[[#This Row],[GAS]]</f>
        <v>2.0621257485029938</v>
      </c>
      <c r="S132" s="16">
        <f>Table_Query_from_OINTLYP1345678910111259342[[#This Row],[LIQUID]]/Table_Query_from_OINTLYP1345678910111259342[[#This Row],[GAS]]</f>
        <v>160.96556886227546</v>
      </c>
      <c r="T132" s="1"/>
      <c r="U132" s="3">
        <f>Table_Query_from_OINTLYP1345678910111259342[[#This Row],[GAS]]*1000</f>
        <v>2672</v>
      </c>
      <c r="V132" s="4">
        <f>Table_Query_from_OINTLYP1345678910111259342[[#This Row],[GAS_LIFT_RATE]]*1000</f>
        <v>4382</v>
      </c>
      <c r="W132" s="4"/>
      <c r="X132" s="4"/>
      <c r="Y132" s="4"/>
      <c r="AC132" s="112"/>
      <c r="AD132" s="18"/>
      <c r="AE132" s="18"/>
      <c r="AF132" s="18"/>
      <c r="AG132" s="18"/>
      <c r="AH132" s="18"/>
      <c r="AI132" s="18"/>
      <c r="AJ132" s="18"/>
      <c r="AK132" s="18"/>
      <c r="AL132" s="18"/>
      <c r="AM132" s="18"/>
      <c r="AN132" s="18"/>
      <c r="AO132" s="18"/>
      <c r="AP132" s="18"/>
    </row>
    <row r="133" spans="2:42" ht="10.5" x14ac:dyDescent="0.2">
      <c r="B133" s="15">
        <v>43280</v>
      </c>
      <c r="C133" s="1" t="s">
        <v>131</v>
      </c>
      <c r="D133" s="1">
        <v>24</v>
      </c>
      <c r="E133" s="1">
        <f>Table_Query_from_OINTLYP134567891011125934[[#This Row],[CHOKE_1]]+1.13</f>
        <v>101.13</v>
      </c>
      <c r="F133" s="1">
        <f>Table_Query_from_OINTLYP134567891011125934[[#This Row],[THP]]+37</f>
        <v>222.83</v>
      </c>
      <c r="G133" s="1">
        <v>95.32</v>
      </c>
      <c r="H133" s="1">
        <f>Table_Query_from_OINTLYP134567891011125934[[#This Row],[CASING_A]]+73</f>
        <v>1040.75</v>
      </c>
      <c r="I133" s="1">
        <f>Table_Query_from_OINTLYP134567891011125934[[#This Row],[OIL]]+134</f>
        <v>256.60000000000002</v>
      </c>
      <c r="J133" s="1">
        <f>Table_Query_from_OINTLYP134567891011125934[[#This Row],[WATER]]+4.51</f>
        <v>5.71</v>
      </c>
      <c r="K133" s="1">
        <f>Table_Query_from_OINTLYP134567891011125934[[#This Row],[LIQUID]]+328</f>
        <v>451.8</v>
      </c>
      <c r="L133" s="165">
        <f>Table_Query_from_OINTLYP134567891011125934[[#This Row],[WATERCUT_PCT]]+3.987</f>
        <v>4.9563053311793217</v>
      </c>
      <c r="M133" s="1">
        <f>Table_Query_from_OINTLYP134567891011125934[[#This Row],[GAS]]+2.632</f>
        <v>2.6819999999999999</v>
      </c>
      <c r="N133" s="1">
        <f>Table_Query_from_OINTLYP1345678910111259342[[#This Row],[GAS]]+Table_Query_from_OINTLYP1345678910111259342[[#This Row],[GAS_LIFT_RATE]]</f>
        <v>5.7739999999999991</v>
      </c>
      <c r="O133" s="1">
        <f>Table_Query_from_OINTLYP134567891011125934[[#This Row],[GAS_LIFT_RATE]]+0.542</f>
        <v>3.0919999999999996</v>
      </c>
      <c r="P133" s="1"/>
      <c r="Q133" s="16">
        <f>Table_Query_from_OINTLYP1345678910111259342[[#This Row],[GAS]]/Table_Query_from_OINTLYP1345678910111259342[[#This Row],[OIL]]*10^6</f>
        <v>10452.065471551052</v>
      </c>
      <c r="R133" s="16">
        <f>Table_Query_from_OINTLYP1345678910111259342[[#This Row],[WATER]]/Table_Query_from_OINTLYP1345678910111259342[[#This Row],[GAS]]</f>
        <v>2.1290082028337061</v>
      </c>
      <c r="S133" s="16">
        <f>Table_Query_from_OINTLYP1345678910111259342[[#This Row],[LIQUID]]/Table_Query_from_OINTLYP1345678910111259342[[#This Row],[GAS]]</f>
        <v>168.45637583892619</v>
      </c>
      <c r="T133" s="1"/>
      <c r="U133" s="3">
        <f>Table_Query_from_OINTLYP1345678910111259342[[#This Row],[GAS]]*1000</f>
        <v>2682</v>
      </c>
      <c r="V133" s="4">
        <f>Table_Query_from_OINTLYP1345678910111259342[[#This Row],[GAS_LIFT_RATE]]*1000</f>
        <v>3091.9999999999995</v>
      </c>
      <c r="W133" s="4"/>
      <c r="X133" s="4"/>
      <c r="Y133" s="4"/>
      <c r="AC133" s="112"/>
      <c r="AD133" s="18"/>
      <c r="AE133" s="18"/>
      <c r="AF133" s="18"/>
      <c r="AG133" s="18"/>
      <c r="AH133" s="18"/>
      <c r="AI133" s="18"/>
      <c r="AJ133" s="18"/>
      <c r="AK133" s="18"/>
      <c r="AL133" s="18"/>
      <c r="AM133" s="18"/>
      <c r="AN133" s="18"/>
      <c r="AO133" s="18"/>
      <c r="AP133" s="18"/>
    </row>
    <row r="134" spans="2:42" ht="10.5" x14ac:dyDescent="0.2">
      <c r="B134" s="15">
        <v>43292</v>
      </c>
      <c r="C134" s="1" t="s">
        <v>131</v>
      </c>
      <c r="D134" s="1">
        <v>2</v>
      </c>
      <c r="E134" s="1">
        <f>Table_Query_from_OINTLYP134567891011125934[[#This Row],[CHOKE_1]]+1.13</f>
        <v>101.13</v>
      </c>
      <c r="F134" s="1">
        <f>Table_Query_from_OINTLYP134567891011125934[[#This Row],[THP]]+37</f>
        <v>233.3</v>
      </c>
      <c r="G134" s="1">
        <v>90</v>
      </c>
      <c r="H134" s="1">
        <f>Table_Query_from_OINTLYP134567891011125934[[#This Row],[CASING_A]]+73</f>
        <v>1588</v>
      </c>
      <c r="I134" s="1">
        <f>Table_Query_from_OINTLYP134567891011125934[[#This Row],[OIL]]+134</f>
        <v>134</v>
      </c>
      <c r="J134" s="1">
        <f>Table_Query_from_OINTLYP134567891011125934[[#This Row],[WATER]]+4.51</f>
        <v>4.51</v>
      </c>
      <c r="K134" s="1">
        <f>Table_Query_from_OINTLYP134567891011125934[[#This Row],[LIQUID]]+328</f>
        <v>328</v>
      </c>
      <c r="L134" s="165">
        <f>Table_Query_from_OINTLYP134567891011125934[[#This Row],[WATERCUT_PCT]]+3.987</f>
        <v>3.9870000000000001</v>
      </c>
      <c r="M134" s="1">
        <f>Table_Query_from_OINTLYP134567891011125934[[#This Row],[GAS]]+2.632</f>
        <v>2.6320000000000001</v>
      </c>
      <c r="N134" s="1">
        <f>Table_Query_from_OINTLYP1345678910111259342[[#This Row],[GAS]]+Table_Query_from_OINTLYP1345678910111259342[[#This Row],[GAS_LIFT_RATE]]</f>
        <v>4.1340000000000003</v>
      </c>
      <c r="O134" s="1">
        <f>Table_Query_from_OINTLYP134567891011125934[[#This Row],[GAS_LIFT_RATE]]+0.542</f>
        <v>1.502</v>
      </c>
      <c r="P134" s="1">
        <v>69</v>
      </c>
      <c r="Q134" s="16">
        <f>Table_Query_from_OINTLYP1345678910111259342[[#This Row],[GAS]]/Table_Query_from_OINTLYP1345678910111259342[[#This Row],[OIL]]*10^6</f>
        <v>19641.791044776121</v>
      </c>
      <c r="R134" s="16">
        <f>Table_Query_from_OINTLYP1345678910111259342[[#This Row],[WATER]]/Table_Query_from_OINTLYP1345678910111259342[[#This Row],[GAS]]</f>
        <v>1.7135258358662613</v>
      </c>
      <c r="S134" s="16">
        <f>Table_Query_from_OINTLYP1345678910111259342[[#This Row],[LIQUID]]/Table_Query_from_OINTLYP1345678910111259342[[#This Row],[GAS]]</f>
        <v>124.62006079027356</v>
      </c>
      <c r="T134" s="1"/>
      <c r="U134" s="3">
        <f>Table_Query_from_OINTLYP1345678910111259342[[#This Row],[GAS]]*1000</f>
        <v>2632</v>
      </c>
      <c r="V134" s="4">
        <f>Table_Query_from_OINTLYP1345678910111259342[[#This Row],[GAS_LIFT_RATE]]*1000</f>
        <v>1502</v>
      </c>
      <c r="W134" s="4"/>
      <c r="X134" s="4"/>
      <c r="Y134" s="4"/>
      <c r="AC134" s="112"/>
      <c r="AD134" s="18"/>
      <c r="AE134" s="18"/>
      <c r="AF134" s="18"/>
      <c r="AG134" s="18"/>
      <c r="AH134" s="18"/>
      <c r="AI134" s="18"/>
      <c r="AJ134" s="18"/>
      <c r="AK134" s="18"/>
      <c r="AL134" s="18"/>
      <c r="AM134" s="18"/>
      <c r="AN134" s="18"/>
      <c r="AO134" s="18"/>
      <c r="AP134" s="18"/>
    </row>
    <row r="135" spans="2:42" ht="10.5" x14ac:dyDescent="0.2">
      <c r="B135" s="15">
        <v>43295</v>
      </c>
      <c r="C135" s="1" t="s">
        <v>131</v>
      </c>
      <c r="D135" s="1">
        <v>27</v>
      </c>
      <c r="E135" s="1">
        <f>Table_Query_from_OINTLYP134567891011125934[[#This Row],[CHOKE_1]]+1.13</f>
        <v>101.13</v>
      </c>
      <c r="F135" s="1">
        <f>Table_Query_from_OINTLYP134567891011125934[[#This Row],[THP]]+37</f>
        <v>221</v>
      </c>
      <c r="G135" s="1">
        <v>110</v>
      </c>
      <c r="H135" s="1">
        <f>Table_Query_from_OINTLYP134567891011125934[[#This Row],[CASING_A]]+73</f>
        <v>834</v>
      </c>
      <c r="I135" s="1">
        <f>Table_Query_from_OINTLYP134567891011125934[[#This Row],[OIL]]+134</f>
        <v>327.10000000000002</v>
      </c>
      <c r="J135" s="1">
        <f>Table_Query_from_OINTLYP134567891011125934[[#This Row],[WATER]]+4.51</f>
        <v>6.51</v>
      </c>
      <c r="K135" s="1">
        <f>Table_Query_from_OINTLYP134567891011125934[[#This Row],[LIQUID]]+328</f>
        <v>523.1</v>
      </c>
      <c r="L135" s="165">
        <f>Table_Query_from_OINTLYP134567891011125934[[#This Row],[WATERCUT_PCT]]+3.987</f>
        <v>5.0121153254741158</v>
      </c>
      <c r="M135" s="1">
        <f>Table_Query_from_OINTLYP134567891011125934[[#This Row],[GAS]]+2.632</f>
        <v>2.7120000000000002</v>
      </c>
      <c r="N135" s="1">
        <f>Table_Query_from_OINTLYP1345678910111259342[[#This Row],[GAS]]+Table_Query_from_OINTLYP1345678910111259342[[#This Row],[GAS_LIFT_RATE]]</f>
        <v>6.0340000000000007</v>
      </c>
      <c r="O135" s="1">
        <f>Table_Query_from_OINTLYP134567891011125934[[#This Row],[GAS_LIFT_RATE]]+0.542</f>
        <v>3.3220000000000001</v>
      </c>
      <c r="P135" s="1"/>
      <c r="Q135" s="16">
        <f>Table_Query_from_OINTLYP1345678910111259342[[#This Row],[GAS]]/Table_Query_from_OINTLYP1345678910111259342[[#This Row],[OIL]]*10^6</f>
        <v>8291.0424946499552</v>
      </c>
      <c r="R135" s="16">
        <f>Table_Query_from_OINTLYP1345678910111259342[[#This Row],[WATER]]/Table_Query_from_OINTLYP1345678910111259342[[#This Row],[GAS]]</f>
        <v>2.4004424778761058</v>
      </c>
      <c r="S135" s="16">
        <f>Table_Query_from_OINTLYP1345678910111259342[[#This Row],[LIQUID]]/Table_Query_from_OINTLYP1345678910111259342[[#This Row],[GAS]]</f>
        <v>192.88348082595869</v>
      </c>
      <c r="T135" s="1"/>
      <c r="U135" s="3">
        <f>Table_Query_from_OINTLYP1345678910111259342[[#This Row],[GAS]]*1000</f>
        <v>2712</v>
      </c>
      <c r="V135" s="4">
        <f>Table_Query_from_OINTLYP1345678910111259342[[#This Row],[GAS_LIFT_RATE]]*1000</f>
        <v>3322</v>
      </c>
      <c r="W135" s="4"/>
      <c r="X135" s="4"/>
      <c r="Y135" s="4"/>
      <c r="AC135" s="112"/>
      <c r="AD135" s="18"/>
      <c r="AE135" s="18"/>
      <c r="AF135" s="18"/>
      <c r="AG135" s="18"/>
      <c r="AH135" s="18"/>
      <c r="AI135" s="18"/>
      <c r="AJ135" s="18"/>
      <c r="AK135" s="18"/>
      <c r="AL135" s="18"/>
      <c r="AM135" s="18"/>
      <c r="AN135" s="18"/>
      <c r="AO135" s="18"/>
      <c r="AP135" s="18"/>
    </row>
    <row r="136" spans="2:42" ht="10.5" x14ac:dyDescent="0.2">
      <c r="B136" s="15">
        <v>43298</v>
      </c>
      <c r="C136" s="1" t="s">
        <v>131</v>
      </c>
      <c r="D136" s="1">
        <v>12</v>
      </c>
      <c r="E136" s="1">
        <f>Table_Query_from_OINTLYP134567891011125934[[#This Row],[CHOKE_1]]+1.13</f>
        <v>101.13</v>
      </c>
      <c r="F136" s="1">
        <f>Table_Query_from_OINTLYP134567891011125934[[#This Row],[THP]]+37</f>
        <v>218</v>
      </c>
      <c r="G136" s="1">
        <v>100</v>
      </c>
      <c r="H136" s="1">
        <f>Table_Query_from_OINTLYP134567891011125934[[#This Row],[CASING_A]]+73</f>
        <v>1002</v>
      </c>
      <c r="I136" s="1">
        <f>Table_Query_from_OINTLYP134567891011125934[[#This Row],[OIL]]+134</f>
        <v>268.89999999999998</v>
      </c>
      <c r="J136" s="1">
        <f>Table_Query_from_OINTLYP134567891011125934[[#This Row],[WATER]]+4.51</f>
        <v>5.91</v>
      </c>
      <c r="K136" s="1">
        <f>Table_Query_from_OINTLYP134567891011125934[[#This Row],[LIQUID]]+328</f>
        <v>464.3</v>
      </c>
      <c r="L136" s="165">
        <f>Table_Query_from_OINTLYP134567891011125934[[#This Row],[WATERCUT_PCT]]+3.987</f>
        <v>5.0141460014673518</v>
      </c>
      <c r="M136" s="1">
        <f>Table_Query_from_OINTLYP134567891011125934[[#This Row],[GAS]]+2.632</f>
        <v>2.6819999999999999</v>
      </c>
      <c r="N136" s="1">
        <f>Table_Query_from_OINTLYP1345678910111259342[[#This Row],[GAS]]+Table_Query_from_OINTLYP1345678910111259342[[#This Row],[GAS_LIFT_RATE]]</f>
        <v>5.5739999999999998</v>
      </c>
      <c r="O136" s="1">
        <f>Table_Query_from_OINTLYP134567891011125934[[#This Row],[GAS_LIFT_RATE]]+0.542</f>
        <v>2.8920000000000003</v>
      </c>
      <c r="P136" s="1"/>
      <c r="Q136" s="16">
        <f>Table_Query_from_OINTLYP1345678910111259342[[#This Row],[GAS]]/Table_Query_from_OINTLYP1345678910111259342[[#This Row],[OIL]]*10^6</f>
        <v>9973.9680178505023</v>
      </c>
      <c r="R136" s="16">
        <f>Table_Query_from_OINTLYP1345678910111259342[[#This Row],[WATER]]/Table_Query_from_OINTLYP1345678910111259342[[#This Row],[GAS]]</f>
        <v>2.203579418344519</v>
      </c>
      <c r="S136" s="16">
        <f>Table_Query_from_OINTLYP1345678910111259342[[#This Row],[LIQUID]]/Table_Query_from_OINTLYP1345678910111259342[[#This Row],[GAS]]</f>
        <v>173.11707680835198</v>
      </c>
      <c r="T136" s="1"/>
      <c r="U136" s="3">
        <f>Table_Query_from_OINTLYP1345678910111259342[[#This Row],[GAS]]*1000</f>
        <v>2682</v>
      </c>
      <c r="V136" s="4">
        <f>Table_Query_from_OINTLYP1345678910111259342[[#This Row],[GAS_LIFT_RATE]]*1000</f>
        <v>2892.0000000000005</v>
      </c>
      <c r="W136" s="4"/>
      <c r="X136" s="4"/>
      <c r="Y136" s="4"/>
      <c r="AC136" s="112"/>
      <c r="AD136" s="18"/>
      <c r="AE136" s="18"/>
      <c r="AF136" s="18"/>
      <c r="AG136" s="18"/>
      <c r="AH136" s="18"/>
      <c r="AI136" s="18"/>
      <c r="AJ136" s="18"/>
      <c r="AK136" s="18"/>
      <c r="AL136" s="18"/>
      <c r="AM136" s="18"/>
      <c r="AN136" s="18"/>
      <c r="AO136" s="18"/>
      <c r="AP136" s="18"/>
    </row>
    <row r="137" spans="2:42" ht="10.5" x14ac:dyDescent="0.2">
      <c r="B137" s="15">
        <v>43310</v>
      </c>
      <c r="C137" s="1" t="s">
        <v>131</v>
      </c>
      <c r="D137" s="1">
        <v>15</v>
      </c>
      <c r="E137" s="1">
        <f>Table_Query_from_OINTLYP134567891011125934[[#This Row],[CHOKE_1]]+1.13</f>
        <v>101.13</v>
      </c>
      <c r="F137" s="1">
        <f>Table_Query_from_OINTLYP134567891011125934[[#This Row],[THP]]+37</f>
        <v>213.68</v>
      </c>
      <c r="G137" s="1">
        <v>83.94</v>
      </c>
      <c r="H137" s="1">
        <f>Table_Query_from_OINTLYP134567891011125934[[#This Row],[CASING_A]]+73</f>
        <v>1482.58</v>
      </c>
      <c r="I137" s="1">
        <f>Table_Query_from_OINTLYP134567891011125934[[#This Row],[OIL]]+134</f>
        <v>196.3</v>
      </c>
      <c r="J137" s="1">
        <f>Table_Query_from_OINTLYP134567891011125934[[#This Row],[WATER]]+4.51</f>
        <v>5.1099999999999994</v>
      </c>
      <c r="K137" s="1">
        <f>Table_Query_from_OINTLYP134567891011125934[[#This Row],[LIQUID]]+328</f>
        <v>390.9</v>
      </c>
      <c r="L137" s="165">
        <f>Table_Query_from_OINTLYP134567891011125934[[#This Row],[WATERCUT_PCT]]+3.987</f>
        <v>4.9408950715421307</v>
      </c>
      <c r="M137" s="1">
        <f>Table_Query_from_OINTLYP134567891011125934[[#This Row],[GAS]]+2.632</f>
        <v>2.6520000000000001</v>
      </c>
      <c r="N137" s="1">
        <f>Table_Query_from_OINTLYP1345678910111259342[[#This Row],[GAS]]+Table_Query_from_OINTLYP1345678910111259342[[#This Row],[GAS_LIFT_RATE]]</f>
        <v>3.9940000000000002</v>
      </c>
      <c r="O137" s="1">
        <f>Table_Query_from_OINTLYP134567891011125934[[#This Row],[GAS_LIFT_RATE]]+0.542</f>
        <v>1.3420000000000001</v>
      </c>
      <c r="P137" s="1"/>
      <c r="Q137" s="16">
        <f>Table_Query_from_OINTLYP1345678910111259342[[#This Row],[GAS]]/Table_Query_from_OINTLYP1345678910111259342[[#This Row],[OIL]]*10^6</f>
        <v>13509.933774834437</v>
      </c>
      <c r="R137" s="16">
        <f>Table_Query_from_OINTLYP1345678910111259342[[#This Row],[WATER]]/Table_Query_from_OINTLYP1345678910111259342[[#This Row],[GAS]]</f>
        <v>1.9268476621417794</v>
      </c>
      <c r="S137" s="16">
        <f>Table_Query_from_OINTLYP1345678910111259342[[#This Row],[LIQUID]]/Table_Query_from_OINTLYP1345678910111259342[[#This Row],[GAS]]</f>
        <v>147.39819004524884</v>
      </c>
      <c r="T137" s="1"/>
      <c r="U137" s="3">
        <f>Table_Query_from_OINTLYP1345678910111259342[[#This Row],[GAS]]*1000</f>
        <v>2652</v>
      </c>
      <c r="V137" s="4">
        <f>Table_Query_from_OINTLYP1345678910111259342[[#This Row],[GAS_LIFT_RATE]]*1000</f>
        <v>1342</v>
      </c>
      <c r="W137" s="4"/>
      <c r="X137" s="4"/>
      <c r="Y137" s="4"/>
      <c r="AC137" s="112"/>
      <c r="AD137" s="18"/>
      <c r="AE137" s="18"/>
      <c r="AF137" s="18"/>
      <c r="AG137" s="18"/>
      <c r="AH137" s="18"/>
      <c r="AI137" s="18"/>
      <c r="AJ137" s="18"/>
      <c r="AK137" s="18"/>
      <c r="AL137" s="18"/>
      <c r="AM137" s="18"/>
      <c r="AN137" s="18"/>
      <c r="AO137" s="18"/>
      <c r="AP137" s="18"/>
    </row>
    <row r="138" spans="2:42" ht="10.5" x14ac:dyDescent="0.2">
      <c r="B138" s="15">
        <v>43325</v>
      </c>
      <c r="C138" s="1" t="s">
        <v>131</v>
      </c>
      <c r="D138" s="1">
        <v>48</v>
      </c>
      <c r="E138" s="1">
        <f>Table_Query_from_OINTLYP134567891011125934[[#This Row],[CHOKE_1]]+1.13</f>
        <v>101.13</v>
      </c>
      <c r="F138" s="1">
        <f>Table_Query_from_OINTLYP134567891011125934[[#This Row],[THP]]+37</f>
        <v>267.2</v>
      </c>
      <c r="G138" s="1">
        <v>89.28</v>
      </c>
      <c r="H138" s="1">
        <f>Table_Query_from_OINTLYP134567891011125934[[#This Row],[CASING_A]]+73</f>
        <v>1181</v>
      </c>
      <c r="I138" s="1">
        <f>Table_Query_from_OINTLYP134567891011125934[[#This Row],[OIL]]+134</f>
        <v>260.12</v>
      </c>
      <c r="J138" s="1">
        <f>Table_Query_from_OINTLYP134567891011125934[[#This Row],[WATER]]+4.51</f>
        <v>10.71</v>
      </c>
      <c r="K138" s="1">
        <f>Table_Query_from_OINTLYP134567891011125934[[#This Row],[LIQUID]]+328</f>
        <v>460.32</v>
      </c>
      <c r="L138" s="165">
        <f>Table_Query_from_OINTLYP134567891011125934[[#This Row],[WATERCUT_PCT]]+3.987</f>
        <v>8.6726106408706158</v>
      </c>
      <c r="M138" s="1">
        <f>Table_Query_from_OINTLYP134567891011125934[[#This Row],[GAS]]+2.632</f>
        <v>3.5020000000000002</v>
      </c>
      <c r="N138" s="1">
        <f>Table_Query_from_OINTLYP1345678910111259342[[#This Row],[GAS]]+Table_Query_from_OINTLYP1345678910111259342[[#This Row],[GAS_LIFT_RATE]]</f>
        <v>4.0440000000000005</v>
      </c>
      <c r="O138" s="1">
        <f>Table_Query_from_OINTLYP134567891011125934[[#This Row],[GAS_LIFT_RATE]]+0.542</f>
        <v>0.54200000000000004</v>
      </c>
      <c r="P138" s="1"/>
      <c r="Q138" s="16">
        <f>Table_Query_from_OINTLYP1345678910111259342[[#This Row],[GAS]]/Table_Query_from_OINTLYP1345678910111259342[[#This Row],[OIL]]*10^6</f>
        <v>13463.017069045058</v>
      </c>
      <c r="R138" s="16">
        <f>Table_Query_from_OINTLYP1345678910111259342[[#This Row],[WATER]]/Table_Query_from_OINTLYP1345678910111259342[[#This Row],[GAS]]</f>
        <v>3.058252427184466</v>
      </c>
      <c r="S138" s="16">
        <f>Table_Query_from_OINTLYP1345678910111259342[[#This Row],[LIQUID]]/Table_Query_from_OINTLYP1345678910111259342[[#This Row],[GAS]]</f>
        <v>131.44488863506567</v>
      </c>
      <c r="T138" s="1"/>
      <c r="U138" s="3">
        <f>Table_Query_from_OINTLYP1345678910111259342[[#This Row],[GAS]]*1000</f>
        <v>3502</v>
      </c>
      <c r="V138" s="4">
        <f>Table_Query_from_OINTLYP1345678910111259342[[#This Row],[GAS_LIFT_RATE]]*1000</f>
        <v>542</v>
      </c>
      <c r="W138" s="4"/>
      <c r="X138" s="4"/>
      <c r="Y138" s="4"/>
      <c r="AC138" s="112"/>
      <c r="AD138" s="18"/>
      <c r="AE138" s="18"/>
      <c r="AF138" s="18"/>
      <c r="AG138" s="18"/>
      <c r="AH138" s="18"/>
      <c r="AI138" s="18"/>
      <c r="AJ138" s="18"/>
      <c r="AK138" s="18"/>
      <c r="AL138" s="18"/>
      <c r="AM138" s="18"/>
      <c r="AN138" s="18"/>
      <c r="AO138" s="18"/>
      <c r="AP138" s="18"/>
    </row>
    <row r="139" spans="2:42" ht="10.5" x14ac:dyDescent="0.2">
      <c r="B139" s="15">
        <v>43325</v>
      </c>
      <c r="C139" s="1" t="s">
        <v>131</v>
      </c>
      <c r="D139" s="1">
        <v>50</v>
      </c>
      <c r="E139" s="1">
        <f>Table_Query_from_OINTLYP134567891011125934[[#This Row],[CHOKE_1]]+1.13</f>
        <v>101.13</v>
      </c>
      <c r="F139" s="1">
        <f>Table_Query_from_OINTLYP134567891011125934[[#This Row],[THP]]+37</f>
        <v>269.11</v>
      </c>
      <c r="G139" s="1">
        <v>88.31</v>
      </c>
      <c r="H139" s="1">
        <f>Table_Query_from_OINTLYP134567891011125934[[#This Row],[CASING_A]]+73</f>
        <v>1174.55</v>
      </c>
      <c r="I139" s="1">
        <f>Table_Query_from_OINTLYP134567891011125934[[#This Row],[OIL]]+134</f>
        <v>238.43</v>
      </c>
      <c r="J139" s="1">
        <f>Table_Query_from_OINTLYP134567891011125934[[#This Row],[WATER]]+4.51</f>
        <v>8.86</v>
      </c>
      <c r="K139" s="1">
        <f>Table_Query_from_OINTLYP134567891011125934[[#This Row],[LIQUID]]+328</f>
        <v>436.78</v>
      </c>
      <c r="L139" s="165">
        <f>Table_Query_from_OINTLYP134567891011125934[[#This Row],[WATERCUT_PCT]]+3.987</f>
        <v>7.9858968560397132</v>
      </c>
      <c r="M139" s="1">
        <f>Table_Query_from_OINTLYP134567891011125934[[#This Row],[GAS]]+2.632</f>
        <v>3.4620000000000002</v>
      </c>
      <c r="N139" s="1">
        <f>Table_Query_from_OINTLYP1345678910111259342[[#This Row],[GAS]]+Table_Query_from_OINTLYP1345678910111259342[[#This Row],[GAS_LIFT_RATE]]</f>
        <v>4.0040000000000004</v>
      </c>
      <c r="O139" s="1">
        <f>Table_Query_from_OINTLYP134567891011125934[[#This Row],[GAS_LIFT_RATE]]+0.542</f>
        <v>0.54200000000000004</v>
      </c>
      <c r="P139" s="1">
        <v>0</v>
      </c>
      <c r="Q139" s="16">
        <f>Table_Query_from_OINTLYP1345678910111259342[[#This Row],[GAS]]/Table_Query_from_OINTLYP1345678910111259342[[#This Row],[OIL]]*10^6</f>
        <v>14519.984901228872</v>
      </c>
      <c r="R139" s="16">
        <f>Table_Query_from_OINTLYP1345678910111259342[[#This Row],[WATER]]/Table_Query_from_OINTLYP1345678910111259342[[#This Row],[GAS]]</f>
        <v>2.5592143269786249</v>
      </c>
      <c r="S139" s="16">
        <f>Table_Query_from_OINTLYP1345678910111259342[[#This Row],[LIQUID]]/Table_Query_from_OINTLYP1345678910111259342[[#This Row],[GAS]]</f>
        <v>126.16406701328711</v>
      </c>
      <c r="T139" s="1"/>
      <c r="U139" s="3">
        <f>Table_Query_from_OINTLYP1345678910111259342[[#This Row],[GAS]]*1000</f>
        <v>3462</v>
      </c>
      <c r="V139" s="4">
        <f>Table_Query_from_OINTLYP1345678910111259342[[#This Row],[GAS_LIFT_RATE]]*1000</f>
        <v>542</v>
      </c>
      <c r="W139" s="4"/>
      <c r="X139" s="4"/>
      <c r="Y139" s="4"/>
      <c r="AC139" s="112"/>
      <c r="AD139" s="18"/>
      <c r="AE139" s="18"/>
      <c r="AF139" s="18"/>
      <c r="AG139" s="18"/>
      <c r="AH139" s="18"/>
      <c r="AI139" s="18"/>
      <c r="AJ139" s="18"/>
      <c r="AK139" s="18"/>
      <c r="AL139" s="18"/>
      <c r="AM139" s="18"/>
      <c r="AN139" s="18"/>
      <c r="AO139" s="18"/>
      <c r="AP139" s="18"/>
    </row>
    <row r="140" spans="2:42" ht="10.5" x14ac:dyDescent="0.2">
      <c r="B140" s="15">
        <v>43328</v>
      </c>
      <c r="C140" s="1" t="s">
        <v>131</v>
      </c>
      <c r="D140" s="1">
        <v>48</v>
      </c>
      <c r="E140" s="1">
        <f>Table_Query_from_OINTLYP134567891011125934[[#This Row],[CHOKE_1]]+1.13</f>
        <v>101.13</v>
      </c>
      <c r="F140" s="1">
        <f>Table_Query_from_OINTLYP134567891011125934[[#This Row],[THP]]+37</f>
        <v>274.5</v>
      </c>
      <c r="G140" s="1">
        <v>87</v>
      </c>
      <c r="H140" s="1">
        <f>Table_Query_from_OINTLYP134567891011125934[[#This Row],[CASING_A]]+73</f>
        <v>1525</v>
      </c>
      <c r="I140" s="1">
        <f>Table_Query_from_OINTLYP134567891011125934[[#This Row],[OIL]]+134</f>
        <v>230.49</v>
      </c>
      <c r="J140" s="1">
        <f>Table_Query_from_OINTLYP134567891011125934[[#This Row],[WATER]]+4.51</f>
        <v>9.33</v>
      </c>
      <c r="K140" s="1">
        <f>Table_Query_from_OINTLYP134567891011125934[[#This Row],[LIQUID]]+328</f>
        <v>429.31</v>
      </c>
      <c r="L140" s="165">
        <f>Table_Query_from_OINTLYP134567891011125934[[#This Row],[WATERCUT_PCT]]+3.987</f>
        <v>8.7446744645148549</v>
      </c>
      <c r="M140" s="1">
        <f>Table_Query_from_OINTLYP134567891011125934[[#This Row],[GAS]]+2.632</f>
        <v>2.6720000000000002</v>
      </c>
      <c r="N140" s="1">
        <f>Table_Query_from_OINTLYP1345678910111259342[[#This Row],[GAS]]+Table_Query_from_OINTLYP1345678910111259342[[#This Row],[GAS_LIFT_RATE]]</f>
        <v>4.3710000000000004</v>
      </c>
      <c r="O140" s="1">
        <f>Table_Query_from_OINTLYP134567891011125934[[#This Row],[GAS_LIFT_RATE]]+0.542</f>
        <v>1.6990000000000001</v>
      </c>
      <c r="P140" s="1"/>
      <c r="Q140" s="16">
        <f>Table_Query_from_OINTLYP1345678910111259342[[#This Row],[GAS]]/Table_Query_from_OINTLYP1345678910111259342[[#This Row],[OIL]]*10^6</f>
        <v>11592.693826196364</v>
      </c>
      <c r="R140" s="16">
        <f>Table_Query_from_OINTLYP1345678910111259342[[#This Row],[WATER]]/Table_Query_from_OINTLYP1345678910111259342[[#This Row],[GAS]]</f>
        <v>3.4917664670658679</v>
      </c>
      <c r="S140" s="16">
        <f>Table_Query_from_OINTLYP1345678910111259342[[#This Row],[LIQUID]]/Table_Query_from_OINTLYP1345678910111259342[[#This Row],[GAS]]</f>
        <v>160.66991017964071</v>
      </c>
      <c r="T140" s="1"/>
      <c r="U140" s="3">
        <f>Table_Query_from_OINTLYP1345678910111259342[[#This Row],[GAS]]*1000</f>
        <v>2672</v>
      </c>
      <c r="V140" s="4">
        <f>Table_Query_from_OINTLYP1345678910111259342[[#This Row],[GAS_LIFT_RATE]]*1000</f>
        <v>1699</v>
      </c>
      <c r="W140" s="4"/>
      <c r="X140" s="4"/>
      <c r="Y140" s="4"/>
      <c r="AC140" s="112"/>
      <c r="AD140" s="18"/>
      <c r="AE140" s="18"/>
      <c r="AF140" s="18"/>
      <c r="AG140" s="18"/>
      <c r="AH140" s="18"/>
      <c r="AI140" s="18"/>
      <c r="AJ140" s="18"/>
      <c r="AK140" s="18"/>
      <c r="AL140" s="18"/>
      <c r="AM140" s="18"/>
      <c r="AN140" s="18"/>
      <c r="AO140" s="18"/>
      <c r="AP140" s="18"/>
    </row>
    <row r="141" spans="2:42" ht="10.5" x14ac:dyDescent="0.2">
      <c r="B141" s="15">
        <v>43347</v>
      </c>
      <c r="C141" s="1" t="s">
        <v>131</v>
      </c>
      <c r="D141" s="1">
        <v>48</v>
      </c>
      <c r="E141" s="1">
        <f>Table_Query_from_OINTLYP134567891011125934[[#This Row],[CHOKE_1]]+1.13</f>
        <v>101.13</v>
      </c>
      <c r="F141" s="1">
        <f>Table_Query_from_OINTLYP134567891011125934[[#This Row],[THP]]+37</f>
        <v>238.45</v>
      </c>
      <c r="G141" s="1">
        <v>94.58</v>
      </c>
      <c r="H141" s="1">
        <f>Table_Query_from_OINTLYP134567891011125934[[#This Row],[CASING_A]]+73</f>
        <v>1158.4000000000001</v>
      </c>
      <c r="I141" s="1">
        <f>Table_Query_from_OINTLYP134567891011125934[[#This Row],[OIL]]+134</f>
        <v>236.7</v>
      </c>
      <c r="J141" s="1">
        <f>Table_Query_from_OINTLYP134567891011125934[[#This Row],[WATER]]+4.51</f>
        <v>8.8099999999999987</v>
      </c>
      <c r="K141" s="1">
        <f>Table_Query_from_OINTLYP134567891011125934[[#This Row],[LIQUID]]+328</f>
        <v>435</v>
      </c>
      <c r="L141" s="165">
        <f>Table_Query_from_OINTLYP134567891011125934[[#This Row],[WATERCUT_PCT]]+3.987</f>
        <v>8.0056915887850479</v>
      </c>
      <c r="M141" s="1">
        <f>Table_Query_from_OINTLYP134567891011125934[[#This Row],[GAS]]+2.632</f>
        <v>2.6720000000000002</v>
      </c>
      <c r="N141" s="1">
        <f>Table_Query_from_OINTLYP1345678910111259342[[#This Row],[GAS]]+Table_Query_from_OINTLYP1345678910111259342[[#This Row],[GAS_LIFT_RATE]]</f>
        <v>5.484</v>
      </c>
      <c r="O141" s="1">
        <f>Table_Query_from_OINTLYP134567891011125934[[#This Row],[GAS_LIFT_RATE]]+0.542</f>
        <v>2.8120000000000003</v>
      </c>
      <c r="P141" s="1"/>
      <c r="Q141" s="16">
        <f>Table_Query_from_OINTLYP1345678910111259342[[#This Row],[GAS]]/Table_Query_from_OINTLYP1345678910111259342[[#This Row],[OIL]]*10^6</f>
        <v>11288.550908322772</v>
      </c>
      <c r="R141" s="16">
        <f>Table_Query_from_OINTLYP1345678910111259342[[#This Row],[WATER]]/Table_Query_from_OINTLYP1345678910111259342[[#This Row],[GAS]]</f>
        <v>3.297155688622754</v>
      </c>
      <c r="S141" s="16">
        <f>Table_Query_from_OINTLYP1345678910111259342[[#This Row],[LIQUID]]/Table_Query_from_OINTLYP1345678910111259342[[#This Row],[GAS]]</f>
        <v>162.79940119760479</v>
      </c>
      <c r="T141" s="1"/>
      <c r="U141" s="3">
        <f>Table_Query_from_OINTLYP1345678910111259342[[#This Row],[GAS]]*1000</f>
        <v>2672</v>
      </c>
      <c r="V141" s="4">
        <f>Table_Query_from_OINTLYP1345678910111259342[[#This Row],[GAS_LIFT_RATE]]*1000</f>
        <v>2812.0000000000005</v>
      </c>
      <c r="W141" s="4"/>
      <c r="X141" s="4"/>
      <c r="Y141" s="4"/>
      <c r="AC141" s="112"/>
      <c r="AD141" s="18"/>
      <c r="AE141" s="18"/>
      <c r="AF141" s="18"/>
      <c r="AG141" s="18"/>
      <c r="AH141" s="18"/>
      <c r="AI141" s="18"/>
      <c r="AJ141" s="18"/>
      <c r="AK141" s="18"/>
      <c r="AL141" s="18"/>
      <c r="AM141" s="18"/>
      <c r="AN141" s="18"/>
      <c r="AO141" s="18"/>
      <c r="AP141" s="18"/>
    </row>
    <row r="142" spans="2:42" ht="10.5" x14ac:dyDescent="0.2">
      <c r="B142" s="15">
        <v>43359</v>
      </c>
      <c r="C142" s="1" t="s">
        <v>131</v>
      </c>
      <c r="D142" s="1">
        <v>24.5</v>
      </c>
      <c r="E142" s="1">
        <f>Table_Query_from_OINTLYP134567891011125934[[#This Row],[CHOKE_1]]+1.13</f>
        <v>101.13</v>
      </c>
      <c r="F142" s="1">
        <f>Table_Query_from_OINTLYP134567891011125934[[#This Row],[THP]]+37</f>
        <v>220.59</v>
      </c>
      <c r="G142" s="1">
        <v>91.76</v>
      </c>
      <c r="H142" s="1">
        <f>Table_Query_from_OINTLYP134567891011125934[[#This Row],[CASING_A]]+73</f>
        <v>1436</v>
      </c>
      <c r="I142" s="1">
        <f>Table_Query_from_OINTLYP134567891011125934[[#This Row],[OIL]]+134</f>
        <v>196.9</v>
      </c>
      <c r="J142" s="1">
        <f>Table_Query_from_OINTLYP134567891011125934[[#This Row],[WATER]]+4.51</f>
        <v>7.1099999999999994</v>
      </c>
      <c r="K142" s="1">
        <f>Table_Query_from_OINTLYP134567891011125934[[#This Row],[LIQUID]]+328</f>
        <v>393.5</v>
      </c>
      <c r="L142" s="165">
        <f>Table_Query_from_OINTLYP134567891011125934[[#This Row],[WATERCUT_PCT]]+3.987</f>
        <v>7.9564656488549623</v>
      </c>
      <c r="M142" s="1">
        <f>Table_Query_from_OINTLYP134567891011125934[[#This Row],[GAS]]+2.632</f>
        <v>2.6619999999999999</v>
      </c>
      <c r="N142" s="1">
        <f>Table_Query_from_OINTLYP1345678910111259342[[#This Row],[GAS]]+Table_Query_from_OINTLYP1345678910111259342[[#This Row],[GAS_LIFT_RATE]]</f>
        <v>4.5640000000000001</v>
      </c>
      <c r="O142" s="1">
        <f>Table_Query_from_OINTLYP134567891011125934[[#This Row],[GAS_LIFT_RATE]]+0.542</f>
        <v>1.9020000000000001</v>
      </c>
      <c r="P142" s="1"/>
      <c r="Q142" s="16">
        <f>Table_Query_from_OINTLYP1345678910111259342[[#This Row],[GAS]]/Table_Query_from_OINTLYP1345678910111259342[[#This Row],[OIL]]*10^6</f>
        <v>13519.553072625697</v>
      </c>
      <c r="R142" s="16">
        <f>Table_Query_from_OINTLYP1345678910111259342[[#This Row],[WATER]]/Table_Query_from_OINTLYP1345678910111259342[[#This Row],[GAS]]</f>
        <v>2.670924117205109</v>
      </c>
      <c r="S142" s="16">
        <f>Table_Query_from_OINTLYP1345678910111259342[[#This Row],[LIQUID]]/Table_Query_from_OINTLYP1345678910111259342[[#This Row],[GAS]]</f>
        <v>147.82118707738542</v>
      </c>
      <c r="T142" s="1"/>
      <c r="U142" s="3">
        <f>Table_Query_from_OINTLYP1345678910111259342[[#This Row],[GAS]]*1000</f>
        <v>2662</v>
      </c>
      <c r="V142" s="4">
        <f>Table_Query_from_OINTLYP1345678910111259342[[#This Row],[GAS_LIFT_RATE]]*1000</f>
        <v>1902.0000000000002</v>
      </c>
      <c r="W142" s="4"/>
      <c r="X142" s="4"/>
      <c r="Y142" s="4"/>
      <c r="AC142" s="112"/>
      <c r="AD142" s="18"/>
      <c r="AE142" s="18"/>
      <c r="AF142" s="18"/>
      <c r="AG142" s="18"/>
      <c r="AH142" s="18"/>
      <c r="AI142" s="18"/>
      <c r="AJ142" s="18"/>
      <c r="AK142" s="18"/>
      <c r="AL142" s="18"/>
      <c r="AM142" s="18"/>
      <c r="AN142" s="18"/>
      <c r="AO142" s="18"/>
      <c r="AP142" s="18"/>
    </row>
    <row r="143" spans="2:42" ht="10.5" x14ac:dyDescent="0.2">
      <c r="B143" s="15">
        <v>43362</v>
      </c>
      <c r="C143" s="1" t="s">
        <v>131</v>
      </c>
      <c r="D143" s="1">
        <v>54</v>
      </c>
      <c r="E143" s="1">
        <f>Table_Query_from_OINTLYP134567891011125934[[#This Row],[CHOKE_1]]+1.13</f>
        <v>101.13</v>
      </c>
      <c r="F143" s="1">
        <f>Table_Query_from_OINTLYP134567891011125934[[#This Row],[THP]]+37</f>
        <v>221</v>
      </c>
      <c r="G143" s="1">
        <v>89</v>
      </c>
      <c r="H143" s="1">
        <f>Table_Query_from_OINTLYP134567891011125934[[#This Row],[CASING_A]]+73</f>
        <v>977</v>
      </c>
      <c r="I143" s="1">
        <f>Table_Query_from_OINTLYP134567891011125934[[#This Row],[OIL]]+134</f>
        <v>197.7</v>
      </c>
      <c r="J143" s="1">
        <f>Table_Query_from_OINTLYP134567891011125934[[#This Row],[WATER]]+4.51</f>
        <v>7.21</v>
      </c>
      <c r="K143" s="1">
        <f>Table_Query_from_OINTLYP134567891011125934[[#This Row],[LIQUID]]+328</f>
        <v>394.4</v>
      </c>
      <c r="L143" s="165">
        <f>Table_Query_from_OINTLYP134567891011125934[[#This Row],[WATERCUT_PCT]]+3.987</f>
        <v>8.0532650602409639</v>
      </c>
      <c r="M143" s="1">
        <f>Table_Query_from_OINTLYP134567891011125934[[#This Row],[GAS]]+2.632</f>
        <v>3.5920000000000001</v>
      </c>
      <c r="N143" s="1">
        <f>Table_Query_from_OINTLYP1345678910111259342[[#This Row],[GAS]]+Table_Query_from_OINTLYP1345678910111259342[[#This Row],[GAS_LIFT_RATE]]</f>
        <v>4.1340000000000003</v>
      </c>
      <c r="O143" s="1">
        <f>Table_Query_from_OINTLYP134567891011125934[[#This Row],[GAS_LIFT_RATE]]+0.542</f>
        <v>0.54200000000000004</v>
      </c>
      <c r="P143" s="1">
        <v>0</v>
      </c>
      <c r="Q143" s="16">
        <f>Table_Query_from_OINTLYP1345678910111259342[[#This Row],[GAS]]/Table_Query_from_OINTLYP1345678910111259342[[#This Row],[OIL]]*10^6</f>
        <v>18168.942842690947</v>
      </c>
      <c r="R143" s="16">
        <f>Table_Query_from_OINTLYP1345678910111259342[[#This Row],[WATER]]/Table_Query_from_OINTLYP1345678910111259342[[#This Row],[GAS]]</f>
        <v>2.0072383073496658</v>
      </c>
      <c r="S143" s="16">
        <f>Table_Query_from_OINTLYP1345678910111259342[[#This Row],[LIQUID]]/Table_Query_from_OINTLYP1345678910111259342[[#This Row],[GAS]]</f>
        <v>109.79955456570156</v>
      </c>
      <c r="T143" s="1"/>
      <c r="U143" s="3">
        <f>Table_Query_from_OINTLYP1345678910111259342[[#This Row],[GAS]]*1000</f>
        <v>3592</v>
      </c>
      <c r="V143" s="4">
        <f>Table_Query_from_OINTLYP1345678910111259342[[#This Row],[GAS_LIFT_RATE]]*1000</f>
        <v>542</v>
      </c>
      <c r="W143" s="4"/>
      <c r="X143" s="4"/>
      <c r="Y143" s="4"/>
      <c r="AC143" s="112"/>
      <c r="AD143" s="18"/>
      <c r="AE143" s="18"/>
      <c r="AF143" s="18"/>
      <c r="AG143" s="18"/>
      <c r="AH143" s="18"/>
      <c r="AI143" s="18"/>
      <c r="AJ143" s="18"/>
      <c r="AK143" s="18"/>
      <c r="AL143" s="18"/>
      <c r="AM143" s="18"/>
      <c r="AN143" s="18"/>
      <c r="AO143" s="18"/>
      <c r="AP143" s="18"/>
    </row>
    <row r="144" spans="2:42" ht="10.5" x14ac:dyDescent="0.2">
      <c r="B144" s="15">
        <v>43386</v>
      </c>
      <c r="C144" s="1" t="s">
        <v>131</v>
      </c>
      <c r="D144" s="1">
        <v>21</v>
      </c>
      <c r="E144" s="1">
        <f>Table_Query_from_OINTLYP134567891011125934[[#This Row],[CHOKE_1]]+1.13</f>
        <v>101.13</v>
      </c>
      <c r="F144" s="1">
        <f>Table_Query_from_OINTLYP134567891011125934[[#This Row],[THP]]+37</f>
        <v>220</v>
      </c>
      <c r="G144" s="1">
        <v>80</v>
      </c>
      <c r="H144" s="1">
        <f>Table_Query_from_OINTLYP134567891011125934[[#This Row],[CASING_A]]+73</f>
        <v>1532</v>
      </c>
      <c r="I144" s="1">
        <f>Table_Query_from_OINTLYP134567891011125934[[#This Row],[OIL]]+134</f>
        <v>152.97</v>
      </c>
      <c r="J144" s="1">
        <f>Table_Query_from_OINTLYP134567891011125934[[#This Row],[WATER]]+4.51</f>
        <v>22.020000000000003</v>
      </c>
      <c r="K144" s="1">
        <f>Table_Query_from_OINTLYP134567891011125934[[#This Row],[LIQUID]]+328</f>
        <v>364.48</v>
      </c>
      <c r="L144" s="165">
        <f>Table_Query_from_OINTLYP134567891011125934[[#This Row],[WATERCUT_PCT]]+3.987</f>
        <v>51.985903508771933</v>
      </c>
      <c r="M144" s="1">
        <f>Table_Query_from_OINTLYP134567891011125934[[#This Row],[GAS]]+2.632</f>
        <v>3.2320000000000002</v>
      </c>
      <c r="N144" s="1">
        <f>Table_Query_from_OINTLYP1345678910111259342[[#This Row],[GAS]]+Table_Query_from_OINTLYP1345678910111259342[[#This Row],[GAS_LIFT_RATE]]</f>
        <v>3.9140000000000001</v>
      </c>
      <c r="O144" s="1">
        <f>Table_Query_from_OINTLYP134567891011125934[[#This Row],[GAS_LIFT_RATE]]+0.542</f>
        <v>0.68200000000000005</v>
      </c>
      <c r="P144" s="1">
        <v>68</v>
      </c>
      <c r="Q144" s="16">
        <f>Table_Query_from_OINTLYP1345678910111259342[[#This Row],[GAS]]/Table_Query_from_OINTLYP1345678910111259342[[#This Row],[OIL]]*10^6</f>
        <v>21128.325815519383</v>
      </c>
      <c r="R144" s="16">
        <f>Table_Query_from_OINTLYP1345678910111259342[[#This Row],[WATER]]/Table_Query_from_OINTLYP1345678910111259342[[#This Row],[GAS]]</f>
        <v>6.8131188118811883</v>
      </c>
      <c r="S144" s="16">
        <f>Table_Query_from_OINTLYP1345678910111259342[[#This Row],[LIQUID]]/Table_Query_from_OINTLYP1345678910111259342[[#This Row],[GAS]]</f>
        <v>112.77227722772277</v>
      </c>
      <c r="T144" s="1"/>
      <c r="U144" s="3">
        <f>Table_Query_from_OINTLYP1345678910111259342[[#This Row],[GAS]]*1000</f>
        <v>3232</v>
      </c>
      <c r="V144" s="4">
        <f>Table_Query_from_OINTLYP1345678910111259342[[#This Row],[GAS_LIFT_RATE]]*1000</f>
        <v>682</v>
      </c>
      <c r="W144" s="4"/>
      <c r="X144" s="4"/>
      <c r="Y144" s="4"/>
      <c r="AC144" s="112"/>
      <c r="AD144" s="18"/>
      <c r="AE144" s="18"/>
      <c r="AF144" s="18"/>
      <c r="AG144" s="18"/>
      <c r="AH144" s="18"/>
      <c r="AI144" s="18"/>
      <c r="AJ144" s="18"/>
      <c r="AK144" s="18"/>
      <c r="AL144" s="18"/>
      <c r="AM144" s="18"/>
      <c r="AN144" s="18"/>
      <c r="AO144" s="18"/>
      <c r="AP144" s="18"/>
    </row>
    <row r="145" spans="2:56" ht="10.5" x14ac:dyDescent="0.2">
      <c r="B145" s="15">
        <v>43408</v>
      </c>
      <c r="C145" s="1" t="s">
        <v>131</v>
      </c>
      <c r="D145" s="1">
        <v>24</v>
      </c>
      <c r="E145" s="1">
        <f>Table_Query_from_OINTLYP134567891011125934[[#This Row],[CHOKE_1]]+1.13</f>
        <v>101.13</v>
      </c>
      <c r="F145" s="1">
        <f>Table_Query_from_OINTLYP134567891011125934[[#This Row],[THP]]+37</f>
        <v>237.73</v>
      </c>
      <c r="G145" s="1">
        <v>94.24</v>
      </c>
      <c r="H145" s="1">
        <f>Table_Query_from_OINTLYP134567891011125934[[#This Row],[CASING_A]]+73</f>
        <v>1311.42</v>
      </c>
      <c r="I145" s="1">
        <f>Table_Query_from_OINTLYP134567891011125934[[#This Row],[OIL]]+134</f>
        <v>243</v>
      </c>
      <c r="J145" s="1">
        <f>Table_Query_from_OINTLYP134567891011125934[[#This Row],[WATER]]+4.51</f>
        <v>23.71</v>
      </c>
      <c r="K145" s="1">
        <f>Table_Query_from_OINTLYP134567891011125934[[#This Row],[LIQUID]]+328</f>
        <v>456.2</v>
      </c>
      <c r="L145" s="165">
        <f>Table_Query_from_OINTLYP134567891011125934[[#This Row],[WATERCUT_PCT]]+3.987</f>
        <v>18.963599063962558</v>
      </c>
      <c r="M145" s="1">
        <f>Table_Query_from_OINTLYP134567891011125934[[#This Row],[GAS]]+2.632</f>
        <v>2.742</v>
      </c>
      <c r="N145" s="1">
        <f>Table_Query_from_OINTLYP1345678910111259342[[#This Row],[GAS]]+Table_Query_from_OINTLYP1345678910111259342[[#This Row],[GAS_LIFT_RATE]]</f>
        <v>8.2740000000000009</v>
      </c>
      <c r="O145" s="1">
        <f>Table_Query_from_OINTLYP134567891011125934[[#This Row],[GAS_LIFT_RATE]]+0.542</f>
        <v>5.532</v>
      </c>
      <c r="P145" s="1"/>
      <c r="Q145" s="16">
        <f>Table_Query_from_OINTLYP1345678910111259342[[#This Row],[GAS]]/Table_Query_from_OINTLYP1345678910111259342[[#This Row],[OIL]]*10^6</f>
        <v>11283.95061728395</v>
      </c>
      <c r="R145" s="16">
        <f>Table_Query_from_OINTLYP1345678910111259342[[#This Row],[WATER]]/Table_Query_from_OINTLYP1345678910111259342[[#This Row],[GAS]]</f>
        <v>8.6469730123997088</v>
      </c>
      <c r="S145" s="16">
        <f>Table_Query_from_OINTLYP1345678910111259342[[#This Row],[LIQUID]]/Table_Query_from_OINTLYP1345678910111259342[[#This Row],[GAS]]</f>
        <v>166.37490882567468</v>
      </c>
      <c r="T145" s="1"/>
      <c r="U145" s="3">
        <f>Table_Query_from_OINTLYP1345678910111259342[[#This Row],[GAS]]*1000</f>
        <v>2742</v>
      </c>
      <c r="V145" s="4">
        <f>Table_Query_from_OINTLYP1345678910111259342[[#This Row],[GAS_LIFT_RATE]]*1000</f>
        <v>5532</v>
      </c>
      <c r="W145" s="4"/>
      <c r="X145" s="4"/>
      <c r="Y145" s="4"/>
      <c r="AC145" s="112"/>
      <c r="AD145" s="18"/>
      <c r="AE145" s="18"/>
      <c r="AF145" s="18"/>
      <c r="AG145" s="18"/>
      <c r="AH145" s="18"/>
      <c r="AI145" s="18"/>
      <c r="AJ145" s="18"/>
      <c r="AK145" s="18"/>
      <c r="AL145" s="18"/>
      <c r="AM145" s="18"/>
      <c r="AN145" s="18"/>
      <c r="AO145" s="18"/>
      <c r="AP145" s="18"/>
    </row>
    <row r="146" spans="2:56" ht="10.5" x14ac:dyDescent="0.2">
      <c r="B146" s="15">
        <v>43414</v>
      </c>
      <c r="C146" s="1" t="s">
        <v>131</v>
      </c>
      <c r="D146" s="1">
        <v>25</v>
      </c>
      <c r="E146" s="1">
        <f>Table_Query_from_OINTLYP134567891011125934[[#This Row],[CHOKE_1]]+1.13</f>
        <v>101.13</v>
      </c>
      <c r="F146" s="1">
        <f>Table_Query_from_OINTLYP134567891011125934[[#This Row],[THP]]+37</f>
        <v>239.57</v>
      </c>
      <c r="G146" s="1">
        <v>102</v>
      </c>
      <c r="H146" s="1">
        <f>Table_Query_from_OINTLYP134567891011125934[[#This Row],[CASING_A]]+73</f>
        <v>769</v>
      </c>
      <c r="I146" s="1">
        <f>Table_Query_from_OINTLYP134567891011125934[[#This Row],[OIL]]+134</f>
        <v>208</v>
      </c>
      <c r="J146" s="1">
        <f>Table_Query_from_OINTLYP134567891011125934[[#This Row],[WATER]]+4.51</f>
        <v>115.51</v>
      </c>
      <c r="K146" s="1">
        <f>Table_Query_from_OINTLYP134567891011125934[[#This Row],[LIQUID]]+328</f>
        <v>513</v>
      </c>
      <c r="L146" s="165">
        <f>Table_Query_from_OINTLYP134567891011125934[[#This Row],[WATERCUT_PCT]]+3.987</f>
        <v>63.987000000000002</v>
      </c>
      <c r="M146" s="1">
        <f>Table_Query_from_OINTLYP134567891011125934[[#This Row],[GAS]]+2.632</f>
        <v>3.9420000000000002</v>
      </c>
      <c r="N146" s="1">
        <f>Table_Query_from_OINTLYP1345678910111259342[[#This Row],[GAS]]+Table_Query_from_OINTLYP1345678910111259342[[#This Row],[GAS_LIFT_RATE]]</f>
        <v>4.484</v>
      </c>
      <c r="O146" s="1">
        <f>Table_Query_from_OINTLYP134567891011125934[[#This Row],[GAS_LIFT_RATE]]+0.542</f>
        <v>0.54200000000000004</v>
      </c>
      <c r="P146" s="1">
        <v>0</v>
      </c>
      <c r="Q146" s="16">
        <f>Table_Query_from_OINTLYP1345678910111259342[[#This Row],[GAS]]/Table_Query_from_OINTLYP1345678910111259342[[#This Row],[OIL]]*10^6</f>
        <v>18951.923076923078</v>
      </c>
      <c r="R146" s="16">
        <f>Table_Query_from_OINTLYP1345678910111259342[[#This Row],[WATER]]/Table_Query_from_OINTLYP1345678910111259342[[#This Row],[GAS]]</f>
        <v>29.302384576357181</v>
      </c>
      <c r="S146" s="16">
        <f>Table_Query_from_OINTLYP1345678910111259342[[#This Row],[LIQUID]]/Table_Query_from_OINTLYP1345678910111259342[[#This Row],[GAS]]</f>
        <v>130.13698630136986</v>
      </c>
      <c r="T146" s="1"/>
      <c r="U146" s="3">
        <f>Table_Query_from_OINTLYP1345678910111259342[[#This Row],[GAS]]*1000</f>
        <v>3942</v>
      </c>
      <c r="V146" s="4">
        <f>Table_Query_from_OINTLYP1345678910111259342[[#This Row],[GAS_LIFT_RATE]]*1000</f>
        <v>542</v>
      </c>
      <c r="W146" s="4"/>
      <c r="X146" s="4"/>
      <c r="Y146" s="4"/>
      <c r="AC146" s="112"/>
      <c r="AD146" s="18"/>
      <c r="AE146" s="18"/>
      <c r="AF146" s="18"/>
      <c r="AG146" s="18"/>
      <c r="AH146" s="18"/>
      <c r="AI146" s="18"/>
      <c r="AJ146" s="18"/>
      <c r="AK146" s="18"/>
      <c r="AL146" s="18"/>
      <c r="AM146" s="18"/>
      <c r="AN146" s="18"/>
      <c r="AO146" s="18"/>
      <c r="AP146" s="18"/>
    </row>
    <row r="147" spans="2:56" ht="10.5" x14ac:dyDescent="0.2">
      <c r="B147" s="15">
        <v>43415</v>
      </c>
      <c r="C147" s="1" t="s">
        <v>131</v>
      </c>
      <c r="D147" s="1">
        <v>24</v>
      </c>
      <c r="E147" s="1">
        <f>Table_Query_from_OINTLYP134567891011125934[[#This Row],[CHOKE_1]]+1.13</f>
        <v>101.13</v>
      </c>
      <c r="F147" s="1">
        <f>Table_Query_from_OINTLYP134567891011125934[[#This Row],[THP]]+37</f>
        <v>243</v>
      </c>
      <c r="G147" s="1">
        <v>92</v>
      </c>
      <c r="H147" s="1">
        <f>Table_Query_from_OINTLYP134567891011125934[[#This Row],[CASING_A]]+73</f>
        <v>1654</v>
      </c>
      <c r="I147" s="1">
        <f>Table_Query_from_OINTLYP134567891011125934[[#This Row],[OIL]]+134</f>
        <v>187.6</v>
      </c>
      <c r="J147" s="1">
        <f>Table_Query_from_OINTLYP134567891011125934[[#This Row],[WATER]]+4.51</f>
        <v>84.910000000000011</v>
      </c>
      <c r="K147" s="1">
        <f>Table_Query_from_OINTLYP134567891011125934[[#This Row],[LIQUID]]+328</f>
        <v>462</v>
      </c>
      <c r="L147" s="165">
        <f>Table_Query_from_OINTLYP134567891011125934[[#This Row],[WATERCUT_PCT]]+3.987</f>
        <v>63.987000000000002</v>
      </c>
      <c r="M147" s="1">
        <f>Table_Query_from_OINTLYP134567891011125934[[#This Row],[GAS]]+2.632</f>
        <v>2.6819999999999999</v>
      </c>
      <c r="N147" s="1">
        <f>Table_Query_from_OINTLYP1345678910111259342[[#This Row],[GAS]]+Table_Query_from_OINTLYP1345678910111259342[[#This Row],[GAS_LIFT_RATE]]</f>
        <v>9.4439999999999991</v>
      </c>
      <c r="O147" s="1">
        <f>Table_Query_from_OINTLYP134567891011125934[[#This Row],[GAS_LIFT_RATE]]+0.542</f>
        <v>6.7619999999999996</v>
      </c>
      <c r="P147" s="1"/>
      <c r="Q147" s="16">
        <f>Table_Query_from_OINTLYP1345678910111259342[[#This Row],[GAS]]/Table_Query_from_OINTLYP1345678910111259342[[#This Row],[OIL]]*10^6</f>
        <v>14296.375266524519</v>
      </c>
      <c r="R147" s="16">
        <f>Table_Query_from_OINTLYP1345678910111259342[[#This Row],[WATER]]/Table_Query_from_OINTLYP1345678910111259342[[#This Row],[GAS]]</f>
        <v>31.659209545115591</v>
      </c>
      <c r="S147" s="16">
        <f>Table_Query_from_OINTLYP1345678910111259342[[#This Row],[LIQUID]]/Table_Query_from_OINTLYP1345678910111259342[[#This Row],[GAS]]</f>
        <v>172.25950782997762</v>
      </c>
      <c r="T147" s="1"/>
      <c r="U147" s="3">
        <f>Table_Query_from_OINTLYP1345678910111259342[[#This Row],[GAS]]*1000</f>
        <v>2682</v>
      </c>
      <c r="V147" s="4">
        <f>Table_Query_from_OINTLYP1345678910111259342[[#This Row],[GAS_LIFT_RATE]]*1000</f>
        <v>6762</v>
      </c>
      <c r="W147" s="4"/>
      <c r="X147" s="4"/>
      <c r="Y147" s="4"/>
      <c r="AC147" s="112"/>
      <c r="AD147" s="18"/>
      <c r="AE147" s="18"/>
      <c r="AF147" s="18"/>
      <c r="AG147" s="18"/>
      <c r="AH147" s="18"/>
      <c r="AI147" s="18"/>
      <c r="AJ147" s="18"/>
      <c r="AK147" s="18"/>
      <c r="AL147" s="18"/>
      <c r="AM147" s="18"/>
      <c r="AN147" s="18"/>
      <c r="AO147" s="18"/>
      <c r="AP147" s="18"/>
    </row>
    <row r="148" spans="2:56" ht="10.5" x14ac:dyDescent="0.2">
      <c r="B148" s="27">
        <v>43415</v>
      </c>
      <c r="C148" s="1" t="s">
        <v>131</v>
      </c>
      <c r="D148" s="20">
        <v>12</v>
      </c>
      <c r="E148" s="1">
        <f>Table_Query_from_OINTLYP134567891011125934[[#This Row],[CHOKE_1]]+1.13</f>
        <v>101.13</v>
      </c>
      <c r="F148" s="1">
        <f>Table_Query_from_OINTLYP134567891011125934[[#This Row],[THP]]+37</f>
        <v>240</v>
      </c>
      <c r="G148" s="20">
        <v>101</v>
      </c>
      <c r="H148" s="1">
        <f>Table_Query_from_OINTLYP134567891011125934[[#This Row],[CASING_A]]+73</f>
        <v>988</v>
      </c>
      <c r="I148" s="1">
        <f>Table_Query_from_OINTLYP134567891011125934[[#This Row],[OIL]]+134</f>
        <v>286.2</v>
      </c>
      <c r="J148" s="1">
        <f>Table_Query_from_OINTLYP134567891011125934[[#This Row],[WATER]]+4.51</f>
        <v>31.409999999999997</v>
      </c>
      <c r="K148" s="1">
        <f>Table_Query_from_OINTLYP134567891011125934[[#This Row],[LIQUID]]+328</f>
        <v>507.1</v>
      </c>
      <c r="L148" s="165">
        <f>Table_Query_from_OINTLYP134567891011125934[[#This Row],[WATERCUT_PCT]]+3.987</f>
        <v>19.006542155220547</v>
      </c>
      <c r="M148" s="1">
        <f>Table_Query_from_OINTLYP134567891011125934[[#This Row],[GAS]]+2.632</f>
        <v>2.782</v>
      </c>
      <c r="N148" s="1">
        <f>Table_Query_from_OINTLYP1345678910111259342[[#This Row],[GAS]]+Table_Query_from_OINTLYP1345678910111259342[[#This Row],[GAS_LIFT_RATE]]</f>
        <v>7.024</v>
      </c>
      <c r="O148" s="1">
        <f>Table_Query_from_OINTLYP134567891011125934[[#This Row],[GAS_LIFT_RATE]]+0.542</f>
        <v>4.242</v>
      </c>
      <c r="P148" s="20"/>
      <c r="Q148" s="16">
        <f>Table_Query_from_OINTLYP1345678910111259342[[#This Row],[GAS]]/Table_Query_from_OINTLYP1345678910111259342[[#This Row],[OIL]]*10^6</f>
        <v>9720.4751921733059</v>
      </c>
      <c r="R148" s="16">
        <f>Table_Query_from_OINTLYP1345678910111259342[[#This Row],[WATER]]/Table_Query_from_OINTLYP1345678910111259342[[#This Row],[GAS]]</f>
        <v>11.290438533429187</v>
      </c>
      <c r="S148" s="16">
        <f>Table_Query_from_OINTLYP1345678910111259342[[#This Row],[LIQUID]]/Table_Query_from_OINTLYP1345678910111259342[[#This Row],[GAS]]</f>
        <v>182.27893601725378</v>
      </c>
      <c r="T148" s="20"/>
      <c r="U148" s="3">
        <f>Table_Query_from_OINTLYP1345678910111259342[[#This Row],[GAS]]*1000</f>
        <v>2782</v>
      </c>
      <c r="V148" s="4">
        <f>Table_Query_from_OINTLYP1345678910111259342[[#This Row],[GAS_LIFT_RATE]]*1000</f>
        <v>4242</v>
      </c>
      <c r="W148" s="4"/>
      <c r="X148" s="4"/>
      <c r="Y148" s="4"/>
      <c r="AC148" s="112"/>
      <c r="AD148" s="18"/>
      <c r="AE148" s="18"/>
      <c r="AF148" s="18"/>
      <c r="AG148" s="18"/>
      <c r="AH148" s="18"/>
      <c r="AI148" s="18"/>
      <c r="AJ148" s="18"/>
      <c r="AK148" s="18"/>
      <c r="AL148" s="18"/>
      <c r="AM148" s="18"/>
      <c r="AN148" s="18"/>
      <c r="AO148" s="18"/>
      <c r="AP148" s="18"/>
    </row>
    <row r="149" spans="2:56" ht="10.5" x14ac:dyDescent="0.2">
      <c r="B149" s="15">
        <v>43427</v>
      </c>
      <c r="C149" s="1" t="s">
        <v>131</v>
      </c>
      <c r="D149" s="1">
        <v>27.3</v>
      </c>
      <c r="E149" s="1">
        <f>Table_Query_from_OINTLYP134567891011125934[[#This Row],[CHOKE_1]]+1.13</f>
        <v>101.13</v>
      </c>
      <c r="F149" s="1">
        <f>Table_Query_from_OINTLYP134567891011125934[[#This Row],[THP]]+37</f>
        <v>245.51</v>
      </c>
      <c r="G149" s="1">
        <v>94.81</v>
      </c>
      <c r="H149" s="1">
        <f>Table_Query_from_OINTLYP134567891011125934[[#This Row],[CASING_A]]+73</f>
        <v>1260.73</v>
      </c>
      <c r="I149" s="1">
        <f>Table_Query_from_OINTLYP134567891011125934[[#This Row],[OIL]]+134</f>
        <v>233.7</v>
      </c>
      <c r="J149" s="1">
        <f>Table_Query_from_OINTLYP134567891011125934[[#This Row],[WATER]]+4.51</f>
        <v>22.11</v>
      </c>
      <c r="K149" s="1">
        <f>Table_Query_from_OINTLYP134567891011125934[[#This Row],[LIQUID]]+328</f>
        <v>445.3</v>
      </c>
      <c r="L149" s="165">
        <f>Table_Query_from_OINTLYP134567891011125934[[#This Row],[WATERCUT_PCT]]+3.987</f>
        <v>18.991262574595055</v>
      </c>
      <c r="M149" s="1">
        <f>Table_Query_from_OINTLYP134567891011125934[[#This Row],[GAS]]+2.632</f>
        <v>2.7320000000000002</v>
      </c>
      <c r="N149" s="1">
        <f>Table_Query_from_OINTLYP1345678910111259342[[#This Row],[GAS]]+Table_Query_from_OINTLYP1345678910111259342[[#This Row],[GAS_LIFT_RATE]]</f>
        <v>4.4640000000000004</v>
      </c>
      <c r="O149" s="1">
        <f>Table_Query_from_OINTLYP134567891011125934[[#This Row],[GAS_LIFT_RATE]]+0.542</f>
        <v>1.732</v>
      </c>
      <c r="P149" s="1"/>
      <c r="Q149" s="16">
        <f>Table_Query_from_OINTLYP1345678910111259342[[#This Row],[GAS]]/Table_Query_from_OINTLYP1345678910111259342[[#This Row],[OIL]]*10^6</f>
        <v>11690.201112537441</v>
      </c>
      <c r="R149" s="16">
        <f>Table_Query_from_OINTLYP1345678910111259342[[#This Row],[WATER]]/Table_Query_from_OINTLYP1345678910111259342[[#This Row],[GAS]]</f>
        <v>8.0929721815519766</v>
      </c>
      <c r="S149" s="16">
        <f>Table_Query_from_OINTLYP1345678910111259342[[#This Row],[LIQUID]]/Table_Query_from_OINTLYP1345678910111259342[[#This Row],[GAS]]</f>
        <v>162.99414348462665</v>
      </c>
      <c r="T149" s="1"/>
      <c r="U149" s="3">
        <f>Table_Query_from_OINTLYP1345678910111259342[[#This Row],[GAS]]*1000</f>
        <v>2732</v>
      </c>
      <c r="V149" s="4">
        <f>Table_Query_from_OINTLYP1345678910111259342[[#This Row],[GAS_LIFT_RATE]]*1000</f>
        <v>1732</v>
      </c>
      <c r="W149" s="4"/>
      <c r="X149" s="4"/>
      <c r="Y149" s="4"/>
      <c r="AC149" s="112"/>
      <c r="AD149" s="18"/>
      <c r="AE149" s="18"/>
      <c r="AF149" s="18"/>
      <c r="AG149" s="18"/>
      <c r="AH149" s="18"/>
      <c r="AI149" s="18"/>
      <c r="AJ149" s="18"/>
      <c r="AK149" s="18"/>
      <c r="AL149" s="18"/>
      <c r="AM149" s="18"/>
      <c r="AN149" s="18"/>
      <c r="AO149" s="18"/>
      <c r="AP149" s="18"/>
    </row>
    <row r="150" spans="2:56" ht="10.5" x14ac:dyDescent="0.2">
      <c r="B150" s="15">
        <v>43428</v>
      </c>
      <c r="C150" s="1" t="s">
        <v>131</v>
      </c>
      <c r="D150" s="1">
        <v>19</v>
      </c>
      <c r="E150" s="1">
        <f>Table_Query_from_OINTLYP134567891011125934[[#This Row],[CHOKE_1]]+1.13</f>
        <v>101.13</v>
      </c>
      <c r="F150" s="1">
        <f>Table_Query_from_OINTLYP134567891011125934[[#This Row],[THP]]+37</f>
        <v>245.45</v>
      </c>
      <c r="G150" s="1">
        <v>94.75</v>
      </c>
      <c r="H150" s="1">
        <f>Table_Query_from_OINTLYP134567891011125934[[#This Row],[CASING_A]]+73</f>
        <v>1296.92</v>
      </c>
      <c r="I150" s="1">
        <f>Table_Query_from_OINTLYP134567891011125934[[#This Row],[OIL]]+134</f>
        <v>209.3</v>
      </c>
      <c r="J150" s="1">
        <f>Table_Query_from_OINTLYP134567891011125934[[#This Row],[WATER]]+4.51</f>
        <v>17.810000000000002</v>
      </c>
      <c r="K150" s="1">
        <f>Table_Query_from_OINTLYP134567891011125934[[#This Row],[LIQUID]]+328</f>
        <v>416.6</v>
      </c>
      <c r="L150" s="165">
        <f>Table_Query_from_OINTLYP134567891011125934[[#This Row],[WATERCUT_PCT]]+3.987</f>
        <v>18.998286681715577</v>
      </c>
      <c r="M150" s="1">
        <f>Table_Query_from_OINTLYP134567891011125934[[#This Row],[GAS]]+2.632</f>
        <v>2.7120000000000002</v>
      </c>
      <c r="N150" s="1">
        <f>Table_Query_from_OINTLYP1345678910111259342[[#This Row],[GAS]]+Table_Query_from_OINTLYP1345678910111259342[[#This Row],[GAS_LIFT_RATE]]</f>
        <v>4.3840000000000003</v>
      </c>
      <c r="O150" s="1">
        <f>Table_Query_from_OINTLYP134567891011125934[[#This Row],[GAS_LIFT_RATE]]+0.542</f>
        <v>1.6719999999999999</v>
      </c>
      <c r="P150" s="1"/>
      <c r="Q150" s="16">
        <f>Table_Query_from_OINTLYP1345678910111259342[[#This Row],[GAS]]/Table_Query_from_OINTLYP1345678910111259342[[#This Row],[OIL]]*10^6</f>
        <v>12957.477305303391</v>
      </c>
      <c r="R150" s="16">
        <f>Table_Query_from_OINTLYP1345678910111259342[[#This Row],[WATER]]/Table_Query_from_OINTLYP1345678910111259342[[#This Row],[GAS]]</f>
        <v>6.5671091445427736</v>
      </c>
      <c r="S150" s="16">
        <f>Table_Query_from_OINTLYP1345678910111259342[[#This Row],[LIQUID]]/Table_Query_from_OINTLYP1345678910111259342[[#This Row],[GAS]]</f>
        <v>153.61356932153393</v>
      </c>
      <c r="T150" s="1"/>
      <c r="U150" s="3">
        <f>Table_Query_from_OINTLYP1345678910111259342[[#This Row],[GAS]]*1000</f>
        <v>2712</v>
      </c>
      <c r="V150" s="4">
        <f>Table_Query_from_OINTLYP1345678910111259342[[#This Row],[GAS_LIFT_RATE]]*1000</f>
        <v>1672</v>
      </c>
      <c r="W150" s="4"/>
      <c r="X150" s="4"/>
      <c r="Y150" s="4"/>
      <c r="AC150" s="112"/>
      <c r="AD150" s="18"/>
      <c r="AE150" s="18"/>
      <c r="AF150" s="18"/>
      <c r="AG150" s="18"/>
      <c r="AH150" s="18"/>
      <c r="AI150" s="18"/>
      <c r="AJ150" s="18"/>
      <c r="AK150" s="18"/>
      <c r="AL150" s="18"/>
      <c r="AM150" s="18"/>
      <c r="AN150" s="18"/>
      <c r="AO150" s="18"/>
      <c r="AP150" s="18"/>
    </row>
    <row r="151" spans="2:56" ht="10.5" x14ac:dyDescent="0.2">
      <c r="B151" s="15">
        <v>43450</v>
      </c>
      <c r="C151" s="1" t="s">
        <v>131</v>
      </c>
      <c r="D151" s="1">
        <v>27</v>
      </c>
      <c r="E151" s="1">
        <f>Table_Query_from_OINTLYP134567891011125934[[#This Row],[CHOKE_1]]+1.13</f>
        <v>101.13</v>
      </c>
      <c r="F151" s="1">
        <f>Table_Query_from_OINTLYP134567891011125934[[#This Row],[THP]]+37</f>
        <v>266.68</v>
      </c>
      <c r="G151" s="1">
        <v>87.21</v>
      </c>
      <c r="H151" s="1">
        <f>Table_Query_from_OINTLYP134567891011125934[[#This Row],[CASING_A]]+73</f>
        <v>1583.37</v>
      </c>
      <c r="I151" s="1">
        <f>Table_Query_from_OINTLYP134567891011125934[[#This Row],[OIL]]+134</f>
        <v>209.9</v>
      </c>
      <c r="J151" s="1">
        <f>Table_Query_from_OINTLYP134567891011125934[[#This Row],[WATER]]+4.51</f>
        <v>17.91</v>
      </c>
      <c r="K151" s="1">
        <f>Table_Query_from_OINTLYP134567891011125934[[#This Row],[LIQUID]]+328</f>
        <v>417.3</v>
      </c>
      <c r="L151" s="165">
        <f>Table_Query_from_OINTLYP134567891011125934[[#This Row],[WATERCUT_PCT]]+3.987</f>
        <v>18.992599104143338</v>
      </c>
      <c r="M151" s="1">
        <f>Table_Query_from_OINTLYP134567891011125934[[#This Row],[GAS]]+2.632</f>
        <v>2.7720000000000002</v>
      </c>
      <c r="N151" s="1">
        <f>Table_Query_from_OINTLYP1345678910111259342[[#This Row],[GAS]]+Table_Query_from_OINTLYP1345678910111259342[[#This Row],[GAS_LIFT_RATE]]</f>
        <v>4.4640000000000004</v>
      </c>
      <c r="O151" s="1">
        <f>Table_Query_from_OINTLYP134567891011125934[[#This Row],[GAS_LIFT_RATE]]+0.542</f>
        <v>1.6919999999999999</v>
      </c>
      <c r="P151" s="1"/>
      <c r="Q151" s="16">
        <f>Table_Query_from_OINTLYP1345678910111259342[[#This Row],[GAS]]/Table_Query_from_OINTLYP1345678910111259342[[#This Row],[OIL]]*10^6</f>
        <v>13206.288708909004</v>
      </c>
      <c r="R151" s="16">
        <f>Table_Query_from_OINTLYP1345678910111259342[[#This Row],[WATER]]/Table_Query_from_OINTLYP1345678910111259342[[#This Row],[GAS]]</f>
        <v>6.4610389610389607</v>
      </c>
      <c r="S151" s="16">
        <f>Table_Query_from_OINTLYP1345678910111259342[[#This Row],[LIQUID]]/Table_Query_from_OINTLYP1345678910111259342[[#This Row],[GAS]]</f>
        <v>150.54112554112552</v>
      </c>
      <c r="T151" s="1"/>
      <c r="U151" s="3">
        <f>Table_Query_from_OINTLYP1345678910111259342[[#This Row],[GAS]]*1000</f>
        <v>2772.0000000000005</v>
      </c>
      <c r="V151" s="4">
        <f>Table_Query_from_OINTLYP1345678910111259342[[#This Row],[GAS_LIFT_RATE]]*1000</f>
        <v>1692</v>
      </c>
      <c r="W151" s="4"/>
      <c r="X151" s="4"/>
      <c r="Y151" s="4"/>
      <c r="AC151" s="112"/>
      <c r="AD151" s="18"/>
      <c r="AE151" s="18"/>
      <c r="AF151" s="18"/>
      <c r="AG151" s="18"/>
      <c r="AH151" s="18"/>
      <c r="AI151" s="18"/>
      <c r="AJ151" s="18"/>
      <c r="AK151" s="18"/>
      <c r="AL151" s="18"/>
      <c r="AM151" s="18"/>
      <c r="AN151" s="18"/>
      <c r="AO151" s="18"/>
      <c r="AP151" s="18"/>
    </row>
    <row r="152" spans="2:56" ht="10.5" x14ac:dyDescent="0.2">
      <c r="B152" s="15">
        <v>43464</v>
      </c>
      <c r="C152" s="1" t="s">
        <v>131</v>
      </c>
      <c r="D152" s="1">
        <v>23</v>
      </c>
      <c r="E152" s="1">
        <f>Table_Query_from_OINTLYP134567891011125934[[#This Row],[CHOKE_1]]+1.13</f>
        <v>101.13</v>
      </c>
      <c r="F152" s="1">
        <f>Table_Query_from_OINTLYP134567891011125934[[#This Row],[THP]]+37</f>
        <v>257.27999999999997</v>
      </c>
      <c r="G152" s="1">
        <v>85.66</v>
      </c>
      <c r="H152" s="1">
        <f>Table_Query_from_OINTLYP134567891011125934[[#This Row],[CASING_A]]+73</f>
        <v>1543.14</v>
      </c>
      <c r="I152" s="1">
        <f>Table_Query_from_OINTLYP134567891011125934[[#This Row],[OIL]]+134</f>
        <v>226.4</v>
      </c>
      <c r="J152" s="1">
        <f>Table_Query_from_OINTLYP134567891011125934[[#This Row],[WATER]]+4.51</f>
        <v>9.41</v>
      </c>
      <c r="K152" s="1">
        <f>Table_Query_from_OINTLYP134567891011125934[[#This Row],[LIQUID]]+328</f>
        <v>425.3</v>
      </c>
      <c r="L152" s="165">
        <f>Table_Query_from_OINTLYP134567891011125934[[#This Row],[WATERCUT_PCT]]+3.987</f>
        <v>9.0229712230215817</v>
      </c>
      <c r="M152" s="1">
        <f>Table_Query_from_OINTLYP134567891011125934[[#This Row],[GAS]]+2.632</f>
        <v>2.722</v>
      </c>
      <c r="N152" s="1">
        <f>Table_Query_from_OINTLYP1345678910111259342[[#This Row],[GAS]]+Table_Query_from_OINTLYP1345678910111259342[[#This Row],[GAS_LIFT_RATE]]</f>
        <v>4.6040000000000001</v>
      </c>
      <c r="O152" s="1">
        <f>Table_Query_from_OINTLYP134567891011125934[[#This Row],[GAS_LIFT_RATE]]+0.542</f>
        <v>1.8820000000000001</v>
      </c>
      <c r="P152" s="1"/>
      <c r="Q152" s="16">
        <f>Table_Query_from_OINTLYP1345678910111259342[[#This Row],[GAS]]/Table_Query_from_OINTLYP1345678910111259342[[#This Row],[OIL]]*10^6</f>
        <v>12022.968197879858</v>
      </c>
      <c r="R152" s="16">
        <f>Table_Query_from_OINTLYP1345678910111259342[[#This Row],[WATER]]/Table_Query_from_OINTLYP1345678910111259342[[#This Row],[GAS]]</f>
        <v>3.4570168993387216</v>
      </c>
      <c r="S152" s="16">
        <f>Table_Query_from_OINTLYP1345678910111259342[[#This Row],[LIQUID]]/Table_Query_from_OINTLYP1345678910111259342[[#This Row],[GAS]]</f>
        <v>156.24540778839091</v>
      </c>
      <c r="T152" s="1"/>
      <c r="U152" s="3">
        <f>Table_Query_from_OINTLYP1345678910111259342[[#This Row],[GAS]]*1000</f>
        <v>2722</v>
      </c>
      <c r="V152" s="4">
        <f>Table_Query_from_OINTLYP1345678910111259342[[#This Row],[GAS_LIFT_RATE]]*1000</f>
        <v>1882.0000000000002</v>
      </c>
      <c r="W152" s="4"/>
      <c r="X152" s="4"/>
      <c r="Y152" s="4"/>
      <c r="AC152" s="112"/>
      <c r="AD152" s="18"/>
      <c r="AE152" s="18"/>
      <c r="AF152" s="18"/>
      <c r="AG152" s="18"/>
      <c r="AH152" s="18"/>
      <c r="AI152" s="18"/>
      <c r="AJ152" s="18"/>
      <c r="AK152" s="18"/>
      <c r="AL152" s="18"/>
      <c r="AM152" s="18"/>
      <c r="AN152" s="18"/>
      <c r="AO152" s="18"/>
      <c r="AP152" s="18"/>
    </row>
    <row r="153" spans="2:56" ht="10.5" x14ac:dyDescent="0.2">
      <c r="B153" s="15">
        <v>43504</v>
      </c>
      <c r="C153" s="1" t="s">
        <v>131</v>
      </c>
      <c r="D153" s="1">
        <v>40.5</v>
      </c>
      <c r="E153" s="1">
        <f>Table_Query_from_OINTLYP134567891011125934[[#This Row],[CHOKE_1]]+1.13</f>
        <v>101.13</v>
      </c>
      <c r="F153" s="1">
        <f>Table_Query_from_OINTLYP134567891011125934[[#This Row],[THP]]+37</f>
        <v>236.6</v>
      </c>
      <c r="G153" s="1">
        <v>92</v>
      </c>
      <c r="H153" s="1">
        <f>Table_Query_from_OINTLYP134567891011125934[[#This Row],[CASING_A]]+73</f>
        <v>1603</v>
      </c>
      <c r="I153" s="1">
        <f>Table_Query_from_OINTLYP134567891011125934[[#This Row],[OIL]]+134</f>
        <v>216.4</v>
      </c>
      <c r="J153" s="1">
        <f>Table_Query_from_OINTLYP134567891011125934[[#This Row],[WATER]]+4.51</f>
        <v>8.8099999999999987</v>
      </c>
      <c r="K153" s="1">
        <f>Table_Query_from_OINTLYP134567891011125934[[#This Row],[LIQUID]]+328</f>
        <v>414.7</v>
      </c>
      <c r="L153" s="165">
        <f>Table_Query_from_OINTLYP134567891011125934[[#This Row],[WATERCUT_PCT]]+3.987</f>
        <v>8.9466309111880058</v>
      </c>
      <c r="M153" s="1">
        <f>Table_Query_from_OINTLYP134567891011125934[[#This Row],[GAS]]+2.632</f>
        <v>2.7120000000000002</v>
      </c>
      <c r="N153" s="1">
        <f>Table_Query_from_OINTLYP1345678910111259342[[#This Row],[GAS]]+Table_Query_from_OINTLYP1345678910111259342[[#This Row],[GAS_LIFT_RATE]]</f>
        <v>7.7140000000000004</v>
      </c>
      <c r="O153" s="1">
        <f>Table_Query_from_OINTLYP134567891011125934[[#This Row],[GAS_LIFT_RATE]]+0.542</f>
        <v>5.0019999999999998</v>
      </c>
      <c r="P153" s="1"/>
      <c r="Q153" s="16">
        <f>Table_Query_from_OINTLYP1345678910111259342[[#This Row],[GAS]]/Table_Query_from_OINTLYP1345678910111259342[[#This Row],[OIL]]*10^6</f>
        <v>12532.347504621073</v>
      </c>
      <c r="R153" s="16">
        <f>Table_Query_from_OINTLYP1345678910111259342[[#This Row],[WATER]]/Table_Query_from_OINTLYP1345678910111259342[[#This Row],[GAS]]</f>
        <v>3.2485250737463121</v>
      </c>
      <c r="S153" s="16">
        <f>Table_Query_from_OINTLYP1345678910111259342[[#This Row],[LIQUID]]/Table_Query_from_OINTLYP1345678910111259342[[#This Row],[GAS]]</f>
        <v>152.91297935103245</v>
      </c>
      <c r="T153" s="1"/>
      <c r="U153" s="3">
        <f>Table_Query_from_OINTLYP1345678910111259342[[#This Row],[GAS]]*1000</f>
        <v>2712</v>
      </c>
      <c r="V153" s="4">
        <f>Table_Query_from_OINTLYP1345678910111259342[[#This Row],[GAS_LIFT_RATE]]*1000</f>
        <v>5002</v>
      </c>
      <c r="W153" s="4"/>
      <c r="X153" s="4"/>
      <c r="Y153" s="4"/>
      <c r="AC153" s="112"/>
      <c r="AD153" s="18"/>
      <c r="AE153" s="18"/>
      <c r="AF153" s="18"/>
      <c r="AG153" s="18"/>
      <c r="AH153" s="18"/>
      <c r="AI153" s="18"/>
      <c r="AJ153" s="18"/>
      <c r="AK153" s="18"/>
      <c r="AL153" s="18"/>
      <c r="AM153" s="18"/>
      <c r="AN153" s="18"/>
      <c r="AO153" s="18"/>
      <c r="AP153" s="18"/>
    </row>
    <row r="154" spans="2:56" ht="10.5" x14ac:dyDescent="0.2">
      <c r="B154" s="15">
        <v>43539</v>
      </c>
      <c r="C154" s="1" t="s">
        <v>131</v>
      </c>
      <c r="D154" s="1">
        <v>27.5</v>
      </c>
      <c r="E154" s="1">
        <f>Table_Query_from_OINTLYP134567891011125934[[#This Row],[CHOKE_1]]+1.13</f>
        <v>101.13</v>
      </c>
      <c r="F154" s="1">
        <f>Table_Query_from_OINTLYP134567891011125934[[#This Row],[THP]]+37</f>
        <v>230.39</v>
      </c>
      <c r="G154" s="1">
        <v>85.85</v>
      </c>
      <c r="H154" s="1">
        <f>Table_Query_from_OINTLYP134567891011125934[[#This Row],[CASING_A]]+73</f>
        <v>1485</v>
      </c>
      <c r="I154" s="1">
        <f>Table_Query_from_OINTLYP134567891011125934[[#This Row],[OIL]]+134</f>
        <v>163.69999999999999</v>
      </c>
      <c r="J154" s="1">
        <f>Table_Query_from_OINTLYP134567891011125934[[#This Row],[WATER]]+4.51</f>
        <v>6.1099999999999994</v>
      </c>
      <c r="K154" s="1">
        <f>Table_Query_from_OINTLYP134567891011125934[[#This Row],[LIQUID]]+328</f>
        <v>359.3</v>
      </c>
      <c r="L154" s="165">
        <f>Table_Query_from_OINTLYP134567891011125934[[#This Row],[WATERCUT_PCT]]+3.987</f>
        <v>9.0988210862619816</v>
      </c>
      <c r="M154" s="1">
        <f>Table_Query_from_OINTLYP134567891011125934[[#This Row],[GAS]]+2.632</f>
        <v>2.6619999999999999</v>
      </c>
      <c r="N154" s="1">
        <f>Table_Query_from_OINTLYP1345678910111259342[[#This Row],[GAS]]+Table_Query_from_OINTLYP1345678910111259342[[#This Row],[GAS_LIFT_RATE]]</f>
        <v>3.6139999999999999</v>
      </c>
      <c r="O154" s="1">
        <f>Table_Query_from_OINTLYP134567891011125934[[#This Row],[GAS_LIFT_RATE]]+0.542</f>
        <v>0.95199999999999996</v>
      </c>
      <c r="P154" s="1"/>
      <c r="Q154" s="16">
        <f>Table_Query_from_OINTLYP1345678910111259342[[#This Row],[GAS]]/Table_Query_from_OINTLYP1345678910111259342[[#This Row],[OIL]]*10^6</f>
        <v>16261.453879047038</v>
      </c>
      <c r="R154" s="16">
        <f>Table_Query_from_OINTLYP1345678910111259342[[#This Row],[WATER]]/Table_Query_from_OINTLYP1345678910111259342[[#This Row],[GAS]]</f>
        <v>2.2952667167543197</v>
      </c>
      <c r="S154" s="16">
        <f>Table_Query_from_OINTLYP1345678910111259342[[#This Row],[LIQUID]]/Table_Query_from_OINTLYP1345678910111259342[[#This Row],[GAS]]</f>
        <v>134.97370398196844</v>
      </c>
      <c r="T154" s="1"/>
      <c r="U154" s="3">
        <f>Table_Query_from_OINTLYP1345678910111259342[[#This Row],[GAS]]*1000</f>
        <v>2662</v>
      </c>
      <c r="V154" s="4">
        <f>Table_Query_from_OINTLYP1345678910111259342[[#This Row],[GAS_LIFT_RATE]]*1000</f>
        <v>952</v>
      </c>
      <c r="W154" s="4"/>
      <c r="X154" s="4"/>
      <c r="Y154" s="4"/>
      <c r="AC154" s="112"/>
      <c r="AD154" s="18"/>
      <c r="AE154" s="18"/>
      <c r="AF154" s="18"/>
      <c r="AG154" s="18"/>
      <c r="AH154" s="18"/>
      <c r="AI154" s="18"/>
      <c r="AJ154" s="18"/>
      <c r="AK154" s="18"/>
      <c r="AL154" s="18"/>
      <c r="AM154" s="18"/>
      <c r="AN154" s="18"/>
      <c r="AO154" s="18"/>
      <c r="AP154" s="18"/>
    </row>
    <row r="155" spans="2:56" ht="10.5" x14ac:dyDescent="0.2">
      <c r="B155" s="15">
        <v>43571</v>
      </c>
      <c r="C155" s="1" t="s">
        <v>131</v>
      </c>
      <c r="D155" s="1">
        <v>24</v>
      </c>
      <c r="E155" s="1">
        <f>Table_Query_from_OINTLYP134567891011125934[[#This Row],[CHOKE_1]]+1.13</f>
        <v>101.13</v>
      </c>
      <c r="F155" s="1">
        <f>Table_Query_from_OINTLYP134567891011125934[[#This Row],[THP]]+37</f>
        <v>242</v>
      </c>
      <c r="G155" s="1">
        <v>92</v>
      </c>
      <c r="H155" s="1">
        <f>Table_Query_from_OINTLYP134567891011125934[[#This Row],[CASING_A]]+73</f>
        <v>1642</v>
      </c>
      <c r="I155" s="1">
        <f>Table_Query_from_OINTLYP134567891011125934[[#This Row],[OIL]]+134</f>
        <v>198.6</v>
      </c>
      <c r="J155" s="1">
        <f>Table_Query_from_OINTLYP134567891011125934[[#This Row],[WATER]]+4.51</f>
        <v>7.91</v>
      </c>
      <c r="K155" s="1">
        <f>Table_Query_from_OINTLYP134567891011125934[[#This Row],[LIQUID]]+328</f>
        <v>396</v>
      </c>
      <c r="L155" s="165">
        <f>Table_Query_from_OINTLYP134567891011125934[[#This Row],[WATERCUT_PCT]]+3.987</f>
        <v>8.9870000000000001</v>
      </c>
      <c r="M155" s="1">
        <f>Table_Query_from_OINTLYP134567891011125934[[#This Row],[GAS]]+2.632</f>
        <v>2.6920000000000002</v>
      </c>
      <c r="N155" s="1">
        <f>Table_Query_from_OINTLYP1345678910111259342[[#This Row],[GAS]]+Table_Query_from_OINTLYP1345678910111259342[[#This Row],[GAS_LIFT_RATE]]</f>
        <v>3.8940000000000001</v>
      </c>
      <c r="O155" s="1">
        <f>Table_Query_from_OINTLYP134567891011125934[[#This Row],[GAS_LIFT_RATE]]+0.542</f>
        <v>1.202</v>
      </c>
      <c r="P155" s="1"/>
      <c r="Q155" s="16">
        <f>Table_Query_from_OINTLYP1345678910111259342[[#This Row],[GAS]]/Table_Query_from_OINTLYP1345678910111259342[[#This Row],[OIL]]*10^6</f>
        <v>13554.884189325277</v>
      </c>
      <c r="R155" s="16">
        <f>Table_Query_from_OINTLYP1345678910111259342[[#This Row],[WATER]]/Table_Query_from_OINTLYP1345678910111259342[[#This Row],[GAS]]</f>
        <v>2.9383358098068348</v>
      </c>
      <c r="S155" s="16">
        <f>Table_Query_from_OINTLYP1345678910111259342[[#This Row],[LIQUID]]/Table_Query_from_OINTLYP1345678910111259342[[#This Row],[GAS]]</f>
        <v>147.10252600297176</v>
      </c>
      <c r="T155" s="1"/>
      <c r="U155" s="3">
        <f>Table_Query_from_OINTLYP1345678910111259342[[#This Row],[GAS]]*1000</f>
        <v>2692</v>
      </c>
      <c r="V155" s="4">
        <f>Table_Query_from_OINTLYP1345678910111259342[[#This Row],[GAS_LIFT_RATE]]*1000</f>
        <v>1202</v>
      </c>
      <c r="W155" s="4"/>
      <c r="X155" s="4"/>
      <c r="Y155" s="4"/>
      <c r="AC155" s="112"/>
      <c r="AD155" s="18"/>
      <c r="AE155" s="18"/>
      <c r="AF155" s="18"/>
      <c r="AG155" s="18"/>
      <c r="AH155" s="18"/>
      <c r="AI155" s="18"/>
      <c r="AJ155" s="18"/>
      <c r="AK155" s="18"/>
      <c r="AL155" s="18"/>
      <c r="AM155" s="18"/>
      <c r="AN155" s="18"/>
      <c r="AO155" s="18"/>
      <c r="AP155" s="18"/>
    </row>
    <row r="156" spans="2:56" ht="10.5" x14ac:dyDescent="0.2">
      <c r="B156" s="15">
        <v>43584</v>
      </c>
      <c r="C156" s="1" t="s">
        <v>131</v>
      </c>
      <c r="D156" s="1">
        <v>27</v>
      </c>
      <c r="E156" s="1">
        <f>Table_Query_from_OINTLYP134567891011125934[[#This Row],[CHOKE_1]]+1.13</f>
        <v>101.13</v>
      </c>
      <c r="F156" s="1">
        <f>Table_Query_from_OINTLYP134567891011125934[[#This Row],[THP]]+37</f>
        <v>249</v>
      </c>
      <c r="G156" s="1">
        <v>94.26</v>
      </c>
      <c r="H156" s="1">
        <f>Table_Query_from_OINTLYP134567891011125934[[#This Row],[CASING_A]]+73</f>
        <v>1636</v>
      </c>
      <c r="I156" s="1">
        <f>Table_Query_from_OINTLYP134567891011125934[[#This Row],[OIL]]+134</f>
        <v>196.8</v>
      </c>
      <c r="J156" s="1">
        <f>Table_Query_from_OINTLYP134567891011125934[[#This Row],[WATER]]+4.51</f>
        <v>7.81</v>
      </c>
      <c r="K156" s="1">
        <f>Table_Query_from_OINTLYP134567891011125934[[#This Row],[LIQUID]]+328</f>
        <v>394.1</v>
      </c>
      <c r="L156" s="165">
        <f>Table_Query_from_OINTLYP134567891011125934[[#This Row],[WATERCUT_PCT]]+3.987</f>
        <v>8.9794357034795773</v>
      </c>
      <c r="M156" s="1">
        <f>Table_Query_from_OINTLYP134567891011125934[[#This Row],[GAS]]+2.632</f>
        <v>2.6920000000000002</v>
      </c>
      <c r="N156" s="1">
        <f>Table_Query_from_OINTLYP1345678910111259342[[#This Row],[GAS]]+Table_Query_from_OINTLYP1345678910111259342[[#This Row],[GAS_LIFT_RATE]]</f>
        <v>4.274</v>
      </c>
      <c r="O156" s="1">
        <f>Table_Query_from_OINTLYP134567891011125934[[#This Row],[GAS_LIFT_RATE]]+0.542</f>
        <v>1.5820000000000001</v>
      </c>
      <c r="P156" s="1"/>
      <c r="Q156" s="16">
        <f>Table_Query_from_OINTLYP1345678910111259342[[#This Row],[GAS]]/Table_Query_from_OINTLYP1345678910111259342[[#This Row],[OIL]]*10^6</f>
        <v>13678.861788617887</v>
      </c>
      <c r="R156" s="16">
        <f>Table_Query_from_OINTLYP1345678910111259342[[#This Row],[WATER]]/Table_Query_from_OINTLYP1345678910111259342[[#This Row],[GAS]]</f>
        <v>2.9011887072808316</v>
      </c>
      <c r="S156" s="16">
        <f>Table_Query_from_OINTLYP1345678910111259342[[#This Row],[LIQUID]]/Table_Query_from_OINTLYP1345678910111259342[[#This Row],[GAS]]</f>
        <v>146.39673105497772</v>
      </c>
      <c r="T156" s="1"/>
      <c r="U156" s="3">
        <f>Table_Query_from_OINTLYP1345678910111259342[[#This Row],[GAS]]*1000</f>
        <v>2692</v>
      </c>
      <c r="V156" s="4">
        <f>Table_Query_from_OINTLYP1345678910111259342[[#This Row],[GAS_LIFT_RATE]]*1000</f>
        <v>1582</v>
      </c>
      <c r="W156" s="4"/>
      <c r="X156" s="4"/>
      <c r="Y156" s="4"/>
      <c r="AC156" s="112"/>
      <c r="AD156" s="18"/>
      <c r="AE156" s="18"/>
      <c r="AF156" s="18"/>
      <c r="AG156" s="18"/>
      <c r="AH156" s="18"/>
      <c r="AI156" s="18"/>
      <c r="AJ156" s="18"/>
      <c r="AK156" s="18"/>
      <c r="AL156" s="18"/>
      <c r="AM156" s="18"/>
      <c r="AN156" s="18"/>
      <c r="AO156" s="18"/>
      <c r="AP156" s="18"/>
      <c r="AQ156" s="28">
        <v>42915</v>
      </c>
      <c r="AR156" s="29" t="s">
        <v>44</v>
      </c>
      <c r="AS156" s="29">
        <v>100</v>
      </c>
      <c r="AT156" s="29">
        <v>236</v>
      </c>
      <c r="AU156" s="29">
        <v>109</v>
      </c>
      <c r="AV156" s="29">
        <v>1604</v>
      </c>
      <c r="AW156" s="29">
        <v>295.57</v>
      </c>
      <c r="AX156" s="29">
        <v>2.99</v>
      </c>
      <c r="AY156" s="29">
        <v>298.56</v>
      </c>
      <c r="AZ156" s="30">
        <v>1.0014737406216505</v>
      </c>
      <c r="BA156" s="29">
        <v>0.11799999999999999</v>
      </c>
      <c r="BB156" s="29"/>
      <c r="BC156" s="29">
        <v>0.88</v>
      </c>
      <c r="BD156" s="31" t="s">
        <v>49</v>
      </c>
    </row>
    <row r="157" spans="2:56" ht="10.5" x14ac:dyDescent="0.2">
      <c r="B157" s="15">
        <v>43627</v>
      </c>
      <c r="C157" s="1" t="s">
        <v>131</v>
      </c>
      <c r="D157" s="1">
        <v>12</v>
      </c>
      <c r="E157" s="1">
        <f>Table_Query_from_OINTLYP134567891011125934[[#This Row],[CHOKE_1]]+1.13</f>
        <v>101.13</v>
      </c>
      <c r="F157" s="1">
        <f>Table_Query_from_OINTLYP134567891011125934[[#This Row],[THP]]+37</f>
        <v>238</v>
      </c>
      <c r="G157" s="1">
        <v>88</v>
      </c>
      <c r="H157" s="1">
        <f>Table_Query_from_OINTLYP134567891011125934[[#This Row],[CASING_A]]+73</f>
        <v>1737</v>
      </c>
      <c r="I157" s="1">
        <f>Table_Query_from_OINTLYP134567891011125934[[#This Row],[OIL]]+134</f>
        <v>134</v>
      </c>
      <c r="J157" s="1">
        <f>Table_Query_from_OINTLYP134567891011125934[[#This Row],[WATER]]+4.51</f>
        <v>4.51</v>
      </c>
      <c r="K157" s="1">
        <f>Table_Query_from_OINTLYP134567891011125934[[#This Row],[LIQUID]]+328</f>
        <v>328</v>
      </c>
      <c r="L157" s="165">
        <f>Table_Query_from_OINTLYP134567891011125934[[#This Row],[WATERCUT_PCT]]+3.987</f>
        <v>3.9870000000000001</v>
      </c>
      <c r="M157" s="1">
        <f>Table_Query_from_OINTLYP134567891011125934[[#This Row],[GAS]]+2.632</f>
        <v>2.6320000000000001</v>
      </c>
      <c r="N157" s="1">
        <f>Table_Query_from_OINTLYP1345678910111259342[[#This Row],[GAS]]+Table_Query_from_OINTLYP1345678910111259342[[#This Row],[GAS_LIFT_RATE]]</f>
        <v>3.274</v>
      </c>
      <c r="O157" s="1">
        <f>Table_Query_from_OINTLYP134567891011125934[[#This Row],[GAS_LIFT_RATE]]+0.542</f>
        <v>0.64200000000000002</v>
      </c>
      <c r="P157" s="1"/>
      <c r="Q157" s="16">
        <f>Table_Query_from_OINTLYP1345678910111259342[[#This Row],[GAS]]/Table_Query_from_OINTLYP1345678910111259342[[#This Row],[OIL]]*10^6</f>
        <v>19641.791044776121</v>
      </c>
      <c r="R157" s="16">
        <f>Table_Query_from_OINTLYP1345678910111259342[[#This Row],[WATER]]/Table_Query_from_OINTLYP1345678910111259342[[#This Row],[GAS]]</f>
        <v>1.7135258358662613</v>
      </c>
      <c r="S157" s="16">
        <f>Table_Query_from_OINTLYP1345678910111259342[[#This Row],[LIQUID]]/Table_Query_from_OINTLYP1345678910111259342[[#This Row],[GAS]]</f>
        <v>124.62006079027356</v>
      </c>
      <c r="T157" s="1"/>
      <c r="U157" s="3">
        <f>Table_Query_from_OINTLYP1345678910111259342[[#This Row],[GAS]]*1000</f>
        <v>2632</v>
      </c>
      <c r="V157" s="4">
        <f>Table_Query_from_OINTLYP1345678910111259342[[#This Row],[GAS_LIFT_RATE]]*1000</f>
        <v>642</v>
      </c>
      <c r="W157" s="4"/>
      <c r="X157" s="4"/>
      <c r="Y157" s="4"/>
      <c r="AC157" s="112"/>
      <c r="AD157" s="18"/>
      <c r="AE157" s="18"/>
      <c r="AF157" s="18"/>
      <c r="AG157" s="18"/>
      <c r="AH157" s="18"/>
      <c r="AI157" s="18"/>
      <c r="AJ157" s="18"/>
      <c r="AK157" s="18"/>
      <c r="AL157" s="18"/>
      <c r="AM157" s="18"/>
      <c r="AN157" s="18"/>
      <c r="AO157" s="18"/>
      <c r="AP157" s="18"/>
      <c r="AQ157" s="32">
        <v>42925</v>
      </c>
      <c r="AR157" s="33" t="s">
        <v>44</v>
      </c>
      <c r="AS157" s="33">
        <v>100</v>
      </c>
      <c r="AT157" s="33">
        <v>193</v>
      </c>
      <c r="AU157" s="33">
        <v>92.3</v>
      </c>
      <c r="AV157" s="33">
        <v>1603</v>
      </c>
      <c r="AW157" s="33">
        <v>55.71</v>
      </c>
      <c r="AX157" s="33">
        <v>0</v>
      </c>
      <c r="AY157" s="33">
        <v>55.71</v>
      </c>
      <c r="AZ157" s="34">
        <v>0</v>
      </c>
      <c r="BA157" s="33">
        <v>2.1999999999999999E-2</v>
      </c>
      <c r="BB157" s="33"/>
      <c r="BC157" s="33">
        <v>0.85</v>
      </c>
      <c r="BD157" s="35" t="s">
        <v>50</v>
      </c>
    </row>
    <row r="158" spans="2:56" ht="21" x14ac:dyDescent="0.2">
      <c r="B158" s="36">
        <v>43638</v>
      </c>
      <c r="C158" s="1" t="s">
        <v>131</v>
      </c>
      <c r="D158" s="37">
        <v>8</v>
      </c>
      <c r="E158" s="1">
        <f>Table_Query_from_OINTLYP134567891011125934[[#This Row],[CHOKE_1]]+1.13</f>
        <v>101.13</v>
      </c>
      <c r="F158" s="1">
        <f>Table_Query_from_OINTLYP134567891011125934[[#This Row],[THP]]+37</f>
        <v>238</v>
      </c>
      <c r="G158" s="37">
        <v>89</v>
      </c>
      <c r="H158" s="1">
        <f>Table_Query_from_OINTLYP134567891011125934[[#This Row],[CASING_A]]+73</f>
        <v>1656</v>
      </c>
      <c r="I158" s="1">
        <f>Table_Query_from_OINTLYP134567891011125934[[#This Row],[OIL]]+134</f>
        <v>147.30000000000001</v>
      </c>
      <c r="J158" s="1">
        <f>Table_Query_from_OINTLYP134567891011125934[[#This Row],[WATER]]+4.51</f>
        <v>5.21</v>
      </c>
      <c r="K158" s="1">
        <f>Table_Query_from_OINTLYP134567891011125934[[#This Row],[LIQUID]]+328</f>
        <v>342</v>
      </c>
      <c r="L158" s="165">
        <f>Table_Query_from_OINTLYP134567891011125934[[#This Row],[WATERCUT_PCT]]+3.987</f>
        <v>8.9870000000000001</v>
      </c>
      <c r="M158" s="1">
        <f>Table_Query_from_OINTLYP134567891011125934[[#This Row],[GAS]]+2.632</f>
        <v>2.6419999999999999</v>
      </c>
      <c r="N158" s="1">
        <f>Table_Query_from_OINTLYP1345678910111259342[[#This Row],[GAS]]+Table_Query_from_OINTLYP1345678910111259342[[#This Row],[GAS_LIFT_RATE]]</f>
        <v>3.1840000000000002</v>
      </c>
      <c r="O158" s="1">
        <f>Table_Query_from_OINTLYP134567891011125934[[#This Row],[GAS_LIFT_RATE]]+0.542</f>
        <v>0.54200000000000004</v>
      </c>
      <c r="P158" s="37"/>
      <c r="Q158" s="16">
        <f>Table_Query_from_OINTLYP1345678910111259342[[#This Row],[GAS]]/Table_Query_from_OINTLYP1345678910111259342[[#This Row],[OIL]]*10^6</f>
        <v>17936.184657162252</v>
      </c>
      <c r="R158" s="16">
        <f>Table_Query_from_OINTLYP1345678910111259342[[#This Row],[WATER]]/Table_Query_from_OINTLYP1345678910111259342[[#This Row],[GAS]]</f>
        <v>1.971990915972748</v>
      </c>
      <c r="S158" s="16">
        <f>Table_Query_from_OINTLYP1345678910111259342[[#This Row],[LIQUID]]/Table_Query_from_OINTLYP1345678910111259342[[#This Row],[GAS]]</f>
        <v>129.44738834216503</v>
      </c>
      <c r="T158" s="37"/>
      <c r="U158" s="3">
        <f>Table_Query_from_OINTLYP1345678910111259342[[#This Row],[GAS]]*1000</f>
        <v>2642</v>
      </c>
      <c r="V158" s="4">
        <f>Table_Query_from_OINTLYP1345678910111259342[[#This Row],[GAS_LIFT_RATE]]*1000</f>
        <v>542</v>
      </c>
      <c r="W158" s="4"/>
      <c r="X158" s="4"/>
      <c r="Y158" s="4"/>
      <c r="AC158" s="112"/>
      <c r="AD158" s="18"/>
      <c r="AE158" s="18"/>
      <c r="AF158" s="18"/>
      <c r="AG158" s="18"/>
      <c r="AH158" s="18"/>
      <c r="AI158" s="18"/>
      <c r="AJ158" s="18"/>
      <c r="AK158" s="18"/>
      <c r="AL158" s="18"/>
      <c r="AM158" s="18"/>
      <c r="AN158" s="18"/>
      <c r="AO158" s="18"/>
      <c r="AP158" s="18"/>
      <c r="AQ158" s="39" t="s">
        <v>14</v>
      </c>
      <c r="AR158" s="40" t="s">
        <v>15</v>
      </c>
      <c r="AS158" s="40" t="s">
        <v>18</v>
      </c>
      <c r="AT158" s="41" t="s">
        <v>19</v>
      </c>
      <c r="AU158" s="41" t="s">
        <v>20</v>
      </c>
      <c r="AV158" s="41" t="s">
        <v>21</v>
      </c>
      <c r="AW158" s="41" t="s">
        <v>22</v>
      </c>
      <c r="AX158" s="41" t="s">
        <v>23</v>
      </c>
      <c r="AY158" s="41" t="s">
        <v>24</v>
      </c>
      <c r="AZ158" s="41" t="s">
        <v>25</v>
      </c>
      <c r="BA158" s="41" t="s">
        <v>26</v>
      </c>
      <c r="BB158" s="40" t="s">
        <v>27</v>
      </c>
      <c r="BC158" s="41" t="s">
        <v>28</v>
      </c>
      <c r="BD158" s="42" t="s">
        <v>34</v>
      </c>
    </row>
    <row r="159" spans="2:56" ht="10.5" x14ac:dyDescent="0.2">
      <c r="B159" s="15">
        <v>43676</v>
      </c>
      <c r="C159" s="1" t="s">
        <v>131</v>
      </c>
      <c r="D159" s="1">
        <v>22.25</v>
      </c>
      <c r="E159" s="1">
        <f>Table_Query_from_OINTLYP134567891011125934[[#This Row],[CHOKE_1]]+1.13</f>
        <v>101.13</v>
      </c>
      <c r="F159" s="1">
        <f>Table_Query_from_OINTLYP134567891011125934[[#This Row],[THP]]+37</f>
        <v>236.12</v>
      </c>
      <c r="G159" s="1">
        <v>88.97</v>
      </c>
      <c r="H159" s="1">
        <f>Table_Query_from_OINTLYP134567891011125934[[#This Row],[CASING_A]]+73</f>
        <v>1705.47</v>
      </c>
      <c r="I159" s="1">
        <f>Table_Query_from_OINTLYP134567891011125934[[#This Row],[OIL]]+134</f>
        <v>184.4</v>
      </c>
      <c r="J159" s="1">
        <f>Table_Query_from_OINTLYP134567891011125934[[#This Row],[WATER]]+4.51</f>
        <v>7.21</v>
      </c>
      <c r="K159" s="1">
        <f>Table_Query_from_OINTLYP134567891011125934[[#This Row],[LIQUID]]+328</f>
        <v>381.1</v>
      </c>
      <c r="L159" s="165">
        <f>Table_Query_from_OINTLYP134567891011125934[[#This Row],[WATERCUT_PCT]]+3.987</f>
        <v>9.0717457627118634</v>
      </c>
      <c r="M159" s="1">
        <f>Table_Query_from_OINTLYP134567891011125934[[#This Row],[GAS]]+2.632</f>
        <v>2.6819999999999999</v>
      </c>
      <c r="N159" s="1">
        <f>Table_Query_from_OINTLYP1345678910111259342[[#This Row],[GAS]]+Table_Query_from_OINTLYP1345678910111259342[[#This Row],[GAS_LIFT_RATE]]</f>
        <v>3.4039999999999999</v>
      </c>
      <c r="O159" s="1">
        <f>Table_Query_from_OINTLYP134567891011125934[[#This Row],[GAS_LIFT_RATE]]+0.542</f>
        <v>0.72199999999999998</v>
      </c>
      <c r="P159" s="1"/>
      <c r="Q159" s="16">
        <f>Table_Query_from_OINTLYP1345678910111259342[[#This Row],[GAS]]/Table_Query_from_OINTLYP1345678910111259342[[#This Row],[OIL]]*10^6</f>
        <v>14544.468546637743</v>
      </c>
      <c r="R159" s="16">
        <f>Table_Query_from_OINTLYP1345678910111259342[[#This Row],[WATER]]/Table_Query_from_OINTLYP1345678910111259342[[#This Row],[GAS]]</f>
        <v>2.6882923191648023</v>
      </c>
      <c r="S159" s="16">
        <f>Table_Query_from_OINTLYP1345678910111259342[[#This Row],[LIQUID]]/Table_Query_from_OINTLYP1345678910111259342[[#This Row],[GAS]]</f>
        <v>142.09545115585385</v>
      </c>
      <c r="T159" s="1"/>
      <c r="U159" s="3">
        <f>Table_Query_from_OINTLYP1345678910111259342[[#This Row],[GAS]]*1000</f>
        <v>2682</v>
      </c>
      <c r="V159" s="4">
        <f>Table_Query_from_OINTLYP1345678910111259342[[#This Row],[GAS_LIFT_RATE]]*1000</f>
        <v>722</v>
      </c>
      <c r="W159" s="4">
        <f>M160-M158</f>
        <v>0.15000000000000036</v>
      </c>
      <c r="X159" s="4"/>
      <c r="Y159" s="4"/>
      <c r="AC159" s="112"/>
      <c r="AD159" s="18"/>
      <c r="AE159" s="18"/>
      <c r="AF159" s="18"/>
      <c r="AG159" s="18"/>
      <c r="AH159" s="18"/>
      <c r="AI159" s="18"/>
      <c r="AJ159" s="18"/>
      <c r="AK159" s="18"/>
      <c r="AL159" s="18"/>
      <c r="AM159" s="18"/>
      <c r="AN159" s="18"/>
      <c r="AO159" s="18"/>
      <c r="AP159" s="18"/>
      <c r="AQ159" s="43">
        <v>42867</v>
      </c>
      <c r="AR159" s="44" t="s">
        <v>44</v>
      </c>
      <c r="AS159" s="44">
        <v>100</v>
      </c>
      <c r="AT159" s="44">
        <v>243</v>
      </c>
      <c r="AU159" s="44">
        <v>102</v>
      </c>
      <c r="AV159" s="44">
        <v>1147</v>
      </c>
      <c r="AW159" s="44">
        <v>145.77000000000001</v>
      </c>
      <c r="AX159" s="44">
        <v>1.47</v>
      </c>
      <c r="AY159" s="44">
        <v>147.24</v>
      </c>
      <c r="AZ159" s="45">
        <v>0.99837000814995924</v>
      </c>
      <c r="BA159" s="44">
        <v>5.8000000000000003E-2</v>
      </c>
      <c r="BB159" s="44"/>
      <c r="BC159" s="44">
        <v>1.6</v>
      </c>
      <c r="BD159" s="46" t="s">
        <v>45</v>
      </c>
    </row>
    <row r="160" spans="2:56" ht="10.5" x14ac:dyDescent="0.2">
      <c r="B160" s="47">
        <v>43681</v>
      </c>
      <c r="C160" s="1" t="s">
        <v>131</v>
      </c>
      <c r="D160" s="48">
        <v>22</v>
      </c>
      <c r="E160" s="1">
        <f>Table_Query_from_OINTLYP134567891011125934[[#This Row],[CHOKE_1]]+1.13</f>
        <v>101.13</v>
      </c>
      <c r="F160" s="1">
        <f>Table_Query_from_OINTLYP134567891011125934[[#This Row],[THP]]+37</f>
        <v>233.24</v>
      </c>
      <c r="G160" s="48">
        <v>90.68</v>
      </c>
      <c r="H160" s="1">
        <f>Table_Query_from_OINTLYP134567891011125934[[#This Row],[CASING_A]]+73</f>
        <v>1330.82</v>
      </c>
      <c r="I160" s="1">
        <f>Table_Query_from_OINTLYP134567891011125934[[#This Row],[OIL]]+134</f>
        <v>294.39999999999998</v>
      </c>
      <c r="J160" s="1">
        <f>Table_Query_from_OINTLYP134567891011125934[[#This Row],[WATER]]+4.51</f>
        <v>6.1099999999999994</v>
      </c>
      <c r="K160" s="1">
        <f>Table_Query_from_OINTLYP134567891011125934[[#This Row],[LIQUID]]+328</f>
        <v>490</v>
      </c>
      <c r="L160" s="165">
        <f>Table_Query_from_OINTLYP134567891011125934[[#This Row],[WATERCUT_PCT]]+3.987</f>
        <v>4.9746543209876544</v>
      </c>
      <c r="M160" s="1">
        <f>Table_Query_from_OINTLYP134567891011125934[[#This Row],[GAS]]+2.632</f>
        <v>2.7920000000000003</v>
      </c>
      <c r="N160" s="1">
        <f>Table_Query_from_OINTLYP1345678910111259342[[#This Row],[GAS]]+Table_Query_from_OINTLYP1345678910111259342[[#This Row],[GAS_LIFT_RATE]]</f>
        <v>4.4140000000000006</v>
      </c>
      <c r="O160" s="1">
        <f>Table_Query_from_OINTLYP134567891011125934[[#This Row],[GAS_LIFT_RATE]]+0.542</f>
        <v>1.6220000000000001</v>
      </c>
      <c r="P160" s="48"/>
      <c r="Q160" s="16">
        <f>Table_Query_from_OINTLYP1345678910111259342[[#This Row],[GAS]]/Table_Query_from_OINTLYP1345678910111259342[[#This Row],[OIL]]*10^6</f>
        <v>9483.6956521739139</v>
      </c>
      <c r="R160" s="16">
        <f>Table_Query_from_OINTLYP1345678910111259342[[#This Row],[WATER]]/Table_Query_from_OINTLYP1345678910111259342[[#This Row],[GAS]]</f>
        <v>2.1883954154727792</v>
      </c>
      <c r="S160" s="16">
        <f>Table_Query_from_OINTLYP1345678910111259342[[#This Row],[LIQUID]]/Table_Query_from_OINTLYP1345678910111259342[[#This Row],[GAS]]</f>
        <v>175.50143266475644</v>
      </c>
      <c r="T160" s="48"/>
      <c r="U160" s="50">
        <f>Table_Query_from_OINTLYP1345678910111259342[[#This Row],[GAS]]*1000</f>
        <v>2792.0000000000005</v>
      </c>
      <c r="V160" s="4">
        <f>Table_Query_from_OINTLYP1345678910111259342[[#This Row],[GAS_LIFT_RATE]]*1000</f>
        <v>1622</v>
      </c>
      <c r="W160" s="4"/>
      <c r="X160" s="4"/>
      <c r="Y160" s="4"/>
      <c r="AC160" s="112"/>
      <c r="AD160" s="18"/>
      <c r="AE160" s="18"/>
      <c r="AF160" s="18"/>
      <c r="AG160" s="18"/>
      <c r="AH160" s="18"/>
      <c r="AI160" s="18"/>
      <c r="AJ160" s="18"/>
      <c r="AK160" s="18"/>
      <c r="AL160" s="18"/>
      <c r="AM160" s="18"/>
      <c r="AN160" s="18"/>
      <c r="AO160" s="18"/>
      <c r="AP160" s="18"/>
      <c r="AQ160" s="52">
        <v>42872</v>
      </c>
      <c r="AR160" s="53" t="s">
        <v>44</v>
      </c>
      <c r="AS160" s="53">
        <v>100</v>
      </c>
      <c r="AT160" s="53">
        <v>252</v>
      </c>
      <c r="AU160" s="53">
        <v>96</v>
      </c>
      <c r="AV160" s="53">
        <v>1404</v>
      </c>
      <c r="AW160" s="53">
        <v>126.24</v>
      </c>
      <c r="AX160" s="53">
        <v>1.28</v>
      </c>
      <c r="AY160" s="53">
        <v>127.52</v>
      </c>
      <c r="AZ160" s="54">
        <v>1.0037641154328734</v>
      </c>
      <c r="BA160" s="53">
        <v>0.05</v>
      </c>
      <c r="BB160" s="53"/>
      <c r="BC160" s="53">
        <v>0.75</v>
      </c>
      <c r="BD160" s="55" t="s">
        <v>46</v>
      </c>
    </row>
    <row r="161" spans="2:56" ht="10.5" x14ac:dyDescent="0.2">
      <c r="B161" s="15">
        <v>43690</v>
      </c>
      <c r="C161" s="1" t="s">
        <v>131</v>
      </c>
      <c r="D161" s="1">
        <v>26</v>
      </c>
      <c r="E161" s="1">
        <f>Table_Query_from_OINTLYP134567891011125934[[#This Row],[CHOKE_1]]+1.13</f>
        <v>101.13</v>
      </c>
      <c r="F161" s="1">
        <f>Table_Query_from_OINTLYP134567891011125934[[#This Row],[THP]]+37</f>
        <v>232</v>
      </c>
      <c r="G161" s="1">
        <v>93</v>
      </c>
      <c r="H161" s="1">
        <f>Table_Query_from_OINTLYP134567891011125934[[#This Row],[CASING_A]]+73</f>
        <v>1656</v>
      </c>
      <c r="I161" s="1">
        <f>Table_Query_from_OINTLYP134567891011125934[[#This Row],[OIL]]+134</f>
        <v>196.4</v>
      </c>
      <c r="J161" s="1">
        <f>Table_Query_from_OINTLYP134567891011125934[[#This Row],[WATER]]+4.51</f>
        <v>5.1099999999999994</v>
      </c>
      <c r="K161" s="1">
        <f>Table_Query_from_OINTLYP134567891011125934[[#This Row],[LIQUID]]+328</f>
        <v>391</v>
      </c>
      <c r="L161" s="165">
        <f>Table_Query_from_OINTLYP134567891011125934[[#This Row],[WATERCUT_PCT]]+3.987</f>
        <v>4.9393809523809526</v>
      </c>
      <c r="M161" s="1">
        <f>Table_Query_from_OINTLYP134567891011125934[[#This Row],[GAS]]+2.632</f>
        <v>2.6920000000000002</v>
      </c>
      <c r="N161" s="1">
        <f>Table_Query_from_OINTLYP1345678910111259342[[#This Row],[GAS]]+Table_Query_from_OINTLYP1345678910111259342[[#This Row],[GAS_LIFT_RATE]]</f>
        <v>4.1140000000000008</v>
      </c>
      <c r="O161" s="1">
        <f>Table_Query_from_OINTLYP134567891011125934[[#This Row],[GAS_LIFT_RATE]]+0.542</f>
        <v>1.4220000000000002</v>
      </c>
      <c r="P161" s="1"/>
      <c r="Q161" s="16">
        <f>Table_Query_from_OINTLYP1345678910111259342[[#This Row],[GAS]]/Table_Query_from_OINTLYP1345678910111259342[[#This Row],[OIL]]*10^6</f>
        <v>13706.720977596742</v>
      </c>
      <c r="R161" s="16">
        <f>Table_Query_from_OINTLYP1345678910111259342[[#This Row],[WATER]]/Table_Query_from_OINTLYP1345678910111259342[[#This Row],[GAS]]</f>
        <v>1.8982169390787516</v>
      </c>
      <c r="S161" s="16">
        <f>Table_Query_from_OINTLYP1345678910111259342[[#This Row],[LIQUID]]/Table_Query_from_OINTLYP1345678910111259342[[#This Row],[GAS]]</f>
        <v>145.24517087667161</v>
      </c>
      <c r="T161" s="1"/>
      <c r="U161" s="3">
        <f>Table_Query_from_OINTLYP1345678910111259342[[#This Row],[GAS]]*1000</f>
        <v>2692</v>
      </c>
      <c r="V161" s="4">
        <f>Table_Query_from_OINTLYP1345678910111259342[[#This Row],[GAS_LIFT_RATE]]*1000</f>
        <v>1422.0000000000002</v>
      </c>
      <c r="W161" s="4"/>
      <c r="X161" s="4"/>
      <c r="Y161" s="4"/>
      <c r="AC161" s="112"/>
      <c r="AD161" s="18"/>
      <c r="AE161" s="18"/>
      <c r="AF161" s="18"/>
      <c r="AG161" s="18"/>
      <c r="AH161" s="18"/>
      <c r="AI161" s="18"/>
      <c r="AJ161" s="18"/>
      <c r="AK161" s="18"/>
      <c r="AL161" s="18"/>
      <c r="AM161" s="18"/>
      <c r="AN161" s="18"/>
      <c r="AO161" s="18"/>
      <c r="AP161" s="18"/>
      <c r="AQ161" s="43">
        <v>42884</v>
      </c>
      <c r="AR161" s="44" t="s">
        <v>44</v>
      </c>
      <c r="AS161" s="44">
        <v>100</v>
      </c>
      <c r="AT161" s="44">
        <v>191</v>
      </c>
      <c r="AU161" s="44">
        <v>89</v>
      </c>
      <c r="AV161" s="44">
        <v>1591</v>
      </c>
      <c r="AW161" s="44">
        <v>58</v>
      </c>
      <c r="AX161" s="44">
        <v>0.59</v>
      </c>
      <c r="AY161" s="44">
        <v>58.59</v>
      </c>
      <c r="AZ161" s="45">
        <v>1.0069977811913295</v>
      </c>
      <c r="BA161" s="44">
        <v>2.3E-2</v>
      </c>
      <c r="BB161" s="44"/>
      <c r="BC161" s="44">
        <v>0.8</v>
      </c>
      <c r="BD161" s="46" t="s">
        <v>47</v>
      </c>
    </row>
    <row r="162" spans="2:56" ht="10.5" x14ac:dyDescent="0.2">
      <c r="B162" s="15">
        <v>43719</v>
      </c>
      <c r="C162" s="1" t="s">
        <v>131</v>
      </c>
      <c r="D162" s="1">
        <v>12</v>
      </c>
      <c r="E162" s="1">
        <f>Table_Query_from_OINTLYP134567891011125934[[#This Row],[CHOKE_1]]+1.13</f>
        <v>101.13</v>
      </c>
      <c r="F162" s="1">
        <f>Table_Query_from_OINTLYP134567891011125934[[#This Row],[THP]]+37</f>
        <v>245</v>
      </c>
      <c r="G162" s="1">
        <v>90.3</v>
      </c>
      <c r="H162" s="1">
        <f>Table_Query_from_OINTLYP134567891011125934[[#This Row],[CASING_A]]+73</f>
        <v>1542</v>
      </c>
      <c r="I162" s="1">
        <f>Table_Query_from_OINTLYP134567891011125934[[#This Row],[OIL]]+134</f>
        <v>195.4</v>
      </c>
      <c r="J162" s="1">
        <f>Table_Query_from_OINTLYP134567891011125934[[#This Row],[WATER]]+4.51</f>
        <v>5.1099999999999994</v>
      </c>
      <c r="K162" s="1">
        <f>Table_Query_from_OINTLYP134567891011125934[[#This Row],[LIQUID]]+328</f>
        <v>390</v>
      </c>
      <c r="L162" s="165">
        <f>Table_Query_from_OINTLYP134567891011125934[[#This Row],[WATERCUT_PCT]]+3.987</f>
        <v>4.9547419354838711</v>
      </c>
      <c r="M162" s="1">
        <f>Table_Query_from_OINTLYP134567891011125934[[#This Row],[GAS]]+2.632</f>
        <v>2.8719999999999999</v>
      </c>
      <c r="N162" s="1">
        <f>Table_Query_from_OINTLYP1345678910111259342[[#This Row],[GAS]]+Table_Query_from_OINTLYP1345678910111259342[[#This Row],[GAS_LIFT_RATE]]</f>
        <v>4.0739999999999998</v>
      </c>
      <c r="O162" s="1">
        <f>Table_Query_from_OINTLYP134567891011125934[[#This Row],[GAS_LIFT_RATE]]+0.542</f>
        <v>1.202</v>
      </c>
      <c r="P162" s="1"/>
      <c r="Q162" s="16">
        <f>Table_Query_from_OINTLYP1345678910111259342[[#This Row],[GAS]]/Table_Query_from_OINTLYP1345678910111259342[[#This Row],[OIL]]*10^6</f>
        <v>14698.055271238485</v>
      </c>
      <c r="R162" s="16">
        <f>Table_Query_from_OINTLYP1345678910111259342[[#This Row],[WATER]]/Table_Query_from_OINTLYP1345678910111259342[[#This Row],[GAS]]</f>
        <v>1.7792479108635095</v>
      </c>
      <c r="S162" s="16">
        <f>Table_Query_from_OINTLYP1345678910111259342[[#This Row],[LIQUID]]/Table_Query_from_OINTLYP1345678910111259342[[#This Row],[GAS]]</f>
        <v>135.79387186629526</v>
      </c>
      <c r="T162" s="1"/>
      <c r="U162" s="3">
        <f>Table_Query_from_OINTLYP1345678910111259342[[#This Row],[GAS]]*1000</f>
        <v>2872</v>
      </c>
      <c r="V162" s="4">
        <f>Table_Query_from_OINTLYP1345678910111259342[[#This Row],[GAS_LIFT_RATE]]*1000</f>
        <v>1202</v>
      </c>
      <c r="W162" s="4"/>
      <c r="X162" s="4"/>
      <c r="Y162" s="4"/>
      <c r="AC162" s="112"/>
      <c r="AD162" s="18"/>
      <c r="AE162" s="18"/>
      <c r="AF162" s="18"/>
      <c r="AG162" s="18"/>
      <c r="AH162" s="18"/>
      <c r="AI162" s="18"/>
      <c r="AJ162" s="18"/>
      <c r="AK162" s="18"/>
      <c r="AL162" s="18"/>
      <c r="AM162" s="18"/>
      <c r="AN162" s="18"/>
      <c r="AO162" s="18"/>
      <c r="AP162" s="18"/>
      <c r="AQ162" s="52">
        <v>42901</v>
      </c>
      <c r="AR162" s="53" t="s">
        <v>44</v>
      </c>
      <c r="AS162" s="53">
        <v>100</v>
      </c>
      <c r="AT162" s="53">
        <v>205</v>
      </c>
      <c r="AU162" s="53">
        <v>95</v>
      </c>
      <c r="AV162" s="53">
        <v>1560</v>
      </c>
      <c r="AW162" s="53">
        <v>73.63</v>
      </c>
      <c r="AX162" s="53">
        <v>0.74</v>
      </c>
      <c r="AY162" s="53">
        <v>74.37</v>
      </c>
      <c r="AZ162" s="54">
        <v>0.99502487562189057</v>
      </c>
      <c r="BA162" s="53">
        <v>2.9000000000000001E-2</v>
      </c>
      <c r="BB162" s="53"/>
      <c r="BC162" s="53">
        <v>0.87</v>
      </c>
      <c r="BD162" s="55" t="s">
        <v>48</v>
      </c>
    </row>
    <row r="163" spans="2:56" ht="10.5" x14ac:dyDescent="0.2">
      <c r="B163" s="15">
        <v>43728</v>
      </c>
      <c r="C163" s="1" t="s">
        <v>131</v>
      </c>
      <c r="D163" s="1">
        <v>13</v>
      </c>
      <c r="E163" s="1">
        <f>Table_Query_from_OINTLYP134567891011125934[[#This Row],[CHOKE_1]]+1.13</f>
        <v>101.13</v>
      </c>
      <c r="F163" s="1">
        <f>Table_Query_from_OINTLYP134567891011125934[[#This Row],[THP]]+37</f>
        <v>241.5</v>
      </c>
      <c r="G163" s="1">
        <v>85.5</v>
      </c>
      <c r="H163" s="1">
        <f>Table_Query_from_OINTLYP134567891011125934[[#This Row],[CASING_A]]+73</f>
        <v>1214.7</v>
      </c>
      <c r="I163" s="1">
        <f>Table_Query_from_OINTLYP134567891011125934[[#This Row],[OIL]]+134</f>
        <v>169.1</v>
      </c>
      <c r="J163" s="1">
        <f>Table_Query_from_OINTLYP134567891011125934[[#This Row],[WATER]]+4.51</f>
        <v>4.91</v>
      </c>
      <c r="K163" s="1">
        <f>Table_Query_from_OINTLYP134567891011125934[[#This Row],[LIQUID]]+328</f>
        <v>363.5</v>
      </c>
      <c r="L163" s="165">
        <f>Table_Query_from_OINTLYP134567891011125934[[#This Row],[WATERCUT_PCT]]+3.987</f>
        <v>5.1137605633802821</v>
      </c>
      <c r="M163" s="1">
        <f>Table_Query_from_OINTLYP134567891011125934[[#This Row],[GAS]]+2.632</f>
        <v>2.7720000000000002</v>
      </c>
      <c r="N163" s="1">
        <f>Table_Query_from_OINTLYP1345678910111259342[[#This Row],[GAS]]+Table_Query_from_OINTLYP1345678910111259342[[#This Row],[GAS_LIFT_RATE]]</f>
        <v>3.3240000000000003</v>
      </c>
      <c r="O163" s="1">
        <f>Table_Query_from_OINTLYP134567891011125934[[#This Row],[GAS_LIFT_RATE]]+0.542</f>
        <v>0.55200000000000005</v>
      </c>
      <c r="P163" s="1"/>
      <c r="Q163" s="16">
        <f>Table_Query_from_OINTLYP1345678910111259342[[#This Row],[GAS]]/Table_Query_from_OINTLYP1345678910111259342[[#This Row],[OIL]]*10^6</f>
        <v>16392.667060910706</v>
      </c>
      <c r="R163" s="16">
        <f>Table_Query_from_OINTLYP1345678910111259342[[#This Row],[WATER]]/Table_Query_from_OINTLYP1345678910111259342[[#This Row],[GAS]]</f>
        <v>1.7712842712842711</v>
      </c>
      <c r="S163" s="16">
        <f>Table_Query_from_OINTLYP1345678910111259342[[#This Row],[LIQUID]]/Table_Query_from_OINTLYP1345678910111259342[[#This Row],[GAS]]</f>
        <v>131.13275613275613</v>
      </c>
      <c r="T163" s="1"/>
      <c r="U163" s="3">
        <f>Table_Query_from_OINTLYP1345678910111259342[[#This Row],[GAS]]*1000</f>
        <v>2772.0000000000005</v>
      </c>
      <c r="V163" s="4">
        <f>Table_Query_from_OINTLYP1345678910111259342[[#This Row],[GAS_LIFT_RATE]]*1000</f>
        <v>552</v>
      </c>
      <c r="W163" s="4"/>
      <c r="X163" s="4"/>
      <c r="Y163" s="4"/>
      <c r="AC163" s="112"/>
      <c r="AD163" s="18"/>
      <c r="AE163" s="18"/>
      <c r="AF163" s="18"/>
      <c r="AG163" s="18"/>
      <c r="AH163" s="18"/>
      <c r="AI163" s="18"/>
      <c r="AJ163" s="18"/>
      <c r="AK163" s="18"/>
      <c r="AL163" s="18"/>
      <c r="AM163" s="18"/>
      <c r="AN163" s="18"/>
      <c r="AO163" s="18"/>
      <c r="AP163" s="18"/>
      <c r="AQ163" s="56">
        <v>42915</v>
      </c>
      <c r="AR163" s="57" t="s">
        <v>44</v>
      </c>
      <c r="AS163" s="57">
        <v>100</v>
      </c>
      <c r="AT163" s="57">
        <v>236</v>
      </c>
      <c r="AU163" s="57">
        <v>109</v>
      </c>
      <c r="AV163" s="57">
        <v>1604</v>
      </c>
      <c r="AW163" s="57">
        <v>295.57</v>
      </c>
      <c r="AX163" s="57">
        <v>2.99</v>
      </c>
      <c r="AY163" s="57">
        <v>298.56</v>
      </c>
      <c r="AZ163" s="58">
        <v>1.0014737406216505</v>
      </c>
      <c r="BA163" s="57">
        <v>0.11799999999999999</v>
      </c>
      <c r="BB163" s="57"/>
      <c r="BC163" s="57">
        <v>0.88</v>
      </c>
      <c r="BD163" s="59" t="s">
        <v>49</v>
      </c>
    </row>
    <row r="164" spans="2:56" ht="10.5" x14ac:dyDescent="0.2">
      <c r="B164" s="15">
        <v>43754</v>
      </c>
      <c r="C164" s="1" t="s">
        <v>131</v>
      </c>
      <c r="D164" s="1">
        <v>25</v>
      </c>
      <c r="E164" s="1">
        <f>Table_Query_from_OINTLYP134567891011125934[[#This Row],[CHOKE_1]]+1.13</f>
        <v>101.13</v>
      </c>
      <c r="F164" s="1">
        <f>Table_Query_from_OINTLYP134567891011125934[[#This Row],[THP]]+37</f>
        <v>245.9</v>
      </c>
      <c r="G164" s="1">
        <v>88.3</v>
      </c>
      <c r="H164" s="1">
        <f>Table_Query_from_OINTLYP134567891011125934[[#This Row],[CASING_A]]+73</f>
        <v>1358</v>
      </c>
      <c r="I164" s="1">
        <f>Table_Query_from_OINTLYP134567891011125934[[#This Row],[OIL]]+134</f>
        <v>165</v>
      </c>
      <c r="J164" s="1">
        <f>Table_Query_from_OINTLYP134567891011125934[[#This Row],[WATER]]+4.51</f>
        <v>6.51</v>
      </c>
      <c r="K164" s="1">
        <f>Table_Query_from_OINTLYP134567891011125934[[#This Row],[LIQUID]]+328</f>
        <v>361</v>
      </c>
      <c r="L164" s="165">
        <f>Table_Query_from_OINTLYP134567891011125934[[#This Row],[WATERCUT_PCT]]+3.987</f>
        <v>10.047606060606061</v>
      </c>
      <c r="M164" s="1">
        <f>Table_Query_from_OINTLYP134567891011125934[[#This Row],[GAS]]+2.632</f>
        <v>2.6630000000000003</v>
      </c>
      <c r="N164" s="1">
        <f>Table_Query_from_OINTLYP1345678910111259342[[#This Row],[GAS]]+Table_Query_from_OINTLYP1345678910111259342[[#This Row],[GAS_LIFT_RATE]]</f>
        <v>3.2180000000000004</v>
      </c>
      <c r="O164" s="1">
        <f>Table_Query_from_OINTLYP134567891011125934[[#This Row],[GAS_LIFT_RATE]]+0.542</f>
        <v>0.55500000000000005</v>
      </c>
      <c r="P164" s="1"/>
      <c r="Q164" s="16">
        <f>Table_Query_from_OINTLYP1345678910111259342[[#This Row],[GAS]]/Table_Query_from_OINTLYP1345678910111259342[[#This Row],[OIL]]*10^6</f>
        <v>16139.39393939394</v>
      </c>
      <c r="R164" s="16">
        <f>Table_Query_from_OINTLYP1345678910111259342[[#This Row],[WATER]]/Table_Query_from_OINTLYP1345678910111259342[[#This Row],[GAS]]</f>
        <v>2.4446113405933154</v>
      </c>
      <c r="S164" s="16">
        <f>Table_Query_from_OINTLYP1345678910111259342[[#This Row],[LIQUID]]/Table_Query_from_OINTLYP1345678910111259342[[#This Row],[GAS]]</f>
        <v>135.56139692076604</v>
      </c>
      <c r="T164" s="1"/>
      <c r="U164" s="3">
        <f>Table_Query_from_OINTLYP1345678910111259342[[#This Row],[GAS]]*1000</f>
        <v>2663.0000000000005</v>
      </c>
      <c r="V164" s="4">
        <f>Table_Query_from_OINTLYP1345678910111259342[[#This Row],[GAS_LIFT_RATE]]*1000</f>
        <v>555</v>
      </c>
      <c r="W164" s="4"/>
      <c r="X164" s="4"/>
      <c r="Y164" s="4"/>
      <c r="AC164" s="112"/>
      <c r="AD164" s="18"/>
      <c r="AE164" s="18"/>
      <c r="AF164" s="18"/>
      <c r="AG164" s="18"/>
      <c r="AH164" s="18"/>
      <c r="AI164" s="18"/>
      <c r="AJ164" s="18"/>
      <c r="AK164" s="18"/>
      <c r="AL164" s="18"/>
      <c r="AM164" s="18"/>
      <c r="AN164" s="18"/>
      <c r="AO164" s="18"/>
      <c r="AP164" s="18"/>
      <c r="AQ164" s="60">
        <v>42925</v>
      </c>
      <c r="AR164" s="61" t="s">
        <v>44</v>
      </c>
      <c r="AS164" s="61">
        <v>100</v>
      </c>
      <c r="AT164" s="61">
        <v>193</v>
      </c>
      <c r="AU164" s="61">
        <v>92.3</v>
      </c>
      <c r="AV164" s="61">
        <v>1603</v>
      </c>
      <c r="AW164" s="61">
        <v>55.71</v>
      </c>
      <c r="AX164" s="61">
        <v>0</v>
      </c>
      <c r="AY164" s="61">
        <v>55.71</v>
      </c>
      <c r="AZ164" s="62">
        <v>0</v>
      </c>
      <c r="BA164" s="61">
        <v>2.1999999999999999E-2</v>
      </c>
      <c r="BB164" s="61"/>
      <c r="BC164" s="61">
        <v>0.85</v>
      </c>
      <c r="BD164" s="63" t="s">
        <v>50</v>
      </c>
    </row>
    <row r="165" spans="2:56" ht="10.5" x14ac:dyDescent="0.2">
      <c r="B165" s="15">
        <v>43838</v>
      </c>
      <c r="C165" s="1" t="s">
        <v>131</v>
      </c>
      <c r="D165" s="1">
        <v>18</v>
      </c>
      <c r="E165" s="1">
        <f>Table_Query_from_OINTLYP134567891011125934[[#This Row],[CHOKE_1]]+1.13</f>
        <v>101.13</v>
      </c>
      <c r="F165" s="1">
        <f>Table_Query_from_OINTLYP134567891011125934[[#This Row],[THP]]+37</f>
        <v>246</v>
      </c>
      <c r="G165" s="1">
        <v>93</v>
      </c>
      <c r="H165" s="1">
        <f>Table_Query_from_OINTLYP134567891011125934[[#This Row],[CASING_A]]+73</f>
        <v>1323</v>
      </c>
      <c r="I165" s="1">
        <f>Table_Query_from_OINTLYP134567891011125934[[#This Row],[OIL]]+134</f>
        <v>230.1</v>
      </c>
      <c r="J165" s="1">
        <f>Table_Query_from_OINTLYP134567891011125934[[#This Row],[WATER]]+4.51</f>
        <v>5.51</v>
      </c>
      <c r="K165" s="1">
        <f>Table_Query_from_OINTLYP134567891011125934[[#This Row],[LIQUID]]+328</f>
        <v>425.1</v>
      </c>
      <c r="L165" s="165">
        <f>Table_Query_from_OINTLYP134567891011125934[[#This Row],[WATERCUT_PCT]]+3.987</f>
        <v>5.0168661174047378</v>
      </c>
      <c r="M165" s="1">
        <f>Table_Query_from_OINTLYP134567891011125934[[#This Row],[GAS]]+2.632</f>
        <v>3.012</v>
      </c>
      <c r="N165" s="1">
        <f>Table_Query_from_OINTLYP1345678910111259342[[#This Row],[GAS]]+Table_Query_from_OINTLYP1345678910111259342[[#This Row],[GAS_LIFT_RATE]]</f>
        <v>5.8740000000000006</v>
      </c>
      <c r="O165" s="1">
        <f>Table_Query_from_OINTLYP134567891011125934[[#This Row],[GAS_LIFT_RATE]]+0.542</f>
        <v>2.8620000000000001</v>
      </c>
      <c r="P165" s="1"/>
      <c r="Q165" s="16">
        <f>Table_Query_from_OINTLYP1345678910111259342[[#This Row],[GAS]]/Table_Query_from_OINTLYP1345678910111259342[[#This Row],[OIL]]*10^6</f>
        <v>13089.960886571056</v>
      </c>
      <c r="R165" s="16">
        <f>Table_Query_from_OINTLYP1345678910111259342[[#This Row],[WATER]]/Table_Query_from_OINTLYP1345678910111259342[[#This Row],[GAS]]</f>
        <v>1.8293492695883133</v>
      </c>
      <c r="S165" s="16">
        <f>Table_Query_from_OINTLYP1345678910111259342[[#This Row],[LIQUID]]/Table_Query_from_OINTLYP1345678910111259342[[#This Row],[GAS]]</f>
        <v>141.13545816733068</v>
      </c>
      <c r="T165" s="1"/>
      <c r="U165" s="3">
        <f>Table_Query_from_OINTLYP1345678910111259342[[#This Row],[GAS]]*1000</f>
        <v>3012</v>
      </c>
      <c r="V165" s="4">
        <f>Table_Query_from_OINTLYP1345678910111259342[[#This Row],[GAS_LIFT_RATE]]*1000</f>
        <v>2862</v>
      </c>
      <c r="W165" s="4"/>
      <c r="X165" s="4"/>
      <c r="Y165" s="4"/>
      <c r="AC165" s="112"/>
      <c r="AD165" s="18"/>
      <c r="AE165" s="18"/>
      <c r="AF165" s="18"/>
      <c r="AG165" s="18"/>
      <c r="AH165" s="18"/>
      <c r="AI165" s="18"/>
      <c r="AJ165" s="18"/>
      <c r="AK165" s="18"/>
      <c r="AL165" s="18"/>
      <c r="AM165" s="18"/>
      <c r="AN165" s="18"/>
      <c r="AO165" s="18"/>
      <c r="AP165" s="18"/>
      <c r="AQ165" s="64">
        <v>42928</v>
      </c>
      <c r="AR165" s="65" t="s">
        <v>44</v>
      </c>
      <c r="AS165" s="65">
        <v>100</v>
      </c>
      <c r="AT165" s="65">
        <v>196</v>
      </c>
      <c r="AU165" s="65">
        <v>93</v>
      </c>
      <c r="AV165" s="65">
        <v>1645</v>
      </c>
      <c r="AW165" s="65">
        <v>109</v>
      </c>
      <c r="AX165" s="65">
        <v>0</v>
      </c>
      <c r="AY165" s="65">
        <v>109</v>
      </c>
      <c r="AZ165" s="66">
        <v>0</v>
      </c>
      <c r="BA165" s="65">
        <v>4.3999999999999997E-2</v>
      </c>
      <c r="BB165" s="65"/>
      <c r="BC165" s="65">
        <v>1.04</v>
      </c>
      <c r="BD165" s="67" t="s">
        <v>51</v>
      </c>
    </row>
    <row r="166" spans="2:56" ht="10.5" x14ac:dyDescent="0.2">
      <c r="B166" s="15">
        <v>43879</v>
      </c>
      <c r="C166" s="1" t="s">
        <v>131</v>
      </c>
      <c r="D166" s="1">
        <v>20</v>
      </c>
      <c r="E166" s="1">
        <f>Table_Query_from_OINTLYP134567891011125934[[#This Row],[CHOKE_1]]+1.13</f>
        <v>101.13</v>
      </c>
      <c r="F166" s="1">
        <f>Table_Query_from_OINTLYP134567891011125934[[#This Row],[THP]]+37</f>
        <v>242</v>
      </c>
      <c r="G166" s="1">
        <v>87.4</v>
      </c>
      <c r="H166" s="1">
        <f>Table_Query_from_OINTLYP134567891011125934[[#This Row],[CASING_A]]+73</f>
        <v>1447</v>
      </c>
      <c r="I166" s="1">
        <f>Table_Query_from_OINTLYP134567891011125934[[#This Row],[OIL]]+134</f>
        <v>180.6</v>
      </c>
      <c r="J166" s="1">
        <f>Table_Query_from_OINTLYP134567891011125934[[#This Row],[WATER]]+4.51</f>
        <v>20.009999999999998</v>
      </c>
      <c r="K166" s="1">
        <f>Table_Query_from_OINTLYP134567891011125934[[#This Row],[LIQUID]]+328</f>
        <v>390.1</v>
      </c>
      <c r="L166" s="165">
        <f>Table_Query_from_OINTLYP134567891011125934[[#This Row],[WATERCUT_PCT]]+3.987</f>
        <v>28.946742351046701</v>
      </c>
      <c r="M166" s="1">
        <f>Table_Query_from_OINTLYP134567891011125934[[#This Row],[GAS]]+2.632</f>
        <v>2.9220000000000002</v>
      </c>
      <c r="N166" s="1">
        <f>Table_Query_from_OINTLYP1345678910111259342[[#This Row],[GAS]]+Table_Query_from_OINTLYP1345678910111259342[[#This Row],[GAS_LIFT_RATE]]</f>
        <v>3.6840000000000002</v>
      </c>
      <c r="O166" s="1">
        <f>Table_Query_from_OINTLYP134567891011125934[[#This Row],[GAS_LIFT_RATE]]+0.542</f>
        <v>0.76200000000000001</v>
      </c>
      <c r="P166" s="1"/>
      <c r="Q166" s="16">
        <f>Table_Query_from_OINTLYP1345678910111259342[[#This Row],[GAS]]/Table_Query_from_OINTLYP1345678910111259342[[#This Row],[OIL]]*10^6</f>
        <v>16179.401993355485</v>
      </c>
      <c r="R166" s="16">
        <f>Table_Query_from_OINTLYP1345678910111259342[[#This Row],[WATER]]/Table_Query_from_OINTLYP1345678910111259342[[#This Row],[GAS]]</f>
        <v>6.8480492813141671</v>
      </c>
      <c r="S166" s="16">
        <f>Table_Query_from_OINTLYP1345678910111259342[[#This Row],[LIQUID]]/Table_Query_from_OINTLYP1345678910111259342[[#This Row],[GAS]]</f>
        <v>133.5044490075291</v>
      </c>
      <c r="T166" s="1"/>
      <c r="U166" s="3">
        <f>Table_Query_from_OINTLYP1345678910111259342[[#This Row],[GAS]]*1000</f>
        <v>2922</v>
      </c>
      <c r="V166" s="4">
        <f>Table_Query_from_OINTLYP1345678910111259342[[#This Row],[GAS_LIFT_RATE]]*1000</f>
        <v>762</v>
      </c>
      <c r="W166" s="4"/>
      <c r="X166" s="4"/>
      <c r="Y166" s="4"/>
      <c r="AC166" s="112"/>
      <c r="AD166" s="18"/>
      <c r="AE166" s="18"/>
      <c r="AF166" s="18"/>
      <c r="AG166" s="18"/>
      <c r="AH166" s="18"/>
      <c r="AI166" s="18"/>
      <c r="AJ166" s="18"/>
      <c r="AK166" s="18"/>
      <c r="AL166" s="18"/>
      <c r="AM166" s="18"/>
      <c r="AN166" s="18"/>
      <c r="AO166" s="18"/>
      <c r="AP166" s="18"/>
      <c r="AQ166" s="68">
        <v>42931</v>
      </c>
      <c r="AR166" s="69" t="s">
        <v>44</v>
      </c>
      <c r="AS166" s="69">
        <v>100</v>
      </c>
      <c r="AT166" s="69">
        <v>190</v>
      </c>
      <c r="AU166" s="69">
        <v>94</v>
      </c>
      <c r="AV166" s="69">
        <v>1445</v>
      </c>
      <c r="AW166" s="69">
        <v>99.6</v>
      </c>
      <c r="AX166" s="69">
        <v>0</v>
      </c>
      <c r="AY166" s="69">
        <v>99.6</v>
      </c>
      <c r="AZ166" s="70">
        <v>0</v>
      </c>
      <c r="BA166" s="69">
        <v>0.04</v>
      </c>
      <c r="BB166" s="69"/>
      <c r="BC166" s="69">
        <v>1.48</v>
      </c>
      <c r="BD166" s="71" t="s">
        <v>69</v>
      </c>
    </row>
    <row r="167" spans="2:56" ht="10.5" x14ac:dyDescent="0.2">
      <c r="B167" s="15">
        <v>43921</v>
      </c>
      <c r="C167" s="1" t="s">
        <v>131</v>
      </c>
      <c r="D167" s="1">
        <v>24</v>
      </c>
      <c r="E167" s="1">
        <f>Table_Query_from_OINTLYP134567891011125934[[#This Row],[CHOKE_1]]+1.13</f>
        <v>101.13</v>
      </c>
      <c r="F167" s="1">
        <f>Table_Query_from_OINTLYP134567891011125934[[#This Row],[THP]]+37</f>
        <v>134</v>
      </c>
      <c r="G167" s="1">
        <v>80</v>
      </c>
      <c r="H167" s="1">
        <f>Table_Query_from_OINTLYP134567891011125934[[#This Row],[CASING_A]]+73</f>
        <v>1474</v>
      </c>
      <c r="I167" s="1">
        <f>Table_Query_from_OINTLYP134567891011125934[[#This Row],[OIL]]+134</f>
        <v>135.69999999999999</v>
      </c>
      <c r="J167" s="1">
        <f>Table_Query_from_OINTLYP134567891011125934[[#This Row],[WATER]]+4.51</f>
        <v>5.1099999999999994</v>
      </c>
      <c r="K167" s="1">
        <f>Table_Query_from_OINTLYP134567891011125934[[#This Row],[LIQUID]]+328</f>
        <v>330.3</v>
      </c>
      <c r="L167" s="165">
        <f>Table_Query_from_OINTLYP134567891011125934[[#This Row],[WATERCUT_PCT]]+3.987</f>
        <v>30.073956521739127</v>
      </c>
      <c r="M167" s="1">
        <f>Table_Query_from_OINTLYP134567891011125934[[#This Row],[GAS]]+2.632</f>
        <v>2.6419999999999999</v>
      </c>
      <c r="N167" s="1">
        <f>Table_Query_from_OINTLYP1345678910111259342[[#This Row],[GAS]]+Table_Query_from_OINTLYP1345678910111259342[[#This Row],[GAS_LIFT_RATE]]</f>
        <v>3.1840000000000002</v>
      </c>
      <c r="O167" s="1">
        <f>Table_Query_from_OINTLYP134567891011125934[[#This Row],[GAS_LIFT_RATE]]+0.542</f>
        <v>0.54200000000000004</v>
      </c>
      <c r="P167" s="1"/>
      <c r="Q167" s="16">
        <f>Table_Query_from_OINTLYP1345678910111259342[[#This Row],[GAS]]/Table_Query_from_OINTLYP1345678910111259342[[#This Row],[OIL]]*10^6</f>
        <v>19469.417833456155</v>
      </c>
      <c r="R167" s="16">
        <f>Table_Query_from_OINTLYP1345678910111259342[[#This Row],[WATER]]/Table_Query_from_OINTLYP1345678910111259342[[#This Row],[GAS]]</f>
        <v>1.9341408024224072</v>
      </c>
      <c r="S167" s="16">
        <f>Table_Query_from_OINTLYP1345678910111259342[[#This Row],[LIQUID]]/Table_Query_from_OINTLYP1345678910111259342[[#This Row],[GAS]]</f>
        <v>125.01892505677517</v>
      </c>
      <c r="T167" s="1"/>
      <c r="U167" s="3">
        <f>Table_Query_from_OINTLYP1345678910111259342[[#This Row],[GAS]]*1000</f>
        <v>2642</v>
      </c>
      <c r="V167" s="4">
        <f>Table_Query_from_OINTLYP1345678910111259342[[#This Row],[GAS_LIFT_RATE]]*1000</f>
        <v>542</v>
      </c>
      <c r="W167" s="4"/>
      <c r="X167" s="4"/>
      <c r="Y167" s="4"/>
      <c r="AC167" s="112"/>
      <c r="AD167" s="18"/>
      <c r="AE167" s="18"/>
      <c r="AF167" s="18"/>
      <c r="AG167" s="18"/>
      <c r="AH167" s="18"/>
      <c r="AI167" s="18"/>
      <c r="AJ167" s="18"/>
      <c r="AK167" s="18"/>
      <c r="AL167" s="18"/>
      <c r="AM167" s="18"/>
      <c r="AN167" s="18"/>
      <c r="AO167" s="18"/>
      <c r="AP167" s="18"/>
      <c r="AQ167" s="64">
        <v>42946</v>
      </c>
      <c r="AR167" s="65" t="s">
        <v>44</v>
      </c>
      <c r="AS167" s="65">
        <v>100</v>
      </c>
      <c r="AT167" s="65">
        <v>189</v>
      </c>
      <c r="AU167" s="65">
        <v>92.3</v>
      </c>
      <c r="AV167" s="65">
        <v>1540</v>
      </c>
      <c r="AW167" s="65">
        <v>89.6</v>
      </c>
      <c r="AX167" s="65">
        <v>0</v>
      </c>
      <c r="AY167" s="65">
        <v>89.6</v>
      </c>
      <c r="AZ167" s="66">
        <v>0</v>
      </c>
      <c r="BA167" s="65">
        <v>3.5999999999999997E-2</v>
      </c>
      <c r="BB167" s="65"/>
      <c r="BC167" s="65">
        <v>0.77</v>
      </c>
      <c r="BD167" s="67" t="s">
        <v>52</v>
      </c>
    </row>
    <row r="168" spans="2:56" ht="10.5" x14ac:dyDescent="0.2">
      <c r="B168" s="15">
        <v>43947</v>
      </c>
      <c r="C168" s="1" t="s">
        <v>131</v>
      </c>
      <c r="D168" s="1">
        <v>13</v>
      </c>
      <c r="E168" s="1">
        <f>Table_Query_from_OINTLYP134567891011125934[[#This Row],[CHOKE_1]]+1.13</f>
        <v>101.13</v>
      </c>
      <c r="F168" s="1">
        <f>Table_Query_from_OINTLYP134567891011125934[[#This Row],[THP]]+37</f>
        <v>226</v>
      </c>
      <c r="G168" s="1">
        <v>86</v>
      </c>
      <c r="H168" s="1">
        <f>Table_Query_from_OINTLYP134567891011125934[[#This Row],[CASING_A]]+73</f>
        <v>1625</v>
      </c>
      <c r="I168" s="1">
        <f>Table_Query_from_OINTLYP134567891011125934[[#This Row],[OIL]]+134</f>
        <v>141</v>
      </c>
      <c r="J168" s="1">
        <f>Table_Query_from_OINTLYP134567891011125934[[#This Row],[WATER]]+4.51</f>
        <v>4.51</v>
      </c>
      <c r="K168" s="1">
        <f>Table_Query_from_OINTLYP134567891011125934[[#This Row],[LIQUID]]+328</f>
        <v>335</v>
      </c>
      <c r="L168" s="165">
        <f>Table_Query_from_OINTLYP134567891011125934[[#This Row],[WATERCUT_PCT]]+3.987</f>
        <v>3.9870000000000001</v>
      </c>
      <c r="M168" s="1">
        <f>Table_Query_from_OINTLYP134567891011125934[[#This Row],[GAS]]+2.632</f>
        <v>2.6392000000000002</v>
      </c>
      <c r="N168" s="1">
        <f>Table_Query_from_OINTLYP1345678910111259342[[#This Row],[GAS]]+Table_Query_from_OINTLYP1345678910111259342[[#This Row],[GAS_LIFT_RATE]]</f>
        <v>3.1812000000000005</v>
      </c>
      <c r="O168" s="1">
        <f>Table_Query_from_OINTLYP134567891011125934[[#This Row],[GAS_LIFT_RATE]]+0.542</f>
        <v>0.54200000000000004</v>
      </c>
      <c r="P168" s="1"/>
      <c r="Q168" s="16">
        <f>Table_Query_from_OINTLYP1345678910111259342[[#This Row],[GAS]]/Table_Query_from_OINTLYP1345678910111259342[[#This Row],[OIL]]*10^6</f>
        <v>18717.7304964539</v>
      </c>
      <c r="R168" s="16">
        <f>Table_Query_from_OINTLYP1345678910111259342[[#This Row],[WATER]]/Table_Query_from_OINTLYP1345678910111259342[[#This Row],[GAS]]</f>
        <v>1.708851167020309</v>
      </c>
      <c r="S168" s="16">
        <f>Table_Query_from_OINTLYP1345678910111259342[[#This Row],[LIQUID]]/Table_Query_from_OINTLYP1345678910111259342[[#This Row],[GAS]]</f>
        <v>126.93240375871476</v>
      </c>
      <c r="T168" s="1"/>
      <c r="U168" s="3">
        <f>Table_Query_from_OINTLYP1345678910111259342[[#This Row],[GAS]]*1000</f>
        <v>2639.2000000000003</v>
      </c>
      <c r="V168" s="4">
        <f>Table_Query_from_OINTLYP1345678910111259342[[#This Row],[GAS_LIFT_RATE]]*1000</f>
        <v>542</v>
      </c>
      <c r="W168" s="4"/>
      <c r="X168" s="4"/>
      <c r="Y168" s="4"/>
      <c r="AC168" s="112"/>
      <c r="AD168" s="18"/>
      <c r="AE168" s="18"/>
      <c r="AF168" s="18"/>
      <c r="AG168" s="18"/>
      <c r="AH168" s="18"/>
      <c r="AI168" s="18"/>
      <c r="AJ168" s="18"/>
      <c r="AK168" s="18"/>
      <c r="AL168" s="18"/>
      <c r="AM168" s="18"/>
      <c r="AN168" s="18"/>
      <c r="AO168" s="18"/>
      <c r="AP168" s="18"/>
      <c r="AQ168" s="68">
        <v>42956</v>
      </c>
      <c r="AR168" s="69" t="s">
        <v>44</v>
      </c>
      <c r="AS168" s="69">
        <v>100</v>
      </c>
      <c r="AT168" s="69">
        <v>192</v>
      </c>
      <c r="AU168" s="69">
        <v>92</v>
      </c>
      <c r="AV168" s="69">
        <v>1574</v>
      </c>
      <c r="AW168" s="69">
        <v>79.53</v>
      </c>
      <c r="AX168" s="69">
        <v>0</v>
      </c>
      <c r="AY168" s="69">
        <v>79.53</v>
      </c>
      <c r="AZ168" s="70">
        <v>0</v>
      </c>
      <c r="BA168" s="69">
        <v>3.2000000000000001E-2</v>
      </c>
      <c r="BB168" s="69"/>
      <c r="BC168" s="69">
        <v>0.83</v>
      </c>
      <c r="BD168" s="71" t="s">
        <v>53</v>
      </c>
    </row>
    <row r="169" spans="2:56" ht="10.5" x14ac:dyDescent="0.2">
      <c r="B169" s="15">
        <v>43978</v>
      </c>
      <c r="C169" s="1" t="s">
        <v>131</v>
      </c>
      <c r="D169" s="1">
        <v>27.5</v>
      </c>
      <c r="E169" s="1">
        <f>Table_Query_from_OINTLYP134567891011125934[[#This Row],[CHOKE_1]]+1.13</f>
        <v>101.13</v>
      </c>
      <c r="F169" s="1">
        <f>Table_Query_from_OINTLYP134567891011125934[[#This Row],[THP]]+37</f>
        <v>226</v>
      </c>
      <c r="G169" s="1">
        <v>85</v>
      </c>
      <c r="H169" s="1">
        <f>Table_Query_from_OINTLYP134567891011125934[[#This Row],[CASING_A]]+73</f>
        <v>1488</v>
      </c>
      <c r="I169" s="1">
        <f>Table_Query_from_OINTLYP134567891011125934[[#This Row],[OIL]]+134</f>
        <v>134</v>
      </c>
      <c r="J169" s="1">
        <f>Table_Query_from_OINTLYP134567891011125934[[#This Row],[WATER]]+4.51</f>
        <v>4.51</v>
      </c>
      <c r="K169" s="1">
        <f>Table_Query_from_OINTLYP134567891011125934[[#This Row],[LIQUID]]+328</f>
        <v>328</v>
      </c>
      <c r="L169" s="165">
        <f>Table_Query_from_OINTLYP134567891011125934[[#This Row],[WATERCUT_PCT]]+3.987</f>
        <v>3.9870000000000001</v>
      </c>
      <c r="M169" s="1">
        <f>Table_Query_from_OINTLYP134567891011125934[[#This Row],[GAS]]+2.632</f>
        <v>2.6320000000000001</v>
      </c>
      <c r="N169" s="1">
        <f>Table_Query_from_OINTLYP1345678910111259342[[#This Row],[GAS]]+Table_Query_from_OINTLYP1345678910111259342[[#This Row],[GAS_LIFT_RATE]]</f>
        <v>3.1740000000000004</v>
      </c>
      <c r="O169" s="1">
        <f>Table_Query_from_OINTLYP134567891011125934[[#This Row],[GAS_LIFT_RATE]]+0.542</f>
        <v>0.54200000000000004</v>
      </c>
      <c r="P169" s="1"/>
      <c r="Q169" s="16">
        <f>Table_Query_from_OINTLYP1345678910111259342[[#This Row],[GAS]]/Table_Query_from_OINTLYP1345678910111259342[[#This Row],[OIL]]*10^6</f>
        <v>19641.791044776121</v>
      </c>
      <c r="R169" s="16">
        <f>Table_Query_from_OINTLYP1345678910111259342[[#This Row],[WATER]]/Table_Query_from_OINTLYP1345678910111259342[[#This Row],[GAS]]</f>
        <v>1.7135258358662613</v>
      </c>
      <c r="S169" s="16">
        <f>Table_Query_from_OINTLYP1345678910111259342[[#This Row],[LIQUID]]/Table_Query_from_OINTLYP1345678910111259342[[#This Row],[GAS]]</f>
        <v>124.62006079027356</v>
      </c>
      <c r="T169" s="1"/>
      <c r="U169" s="3">
        <f>Table_Query_from_OINTLYP1345678910111259342[[#This Row],[GAS]]*1000</f>
        <v>2632</v>
      </c>
      <c r="V169" s="4">
        <f>Table_Query_from_OINTLYP1345678910111259342[[#This Row],[GAS_LIFT_RATE]]*1000</f>
        <v>542</v>
      </c>
      <c r="W169" s="4"/>
      <c r="X169" s="4"/>
      <c r="Y169" s="4"/>
      <c r="AC169" s="112"/>
      <c r="AD169" s="18"/>
      <c r="AE169" s="18"/>
      <c r="AF169" s="18"/>
      <c r="AG169" s="18"/>
      <c r="AH169" s="18"/>
      <c r="AI169" s="18"/>
      <c r="AJ169" s="18"/>
      <c r="AK169" s="18"/>
      <c r="AL169" s="18"/>
      <c r="AM169" s="18"/>
      <c r="AN169" s="18"/>
      <c r="AO169" s="18"/>
      <c r="AP169" s="18"/>
      <c r="AQ169" s="72">
        <v>42963</v>
      </c>
      <c r="AR169" s="73" t="s">
        <v>44</v>
      </c>
      <c r="AS169" s="73">
        <v>100</v>
      </c>
      <c r="AT169" s="73">
        <v>200.5</v>
      </c>
      <c r="AU169" s="73">
        <v>99</v>
      </c>
      <c r="AV169" s="73">
        <v>1309.79</v>
      </c>
      <c r="AW169" s="73">
        <v>153.87</v>
      </c>
      <c r="AX169" s="73">
        <v>0</v>
      </c>
      <c r="AY169" s="73">
        <v>153.87</v>
      </c>
      <c r="AZ169" s="74">
        <v>0</v>
      </c>
      <c r="BA169" s="73">
        <v>6.2E-2</v>
      </c>
      <c r="BB169" s="73"/>
      <c r="BC169" s="73">
        <v>4.79</v>
      </c>
      <c r="BD169" s="75" t="s">
        <v>54</v>
      </c>
    </row>
    <row r="170" spans="2:56" ht="10.5" x14ac:dyDescent="0.2">
      <c r="B170" s="15">
        <v>44029</v>
      </c>
      <c r="C170" s="1" t="s">
        <v>131</v>
      </c>
      <c r="D170" s="1">
        <v>19</v>
      </c>
      <c r="E170" s="1">
        <f>Table_Query_from_OINTLYP134567891011125934[[#This Row],[CHOKE_1]]+1.13</f>
        <v>101.13</v>
      </c>
      <c r="F170" s="1">
        <f>Table_Query_from_OINTLYP134567891011125934[[#This Row],[THP]]+37</f>
        <v>228</v>
      </c>
      <c r="G170" s="1">
        <v>89</v>
      </c>
      <c r="H170" s="1">
        <f>Table_Query_from_OINTLYP134567891011125934[[#This Row],[CASING_A]]+73</f>
        <v>1599</v>
      </c>
      <c r="I170" s="1">
        <f>Table_Query_from_OINTLYP134567891011125934[[#This Row],[OIL]]+134</f>
        <v>135.72</v>
      </c>
      <c r="J170" s="1">
        <f>Table_Query_from_OINTLYP134567891011125934[[#This Row],[WATER]]+4.51</f>
        <v>4.51</v>
      </c>
      <c r="K170" s="1">
        <f>Table_Query_from_OINTLYP134567891011125934[[#This Row],[LIQUID]]+328</f>
        <v>329.72</v>
      </c>
      <c r="L170" s="165">
        <f>Table_Query_from_OINTLYP134567891011125934[[#This Row],[WATERCUT_PCT]]+3.987</f>
        <v>3.9870000000000001</v>
      </c>
      <c r="M170" s="1">
        <f>Table_Query_from_OINTLYP134567891011125934[[#This Row],[GAS]]+2.632</f>
        <v>2.6320000000000001</v>
      </c>
      <c r="N170" s="1">
        <f>Table_Query_from_OINTLYP1345678910111259342[[#This Row],[GAS]]+Table_Query_from_OINTLYP1345678910111259342[[#This Row],[GAS_LIFT_RATE]]</f>
        <v>3.1740000000000004</v>
      </c>
      <c r="O170" s="1">
        <f>Table_Query_from_OINTLYP134567891011125934[[#This Row],[GAS_LIFT_RATE]]+0.542</f>
        <v>0.54200000000000004</v>
      </c>
      <c r="P170" s="1"/>
      <c r="Q170" s="16">
        <f>Table_Query_from_OINTLYP1345678910111259342[[#This Row],[GAS]]/Table_Query_from_OINTLYP1345678910111259342[[#This Row],[OIL]]*10^6</f>
        <v>19392.867668729741</v>
      </c>
      <c r="R170" s="16">
        <f>Table_Query_from_OINTLYP1345678910111259342[[#This Row],[WATER]]/Table_Query_from_OINTLYP1345678910111259342[[#This Row],[GAS]]</f>
        <v>1.7135258358662613</v>
      </c>
      <c r="S170" s="16">
        <f>Table_Query_from_OINTLYP1345678910111259342[[#This Row],[LIQUID]]/Table_Query_from_OINTLYP1345678910111259342[[#This Row],[GAS]]</f>
        <v>125.27355623100304</v>
      </c>
      <c r="T170" s="1"/>
      <c r="U170" s="3">
        <f>Table_Query_from_OINTLYP1345678910111259342[[#This Row],[GAS]]*1000</f>
        <v>2632</v>
      </c>
      <c r="V170" s="4">
        <f>Table_Query_from_OINTLYP1345678910111259342[[#This Row],[GAS_LIFT_RATE]]*1000</f>
        <v>542</v>
      </c>
      <c r="W170" s="4"/>
      <c r="X170" s="4"/>
      <c r="Y170" s="4"/>
      <c r="AC170" s="112"/>
      <c r="AD170" s="18"/>
      <c r="AE170" s="18"/>
      <c r="AF170" s="18"/>
      <c r="AG170" s="18"/>
      <c r="AH170" s="18"/>
      <c r="AI170" s="18"/>
      <c r="AJ170" s="18"/>
      <c r="AK170" s="18"/>
      <c r="AL170" s="18"/>
      <c r="AM170" s="18"/>
      <c r="AN170" s="18"/>
      <c r="AO170" s="18"/>
      <c r="AP170" s="18"/>
      <c r="AV170" s="4" t="s">
        <v>70</v>
      </c>
      <c r="AW170" s="4">
        <f>AW169-AW168</f>
        <v>74.34</v>
      </c>
      <c r="AX170" s="29"/>
      <c r="AY170" s="30"/>
      <c r="AZ170" s="29"/>
      <c r="BA170" s="29"/>
      <c r="BB170" s="29"/>
      <c r="BC170" s="31"/>
    </row>
    <row r="171" spans="2:56" ht="10.5" x14ac:dyDescent="0.2">
      <c r="B171" s="15">
        <v>44033</v>
      </c>
      <c r="C171" s="1" t="s">
        <v>131</v>
      </c>
      <c r="D171" s="1">
        <v>13</v>
      </c>
      <c r="E171" s="1">
        <f>Table_Query_from_OINTLYP134567891011125934[[#This Row],[CHOKE_1]]+1.13</f>
        <v>101.13</v>
      </c>
      <c r="F171" s="1">
        <f>Table_Query_from_OINTLYP134567891011125934[[#This Row],[THP]]+37</f>
        <v>228</v>
      </c>
      <c r="G171" s="1">
        <v>84</v>
      </c>
      <c r="H171" s="1">
        <f>Table_Query_from_OINTLYP134567891011125934[[#This Row],[CASING_A]]+73</f>
        <v>1734</v>
      </c>
      <c r="I171" s="1">
        <f>Table_Query_from_OINTLYP134567891011125934[[#This Row],[OIL]]+134</f>
        <v>204.6</v>
      </c>
      <c r="J171" s="1">
        <f>Table_Query_from_OINTLYP134567891011125934[[#This Row],[WATER]]+4.51</f>
        <v>5.91</v>
      </c>
      <c r="K171" s="1">
        <f>Table_Query_from_OINTLYP134567891011125934[[#This Row],[LIQUID]]+328</f>
        <v>400</v>
      </c>
      <c r="L171" s="165">
        <f>Table_Query_from_OINTLYP134567891011125934[[#This Row],[WATERCUT_PCT]]+3.987</f>
        <v>5.9314444444444447</v>
      </c>
      <c r="M171" s="1">
        <f>Table_Query_from_OINTLYP134567891011125934[[#This Row],[GAS]]+2.632</f>
        <v>2.9119999999999999</v>
      </c>
      <c r="N171" s="1">
        <f>Table_Query_from_OINTLYP1345678910111259342[[#This Row],[GAS]]+Table_Query_from_OINTLYP1345678910111259342[[#This Row],[GAS_LIFT_RATE]]</f>
        <v>7.6040000000000001</v>
      </c>
      <c r="O171" s="1">
        <f>Table_Query_from_OINTLYP134567891011125934[[#This Row],[GAS_LIFT_RATE]]+0.542</f>
        <v>4.6920000000000002</v>
      </c>
      <c r="P171" s="1"/>
      <c r="Q171" s="16">
        <f>Table_Query_from_OINTLYP1345678910111259342[[#This Row],[GAS]]/Table_Query_from_OINTLYP1345678910111259342[[#This Row],[OIL]]*10^6</f>
        <v>14232.649071358748</v>
      </c>
      <c r="R171" s="16">
        <f>Table_Query_from_OINTLYP1345678910111259342[[#This Row],[WATER]]/Table_Query_from_OINTLYP1345678910111259342[[#This Row],[GAS]]</f>
        <v>2.0295329670329672</v>
      </c>
      <c r="S171" s="16">
        <f>Table_Query_from_OINTLYP1345678910111259342[[#This Row],[LIQUID]]/Table_Query_from_OINTLYP1345678910111259342[[#This Row],[GAS]]</f>
        <v>137.36263736263737</v>
      </c>
      <c r="T171" s="1"/>
      <c r="U171" s="3">
        <f>Table_Query_from_OINTLYP1345678910111259342[[#This Row],[GAS]]*1000</f>
        <v>2912</v>
      </c>
      <c r="V171" s="4">
        <f>Table_Query_from_OINTLYP1345678910111259342[[#This Row],[GAS_LIFT_RATE]]*1000</f>
        <v>4692</v>
      </c>
      <c r="W171" s="4"/>
      <c r="X171" s="4"/>
      <c r="Y171" s="4"/>
      <c r="AC171" s="112"/>
      <c r="AD171" s="18"/>
      <c r="AE171" s="18"/>
      <c r="AF171" s="18"/>
      <c r="AG171" s="18"/>
      <c r="AH171" s="18"/>
      <c r="AI171" s="18"/>
      <c r="AJ171" s="18"/>
      <c r="AK171" s="18"/>
      <c r="AL171" s="18"/>
      <c r="AM171" s="18"/>
      <c r="AN171" s="18"/>
      <c r="AO171" s="18"/>
      <c r="AP171" s="18"/>
      <c r="AQ171" s="28"/>
      <c r="AR171" s="4" t="s">
        <v>71</v>
      </c>
      <c r="AS171" s="29" t="s">
        <v>72</v>
      </c>
      <c r="AT171" s="31" t="s">
        <v>73</v>
      </c>
      <c r="AU171" s="29"/>
    </row>
    <row r="172" spans="2:56" ht="10.5" x14ac:dyDescent="0.2">
      <c r="B172" s="15">
        <v>44034</v>
      </c>
      <c r="C172" s="1" t="s">
        <v>131</v>
      </c>
      <c r="D172" s="1">
        <v>24</v>
      </c>
      <c r="E172" s="1">
        <f>Table_Query_from_OINTLYP134567891011125934[[#This Row],[CHOKE_1]]+1.13</f>
        <v>101.13</v>
      </c>
      <c r="F172" s="1">
        <f>Table_Query_from_OINTLYP134567891011125934[[#This Row],[THP]]+37</f>
        <v>230</v>
      </c>
      <c r="G172" s="1">
        <v>91</v>
      </c>
      <c r="H172" s="1">
        <f>Table_Query_from_OINTLYP134567891011125934[[#This Row],[CASING_A]]+73</f>
        <v>1071</v>
      </c>
      <c r="I172" s="1">
        <f>Table_Query_from_OINTLYP134567891011125934[[#This Row],[OIL]]+134</f>
        <v>266.3</v>
      </c>
      <c r="J172" s="1">
        <f>Table_Query_from_OINTLYP134567891011125934[[#This Row],[WATER]]+4.51</f>
        <v>7.21</v>
      </c>
      <c r="K172" s="1">
        <f>Table_Query_from_OINTLYP134567891011125934[[#This Row],[LIQUID]]+328</f>
        <v>463</v>
      </c>
      <c r="L172" s="165">
        <f>Table_Query_from_OINTLYP134567891011125934[[#This Row],[WATERCUT_PCT]]+3.987</f>
        <v>5.9870000000000001</v>
      </c>
      <c r="M172" s="1">
        <f>Table_Query_from_OINTLYP134567891011125934[[#This Row],[GAS]]+2.632</f>
        <v>2.742</v>
      </c>
      <c r="N172" s="1">
        <f>Table_Query_from_OINTLYP1345678910111259342[[#This Row],[GAS]]+Table_Query_from_OINTLYP1345678910111259342[[#This Row],[GAS_LIFT_RATE]]</f>
        <v>5.5739999999999998</v>
      </c>
      <c r="O172" s="1">
        <f>Table_Query_from_OINTLYP134567891011125934[[#This Row],[GAS_LIFT_RATE]]+0.542</f>
        <v>2.8319999999999999</v>
      </c>
      <c r="P172" s="1"/>
      <c r="Q172" s="16">
        <f>Table_Query_from_OINTLYP1345678910111259342[[#This Row],[GAS]]/Table_Query_from_OINTLYP1345678910111259342[[#This Row],[OIL]]*10^6</f>
        <v>10296.657904618851</v>
      </c>
      <c r="R172" s="16">
        <f>Table_Query_from_OINTLYP1345678910111259342[[#This Row],[WATER]]/Table_Query_from_OINTLYP1345678910111259342[[#This Row],[GAS]]</f>
        <v>2.6294675419401896</v>
      </c>
      <c r="S172" s="16">
        <f>Table_Query_from_OINTLYP1345678910111259342[[#This Row],[LIQUID]]/Table_Query_from_OINTLYP1345678910111259342[[#This Row],[GAS]]</f>
        <v>168.85485047410648</v>
      </c>
      <c r="T172" s="1"/>
      <c r="U172" s="3">
        <f>Table_Query_from_OINTLYP1345678910111259342[[#This Row],[GAS]]*1000</f>
        <v>2742</v>
      </c>
      <c r="V172" s="4">
        <f>Table_Query_from_OINTLYP1345678910111259342[[#This Row],[GAS_LIFT_RATE]]*1000</f>
        <v>2832</v>
      </c>
      <c r="W172" s="4"/>
      <c r="X172" s="4"/>
      <c r="Y172" s="4"/>
      <c r="AC172" s="112"/>
      <c r="AD172" s="18"/>
      <c r="AE172" s="18"/>
      <c r="AF172" s="18"/>
      <c r="AG172" s="18"/>
      <c r="AH172" s="18"/>
      <c r="AI172" s="18"/>
      <c r="AJ172" s="18"/>
      <c r="AK172" s="18"/>
      <c r="AL172" s="18"/>
      <c r="AM172" s="18"/>
      <c r="AN172" s="18"/>
      <c r="AO172" s="18"/>
      <c r="AP172" s="18"/>
      <c r="AQ172" s="43" t="s">
        <v>74</v>
      </c>
      <c r="AR172" s="44">
        <f>AW159-AW162</f>
        <v>72.140000000000015</v>
      </c>
      <c r="AS172" s="4">
        <f>AQ162-AQ159</f>
        <v>34</v>
      </c>
      <c r="AT172" s="76">
        <f>AR172/AS172</f>
        <v>2.1217647058823532</v>
      </c>
    </row>
    <row r="173" spans="2:56" ht="10.5" x14ac:dyDescent="0.2">
      <c r="B173" s="15">
        <v>44045</v>
      </c>
      <c r="C173" s="1" t="s">
        <v>131</v>
      </c>
      <c r="D173" s="1">
        <v>26</v>
      </c>
      <c r="E173" s="1">
        <f>Table_Query_from_OINTLYP134567891011125934[[#This Row],[CHOKE_1]]+1.13</f>
        <v>101.13</v>
      </c>
      <c r="F173" s="1">
        <f>Table_Query_from_OINTLYP134567891011125934[[#This Row],[THP]]+37</f>
        <v>241</v>
      </c>
      <c r="G173" s="1">
        <v>94</v>
      </c>
      <c r="H173" s="1">
        <f>Table_Query_from_OINTLYP134567891011125934[[#This Row],[CASING_A]]+73</f>
        <v>1362</v>
      </c>
      <c r="I173" s="1">
        <f>Table_Query_from_OINTLYP134567891011125934[[#This Row],[OIL]]+134</f>
        <v>171</v>
      </c>
      <c r="J173" s="1">
        <f>Table_Query_from_OINTLYP134567891011125934[[#This Row],[WATER]]+4.51</f>
        <v>5.51</v>
      </c>
      <c r="K173" s="1">
        <f>Table_Query_from_OINTLYP134567891011125934[[#This Row],[LIQUID]]+328</f>
        <v>366</v>
      </c>
      <c r="L173" s="165">
        <f>Table_Query_from_OINTLYP134567891011125934[[#This Row],[WATERCUT_PCT]]+3.987</f>
        <v>6.6185789473684213</v>
      </c>
      <c r="M173" s="1">
        <f>Table_Query_from_OINTLYP134567891011125934[[#This Row],[GAS]]+2.632</f>
        <v>2.6619999999999999</v>
      </c>
      <c r="N173" s="1">
        <f>Table_Query_from_OINTLYP1345678910111259342[[#This Row],[GAS]]+Table_Query_from_OINTLYP1345678910111259342[[#This Row],[GAS_LIFT_RATE]]</f>
        <v>5.1859999999999999</v>
      </c>
      <c r="O173" s="1">
        <f>Table_Query_from_OINTLYP134567891011125934[[#This Row],[GAS_LIFT_RATE]]+0.542</f>
        <v>2.524</v>
      </c>
      <c r="P173" s="1">
        <v>2.7</v>
      </c>
      <c r="Q173" s="16">
        <f>Table_Query_from_OINTLYP1345678910111259342[[#This Row],[GAS]]/Table_Query_from_OINTLYP1345678910111259342[[#This Row],[OIL]]*10^6</f>
        <v>15567.251461988304</v>
      </c>
      <c r="R173" s="16">
        <f>Table_Query_from_OINTLYP1345678910111259342[[#This Row],[WATER]]/Table_Query_from_OINTLYP1345678910111259342[[#This Row],[GAS]]</f>
        <v>2.0698722764838466</v>
      </c>
      <c r="S173" s="16">
        <f>Table_Query_from_OINTLYP1345678910111259342[[#This Row],[LIQUID]]/Table_Query_from_OINTLYP1345678910111259342[[#This Row],[GAS]]</f>
        <v>137.49060856498875</v>
      </c>
      <c r="T173" s="1"/>
      <c r="U173" s="3">
        <f>Table_Query_from_OINTLYP1345678910111259342[[#This Row],[GAS]]*1000</f>
        <v>2662</v>
      </c>
      <c r="V173" s="4">
        <f>Table_Query_from_OINTLYP1345678910111259342[[#This Row],[GAS_LIFT_RATE]]*1000</f>
        <v>2524</v>
      </c>
      <c r="W173" s="4"/>
      <c r="X173" s="4"/>
      <c r="Y173" s="4"/>
      <c r="AC173" s="112"/>
      <c r="AD173" s="18"/>
      <c r="AE173" s="18"/>
      <c r="AF173" s="18"/>
      <c r="AG173" s="18"/>
      <c r="AH173" s="18"/>
      <c r="AI173" s="18"/>
      <c r="AJ173" s="18"/>
      <c r="AK173" s="18"/>
      <c r="AL173" s="18"/>
      <c r="AM173" s="18"/>
      <c r="AN173" s="18"/>
      <c r="AO173" s="18"/>
      <c r="AP173" s="18"/>
      <c r="AQ173" s="61" t="s">
        <v>75</v>
      </c>
      <c r="AR173" s="61">
        <f>AW163-AW164</f>
        <v>239.85999999999999</v>
      </c>
      <c r="AS173" s="4">
        <f>AQ164-AQ163</f>
        <v>10</v>
      </c>
      <c r="AT173" s="76">
        <f>AR173/AS173</f>
        <v>23.985999999999997</v>
      </c>
    </row>
    <row r="174" spans="2:56" ht="10.5" x14ac:dyDescent="0.2">
      <c r="B174" s="15">
        <v>44101</v>
      </c>
      <c r="C174" s="1" t="s">
        <v>131</v>
      </c>
      <c r="D174" s="1">
        <v>20</v>
      </c>
      <c r="E174" s="1">
        <f>Table_Query_from_OINTLYP134567891011125934[[#This Row],[CHOKE_1]]+1.13</f>
        <v>101.13</v>
      </c>
      <c r="F174" s="1">
        <f>Table_Query_from_OINTLYP134567891011125934[[#This Row],[THP]]+37</f>
        <v>244</v>
      </c>
      <c r="G174" s="1">
        <v>83</v>
      </c>
      <c r="H174" s="1">
        <f>Table_Query_from_OINTLYP134567891011125934[[#This Row],[CASING_A]]+73</f>
        <v>1195</v>
      </c>
      <c r="I174" s="1">
        <f>Table_Query_from_OINTLYP134567891011125934[[#This Row],[OIL]]+134</f>
        <v>135</v>
      </c>
      <c r="J174" s="1">
        <f>Table_Query_from_OINTLYP134567891011125934[[#This Row],[WATER]]+4.51</f>
        <v>5.51</v>
      </c>
      <c r="K174" s="1">
        <f>Table_Query_from_OINTLYP134567891011125934[[#This Row],[LIQUID]]+328</f>
        <v>330</v>
      </c>
      <c r="L174" s="165">
        <f>Table_Query_from_OINTLYP134567891011125934[[#This Row],[WATERCUT_PCT]]+3.987</f>
        <v>53.987000000000002</v>
      </c>
      <c r="M174" s="1">
        <f>Table_Query_from_OINTLYP134567891011125934[[#This Row],[GAS]]+2.632</f>
        <v>2.633</v>
      </c>
      <c r="N174" s="1">
        <f>Table_Query_from_OINTLYP1345678910111259342[[#This Row],[GAS]]+Table_Query_from_OINTLYP1345678910111259342[[#This Row],[GAS_LIFT_RATE]]</f>
        <v>4.0440000000000005</v>
      </c>
      <c r="O174" s="1">
        <f>Table_Query_from_OINTLYP134567891011125934[[#This Row],[GAS_LIFT_RATE]]+0.542</f>
        <v>1.411</v>
      </c>
      <c r="P174" s="1">
        <v>100</v>
      </c>
      <c r="Q174" s="16">
        <f>Table_Query_from_OINTLYP1345678910111259342[[#This Row],[GAS]]/Table_Query_from_OINTLYP1345678910111259342[[#This Row],[OIL]]*10^6</f>
        <v>19503.703703703704</v>
      </c>
      <c r="R174" s="16">
        <f>Table_Query_from_OINTLYP1345678910111259342[[#This Row],[WATER]]/Table_Query_from_OINTLYP1345678910111259342[[#This Row],[GAS]]</f>
        <v>2.0926699582225599</v>
      </c>
      <c r="S174" s="16">
        <f>Table_Query_from_OINTLYP1345678910111259342[[#This Row],[LIQUID]]/Table_Query_from_OINTLYP1345678910111259342[[#This Row],[GAS]]</f>
        <v>125.33232054690467</v>
      </c>
      <c r="T174" s="1"/>
      <c r="U174" s="3">
        <f>Table_Query_from_OINTLYP1345678910111259342[[#This Row],[GAS]]*1000</f>
        <v>2633</v>
      </c>
      <c r="V174" s="4">
        <f>Table_Query_from_OINTLYP1345678910111259342[[#This Row],[GAS_LIFT_RATE]]*1000</f>
        <v>1411</v>
      </c>
      <c r="W174" s="4"/>
      <c r="X174" s="4"/>
      <c r="Y174" s="4"/>
      <c r="AC174" s="112"/>
      <c r="AD174" s="18"/>
      <c r="AE174" s="18"/>
      <c r="AF174" s="18"/>
      <c r="AG174" s="18"/>
      <c r="AH174" s="18"/>
      <c r="AI174" s="18"/>
      <c r="AJ174" s="18"/>
      <c r="AK174" s="18"/>
      <c r="AL174" s="18"/>
      <c r="AM174" s="18"/>
      <c r="AN174" s="18"/>
      <c r="AO174" s="18"/>
      <c r="AP174" s="18"/>
      <c r="AQ174" s="68" t="s">
        <v>76</v>
      </c>
      <c r="AR174" s="69">
        <f>AW165-AW168</f>
        <v>29.47</v>
      </c>
      <c r="AS174" s="4">
        <f>AQ168-AQ165</f>
        <v>28</v>
      </c>
      <c r="AT174" s="76">
        <f>AR174/AS174</f>
        <v>1.0525</v>
      </c>
    </row>
    <row r="175" spans="2:56" ht="10.5" x14ac:dyDescent="0.2">
      <c r="B175" s="15">
        <v>44102</v>
      </c>
      <c r="C175" s="1" t="s">
        <v>131</v>
      </c>
      <c r="D175" s="1">
        <v>23</v>
      </c>
      <c r="E175" s="1">
        <f>Table_Query_from_OINTLYP134567891011125934[[#This Row],[CHOKE_1]]+1.13</f>
        <v>101.13</v>
      </c>
      <c r="F175" s="1">
        <f>Table_Query_from_OINTLYP134567891011125934[[#This Row],[THP]]+37</f>
        <v>249</v>
      </c>
      <c r="G175" s="1">
        <v>89</v>
      </c>
      <c r="H175" s="1">
        <f>Table_Query_from_OINTLYP134567891011125934[[#This Row],[CASING_A]]+73</f>
        <v>1669</v>
      </c>
      <c r="I175" s="1">
        <f>Table_Query_from_OINTLYP134567891011125934[[#This Row],[OIL]]+134</f>
        <v>226</v>
      </c>
      <c r="J175" s="1">
        <f>Table_Query_from_OINTLYP134567891011125934[[#This Row],[WATER]]+4.51</f>
        <v>5.51</v>
      </c>
      <c r="K175" s="1">
        <f>Table_Query_from_OINTLYP134567891011125934[[#This Row],[LIQUID]]+328</f>
        <v>421</v>
      </c>
      <c r="L175" s="165">
        <f>Table_Query_from_OINTLYP134567891011125934[[#This Row],[WATERCUT_PCT]]+3.987</f>
        <v>5.0622688172043011</v>
      </c>
      <c r="M175" s="1">
        <f>Table_Query_from_OINTLYP134567891011125934[[#This Row],[GAS]]+2.632</f>
        <v>2.706</v>
      </c>
      <c r="N175" s="1">
        <f>Table_Query_from_OINTLYP1345678910111259342[[#This Row],[GAS]]+Table_Query_from_OINTLYP1345678910111259342[[#This Row],[GAS_LIFT_RATE]]</f>
        <v>4.1660000000000004</v>
      </c>
      <c r="O175" s="1">
        <f>Table_Query_from_OINTLYP134567891011125934[[#This Row],[GAS_LIFT_RATE]]+0.542</f>
        <v>1.46</v>
      </c>
      <c r="P175" s="1">
        <v>100</v>
      </c>
      <c r="Q175" s="16">
        <f>Table_Query_from_OINTLYP1345678910111259342[[#This Row],[GAS]]/Table_Query_from_OINTLYP1345678910111259342[[#This Row],[OIL]]*10^6</f>
        <v>11973.451327433628</v>
      </c>
      <c r="R175" s="16">
        <f>Table_Query_from_OINTLYP1345678910111259342[[#This Row],[WATER]]/Table_Query_from_OINTLYP1345678910111259342[[#This Row],[GAS]]</f>
        <v>2.0362158167036215</v>
      </c>
      <c r="S175" s="16">
        <f>Table_Query_from_OINTLYP1345678910111259342[[#This Row],[LIQUID]]/Table_Query_from_OINTLYP1345678910111259342[[#This Row],[GAS]]</f>
        <v>155.58019216555803</v>
      </c>
      <c r="T175" s="1"/>
      <c r="U175" s="3">
        <f>Table_Query_from_OINTLYP1345678910111259342[[#This Row],[GAS]]*1000</f>
        <v>2706</v>
      </c>
      <c r="V175" s="4">
        <f>Table_Query_from_OINTLYP1345678910111259342[[#This Row],[GAS_LIFT_RATE]]*1000</f>
        <v>1460</v>
      </c>
      <c r="W175" s="4"/>
      <c r="X175" s="4"/>
      <c r="Y175" s="4"/>
      <c r="AC175" s="112"/>
      <c r="AD175" s="18"/>
      <c r="AE175" s="18"/>
      <c r="AF175" s="18"/>
      <c r="AG175" s="18"/>
      <c r="AH175" s="18"/>
      <c r="AI175" s="18"/>
      <c r="AJ175" s="18"/>
      <c r="AK175" s="18"/>
      <c r="AL175" s="18"/>
      <c r="AM175" s="18"/>
      <c r="AN175" s="18"/>
      <c r="AO175" s="18"/>
      <c r="AP175" s="18"/>
      <c r="AQ175" s="77" t="s">
        <v>77</v>
      </c>
      <c r="AR175" s="78">
        <f>AW169-AW169</f>
        <v>0</v>
      </c>
      <c r="AS175" s="4">
        <f>AQ169-AQ169</f>
        <v>0</v>
      </c>
      <c r="AT175" s="76" t="e">
        <f>AR175/AS175</f>
        <v>#DIV/0!</v>
      </c>
    </row>
    <row r="176" spans="2:56" ht="10.5" x14ac:dyDescent="0.2">
      <c r="B176" s="15">
        <v>44128</v>
      </c>
      <c r="C176" s="1" t="s">
        <v>131</v>
      </c>
      <c r="D176" s="1">
        <v>24</v>
      </c>
      <c r="E176" s="1">
        <f>Table_Query_from_OINTLYP134567891011125934[[#This Row],[CHOKE_1]]+1.13</f>
        <v>101.13</v>
      </c>
      <c r="F176" s="1">
        <f>Table_Query_from_OINTLYP134567891011125934[[#This Row],[THP]]+37</f>
        <v>237</v>
      </c>
      <c r="G176" s="1">
        <v>83</v>
      </c>
      <c r="H176" s="1">
        <f>Table_Query_from_OINTLYP134567891011125934[[#This Row],[CASING_A]]+73</f>
        <v>1649</v>
      </c>
      <c r="I176" s="1">
        <f>Table_Query_from_OINTLYP134567891011125934[[#This Row],[OIL]]+134</f>
        <v>134.1</v>
      </c>
      <c r="J176" s="1">
        <f>Table_Query_from_OINTLYP134567891011125934[[#This Row],[WATER]]+4.51</f>
        <v>4.51</v>
      </c>
      <c r="K176" s="1">
        <f>Table_Query_from_OINTLYP134567891011125934[[#This Row],[LIQUID]]+328</f>
        <v>328.1</v>
      </c>
      <c r="L176" s="165">
        <f>Table_Query_from_OINTLYP134567891011125934[[#This Row],[WATERCUT_PCT]]+3.987</f>
        <v>3.9870000000000001</v>
      </c>
      <c r="M176" s="1">
        <f>Table_Query_from_OINTLYP134567891011125934[[#This Row],[GAS]]+2.632</f>
        <v>2.6320800000000002</v>
      </c>
      <c r="N176" s="1">
        <f>Table_Query_from_OINTLYP1345678910111259342[[#This Row],[GAS]]+Table_Query_from_OINTLYP1345678910111259342[[#This Row],[GAS_LIFT_RATE]]</f>
        <v>3.2740800000000001</v>
      </c>
      <c r="O176" s="1">
        <f>Table_Query_from_OINTLYP134567891011125934[[#This Row],[GAS_LIFT_RATE]]+0.542</f>
        <v>0.64200000000000002</v>
      </c>
      <c r="P176" s="1"/>
      <c r="Q176" s="16">
        <f>Table_Query_from_OINTLYP1345678910111259342[[#This Row],[GAS]]/Table_Query_from_OINTLYP1345678910111259342[[#This Row],[OIL]]*10^6</f>
        <v>19627.740492170025</v>
      </c>
      <c r="R176" s="16">
        <f>Table_Query_from_OINTLYP1345678910111259342[[#This Row],[WATER]]/Table_Query_from_OINTLYP1345678910111259342[[#This Row],[GAS]]</f>
        <v>1.7134737545971246</v>
      </c>
      <c r="S176" s="16">
        <f>Table_Query_from_OINTLYP1345678910111259342[[#This Row],[LIQUID]]/Table_Query_from_OINTLYP1345678910111259342[[#This Row],[GAS]]</f>
        <v>124.65426582778639</v>
      </c>
      <c r="T176" s="1"/>
      <c r="U176" s="3">
        <f>Table_Query_from_OINTLYP1345678910111259342[[#This Row],[GAS]]*1000</f>
        <v>2632.0800000000004</v>
      </c>
      <c r="V176" s="4">
        <f>Table_Query_from_OINTLYP1345678910111259342[[#This Row],[GAS_LIFT_RATE]]*1000</f>
        <v>642</v>
      </c>
      <c r="W176" s="4"/>
      <c r="X176" s="4"/>
      <c r="Y176" s="4"/>
      <c r="AC176" s="112"/>
      <c r="AD176" s="18"/>
      <c r="AE176" s="18"/>
      <c r="AF176" s="18"/>
      <c r="AG176" s="18"/>
      <c r="AH176" s="18"/>
      <c r="AI176" s="18"/>
      <c r="AJ176" s="18"/>
      <c r="AK176" s="18"/>
      <c r="AL176" s="18"/>
      <c r="AM176" s="18"/>
      <c r="AN176" s="18"/>
      <c r="AO176" s="18"/>
      <c r="AP176" s="18"/>
    </row>
    <row r="177" spans="2:57" ht="10.5" x14ac:dyDescent="0.2">
      <c r="B177" s="15">
        <v>44141</v>
      </c>
      <c r="C177" s="1" t="s">
        <v>131</v>
      </c>
      <c r="D177" s="1">
        <v>23</v>
      </c>
      <c r="E177" s="1">
        <f>Table_Query_from_OINTLYP134567891011125934[[#This Row],[CHOKE_1]]+1.13</f>
        <v>101.13</v>
      </c>
      <c r="F177" s="1">
        <f>Table_Query_from_OINTLYP134567891011125934[[#This Row],[THP]]+37</f>
        <v>234.58</v>
      </c>
      <c r="G177" s="1">
        <v>86.84</v>
      </c>
      <c r="H177" s="1">
        <f>Table_Query_from_OINTLYP134567891011125934[[#This Row],[CASING_A]]+73</f>
        <v>1683.51</v>
      </c>
      <c r="I177" s="1">
        <f>Table_Query_from_OINTLYP134567891011125934[[#This Row],[OIL]]+134</f>
        <v>134</v>
      </c>
      <c r="J177" s="1">
        <f>Table_Query_from_OINTLYP134567891011125934[[#This Row],[WATER]]+4.51</f>
        <v>4.51</v>
      </c>
      <c r="K177" s="1">
        <f>Table_Query_from_OINTLYP134567891011125934[[#This Row],[LIQUID]]+328</f>
        <v>328</v>
      </c>
      <c r="L177" s="165">
        <f>Table_Query_from_OINTLYP134567891011125934[[#This Row],[WATERCUT_PCT]]+3.987</f>
        <v>3.9870000000000001</v>
      </c>
      <c r="M177" s="1">
        <f>Table_Query_from_OINTLYP134567891011125934[[#This Row],[GAS]]+2.632</f>
        <v>2.6320000000000001</v>
      </c>
      <c r="N177" s="1">
        <f>Table_Query_from_OINTLYP1345678910111259342[[#This Row],[GAS]]+Table_Query_from_OINTLYP1345678910111259342[[#This Row],[GAS_LIFT_RATE]]</f>
        <v>3.4540000000000002</v>
      </c>
      <c r="O177" s="1">
        <f>Table_Query_from_OINTLYP134567891011125934[[#This Row],[GAS_LIFT_RATE]]+0.542</f>
        <v>0.82200000000000006</v>
      </c>
      <c r="P177" s="1"/>
      <c r="Q177" s="16">
        <f>Table_Query_from_OINTLYP1345678910111259342[[#This Row],[GAS]]/Table_Query_from_OINTLYP1345678910111259342[[#This Row],[OIL]]*10^6</f>
        <v>19641.791044776121</v>
      </c>
      <c r="R177" s="16">
        <f>Table_Query_from_OINTLYP1345678910111259342[[#This Row],[WATER]]/Table_Query_from_OINTLYP1345678910111259342[[#This Row],[GAS]]</f>
        <v>1.7135258358662613</v>
      </c>
      <c r="S177" s="16">
        <f>Table_Query_from_OINTLYP1345678910111259342[[#This Row],[LIQUID]]/Table_Query_from_OINTLYP1345678910111259342[[#This Row],[GAS]]</f>
        <v>124.62006079027356</v>
      </c>
      <c r="T177" s="1"/>
      <c r="U177" s="3">
        <f>Table_Query_from_OINTLYP1345678910111259342[[#This Row],[GAS]]*1000</f>
        <v>2632</v>
      </c>
      <c r="V177" s="4">
        <f>Table_Query_from_OINTLYP1345678910111259342[[#This Row],[GAS_LIFT_RATE]]*1000</f>
        <v>822.00000000000011</v>
      </c>
      <c r="W177" s="4"/>
      <c r="X177" s="4"/>
      <c r="Y177" s="4"/>
      <c r="AC177" s="112"/>
      <c r="AD177" s="18"/>
      <c r="AE177" s="18"/>
      <c r="AF177" s="18"/>
      <c r="AG177" s="18"/>
      <c r="AH177" s="18"/>
      <c r="AI177" s="18"/>
      <c r="AJ177" s="18"/>
      <c r="AK177" s="18"/>
      <c r="AL177" s="18"/>
      <c r="AM177" s="18"/>
      <c r="AN177" s="18"/>
      <c r="AO177" s="18"/>
      <c r="AP177" s="18"/>
    </row>
    <row r="178" spans="2:57" ht="10.5" x14ac:dyDescent="0.2">
      <c r="B178" s="27">
        <v>44154</v>
      </c>
      <c r="C178" s="1" t="s">
        <v>131</v>
      </c>
      <c r="D178" s="20">
        <v>17</v>
      </c>
      <c r="E178" s="1">
        <f>Table_Query_from_OINTLYP134567891011125934[[#This Row],[CHOKE_1]]+1.13</f>
        <v>101.13</v>
      </c>
      <c r="F178" s="1">
        <f>Table_Query_from_OINTLYP134567891011125934[[#This Row],[THP]]+37</f>
        <v>238</v>
      </c>
      <c r="G178" s="20">
        <v>84</v>
      </c>
      <c r="H178" s="1">
        <f>Table_Query_from_OINTLYP134567891011125934[[#This Row],[CASING_A]]+73</f>
        <v>1548</v>
      </c>
      <c r="I178" s="1">
        <f>Table_Query_from_OINTLYP134567891011125934[[#This Row],[OIL]]+134</f>
        <v>204</v>
      </c>
      <c r="J178" s="1">
        <f>Table_Query_from_OINTLYP134567891011125934[[#This Row],[WATER]]+4.51</f>
        <v>4.51</v>
      </c>
      <c r="K178" s="1">
        <f>Table_Query_from_OINTLYP134567891011125934[[#This Row],[LIQUID]]+328</f>
        <v>398</v>
      </c>
      <c r="L178" s="165">
        <f>Table_Query_from_OINTLYP134567891011125934[[#This Row],[WATERCUT_PCT]]+3.987</f>
        <v>3.9870000000000001</v>
      </c>
      <c r="M178" s="1">
        <f>Table_Query_from_OINTLYP134567891011125934[[#This Row],[GAS]]+2.632</f>
        <v>2.9691000000000001</v>
      </c>
      <c r="N178" s="1">
        <f>Table_Query_from_OINTLYP1345678910111259342[[#This Row],[GAS]]+Table_Query_from_OINTLYP1345678910111259342[[#This Row],[GAS_LIFT_RATE]]</f>
        <v>3.7610999999999999</v>
      </c>
      <c r="O178" s="1">
        <f>Table_Query_from_OINTLYP134567891011125934[[#This Row],[GAS_LIFT_RATE]]+0.542</f>
        <v>0.79200000000000004</v>
      </c>
      <c r="P178" s="20"/>
      <c r="Q178" s="16">
        <f>Table_Query_from_OINTLYP1345678910111259342[[#This Row],[GAS]]/Table_Query_from_OINTLYP1345678910111259342[[#This Row],[OIL]]*10^6</f>
        <v>14554.411764705883</v>
      </c>
      <c r="R178" s="16">
        <f>Table_Query_from_OINTLYP1345678910111259342[[#This Row],[WATER]]/Table_Query_from_OINTLYP1345678910111259342[[#This Row],[GAS]]</f>
        <v>1.5189788151291637</v>
      </c>
      <c r="S178" s="16">
        <f>Table_Query_from_OINTLYP1345678910111259342[[#This Row],[LIQUID]]/Table_Query_from_OINTLYP1345678910111259342[[#This Row],[GAS]]</f>
        <v>134.04735441716343</v>
      </c>
      <c r="T178" s="20"/>
      <c r="U178" s="3">
        <f>Table_Query_from_OINTLYP1345678910111259342[[#This Row],[GAS]]*1000</f>
        <v>2969.1</v>
      </c>
      <c r="V178" s="4">
        <f>Table_Query_from_OINTLYP1345678910111259342[[#This Row],[GAS_LIFT_RATE]]*1000</f>
        <v>792</v>
      </c>
      <c r="W178" s="4"/>
      <c r="X178" s="4"/>
      <c r="Y178" s="4"/>
      <c r="AC178" s="112"/>
      <c r="AD178" s="18"/>
      <c r="AE178" s="18"/>
      <c r="AF178" s="18"/>
      <c r="AG178" s="18"/>
      <c r="AH178" s="18"/>
      <c r="AI178" s="18"/>
      <c r="AJ178" s="18"/>
      <c r="AK178" s="18"/>
      <c r="AL178" s="18"/>
      <c r="AM178" s="18"/>
      <c r="AN178" s="18"/>
      <c r="AO178" s="18"/>
      <c r="AP178" s="18"/>
    </row>
    <row r="179" spans="2:57" ht="10.5" x14ac:dyDescent="0.2">
      <c r="B179" s="15">
        <v>44155</v>
      </c>
      <c r="C179" s="1" t="s">
        <v>131</v>
      </c>
      <c r="D179" s="1">
        <v>24</v>
      </c>
      <c r="E179" s="1">
        <f>Table_Query_from_OINTLYP134567891011125934[[#This Row],[CHOKE_1]]+1.13</f>
        <v>101.13</v>
      </c>
      <c r="F179" s="1">
        <f>Table_Query_from_OINTLYP134567891011125934[[#This Row],[THP]]+37</f>
        <v>236</v>
      </c>
      <c r="G179" s="1">
        <v>83</v>
      </c>
      <c r="H179" s="1">
        <f>Table_Query_from_OINTLYP134567891011125934[[#This Row],[CASING_A]]+73</f>
        <v>885</v>
      </c>
      <c r="I179" s="1">
        <f>Table_Query_from_OINTLYP134567891011125934[[#This Row],[OIL]]+134</f>
        <v>134</v>
      </c>
      <c r="J179" s="1">
        <f>Table_Query_from_OINTLYP134567891011125934[[#This Row],[WATER]]+4.51</f>
        <v>4.51</v>
      </c>
      <c r="K179" s="1">
        <f>Table_Query_from_OINTLYP134567891011125934[[#This Row],[LIQUID]]+328</f>
        <v>328</v>
      </c>
      <c r="L179" s="165">
        <f>Table_Query_from_OINTLYP134567891011125934[[#This Row],[WATERCUT_PCT]]+3.987</f>
        <v>3.9870000000000001</v>
      </c>
      <c r="M179" s="1">
        <f>Table_Query_from_OINTLYP134567891011125934[[#This Row],[GAS]]+2.632</f>
        <v>2.6320000000000001</v>
      </c>
      <c r="N179" s="1">
        <f>Table_Query_from_OINTLYP1345678910111259342[[#This Row],[GAS]]+Table_Query_from_OINTLYP1345678910111259342[[#This Row],[GAS_LIFT_RATE]]</f>
        <v>4.0890000000000004</v>
      </c>
      <c r="O179" s="1">
        <f>Table_Query_from_OINTLYP134567891011125934[[#This Row],[GAS_LIFT_RATE]]+0.542</f>
        <v>1.4570000000000001</v>
      </c>
      <c r="P179" s="1"/>
      <c r="Q179" s="16">
        <f>Table_Query_from_OINTLYP1345678910111259342[[#This Row],[GAS]]/Table_Query_from_OINTLYP1345678910111259342[[#This Row],[OIL]]*10^6</f>
        <v>19641.791044776121</v>
      </c>
      <c r="R179" s="16">
        <f>Table_Query_from_OINTLYP1345678910111259342[[#This Row],[WATER]]/Table_Query_from_OINTLYP1345678910111259342[[#This Row],[GAS]]</f>
        <v>1.7135258358662613</v>
      </c>
      <c r="S179" s="16">
        <f>Table_Query_from_OINTLYP1345678910111259342[[#This Row],[LIQUID]]/Table_Query_from_OINTLYP1345678910111259342[[#This Row],[GAS]]</f>
        <v>124.62006079027356</v>
      </c>
      <c r="T179" s="1"/>
      <c r="U179" s="3">
        <f>Table_Query_from_OINTLYP1345678910111259342[[#This Row],[GAS]]*1000</f>
        <v>2632</v>
      </c>
      <c r="V179" s="4">
        <f>Table_Query_from_OINTLYP1345678910111259342[[#This Row],[GAS_LIFT_RATE]]*1000</f>
        <v>1457</v>
      </c>
      <c r="W179" s="4"/>
      <c r="X179" s="4"/>
      <c r="Y179" s="4"/>
      <c r="AC179" s="112"/>
      <c r="AD179" s="18"/>
      <c r="AE179" s="18"/>
      <c r="AF179" s="18"/>
      <c r="AG179" s="18"/>
      <c r="AH179" s="18"/>
      <c r="AI179" s="18"/>
      <c r="AJ179" s="18"/>
      <c r="AK179" s="18"/>
      <c r="AL179" s="18"/>
      <c r="AM179" s="18"/>
      <c r="AN179" s="18"/>
      <c r="AO179" s="18"/>
      <c r="AP179" s="18"/>
    </row>
    <row r="180" spans="2:57" ht="21" x14ac:dyDescent="0.2">
      <c r="B180" s="15">
        <v>44159</v>
      </c>
      <c r="C180" s="1" t="s">
        <v>131</v>
      </c>
      <c r="D180" s="1">
        <v>20</v>
      </c>
      <c r="E180" s="1">
        <f>Table_Query_from_OINTLYP134567891011125934[[#This Row],[CHOKE_1]]+1.13</f>
        <v>101.13</v>
      </c>
      <c r="F180" s="1">
        <f>Table_Query_from_OINTLYP134567891011125934[[#This Row],[THP]]+37</f>
        <v>250</v>
      </c>
      <c r="G180" s="1">
        <v>81</v>
      </c>
      <c r="H180" s="1">
        <f>Table_Query_from_OINTLYP134567891011125934[[#This Row],[CASING_A]]+73</f>
        <v>1657</v>
      </c>
      <c r="I180" s="1">
        <f>Table_Query_from_OINTLYP134567891011125934[[#This Row],[OIL]]+134</f>
        <v>138</v>
      </c>
      <c r="J180" s="1">
        <f>Table_Query_from_OINTLYP134567891011125934[[#This Row],[WATER]]+4.51</f>
        <v>4.51</v>
      </c>
      <c r="K180" s="1">
        <f>Table_Query_from_OINTLYP134567891011125934[[#This Row],[LIQUID]]+328</f>
        <v>332</v>
      </c>
      <c r="L180" s="165">
        <f>Table_Query_from_OINTLYP134567891011125934[[#This Row],[WATERCUT_PCT]]+3.987</f>
        <v>3.9870000000000001</v>
      </c>
      <c r="M180" s="1">
        <f>Table_Query_from_OINTLYP134567891011125934[[#This Row],[GAS]]+2.632</f>
        <v>2.6335999999999999</v>
      </c>
      <c r="N180" s="1">
        <f>Table_Query_from_OINTLYP1345678910111259342[[#This Row],[GAS]]+Table_Query_from_OINTLYP1345678910111259342[[#This Row],[GAS_LIFT_RATE]]</f>
        <v>3.1875999999999998</v>
      </c>
      <c r="O180" s="1">
        <f>Table_Query_from_OINTLYP134567891011125934[[#This Row],[GAS_LIFT_RATE]]+0.542</f>
        <v>0.55400000000000005</v>
      </c>
      <c r="P180" s="1">
        <v>30</v>
      </c>
      <c r="Q180" s="16">
        <f>Table_Query_from_OINTLYP1345678910111259342[[#This Row],[GAS]]/Table_Query_from_OINTLYP1345678910111259342[[#This Row],[OIL]]*10^6</f>
        <v>19084.057971014492</v>
      </c>
      <c r="R180" s="16">
        <f>Table_Query_from_OINTLYP1345678910111259342[[#This Row],[WATER]]/Table_Query_from_OINTLYP1345678910111259342[[#This Row],[GAS]]</f>
        <v>1.7124848116646416</v>
      </c>
      <c r="S180" s="16">
        <f>Table_Query_from_OINTLYP1345678910111259342[[#This Row],[LIQUID]]/Table_Query_from_OINTLYP1345678910111259342[[#This Row],[GAS]]</f>
        <v>126.06318347509114</v>
      </c>
      <c r="T180" s="1"/>
      <c r="U180" s="3">
        <f>Table_Query_from_OINTLYP1345678910111259342[[#This Row],[GAS]]*1000</f>
        <v>2633.6</v>
      </c>
      <c r="V180" s="4">
        <f>Table_Query_from_OINTLYP1345678910111259342[[#This Row],[GAS_LIFT_RATE]]*1000</f>
        <v>554</v>
      </c>
      <c r="W180" s="4"/>
      <c r="X180" s="4"/>
      <c r="Y180" s="4"/>
      <c r="AC180" s="112"/>
      <c r="AD180" s="18"/>
      <c r="AE180" s="18"/>
      <c r="AF180" s="18"/>
      <c r="AG180" s="18"/>
      <c r="AH180" s="18"/>
      <c r="AI180" s="18"/>
      <c r="AJ180" s="18"/>
      <c r="AK180" s="18"/>
      <c r="AL180" s="18"/>
      <c r="AM180" s="18"/>
      <c r="AN180" s="18"/>
      <c r="AO180" s="18"/>
      <c r="AP180" s="18"/>
      <c r="AQ180" s="39" t="s">
        <v>14</v>
      </c>
      <c r="AR180" s="41" t="s">
        <v>15</v>
      </c>
      <c r="AS180" s="41" t="s">
        <v>18</v>
      </c>
      <c r="AT180" s="41" t="s">
        <v>19</v>
      </c>
      <c r="AU180" s="41" t="s">
        <v>20</v>
      </c>
      <c r="AV180" s="41" t="s">
        <v>21</v>
      </c>
      <c r="AW180" s="41" t="s">
        <v>22</v>
      </c>
      <c r="AX180" s="41" t="s">
        <v>23</v>
      </c>
      <c r="AY180" s="41" t="s">
        <v>24</v>
      </c>
      <c r="AZ180" s="41" t="s">
        <v>25</v>
      </c>
      <c r="BA180" s="41" t="s">
        <v>26</v>
      </c>
      <c r="BB180" s="41" t="s">
        <v>27</v>
      </c>
      <c r="BC180" s="41" t="s">
        <v>28</v>
      </c>
      <c r="BD180" s="79" t="s">
        <v>34</v>
      </c>
    </row>
    <row r="181" spans="2:57" ht="10.5" x14ac:dyDescent="0.2">
      <c r="B181" s="15">
        <v>44161</v>
      </c>
      <c r="C181" s="1" t="s">
        <v>131</v>
      </c>
      <c r="D181" s="1">
        <v>35</v>
      </c>
      <c r="E181" s="1">
        <f>Table_Query_from_OINTLYP134567891011125934[[#This Row],[CHOKE_1]]+1.13</f>
        <v>101.13</v>
      </c>
      <c r="F181" s="1">
        <f>Table_Query_from_OINTLYP134567891011125934[[#This Row],[THP]]+37</f>
        <v>244</v>
      </c>
      <c r="G181" s="1">
        <v>82</v>
      </c>
      <c r="H181" s="1">
        <f>Table_Query_from_OINTLYP134567891011125934[[#This Row],[CASING_A]]+73</f>
        <v>1487</v>
      </c>
      <c r="I181" s="1">
        <f>Table_Query_from_OINTLYP134567891011125934[[#This Row],[OIL]]+134</f>
        <v>209</v>
      </c>
      <c r="J181" s="1">
        <f>Table_Query_from_OINTLYP134567891011125934[[#This Row],[WATER]]+4.51</f>
        <v>5.51</v>
      </c>
      <c r="K181" s="1">
        <f>Table_Query_from_OINTLYP134567891011125934[[#This Row],[LIQUID]]+328</f>
        <v>404</v>
      </c>
      <c r="L181" s="165">
        <f>Table_Query_from_OINTLYP134567891011125934[[#This Row],[WATERCUT_PCT]]+3.987</f>
        <v>5.3027894736842107</v>
      </c>
      <c r="M181" s="1">
        <f>Table_Query_from_OINTLYP134567891011125934[[#This Row],[GAS]]+2.632</f>
        <v>2.6619999999999999</v>
      </c>
      <c r="N181" s="1">
        <f>Table_Query_from_OINTLYP1345678910111259342[[#This Row],[GAS]]+Table_Query_from_OINTLYP1345678910111259342[[#This Row],[GAS_LIFT_RATE]]</f>
        <v>5.3629999999999995</v>
      </c>
      <c r="O181" s="1">
        <f>Table_Query_from_OINTLYP134567891011125934[[#This Row],[GAS_LIFT_RATE]]+0.542</f>
        <v>2.7009999999999996</v>
      </c>
      <c r="P181" s="1">
        <v>45</v>
      </c>
      <c r="Q181" s="16">
        <f>Table_Query_from_OINTLYP1345678910111259342[[#This Row],[GAS]]/Table_Query_from_OINTLYP1345678910111259342[[#This Row],[OIL]]*10^6</f>
        <v>12736.842105263158</v>
      </c>
      <c r="R181" s="16">
        <f>Table_Query_from_OINTLYP1345678910111259342[[#This Row],[WATER]]/Table_Query_from_OINTLYP1345678910111259342[[#This Row],[GAS]]</f>
        <v>2.0698722764838466</v>
      </c>
      <c r="S181" s="16">
        <f>Table_Query_from_OINTLYP1345678910111259342[[#This Row],[LIQUID]]/Table_Query_from_OINTLYP1345678910111259342[[#This Row],[GAS]]</f>
        <v>151.76558978211872</v>
      </c>
      <c r="T181" s="1"/>
      <c r="U181" s="3">
        <f>Table_Query_from_OINTLYP1345678910111259342[[#This Row],[GAS]]*1000</f>
        <v>2662</v>
      </c>
      <c r="V181" s="4">
        <f>Table_Query_from_OINTLYP1345678910111259342[[#This Row],[GAS_LIFT_RATE]]*1000</f>
        <v>2700.9999999999995</v>
      </c>
      <c r="W181" s="4"/>
      <c r="X181" s="4"/>
      <c r="Y181" s="4"/>
      <c r="AC181" s="112"/>
      <c r="AD181" s="18"/>
      <c r="AE181" s="18"/>
      <c r="AF181" s="18"/>
      <c r="AG181" s="18"/>
      <c r="AH181" s="18"/>
      <c r="AI181" s="18"/>
      <c r="AJ181" s="18"/>
      <c r="AK181" s="18"/>
      <c r="AL181" s="18"/>
      <c r="AM181" s="18"/>
      <c r="AN181" s="18"/>
      <c r="AO181" s="18"/>
      <c r="AP181" s="18"/>
      <c r="AQ181" s="32">
        <v>43092</v>
      </c>
      <c r="AR181" s="33" t="s">
        <v>44</v>
      </c>
      <c r="AS181" s="33">
        <v>100</v>
      </c>
      <c r="AT181" s="33">
        <v>187</v>
      </c>
      <c r="AU181" s="33">
        <v>97</v>
      </c>
      <c r="AV181" s="33">
        <v>895</v>
      </c>
      <c r="AW181" s="33">
        <v>163.1</v>
      </c>
      <c r="AX181" s="33">
        <v>18.100000000000001</v>
      </c>
      <c r="AY181" s="33">
        <v>181.2</v>
      </c>
      <c r="AZ181" s="34">
        <v>9.9889624724061807</v>
      </c>
      <c r="BA181" s="33">
        <v>7.0000000000000007E-2</v>
      </c>
      <c r="BB181" s="33">
        <v>3.83</v>
      </c>
      <c r="BC181" s="33">
        <v>3.76</v>
      </c>
      <c r="BD181" s="35" t="s">
        <v>55</v>
      </c>
      <c r="BE181" s="31"/>
    </row>
    <row r="182" spans="2:57" ht="10.5" x14ac:dyDescent="0.2">
      <c r="B182" s="15">
        <v>44176</v>
      </c>
      <c r="C182" s="1" t="s">
        <v>131</v>
      </c>
      <c r="D182" s="1">
        <v>12</v>
      </c>
      <c r="E182" s="1">
        <f>Table_Query_from_OINTLYP134567891011125934[[#This Row],[CHOKE_1]]+1.13</f>
        <v>101.13</v>
      </c>
      <c r="F182" s="1">
        <f>Table_Query_from_OINTLYP134567891011125934[[#This Row],[THP]]+37</f>
        <v>245</v>
      </c>
      <c r="G182" s="1">
        <v>88</v>
      </c>
      <c r="H182" s="1">
        <f>Table_Query_from_OINTLYP134567891011125934[[#This Row],[CASING_A]]+73</f>
        <v>1386</v>
      </c>
      <c r="I182" s="1">
        <f>Table_Query_from_OINTLYP134567891011125934[[#This Row],[OIL]]+134</f>
        <v>216</v>
      </c>
      <c r="J182" s="1">
        <f>Table_Query_from_OINTLYP134567891011125934[[#This Row],[WATER]]+4.51</f>
        <v>4.51</v>
      </c>
      <c r="K182" s="1">
        <f>Table_Query_from_OINTLYP134567891011125934[[#This Row],[LIQUID]]+328</f>
        <v>410</v>
      </c>
      <c r="L182" s="165">
        <f>Table_Query_from_OINTLYP134567891011125934[[#This Row],[WATERCUT_PCT]]+3.987</f>
        <v>3.9870000000000001</v>
      </c>
      <c r="M182" s="1">
        <f>Table_Query_from_OINTLYP134567891011125934[[#This Row],[GAS]]+2.632</f>
        <v>2.665</v>
      </c>
      <c r="N182" s="1">
        <f>Table_Query_from_OINTLYP1345678910111259342[[#This Row],[GAS]]+Table_Query_from_OINTLYP1345678910111259342[[#This Row],[GAS_LIFT_RATE]]</f>
        <v>4.7670000000000003</v>
      </c>
      <c r="O182" s="1">
        <f>Table_Query_from_OINTLYP134567891011125934[[#This Row],[GAS_LIFT_RATE]]+0.542</f>
        <v>2.1020000000000003</v>
      </c>
      <c r="P182" s="1"/>
      <c r="Q182" s="16">
        <f>Table_Query_from_OINTLYP1345678910111259342[[#This Row],[GAS]]/Table_Query_from_OINTLYP1345678910111259342[[#This Row],[OIL]]*10^6</f>
        <v>12337.962962962964</v>
      </c>
      <c r="R182" s="16">
        <f>Table_Query_from_OINTLYP1345678910111259342[[#This Row],[WATER]]/Table_Query_from_OINTLYP1345678910111259342[[#This Row],[GAS]]</f>
        <v>1.6923076923076923</v>
      </c>
      <c r="S182" s="16">
        <f>Table_Query_from_OINTLYP1345678910111259342[[#This Row],[LIQUID]]/Table_Query_from_OINTLYP1345678910111259342[[#This Row],[GAS]]</f>
        <v>153.84615384615384</v>
      </c>
      <c r="T182" s="1"/>
      <c r="U182" s="3">
        <f>Table_Query_from_OINTLYP1345678910111259342[[#This Row],[GAS]]*1000</f>
        <v>2665</v>
      </c>
      <c r="V182" s="4">
        <f>Table_Query_from_OINTLYP1345678910111259342[[#This Row],[GAS_LIFT_RATE]]*1000</f>
        <v>2102.0000000000005</v>
      </c>
      <c r="W182" s="4"/>
      <c r="X182" s="4"/>
      <c r="Y182" s="4"/>
      <c r="AC182" s="112"/>
      <c r="AD182" s="18"/>
      <c r="AE182" s="18"/>
      <c r="AF182" s="18"/>
      <c r="AG182" s="18"/>
      <c r="AH182" s="18"/>
      <c r="AI182" s="18"/>
      <c r="AJ182" s="18"/>
      <c r="AK182" s="18"/>
      <c r="AL182" s="18"/>
      <c r="AM182" s="18"/>
      <c r="AN182" s="18"/>
      <c r="AO182" s="18"/>
      <c r="AP182" s="18"/>
      <c r="AQ182" s="32">
        <v>43098</v>
      </c>
      <c r="AR182" s="33" t="s">
        <v>44</v>
      </c>
      <c r="AS182" s="33">
        <v>100</v>
      </c>
      <c r="AT182" s="33">
        <v>197</v>
      </c>
      <c r="AU182" s="33">
        <v>96</v>
      </c>
      <c r="AV182" s="33">
        <v>1043.5999999999999</v>
      </c>
      <c r="AW182" s="33">
        <v>141.26</v>
      </c>
      <c r="AX182" s="33">
        <v>15.7</v>
      </c>
      <c r="AY182" s="33">
        <v>156.96</v>
      </c>
      <c r="AZ182" s="34">
        <v>10.002548419979613</v>
      </c>
      <c r="BA182" s="33">
        <v>5.7000000000000002E-2</v>
      </c>
      <c r="BB182" s="33">
        <v>4.0529999999999999</v>
      </c>
      <c r="BC182" s="33">
        <v>4</v>
      </c>
      <c r="BD182" s="31" t="s">
        <v>56</v>
      </c>
      <c r="BE182" s="35"/>
    </row>
    <row r="183" spans="2:57" ht="10.5" x14ac:dyDescent="0.2">
      <c r="B183" s="15">
        <v>44192</v>
      </c>
      <c r="C183" s="1" t="s">
        <v>131</v>
      </c>
      <c r="D183" s="1">
        <v>12</v>
      </c>
      <c r="E183" s="1">
        <f>Table_Query_from_OINTLYP134567891011125934[[#This Row],[CHOKE_1]]+1.13</f>
        <v>101.13</v>
      </c>
      <c r="F183" s="1">
        <f>Table_Query_from_OINTLYP134567891011125934[[#This Row],[THP]]+37</f>
        <v>248</v>
      </c>
      <c r="G183" s="1">
        <v>88</v>
      </c>
      <c r="H183" s="1">
        <f>Table_Query_from_OINTLYP134567891011125934[[#This Row],[CASING_A]]+73</f>
        <v>1549</v>
      </c>
      <c r="I183" s="1">
        <f>Table_Query_from_OINTLYP134567891011125934[[#This Row],[OIL]]+134</f>
        <v>208</v>
      </c>
      <c r="J183" s="1">
        <f>Table_Query_from_OINTLYP134567891011125934[[#This Row],[WATER]]+4.51</f>
        <v>4.51</v>
      </c>
      <c r="K183" s="1">
        <f>Table_Query_from_OINTLYP134567891011125934[[#This Row],[LIQUID]]+328</f>
        <v>402</v>
      </c>
      <c r="L183" s="165">
        <f>Table_Query_from_OINTLYP134567891011125934[[#This Row],[WATERCUT_PCT]]+3.987</f>
        <v>3.9870000000000001</v>
      </c>
      <c r="M183" s="1">
        <f>Table_Query_from_OINTLYP134567891011125934[[#This Row],[GAS]]+2.632</f>
        <v>2.661</v>
      </c>
      <c r="N183" s="1">
        <f>Table_Query_from_OINTLYP1345678910111259342[[#This Row],[GAS]]+Table_Query_from_OINTLYP1345678910111259342[[#This Row],[GAS_LIFT_RATE]]</f>
        <v>4.3730000000000002</v>
      </c>
      <c r="O183" s="1">
        <f>Table_Query_from_OINTLYP134567891011125934[[#This Row],[GAS_LIFT_RATE]]+0.542</f>
        <v>1.712</v>
      </c>
      <c r="P183" s="1"/>
      <c r="Q183" s="16">
        <f>Table_Query_from_OINTLYP1345678910111259342[[#This Row],[GAS]]/Table_Query_from_OINTLYP1345678910111259342[[#This Row],[OIL]]*10^6</f>
        <v>12793.26923076923</v>
      </c>
      <c r="R183" s="16">
        <f>Table_Query_from_OINTLYP1345678910111259342[[#This Row],[WATER]]/Table_Query_from_OINTLYP1345678910111259342[[#This Row],[GAS]]</f>
        <v>1.6948515595640736</v>
      </c>
      <c r="S183" s="16">
        <f>Table_Query_from_OINTLYP1345678910111259342[[#This Row],[LIQUID]]/Table_Query_from_OINTLYP1345678910111259342[[#This Row],[GAS]]</f>
        <v>151.07102593010146</v>
      </c>
      <c r="T183" s="1"/>
      <c r="U183" s="3">
        <f>Table_Query_from_OINTLYP1345678910111259342[[#This Row],[GAS]]*1000</f>
        <v>2661</v>
      </c>
      <c r="V183" s="4">
        <f>Table_Query_from_OINTLYP1345678910111259342[[#This Row],[GAS_LIFT_RATE]]*1000</f>
        <v>1712</v>
      </c>
      <c r="W183" s="4"/>
      <c r="X183" s="4"/>
      <c r="Y183" s="4"/>
      <c r="AC183" s="112"/>
      <c r="AD183" s="18"/>
      <c r="AE183" s="18"/>
      <c r="AF183" s="18"/>
      <c r="AG183" s="18"/>
      <c r="AH183" s="18"/>
      <c r="AI183" s="18"/>
      <c r="AJ183" s="18"/>
      <c r="AK183" s="18"/>
      <c r="AL183" s="18"/>
      <c r="AM183" s="18"/>
      <c r="AN183" s="18"/>
      <c r="AO183" s="18"/>
      <c r="AP183" s="18"/>
      <c r="AQ183" s="80">
        <v>43104</v>
      </c>
      <c r="AR183" s="81" t="s">
        <v>44</v>
      </c>
      <c r="AS183" s="81">
        <v>100</v>
      </c>
      <c r="AT183" s="81">
        <v>190</v>
      </c>
      <c r="AU183" s="81">
        <v>100</v>
      </c>
      <c r="AV183" s="81">
        <v>1066</v>
      </c>
      <c r="AW183" s="81">
        <v>128.4</v>
      </c>
      <c r="AX183" s="81">
        <v>14.3</v>
      </c>
      <c r="AY183" s="81">
        <v>142.69999999999999</v>
      </c>
      <c r="AZ183" s="82">
        <v>10.021023125437981</v>
      </c>
      <c r="BA183" s="81">
        <v>0.05</v>
      </c>
      <c r="BB183" s="81">
        <v>4.09</v>
      </c>
      <c r="BC183" s="81">
        <v>4.04</v>
      </c>
      <c r="BD183" s="35" t="s">
        <v>57</v>
      </c>
      <c r="BE183" s="31"/>
    </row>
    <row r="184" spans="2:57" ht="10.5" x14ac:dyDescent="0.2">
      <c r="B184" s="15">
        <v>44225</v>
      </c>
      <c r="C184" s="1" t="s">
        <v>131</v>
      </c>
      <c r="D184" s="1">
        <v>23</v>
      </c>
      <c r="E184" s="1">
        <f>Table_Query_from_OINTLYP134567891011125934[[#This Row],[CHOKE_1]]+1.13</f>
        <v>101.13</v>
      </c>
      <c r="F184" s="1">
        <f>Table_Query_from_OINTLYP134567891011125934[[#This Row],[THP]]+37</f>
        <v>254</v>
      </c>
      <c r="G184" s="1">
        <v>79</v>
      </c>
      <c r="H184" s="1">
        <f>Table_Query_from_OINTLYP134567891011125934[[#This Row],[CASING_A]]+73</f>
        <v>1528</v>
      </c>
      <c r="I184" s="1">
        <f>Table_Query_from_OINTLYP134567891011125934[[#This Row],[OIL]]+134</f>
        <v>148</v>
      </c>
      <c r="J184" s="1">
        <f>Table_Query_from_OINTLYP134567891011125934[[#This Row],[WATER]]+4.51</f>
        <v>9.51</v>
      </c>
      <c r="K184" s="1">
        <f>Table_Query_from_OINTLYP134567891011125934[[#This Row],[LIQUID]]+328</f>
        <v>347</v>
      </c>
      <c r="L184" s="165">
        <f>Table_Query_from_OINTLYP134567891011125934[[#This Row],[WATERCUT_PCT]]+3.987</f>
        <v>30.302789473684207</v>
      </c>
      <c r="M184" s="1">
        <f>Table_Query_from_OINTLYP134567891011125934[[#This Row],[GAS]]+2.632</f>
        <v>2.6375999999999999</v>
      </c>
      <c r="N184" s="1">
        <f>Table_Query_from_OINTLYP1345678910111259342[[#This Row],[GAS]]+Table_Query_from_OINTLYP1345678910111259342[[#This Row],[GAS_LIFT_RATE]]</f>
        <v>3.2485999999999997</v>
      </c>
      <c r="O184" s="1">
        <f>Table_Query_from_OINTLYP134567891011125934[[#This Row],[GAS_LIFT_RATE]]+0.542</f>
        <v>0.61099999999999999</v>
      </c>
      <c r="P184" s="1"/>
      <c r="Q184" s="16">
        <f>Table_Query_from_OINTLYP1345678910111259342[[#This Row],[GAS]]/Table_Query_from_OINTLYP1345678910111259342[[#This Row],[OIL]]*10^6</f>
        <v>17821.62162162162</v>
      </c>
      <c r="R184" s="16">
        <f>Table_Query_from_OINTLYP1345678910111259342[[#This Row],[WATER]]/Table_Query_from_OINTLYP1345678910111259342[[#This Row],[GAS]]</f>
        <v>3.6055505004549588</v>
      </c>
      <c r="S184" s="16">
        <f>Table_Query_from_OINTLYP1345678910111259342[[#This Row],[LIQUID]]/Table_Query_from_OINTLYP1345678910111259342[[#This Row],[GAS]]</f>
        <v>131.55899302396119</v>
      </c>
      <c r="T184" s="1"/>
      <c r="U184" s="3">
        <f>Table_Query_from_OINTLYP1345678910111259342[[#This Row],[GAS]]*1000</f>
        <v>2637.6</v>
      </c>
      <c r="V184" s="4">
        <f>Table_Query_from_OINTLYP1345678910111259342[[#This Row],[GAS_LIFT_RATE]]*1000</f>
        <v>611</v>
      </c>
      <c r="W184" s="4"/>
      <c r="X184" s="4"/>
      <c r="Y184" s="4"/>
      <c r="AC184" s="112"/>
      <c r="AD184" s="18"/>
      <c r="AE184" s="18"/>
      <c r="AF184" s="18"/>
      <c r="AG184" s="18"/>
      <c r="AH184" s="18"/>
      <c r="AI184" s="18"/>
      <c r="AJ184" s="18"/>
      <c r="AK184" s="18"/>
      <c r="AL184" s="18"/>
      <c r="AM184" s="18"/>
      <c r="AN184" s="18"/>
      <c r="AO184" s="18"/>
      <c r="AP184" s="18"/>
    </row>
    <row r="185" spans="2:57" ht="10.5" x14ac:dyDescent="0.2">
      <c r="B185" s="15">
        <v>44246</v>
      </c>
      <c r="C185" s="1" t="s">
        <v>131</v>
      </c>
      <c r="D185" s="1">
        <v>5</v>
      </c>
      <c r="E185" s="1">
        <f>Table_Query_from_OINTLYP134567891011125934[[#This Row],[CHOKE_1]]+1.13</f>
        <v>101.13</v>
      </c>
      <c r="F185" s="1">
        <f>Table_Query_from_OINTLYP134567891011125934[[#This Row],[THP]]+37</f>
        <v>248</v>
      </c>
      <c r="G185" s="1">
        <v>79</v>
      </c>
      <c r="H185" s="1">
        <f>Table_Query_from_OINTLYP134567891011125934[[#This Row],[CASING_A]]+73</f>
        <v>1657</v>
      </c>
      <c r="I185" s="1">
        <f>Table_Query_from_OINTLYP134567891011125934[[#This Row],[OIL]]+134</f>
        <v>134</v>
      </c>
      <c r="J185" s="1">
        <f>Table_Query_from_OINTLYP134567891011125934[[#This Row],[WATER]]+4.51</f>
        <v>4.51</v>
      </c>
      <c r="K185" s="1">
        <f>Table_Query_from_OINTLYP134567891011125934[[#This Row],[LIQUID]]+328</f>
        <v>328</v>
      </c>
      <c r="L185" s="165">
        <f>Table_Query_from_OINTLYP134567891011125934[[#This Row],[WATERCUT_PCT]]+3.987</f>
        <v>3.9870000000000001</v>
      </c>
      <c r="M185" s="1">
        <f>Table_Query_from_OINTLYP134567891011125934[[#This Row],[GAS]]+2.632</f>
        <v>2.6320000000000001</v>
      </c>
      <c r="N185" s="1">
        <f>Table_Query_from_OINTLYP1345678910111259342[[#This Row],[GAS]]+Table_Query_from_OINTLYP1345678910111259342[[#This Row],[GAS_LIFT_RATE]]</f>
        <v>3.8740000000000001</v>
      </c>
      <c r="O185" s="1">
        <f>Table_Query_from_OINTLYP134567891011125934[[#This Row],[GAS_LIFT_RATE]]+0.542</f>
        <v>1.242</v>
      </c>
      <c r="P185" s="1"/>
      <c r="Q185" s="16">
        <f>Table_Query_from_OINTLYP1345678910111259342[[#This Row],[GAS]]/Table_Query_from_OINTLYP1345678910111259342[[#This Row],[OIL]]*10^6</f>
        <v>19641.791044776121</v>
      </c>
      <c r="R185" s="16">
        <f>Table_Query_from_OINTLYP1345678910111259342[[#This Row],[WATER]]/Table_Query_from_OINTLYP1345678910111259342[[#This Row],[GAS]]</f>
        <v>1.7135258358662613</v>
      </c>
      <c r="S185" s="16">
        <f>Table_Query_from_OINTLYP1345678910111259342[[#This Row],[LIQUID]]/Table_Query_from_OINTLYP1345678910111259342[[#This Row],[GAS]]</f>
        <v>124.62006079027356</v>
      </c>
      <c r="T185" s="1"/>
      <c r="U185" s="3">
        <f>Table_Query_from_OINTLYP1345678910111259342[[#This Row],[GAS]]*1000</f>
        <v>2632</v>
      </c>
      <c r="V185" s="4">
        <f>Table_Query_from_OINTLYP1345678910111259342[[#This Row],[GAS_LIFT_RATE]]*1000</f>
        <v>1242</v>
      </c>
      <c r="W185" s="4"/>
      <c r="X185" s="4"/>
      <c r="Y185" s="4"/>
      <c r="AC185" s="112"/>
      <c r="AD185" s="18"/>
      <c r="AE185" s="18"/>
      <c r="AF185" s="18"/>
      <c r="AG185" s="18"/>
      <c r="AH185" s="18"/>
      <c r="AI185" s="18"/>
      <c r="AJ185" s="18"/>
      <c r="AK185" s="18"/>
      <c r="AL185" s="18"/>
      <c r="AM185" s="18"/>
      <c r="AN185" s="18"/>
      <c r="AO185" s="18"/>
      <c r="AP185" s="18"/>
    </row>
    <row r="186" spans="2:57" ht="21" x14ac:dyDescent="0.2">
      <c r="B186" s="15">
        <v>44254</v>
      </c>
      <c r="C186" s="1" t="s">
        <v>131</v>
      </c>
      <c r="D186" s="1">
        <v>6</v>
      </c>
      <c r="E186" s="1">
        <f>Table_Query_from_OINTLYP134567891011125934[[#This Row],[CHOKE_1]]+1.13</f>
        <v>101.13</v>
      </c>
      <c r="F186" s="1">
        <f>Table_Query_from_OINTLYP134567891011125934[[#This Row],[THP]]+37</f>
        <v>256</v>
      </c>
      <c r="G186" s="1">
        <v>83</v>
      </c>
      <c r="H186" s="1">
        <f>Table_Query_from_OINTLYP134567891011125934[[#This Row],[CASING_A]]+73</f>
        <v>1480</v>
      </c>
      <c r="I186" s="1">
        <f>Table_Query_from_OINTLYP134567891011125934[[#This Row],[OIL]]+134</f>
        <v>199</v>
      </c>
      <c r="J186" s="1">
        <f>Table_Query_from_OINTLYP134567891011125934[[#This Row],[WATER]]+4.51</f>
        <v>6.51</v>
      </c>
      <c r="K186" s="1">
        <f>Table_Query_from_OINTLYP134567891011125934[[#This Row],[LIQUID]]+328</f>
        <v>395</v>
      </c>
      <c r="L186" s="165">
        <f>Table_Query_from_OINTLYP134567891011125934[[#This Row],[WATERCUT_PCT]]+3.987</f>
        <v>6.9720746268656715</v>
      </c>
      <c r="M186" s="1">
        <f>Table_Query_from_OINTLYP134567891011125934[[#This Row],[GAS]]+2.632</f>
        <v>2.6619999999999999</v>
      </c>
      <c r="N186" s="1">
        <f>Table_Query_from_OINTLYP1345678910111259342[[#This Row],[GAS]]+Table_Query_from_OINTLYP1345678910111259342[[#This Row],[GAS_LIFT_RATE]]</f>
        <v>3.2240000000000002</v>
      </c>
      <c r="O186" s="1">
        <f>Table_Query_from_OINTLYP134567891011125934[[#This Row],[GAS_LIFT_RATE]]+0.542</f>
        <v>0.56200000000000006</v>
      </c>
      <c r="P186" s="1"/>
      <c r="Q186" s="16">
        <f>Table_Query_from_OINTLYP1345678910111259342[[#This Row],[GAS]]/Table_Query_from_OINTLYP1345678910111259342[[#This Row],[OIL]]*10^6</f>
        <v>13376.884422110552</v>
      </c>
      <c r="R186" s="16">
        <f>Table_Query_from_OINTLYP1345678910111259342[[#This Row],[WATER]]/Table_Query_from_OINTLYP1345678910111259342[[#This Row],[GAS]]</f>
        <v>2.4455296769346355</v>
      </c>
      <c r="S186" s="16">
        <f>Table_Query_from_OINTLYP1345678910111259342[[#This Row],[LIQUID]]/Table_Query_from_OINTLYP1345678910111259342[[#This Row],[GAS]]</f>
        <v>148.3846731780616</v>
      </c>
      <c r="T186" s="1"/>
      <c r="U186" s="3">
        <f>Table_Query_from_OINTLYP1345678910111259342[[#This Row],[GAS]]*1000</f>
        <v>2662</v>
      </c>
      <c r="V186" s="4">
        <f>Table_Query_from_OINTLYP1345678910111259342[[#This Row],[GAS_LIFT_RATE]]*1000</f>
        <v>562</v>
      </c>
      <c r="W186" s="4" t="s">
        <v>81</v>
      </c>
      <c r="X186" s="4"/>
      <c r="Y186" s="4"/>
      <c r="AC186" s="112"/>
      <c r="AD186" s="18"/>
      <c r="AE186" s="18"/>
      <c r="AF186" s="18"/>
      <c r="AG186" s="18"/>
      <c r="AH186" s="18"/>
      <c r="AI186" s="18"/>
      <c r="AJ186" s="18"/>
      <c r="AK186" s="18"/>
      <c r="AL186" s="18"/>
      <c r="AM186" s="18"/>
      <c r="AN186" s="18"/>
      <c r="AO186" s="18"/>
      <c r="AP186" s="18"/>
      <c r="AQ186" s="39" t="s">
        <v>14</v>
      </c>
      <c r="AR186" s="41" t="s">
        <v>15</v>
      </c>
      <c r="AS186" s="41" t="s">
        <v>18</v>
      </c>
      <c r="AT186" s="41" t="s">
        <v>19</v>
      </c>
      <c r="AU186" s="41" t="s">
        <v>20</v>
      </c>
      <c r="AV186" s="41" t="s">
        <v>21</v>
      </c>
      <c r="AW186" s="41" t="s">
        <v>22</v>
      </c>
      <c r="AX186" s="41" t="s">
        <v>23</v>
      </c>
      <c r="AY186" s="41" t="s">
        <v>24</v>
      </c>
      <c r="AZ186" s="41" t="s">
        <v>25</v>
      </c>
      <c r="BA186" s="41" t="s">
        <v>26</v>
      </c>
      <c r="BB186" s="41" t="s">
        <v>27</v>
      </c>
      <c r="BC186" s="41" t="s">
        <v>28</v>
      </c>
      <c r="BD186" s="79" t="s">
        <v>34</v>
      </c>
    </row>
    <row r="187" spans="2:57" ht="10.5" x14ac:dyDescent="0.2">
      <c r="B187" s="27">
        <v>44255</v>
      </c>
      <c r="C187" s="1" t="s">
        <v>131</v>
      </c>
      <c r="D187" s="20">
        <v>3</v>
      </c>
      <c r="E187" s="1">
        <f>Table_Query_from_OINTLYP134567891011125934[[#This Row],[CHOKE_1]]+1.13</f>
        <v>101.13</v>
      </c>
      <c r="F187" s="1">
        <f>Table_Query_from_OINTLYP134567891011125934[[#This Row],[THP]]+37</f>
        <v>260</v>
      </c>
      <c r="G187" s="20">
        <v>88</v>
      </c>
      <c r="H187" s="1">
        <f>Table_Query_from_OINTLYP134567891011125934[[#This Row],[CASING_A]]+73</f>
        <v>1730</v>
      </c>
      <c r="I187" s="1">
        <f>Table_Query_from_OINTLYP134567891011125934[[#This Row],[OIL]]+134</f>
        <v>499</v>
      </c>
      <c r="J187" s="1">
        <f>Table_Query_from_OINTLYP134567891011125934[[#This Row],[WATER]]+4.51</f>
        <v>12.51</v>
      </c>
      <c r="K187" s="1">
        <f>Table_Query_from_OINTLYP134567891011125934[[#This Row],[LIQUID]]+328</f>
        <v>701</v>
      </c>
      <c r="L187" s="165">
        <f>Table_Query_from_OINTLYP134567891011125934[[#This Row],[WATERCUT_PCT]]+3.987</f>
        <v>6.1317721179624662</v>
      </c>
      <c r="M187" s="1">
        <f>Table_Query_from_OINTLYP134567891011125934[[#This Row],[GAS]]+2.632</f>
        <v>2.782</v>
      </c>
      <c r="N187" s="1">
        <f>Table_Query_from_OINTLYP1345678910111259342[[#This Row],[GAS]]+Table_Query_from_OINTLYP1345678910111259342[[#This Row],[GAS_LIFT_RATE]]</f>
        <v>4.6740000000000004</v>
      </c>
      <c r="O187" s="1">
        <f>Table_Query_from_OINTLYP134567891011125934[[#This Row],[GAS_LIFT_RATE]]+0.542</f>
        <v>1.8920000000000001</v>
      </c>
      <c r="P187" s="20"/>
      <c r="Q187" s="16">
        <f>Table_Query_from_OINTLYP1345678910111259342[[#This Row],[GAS]]/Table_Query_from_OINTLYP1345678910111259342[[#This Row],[OIL]]*10^6</f>
        <v>5575.1503006012026</v>
      </c>
      <c r="R187" s="16">
        <f>Table_Query_from_OINTLYP1345678910111259342[[#This Row],[WATER]]/Table_Query_from_OINTLYP1345678910111259342[[#This Row],[GAS]]</f>
        <v>4.496764917325665</v>
      </c>
      <c r="S187" s="16">
        <f>Table_Query_from_OINTLYP1345678910111259342[[#This Row],[LIQUID]]/Table_Query_from_OINTLYP1345678910111259342[[#This Row],[GAS]]</f>
        <v>251.97699496764918</v>
      </c>
      <c r="T187" s="20"/>
      <c r="U187" s="3">
        <f>Table_Query_from_OINTLYP1345678910111259342[[#This Row],[GAS]]*1000</f>
        <v>2782</v>
      </c>
      <c r="V187" s="4">
        <f>Table_Query_from_OINTLYP1345678910111259342[[#This Row],[GAS_LIFT_RATE]]*1000</f>
        <v>1892.0000000000002</v>
      </c>
      <c r="W187" s="4">
        <f>I186-I184</f>
        <v>51</v>
      </c>
      <c r="X187" s="4">
        <f>M186-M184</f>
        <v>2.4399999999999977E-2</v>
      </c>
      <c r="Y187" s="4"/>
      <c r="AC187" s="112"/>
      <c r="AD187" s="18"/>
      <c r="AE187" s="18"/>
      <c r="AF187" s="18"/>
      <c r="AG187" s="18"/>
      <c r="AH187" s="18"/>
      <c r="AI187" s="18"/>
      <c r="AJ187" s="18"/>
      <c r="AK187" s="18"/>
      <c r="AL187" s="18"/>
      <c r="AM187" s="18"/>
      <c r="AN187" s="18"/>
      <c r="AO187" s="18"/>
      <c r="AP187" s="18"/>
      <c r="AQ187" s="28">
        <v>43192</v>
      </c>
      <c r="AR187" s="29" t="s">
        <v>44</v>
      </c>
      <c r="AS187" s="29">
        <v>100</v>
      </c>
      <c r="AT187" s="29">
        <v>204.8</v>
      </c>
      <c r="AU187" s="29">
        <v>92.32</v>
      </c>
      <c r="AV187" s="29">
        <v>1302</v>
      </c>
      <c r="AW187" s="29">
        <v>100.42</v>
      </c>
      <c r="AX187" s="29">
        <v>8.73</v>
      </c>
      <c r="AY187" s="29">
        <v>109.15</v>
      </c>
      <c r="AZ187" s="30">
        <v>7.9981676591846087</v>
      </c>
      <c r="BA187" s="29">
        <v>0.04</v>
      </c>
      <c r="BB187" s="29">
        <v>3.66</v>
      </c>
      <c r="BC187" s="29">
        <v>3.62</v>
      </c>
      <c r="BD187" s="31" t="s">
        <v>58</v>
      </c>
    </row>
    <row r="188" spans="2:57" ht="10.5" x14ac:dyDescent="0.2">
      <c r="B188" s="15">
        <v>44256</v>
      </c>
      <c r="C188" s="1" t="s">
        <v>131</v>
      </c>
      <c r="D188" s="1">
        <v>24</v>
      </c>
      <c r="E188" s="1">
        <f>Table_Query_from_OINTLYP134567891011125934[[#This Row],[CHOKE_1]]+1.13</f>
        <v>101.13</v>
      </c>
      <c r="F188" s="1">
        <f>Table_Query_from_OINTLYP134567891011125934[[#This Row],[THP]]+37</f>
        <v>261</v>
      </c>
      <c r="G188" s="1">
        <v>81</v>
      </c>
      <c r="H188" s="1">
        <f>Table_Query_from_OINTLYP134567891011125934[[#This Row],[CASING_A]]+73</f>
        <v>1524</v>
      </c>
      <c r="I188" s="1">
        <f>Table_Query_from_OINTLYP134567891011125934[[#This Row],[OIL]]+134</f>
        <v>135</v>
      </c>
      <c r="J188" s="1">
        <f>Table_Query_from_OINTLYP134567891011125934[[#This Row],[WATER]]+4.51</f>
        <v>4.51</v>
      </c>
      <c r="K188" s="1">
        <f>Table_Query_from_OINTLYP134567891011125934[[#This Row],[LIQUID]]+328</f>
        <v>329</v>
      </c>
      <c r="L188" s="165">
        <f>Table_Query_from_OINTLYP134567891011125934[[#This Row],[WATERCUT_PCT]]+3.987</f>
        <v>3.9870000000000001</v>
      </c>
      <c r="M188" s="1">
        <f>Table_Query_from_OINTLYP134567891011125934[[#This Row],[GAS]]+2.632</f>
        <v>2.6320000000000001</v>
      </c>
      <c r="N188" s="1">
        <f>Table_Query_from_OINTLYP1345678910111259342[[#This Row],[GAS]]+Table_Query_from_OINTLYP1345678910111259342[[#This Row],[GAS_LIFT_RATE]]</f>
        <v>3.2440000000000002</v>
      </c>
      <c r="O188" s="1">
        <f>Table_Query_from_OINTLYP134567891011125934[[#This Row],[GAS_LIFT_RATE]]+0.542</f>
        <v>0.6120000000000001</v>
      </c>
      <c r="P188" s="1"/>
      <c r="Q188" s="16">
        <f>Table_Query_from_OINTLYP1345678910111259342[[#This Row],[GAS]]/Table_Query_from_OINTLYP1345678910111259342[[#This Row],[OIL]]*10^6</f>
        <v>19496.296296296296</v>
      </c>
      <c r="R188" s="16">
        <f>Table_Query_from_OINTLYP1345678910111259342[[#This Row],[WATER]]/Table_Query_from_OINTLYP1345678910111259342[[#This Row],[GAS]]</f>
        <v>1.7135258358662613</v>
      </c>
      <c r="S188" s="16">
        <f>Table_Query_from_OINTLYP1345678910111259342[[#This Row],[LIQUID]]/Table_Query_from_OINTLYP1345678910111259342[[#This Row],[GAS]]</f>
        <v>125</v>
      </c>
      <c r="T188" s="1"/>
      <c r="U188" s="3">
        <f>Table_Query_from_OINTLYP1345678910111259342[[#This Row],[GAS]]*1000</f>
        <v>2632</v>
      </c>
      <c r="V188" s="4">
        <f>Table_Query_from_OINTLYP1345678910111259342[[#This Row],[GAS_LIFT_RATE]]*1000</f>
        <v>612.00000000000011</v>
      </c>
      <c r="W188" s="4"/>
      <c r="X188" s="4"/>
      <c r="Y188" s="4"/>
      <c r="AC188" s="112"/>
      <c r="AD188" s="18"/>
      <c r="AE188" s="18"/>
      <c r="AF188" s="18"/>
      <c r="AG188" s="18"/>
      <c r="AH188" s="18"/>
      <c r="AI188" s="18"/>
      <c r="AJ188" s="18"/>
      <c r="AK188" s="18"/>
      <c r="AL188" s="18"/>
      <c r="AM188" s="18"/>
      <c r="AN188" s="18"/>
      <c r="AO188" s="18"/>
      <c r="AP188" s="18"/>
      <c r="AQ188" s="32">
        <v>43194</v>
      </c>
      <c r="AR188" s="33" t="s">
        <v>44</v>
      </c>
      <c r="AS188" s="33">
        <v>100</v>
      </c>
      <c r="AT188" s="33">
        <v>226.54</v>
      </c>
      <c r="AU188" s="33">
        <v>91.25</v>
      </c>
      <c r="AV188" s="33">
        <v>1019.34</v>
      </c>
      <c r="AW188" s="33">
        <v>145.65</v>
      </c>
      <c r="AX188" s="33">
        <v>1.47</v>
      </c>
      <c r="AY188" s="33">
        <v>147.12</v>
      </c>
      <c r="AZ188" s="34">
        <v>0.99918433931484507</v>
      </c>
      <c r="BA188" s="33">
        <v>5.8000000000000003E-2</v>
      </c>
      <c r="BB188" s="33">
        <v>2.64</v>
      </c>
      <c r="BC188" s="33">
        <v>2.58</v>
      </c>
      <c r="BD188" s="35" t="s">
        <v>59</v>
      </c>
    </row>
    <row r="189" spans="2:57" ht="10.5" x14ac:dyDescent="0.2">
      <c r="B189" s="15">
        <v>44265</v>
      </c>
      <c r="C189" s="1" t="s">
        <v>131</v>
      </c>
      <c r="D189" s="1">
        <v>17</v>
      </c>
      <c r="E189" s="1">
        <f>Table_Query_from_OINTLYP134567891011125934[[#This Row],[CHOKE_1]]+1.13</f>
        <v>101.13</v>
      </c>
      <c r="F189" s="1">
        <f>Table_Query_from_OINTLYP134567891011125934[[#This Row],[THP]]+37</f>
        <v>270</v>
      </c>
      <c r="G189" s="1">
        <v>80</v>
      </c>
      <c r="H189" s="1">
        <f>Table_Query_from_OINTLYP134567891011125934[[#This Row],[CASING_A]]+73</f>
        <v>1629</v>
      </c>
      <c r="I189" s="1">
        <f>Table_Query_from_OINTLYP134567891011125934[[#This Row],[OIL]]+134</f>
        <v>134</v>
      </c>
      <c r="J189" s="1">
        <f>Table_Query_from_OINTLYP134567891011125934[[#This Row],[WATER]]+4.51</f>
        <v>4.51</v>
      </c>
      <c r="K189" s="1">
        <f>Table_Query_from_OINTLYP134567891011125934[[#This Row],[LIQUID]]+328</f>
        <v>328</v>
      </c>
      <c r="L189" s="165">
        <f>Table_Query_from_OINTLYP134567891011125934[[#This Row],[WATERCUT_PCT]]+3.987</f>
        <v>3.9870000000000001</v>
      </c>
      <c r="M189" s="1">
        <f>Table_Query_from_OINTLYP134567891011125934[[#This Row],[GAS]]+2.632</f>
        <v>2.6320000000000001</v>
      </c>
      <c r="N189" s="1">
        <f>Table_Query_from_OINTLYP1345678910111259342[[#This Row],[GAS]]+Table_Query_from_OINTLYP1345678910111259342[[#This Row],[GAS_LIFT_RATE]]</f>
        <v>3.1880000000000002</v>
      </c>
      <c r="O189" s="1">
        <f>Table_Query_from_OINTLYP134567891011125934[[#This Row],[GAS_LIFT_RATE]]+0.542</f>
        <v>0.55600000000000005</v>
      </c>
      <c r="P189" s="1"/>
      <c r="Q189" s="16">
        <f>Table_Query_from_OINTLYP1345678910111259342[[#This Row],[GAS]]/Table_Query_from_OINTLYP1345678910111259342[[#This Row],[OIL]]*10^6</f>
        <v>19641.791044776121</v>
      </c>
      <c r="R189" s="16">
        <f>Table_Query_from_OINTLYP1345678910111259342[[#This Row],[WATER]]/Table_Query_from_OINTLYP1345678910111259342[[#This Row],[GAS]]</f>
        <v>1.7135258358662613</v>
      </c>
      <c r="S189" s="16">
        <f>Table_Query_from_OINTLYP1345678910111259342[[#This Row],[LIQUID]]/Table_Query_from_OINTLYP1345678910111259342[[#This Row],[GAS]]</f>
        <v>124.62006079027356</v>
      </c>
      <c r="T189" s="1"/>
      <c r="U189" s="3">
        <f>Table_Query_from_OINTLYP1345678910111259342[[#This Row],[GAS]]*1000</f>
        <v>2632</v>
      </c>
      <c r="V189" s="4">
        <f>Table_Query_from_OINTLYP1345678910111259342[[#This Row],[GAS_LIFT_RATE]]*1000</f>
        <v>556</v>
      </c>
      <c r="W189" s="4"/>
      <c r="X189" s="4"/>
      <c r="Y189" s="4"/>
      <c r="AC189" s="112"/>
      <c r="AD189" s="18"/>
      <c r="AE189" s="18"/>
      <c r="AF189" s="18"/>
      <c r="AG189" s="18"/>
      <c r="AH189" s="18"/>
      <c r="AI189" s="18"/>
      <c r="AJ189" s="18"/>
      <c r="AK189" s="18"/>
      <c r="AL189" s="18"/>
      <c r="AM189" s="18"/>
      <c r="AN189" s="18"/>
      <c r="AO189" s="18"/>
      <c r="AP189" s="18"/>
      <c r="AQ189" s="28">
        <v>43196</v>
      </c>
      <c r="AR189" s="29" t="s">
        <v>44</v>
      </c>
      <c r="AS189" s="29">
        <v>100</v>
      </c>
      <c r="AT189" s="29">
        <v>212.55</v>
      </c>
      <c r="AU189" s="29">
        <v>89.29</v>
      </c>
      <c r="AV189" s="29">
        <v>1234.25</v>
      </c>
      <c r="AW189" s="29">
        <v>128.4</v>
      </c>
      <c r="AX189" s="29">
        <v>1.3</v>
      </c>
      <c r="AY189" s="29">
        <v>129.69999999999999</v>
      </c>
      <c r="AZ189" s="30">
        <v>1.002313030069391</v>
      </c>
      <c r="BA189" s="29">
        <v>0.05</v>
      </c>
      <c r="BB189" s="29">
        <v>3.01</v>
      </c>
      <c r="BC189" s="29">
        <v>2.96</v>
      </c>
      <c r="BD189" s="31" t="s">
        <v>60</v>
      </c>
    </row>
    <row r="190" spans="2:57" ht="10.5" x14ac:dyDescent="0.2">
      <c r="B190" s="15">
        <v>44290</v>
      </c>
      <c r="C190" s="1" t="s">
        <v>131</v>
      </c>
      <c r="D190" s="1">
        <v>22</v>
      </c>
      <c r="E190" s="1">
        <f>Table_Query_from_OINTLYP134567891011125934[[#This Row],[CHOKE_1]]+1.13</f>
        <v>101.13</v>
      </c>
      <c r="F190" s="1">
        <f>Table_Query_from_OINTLYP134567891011125934[[#This Row],[THP]]+37</f>
        <v>254</v>
      </c>
      <c r="G190" s="1">
        <v>85</v>
      </c>
      <c r="H190" s="1">
        <f>Table_Query_from_OINTLYP134567891011125934[[#This Row],[CASING_A]]+73</f>
        <v>1588</v>
      </c>
      <c r="I190" s="1">
        <f>Table_Query_from_OINTLYP134567891011125934[[#This Row],[OIL]]+134</f>
        <v>136</v>
      </c>
      <c r="J190" s="1">
        <f>Table_Query_from_OINTLYP134567891011125934[[#This Row],[WATER]]+4.51</f>
        <v>4.51</v>
      </c>
      <c r="K190" s="1">
        <f>Table_Query_from_OINTLYP134567891011125934[[#This Row],[LIQUID]]+328</f>
        <v>330</v>
      </c>
      <c r="L190" s="165">
        <f>Table_Query_from_OINTLYP134567891011125934[[#This Row],[WATERCUT_PCT]]+3.987</f>
        <v>3.9870000000000001</v>
      </c>
      <c r="M190" s="1">
        <f>Table_Query_from_OINTLYP134567891011125934[[#This Row],[GAS]]+2.632</f>
        <v>2.6329000000000002</v>
      </c>
      <c r="N190" s="1">
        <f>Table_Query_from_OINTLYP1345678910111259342[[#This Row],[GAS]]+Table_Query_from_OINTLYP1345678910111259342[[#This Row],[GAS_LIFT_RATE]]</f>
        <v>3.1899000000000002</v>
      </c>
      <c r="O190" s="1">
        <f>Table_Query_from_OINTLYP134567891011125934[[#This Row],[GAS_LIFT_RATE]]+0.542</f>
        <v>0.55700000000000005</v>
      </c>
      <c r="P190" s="1">
        <v>80</v>
      </c>
      <c r="Q190" s="16">
        <f>Table_Query_from_OINTLYP1345678910111259342[[#This Row],[GAS]]/Table_Query_from_OINTLYP1345678910111259342[[#This Row],[OIL]]*10^6</f>
        <v>19359.558823529413</v>
      </c>
      <c r="R190" s="16">
        <f>Table_Query_from_OINTLYP1345678910111259342[[#This Row],[WATER]]/Table_Query_from_OINTLYP1345678910111259342[[#This Row],[GAS]]</f>
        <v>1.7129401040677577</v>
      </c>
      <c r="S190" s="16">
        <f>Table_Query_from_OINTLYP1345678910111259342[[#This Row],[LIQUID]]/Table_Query_from_OINTLYP1345678910111259342[[#This Row],[GAS]]</f>
        <v>125.33708078544569</v>
      </c>
      <c r="T190" s="1"/>
      <c r="U190" s="3">
        <f>Table_Query_from_OINTLYP1345678910111259342[[#This Row],[GAS]]*1000</f>
        <v>2632.9</v>
      </c>
      <c r="V190" s="4">
        <f>Table_Query_from_OINTLYP1345678910111259342[[#This Row],[GAS_LIFT_RATE]]*1000</f>
        <v>557</v>
      </c>
      <c r="W190" s="4"/>
      <c r="X190" s="4"/>
      <c r="Y190" s="4"/>
      <c r="AC190" s="112"/>
      <c r="AD190" s="18"/>
      <c r="AE190" s="18"/>
      <c r="AF190" s="18"/>
      <c r="AG190" s="18"/>
      <c r="AH190" s="18"/>
      <c r="AI190" s="18"/>
      <c r="AJ190" s="18"/>
      <c r="AK190" s="18"/>
      <c r="AL190" s="18"/>
      <c r="AM190" s="18"/>
      <c r="AN190" s="18"/>
      <c r="AO190" s="18"/>
      <c r="AP190" s="18"/>
      <c r="AQ190" s="32">
        <v>43239</v>
      </c>
      <c r="AR190" s="33" t="s">
        <v>44</v>
      </c>
      <c r="AS190" s="33">
        <v>100</v>
      </c>
      <c r="AT190" s="33">
        <v>222.71</v>
      </c>
      <c r="AU190" s="33">
        <v>87.96</v>
      </c>
      <c r="AV190" s="33">
        <v>1449.25</v>
      </c>
      <c r="AW190" s="33">
        <v>105.6</v>
      </c>
      <c r="AX190" s="33">
        <v>1.1000000000000001</v>
      </c>
      <c r="AY190" s="33">
        <v>106.7</v>
      </c>
      <c r="AZ190" s="34">
        <v>1.0309278350515463</v>
      </c>
      <c r="BA190" s="33">
        <v>0.04</v>
      </c>
      <c r="BB190" s="33">
        <v>1.02</v>
      </c>
      <c r="BC190" s="33">
        <v>0.98</v>
      </c>
      <c r="BD190" s="84" t="s">
        <v>61</v>
      </c>
    </row>
    <row r="191" spans="2:57" ht="10.5" x14ac:dyDescent="0.2">
      <c r="B191" s="15">
        <v>44294</v>
      </c>
      <c r="C191" s="1" t="s">
        <v>131</v>
      </c>
      <c r="D191" s="1">
        <v>23</v>
      </c>
      <c r="E191" s="1">
        <f>Table_Query_from_OINTLYP134567891011125934[[#This Row],[CHOKE_1]]+1.13</f>
        <v>101.13</v>
      </c>
      <c r="F191" s="1">
        <f>Table_Query_from_OINTLYP134567891011125934[[#This Row],[THP]]+37</f>
        <v>254.72</v>
      </c>
      <c r="G191" s="1">
        <v>83.37</v>
      </c>
      <c r="H191" s="1">
        <f>Table_Query_from_OINTLYP134567891011125934[[#This Row],[CASING_A]]+73</f>
        <v>1614.44</v>
      </c>
      <c r="I191" s="1">
        <f>Table_Query_from_OINTLYP134567891011125934[[#This Row],[OIL]]+134</f>
        <v>137.38999999999999</v>
      </c>
      <c r="J191" s="1">
        <f>Table_Query_from_OINTLYP134567891011125934[[#This Row],[WATER]]+4.51</f>
        <v>4.55</v>
      </c>
      <c r="K191" s="1">
        <f>Table_Query_from_OINTLYP134567891011125934[[#This Row],[LIQUID]]+328</f>
        <v>331.43</v>
      </c>
      <c r="L191" s="165">
        <f>Table_Query_from_OINTLYP134567891011125934[[#This Row],[WATERCUT_PCT]]+3.987</f>
        <v>5.1531807580174931</v>
      </c>
      <c r="M191" s="1">
        <f>Table_Query_from_OINTLYP134567891011125934[[#This Row],[GAS]]+2.632</f>
        <v>2.6335000000000002</v>
      </c>
      <c r="N191" s="1">
        <f>Table_Query_from_OINTLYP1345678910111259342[[#This Row],[GAS]]+Table_Query_from_OINTLYP1345678910111259342[[#This Row],[GAS_LIFT_RATE]]</f>
        <v>3.1935000000000002</v>
      </c>
      <c r="O191" s="1">
        <f>Table_Query_from_OINTLYP134567891011125934[[#This Row],[GAS_LIFT_RATE]]+0.542</f>
        <v>0.56000000000000005</v>
      </c>
      <c r="P191" s="1"/>
      <c r="Q191" s="16">
        <f>Table_Query_from_OINTLYP1345678910111259342[[#This Row],[GAS]]/Table_Query_from_OINTLYP1345678910111259342[[#This Row],[OIL]]*10^6</f>
        <v>19168.061722104958</v>
      </c>
      <c r="R191" s="16">
        <f>Table_Query_from_OINTLYP1345678910111259342[[#This Row],[WATER]]/Table_Query_from_OINTLYP1345678910111259342[[#This Row],[GAS]]</f>
        <v>1.7277387507119801</v>
      </c>
      <c r="S191" s="16">
        <f>Table_Query_from_OINTLYP1345678910111259342[[#This Row],[LIQUID]]/Table_Query_from_OINTLYP1345678910111259342[[#This Row],[GAS]]</f>
        <v>125.85152838427948</v>
      </c>
      <c r="T191" s="1"/>
      <c r="U191" s="3">
        <f>Table_Query_from_OINTLYP1345678910111259342[[#This Row],[GAS]]*1000</f>
        <v>2633.5</v>
      </c>
      <c r="V191" s="4">
        <f>Table_Query_from_OINTLYP1345678910111259342[[#This Row],[GAS_LIFT_RATE]]*1000</f>
        <v>560</v>
      </c>
      <c r="W191" s="4"/>
      <c r="X191" s="4"/>
      <c r="Y191" s="4"/>
      <c r="AC191" s="112"/>
      <c r="AD191" s="18"/>
      <c r="AE191" s="18"/>
      <c r="AF191" s="18"/>
      <c r="AG191" s="18"/>
      <c r="AH191" s="18"/>
      <c r="AI191" s="18"/>
      <c r="AJ191" s="18"/>
      <c r="AK191" s="18"/>
      <c r="AL191" s="18"/>
      <c r="AM191" s="18"/>
      <c r="AN191" s="18"/>
      <c r="AO191" s="18"/>
      <c r="AP191" s="18"/>
      <c r="AQ191" s="28">
        <v>43248</v>
      </c>
      <c r="AR191" s="29" t="s">
        <v>44</v>
      </c>
      <c r="AS191" s="29">
        <v>100</v>
      </c>
      <c r="AT191" s="29">
        <v>178</v>
      </c>
      <c r="AU191" s="29">
        <v>88</v>
      </c>
      <c r="AV191" s="29">
        <v>1442.68</v>
      </c>
      <c r="AW191" s="29">
        <v>102.23</v>
      </c>
      <c r="AX191" s="29">
        <v>1.03</v>
      </c>
      <c r="AY191" s="29">
        <v>103.26</v>
      </c>
      <c r="AZ191" s="30">
        <v>0.99748208405965522</v>
      </c>
      <c r="BA191" s="29">
        <v>4.1000000000000002E-2</v>
      </c>
      <c r="BB191" s="29">
        <v>1.1000000000000001</v>
      </c>
      <c r="BC191" s="29">
        <v>1.06</v>
      </c>
      <c r="BD191" s="31" t="s">
        <v>62</v>
      </c>
    </row>
    <row r="192" spans="2:57" ht="10.5" x14ac:dyDescent="0.2">
      <c r="B192" s="15">
        <v>44330</v>
      </c>
      <c r="C192" s="1" t="s">
        <v>131</v>
      </c>
      <c r="D192" s="1">
        <v>15</v>
      </c>
      <c r="E192" s="1">
        <f>Table_Query_from_OINTLYP134567891011125934[[#This Row],[CHOKE_1]]+1.13</f>
        <v>101.13</v>
      </c>
      <c r="F192" s="1">
        <f>Table_Query_from_OINTLYP134567891011125934[[#This Row],[THP]]+37</f>
        <v>243</v>
      </c>
      <c r="G192" s="1">
        <v>94</v>
      </c>
      <c r="H192" s="1">
        <f>Table_Query_from_OINTLYP134567891011125934[[#This Row],[CASING_A]]+73</f>
        <v>1583</v>
      </c>
      <c r="I192" s="1">
        <f>Table_Query_from_OINTLYP134567891011125934[[#This Row],[OIL]]+134</f>
        <v>214</v>
      </c>
      <c r="J192" s="1">
        <f>Table_Query_from_OINTLYP134567891011125934[[#This Row],[WATER]]+4.51</f>
        <v>5.51</v>
      </c>
      <c r="K192" s="1">
        <f>Table_Query_from_OINTLYP134567891011125934[[#This Row],[LIQUID]]+328</f>
        <v>409</v>
      </c>
      <c r="L192" s="165">
        <f>Table_Query_from_OINTLYP134567891011125934[[#This Row],[WATERCUT_PCT]]+3.987</f>
        <v>5.2215679012345682</v>
      </c>
      <c r="M192" s="1">
        <f>Table_Query_from_OINTLYP134567891011125934[[#This Row],[GAS]]+2.632</f>
        <v>2.6640000000000001</v>
      </c>
      <c r="N192" s="1">
        <f>Table_Query_from_OINTLYP1345678910111259342[[#This Row],[GAS]]+Table_Query_from_OINTLYP1345678910111259342[[#This Row],[GAS_LIFT_RATE]]</f>
        <v>5.229000000000001</v>
      </c>
      <c r="O192" s="1">
        <f>Table_Query_from_OINTLYP134567891011125934[[#This Row],[GAS_LIFT_RATE]]+0.542</f>
        <v>2.5650000000000004</v>
      </c>
      <c r="P192" s="1"/>
      <c r="Q192" s="16">
        <f>Table_Query_from_OINTLYP1345678910111259342[[#This Row],[GAS]]/Table_Query_from_OINTLYP1345678910111259342[[#This Row],[OIL]]*10^6</f>
        <v>12448.598130841123</v>
      </c>
      <c r="R192" s="16">
        <f>Table_Query_from_OINTLYP1345678910111259342[[#This Row],[WATER]]/Table_Query_from_OINTLYP1345678910111259342[[#This Row],[GAS]]</f>
        <v>2.068318318318318</v>
      </c>
      <c r="S192" s="16">
        <f>Table_Query_from_OINTLYP1345678910111259342[[#This Row],[LIQUID]]/Table_Query_from_OINTLYP1345678910111259342[[#This Row],[GAS]]</f>
        <v>153.52852852852851</v>
      </c>
      <c r="T192" s="1"/>
      <c r="U192" s="3">
        <f>Table_Query_from_OINTLYP1345678910111259342[[#This Row],[GAS]]*1000</f>
        <v>2664</v>
      </c>
      <c r="V192" s="4">
        <f>Table_Query_from_OINTLYP1345678910111259342[[#This Row],[GAS_LIFT_RATE]]*1000</f>
        <v>2565.0000000000005</v>
      </c>
      <c r="W192" s="4">
        <f>I210-I184</f>
        <v>71.724999999999994</v>
      </c>
      <c r="X192" s="4">
        <f>M210-M184</f>
        <v>2.8690000000000104E-2</v>
      </c>
      <c r="Y192" s="4"/>
      <c r="AC192" s="112"/>
      <c r="AD192" s="18"/>
      <c r="AE192" s="18"/>
      <c r="AF192" s="18"/>
      <c r="AG192" s="18"/>
      <c r="AH192" s="18"/>
      <c r="AI192" s="18"/>
      <c r="AJ192" s="18"/>
      <c r="AK192" s="18"/>
      <c r="AL192" s="18"/>
      <c r="AM192" s="18"/>
      <c r="AN192" s="18"/>
      <c r="AO192" s="18"/>
      <c r="AP192" s="18"/>
      <c r="AQ192" s="85">
        <v>43249</v>
      </c>
      <c r="AR192" s="86" t="s">
        <v>44</v>
      </c>
      <c r="AS192" s="86">
        <v>100</v>
      </c>
      <c r="AT192" s="86">
        <v>172.26</v>
      </c>
      <c r="AU192" s="86">
        <v>90.79</v>
      </c>
      <c r="AV192" s="86">
        <v>1379.34</v>
      </c>
      <c r="AW192" s="86">
        <v>117.72</v>
      </c>
      <c r="AX192" s="86">
        <v>1.19</v>
      </c>
      <c r="AY192" s="86">
        <v>118.91</v>
      </c>
      <c r="AZ192" s="87">
        <v>1.0007568749474391</v>
      </c>
      <c r="BA192" s="86">
        <v>4.7E-2</v>
      </c>
      <c r="BB192" s="86">
        <v>1.18</v>
      </c>
      <c r="BC192" s="86">
        <v>1.1299999999999999</v>
      </c>
      <c r="BD192" s="35" t="s">
        <v>63</v>
      </c>
    </row>
    <row r="193" spans="2:56" ht="10.5" x14ac:dyDescent="0.2">
      <c r="B193" s="15">
        <v>44338</v>
      </c>
      <c r="C193" s="1" t="s">
        <v>131</v>
      </c>
      <c r="D193" s="1">
        <v>22</v>
      </c>
      <c r="E193" s="1">
        <f>Table_Query_from_OINTLYP134567891011125934[[#This Row],[CHOKE_1]]+1.13</f>
        <v>101.13</v>
      </c>
      <c r="F193" s="1">
        <f>Table_Query_from_OINTLYP134567891011125934[[#This Row],[THP]]+37</f>
        <v>253</v>
      </c>
      <c r="G193" s="1">
        <v>91</v>
      </c>
      <c r="H193" s="1">
        <f>Table_Query_from_OINTLYP134567891011125934[[#This Row],[CASING_A]]+73</f>
        <v>1496</v>
      </c>
      <c r="I193" s="1">
        <f>Table_Query_from_OINTLYP134567891011125934[[#This Row],[OIL]]+134</f>
        <v>185</v>
      </c>
      <c r="J193" s="1">
        <f>Table_Query_from_OINTLYP134567891011125934[[#This Row],[WATER]]+4.51</f>
        <v>5.51</v>
      </c>
      <c r="K193" s="1">
        <f>Table_Query_from_OINTLYP134567891011125934[[#This Row],[LIQUID]]+328</f>
        <v>380</v>
      </c>
      <c r="L193" s="165">
        <f>Table_Query_from_OINTLYP134567891011125934[[#This Row],[WATERCUT_PCT]]+3.987</f>
        <v>5.9100769230769234</v>
      </c>
      <c r="M193" s="1">
        <f>Table_Query_from_OINTLYP134567891011125934[[#This Row],[GAS]]+2.632</f>
        <v>2.6524000000000001</v>
      </c>
      <c r="N193" s="1">
        <f>Table_Query_from_OINTLYP1345678910111259342[[#This Row],[GAS]]+Table_Query_from_OINTLYP1345678910111259342[[#This Row],[GAS_LIFT_RATE]]</f>
        <v>6.1433999999999997</v>
      </c>
      <c r="O193" s="1">
        <f>Table_Query_from_OINTLYP134567891011125934[[#This Row],[GAS_LIFT_RATE]]+0.542</f>
        <v>3.4909999999999997</v>
      </c>
      <c r="P193" s="1">
        <v>80</v>
      </c>
      <c r="Q193" s="16">
        <f>Table_Query_from_OINTLYP1345678910111259342[[#This Row],[GAS]]/Table_Query_from_OINTLYP1345678910111259342[[#This Row],[OIL]]*10^6</f>
        <v>14337.297297297298</v>
      </c>
      <c r="R193" s="16">
        <f>Table_Query_from_OINTLYP1345678910111259342[[#This Row],[WATER]]/Table_Query_from_OINTLYP1345678910111259342[[#This Row],[GAS]]</f>
        <v>2.0773638968481376</v>
      </c>
      <c r="S193" s="16">
        <f>Table_Query_from_OINTLYP1345678910111259342[[#This Row],[LIQUID]]/Table_Query_from_OINTLYP1345678910111259342[[#This Row],[GAS]]</f>
        <v>143.26647564469914</v>
      </c>
      <c r="T193" s="1"/>
      <c r="U193" s="3">
        <f>Table_Query_from_OINTLYP1345678910111259342[[#This Row],[GAS]]*1000</f>
        <v>2652.4</v>
      </c>
      <c r="V193" s="4">
        <f>Table_Query_from_OINTLYP1345678910111259342[[#This Row],[GAS_LIFT_RATE]]*1000</f>
        <v>3490.9999999999995</v>
      </c>
      <c r="W193" s="4"/>
      <c r="X193" s="4"/>
      <c r="Y193" s="4"/>
      <c r="AC193" s="112"/>
      <c r="AD193" s="18"/>
      <c r="AE193" s="18"/>
      <c r="AF193" s="18"/>
      <c r="AG193" s="18"/>
      <c r="AH193" s="18"/>
      <c r="AI193" s="18"/>
      <c r="AJ193" s="18"/>
      <c r="AK193" s="18"/>
      <c r="AL193" s="18"/>
      <c r="AM193" s="18"/>
      <c r="AN193" s="18"/>
      <c r="AO193" s="18"/>
      <c r="AP193" s="18"/>
      <c r="AV193" s="88" t="s">
        <v>84</v>
      </c>
      <c r="AW193" s="77">
        <f>AW192-AW190</f>
        <v>12.120000000000005</v>
      </c>
      <c r="BA193" s="77">
        <f>BA192-BA190</f>
        <v>6.9999999999999993E-3</v>
      </c>
    </row>
    <row r="194" spans="2:56" ht="21" x14ac:dyDescent="0.2">
      <c r="B194" s="15">
        <v>44361</v>
      </c>
      <c r="C194" s="1" t="s">
        <v>131</v>
      </c>
      <c r="D194" s="1">
        <v>12</v>
      </c>
      <c r="E194" s="1">
        <f>Table_Query_from_OINTLYP134567891011125934[[#This Row],[CHOKE_1]]+1.13</f>
        <v>101.13</v>
      </c>
      <c r="F194" s="1">
        <f>Table_Query_from_OINTLYP134567891011125934[[#This Row],[THP]]+37</f>
        <v>267</v>
      </c>
      <c r="G194" s="1">
        <v>95.6</v>
      </c>
      <c r="H194" s="1">
        <f>Table_Query_from_OINTLYP134567891011125934[[#This Row],[CASING_A]]+73</f>
        <v>1406</v>
      </c>
      <c r="I194" s="1">
        <f>Table_Query_from_OINTLYP134567891011125934[[#This Row],[OIL]]+134</f>
        <v>188</v>
      </c>
      <c r="J194" s="1">
        <f>Table_Query_from_OINTLYP134567891011125934[[#This Row],[WATER]]+4.51</f>
        <v>5.51</v>
      </c>
      <c r="K194" s="1">
        <f>Table_Query_from_OINTLYP134567891011125934[[#This Row],[LIQUID]]+328</f>
        <v>383</v>
      </c>
      <c r="L194" s="165">
        <f>Table_Query_from_OINTLYP134567891011125934[[#This Row],[WATERCUT_PCT]]+3.987</f>
        <v>5.8051818181818184</v>
      </c>
      <c r="M194" s="1">
        <f>Table_Query_from_OINTLYP134567891011125934[[#This Row],[GAS]]+2.632</f>
        <v>2.6520000000000001</v>
      </c>
      <c r="N194" s="1">
        <f>Table_Query_from_OINTLYP1345678910111259342[[#This Row],[GAS]]+Table_Query_from_OINTLYP1345678910111259342[[#This Row],[GAS_LIFT_RATE]]</f>
        <v>3.6340000000000003</v>
      </c>
      <c r="O194" s="1">
        <f>Table_Query_from_OINTLYP134567891011125934[[#This Row],[GAS_LIFT_RATE]]+0.542</f>
        <v>0.98199999999999998</v>
      </c>
      <c r="P194" s="1"/>
      <c r="Q194" s="16">
        <f>Table_Query_from_OINTLYP1345678910111259342[[#This Row],[GAS]]/Table_Query_from_OINTLYP1345678910111259342[[#This Row],[OIL]]*10^6</f>
        <v>14106.382978723404</v>
      </c>
      <c r="R194" s="16">
        <f>Table_Query_from_OINTLYP1345678910111259342[[#This Row],[WATER]]/Table_Query_from_OINTLYP1345678910111259342[[#This Row],[GAS]]</f>
        <v>2.077677224736048</v>
      </c>
      <c r="S194" s="16">
        <f>Table_Query_from_OINTLYP1345678910111259342[[#This Row],[LIQUID]]/Table_Query_from_OINTLYP1345678910111259342[[#This Row],[GAS]]</f>
        <v>144.41930618401207</v>
      </c>
      <c r="T194" s="1"/>
      <c r="U194" s="3">
        <f>Table_Query_from_OINTLYP1345678910111259342[[#This Row],[GAS]]*1000</f>
        <v>2652</v>
      </c>
      <c r="V194" s="4">
        <f>Table_Query_from_OINTLYP1345678910111259342[[#This Row],[GAS_LIFT_RATE]]*1000</f>
        <v>982</v>
      </c>
      <c r="W194" s="4"/>
      <c r="X194" s="4"/>
      <c r="Y194" s="4"/>
      <c r="AC194" s="112"/>
      <c r="AD194" s="18"/>
      <c r="AE194" s="18"/>
      <c r="AF194" s="18"/>
      <c r="AG194" s="18"/>
      <c r="AH194" s="18"/>
      <c r="AI194" s="18"/>
      <c r="AJ194" s="18"/>
      <c r="AK194" s="18"/>
      <c r="AL194" s="18"/>
      <c r="AM194" s="18"/>
      <c r="AN194" s="18"/>
      <c r="AO194" s="18"/>
      <c r="AP194" s="18"/>
      <c r="AQ194" s="39" t="s">
        <v>14</v>
      </c>
      <c r="AR194" s="41" t="s">
        <v>15</v>
      </c>
      <c r="AS194" s="41" t="s">
        <v>18</v>
      </c>
      <c r="AT194" s="41" t="s">
        <v>19</v>
      </c>
      <c r="AU194" s="41" t="s">
        <v>20</v>
      </c>
      <c r="AV194" s="41" t="s">
        <v>21</v>
      </c>
      <c r="AW194" s="41" t="s">
        <v>22</v>
      </c>
      <c r="AX194" s="41" t="s">
        <v>23</v>
      </c>
      <c r="AY194" s="41" t="s">
        <v>24</v>
      </c>
      <c r="AZ194" s="41" t="s">
        <v>25</v>
      </c>
      <c r="BA194" s="41" t="s">
        <v>26</v>
      </c>
      <c r="BB194" s="41" t="s">
        <v>27</v>
      </c>
      <c r="BC194" s="41" t="s">
        <v>28</v>
      </c>
      <c r="BD194" s="79" t="s">
        <v>34</v>
      </c>
    </row>
    <row r="195" spans="2:56" ht="10.5" x14ac:dyDescent="0.2">
      <c r="B195" s="15">
        <v>44369</v>
      </c>
      <c r="C195" s="1" t="s">
        <v>131</v>
      </c>
      <c r="D195" s="1">
        <v>24</v>
      </c>
      <c r="E195" s="1">
        <f>Table_Query_from_OINTLYP134567891011125934[[#This Row],[CHOKE_1]]+1.13</f>
        <v>101.13</v>
      </c>
      <c r="F195" s="1">
        <f>Table_Query_from_OINTLYP134567891011125934[[#This Row],[THP]]+37</f>
        <v>258</v>
      </c>
      <c r="G195" s="1">
        <v>89</v>
      </c>
      <c r="H195" s="1">
        <f>Table_Query_from_OINTLYP134567891011125934[[#This Row],[CASING_A]]+73</f>
        <v>1403</v>
      </c>
      <c r="I195" s="1">
        <f>Table_Query_from_OINTLYP134567891011125934[[#This Row],[OIL]]+134</f>
        <v>146.9</v>
      </c>
      <c r="J195" s="1">
        <f>Table_Query_from_OINTLYP134567891011125934[[#This Row],[WATER]]+4.51</f>
        <v>4.8099999999999996</v>
      </c>
      <c r="K195" s="1">
        <f>Table_Query_from_OINTLYP134567891011125934[[#This Row],[LIQUID]]+328</f>
        <v>341.2</v>
      </c>
      <c r="L195" s="165">
        <f>Table_Query_from_OINTLYP134567891011125934[[#This Row],[WATERCUT_PCT]]+3.987</f>
        <v>6.2597272727272735</v>
      </c>
      <c r="M195" s="1">
        <f>Table_Query_from_OINTLYP134567891011125934[[#This Row],[GAS]]+2.632</f>
        <v>2.6419999999999999</v>
      </c>
      <c r="N195" s="1">
        <f>Table_Query_from_OINTLYP1345678910111259342[[#This Row],[GAS]]+Table_Query_from_OINTLYP1345678910111259342[[#This Row],[GAS_LIFT_RATE]]</f>
        <v>3.3039999999999998</v>
      </c>
      <c r="O195" s="1">
        <f>Table_Query_from_OINTLYP134567891011125934[[#This Row],[GAS_LIFT_RATE]]+0.542</f>
        <v>0.66200000000000003</v>
      </c>
      <c r="P195" s="1"/>
      <c r="Q195" s="16">
        <f>Table_Query_from_OINTLYP1345678910111259342[[#This Row],[GAS]]/Table_Query_from_OINTLYP1345678910111259342[[#This Row],[OIL]]*10^6</f>
        <v>17985.023825731787</v>
      </c>
      <c r="R195" s="16">
        <f>Table_Query_from_OINTLYP1345678910111259342[[#This Row],[WATER]]/Table_Query_from_OINTLYP1345678910111259342[[#This Row],[GAS]]</f>
        <v>1.8205904617713853</v>
      </c>
      <c r="S195" s="16">
        <f>Table_Query_from_OINTLYP1345678910111259342[[#This Row],[LIQUID]]/Table_Query_from_OINTLYP1345678910111259342[[#This Row],[GAS]]</f>
        <v>129.1445874337623</v>
      </c>
      <c r="T195" s="1"/>
      <c r="U195" s="3">
        <f>Table_Query_from_OINTLYP1345678910111259342[[#This Row],[GAS]]*1000</f>
        <v>2642</v>
      </c>
      <c r="V195" s="4">
        <f>Table_Query_from_OINTLYP1345678910111259342[[#This Row],[GAS_LIFT_RATE]]*1000</f>
        <v>662</v>
      </c>
      <c r="W195" s="4"/>
      <c r="X195" s="4"/>
      <c r="Y195" s="4"/>
      <c r="AC195" s="112"/>
      <c r="AD195" s="18"/>
      <c r="AE195" s="18"/>
      <c r="AF195" s="18"/>
      <c r="AG195" s="18"/>
      <c r="AH195" s="18"/>
      <c r="AI195" s="18"/>
      <c r="AJ195" s="18"/>
      <c r="AK195" s="18"/>
      <c r="AL195" s="18"/>
      <c r="AM195" s="18"/>
      <c r="AN195" s="18"/>
      <c r="AO195" s="18"/>
      <c r="AP195" s="18"/>
      <c r="AQ195" s="32">
        <v>43638</v>
      </c>
      <c r="AR195" s="33" t="s">
        <v>44</v>
      </c>
      <c r="AS195" s="33">
        <v>100</v>
      </c>
      <c r="AT195" s="33">
        <v>201</v>
      </c>
      <c r="AU195" s="33">
        <v>89</v>
      </c>
      <c r="AV195" s="33">
        <v>1583</v>
      </c>
      <c r="AW195" s="33">
        <v>13.3</v>
      </c>
      <c r="AX195" s="33">
        <v>0.7</v>
      </c>
      <c r="AY195" s="33">
        <v>14</v>
      </c>
      <c r="AZ195" s="34">
        <v>5</v>
      </c>
      <c r="BA195" s="33">
        <v>0.01</v>
      </c>
      <c r="BB195" s="33">
        <v>0.01</v>
      </c>
      <c r="BC195" s="33">
        <v>0</v>
      </c>
      <c r="BD195" s="35" t="s">
        <v>64</v>
      </c>
    </row>
    <row r="196" spans="2:56" ht="10.5" x14ac:dyDescent="0.2">
      <c r="B196" s="15">
        <v>44373</v>
      </c>
      <c r="C196" s="1" t="s">
        <v>131</v>
      </c>
      <c r="D196" s="1">
        <v>24</v>
      </c>
      <c r="E196" s="1">
        <f>Table_Query_from_OINTLYP134567891011125934[[#This Row],[CHOKE_1]]+1.13</f>
        <v>101.13</v>
      </c>
      <c r="F196" s="1">
        <f>Table_Query_from_OINTLYP134567891011125934[[#This Row],[THP]]+37</f>
        <v>262</v>
      </c>
      <c r="G196" s="1">
        <v>89</v>
      </c>
      <c r="H196" s="1">
        <f>Table_Query_from_OINTLYP134567891011125934[[#This Row],[CASING_A]]+73</f>
        <v>1452</v>
      </c>
      <c r="I196" s="1">
        <f>Table_Query_from_OINTLYP134567891011125934[[#This Row],[OIL]]+134</f>
        <v>157.80000000000001</v>
      </c>
      <c r="J196" s="1">
        <f>Table_Query_from_OINTLYP134567891011125934[[#This Row],[WATER]]+4.51</f>
        <v>5.01</v>
      </c>
      <c r="K196" s="1">
        <f>Table_Query_from_OINTLYP134567891011125934[[#This Row],[LIQUID]]+328</f>
        <v>352.3</v>
      </c>
      <c r="L196" s="165">
        <f>Table_Query_from_OINTLYP134567891011125934[[#This Row],[WATERCUT_PCT]]+3.987</f>
        <v>6.0446131687242799</v>
      </c>
      <c r="M196" s="1">
        <f>Table_Query_from_OINTLYP134567891011125934[[#This Row],[GAS]]+2.632</f>
        <v>2.6419999999999999</v>
      </c>
      <c r="N196" s="1">
        <f>Table_Query_from_OINTLYP1345678910111259342[[#This Row],[GAS]]+Table_Query_from_OINTLYP1345678910111259342[[#This Row],[GAS_LIFT_RATE]]</f>
        <v>3.2639999999999998</v>
      </c>
      <c r="O196" s="1">
        <f>Table_Query_from_OINTLYP134567891011125934[[#This Row],[GAS_LIFT_RATE]]+0.542</f>
        <v>0.622</v>
      </c>
      <c r="P196" s="1"/>
      <c r="Q196" s="16">
        <f>Table_Query_from_OINTLYP1345678910111259342[[#This Row],[GAS]]/Table_Query_from_OINTLYP1345678910111259342[[#This Row],[OIL]]*10^6</f>
        <v>16742.712294043093</v>
      </c>
      <c r="R196" s="16">
        <f>Table_Query_from_OINTLYP1345678910111259342[[#This Row],[WATER]]/Table_Query_from_OINTLYP1345678910111259342[[#This Row],[GAS]]</f>
        <v>1.8962906888720665</v>
      </c>
      <c r="S196" s="16">
        <f>Table_Query_from_OINTLYP1345678910111259342[[#This Row],[LIQUID]]/Table_Query_from_OINTLYP1345678910111259342[[#This Row],[GAS]]</f>
        <v>133.34595003785012</v>
      </c>
      <c r="T196" s="1"/>
      <c r="U196" s="3">
        <f>Table_Query_from_OINTLYP1345678910111259342[[#This Row],[GAS]]*1000</f>
        <v>2642</v>
      </c>
      <c r="V196" s="4">
        <f>Table_Query_from_OINTLYP1345678910111259342[[#This Row],[GAS_LIFT_RATE]]*1000</f>
        <v>622</v>
      </c>
      <c r="W196" s="4"/>
      <c r="X196" s="4"/>
      <c r="Y196" s="4"/>
      <c r="AC196" s="112"/>
      <c r="AD196" s="18"/>
      <c r="AE196" s="18"/>
      <c r="AF196" s="18"/>
      <c r="AG196" s="18"/>
      <c r="AH196" s="18"/>
      <c r="AI196" s="18"/>
      <c r="AJ196" s="18"/>
      <c r="AK196" s="18"/>
      <c r="AL196" s="18"/>
      <c r="AM196" s="18"/>
      <c r="AN196" s="18"/>
      <c r="AO196" s="18"/>
      <c r="AP196" s="18"/>
      <c r="AQ196" s="28">
        <v>43676</v>
      </c>
      <c r="AR196" s="29" t="s">
        <v>44</v>
      </c>
      <c r="AS196" s="29">
        <v>100</v>
      </c>
      <c r="AT196" s="29">
        <v>199.12</v>
      </c>
      <c r="AU196" s="29">
        <v>88.97</v>
      </c>
      <c r="AV196" s="29">
        <v>1632.47</v>
      </c>
      <c r="AW196" s="29">
        <v>50.4</v>
      </c>
      <c r="AX196" s="29">
        <v>2.7</v>
      </c>
      <c r="AY196" s="29">
        <v>53.1</v>
      </c>
      <c r="AZ196" s="30">
        <v>5.0847457627118642</v>
      </c>
      <c r="BA196" s="29">
        <v>0.05</v>
      </c>
      <c r="BB196" s="29">
        <v>0.23</v>
      </c>
      <c r="BC196" s="29">
        <v>0.18</v>
      </c>
      <c r="BD196" s="31" t="s">
        <v>65</v>
      </c>
    </row>
    <row r="197" spans="2:56" ht="10.5" x14ac:dyDescent="0.2">
      <c r="B197" s="15">
        <v>44386</v>
      </c>
      <c r="C197" s="1" t="s">
        <v>131</v>
      </c>
      <c r="D197" s="1">
        <v>18</v>
      </c>
      <c r="E197" s="1">
        <f>Table_Query_from_OINTLYP134567891011125934[[#This Row],[CHOKE_1]]+1.13</f>
        <v>101.13</v>
      </c>
      <c r="F197" s="1">
        <f>Table_Query_from_OINTLYP134567891011125934[[#This Row],[THP]]+37</f>
        <v>244</v>
      </c>
      <c r="G197" s="1">
        <v>84</v>
      </c>
      <c r="H197" s="1">
        <f>Table_Query_from_OINTLYP134567891011125934[[#This Row],[CASING_A]]+73</f>
        <v>1458</v>
      </c>
      <c r="I197" s="1">
        <f>Table_Query_from_OINTLYP134567891011125934[[#This Row],[OIL]]+134</f>
        <v>139</v>
      </c>
      <c r="J197" s="1">
        <f>Table_Query_from_OINTLYP134567891011125934[[#This Row],[WATER]]+4.51</f>
        <v>4.51</v>
      </c>
      <c r="K197" s="1">
        <f>Table_Query_from_OINTLYP134567891011125934[[#This Row],[LIQUID]]+328</f>
        <v>333</v>
      </c>
      <c r="L197" s="165">
        <f>Table_Query_from_OINTLYP134567891011125934[[#This Row],[WATERCUT_PCT]]+3.987</f>
        <v>3.9870000000000001</v>
      </c>
      <c r="M197" s="1">
        <f>Table_Query_from_OINTLYP134567891011125934[[#This Row],[GAS]]+2.632</f>
        <v>2.6337999999999999</v>
      </c>
      <c r="N197" s="1">
        <f>Table_Query_from_OINTLYP1345678910111259342[[#This Row],[GAS]]+Table_Query_from_OINTLYP1345678910111259342[[#This Row],[GAS_LIFT_RATE]]</f>
        <v>3.1768000000000001</v>
      </c>
      <c r="O197" s="1">
        <f>Table_Query_from_OINTLYP134567891011125934[[#This Row],[GAS_LIFT_RATE]]+0.542</f>
        <v>0.54300000000000004</v>
      </c>
      <c r="P197" s="1"/>
      <c r="Q197" s="16">
        <f>Table_Query_from_OINTLYP1345678910111259342[[#This Row],[GAS]]/Table_Query_from_OINTLYP1345678910111259342[[#This Row],[OIL]]*10^6</f>
        <v>18948.201438848919</v>
      </c>
      <c r="R197" s="16">
        <f>Table_Query_from_OINTLYP1345678910111259342[[#This Row],[WATER]]/Table_Query_from_OINTLYP1345678910111259342[[#This Row],[GAS]]</f>
        <v>1.7123547725719492</v>
      </c>
      <c r="S197" s="16">
        <f>Table_Query_from_OINTLYP1345678910111259342[[#This Row],[LIQUID]]/Table_Query_from_OINTLYP1345678910111259342[[#This Row],[GAS]]</f>
        <v>126.43329030298429</v>
      </c>
      <c r="T197" s="1"/>
      <c r="U197" s="3">
        <f>Table_Query_from_OINTLYP1345678910111259342[[#This Row],[GAS]]*1000</f>
        <v>2633.7999999999997</v>
      </c>
      <c r="V197" s="4">
        <f>Table_Query_from_OINTLYP1345678910111259342[[#This Row],[GAS_LIFT_RATE]]*1000</f>
        <v>543</v>
      </c>
      <c r="W197" s="4"/>
      <c r="X197" s="4"/>
      <c r="Y197" s="4"/>
      <c r="AC197" s="112"/>
      <c r="AD197" s="18"/>
      <c r="AE197" s="18"/>
      <c r="AF197" s="18"/>
      <c r="AG197" s="18"/>
      <c r="AH197" s="18"/>
      <c r="AI197" s="18"/>
      <c r="AJ197" s="18"/>
      <c r="AK197" s="18"/>
      <c r="AL197" s="18"/>
      <c r="AM197" s="18"/>
      <c r="AN197" s="18"/>
      <c r="AO197" s="18"/>
      <c r="AP197" s="18"/>
      <c r="AQ197" s="32">
        <v>43681</v>
      </c>
      <c r="AR197" s="33" t="s">
        <v>44</v>
      </c>
      <c r="AS197" s="33">
        <v>100</v>
      </c>
      <c r="AT197" s="33">
        <v>196.24</v>
      </c>
      <c r="AU197" s="33">
        <v>90.68</v>
      </c>
      <c r="AV197" s="33">
        <v>1257.82</v>
      </c>
      <c r="AW197" s="33">
        <v>156</v>
      </c>
      <c r="AX197" s="33">
        <v>8</v>
      </c>
      <c r="AY197" s="33">
        <v>164</v>
      </c>
      <c r="AZ197" s="34">
        <v>4.8780487804878048</v>
      </c>
      <c r="BA197" s="33">
        <v>0.156</v>
      </c>
      <c r="BB197" s="33">
        <v>1.1539999999999999</v>
      </c>
      <c r="BC197" s="33">
        <v>0.998</v>
      </c>
      <c r="BD197" s="35" t="s">
        <v>85</v>
      </c>
    </row>
    <row r="198" spans="2:56" ht="10.5" x14ac:dyDescent="0.2">
      <c r="B198" s="15">
        <v>44391</v>
      </c>
      <c r="C198" s="1" t="s">
        <v>131</v>
      </c>
      <c r="D198" s="1">
        <v>25</v>
      </c>
      <c r="E198" s="1">
        <f>Table_Query_from_OINTLYP134567891011125934[[#This Row],[CHOKE_1]]+1.13</f>
        <v>101.13</v>
      </c>
      <c r="F198" s="1">
        <f>Table_Query_from_OINTLYP134567891011125934[[#This Row],[THP]]+37</f>
        <v>229</v>
      </c>
      <c r="G198" s="1">
        <v>83</v>
      </c>
      <c r="H198" s="1">
        <f>Table_Query_from_OINTLYP134567891011125934[[#This Row],[CASING_A]]+73</f>
        <v>1519</v>
      </c>
      <c r="I198" s="1">
        <f>Table_Query_from_OINTLYP134567891011125934[[#This Row],[OIL]]+134</f>
        <v>145</v>
      </c>
      <c r="J198" s="1">
        <f>Table_Query_from_OINTLYP134567891011125934[[#This Row],[WATER]]+4.51</f>
        <v>4.51</v>
      </c>
      <c r="K198" s="1">
        <f>Table_Query_from_OINTLYP134567891011125934[[#This Row],[LIQUID]]+328</f>
        <v>339</v>
      </c>
      <c r="L198" s="165">
        <f>Table_Query_from_OINTLYP134567891011125934[[#This Row],[WATERCUT_PCT]]+3.987</f>
        <v>3.9870000000000001</v>
      </c>
      <c r="M198" s="1">
        <f>Table_Query_from_OINTLYP134567891011125934[[#This Row],[GAS]]+2.632</f>
        <v>2.6365000000000003</v>
      </c>
      <c r="N198" s="1">
        <f>Table_Query_from_OINTLYP1345678910111259342[[#This Row],[GAS]]+Table_Query_from_OINTLYP1345678910111259342[[#This Row],[GAS_LIFT_RATE]]</f>
        <v>3.1830000000000003</v>
      </c>
      <c r="O198" s="1">
        <f>Table_Query_from_OINTLYP134567891011125934[[#This Row],[GAS_LIFT_RATE]]+0.542</f>
        <v>0.54649999999999999</v>
      </c>
      <c r="P198" s="1">
        <v>100</v>
      </c>
      <c r="Q198" s="16">
        <f>Table_Query_from_OINTLYP1345678910111259342[[#This Row],[GAS]]/Table_Query_from_OINTLYP1345678910111259342[[#This Row],[OIL]]*10^6</f>
        <v>18182.758620689656</v>
      </c>
      <c r="R198" s="16">
        <f>Table_Query_from_OINTLYP1345678910111259342[[#This Row],[WATER]]/Table_Query_from_OINTLYP1345678910111259342[[#This Row],[GAS]]</f>
        <v>1.7106011758012514</v>
      </c>
      <c r="S198" s="16">
        <f>Table_Query_from_OINTLYP1345678910111259342[[#This Row],[LIQUID]]/Table_Query_from_OINTLYP1345678910111259342[[#This Row],[GAS]]</f>
        <v>128.57955622985017</v>
      </c>
      <c r="T198" s="1"/>
      <c r="U198" s="3">
        <f>Table_Query_from_OINTLYP1345678910111259342[[#This Row],[GAS]]*1000</f>
        <v>2636.5000000000005</v>
      </c>
      <c r="V198" s="4">
        <f>Table_Query_from_OINTLYP1345678910111259342[[#This Row],[GAS_LIFT_RATE]]*1000</f>
        <v>546.5</v>
      </c>
      <c r="W198" s="4"/>
      <c r="X198" s="4"/>
      <c r="Y198" s="4"/>
      <c r="AC198" s="112"/>
      <c r="AD198" s="18"/>
      <c r="AE198" s="18"/>
      <c r="AF198" s="18"/>
      <c r="AG198" s="18"/>
      <c r="AH198" s="18"/>
      <c r="AI198" s="18"/>
      <c r="AJ198" s="18"/>
      <c r="AK198" s="18"/>
      <c r="AL198" s="18"/>
      <c r="AM198" s="18"/>
      <c r="AN198" s="18"/>
      <c r="AO198" s="18"/>
      <c r="AP198" s="18"/>
      <c r="AV198" s="88" t="s">
        <v>84</v>
      </c>
      <c r="AW198" s="89">
        <f>AW197-AW196</f>
        <v>105.6</v>
      </c>
      <c r="AZ198" s="88" t="s">
        <v>84</v>
      </c>
      <c r="BA198" s="90">
        <f>BA197-BA196</f>
        <v>0.106</v>
      </c>
    </row>
    <row r="199" spans="2:56" ht="10.5" x14ac:dyDescent="0.2">
      <c r="B199" s="15">
        <v>44514</v>
      </c>
      <c r="C199" s="1" t="s">
        <v>131</v>
      </c>
      <c r="D199" s="1">
        <v>17</v>
      </c>
      <c r="E199" s="1">
        <f>Table_Query_from_OINTLYP134567891011125934[[#This Row],[CHOKE_1]]+1.13</f>
        <v>101.13</v>
      </c>
      <c r="F199" s="1">
        <f>Table_Query_from_OINTLYP134567891011125934[[#This Row],[THP]]+37</f>
        <v>228</v>
      </c>
      <c r="G199" s="1">
        <v>84</v>
      </c>
      <c r="H199" s="1">
        <f>Table_Query_from_OINTLYP134567891011125934[[#This Row],[CASING_A]]+73</f>
        <v>1345</v>
      </c>
      <c r="I199" s="1">
        <f>Table_Query_from_OINTLYP134567891011125934[[#This Row],[OIL]]+134</f>
        <v>139</v>
      </c>
      <c r="J199" s="1">
        <f>Table_Query_from_OINTLYP134567891011125934[[#This Row],[WATER]]+4.51</f>
        <v>4.51</v>
      </c>
      <c r="K199" s="1">
        <f>Table_Query_from_OINTLYP134567891011125934[[#This Row],[LIQUID]]+328</f>
        <v>333</v>
      </c>
      <c r="L199" s="165">
        <f>Table_Query_from_OINTLYP134567891011125934[[#This Row],[WATERCUT_PCT]]+3.987</f>
        <v>3.9870000000000001</v>
      </c>
      <c r="M199" s="1">
        <f>Table_Query_from_OINTLYP134567891011125934[[#This Row],[GAS]]+2.632</f>
        <v>2.6320000000000001</v>
      </c>
      <c r="N199" s="1">
        <f>Table_Query_from_OINTLYP1345678910111259342[[#This Row],[GAS]]+Table_Query_from_OINTLYP1345678910111259342[[#This Row],[GAS_LIFT_RATE]]</f>
        <v>3.1740000000000004</v>
      </c>
      <c r="O199" s="1">
        <f>Table_Query_from_OINTLYP134567891011125934[[#This Row],[GAS_LIFT_RATE]]+0.542</f>
        <v>0.54200000000000004</v>
      </c>
      <c r="P199" s="1">
        <v>100</v>
      </c>
      <c r="Q199" s="16">
        <f>Table_Query_from_OINTLYP1345678910111259342[[#This Row],[GAS]]/Table_Query_from_OINTLYP1345678910111259342[[#This Row],[OIL]]*10^6</f>
        <v>18935.251798561152</v>
      </c>
      <c r="R199" s="16">
        <f>Table_Query_from_OINTLYP1345678910111259342[[#This Row],[WATER]]/Table_Query_from_OINTLYP1345678910111259342[[#This Row],[GAS]]</f>
        <v>1.7135258358662613</v>
      </c>
      <c r="S199" s="16">
        <f>Table_Query_from_OINTLYP1345678910111259342[[#This Row],[LIQUID]]/Table_Query_from_OINTLYP1345678910111259342[[#This Row],[GAS]]</f>
        <v>126.51975683890576</v>
      </c>
      <c r="T199" s="1"/>
      <c r="U199" s="3">
        <f>Table_Query_from_OINTLYP1345678910111259342[[#This Row],[GAS]]*1000</f>
        <v>2632</v>
      </c>
      <c r="V199" s="4">
        <f>Table_Query_from_OINTLYP1345678910111259342[[#This Row],[GAS_LIFT_RATE]]*1000</f>
        <v>542</v>
      </c>
      <c r="W199" s="4"/>
      <c r="X199" s="4"/>
      <c r="Y199" s="4"/>
      <c r="AC199" s="112"/>
      <c r="AD199" s="18"/>
      <c r="AE199" s="18"/>
      <c r="AF199" s="18"/>
      <c r="AG199" s="18"/>
      <c r="AH199" s="18"/>
      <c r="AI199" s="18"/>
      <c r="AJ199" s="18"/>
      <c r="AK199" s="18"/>
      <c r="AL199" s="18"/>
      <c r="AM199" s="18"/>
      <c r="AN199" s="18"/>
      <c r="AO199" s="18"/>
      <c r="AP199" s="18"/>
      <c r="BA199" s="91"/>
    </row>
    <row r="200" spans="2:56" ht="10.5" x14ac:dyDescent="0.2">
      <c r="B200" s="15">
        <v>44585</v>
      </c>
      <c r="C200" s="1" t="s">
        <v>131</v>
      </c>
      <c r="D200" s="1">
        <v>20</v>
      </c>
      <c r="E200" s="1">
        <f>Table_Query_from_OINTLYP134567891011125934[[#This Row],[CHOKE_1]]+1.13</f>
        <v>101.13</v>
      </c>
      <c r="F200" s="1">
        <f>Table_Query_from_OINTLYP134567891011125934[[#This Row],[THP]]+37</f>
        <v>281</v>
      </c>
      <c r="G200" s="1">
        <v>82</v>
      </c>
      <c r="H200" s="1">
        <f>Table_Query_from_OINTLYP134567891011125934[[#This Row],[CASING_A]]+73</f>
        <v>1370</v>
      </c>
      <c r="I200" s="1">
        <f>Table_Query_from_OINTLYP134567891011125934[[#This Row],[OIL]]+134</f>
        <v>147.08000000000001</v>
      </c>
      <c r="J200" s="1">
        <f>Table_Query_from_OINTLYP134567891011125934[[#This Row],[WATER]]+4.51</f>
        <v>19.259999999999998</v>
      </c>
      <c r="K200" s="1">
        <f>Table_Query_from_OINTLYP134567891011125934[[#This Row],[LIQUID]]+328</f>
        <v>355.83</v>
      </c>
      <c r="L200" s="165">
        <f>Table_Query_from_OINTLYP134567891011125934[[#This Row],[WATERCUT_PCT]]+3.987</f>
        <v>56.987359324469999</v>
      </c>
      <c r="M200" s="1">
        <f>Table_Query_from_OINTLYP134567891011125934[[#This Row],[GAS]]+2.632</f>
        <v>2.6320000000000001</v>
      </c>
      <c r="N200" s="1">
        <f>Table_Query_from_OINTLYP1345678910111259342[[#This Row],[GAS]]+Table_Query_from_OINTLYP1345678910111259342[[#This Row],[GAS_LIFT_RATE]]</f>
        <v>3.1740000000000004</v>
      </c>
      <c r="O200" s="1">
        <f>Table_Query_from_OINTLYP134567891011125934[[#This Row],[GAS_LIFT_RATE]]+0.542</f>
        <v>0.54200000000000004</v>
      </c>
      <c r="P200" s="1"/>
      <c r="Q200" s="16">
        <f>Table_Query_from_OINTLYP1345678910111259342[[#This Row],[GAS]]/Table_Query_from_OINTLYP1345678910111259342[[#This Row],[OIL]]*10^6</f>
        <v>17895.0231166712</v>
      </c>
      <c r="R200" s="16">
        <f>Table_Query_from_OINTLYP1345678910111259342[[#This Row],[WATER]]/Table_Query_from_OINTLYP1345678910111259342[[#This Row],[GAS]]</f>
        <v>7.3176291793313055</v>
      </c>
      <c r="S200" s="16">
        <f>Table_Query_from_OINTLYP1345678910111259342[[#This Row],[LIQUID]]/Table_Query_from_OINTLYP1345678910111259342[[#This Row],[GAS]]</f>
        <v>135.19376899696047</v>
      </c>
      <c r="T200" s="1"/>
      <c r="U200" s="3">
        <f>Table_Query_from_OINTLYP1345678910111259342[[#This Row],[GAS]]*1000</f>
        <v>2632</v>
      </c>
      <c r="V200" s="4">
        <f>Table_Query_from_OINTLYP1345678910111259342[[#This Row],[GAS_LIFT_RATE]]*1000</f>
        <v>542</v>
      </c>
      <c r="W200" s="4"/>
      <c r="X200" s="4"/>
      <c r="Y200" s="4"/>
      <c r="AC200" s="112"/>
      <c r="AD200" s="18"/>
      <c r="AE200" s="18"/>
      <c r="AF200" s="18"/>
      <c r="AG200" s="18"/>
      <c r="AH200" s="18"/>
      <c r="AI200" s="18"/>
      <c r="AJ200" s="18"/>
      <c r="AK200" s="18"/>
      <c r="AL200" s="18"/>
      <c r="AM200" s="18"/>
      <c r="AN200" s="18"/>
      <c r="AO200" s="18"/>
      <c r="AP200" s="18"/>
    </row>
    <row r="201" spans="2:56" ht="18.75" customHeight="1" x14ac:dyDescent="0.2">
      <c r="B201" s="15">
        <v>44608</v>
      </c>
      <c r="C201" s="1" t="s">
        <v>131</v>
      </c>
      <c r="D201" s="1">
        <v>12</v>
      </c>
      <c r="E201" s="1">
        <f>Table_Query_from_OINTLYP134567891011125934[[#This Row],[CHOKE_1]]+1.13</f>
        <v>101.13</v>
      </c>
      <c r="F201" s="1">
        <f>Table_Query_from_OINTLYP134567891011125934[[#This Row],[THP]]+37</f>
        <v>301</v>
      </c>
      <c r="G201" s="1">
        <v>83</v>
      </c>
      <c r="H201" s="1">
        <f>Table_Query_from_OINTLYP134567891011125934[[#This Row],[CASING_A]]+73</f>
        <v>1516</v>
      </c>
      <c r="I201" s="1">
        <f>Table_Query_from_OINTLYP134567891011125934[[#This Row],[OIL]]+134</f>
        <v>142</v>
      </c>
      <c r="J201" s="1">
        <f>Table_Query_from_OINTLYP134567891011125934[[#This Row],[WATER]]+4.51</f>
        <v>4.51</v>
      </c>
      <c r="K201" s="1">
        <f>Table_Query_from_OINTLYP134567891011125934[[#This Row],[LIQUID]]+328</f>
        <v>336</v>
      </c>
      <c r="L201" s="165">
        <f>Table_Query_from_OINTLYP134567891011125934[[#This Row],[WATERCUT_PCT]]+3.987</f>
        <v>3.9870000000000001</v>
      </c>
      <c r="M201" s="1">
        <f>Table_Query_from_OINTLYP134567891011125934[[#This Row],[GAS]]+2.632</f>
        <v>2.6320000000000001</v>
      </c>
      <c r="N201" s="1">
        <f>Table_Query_from_OINTLYP1345678910111259342[[#This Row],[GAS]]+Table_Query_from_OINTLYP1345678910111259342[[#This Row],[GAS_LIFT_RATE]]</f>
        <v>3.1840000000000002</v>
      </c>
      <c r="O201" s="1">
        <f>Table_Query_from_OINTLYP134567891011125934[[#This Row],[GAS_LIFT_RATE]]+0.542</f>
        <v>0.55200000000000005</v>
      </c>
      <c r="P201" s="1"/>
      <c r="Q201" s="16">
        <f>Table_Query_from_OINTLYP1345678910111259342[[#This Row],[GAS]]/Table_Query_from_OINTLYP1345678910111259342[[#This Row],[OIL]]*10^6</f>
        <v>18535.211267605635</v>
      </c>
      <c r="R201" s="16">
        <f>Table_Query_from_OINTLYP1345678910111259342[[#This Row],[WATER]]/Table_Query_from_OINTLYP1345678910111259342[[#This Row],[GAS]]</f>
        <v>1.7135258358662613</v>
      </c>
      <c r="S201" s="16">
        <f>Table_Query_from_OINTLYP1345678910111259342[[#This Row],[LIQUID]]/Table_Query_from_OINTLYP1345678910111259342[[#This Row],[GAS]]</f>
        <v>127.6595744680851</v>
      </c>
      <c r="T201" s="1"/>
      <c r="U201" s="3">
        <f>Table_Query_from_OINTLYP1345678910111259342[[#This Row],[GAS]]*1000</f>
        <v>2632</v>
      </c>
      <c r="V201" s="4">
        <f>Table_Query_from_OINTLYP1345678910111259342[[#This Row],[GAS_LIFT_RATE]]*1000</f>
        <v>552</v>
      </c>
      <c r="W201" s="4"/>
      <c r="X201" s="4"/>
      <c r="Y201" s="4"/>
      <c r="AC201" s="112"/>
      <c r="AD201" s="18"/>
      <c r="AE201" s="18"/>
      <c r="AF201" s="18"/>
      <c r="AG201" s="18"/>
      <c r="AH201" s="18"/>
      <c r="AI201" s="18"/>
      <c r="AJ201" s="18"/>
      <c r="AK201" s="18"/>
      <c r="AL201" s="18"/>
      <c r="AM201" s="18"/>
      <c r="AN201" s="18"/>
      <c r="AO201" s="18"/>
      <c r="AP201" s="18"/>
      <c r="AQ201" s="39" t="s">
        <v>14</v>
      </c>
      <c r="AR201" s="41" t="s">
        <v>15</v>
      </c>
      <c r="AS201" s="41" t="s">
        <v>18</v>
      </c>
      <c r="AT201" s="41" t="s">
        <v>19</v>
      </c>
      <c r="AU201" s="41" t="s">
        <v>20</v>
      </c>
      <c r="AV201" s="41" t="s">
        <v>21</v>
      </c>
      <c r="AW201" s="41" t="s">
        <v>22</v>
      </c>
      <c r="AX201" s="41" t="s">
        <v>23</v>
      </c>
      <c r="AY201" s="41" t="s">
        <v>24</v>
      </c>
      <c r="AZ201" s="41" t="s">
        <v>25</v>
      </c>
      <c r="BA201" s="41" t="s">
        <v>26</v>
      </c>
      <c r="BB201" s="41" t="s">
        <v>27</v>
      </c>
      <c r="BC201" s="41" t="s">
        <v>28</v>
      </c>
      <c r="BD201" s="79" t="s">
        <v>34</v>
      </c>
    </row>
    <row r="202" spans="2:56" ht="10.5" x14ac:dyDescent="0.2">
      <c r="B202" s="15">
        <v>44690</v>
      </c>
      <c r="C202" s="1" t="s">
        <v>131</v>
      </c>
      <c r="D202" s="1">
        <v>18</v>
      </c>
      <c r="E202" s="1">
        <f>Table_Query_from_OINTLYP134567891011125934[[#This Row],[CHOKE_1]]+1.13</f>
        <v>101.13</v>
      </c>
      <c r="F202" s="1">
        <f>Table_Query_from_OINTLYP134567891011125934[[#This Row],[THP]]+37</f>
        <v>271</v>
      </c>
      <c r="G202" s="1">
        <v>88</v>
      </c>
      <c r="H202" s="1">
        <f>Table_Query_from_OINTLYP134567891011125934[[#This Row],[CASING_A]]+73</f>
        <v>1510</v>
      </c>
      <c r="I202" s="1">
        <f>Table_Query_from_OINTLYP134567891011125934[[#This Row],[OIL]]+134</f>
        <v>136.80000000000001</v>
      </c>
      <c r="J202" s="1">
        <f>Table_Query_from_OINTLYP134567891011125934[[#This Row],[WATER]]+4.51</f>
        <v>4.66</v>
      </c>
      <c r="K202" s="1">
        <f>Table_Query_from_OINTLYP134567891011125934[[#This Row],[LIQUID]]+328</f>
        <v>330.95</v>
      </c>
      <c r="L202" s="165">
        <f>Table_Query_from_OINTLYP134567891011125934[[#This Row],[WATERCUT_PCT]]+3.987</f>
        <v>9.0717457627118634</v>
      </c>
      <c r="M202" s="1">
        <f>Table_Query_from_OINTLYP134567891011125934[[#This Row],[GAS]]+2.632</f>
        <v>2.6320000000000001</v>
      </c>
      <c r="N202" s="1">
        <f>Table_Query_from_OINTLYP1345678910111259342[[#This Row],[GAS]]+Table_Query_from_OINTLYP1345678910111259342[[#This Row],[GAS_LIFT_RATE]]</f>
        <v>3.2140000000000004</v>
      </c>
      <c r="O202" s="1">
        <f>Table_Query_from_OINTLYP134567891011125934[[#This Row],[GAS_LIFT_RATE]]+0.542</f>
        <v>0.58200000000000007</v>
      </c>
      <c r="P202" s="1"/>
      <c r="Q202" s="16">
        <f>Table_Query_from_OINTLYP1345678910111259342[[#This Row],[GAS]]/Table_Query_from_OINTLYP1345678910111259342[[#This Row],[OIL]]*10^6</f>
        <v>19239.766081871345</v>
      </c>
      <c r="R202" s="16">
        <f>Table_Query_from_OINTLYP1345678910111259342[[#This Row],[WATER]]/Table_Query_from_OINTLYP1345678910111259342[[#This Row],[GAS]]</f>
        <v>1.7705167173252279</v>
      </c>
      <c r="S202" s="16">
        <f>Table_Query_from_OINTLYP1345678910111259342[[#This Row],[LIQUID]]/Table_Query_from_OINTLYP1345678910111259342[[#This Row],[GAS]]</f>
        <v>125.74088145896656</v>
      </c>
      <c r="T202" s="1"/>
      <c r="U202" s="3">
        <f>Table_Query_from_OINTLYP1345678910111259342[[#This Row],[GAS]]*1000</f>
        <v>2632</v>
      </c>
      <c r="V202" s="4">
        <f>Table_Query_from_OINTLYP1345678910111259342[[#This Row],[GAS_LIFT_RATE]]*1000</f>
        <v>582.00000000000011</v>
      </c>
      <c r="W202" s="4"/>
      <c r="X202" s="4"/>
      <c r="Y202" s="4"/>
      <c r="AC202" s="112"/>
      <c r="AD202" s="18"/>
      <c r="AE202" s="18"/>
      <c r="AF202" s="18"/>
      <c r="AG202" s="18"/>
      <c r="AH202" s="18"/>
      <c r="AI202" s="18"/>
      <c r="AJ202" s="18"/>
      <c r="AK202" s="18"/>
      <c r="AL202" s="18"/>
      <c r="AM202" s="18"/>
      <c r="AN202" s="18"/>
      <c r="AO202" s="18"/>
      <c r="AP202" s="18"/>
      <c r="AQ202" s="28">
        <v>43728</v>
      </c>
      <c r="AR202" s="29" t="s">
        <v>44</v>
      </c>
      <c r="AS202" s="29">
        <v>100</v>
      </c>
      <c r="AT202" s="29">
        <v>204.5</v>
      </c>
      <c r="AU202" s="29">
        <v>85.5</v>
      </c>
      <c r="AV202" s="29">
        <v>1141.7</v>
      </c>
      <c r="AW202" s="29">
        <v>35.1</v>
      </c>
      <c r="AX202" s="29">
        <v>0.4</v>
      </c>
      <c r="AY202" s="29">
        <v>35.5</v>
      </c>
      <c r="AZ202" s="30">
        <v>1.1267605633802817</v>
      </c>
      <c r="BA202" s="29">
        <v>0.14000000000000001</v>
      </c>
      <c r="BB202" s="29">
        <v>0.15</v>
      </c>
      <c r="BC202" s="29">
        <v>0.01</v>
      </c>
      <c r="BD202" s="31" t="s">
        <v>66</v>
      </c>
    </row>
    <row r="203" spans="2:56" ht="10.5" x14ac:dyDescent="0.2">
      <c r="B203" s="15">
        <v>44722</v>
      </c>
      <c r="C203" s="1" t="s">
        <v>131</v>
      </c>
      <c r="D203" s="1">
        <v>4</v>
      </c>
      <c r="E203" s="1">
        <f>Table_Query_from_OINTLYP134567891011125934[[#This Row],[CHOKE_1]]+1.13</f>
        <v>99.13</v>
      </c>
      <c r="F203" s="1">
        <f>Table_Query_from_OINTLYP134567891011125934[[#This Row],[THP]]+37</f>
        <v>264</v>
      </c>
      <c r="G203" s="1">
        <v>90</v>
      </c>
      <c r="H203" s="1">
        <f>Table_Query_from_OINTLYP134567891011125934[[#This Row],[CASING_A]]+73</f>
        <v>1347</v>
      </c>
      <c r="I203" s="1">
        <f>Table_Query_from_OINTLYP134567891011125934[[#This Row],[OIL]]+134</f>
        <v>148</v>
      </c>
      <c r="J203" s="1">
        <f>Table_Query_from_OINTLYP134567891011125934[[#This Row],[WATER]]+4.51</f>
        <v>5.51</v>
      </c>
      <c r="K203" s="1">
        <f>Table_Query_from_OINTLYP134567891011125934[[#This Row],[LIQUID]]+328</f>
        <v>343</v>
      </c>
      <c r="L203" s="165">
        <f>Table_Query_from_OINTLYP134567891011125934[[#This Row],[WATERCUT_PCT]]+3.987</f>
        <v>10.653666666666666</v>
      </c>
      <c r="M203" s="1">
        <f>Table_Query_from_OINTLYP134567891011125934[[#This Row],[GAS]]+2.632</f>
        <v>2.6320000000000001</v>
      </c>
      <c r="N203" s="1">
        <f>Table_Query_from_OINTLYP1345678910111259342[[#This Row],[GAS]]+Table_Query_from_OINTLYP1345678910111259342[[#This Row],[GAS_LIFT_RATE]]</f>
        <v>3.2170000000000001</v>
      </c>
      <c r="O203" s="1">
        <f>Table_Query_from_OINTLYP134567891011125934[[#This Row],[GAS_LIFT_RATE]]+0.542</f>
        <v>0.58500000000000008</v>
      </c>
      <c r="P203" s="1">
        <v>50</v>
      </c>
      <c r="Q203" s="16">
        <f>Table_Query_from_OINTLYP1345678910111259342[[#This Row],[GAS]]/Table_Query_from_OINTLYP1345678910111259342[[#This Row],[OIL]]*10^6</f>
        <v>17783.783783783787</v>
      </c>
      <c r="R203" s="16">
        <f>Table_Query_from_OINTLYP1345678910111259342[[#This Row],[WATER]]/Table_Query_from_OINTLYP1345678910111259342[[#This Row],[GAS]]</f>
        <v>2.0934650455927049</v>
      </c>
      <c r="S203" s="16">
        <f>Table_Query_from_OINTLYP1345678910111259342[[#This Row],[LIQUID]]/Table_Query_from_OINTLYP1345678910111259342[[#This Row],[GAS]]</f>
        <v>130.31914893617019</v>
      </c>
      <c r="T203" s="1"/>
      <c r="U203" s="3">
        <f>Table_Query_from_OINTLYP1345678910111259342[[#This Row],[GAS]]*1000</f>
        <v>2632</v>
      </c>
      <c r="V203" s="4">
        <f>Table_Query_from_OINTLYP1345678910111259342[[#This Row],[GAS_LIFT_RATE]]*1000</f>
        <v>585.00000000000011</v>
      </c>
      <c r="W203" s="4"/>
      <c r="X203" s="4"/>
      <c r="Y203" s="4"/>
      <c r="AC203" s="112"/>
      <c r="AD203" s="18"/>
      <c r="AE203" s="18"/>
      <c r="AF203" s="18"/>
      <c r="AG203" s="18"/>
      <c r="AH203" s="18"/>
      <c r="AI203" s="18"/>
      <c r="AJ203" s="18"/>
      <c r="AK203" s="18"/>
      <c r="AL203" s="18"/>
      <c r="AM203" s="18"/>
      <c r="AN203" s="18"/>
      <c r="AO203" s="18"/>
      <c r="AP203" s="18"/>
      <c r="AQ203" s="32">
        <v>43754</v>
      </c>
      <c r="AR203" s="33" t="s">
        <v>44</v>
      </c>
      <c r="AS203" s="33">
        <v>100</v>
      </c>
      <c r="AT203" s="33">
        <v>208.9</v>
      </c>
      <c r="AU203" s="33">
        <v>88.3</v>
      </c>
      <c r="AV203" s="33">
        <v>1285</v>
      </c>
      <c r="AW203" s="33">
        <v>31</v>
      </c>
      <c r="AX203" s="33">
        <v>2</v>
      </c>
      <c r="AY203" s="33">
        <v>33</v>
      </c>
      <c r="AZ203" s="34">
        <v>6.0606060606060606</v>
      </c>
      <c r="BA203" s="33">
        <v>3.1E-2</v>
      </c>
      <c r="BB203" s="33">
        <v>4.3999999999999997E-2</v>
      </c>
      <c r="BC203" s="33">
        <v>1.2999999999999999E-2</v>
      </c>
      <c r="BD203" s="35" t="s">
        <v>67</v>
      </c>
    </row>
    <row r="204" spans="2:56" ht="10.5" x14ac:dyDescent="0.2">
      <c r="B204" s="148">
        <v>44723</v>
      </c>
      <c r="C204" s="1" t="s">
        <v>131</v>
      </c>
      <c r="D204" s="20">
        <v>6</v>
      </c>
      <c r="E204" s="1">
        <f>Table_Query_from_OINTLYP134567891011125934[[#This Row],[CHOKE_1]]+1.13</f>
        <v>101.13</v>
      </c>
      <c r="F204" s="1">
        <f>Table_Query_from_OINTLYP134567891011125934[[#This Row],[THP]]+37</f>
        <v>284</v>
      </c>
      <c r="G204" s="20">
        <v>91</v>
      </c>
      <c r="H204" s="1">
        <f>Table_Query_from_OINTLYP134567891011125934[[#This Row],[CASING_A]]+73</f>
        <v>1172</v>
      </c>
      <c r="I204" s="1">
        <f>Table_Query_from_OINTLYP134567891011125934[[#This Row],[OIL]]+134</f>
        <v>258.2</v>
      </c>
      <c r="J204" s="1">
        <f>Table_Query_from_OINTLYP134567891011125934[[#This Row],[WATER]]+4.51</f>
        <v>18.310000000000002</v>
      </c>
      <c r="K204" s="1">
        <f>Table_Query_from_OINTLYP134567891011125934[[#This Row],[LIQUID]]+328</f>
        <v>466</v>
      </c>
      <c r="L204" s="165">
        <f>Table_Query_from_OINTLYP134567891011125934[[#This Row],[WATERCUT_PCT]]+3.987</f>
        <v>13.987</v>
      </c>
      <c r="M204" s="1">
        <f>Table_Query_from_OINTLYP134567891011125934[[#This Row],[GAS]]+2.632</f>
        <v>2.6802000000000001</v>
      </c>
      <c r="N204" s="1">
        <f>Table_Query_from_OINTLYP1345678910111259342[[#This Row],[GAS]]+Table_Query_from_OINTLYP1345678910111259342[[#This Row],[GAS_LIFT_RATE]]</f>
        <v>8.0161999999999995</v>
      </c>
      <c r="O204" s="1">
        <f>Table_Query_from_OINTLYP134567891011125934[[#This Row],[GAS_LIFT_RATE]]+0.542</f>
        <v>5.3359999999999994</v>
      </c>
      <c r="P204" s="20">
        <v>45</v>
      </c>
      <c r="Q204" s="16">
        <f>Table_Query_from_OINTLYP1345678910111259342[[#This Row],[GAS]]/Table_Query_from_OINTLYP1345678910111259342[[#This Row],[OIL]]*10^6</f>
        <v>10380.325329202171</v>
      </c>
      <c r="R204" s="16">
        <f>Table_Query_from_OINTLYP1345678910111259342[[#This Row],[WATER]]/Table_Query_from_OINTLYP1345678910111259342[[#This Row],[GAS]]</f>
        <v>6.8315797328557579</v>
      </c>
      <c r="S204" s="16">
        <f>Table_Query_from_OINTLYP1345678910111259342[[#This Row],[LIQUID]]/Table_Query_from_OINTLYP1345678910111259342[[#This Row],[GAS]]</f>
        <v>173.86762181926721</v>
      </c>
      <c r="T204" s="20"/>
      <c r="U204" s="92">
        <f>Table_Query_from_OINTLYP1345678910111259342[[#This Row],[GAS]]*1000</f>
        <v>2680.2000000000003</v>
      </c>
      <c r="V204" s="4">
        <f>Table_Query_from_OINTLYP1345678910111259342[[#This Row],[GAS_LIFT_RATE]]*1000</f>
        <v>5335.9999999999991</v>
      </c>
      <c r="W204" s="4">
        <f>Table_Query_from_OINTLYP1345678910111259342[[#This Row],[GAS]]-M202</f>
        <v>4.8200000000000021E-2</v>
      </c>
      <c r="X204" s="4"/>
      <c r="Y204" s="4">
        <f t="shared" ref="Y204:Y210" si="0">$AC$4*EXP(-$AC$8*(B204-$AA$4))</f>
        <v>8.0161999999999995</v>
      </c>
      <c r="Z204" s="4">
        <f t="shared" ref="Z204:Z210" si="1">$AC$15/(1+$AC$19*(B204-$AA$15))</f>
        <v>8.0161999999999995</v>
      </c>
      <c r="AC204" s="131">
        <f t="shared" ref="AC204:AC211" si="2">$AG$4*EXP(-$AG$8*(B204-$AE$4))</f>
        <v>18.310000000000002</v>
      </c>
      <c r="AD204" s="132">
        <f t="shared" ref="AD204:AD211" si="3">$AG$15/(1+$AG$19*(B204-$AE$15))</f>
        <v>18.310000000000002</v>
      </c>
      <c r="AE204" s="18"/>
      <c r="AF204" s="18"/>
      <c r="AG204" s="17"/>
      <c r="AH204" s="18"/>
      <c r="AI204" s="18"/>
      <c r="AJ204" s="18"/>
      <c r="AK204" s="18"/>
      <c r="AL204" s="18"/>
      <c r="AM204" s="18"/>
      <c r="AN204" s="18"/>
      <c r="AO204" s="18"/>
      <c r="AP204" s="18"/>
      <c r="AQ204" s="93">
        <v>43838</v>
      </c>
      <c r="AR204" s="94" t="s">
        <v>44</v>
      </c>
      <c r="AS204" s="94">
        <v>100</v>
      </c>
      <c r="AT204" s="94">
        <v>209</v>
      </c>
      <c r="AU204" s="94">
        <v>93</v>
      </c>
      <c r="AV204" s="94">
        <v>1250</v>
      </c>
      <c r="AW204" s="94">
        <v>96.1</v>
      </c>
      <c r="AX204" s="94">
        <v>1</v>
      </c>
      <c r="AY204" s="94">
        <v>97.1</v>
      </c>
      <c r="AZ204" s="95">
        <v>1.0298661174047374</v>
      </c>
      <c r="BA204" s="94">
        <v>0.38</v>
      </c>
      <c r="BB204" s="94">
        <v>2.7</v>
      </c>
      <c r="BC204" s="94">
        <v>2.3199999999999998</v>
      </c>
      <c r="BD204" s="96" t="s">
        <v>68</v>
      </c>
    </row>
    <row r="205" spans="2:56" ht="10.5" x14ac:dyDescent="0.2">
      <c r="B205" s="147">
        <v>44726</v>
      </c>
      <c r="C205" s="1" t="s">
        <v>131</v>
      </c>
      <c r="D205" s="1">
        <v>13</v>
      </c>
      <c r="E205" s="1">
        <f>Table_Query_from_OINTLYP134567891011125934[[#This Row],[CHOKE_1]]+1.13</f>
        <v>101.13</v>
      </c>
      <c r="F205" s="1">
        <f>Table_Query_from_OINTLYP134567891011125934[[#This Row],[THP]]+37</f>
        <v>272</v>
      </c>
      <c r="G205" s="1">
        <v>94</v>
      </c>
      <c r="H205" s="1">
        <f>Table_Query_from_OINTLYP134567891011125934[[#This Row],[CASING_A]]+73</f>
        <v>855</v>
      </c>
      <c r="I205" s="1">
        <f>Table_Query_from_OINTLYP134567891011125934[[#This Row],[OIL]]+134</f>
        <v>237</v>
      </c>
      <c r="J205" s="1">
        <f>Table_Query_from_OINTLYP134567891011125934[[#This Row],[WATER]]+4.51</f>
        <v>19.509999999999998</v>
      </c>
      <c r="K205" s="1">
        <f>Table_Query_from_OINTLYP134567891011125934[[#This Row],[LIQUID]]+328</f>
        <v>446</v>
      </c>
      <c r="L205" s="165">
        <f>Table_Query_from_OINTLYP134567891011125934[[#This Row],[WATERCUT_PCT]]+3.987</f>
        <v>16.698864406779663</v>
      </c>
      <c r="M205" s="1">
        <f>Table_Query_from_OINTLYP134567891011125934[[#This Row],[GAS]]+2.632</f>
        <v>2.6722000000000001</v>
      </c>
      <c r="N205" s="1">
        <f>Table_Query_from_OINTLYP1345678910111259342[[#This Row],[GAS]]+Table_Query_from_OINTLYP1345678910111259342[[#This Row],[GAS_LIFT_RATE]]</f>
        <v>5.8912000000000004</v>
      </c>
      <c r="O205" s="1">
        <f>Table_Query_from_OINTLYP134567891011125934[[#This Row],[GAS_LIFT_RATE]]+0.542</f>
        <v>3.2190000000000003</v>
      </c>
      <c r="P205" s="1">
        <v>88</v>
      </c>
      <c r="Q205" s="16">
        <f>Table_Query_from_OINTLYP1345678910111259342[[#This Row],[GAS]]/Table_Query_from_OINTLYP1345678910111259342[[#This Row],[OIL]]*10^6</f>
        <v>11275.105485232069</v>
      </c>
      <c r="R205" s="16">
        <f>Table_Query_from_OINTLYP1345678910111259342[[#This Row],[WATER]]/Table_Query_from_OINTLYP1345678910111259342[[#This Row],[GAS]]</f>
        <v>7.3011002170496209</v>
      </c>
      <c r="S205" s="16">
        <f>Table_Query_from_OINTLYP1345678910111259342[[#This Row],[LIQUID]]/Table_Query_from_OINTLYP1345678910111259342[[#This Row],[GAS]]</f>
        <v>166.90367487463513</v>
      </c>
      <c r="T205" s="1"/>
      <c r="U205" s="3">
        <f>Table_Query_from_OINTLYP1345678910111259342[[#This Row],[GAS]]*1000</f>
        <v>2672.2000000000003</v>
      </c>
      <c r="V205" s="4">
        <f>Table_Query_from_OINTLYP1345678910111259342[[#This Row],[GAS_LIFT_RATE]]*1000</f>
        <v>3219.0000000000005</v>
      </c>
      <c r="W205" s="4"/>
      <c r="X205" s="4"/>
      <c r="Y205" s="4">
        <f t="shared" si="0"/>
        <v>7.7315916699296512</v>
      </c>
      <c r="Z205" s="4">
        <f t="shared" si="1"/>
        <v>7.6751273779066018</v>
      </c>
      <c r="AC205" s="131">
        <f t="shared" si="2"/>
        <v>21.089738465256378</v>
      </c>
      <c r="AD205" s="132">
        <f t="shared" si="3"/>
        <v>17.796910328402561</v>
      </c>
      <c r="AE205" s="18"/>
      <c r="AF205" s="18"/>
      <c r="AG205" s="17"/>
      <c r="AH205" s="18"/>
      <c r="AI205" s="18"/>
      <c r="AJ205" s="18"/>
      <c r="AK205" s="18"/>
      <c r="AL205" s="18"/>
      <c r="AM205" s="18"/>
      <c r="AN205" s="18" t="s">
        <v>87</v>
      </c>
      <c r="AO205" s="18"/>
      <c r="AP205" s="18"/>
      <c r="AV205" s="88" t="s">
        <v>84</v>
      </c>
      <c r="AW205" s="89">
        <f>AW204-AW203</f>
        <v>65.099999999999994</v>
      </c>
      <c r="AZ205" s="88" t="s">
        <v>88</v>
      </c>
      <c r="BA205" s="90">
        <f>BA204-BA203</f>
        <v>0.34899999999999998</v>
      </c>
    </row>
    <row r="206" spans="2:56" ht="10.5" x14ac:dyDescent="0.2">
      <c r="B206" s="147">
        <v>44742</v>
      </c>
      <c r="C206" s="1" t="s">
        <v>131</v>
      </c>
      <c r="D206" s="1">
        <v>14</v>
      </c>
      <c r="E206" s="1">
        <f>Table_Query_from_OINTLYP134567891011125934[[#This Row],[CHOKE_1]]+1.13</f>
        <v>101.13</v>
      </c>
      <c r="F206" s="1">
        <f>Table_Query_from_OINTLYP134567891011125934[[#This Row],[THP]]+37</f>
        <v>244</v>
      </c>
      <c r="G206" s="1">
        <v>97</v>
      </c>
      <c r="H206" s="1">
        <f>Table_Query_from_OINTLYP134567891011125934[[#This Row],[CASING_A]]+73</f>
        <v>1055</v>
      </c>
      <c r="I206" s="1">
        <f>Table_Query_from_OINTLYP134567891011125934[[#This Row],[OIL]]+134</f>
        <v>233</v>
      </c>
      <c r="J206" s="1">
        <f>Table_Query_from_OINTLYP134567891011125934[[#This Row],[WATER]]+4.51</f>
        <v>15.51</v>
      </c>
      <c r="K206" s="1">
        <f>Table_Query_from_OINTLYP134567891011125934[[#This Row],[LIQUID]]+328</f>
        <v>438</v>
      </c>
      <c r="L206" s="165">
        <f>Table_Query_from_OINTLYP134567891011125934[[#This Row],[WATERCUT_PCT]]+3.987</f>
        <v>13.987</v>
      </c>
      <c r="M206" s="1">
        <f>Table_Query_from_OINTLYP134567891011125934[[#This Row],[GAS]]+2.632</f>
        <v>2.6715</v>
      </c>
      <c r="N206" s="1">
        <f>Table_Query_from_OINTLYP1345678910111259342[[#This Row],[GAS]]+Table_Query_from_OINTLYP1345678910111259342[[#This Row],[GAS_LIFT_RATE]]</f>
        <v>5.7285000000000004</v>
      </c>
      <c r="O206" s="1">
        <f>Table_Query_from_OINTLYP134567891011125934[[#This Row],[GAS_LIFT_RATE]]+0.542</f>
        <v>3.0570000000000004</v>
      </c>
      <c r="P206" s="1">
        <v>100</v>
      </c>
      <c r="Q206" s="16">
        <f>Table_Query_from_OINTLYP1345678910111259342[[#This Row],[GAS]]/Table_Query_from_OINTLYP1345678910111259342[[#This Row],[OIL]]*10^6</f>
        <v>11465.665236051504</v>
      </c>
      <c r="R206" s="16">
        <f>Table_Query_from_OINTLYP1345678910111259342[[#This Row],[WATER]]/Table_Query_from_OINTLYP1345678910111259342[[#This Row],[GAS]]</f>
        <v>5.8057271195957325</v>
      </c>
      <c r="S206" s="16">
        <f>Table_Query_from_OINTLYP1345678910111259342[[#This Row],[LIQUID]]/Table_Query_from_OINTLYP1345678910111259342[[#This Row],[GAS]]</f>
        <v>163.95283548568221</v>
      </c>
      <c r="T206" s="1"/>
      <c r="U206" s="3">
        <f>Table_Query_from_OINTLYP1345678910111259342[[#This Row],[GAS]]*1000</f>
        <v>2671.5</v>
      </c>
      <c r="V206" s="4">
        <f>Table_Query_from_OINTLYP1345678910111259342[[#This Row],[GAS_LIFT_RATE]]*1000</f>
        <v>3057.0000000000005</v>
      </c>
      <c r="W206" s="4"/>
      <c r="X206" s="4"/>
      <c r="Y206" s="4">
        <f t="shared" si="0"/>
        <v>6.375841687538137</v>
      </c>
      <c r="Z206" s="4">
        <f t="shared" si="1"/>
        <v>6.2555940277443121</v>
      </c>
      <c r="AC206" s="131">
        <f t="shared" si="2"/>
        <v>44.817372622162438</v>
      </c>
      <c r="AD206" s="132">
        <f t="shared" si="3"/>
        <v>15.482943239492844</v>
      </c>
      <c r="AE206" s="18"/>
      <c r="AF206" s="18"/>
      <c r="AG206" s="17"/>
      <c r="AH206" s="18"/>
      <c r="AI206" s="18"/>
      <c r="AJ206" s="18"/>
      <c r="AK206" s="18"/>
      <c r="AL206" s="18"/>
      <c r="AM206" s="18" t="s">
        <v>89</v>
      </c>
      <c r="AN206" s="18" t="s">
        <v>90</v>
      </c>
      <c r="AO206" s="18" t="s">
        <v>91</v>
      </c>
      <c r="AP206" s="18"/>
    </row>
    <row r="207" spans="2:56" ht="10.5" x14ac:dyDescent="0.2">
      <c r="B207" s="147">
        <v>44743</v>
      </c>
      <c r="C207" s="1" t="s">
        <v>131</v>
      </c>
      <c r="D207" s="1">
        <v>22</v>
      </c>
      <c r="E207" s="1">
        <f>Table_Query_from_OINTLYP134567891011125934[[#This Row],[CHOKE_1]]+1.13</f>
        <v>101.13</v>
      </c>
      <c r="F207" s="1">
        <f>Table_Query_from_OINTLYP134567891011125934[[#This Row],[THP]]+37</f>
        <v>245</v>
      </c>
      <c r="G207" s="1">
        <v>97</v>
      </c>
      <c r="H207" s="1">
        <f>Table_Query_from_OINTLYP134567891011125934[[#This Row],[CASING_A]]+73</f>
        <v>1073</v>
      </c>
      <c r="I207" s="1">
        <f>Table_Query_from_OINTLYP134567891011125934[[#This Row],[OIL]]+134</f>
        <v>220</v>
      </c>
      <c r="J207" s="1">
        <f>Table_Query_from_OINTLYP134567891011125934[[#This Row],[WATER]]+4.51</f>
        <v>14.51</v>
      </c>
      <c r="K207" s="1">
        <f>Table_Query_from_OINTLYP134567891011125934[[#This Row],[LIQUID]]+328</f>
        <v>424</v>
      </c>
      <c r="L207" s="165">
        <f>Table_Query_from_OINTLYP134567891011125934[[#This Row],[WATERCUT_PCT]]+3.987</f>
        <v>14.403666666666666</v>
      </c>
      <c r="M207" s="1">
        <f>Table_Query_from_OINTLYP134567891011125934[[#This Row],[GAS]]+2.632</f>
        <v>2.6663000000000001</v>
      </c>
      <c r="N207" s="1">
        <f>Table_Query_from_OINTLYP1345678910111259342[[#This Row],[GAS]]+Table_Query_from_OINTLYP1345678910111259342[[#This Row],[GAS_LIFT_RATE]]</f>
        <v>5.6753</v>
      </c>
      <c r="O207" s="1">
        <f>Table_Query_from_OINTLYP134567891011125934[[#This Row],[GAS_LIFT_RATE]]+0.542</f>
        <v>3.0090000000000003</v>
      </c>
      <c r="P207" s="1">
        <v>100</v>
      </c>
      <c r="Q207" s="16">
        <f>Table_Query_from_OINTLYP1345678910111259342[[#This Row],[GAS]]/Table_Query_from_OINTLYP1345678910111259342[[#This Row],[OIL]]*10^6</f>
        <v>12119.545454545456</v>
      </c>
      <c r="R207" s="16">
        <f>Table_Query_from_OINTLYP1345678910111259342[[#This Row],[WATER]]/Table_Query_from_OINTLYP1345678910111259342[[#This Row],[GAS]]</f>
        <v>5.4419982747627795</v>
      </c>
      <c r="S207" s="16">
        <f>Table_Query_from_OINTLYP1345678910111259342[[#This Row],[LIQUID]]/Table_Query_from_OINTLYP1345678910111259342[[#This Row],[GAS]]</f>
        <v>159.02186550650714</v>
      </c>
      <c r="T207" s="1"/>
      <c r="U207" s="3">
        <f>Table_Query_from_OINTLYP1345678910111259342[[#This Row],[GAS]]*1000</f>
        <v>2666.3</v>
      </c>
      <c r="V207" s="4">
        <f>Table_Query_from_OINTLYP1345678910111259342[[#This Row],[GAS_LIFT_RATE]]*1000</f>
        <v>3009.0000000000005</v>
      </c>
      <c r="W207" s="4"/>
      <c r="X207" s="4"/>
      <c r="Y207" s="4">
        <f t="shared" si="0"/>
        <v>6.2994743718987127</v>
      </c>
      <c r="Z207" s="4">
        <f t="shared" si="1"/>
        <v>6.1841086629431929</v>
      </c>
      <c r="AC207" s="131">
        <f t="shared" si="2"/>
        <v>46.979386682288172</v>
      </c>
      <c r="AD207" s="132">
        <f t="shared" si="3"/>
        <v>15.358138475897768</v>
      </c>
      <c r="AE207" s="18">
        <v>0</v>
      </c>
      <c r="AF207" s="18">
        <v>44896</v>
      </c>
      <c r="AG207" s="17"/>
      <c r="AH207" s="18"/>
      <c r="AI207" s="18"/>
      <c r="AJ207" s="18">
        <f>AG207+50</f>
        <v>50</v>
      </c>
      <c r="AK207" s="18">
        <f>AH207+50</f>
        <v>50</v>
      </c>
      <c r="AL207" s="18"/>
      <c r="AM207" s="97">
        <v>44805</v>
      </c>
      <c r="AN207" s="98">
        <f>AJ207-AG207</f>
        <v>50</v>
      </c>
      <c r="AO207" s="99">
        <f>AN207</f>
        <v>50</v>
      </c>
      <c r="AP207" s="18"/>
    </row>
    <row r="208" spans="2:56" ht="10.5" x14ac:dyDescent="0.2">
      <c r="B208" s="147">
        <v>44744</v>
      </c>
      <c r="C208" s="1" t="s">
        <v>131</v>
      </c>
      <c r="D208" s="1">
        <v>13</v>
      </c>
      <c r="E208" s="1">
        <f>Table_Query_from_OINTLYP134567891011125934[[#This Row],[CHOKE_1]]+1.13</f>
        <v>101.13</v>
      </c>
      <c r="F208" s="1">
        <f>Table_Query_from_OINTLYP134567891011125934[[#This Row],[THP]]+37</f>
        <v>245</v>
      </c>
      <c r="G208" s="1">
        <v>97</v>
      </c>
      <c r="H208" s="1">
        <f>Table_Query_from_OINTLYP134567891011125934[[#This Row],[CASING_A]]+73</f>
        <v>1086</v>
      </c>
      <c r="I208" s="1">
        <f>Table_Query_from_OINTLYP134567891011125934[[#This Row],[OIL]]+134</f>
        <v>192</v>
      </c>
      <c r="J208" s="1">
        <f>Table_Query_from_OINTLYP134567891011125934[[#This Row],[WATER]]+4.51</f>
        <v>10.51</v>
      </c>
      <c r="K208" s="1">
        <f>Table_Query_from_OINTLYP134567891011125934[[#This Row],[LIQUID]]+328</f>
        <v>392</v>
      </c>
      <c r="L208" s="165">
        <f>Table_Query_from_OINTLYP134567891011125934[[#This Row],[WATERCUT_PCT]]+3.987</f>
        <v>13.362</v>
      </c>
      <c r="M208" s="1">
        <f>Table_Query_from_OINTLYP134567891011125934[[#This Row],[GAS]]+2.632</f>
        <v>2.6553</v>
      </c>
      <c r="N208" s="1">
        <f>Table_Query_from_OINTLYP1345678910111259342[[#This Row],[GAS]]+Table_Query_from_OINTLYP1345678910111259342[[#This Row],[GAS_LIFT_RATE]]</f>
        <v>5.6743000000000006</v>
      </c>
      <c r="O208" s="1">
        <f>Table_Query_from_OINTLYP134567891011125934[[#This Row],[GAS_LIFT_RATE]]+0.542</f>
        <v>3.0190000000000001</v>
      </c>
      <c r="P208" s="1">
        <v>100</v>
      </c>
      <c r="Q208" s="16">
        <f>Table_Query_from_OINTLYP1345678910111259342[[#This Row],[GAS]]/Table_Query_from_OINTLYP1345678910111259342[[#This Row],[OIL]]*10^6</f>
        <v>13829.6875</v>
      </c>
      <c r="R208" s="16">
        <f>Table_Query_from_OINTLYP1345678910111259342[[#This Row],[WATER]]/Table_Query_from_OINTLYP1345678910111259342[[#This Row],[GAS]]</f>
        <v>3.9581214928633299</v>
      </c>
      <c r="S208" s="16">
        <f>Table_Query_from_OINTLYP1345678910111259342[[#This Row],[LIQUID]]/Table_Query_from_OINTLYP1345678910111259342[[#This Row],[GAS]]</f>
        <v>147.62926976236207</v>
      </c>
      <c r="T208" s="1"/>
      <c r="U208" s="3">
        <f>Table_Query_from_OINTLYP1345678910111259342[[#This Row],[GAS]]*1000</f>
        <v>2655.3</v>
      </c>
      <c r="V208" s="4">
        <f>Table_Query_from_OINTLYP1345678910111259342[[#This Row],[GAS_LIFT_RATE]]*1000</f>
        <v>3019</v>
      </c>
      <c r="W208" s="4"/>
      <c r="X208" s="4"/>
      <c r="Y208" s="4">
        <f t="shared" si="0"/>
        <v>6.2240217538292377</v>
      </c>
      <c r="Z208" s="4">
        <f t="shared" si="1"/>
        <v>6.1142386271315496</v>
      </c>
      <c r="AC208" s="131">
        <f t="shared" si="2"/>
        <v>49.245697458680347</v>
      </c>
      <c r="AD208" s="132">
        <f t="shared" si="3"/>
        <v>15.235329673412894</v>
      </c>
      <c r="AE208" s="18">
        <v>30</v>
      </c>
      <c r="AF208" s="18">
        <f>AF207</f>
        <v>44896</v>
      </c>
      <c r="AG208" s="17"/>
      <c r="AH208" s="18"/>
      <c r="AI208" s="18"/>
      <c r="AJ208" s="17">
        <f>$AJ$207*EXP(-$AK$8*(B213-$B$212))</f>
        <v>49.420705201327507</v>
      </c>
      <c r="AK208" s="18">
        <f>$AK$207/(1+$AK$19*(B213-$B$212))</f>
        <v>49.298720472440941</v>
      </c>
      <c r="AL208" s="18"/>
      <c r="AM208" s="97">
        <f t="shared" ref="AM208:AP223" si="4">AM207+$C$212</f>
        <v>44806</v>
      </c>
      <c r="AN208" s="98">
        <f t="shared" ref="AN208:AQ271" si="5">AJ208-AG208</f>
        <v>49.420705201327507</v>
      </c>
      <c r="AO208" s="99">
        <f>AN208+AO207</f>
        <v>99.420705201327507</v>
      </c>
      <c r="AP208" s="18"/>
    </row>
    <row r="209" spans="2:60" ht="21" x14ac:dyDescent="0.2">
      <c r="B209" s="148">
        <v>44750</v>
      </c>
      <c r="C209" s="1" t="s">
        <v>131</v>
      </c>
      <c r="D209" s="20">
        <v>4</v>
      </c>
      <c r="E209" s="1">
        <f>Table_Query_from_OINTLYP134567891011125934[[#This Row],[CHOKE_1]]+1.13</f>
        <v>101.13</v>
      </c>
      <c r="F209" s="1">
        <f>Table_Query_from_OINTLYP134567891011125934[[#This Row],[THP]]+37</f>
        <v>243</v>
      </c>
      <c r="G209" s="20">
        <v>91</v>
      </c>
      <c r="H209" s="1">
        <f>Table_Query_from_OINTLYP134567891011125934[[#This Row],[CASING_A]]+73</f>
        <v>1102</v>
      </c>
      <c r="I209" s="1">
        <f>Table_Query_from_OINTLYP134567891011125934[[#This Row],[OIL]]+134</f>
        <v>247</v>
      </c>
      <c r="J209" s="1">
        <f>Table_Query_from_OINTLYP134567891011125934[[#This Row],[WATER]]+4.51</f>
        <v>17.509999999999998</v>
      </c>
      <c r="K209" s="1">
        <f>Table_Query_from_OINTLYP134567891011125934[[#This Row],[LIQUID]]+328</f>
        <v>454</v>
      </c>
      <c r="L209" s="165">
        <f>Table_Query_from_OINTLYP134567891011125934[[#This Row],[WATERCUT_PCT]]+3.987</f>
        <v>14.304460317460318</v>
      </c>
      <c r="M209" s="1">
        <f>Table_Query_from_OINTLYP134567891011125934[[#This Row],[GAS]]+2.632</f>
        <v>2.6720000000000002</v>
      </c>
      <c r="N209" s="1">
        <f>Table_Query_from_OINTLYP1345678910111259342[[#This Row],[GAS]]+Table_Query_from_OINTLYP1345678910111259342[[#This Row],[GAS_LIFT_RATE]]</f>
        <v>5.6539999999999999</v>
      </c>
      <c r="O209" s="1">
        <f>Table_Query_from_OINTLYP134567891011125934[[#This Row],[GAS_LIFT_RATE]]+0.542</f>
        <v>2.9820000000000002</v>
      </c>
      <c r="P209" s="20"/>
      <c r="Q209" s="16">
        <f>Table_Query_from_OINTLYP1345678910111259342[[#This Row],[GAS]]/Table_Query_from_OINTLYP1345678910111259342[[#This Row],[OIL]]*10^6</f>
        <v>10817.813765182187</v>
      </c>
      <c r="R209" s="16">
        <f>Table_Query_from_OINTLYP1345678910111259342[[#This Row],[WATER]]/Table_Query_from_OINTLYP1345678910111259342[[#This Row],[GAS]]</f>
        <v>6.5531437125748493</v>
      </c>
      <c r="S209" s="16">
        <f>Table_Query_from_OINTLYP1345678910111259342[[#This Row],[LIQUID]]/Table_Query_from_OINTLYP1345678910111259342[[#This Row],[GAS]]</f>
        <v>169.91017964071855</v>
      </c>
      <c r="T209" s="20"/>
      <c r="U209" s="92">
        <f>Table_Query_from_OINTLYP1345678910111259342[[#This Row],[GAS]]*1000</f>
        <v>2672</v>
      </c>
      <c r="V209" s="4">
        <f>Table_Query_from_OINTLYP1345678910111259342[[#This Row],[GAS_LIFT_RATE]]*1000</f>
        <v>2982</v>
      </c>
      <c r="W209" s="4"/>
      <c r="X209" s="4"/>
      <c r="Y209" s="4">
        <f t="shared" si="0"/>
        <v>5.7899102630123176</v>
      </c>
      <c r="Z209" s="4">
        <f t="shared" si="1"/>
        <v>5.7260688905545987</v>
      </c>
      <c r="AC209" s="131">
        <f t="shared" si="2"/>
        <v>65.333209309332901</v>
      </c>
      <c r="AD209" s="132">
        <f t="shared" si="3"/>
        <v>14.537833455298339</v>
      </c>
      <c r="AE209" s="18"/>
      <c r="AF209" s="18"/>
      <c r="AG209" s="17"/>
      <c r="AH209" s="18"/>
      <c r="AI209" s="18"/>
      <c r="AJ209" s="17">
        <f>$AJ$207*EXP(-$AK$8*(B214-$B$212))</f>
        <v>48.848122051930396</v>
      </c>
      <c r="AK209" s="18">
        <f>$AK$207/(1+$AK$19*(B214-$B$212))</f>
        <v>48.616840572676537</v>
      </c>
      <c r="AL209" s="18"/>
      <c r="AM209" s="97">
        <f t="shared" si="4"/>
        <v>44807</v>
      </c>
      <c r="AN209" s="98">
        <f t="shared" si="5"/>
        <v>48.848122051930396</v>
      </c>
      <c r="AO209" s="99">
        <f t="shared" ref="AO209:AR224" si="6">AN209+AO208</f>
        <v>148.26882725325791</v>
      </c>
      <c r="AP209" s="18"/>
      <c r="AQ209" s="39" t="s">
        <v>14</v>
      </c>
      <c r="AR209" s="41" t="s">
        <v>15</v>
      </c>
      <c r="AS209" s="41" t="s">
        <v>18</v>
      </c>
      <c r="AT209" s="41" t="s">
        <v>19</v>
      </c>
      <c r="AU209" s="41" t="s">
        <v>20</v>
      </c>
      <c r="AV209" s="41" t="s">
        <v>21</v>
      </c>
      <c r="AW209" s="41" t="s">
        <v>22</v>
      </c>
      <c r="AX209" s="41" t="s">
        <v>23</v>
      </c>
      <c r="AY209" s="41" t="s">
        <v>24</v>
      </c>
      <c r="AZ209" s="41" t="s">
        <v>25</v>
      </c>
      <c r="BA209" s="41" t="s">
        <v>26</v>
      </c>
      <c r="BB209" s="41" t="s">
        <v>27</v>
      </c>
      <c r="BC209" s="41" t="s">
        <v>28</v>
      </c>
      <c r="BD209" s="79" t="s">
        <v>34</v>
      </c>
    </row>
    <row r="210" spans="2:60" ht="10.5" x14ac:dyDescent="0.2">
      <c r="B210" s="147">
        <v>44755</v>
      </c>
      <c r="C210" s="1" t="s">
        <v>131</v>
      </c>
      <c r="D210" s="1">
        <v>13</v>
      </c>
      <c r="E210" s="1">
        <f>Table_Query_from_OINTLYP134567891011125934[[#This Row],[CHOKE_1]]+1.13</f>
        <v>101.13</v>
      </c>
      <c r="F210" s="1">
        <f>Table_Query_from_OINTLYP134567891011125934[[#This Row],[THP]]+37</f>
        <v>240</v>
      </c>
      <c r="G210" s="1">
        <v>93</v>
      </c>
      <c r="H210" s="1">
        <f>Table_Query_from_OINTLYP134567891011125934[[#This Row],[CASING_A]]+73</f>
        <v>1111</v>
      </c>
      <c r="I210" s="1">
        <f>Table_Query_from_OINTLYP134567891011125934[[#This Row],[OIL]]+134</f>
        <v>219.72499999999999</v>
      </c>
      <c r="J210" s="1">
        <f>Table_Query_from_OINTLYP134567891011125934[[#This Row],[WATER]]+4.51</f>
        <v>14.035</v>
      </c>
      <c r="K210" s="1">
        <f>Table_Query_from_OINTLYP134567891011125934[[#This Row],[LIQUID]]+328</f>
        <v>423.25</v>
      </c>
      <c r="L210" s="165">
        <f>Table_Query_from_OINTLYP134567891011125934[[#This Row],[WATERCUT_PCT]]+3.987</f>
        <v>13.987</v>
      </c>
      <c r="M210" s="1">
        <f>Table_Query_from_OINTLYP134567891011125934[[#This Row],[GAS]]+2.632</f>
        <v>2.66629</v>
      </c>
      <c r="N210" s="1">
        <f>Table_Query_from_OINTLYP1345678910111259342[[#This Row],[GAS]]+Table_Query_from_OINTLYP1345678910111259342[[#This Row],[GAS_LIFT_RATE]]</f>
        <v>5.4640000000000004</v>
      </c>
      <c r="O210" s="1">
        <f>Table_Query_from_OINTLYP134567891011125934[[#This Row],[GAS_LIFT_RATE]]+0.542</f>
        <v>2.7977100000000004</v>
      </c>
      <c r="P210" s="1"/>
      <c r="Q210" s="16">
        <f>Table_Query_from_OINTLYP1345678910111259342[[#This Row],[GAS]]/Table_Query_from_OINTLYP1345678910111259342[[#This Row],[OIL]]*10^6</f>
        <v>12134.668335419276</v>
      </c>
      <c r="R210" s="16">
        <f>Table_Query_from_OINTLYP1345678910111259342[[#This Row],[WATER]]/Table_Query_from_OINTLYP1345678910111259342[[#This Row],[GAS]]</f>
        <v>5.2638685214286518</v>
      </c>
      <c r="S210" s="16">
        <f>Table_Query_from_OINTLYP1345678910111259342[[#This Row],[LIQUID]]/Table_Query_from_OINTLYP1345678910111259342[[#This Row],[GAS]]</f>
        <v>158.74117219057192</v>
      </c>
      <c r="T210" s="1"/>
      <c r="U210" s="3">
        <f>Table_Query_from_OINTLYP1345678910111259342[[#This Row],[GAS]]*1000</f>
        <v>2666.29</v>
      </c>
      <c r="V210" s="4">
        <f>Table_Query_from_OINTLYP1345678910111259342[[#This Row],[GAS_LIFT_RATE]]*1000</f>
        <v>2797.7100000000005</v>
      </c>
      <c r="W210" s="4"/>
      <c r="X210" s="4"/>
      <c r="Y210" s="4">
        <f t="shared" si="0"/>
        <v>5.451371446274841</v>
      </c>
      <c r="Z210" s="4">
        <f t="shared" si="1"/>
        <v>5.4383520010143087</v>
      </c>
      <c r="AC210" s="129">
        <f t="shared" si="2"/>
        <v>82.687286811774243</v>
      </c>
      <c r="AD210" s="130">
        <f t="shared" si="3"/>
        <v>14.003579416998342</v>
      </c>
      <c r="AE210" s="18"/>
      <c r="AF210" s="18"/>
      <c r="AG210" s="17"/>
      <c r="AH210" s="18"/>
      <c r="AI210" s="18"/>
      <c r="AJ210" s="17">
        <f>$AJ$207*EXP(-$AK$8*(B215-$B$212))</f>
        <v>48.282172791338354</v>
      </c>
      <c r="AK210" s="18">
        <f>$AK$207/(1+$AK$19*(B215-$B$212))</f>
        <v>47.953566299664907</v>
      </c>
      <c r="AL210" s="18"/>
      <c r="AM210" s="97">
        <f t="shared" si="4"/>
        <v>44808</v>
      </c>
      <c r="AN210" s="98">
        <f t="shared" si="5"/>
        <v>48.282172791338354</v>
      </c>
      <c r="AO210" s="99">
        <f t="shared" si="6"/>
        <v>196.55100004459626</v>
      </c>
      <c r="AP210" s="18"/>
      <c r="AQ210" s="32">
        <v>44585</v>
      </c>
      <c r="AR210" s="33" t="s">
        <v>44</v>
      </c>
      <c r="AS210" s="33">
        <v>100</v>
      </c>
      <c r="AT210" s="33">
        <v>244</v>
      </c>
      <c r="AU210" s="33">
        <v>82</v>
      </c>
      <c r="AV210" s="33">
        <v>1297</v>
      </c>
      <c r="AW210" s="100">
        <v>13.08</v>
      </c>
      <c r="AX210" s="100">
        <v>14.75</v>
      </c>
      <c r="AY210" s="100">
        <v>27.83</v>
      </c>
      <c r="AZ210" s="34">
        <v>53.000359324469997</v>
      </c>
      <c r="BA210" s="34">
        <v>0</v>
      </c>
      <c r="BB210" s="34">
        <v>0</v>
      </c>
      <c r="BC210" s="34">
        <v>0</v>
      </c>
      <c r="BD210" s="34"/>
      <c r="BE210" s="35" t="s">
        <v>78</v>
      </c>
    </row>
    <row r="211" spans="2:60" ht="10.5" x14ac:dyDescent="0.25">
      <c r="B211" s="15" t="s">
        <v>107</v>
      </c>
      <c r="C211" s="1"/>
      <c r="D211" s="1"/>
      <c r="E211" s="1"/>
      <c r="F211" s="1"/>
      <c r="G211" s="1"/>
      <c r="H211" s="1"/>
      <c r="I211" s="1"/>
      <c r="J211" s="1"/>
      <c r="K211" s="1"/>
      <c r="L211" s="16"/>
      <c r="M211" s="1"/>
      <c r="N211" s="1"/>
      <c r="O211" s="1"/>
      <c r="P211" s="1"/>
      <c r="Q211" s="16"/>
      <c r="R211" s="16"/>
      <c r="S211" s="16"/>
      <c r="T211" s="1"/>
      <c r="U211" s="3"/>
      <c r="W211" s="4"/>
      <c r="X211" s="4"/>
      <c r="Y211" s="4"/>
      <c r="AC211" s="129">
        <f t="shared" si="2"/>
        <v>88238.746566470028</v>
      </c>
      <c r="AD211" s="130">
        <f t="shared" si="3"/>
        <v>6.7074117734251804</v>
      </c>
      <c r="AE211" s="18"/>
      <c r="AF211" s="18"/>
      <c r="AG211" s="17"/>
      <c r="AH211" s="18"/>
      <c r="AI211" s="18"/>
      <c r="AJ211" s="17">
        <f>$AJ$207*EXP(-$AK$8*(B216-$B$212))</f>
        <v>47.722780560005774</v>
      </c>
      <c r="AK211" s="18">
        <f>$AK$207/(1+$AK$19*(B216-$B$212))</f>
        <v>47.308146399055488</v>
      </c>
      <c r="AL211" s="18"/>
      <c r="AM211" s="97">
        <f t="shared" si="4"/>
        <v>44809</v>
      </c>
      <c r="AN211" s="98">
        <f t="shared" si="5"/>
        <v>47.722780560005774</v>
      </c>
      <c r="AO211" s="99">
        <f t="shared" si="6"/>
        <v>244.27378060460205</v>
      </c>
      <c r="AP211" s="18"/>
      <c r="AQ211" s="28">
        <v>44608</v>
      </c>
      <c r="AR211" s="29" t="s">
        <v>44</v>
      </c>
      <c r="AS211" s="29">
        <v>100</v>
      </c>
      <c r="AT211" s="29">
        <v>264</v>
      </c>
      <c r="AU211" s="29">
        <v>83</v>
      </c>
      <c r="AV211" s="29">
        <v>1443</v>
      </c>
      <c r="AW211" s="101">
        <v>8</v>
      </c>
      <c r="AX211" s="101">
        <v>0</v>
      </c>
      <c r="AY211" s="101">
        <v>8</v>
      </c>
      <c r="AZ211" s="30">
        <v>0</v>
      </c>
      <c r="BA211" s="30">
        <v>0</v>
      </c>
      <c r="BB211" s="30">
        <v>0.01</v>
      </c>
      <c r="BC211" s="30">
        <v>0.01</v>
      </c>
      <c r="BD211" s="30"/>
      <c r="BE211" s="31" t="s">
        <v>79</v>
      </c>
    </row>
    <row r="212" spans="2:60" ht="10.5" x14ac:dyDescent="0.25">
      <c r="B212" s="102">
        <v>44805</v>
      </c>
      <c r="C212" s="83">
        <v>1</v>
      </c>
      <c r="D212" s="83"/>
      <c r="E212" s="83"/>
      <c r="F212" s="83"/>
      <c r="G212" s="83"/>
      <c r="H212" s="83"/>
      <c r="I212" s="83"/>
      <c r="J212" s="83"/>
      <c r="K212" s="83"/>
      <c r="L212" s="83"/>
      <c r="M212" s="83"/>
      <c r="N212" s="83"/>
      <c r="O212" s="83"/>
      <c r="P212" s="83"/>
      <c r="Q212" s="83"/>
      <c r="R212" s="83"/>
      <c r="S212" s="83"/>
      <c r="T212" s="83"/>
      <c r="U212" s="83"/>
      <c r="V212" s="83"/>
      <c r="W212" s="83"/>
      <c r="X212" s="83"/>
      <c r="AB212" s="4">
        <f>$AC$4*EXP(-$AC$8*(B212-$AA$4))</f>
        <v>2.9843186875669581</v>
      </c>
      <c r="AC212" s="4">
        <f t="shared" ref="AC212:AC275" si="7">$AC$15/(1+$AC$19*(B212-$AA$15))</f>
        <v>3.6196114746150316</v>
      </c>
      <c r="AF212" s="129">
        <f>$AG$4*EXP(-$AG$8*(B212-$AE$4))</f>
        <v>871.93927054115397</v>
      </c>
      <c r="AG212" s="130">
        <f t="shared" ref="AG212:AG275" si="8">$AG$15/(1+$AG$19*(B212-$AE$15))</f>
        <v>10.240335870856619</v>
      </c>
      <c r="AH212" s="18"/>
      <c r="AI212" s="18"/>
      <c r="AJ212" s="17"/>
      <c r="AK212" s="18"/>
      <c r="AL212" s="18"/>
      <c r="AM212" s="17">
        <f t="shared" ref="AM212:AM275" si="9">$AJ$207*EXP(-$AK$8*(B217-$B$212))</f>
        <v>47.169869388873778</v>
      </c>
      <c r="AN212" s="18">
        <f t="shared" ref="AN212:AN275" si="10">$AK$207/(1+$AK$19*(B217-$B$212))</f>
        <v>46.679869524697111</v>
      </c>
      <c r="AO212" s="18"/>
      <c r="AP212" s="97">
        <f>AM211+$C$212</f>
        <v>44810</v>
      </c>
      <c r="AQ212" s="98">
        <f t="shared" si="5"/>
        <v>47.169869388873778</v>
      </c>
      <c r="AR212" s="99">
        <f>AQ212+AO211</f>
        <v>291.44364999347584</v>
      </c>
      <c r="AS212" s="18"/>
      <c r="AT212" s="32">
        <v>44690</v>
      </c>
      <c r="AU212" s="33" t="s">
        <v>44</v>
      </c>
      <c r="AV212" s="33">
        <v>100</v>
      </c>
      <c r="AW212" s="33">
        <v>234</v>
      </c>
      <c r="AX212" s="33">
        <v>88</v>
      </c>
      <c r="AY212" s="33">
        <v>1437</v>
      </c>
      <c r="AZ212" s="100">
        <v>2.8</v>
      </c>
      <c r="BA212" s="100">
        <v>0.15</v>
      </c>
      <c r="BB212" s="100">
        <v>2.95</v>
      </c>
      <c r="BC212" s="34">
        <v>5.0847457627118642</v>
      </c>
      <c r="BD212" s="34">
        <v>0</v>
      </c>
      <c r="BE212" s="34">
        <v>0.04</v>
      </c>
      <c r="BF212" s="34">
        <v>0.04</v>
      </c>
      <c r="BG212" s="34"/>
      <c r="BH212" s="35" t="s">
        <v>80</v>
      </c>
    </row>
    <row r="213" spans="2:60" ht="10.5" x14ac:dyDescent="0.25">
      <c r="B213" s="103">
        <f>B212+$C$212</f>
        <v>44806</v>
      </c>
      <c r="E213" s="4"/>
      <c r="AB213" s="4">
        <f>$AC$4*EXP(-$AC$8*(B213-$AA$4))</f>
        <v>2.9485736960268594</v>
      </c>
      <c r="AC213" s="4">
        <f>$AC$15/(1+$AC$19*(B213-$AA$15))</f>
        <v>3.5955622962530245</v>
      </c>
      <c r="AF213" s="129">
        <f>$AG$4*EXP(-$AG$8*(B213-$AE$4))</f>
        <v>914.00208797533617</v>
      </c>
      <c r="AG213" s="130">
        <f t="shared" si="8"/>
        <v>10.185591493991273</v>
      </c>
      <c r="AH213" s="18"/>
      <c r="AI213" s="18"/>
      <c r="AJ213" s="17"/>
      <c r="AK213" s="18"/>
      <c r="AL213" s="18"/>
      <c r="AM213" s="17">
        <f t="shared" si="9"/>
        <v>46.623364189053071</v>
      </c>
      <c r="AN213" s="18">
        <f t="shared" si="10"/>
        <v>46.068061623361693</v>
      </c>
      <c r="AO213" s="18"/>
      <c r="AP213" s="97">
        <f t="shared" si="4"/>
        <v>44811</v>
      </c>
      <c r="AQ213" s="98">
        <f t="shared" si="5"/>
        <v>46.623364189053071</v>
      </c>
      <c r="AR213" s="99">
        <f t="shared" si="6"/>
        <v>338.06701418252891</v>
      </c>
      <c r="AS213" s="18"/>
      <c r="AT213" s="28">
        <v>44722</v>
      </c>
      <c r="AU213" s="29" t="s">
        <v>44</v>
      </c>
      <c r="AV213" s="29">
        <v>98</v>
      </c>
      <c r="AW213" s="29">
        <v>227</v>
      </c>
      <c r="AX213" s="29">
        <v>90</v>
      </c>
      <c r="AY213" s="29">
        <v>1274</v>
      </c>
      <c r="AZ213" s="101">
        <v>14</v>
      </c>
      <c r="BA213" s="101">
        <v>1</v>
      </c>
      <c r="BB213" s="101">
        <v>15</v>
      </c>
      <c r="BC213" s="30">
        <v>6.666666666666667</v>
      </c>
      <c r="BD213" s="30">
        <v>0</v>
      </c>
      <c r="BE213" s="30">
        <v>4.2999999999999997E-2</v>
      </c>
      <c r="BF213" s="30">
        <v>4.2999999999999997E-2</v>
      </c>
      <c r="BG213" s="30" t="s">
        <v>92</v>
      </c>
      <c r="BH213" s="75" t="s">
        <v>82</v>
      </c>
    </row>
    <row r="214" spans="2:60" ht="10.5" x14ac:dyDescent="0.25">
      <c r="B214" s="103">
        <f t="shared" ref="B214:B277" si="11">B213+$C$212</f>
        <v>44807</v>
      </c>
      <c r="E214" s="4"/>
      <c r="J214" s="51">
        <f>(30-10)*I204/30</f>
        <v>172.13333333333333</v>
      </c>
      <c r="AB214" s="4">
        <f t="shared" ref="AB214:AB277" si="12">$AC$4*EXP(-$AC$8*(B214-$AA$4))</f>
        <v>2.9132568438894078</v>
      </c>
      <c r="AC214" s="4">
        <f t="shared" si="7"/>
        <v>3.5718305804842556</v>
      </c>
      <c r="AF214" s="129">
        <f>$AG$4*EXP(-$AG$8*(B214-$AE$4))</f>
        <v>958.09403825199661</v>
      </c>
      <c r="AG214" s="130">
        <f t="shared" si="8"/>
        <v>10.131429326633041</v>
      </c>
      <c r="AJ214" s="17"/>
      <c r="AK214" s="18"/>
      <c r="AM214" s="17">
        <f t="shared" si="9"/>
        <v>46.083190741626431</v>
      </c>
      <c r="AN214" s="18">
        <f t="shared" si="10"/>
        <v>45.472083522469354</v>
      </c>
      <c r="AP214" s="97">
        <f t="shared" si="4"/>
        <v>44812</v>
      </c>
      <c r="AQ214" s="98">
        <f t="shared" si="5"/>
        <v>46.083190741626431</v>
      </c>
      <c r="AR214" s="99">
        <f>AQ214+AR213</f>
        <v>384.15020492415533</v>
      </c>
      <c r="AT214" s="85">
        <v>44723</v>
      </c>
      <c r="AU214" s="86" t="s">
        <v>44</v>
      </c>
      <c r="AV214" s="86">
        <v>100</v>
      </c>
      <c r="AW214" s="86">
        <v>247</v>
      </c>
      <c r="AX214" s="86">
        <v>91</v>
      </c>
      <c r="AY214" s="86">
        <v>1099</v>
      </c>
      <c r="AZ214" s="104">
        <v>124.2</v>
      </c>
      <c r="BA214" s="104">
        <v>13.8</v>
      </c>
      <c r="BB214" s="104">
        <v>138</v>
      </c>
      <c r="BC214" s="87">
        <v>10</v>
      </c>
      <c r="BD214" s="87">
        <v>4.82E-2</v>
      </c>
      <c r="BE214" s="87">
        <v>4.843</v>
      </c>
      <c r="BF214" s="87">
        <v>4.7939999999999996</v>
      </c>
      <c r="BG214" s="87" t="s">
        <v>93</v>
      </c>
      <c r="BH214" s="35" t="s">
        <v>83</v>
      </c>
    </row>
    <row r="215" spans="2:60" ht="10.5" x14ac:dyDescent="0.25">
      <c r="B215" s="103">
        <f t="shared" si="11"/>
        <v>44808</v>
      </c>
      <c r="E215" s="4"/>
      <c r="AB215" s="4">
        <f t="shared" si="12"/>
        <v>2.8783630030697935</v>
      </c>
      <c r="AC215" s="4">
        <f t="shared" si="7"/>
        <v>3.5484100825007561</v>
      </c>
      <c r="AF215" s="129">
        <f t="shared" ref="AF215:AF278" si="13">$AG$4*EXP(-$AG$8*(B215-$AE$4))</f>
        <v>1004.3130078262893</v>
      </c>
      <c r="AG215" s="130">
        <f t="shared" si="8"/>
        <v>10.077840130162581</v>
      </c>
      <c r="AJ215" s="17"/>
      <c r="AK215" s="18"/>
      <c r="AM215" s="17">
        <f t="shared" si="9"/>
        <v>45.549275687569299</v>
      </c>
      <c r="AN215" s="18">
        <f t="shared" si="10"/>
        <v>44.891328702666371</v>
      </c>
      <c r="AP215" s="97">
        <f t="shared" si="4"/>
        <v>44813</v>
      </c>
      <c r="AQ215" s="98">
        <f>AM215-AJ215</f>
        <v>45.549275687569299</v>
      </c>
      <c r="AR215" s="99">
        <f t="shared" si="6"/>
        <v>429.69948061172465</v>
      </c>
      <c r="AY215" s="88" t="s">
        <v>84</v>
      </c>
      <c r="AZ215" s="89">
        <f>AZ214-AZ212</f>
        <v>121.4</v>
      </c>
      <c r="BC215" s="88" t="s">
        <v>88</v>
      </c>
      <c r="BD215" s="90">
        <f>BD214-BD212</f>
        <v>4.82E-2</v>
      </c>
    </row>
    <row r="216" spans="2:60" ht="10.5" x14ac:dyDescent="0.25">
      <c r="B216" s="103">
        <f t="shared" si="11"/>
        <v>44809</v>
      </c>
      <c r="E216" s="4"/>
      <c r="AB216" s="4">
        <f t="shared" si="12"/>
        <v>2.8438871069053855</v>
      </c>
      <c r="AC216" s="4">
        <f t="shared" si="7"/>
        <v>3.5252947202164457</v>
      </c>
      <c r="AF216" s="129">
        <f t="shared" si="13"/>
        <v>1052.7616052483936</v>
      </c>
      <c r="AG216" s="130">
        <f t="shared" si="8"/>
        <v>10.024814860399141</v>
      </c>
      <c r="AJ216" s="17"/>
      <c r="AK216" s="18"/>
      <c r="AM216" s="17">
        <f t="shared" si="9"/>
        <v>45.021546517787137</v>
      </c>
      <c r="AN216" s="18">
        <f t="shared" si="10"/>
        <v>44.325221238938049</v>
      </c>
      <c r="AP216" s="97">
        <f t="shared" si="4"/>
        <v>44814</v>
      </c>
      <c r="AQ216" s="98">
        <f t="shared" si="5"/>
        <v>45.021546517787137</v>
      </c>
      <c r="AR216" s="99">
        <f t="shared" si="6"/>
        <v>474.72102712951181</v>
      </c>
    </row>
    <row r="217" spans="2:60" ht="10.5" x14ac:dyDescent="0.25">
      <c r="B217" s="103">
        <f t="shared" si="11"/>
        <v>44810</v>
      </c>
      <c r="E217" s="4"/>
      <c r="AB217" s="4">
        <f t="shared" si="12"/>
        <v>2.8098241494200358</v>
      </c>
      <c r="AC217" s="4">
        <f t="shared" si="7"/>
        <v>3.5024785690013527</v>
      </c>
      <c r="AF217" s="129">
        <f t="shared" si="13"/>
        <v>1103.5473889599095</v>
      </c>
      <c r="AG217" s="130">
        <f t="shared" si="8"/>
        <v>9.9723446625120911</v>
      </c>
      <c r="AJ217" s="17"/>
      <c r="AK217" s="18"/>
      <c r="AM217" s="17">
        <f t="shared" si="9"/>
        <v>44.49993156326822</v>
      </c>
      <c r="AN217" s="18">
        <f t="shared" si="10"/>
        <v>43.77321389556478</v>
      </c>
      <c r="AP217" s="97">
        <f t="shared" si="4"/>
        <v>44815</v>
      </c>
      <c r="AQ217" s="98">
        <f t="shared" si="5"/>
        <v>44.49993156326822</v>
      </c>
      <c r="AR217" s="99">
        <f t="shared" si="6"/>
        <v>519.22095869278007</v>
      </c>
    </row>
    <row r="218" spans="2:60" ht="10.5" x14ac:dyDescent="0.25">
      <c r="B218" s="103">
        <f t="shared" si="11"/>
        <v>44811</v>
      </c>
      <c r="E218" s="4"/>
      <c r="AB218" s="4">
        <f t="shared" si="12"/>
        <v>2.7761691845972045</v>
      </c>
      <c r="AC218" s="4">
        <f t="shared" si="7"/>
        <v>3.4799558566189983</v>
      </c>
      <c r="AF218" s="129">
        <f t="shared" si="13"/>
        <v>1156.7831060792698</v>
      </c>
      <c r="AG218" s="130">
        <f t="shared" si="8"/>
        <v>9.9204208660913835</v>
      </c>
      <c r="AJ218" s="17"/>
      <c r="AK218" s="18"/>
      <c r="AM218" s="17">
        <f t="shared" si="9"/>
        <v>43.984359985350558</v>
      </c>
      <c r="AN218" s="18">
        <f t="shared" si="10"/>
        <v>43.23478636167458</v>
      </c>
      <c r="AP218" s="97">
        <f t="shared" si="4"/>
        <v>44816</v>
      </c>
      <c r="AQ218" s="98">
        <f t="shared" si="5"/>
        <v>43.984359985350558</v>
      </c>
      <c r="AR218" s="99">
        <f t="shared" si="6"/>
        <v>563.20531867813065</v>
      </c>
      <c r="BC218" s="4">
        <f>AY210*AZ210%</f>
        <v>14.749999999999998</v>
      </c>
    </row>
    <row r="219" spans="2:60" ht="10.5" x14ac:dyDescent="0.25">
      <c r="B219" s="103">
        <f t="shared" si="11"/>
        <v>44812</v>
      </c>
      <c r="E219" s="4"/>
      <c r="AB219" s="4">
        <f t="shared" si="12"/>
        <v>2.7429173256617867</v>
      </c>
      <c r="AC219" s="4">
        <f t="shared" si="7"/>
        <v>3.4577209583578683</v>
      </c>
      <c r="AF219" s="129">
        <f t="shared" si="13"/>
        <v>1212.5869427062864</v>
      </c>
      <c r="AG219" s="130">
        <f t="shared" si="8"/>
        <v>9.86903498037125</v>
      </c>
      <c r="AJ219" s="17"/>
      <c r="AK219" s="18"/>
      <c r="AM219" s="17">
        <f t="shared" si="9"/>
        <v>43.474761766101516</v>
      </c>
      <c r="AN219" s="18">
        <f t="shared" si="10"/>
        <v>42.709443615433813</v>
      </c>
      <c r="AP219" s="97">
        <f t="shared" si="4"/>
        <v>44817</v>
      </c>
      <c r="AQ219" s="98">
        <f t="shared" si="5"/>
        <v>43.474761766101516</v>
      </c>
      <c r="AR219" s="99">
        <f t="shared" si="6"/>
        <v>606.6800804442322</v>
      </c>
    </row>
    <row r="220" spans="2:60" ht="10.5" x14ac:dyDescent="0.25">
      <c r="B220" s="103">
        <f t="shared" si="11"/>
        <v>44813</v>
      </c>
      <c r="E220" s="4"/>
      <c r="K220" s="51" t="s">
        <v>94</v>
      </c>
      <c r="L220" s="105">
        <v>134</v>
      </c>
      <c r="M220" s="106">
        <v>10</v>
      </c>
      <c r="N220" s="51" t="s">
        <v>95</v>
      </c>
      <c r="O220" s="51" t="s">
        <v>96</v>
      </c>
      <c r="AB220" s="4">
        <f t="shared" si="12"/>
        <v>2.7100637443705389</v>
      </c>
      <c r="AC220" s="4">
        <f t="shared" si="7"/>
        <v>3.4357683923483404</v>
      </c>
      <c r="AF220" s="129">
        <f t="shared" si="13"/>
        <v>1271.082786301532</v>
      </c>
      <c r="AG220" s="130">
        <f t="shared" si="8"/>
        <v>9.8181786896015524</v>
      </c>
      <c r="AJ220" s="17"/>
      <c r="AK220" s="18"/>
      <c r="AM220" s="17">
        <f t="shared" si="9"/>
        <v>42.971067698808952</v>
      </c>
      <c r="AN220" s="18">
        <f t="shared" si="10"/>
        <v>42.196714406065709</v>
      </c>
      <c r="AP220" s="97">
        <f t="shared" si="4"/>
        <v>44818</v>
      </c>
      <c r="AQ220" s="98">
        <f t="shared" si="5"/>
        <v>42.971067698808952</v>
      </c>
      <c r="AR220" s="99">
        <f t="shared" si="6"/>
        <v>649.65114814304115</v>
      </c>
    </row>
    <row r="221" spans="2:60" ht="10.5" x14ac:dyDescent="0.25">
      <c r="B221" s="103">
        <f t="shared" si="11"/>
        <v>44814</v>
      </c>
      <c r="E221" s="4"/>
      <c r="K221" s="51" t="s">
        <v>97</v>
      </c>
      <c r="L221" s="107">
        <f>L220-L222</f>
        <v>120.6</v>
      </c>
      <c r="M221" s="108">
        <v>4.9000000000000004</v>
      </c>
      <c r="N221" s="51" t="s">
        <v>98</v>
      </c>
      <c r="O221" s="109">
        <f>M221-M224</f>
        <v>4.67</v>
      </c>
      <c r="AB221" s="4">
        <f t="shared" si="12"/>
        <v>2.6776036703110129</v>
      </c>
      <c r="AC221" s="4">
        <f t="shared" si="7"/>
        <v>3.414092815056879</v>
      </c>
      <c r="AF221" s="129">
        <f t="shared" si="13"/>
        <v>1332.4005007230317</v>
      </c>
      <c r="AG221" s="130">
        <f t="shared" si="8"/>
        <v>9.767843848561526</v>
      </c>
      <c r="AJ221" s="17"/>
      <c r="AK221" s="18"/>
      <c r="AM221" s="17">
        <f t="shared" si="9"/>
        <v>42.473209378582482</v>
      </c>
      <c r="AN221" s="18">
        <f t="shared" si="10"/>
        <v>41.696149843912586</v>
      </c>
      <c r="AP221" s="97">
        <f t="shared" si="4"/>
        <v>44819</v>
      </c>
      <c r="AQ221" s="98">
        <f t="shared" si="5"/>
        <v>42.473209378582482</v>
      </c>
      <c r="AR221" s="99">
        <f t="shared" si="6"/>
        <v>692.12435752162366</v>
      </c>
    </row>
    <row r="222" spans="2:60" x14ac:dyDescent="0.25">
      <c r="B222" s="103">
        <f t="shared" si="11"/>
        <v>44815</v>
      </c>
      <c r="K222" s="51" t="s">
        <v>99</v>
      </c>
      <c r="L222" s="107">
        <f>L220*M220%</f>
        <v>13.4</v>
      </c>
      <c r="M222" s="109">
        <f>L221*O222/10^6</f>
        <v>4.8239999999999998E-2</v>
      </c>
      <c r="N222" s="51" t="s">
        <v>100</v>
      </c>
      <c r="O222" s="106">
        <v>400</v>
      </c>
      <c r="AB222" s="4">
        <f t="shared" si="12"/>
        <v>2.6455323902088748</v>
      </c>
      <c r="AC222" s="4">
        <f t="shared" si="7"/>
        <v>3.3926890169497192</v>
      </c>
      <c r="AF222" s="129">
        <f t="shared" si="13"/>
        <v>1396.6762145308785</v>
      </c>
      <c r="AG222" s="130">
        <f t="shared" si="8"/>
        <v>9.7180224782108109</v>
      </c>
      <c r="AJ222" s="17"/>
      <c r="AK222" s="18"/>
      <c r="AM222" s="17">
        <f t="shared" si="9"/>
        <v>41.98111919306367</v>
      </c>
      <c r="AN222" s="18">
        <f t="shared" si="10"/>
        <v>41.207322089675031</v>
      </c>
      <c r="AP222" s="97">
        <f t="shared" si="4"/>
        <v>44820</v>
      </c>
      <c r="AQ222" s="98">
        <f t="shared" si="5"/>
        <v>41.98111919306367</v>
      </c>
      <c r="AR222" s="99">
        <f t="shared" si="6"/>
        <v>734.10547671468737</v>
      </c>
      <c r="AX222" s="4">
        <v>11532</v>
      </c>
      <c r="AY222" s="4">
        <f>AX222-AX224</f>
        <v>10</v>
      </c>
    </row>
    <row r="223" spans="2:60" x14ac:dyDescent="0.25">
      <c r="B223" s="103">
        <f t="shared" si="11"/>
        <v>44816</v>
      </c>
      <c r="M223" s="109">
        <f>M221-M222</f>
        <v>4.8517600000000005</v>
      </c>
      <c r="N223" s="51" t="s">
        <v>101</v>
      </c>
      <c r="AB223" s="4">
        <f t="shared" si="12"/>
        <v>2.6138452472435345</v>
      </c>
      <c r="AC223" s="4">
        <f t="shared" si="7"/>
        <v>3.3715519183186449</v>
      </c>
      <c r="AF223" s="129">
        <f t="shared" si="13"/>
        <v>1464.0526231998188</v>
      </c>
      <c r="AG223" s="130">
        <f t="shared" si="8"/>
        <v>9.6687067614728992</v>
      </c>
      <c r="AJ223" s="17"/>
      <c r="AK223" s="18"/>
      <c r="AM223" s="17">
        <f t="shared" si="9"/>
        <v>41.494730313243835</v>
      </c>
      <c r="AN223" s="18">
        <f t="shared" si="10"/>
        <v>40.729823134783487</v>
      </c>
      <c r="AP223" s="97">
        <f t="shared" si="4"/>
        <v>44821</v>
      </c>
      <c r="AQ223" s="98">
        <f t="shared" si="5"/>
        <v>41.494730313243835</v>
      </c>
      <c r="AR223" s="99">
        <f t="shared" si="6"/>
        <v>775.60020702793122</v>
      </c>
      <c r="AX223" s="4">
        <v>11543</v>
      </c>
      <c r="AY223" s="4">
        <f>AX223-AX224</f>
        <v>21</v>
      </c>
    </row>
    <row r="224" spans="2:60" x14ac:dyDescent="0.25">
      <c r="B224" s="103">
        <f t="shared" si="11"/>
        <v>44817</v>
      </c>
      <c r="K224" s="1"/>
      <c r="M224" s="106">
        <v>0.23000000000000009</v>
      </c>
      <c r="N224" s="51" t="s">
        <v>102</v>
      </c>
      <c r="AB224" s="4">
        <f t="shared" si="12"/>
        <v>2.5825376403719571</v>
      </c>
      <c r="AC224" s="4">
        <f t="shared" si="7"/>
        <v>3.3506765652618404</v>
      </c>
      <c r="AF224" s="129">
        <f t="shared" si="13"/>
        <v>1534.6793059107258</v>
      </c>
      <c r="AG224" s="130">
        <f t="shared" si="8"/>
        <v>9.6198890391463294</v>
      </c>
      <c r="AJ224" s="17"/>
      <c r="AK224" s="18"/>
      <c r="AM224" s="17">
        <f t="shared" si="9"/>
        <v>41.01397668438824</v>
      </c>
      <c r="AN224" s="18">
        <f t="shared" si="10"/>
        <v>40.263263665594856</v>
      </c>
      <c r="AP224" s="97">
        <f t="shared" ref="AP224:AP239" si="14">AP223+$C$212</f>
        <v>44822</v>
      </c>
      <c r="AQ224" s="98">
        <f t="shared" si="5"/>
        <v>41.01397668438824</v>
      </c>
      <c r="AR224" s="99">
        <f t="shared" si="6"/>
        <v>816.61418371231946</v>
      </c>
      <c r="AX224" s="4">
        <v>11522</v>
      </c>
    </row>
    <row r="225" spans="2:45" x14ac:dyDescent="0.25">
      <c r="B225" s="103">
        <f t="shared" si="11"/>
        <v>44818</v>
      </c>
      <c r="AB225" s="4">
        <f t="shared" si="12"/>
        <v>2.5516050236605898</v>
      </c>
      <c r="AC225" s="4">
        <f t="shared" si="7"/>
        <v>3.3300581258131317</v>
      </c>
      <c r="AF225" s="129">
        <f t="shared" si="13"/>
        <v>1608.7130576242791</v>
      </c>
      <c r="AG225" s="130">
        <f t="shared" si="8"/>
        <v>9.5715618059391048</v>
      </c>
      <c r="AJ225" s="17"/>
      <c r="AK225" s="18"/>
      <c r="AM225" s="17">
        <f t="shared" si="9"/>
        <v>40.538793017065416</v>
      </c>
      <c r="AN225" s="18">
        <f t="shared" si="10"/>
        <v>39.807272004768521</v>
      </c>
      <c r="AP225" s="97">
        <f t="shared" si="14"/>
        <v>44823</v>
      </c>
      <c r="AQ225" s="98">
        <f t="shared" si="5"/>
        <v>40.538793017065416</v>
      </c>
      <c r="AR225" s="99">
        <f t="shared" ref="AR225:AR288" si="15">AQ225+AR224</f>
        <v>857.15297672938482</v>
      </c>
    </row>
    <row r="226" spans="2:45" x14ac:dyDescent="0.25">
      <c r="B226" s="103">
        <f t="shared" si="11"/>
        <v>44819</v>
      </c>
      <c r="AB226" s="4">
        <f t="shared" si="12"/>
        <v>2.5210429056252739</v>
      </c>
      <c r="AC226" s="4">
        <f t="shared" si="7"/>
        <v>3.309691886213268</v>
      </c>
      <c r="AF226" s="129">
        <f t="shared" si="13"/>
        <v>1686.3182371740415</v>
      </c>
      <c r="AG226" s="130">
        <f t="shared" si="8"/>
        <v>9.5237177066220795</v>
      </c>
      <c r="AJ226" s="17"/>
      <c r="AK226" s="18"/>
      <c r="AM226" s="17">
        <f t="shared" si="9"/>
        <v>40.069114778280486</v>
      </c>
      <c r="AN226" s="18">
        <f t="shared" si="10"/>
        <v>39.3614931237721</v>
      </c>
      <c r="AP226" s="97">
        <f t="shared" si="14"/>
        <v>44824</v>
      </c>
      <c r="AQ226" s="98">
        <f t="shared" si="5"/>
        <v>40.069114778280486</v>
      </c>
      <c r="AR226" s="99">
        <f t="shared" si="15"/>
        <v>897.22209150766525</v>
      </c>
    </row>
    <row r="227" spans="2:45" x14ac:dyDescent="0.25">
      <c r="B227" s="103">
        <f t="shared" si="11"/>
        <v>44820</v>
      </c>
      <c r="AB227" s="4">
        <f t="shared" si="12"/>
        <v>2.4908468485790776</v>
      </c>
      <c r="AC227" s="4">
        <f t="shared" si="7"/>
        <v>3.2895732473171964</v>
      </c>
      <c r="AF227" s="129">
        <f t="shared" si="13"/>
        <v>1767.6671321517408</v>
      </c>
      <c r="AG227" s="130">
        <f t="shared" si="8"/>
        <v>9.4763495322970961</v>
      </c>
      <c r="AJ227" s="17"/>
      <c r="AK227" s="18"/>
      <c r="AM227" s="17">
        <f t="shared" si="9"/>
        <v>39.604878182711104</v>
      </c>
      <c r="AN227" s="18">
        <f t="shared" si="10"/>
        <v>38.925587721002522</v>
      </c>
      <c r="AP227" s="97">
        <f t="shared" si="14"/>
        <v>44825</v>
      </c>
      <c r="AQ227" s="98">
        <f t="shared" si="5"/>
        <v>39.604878182711104</v>
      </c>
      <c r="AR227" s="99">
        <f t="shared" si="15"/>
        <v>936.82696969037636</v>
      </c>
    </row>
    <row r="228" spans="2:45" x14ac:dyDescent="0.25">
      <c r="B228" s="103">
        <f t="shared" si="11"/>
        <v>44821</v>
      </c>
      <c r="AB228" s="4">
        <f t="shared" si="12"/>
        <v>2.4610124679879326</v>
      </c>
      <c r="AC228" s="4">
        <f t="shared" si="7"/>
        <v>3.2696977211315801</v>
      </c>
      <c r="AF228" s="129">
        <f t="shared" si="13"/>
        <v>1852.9403413948098</v>
      </c>
      <c r="AG228" s="130">
        <f t="shared" si="8"/>
        <v>9.4294502167759724</v>
      </c>
      <c r="AJ228" s="17"/>
      <c r="AK228" s="18"/>
      <c r="AM228" s="17">
        <f t="shared" si="9"/>
        <v>39.146020184045064</v>
      </c>
      <c r="AN228" s="18">
        <f t="shared" si="10"/>
        <v>38.499231360491933</v>
      </c>
      <c r="AP228" s="97">
        <f t="shared" si="14"/>
        <v>44826</v>
      </c>
      <c r="AQ228" s="98">
        <f t="shared" si="5"/>
        <v>39.146020184045064</v>
      </c>
      <c r="AR228" s="99">
        <f t="shared" si="15"/>
        <v>975.97298987442139</v>
      </c>
    </row>
    <row r="229" spans="2:45" x14ac:dyDescent="0.25">
      <c r="B229" s="103">
        <f t="shared" si="11"/>
        <v>44822</v>
      </c>
      <c r="AB229" s="4">
        <f t="shared" si="12"/>
        <v>2.4315354318339875</v>
      </c>
      <c r="AC229" s="4">
        <f t="shared" si="7"/>
        <v>3.2500609274770835</v>
      </c>
      <c r="AF229" s="129">
        <f t="shared" si="13"/>
        <v>1942.3271759253262</v>
      </c>
      <c r="AG229" s="130">
        <f t="shared" si="8"/>
        <v>9.3830128330664575</v>
      </c>
      <c r="AJ229" s="17"/>
      <c r="AK229" s="18"/>
      <c r="AM229" s="17">
        <f t="shared" si="9"/>
        <v>38.692478466418144</v>
      </c>
      <c r="AN229" s="18">
        <f t="shared" si="10"/>
        <v>38.082113666603306</v>
      </c>
      <c r="AP229" s="97">
        <f t="shared" si="14"/>
        <v>44827</v>
      </c>
      <c r="AQ229" s="98">
        <f t="shared" si="5"/>
        <v>38.692478466418144</v>
      </c>
      <c r="AR229" s="99">
        <f t="shared" si="15"/>
        <v>1014.6654683408395</v>
      </c>
    </row>
    <row r="230" spans="2:45" x14ac:dyDescent="0.25">
      <c r="B230" s="103">
        <f t="shared" si="11"/>
        <v>44823</v>
      </c>
      <c r="AB230" s="4">
        <f t="shared" si="12"/>
        <v>2.4024114599865922</v>
      </c>
      <c r="AC230" s="4">
        <f t="shared" si="7"/>
        <v>3.2306585907702132</v>
      </c>
      <c r="AF230" s="129">
        <f t="shared" si="13"/>
        <v>2036.0260792304755</v>
      </c>
      <c r="AG230" s="130">
        <f t="shared" si="8"/>
        <v>9.3370305899615413</v>
      </c>
      <c r="AJ230" s="17"/>
      <c r="AK230" s="18"/>
      <c r="AM230" s="17">
        <f t="shared" si="9"/>
        <v>38.244191435951272</v>
      </c>
      <c r="AN230" s="18">
        <f t="shared" si="10"/>
        <v>37.673937570515236</v>
      </c>
      <c r="AP230" s="97">
        <f t="shared" si="14"/>
        <v>44828</v>
      </c>
      <c r="AQ230" s="98">
        <f t="shared" si="5"/>
        <v>38.244191435951272</v>
      </c>
      <c r="AR230" s="99">
        <f t="shared" si="15"/>
        <v>1052.9096597767907</v>
      </c>
    </row>
    <row r="231" spans="2:45" x14ac:dyDescent="0.25">
      <c r="B231" s="103">
        <f t="shared" si="11"/>
        <v>44824</v>
      </c>
      <c r="AB231" s="4">
        <f t="shared" si="12"/>
        <v>2.3736363235808131</v>
      </c>
      <c r="AC231" s="4">
        <f t="shared" si="7"/>
        <v>3.2114865369197436</v>
      </c>
      <c r="AF231" s="129">
        <f t="shared" si="13"/>
        <v>2134.2450678175519</v>
      </c>
      <c r="AG231" s="130">
        <f t="shared" si="8"/>
        <v>9.2914968287285262</v>
      </c>
      <c r="AJ231" s="17"/>
      <c r="AK231" s="18"/>
      <c r="AM231" s="17">
        <f t="shared" si="9"/>
        <v>37.801098212385646</v>
      </c>
      <c r="AN231" s="18">
        <f t="shared" si="10"/>
        <v>37.27441860465116</v>
      </c>
      <c r="AP231" s="97">
        <f t="shared" si="14"/>
        <v>44829</v>
      </c>
      <c r="AQ231" s="98">
        <f t="shared" si="5"/>
        <v>37.801098212385646</v>
      </c>
      <c r="AR231" s="99">
        <f t="shared" si="15"/>
        <v>1090.7107579891763</v>
      </c>
    </row>
    <row r="232" spans="2:45" x14ac:dyDescent="0.25">
      <c r="B232" s="103">
        <f t="shared" si="11"/>
        <v>44825</v>
      </c>
      <c r="AB232" s="4">
        <f t="shared" si="12"/>
        <v>2.3452058444033899</v>
      </c>
      <c r="AC232" s="4">
        <f t="shared" si="7"/>
        <v>3.1925406903329994</v>
      </c>
      <c r="AF232" s="129">
        <f t="shared" si="13"/>
        <v>2237.2021930215815</v>
      </c>
      <c r="AG232" s="130">
        <f t="shared" si="8"/>
        <v>9.2464050198945404</v>
      </c>
      <c r="AJ232" s="17"/>
      <c r="AK232" s="18"/>
      <c r="AM232" s="17">
        <f t="shared" si="9"/>
        <v>37.363138620814787</v>
      </c>
      <c r="AN232" s="18">
        <f t="shared" si="10"/>
        <v>36.883284241531662</v>
      </c>
      <c r="AP232" s="97">
        <f t="shared" si="14"/>
        <v>44830</v>
      </c>
      <c r="AQ232" s="98">
        <f t="shared" si="5"/>
        <v>37.363138620814787</v>
      </c>
      <c r="AR232" s="99">
        <f t="shared" si="15"/>
        <v>1128.0738966099912</v>
      </c>
    </row>
    <row r="233" spans="2:45" x14ac:dyDescent="0.25">
      <c r="B233" s="103">
        <f t="shared" si="11"/>
        <v>44826</v>
      </c>
      <c r="AB233" s="4">
        <f t="shared" si="12"/>
        <v>2.3171158942860539</v>
      </c>
      <c r="AC233" s="4">
        <f t="shared" si="7"/>
        <v>3.1738170710274831</v>
      </c>
      <c r="AF233" s="129">
        <f t="shared" si="13"/>
        <v>2345.1260250907758</v>
      </c>
      <c r="AG233" s="130">
        <f t="shared" si="8"/>
        <v>9.2017487601251737</v>
      </c>
      <c r="AJ233" s="17"/>
      <c r="AK233" s="18"/>
      <c r="AM233" s="17">
        <f t="shared" si="9"/>
        <v>36.930253183512441</v>
      </c>
      <c r="AN233" s="18">
        <f t="shared" si="10"/>
        <v>36.500273273820369</v>
      </c>
      <c r="AP233" s="97">
        <f t="shared" si="14"/>
        <v>44831</v>
      </c>
      <c r="AQ233" s="98">
        <f t="shared" si="5"/>
        <v>36.930253183512441</v>
      </c>
      <c r="AR233" s="99">
        <f t="shared" si="15"/>
        <v>1165.0041497935035</v>
      </c>
    </row>
    <row r="234" spans="2:45" x14ac:dyDescent="0.25">
      <c r="B234" s="103">
        <f t="shared" si="11"/>
        <v>44827</v>
      </c>
      <c r="AB234" s="4">
        <f t="shared" si="12"/>
        <v>2.2893623945061066</v>
      </c>
      <c r="AC234" s="4">
        <f t="shared" si="7"/>
        <v>3.1553117918435478</v>
      </c>
      <c r="AF234" s="129">
        <f t="shared" si="13"/>
        <v>2458.2561606245517</v>
      </c>
      <c r="AG234" s="130">
        <f t="shared" si="8"/>
        <v>9.1575217691931492</v>
      </c>
      <c r="AJ234" s="17"/>
      <c r="AK234" s="18"/>
      <c r="AM234" s="17">
        <f t="shared" si="9"/>
        <v>36.502383111855103</v>
      </c>
      <c r="AN234" s="18">
        <f t="shared" si="10"/>
        <v>36.125135232600073</v>
      </c>
      <c r="AP234" s="97">
        <f t="shared" si="14"/>
        <v>44832</v>
      </c>
      <c r="AQ234" s="98">
        <f t="shared" si="5"/>
        <v>36.502383111855103</v>
      </c>
      <c r="AR234" s="99">
        <f t="shared" si="15"/>
        <v>1201.5065329053587</v>
      </c>
    </row>
    <row r="235" spans="2:45" x14ac:dyDescent="0.25">
      <c r="B235" s="103">
        <f t="shared" si="11"/>
        <v>44828</v>
      </c>
      <c r="AB235" s="4">
        <f t="shared" si="12"/>
        <v>2.2619413151941794</v>
      </c>
      <c r="AC235" s="4">
        <f t="shared" si="7"/>
        <v>3.1370210557540172</v>
      </c>
      <c r="AF235" s="129">
        <f t="shared" si="13"/>
        <v>2576.8437544906142</v>
      </c>
      <c r="AG235" s="130">
        <f t="shared" si="8"/>
        <v>9.1137178870339692</v>
      </c>
      <c r="AJ235" s="17"/>
      <c r="AK235" s="18"/>
      <c r="AM235" s="17">
        <f t="shared" si="9"/>
        <v>36.079470298338137</v>
      </c>
      <c r="AN235" s="18">
        <f t="shared" si="10"/>
        <v>35.757629841156522</v>
      </c>
      <c r="AP235" s="97">
        <f t="shared" si="14"/>
        <v>44833</v>
      </c>
      <c r="AQ235" s="98">
        <f t="shared" si="5"/>
        <v>36.079470298338137</v>
      </c>
      <c r="AR235" s="99">
        <f t="shared" si="15"/>
        <v>1237.5860032036967</v>
      </c>
    </row>
    <row r="236" spans="2:45" x14ac:dyDescent="0.25">
      <c r="B236" s="103">
        <f t="shared" si="11"/>
        <v>44829</v>
      </c>
      <c r="AB236" s="4">
        <f t="shared" si="12"/>
        <v>2.2348486747490894</v>
      </c>
      <c r="AC236" s="4">
        <f t="shared" si="7"/>
        <v>3.1189411532668374</v>
      </c>
      <c r="AF236" s="129">
        <f t="shared" si="13"/>
        <v>2701.1520774020041</v>
      </c>
      <c r="AG236" s="130">
        <f t="shared" si="8"/>
        <v>9.070331070885695</v>
      </c>
      <c r="AJ236" s="17"/>
      <c r="AK236" s="18"/>
      <c r="AM236" s="17">
        <f t="shared" si="9"/>
        <v>35.661457308684412</v>
      </c>
      <c r="AN236" s="18">
        <f t="shared" si="10"/>
        <v>35.397526501766784</v>
      </c>
      <c r="AP236" s="97">
        <f t="shared" si="14"/>
        <v>44834</v>
      </c>
      <c r="AQ236" s="98">
        <f t="shared" si="5"/>
        <v>35.661457308684412</v>
      </c>
      <c r="AR236" s="99">
        <f t="shared" si="15"/>
        <v>1273.2474605123812</v>
      </c>
      <c r="AS236" s="110">
        <f>AVERAGE(AQ207:AQ236)</f>
        <v>3341.5545807373264</v>
      </c>
    </row>
    <row r="237" spans="2:45" x14ac:dyDescent="0.25">
      <c r="B237" s="103">
        <f t="shared" si="11"/>
        <v>44830</v>
      </c>
      <c r="AB237" s="4">
        <f t="shared" si="12"/>
        <v>2.2080805392597007</v>
      </c>
      <c r="AC237" s="4">
        <f t="shared" si="7"/>
        <v>3.1010684599170335</v>
      </c>
      <c r="AF237" s="129">
        <f t="shared" si="13"/>
        <v>2831.4571003919764</v>
      </c>
      <c r="AG237" s="130">
        <f t="shared" si="8"/>
        <v>9.0273553925100032</v>
      </c>
      <c r="AJ237" s="17"/>
      <c r="AK237" s="18"/>
      <c r="AM237" s="17">
        <f t="shared" si="9"/>
        <v>35.248287374044374</v>
      </c>
      <c r="AN237" s="18">
        <f t="shared" si="10"/>
        <v>35.044603813188736</v>
      </c>
      <c r="AP237" s="111">
        <f t="shared" si="14"/>
        <v>44835</v>
      </c>
      <c r="AQ237" s="112">
        <f t="shared" si="5"/>
        <v>35.248287374044374</v>
      </c>
      <c r="AR237" s="113">
        <f t="shared" si="15"/>
        <v>1308.4957478864255</v>
      </c>
    </row>
    <row r="238" spans="2:45" x14ac:dyDescent="0.25">
      <c r="B238" s="103">
        <f t="shared" si="11"/>
        <v>44831</v>
      </c>
      <c r="AB238" s="4">
        <f t="shared" si="12"/>
        <v>2.1816330219337141</v>
      </c>
      <c r="AC238" s="4">
        <f t="shared" si="7"/>
        <v>3.0833994338444071</v>
      </c>
      <c r="AF238" s="129">
        <f t="shared" si="13"/>
        <v>2968.0481074842369</v>
      </c>
      <c r="AG238" s="130">
        <f t="shared" si="8"/>
        <v>8.9847850354918943</v>
      </c>
      <c r="AJ238" s="17"/>
      <c r="AK238" s="18"/>
      <c r="AM238" s="17">
        <f t="shared" si="9"/>
        <v>34.839904383286431</v>
      </c>
      <c r="AN238" s="18">
        <f t="shared" si="10"/>
        <v>34.698649116730166</v>
      </c>
      <c r="AP238" s="111">
        <f t="shared" si="14"/>
        <v>44836</v>
      </c>
      <c r="AQ238" s="112">
        <f t="shared" si="5"/>
        <v>34.839904383286431</v>
      </c>
      <c r="AR238" s="113">
        <f t="shared" si="15"/>
        <v>1343.335652269712</v>
      </c>
    </row>
    <row r="239" spans="2:45" x14ac:dyDescent="0.25">
      <c r="B239" s="103">
        <f t="shared" si="11"/>
        <v>44832</v>
      </c>
      <c r="AB239" s="4">
        <f t="shared" si="12"/>
        <v>2.1555022825332926</v>
      </c>
      <c r="AC239" s="4">
        <f t="shared" si="7"/>
        <v>3.0659306134535718</v>
      </c>
      <c r="AF239" s="129">
        <f t="shared" si="13"/>
        <v>3111.2283379187456</v>
      </c>
      <c r="AG239" s="130">
        <f t="shared" si="8"/>
        <v>8.9426142926154455</v>
      </c>
      <c r="AJ239" s="17"/>
      <c r="AK239" s="18"/>
      <c r="AM239" s="17">
        <f t="shared" si="9"/>
        <v>34.436252875376738</v>
      </c>
      <c r="AN239" s="18">
        <f t="shared" si="10"/>
        <v>34.359458068941862</v>
      </c>
      <c r="AP239" s="111">
        <f t="shared" si="14"/>
        <v>44837</v>
      </c>
      <c r="AQ239" s="112">
        <f t="shared" si="5"/>
        <v>34.436252875376738</v>
      </c>
      <c r="AR239" s="113">
        <f t="shared" si="15"/>
        <v>1377.7719051450888</v>
      </c>
    </row>
    <row r="240" spans="2:45" x14ac:dyDescent="0.25">
      <c r="B240" s="103">
        <f t="shared" si="11"/>
        <v>44833</v>
      </c>
      <c r="AB240" s="4">
        <f t="shared" si="12"/>
        <v>2.1296845268174547</v>
      </c>
      <c r="AC240" s="4">
        <f t="shared" si="7"/>
        <v>3.048658615153085</v>
      </c>
      <c r="AF240" s="129">
        <f t="shared" si="13"/>
        <v>3261.315659358816</v>
      </c>
      <c r="AG240" s="130">
        <f t="shared" si="8"/>
        <v>8.9008375633131003</v>
      </c>
      <c r="AJ240" s="17"/>
      <c r="AK240" s="18"/>
      <c r="AM240" s="17">
        <f t="shared" si="9"/>
        <v>34.037278031847208</v>
      </c>
      <c r="AN240" s="18">
        <f t="shared" si="10"/>
        <v>34.02683423913043</v>
      </c>
      <c r="AP240" s="111">
        <f t="shared" ref="AP240:AP255" si="16">AP239+$C$212</f>
        <v>44838</v>
      </c>
      <c r="AQ240" s="112">
        <f t="shared" si="5"/>
        <v>34.037278031847208</v>
      </c>
      <c r="AR240" s="113">
        <f t="shared" si="15"/>
        <v>1411.8091831769359</v>
      </c>
    </row>
    <row r="241" spans="2:44" x14ac:dyDescent="0.25">
      <c r="B241" s="103">
        <f t="shared" si="11"/>
        <v>44834</v>
      </c>
      <c r="AB241" s="4">
        <f t="shared" si="12"/>
        <v>2.1041760059911372</v>
      </c>
      <c r="AC241" s="4">
        <f t="shared" si="7"/>
        <v>3.0315801311705708</v>
      </c>
      <c r="AF241" s="129">
        <f t="shared" si="13"/>
        <v>3418.6432735740946</v>
      </c>
      <c r="AG241" s="130">
        <f t="shared" si="8"/>
        <v>8.8594493511861394</v>
      </c>
      <c r="AJ241" s="17"/>
      <c r="AK241" s="18"/>
      <c r="AM241" s="17">
        <f t="shared" si="9"/>
        <v>33.642925669350838</v>
      </c>
      <c r="AN241" s="18">
        <f t="shared" si="10"/>
        <v>33.700588730025231</v>
      </c>
      <c r="AP241" s="111">
        <f t="shared" si="16"/>
        <v>44839</v>
      </c>
      <c r="AQ241" s="112">
        <f t="shared" si="5"/>
        <v>33.642925669350838</v>
      </c>
      <c r="AR241" s="113">
        <f t="shared" si="15"/>
        <v>1445.4521088462868</v>
      </c>
    </row>
    <row r="242" spans="2:44" s="125" customFormat="1" x14ac:dyDescent="0.25">
      <c r="B242" s="133">
        <f t="shared" si="11"/>
        <v>44835</v>
      </c>
      <c r="C242" s="106"/>
      <c r="D242" s="106"/>
      <c r="E242" s="134"/>
      <c r="F242" s="106"/>
      <c r="G242" s="106"/>
      <c r="H242" s="106"/>
      <c r="I242" s="106"/>
      <c r="J242" s="106"/>
      <c r="K242" s="106"/>
      <c r="L242" s="106"/>
      <c r="M242" s="106"/>
      <c r="N242" s="106"/>
      <c r="O242" s="106"/>
      <c r="P242" s="106"/>
      <c r="Q242" s="106"/>
      <c r="R242" s="106"/>
      <c r="S242" s="106"/>
      <c r="T242" s="106"/>
      <c r="U242" s="106"/>
      <c r="V242" s="106"/>
      <c r="W242" s="106"/>
      <c r="X242" s="106"/>
      <c r="Y242" s="106"/>
      <c r="AB242" s="125">
        <f t="shared" si="12"/>
        <v>2.078973016160869</v>
      </c>
      <c r="AC242" s="125">
        <f t="shared" si="7"/>
        <v>3.0146919274408694</v>
      </c>
      <c r="AF242" s="138">
        <f>$AG$4*EXP(-$AG$8*(B242-$AE$4))</f>
        <v>3583.5604561660653</v>
      </c>
      <c r="AG242" s="128">
        <f>$AG$15/(1+$AG$19*(B242-$AE$15))</f>
        <v>8.81844426159401</v>
      </c>
      <c r="AJ242" s="135">
        <v>90</v>
      </c>
      <c r="AK242" s="128">
        <v>90</v>
      </c>
      <c r="AM242" s="135">
        <f t="shared" si="9"/>
        <v>33.253142232303233</v>
      </c>
      <c r="AN242" s="128">
        <f t="shared" si="10"/>
        <v>33.38053982005998</v>
      </c>
      <c r="AP242" s="136">
        <f t="shared" si="16"/>
        <v>44840</v>
      </c>
      <c r="AQ242" s="126">
        <f t="shared" si="5"/>
        <v>-56.746857767696767</v>
      </c>
      <c r="AR242" s="137">
        <f t="shared" si="15"/>
        <v>1388.70525107859</v>
      </c>
    </row>
    <row r="243" spans="2:44" x14ac:dyDescent="0.25">
      <c r="B243" s="103">
        <f t="shared" si="11"/>
        <v>44836</v>
      </c>
      <c r="AB243" s="4">
        <f t="shared" si="12"/>
        <v>2.0540718977969483</v>
      </c>
      <c r="AC243" s="4">
        <f t="shared" si="7"/>
        <v>2.9979908415643868</v>
      </c>
      <c r="AF243" s="129">
        <f t="shared" si="13"/>
        <v>3756.4333319782963</v>
      </c>
      <c r="AG243" s="130">
        <f t="shared" si="8"/>
        <v>8.7778169993102857</v>
      </c>
      <c r="AJ243" s="17">
        <f>$AJ$242*EXP(-$AK$8*(B243-$B$242))</f>
        <v>88.957269362389511</v>
      </c>
      <c r="AK243" s="18">
        <f>$AK$242/(1+$AK$19*(B243-$B$242))</f>
        <v>88.737696850393689</v>
      </c>
      <c r="AM243" s="17">
        <f t="shared" si="9"/>
        <v>32.867874785609438</v>
      </c>
      <c r="AN243" s="18">
        <f t="shared" si="10"/>
        <v>33.066512625845846</v>
      </c>
      <c r="AP243" s="111">
        <f t="shared" si="16"/>
        <v>44841</v>
      </c>
      <c r="AQ243" s="112">
        <f t="shared" si="5"/>
        <v>-56.089394576780073</v>
      </c>
      <c r="AR243" s="113">
        <f t="shared" si="15"/>
        <v>1332.61585650181</v>
      </c>
    </row>
    <row r="244" spans="2:44" x14ac:dyDescent="0.25">
      <c r="B244" s="103">
        <f t="shared" si="11"/>
        <v>44837</v>
      </c>
      <c r="AB244" s="4">
        <f t="shared" si="12"/>
        <v>2.029469035202081</v>
      </c>
      <c r="AC244" s="4">
        <f>$AC$15/(1+$AC$19*(B244-$AA$15))</f>
        <v>2.9814737808329306</v>
      </c>
      <c r="AF244" s="129">
        <f t="shared" si="13"/>
        <v>3937.6456879129205</v>
      </c>
      <c r="AG244" s="130">
        <f t="shared" si="8"/>
        <v>8.7375623662431163</v>
      </c>
      <c r="AJ244" s="17">
        <f>$AJ$242*EXP(-$AK$8*(B244-$B$242))</f>
        <v>87.92661969347472</v>
      </c>
      <c r="AK244" s="18">
        <f>$AK$242/(1+$AK$19*(B244-$B$242))</f>
        <v>87.51031303081777</v>
      </c>
      <c r="AM244" s="17">
        <f t="shared" si="9"/>
        <v>32.487071007474995</v>
      </c>
      <c r="AN244" s="18">
        <f t="shared" si="10"/>
        <v>32.758338783518639</v>
      </c>
      <c r="AP244" s="111">
        <f t="shared" si="16"/>
        <v>44842</v>
      </c>
      <c r="AQ244" s="112">
        <f t="shared" si="5"/>
        <v>-55.439548685999725</v>
      </c>
      <c r="AR244" s="113">
        <f t="shared" si="15"/>
        <v>1277.1763078158103</v>
      </c>
    </row>
    <row r="245" spans="2:44" x14ac:dyDescent="0.25">
      <c r="B245" s="103">
        <f t="shared" si="11"/>
        <v>44838</v>
      </c>
      <c r="AB245" s="4">
        <f t="shared" si="12"/>
        <v>2.0051608559863641</v>
      </c>
      <c r="AC245" s="4">
        <f t="shared" si="7"/>
        <v>2.9651377203204481</v>
      </c>
      <c r="AF245" s="129">
        <f t="shared" si="13"/>
        <v>4127.5998249577888</v>
      </c>
      <c r="AG245" s="130">
        <f t="shared" si="8"/>
        <v>8.6976752592181281</v>
      </c>
      <c r="AJ245" s="17">
        <f t="shared" ref="AJ245:AJ308" si="17">$AJ$242*EXP(-$AK$8*(B245-$B$242))</f>
        <v>86.907911024409032</v>
      </c>
      <c r="AK245" s="18">
        <f t="shared" ref="AK245:AK308" si="18">$AK$242/(1+$AK$19*(B245-$B$242))</f>
        <v>86.31641933939683</v>
      </c>
      <c r="AM245" s="17">
        <f t="shared" si="9"/>
        <v>32.110679182300302</v>
      </c>
      <c r="AN245" s="18">
        <f t="shared" si="10"/>
        <v>32.455856147740157</v>
      </c>
      <c r="AP245" s="111">
        <f t="shared" si="16"/>
        <v>44843</v>
      </c>
      <c r="AQ245" s="112">
        <f t="shared" si="5"/>
        <v>-54.797231842108729</v>
      </c>
      <c r="AR245" s="113">
        <f t="shared" si="15"/>
        <v>1222.3790759737017</v>
      </c>
    </row>
    <row r="246" spans="2:44" x14ac:dyDescent="0.25">
      <c r="B246" s="103">
        <f t="shared" si="11"/>
        <v>44839</v>
      </c>
      <c r="AB246" s="4">
        <f t="shared" si="12"/>
        <v>1.9811438305485738</v>
      </c>
      <c r="AC246" s="4">
        <f t="shared" si="7"/>
        <v>2.9489797010361891</v>
      </c>
      <c r="AF246" s="129">
        <f t="shared" si="13"/>
        <v>4326.7174513158825</v>
      </c>
      <c r="AG246" s="130">
        <f t="shared" si="8"/>
        <v>8.6581506678217792</v>
      </c>
      <c r="AJ246" s="17">
        <f t="shared" si="17"/>
        <v>85.901005008010387</v>
      </c>
      <c r="AK246" s="18">
        <f t="shared" si="18"/>
        <v>85.154663518299884</v>
      </c>
      <c r="AM246" s="17">
        <f t="shared" si="9"/>
        <v>31.738648193657355</v>
      </c>
      <c r="AN246" s="18">
        <f t="shared" si="10"/>
        <v>32.15890850722311</v>
      </c>
      <c r="AP246" s="111">
        <f t="shared" si="16"/>
        <v>44844</v>
      </c>
      <c r="AQ246" s="112">
        <f t="shared" si="5"/>
        <v>-54.162356814353032</v>
      </c>
      <c r="AR246" s="113">
        <f t="shared" si="15"/>
        <v>1168.2167191593487</v>
      </c>
    </row>
    <row r="247" spans="2:44" x14ac:dyDescent="0.25">
      <c r="B247" s="103">
        <f t="shared" si="11"/>
        <v>44840</v>
      </c>
      <c r="AB247" s="4">
        <f t="shared" si="12"/>
        <v>1.9574144715636554</v>
      </c>
      <c r="AC247" s="4">
        <f t="shared" si="7"/>
        <v>2.9329968281379277</v>
      </c>
      <c r="AF247" s="129">
        <f t="shared" si="13"/>
        <v>4535.4406186197739</v>
      </c>
      <c r="AG247" s="130">
        <f t="shared" si="8"/>
        <v>8.6189836723032318</v>
      </c>
      <c r="AJ247" s="17">
        <f t="shared" si="17"/>
        <v>84.905764899972795</v>
      </c>
      <c r="AK247" s="18">
        <f t="shared" si="18"/>
        <v>84.023765144454799</v>
      </c>
      <c r="AM247" s="17">
        <f t="shared" si="9"/>
        <v>31.37092751734772</v>
      </c>
      <c r="AN247" s="18">
        <f t="shared" si="10"/>
        <v>31.867345315730869</v>
      </c>
      <c r="AP247" s="111">
        <f t="shared" si="16"/>
        <v>44845</v>
      </c>
      <c r="AQ247" s="112">
        <f t="shared" si="5"/>
        <v>-53.534837382625071</v>
      </c>
      <c r="AR247" s="113">
        <f t="shared" si="15"/>
        <v>1114.6818817767237</v>
      </c>
    </row>
    <row r="248" spans="2:44" x14ac:dyDescent="0.25">
      <c r="B248" s="103">
        <f t="shared" si="11"/>
        <v>44841</v>
      </c>
      <c r="AB248" s="4">
        <f t="shared" si="12"/>
        <v>1.9339693334763584</v>
      </c>
      <c r="AC248" s="4">
        <f t="shared" si="7"/>
        <v>2.9171862692029711</v>
      </c>
      <c r="AF248" s="129">
        <f t="shared" si="13"/>
        <v>4754.2327033095462</v>
      </c>
      <c r="AG248" s="130">
        <f t="shared" si="8"/>
        <v>8.580169441532929</v>
      </c>
      <c r="AJ248" s="17">
        <f t="shared" si="17"/>
        <v>83.922055540295517</v>
      </c>
      <c r="AK248" s="18">
        <f t="shared" si="18"/>
        <v>82.922510922051046</v>
      </c>
      <c r="AM248" s="17">
        <f t="shared" si="9"/>
        <v>31.007467214541094</v>
      </c>
      <c r="AN248" s="18">
        <f t="shared" si="10"/>
        <v>31.581021437578812</v>
      </c>
      <c r="AP248" s="111">
        <f t="shared" si="16"/>
        <v>44846</v>
      </c>
      <c r="AQ248" s="112">
        <f t="shared" si="5"/>
        <v>-52.914588325754423</v>
      </c>
      <c r="AR248" s="113">
        <f t="shared" si="15"/>
        <v>1061.7672934509692</v>
      </c>
    </row>
    <row r="249" spans="2:44" x14ac:dyDescent="0.25">
      <c r="B249" s="103">
        <f t="shared" si="11"/>
        <v>44842</v>
      </c>
      <c r="AB249" s="4">
        <f t="shared" si="12"/>
        <v>1.9108050120009321</v>
      </c>
      <c r="AC249" s="4">
        <f t="shared" si="7"/>
        <v>2.9015452525547918</v>
      </c>
      <c r="AF249" s="129">
        <f t="shared" si="13"/>
        <v>4983.5794353529564</v>
      </c>
      <c r="AG249" s="130">
        <f t="shared" si="8"/>
        <v>8.5417032310160774</v>
      </c>
      <c r="AJ249" s="17">
        <f t="shared" si="17"/>
        <v>82.949743334927575</v>
      </c>
      <c r="AK249" s="18">
        <f t="shared" si="18"/>
        <v>81.849750340444842</v>
      </c>
      <c r="AM249" s="17">
        <f t="shared" si="9"/>
        <v>30.648217924993265</v>
      </c>
      <c r="AN249" s="18">
        <f t="shared" si="10"/>
        <v>31.299796906733324</v>
      </c>
      <c r="AP249" s="111">
        <f t="shared" si="16"/>
        <v>44847</v>
      </c>
      <c r="AQ249" s="112">
        <f t="shared" si="5"/>
        <v>-52.301525409934314</v>
      </c>
      <c r="AR249" s="113">
        <f t="shared" si="15"/>
        <v>1009.4657680410348</v>
      </c>
    </row>
    <row r="250" spans="2:44" x14ac:dyDescent="0.25">
      <c r="B250" s="103">
        <f t="shared" si="11"/>
        <v>44843</v>
      </c>
      <c r="AB250" s="4">
        <f t="shared" si="12"/>
        <v>1.8879181436268193</v>
      </c>
      <c r="AC250" s="4">
        <f t="shared" si="7"/>
        <v>2.8860710656432076</v>
      </c>
      <c r="AF250" s="129">
        <f t="shared" si="13"/>
        <v>5223.9899765915661</v>
      </c>
      <c r="AG250" s="130">
        <f t="shared" si="8"/>
        <v>8.50358038095934</v>
      </c>
      <c r="AJ250" s="17">
        <f t="shared" si="17"/>
        <v>81.988696237624737</v>
      </c>
      <c r="AK250" s="18">
        <f t="shared" si="18"/>
        <v>80.804391664799468</v>
      </c>
      <c r="AM250" s="17">
        <f t="shared" si="9"/>
        <v>30.293130860342671</v>
      </c>
      <c r="AN250" s="18">
        <f t="shared" si="10"/>
        <v>31.023536698668316</v>
      </c>
      <c r="AP250" s="111">
        <f t="shared" si="16"/>
        <v>44848</v>
      </c>
      <c r="AQ250" s="112">
        <f t="shared" si="5"/>
        <v>-51.695565377282065</v>
      </c>
      <c r="AR250" s="113">
        <f t="shared" si="15"/>
        <v>957.7702026637528</v>
      </c>
    </row>
    <row r="251" spans="2:44" x14ac:dyDescent="0.25">
      <c r="B251" s="103">
        <f t="shared" si="11"/>
        <v>44844</v>
      </c>
      <c r="AB251" s="4">
        <f t="shared" si="12"/>
        <v>1.8653054051302624</v>
      </c>
      <c r="AC251" s="4">
        <f t="shared" si="7"/>
        <v>2.8707610534761141</v>
      </c>
      <c r="AF251" s="129">
        <f t="shared" si="13"/>
        <v>5475.9980511068907</v>
      </c>
      <c r="AG251" s="130">
        <f t="shared" si="8"/>
        <v>8.465796314389058</v>
      </c>
      <c r="AJ251" s="17">
        <f t="shared" si="17"/>
        <v>81.038783732016839</v>
      </c>
      <c r="AK251" s="18">
        <f t="shared" si="18"/>
        <v>79.785398230088489</v>
      </c>
      <c r="AM251" s="17">
        <f t="shared" si="9"/>
        <v>29.942157797484636</v>
      </c>
      <c r="AN251" s="18">
        <f t="shared" si="10"/>
        <v>30.752110514198002</v>
      </c>
      <c r="AP251" s="111">
        <f t="shared" si="16"/>
        <v>44849</v>
      </c>
      <c r="AQ251" s="112">
        <f t="shared" si="5"/>
        <v>-51.096625934532199</v>
      </c>
      <c r="AR251" s="113">
        <f t="shared" si="15"/>
        <v>906.6735767292206</v>
      </c>
    </row>
    <row r="252" spans="2:44" x14ac:dyDescent="0.25">
      <c r="B252" s="103">
        <f t="shared" si="11"/>
        <v>44845</v>
      </c>
      <c r="AB252" s="4">
        <f t="shared" si="12"/>
        <v>1.8429635130917685</v>
      </c>
      <c r="AC252" s="4">
        <f t="shared" si="7"/>
        <v>2.8556126171008733</v>
      </c>
      <c r="AF252" s="129">
        <f t="shared" si="13"/>
        <v>5740.1631301159987</v>
      </c>
      <c r="AG252" s="130">
        <f t="shared" si="8"/>
        <v>8.4283465353194096</v>
      </c>
      <c r="AJ252" s="17">
        <f t="shared" si="17"/>
        <v>80.099876813882801</v>
      </c>
      <c r="AK252" s="18">
        <f t="shared" si="18"/>
        <v>78.791785012016604</v>
      </c>
      <c r="AM252" s="17">
        <f t="shared" si="9"/>
        <v>29.595251072022361</v>
      </c>
      <c r="AN252" s="18">
        <f t="shared" si="10"/>
        <v>30.485392574558734</v>
      </c>
      <c r="AP252" s="111">
        <f t="shared" si="16"/>
        <v>44850</v>
      </c>
      <c r="AQ252" s="112">
        <f t="shared" si="5"/>
        <v>-50.504625741860437</v>
      </c>
      <c r="AR252" s="113">
        <f t="shared" si="15"/>
        <v>856.16895098736018</v>
      </c>
    </row>
    <row r="253" spans="2:44" x14ac:dyDescent="0.25">
      <c r="B253" s="103">
        <f t="shared" si="11"/>
        <v>44846</v>
      </c>
      <c r="AB253" s="4">
        <f t="shared" si="12"/>
        <v>1.8208892234193466</v>
      </c>
      <c r="AC253" s="4">
        <f t="shared" si="7"/>
        <v>2.840623212133528</v>
      </c>
      <c r="AF253" s="129">
        <f t="shared" si="13"/>
        <v>6017.07167402714</v>
      </c>
      <c r="AG253" s="130">
        <f t="shared" si="8"/>
        <v>8.3912266269690008</v>
      </c>
      <c r="AJ253" s="17">
        <f t="shared" si="17"/>
        <v>79.171847973631003</v>
      </c>
      <c r="AK253" s="18">
        <f t="shared" si="18"/>
        <v>77.822615451014244</v>
      </c>
      <c r="AM253" s="17">
        <f t="shared" si="9"/>
        <v>29.252363571793783</v>
      </c>
      <c r="AN253" s="18">
        <f t="shared" si="10"/>
        <v>30.223261427062901</v>
      </c>
      <c r="AP253" s="111">
        <f t="shared" si="16"/>
        <v>44851</v>
      </c>
      <c r="AQ253" s="112">
        <f t="shared" si="5"/>
        <v>-49.919484401837224</v>
      </c>
      <c r="AR253" s="113">
        <f t="shared" si="15"/>
        <v>806.2494665855229</v>
      </c>
    </row>
    <row r="254" spans="2:44" x14ac:dyDescent="0.25">
      <c r="B254" s="103">
        <f t="shared" si="11"/>
        <v>44847</v>
      </c>
      <c r="AB254" s="4">
        <f t="shared" si="12"/>
        <v>1.7990793308774595</v>
      </c>
      <c r="AC254" s="4">
        <f t="shared" si="7"/>
        <v>2.8257903473340971</v>
      </c>
      <c r="AF254" s="129">
        <f t="shared" si="13"/>
        <v>6307.3384344127744</v>
      </c>
      <c r="AG254" s="130">
        <f t="shared" si="8"/>
        <v>8.3544322500243613</v>
      </c>
      <c r="AJ254" s="17">
        <f t="shared" si="17"/>
        <v>78.254571178982729</v>
      </c>
      <c r="AK254" s="18">
        <f t="shared" si="18"/>
        <v>76.876998507780868</v>
      </c>
      <c r="AM254" s="17">
        <f t="shared" si="9"/>
        <v>28.913448730473444</v>
      </c>
      <c r="AN254" s="18">
        <f t="shared" si="10"/>
        <v>29.965599760693983</v>
      </c>
      <c r="AP254" s="111">
        <f t="shared" si="16"/>
        <v>44852</v>
      </c>
      <c r="AQ254" s="112">
        <f t="shared" si="5"/>
        <v>-49.341122448509282</v>
      </c>
      <c r="AR254" s="113">
        <f t="shared" si="15"/>
        <v>756.90834413701361</v>
      </c>
    </row>
    <row r="255" spans="2:44" x14ac:dyDescent="0.25">
      <c r="B255" s="103">
        <f t="shared" si="11"/>
        <v>44848</v>
      </c>
      <c r="AB255" s="4">
        <f t="shared" si="12"/>
        <v>1.7775306686216166</v>
      </c>
      <c r="AC255" s="4">
        <f t="shared" si="7"/>
        <v>2.8111115832262756</v>
      </c>
      <c r="AF255" s="129">
        <f t="shared" si="13"/>
        <v>6611.6078187904832</v>
      </c>
      <c r="AG255" s="130">
        <f t="shared" si="8"/>
        <v>8.3179591409489202</v>
      </c>
      <c r="AJ255" s="17">
        <f t="shared" si="17"/>
        <v>77.347921857856107</v>
      </c>
      <c r="AK255" s="18">
        <f t="shared" si="18"/>
        <v>75.954085930918282</v>
      </c>
      <c r="AM255" s="17">
        <f t="shared" si="9"/>
        <v>28.578460521248505</v>
      </c>
      <c r="AN255" s="18">
        <f t="shared" si="10"/>
        <v>29.712294231054425</v>
      </c>
      <c r="AP255" s="111">
        <f t="shared" si="16"/>
        <v>44853</v>
      </c>
      <c r="AQ255" s="112">
        <f t="shared" si="5"/>
        <v>-48.769461336607606</v>
      </c>
      <c r="AR255" s="113">
        <f t="shared" si="15"/>
        <v>708.13888280040601</v>
      </c>
    </row>
    <row r="256" spans="2:44" x14ac:dyDescent="0.25">
      <c r="B256" s="103">
        <f t="shared" si="11"/>
        <v>44849</v>
      </c>
      <c r="AB256" s="4">
        <f t="shared" si="12"/>
        <v>1.756240107738541</v>
      </c>
      <c r="AC256" s="4">
        <f t="shared" si="7"/>
        <v>2.7965845307599326</v>
      </c>
      <c r="AF256" s="129">
        <f t="shared" si="13"/>
        <v>6930.5553212416607</v>
      </c>
      <c r="AG256" s="130">
        <f t="shared" si="8"/>
        <v>8.2818031103360976</v>
      </c>
      <c r="AJ256" s="17">
        <f t="shared" si="17"/>
        <v>76.451776881448467</v>
      </c>
      <c r="AK256" s="18">
        <f t="shared" si="18"/>
        <v>75.053069719042654</v>
      </c>
      <c r="AM256" s="17">
        <f t="shared" si="9"/>
        <v>28.247353450567982</v>
      </c>
      <c r="AN256" s="18">
        <f t="shared" si="10"/>
        <v>29.463235294117645</v>
      </c>
      <c r="AP256" s="111">
        <f t="shared" ref="AP256:AP271" si="19">AP255+$C$212</f>
        <v>44854</v>
      </c>
      <c r="AQ256" s="112">
        <f t="shared" si="5"/>
        <v>-48.204423430880482</v>
      </c>
      <c r="AR256" s="113">
        <f t="shared" si="15"/>
        <v>659.93445936952548</v>
      </c>
    </row>
    <row r="257" spans="2:45" x14ac:dyDescent="0.25">
      <c r="B257" s="103">
        <f t="shared" si="11"/>
        <v>44850</v>
      </c>
      <c r="AB257" s="4">
        <f t="shared" si="12"/>
        <v>1.7352045567918435</v>
      </c>
      <c r="AC257" s="4">
        <f t="shared" si="7"/>
        <v>2.7822068500148669</v>
      </c>
      <c r="AF257" s="129">
        <f t="shared" si="13"/>
        <v>7264.8890220439689</v>
      </c>
      <c r="AG257" s="130">
        <f t="shared" si="8"/>
        <v>8.2459600413051621</v>
      </c>
      <c r="AJ257" s="17">
        <f t="shared" si="17"/>
        <v>75.566014547514612</v>
      </c>
      <c r="AK257" s="18">
        <f t="shared" si="18"/>
        <v>74.173179761415057</v>
      </c>
      <c r="AM257" s="17">
        <f t="shared" si="9"/>
        <v>27.92008255196443</v>
      </c>
      <c r="AN257" s="18">
        <f t="shared" si="10"/>
        <v>29.218317048271835</v>
      </c>
      <c r="AP257" s="111">
        <f t="shared" si="19"/>
        <v>44855</v>
      </c>
      <c r="AQ257" s="112">
        <f t="shared" si="5"/>
        <v>-47.645931995550185</v>
      </c>
      <c r="AR257" s="113">
        <f t="shared" si="15"/>
        <v>612.28852737397528</v>
      </c>
    </row>
    <row r="258" spans="2:45" x14ac:dyDescent="0.25">
      <c r="B258" s="103">
        <f t="shared" si="11"/>
        <v>44851</v>
      </c>
      <c r="AB258" s="4">
        <f t="shared" si="12"/>
        <v>1.7144209613731412</v>
      </c>
      <c r="AC258" s="4">
        <f t="shared" si="7"/>
        <v>2.7679762489443416</v>
      </c>
      <c r="AF258" s="129">
        <f t="shared" si="13"/>
        <v>7615.3511596469425</v>
      </c>
      <c r="AG258" s="130">
        <f t="shared" si="8"/>
        <v>8.2104258879385519</v>
      </c>
      <c r="AJ258" s="17">
        <f t="shared" si="17"/>
        <v>74.690514563838903</v>
      </c>
      <c r="AK258" s="18">
        <f t="shared" si="18"/>
        <v>73.313681642610277</v>
      </c>
      <c r="AM258" s="17">
        <f t="shared" si="9"/>
        <v>27.596603379947236</v>
      </c>
      <c r="AN258" s="18">
        <f t="shared" si="10"/>
        <v>28.977437084177026</v>
      </c>
      <c r="AP258" s="111">
        <f t="shared" si="19"/>
        <v>44856</v>
      </c>
      <c r="AQ258" s="112">
        <f t="shared" si="5"/>
        <v>-47.093911183891663</v>
      </c>
      <c r="AR258" s="113">
        <f t="shared" si="15"/>
        <v>565.19461619008359</v>
      </c>
    </row>
    <row r="259" spans="2:45" x14ac:dyDescent="0.25">
      <c r="B259" s="103">
        <f t="shared" si="11"/>
        <v>44852</v>
      </c>
      <c r="AB259" s="4">
        <f t="shared" si="12"/>
        <v>1.6938863036585488</v>
      </c>
      <c r="AC259" s="4">
        <f t="shared" si="7"/>
        <v>2.7538904821569861</v>
      </c>
      <c r="AF259" s="129">
        <f t="shared" si="13"/>
        <v>7982.7197784804721</v>
      </c>
      <c r="AG259" s="130">
        <f t="shared" si="8"/>
        <v>8.1751966737594355</v>
      </c>
      <c r="AJ259" s="17">
        <f t="shared" si="17"/>
        <v>73.825158031898823</v>
      </c>
      <c r="AK259" s="18">
        <f t="shared" si="18"/>
        <v>72.473874598070736</v>
      </c>
      <c r="AM259" s="17">
        <f t="shared" si="9"/>
        <v>27.276872003966613</v>
      </c>
      <c r="AN259" s="18">
        <f t="shared" si="10"/>
        <v>28.740496341988234</v>
      </c>
      <c r="AP259" s="111">
        <f t="shared" si="19"/>
        <v>44857</v>
      </c>
      <c r="AQ259" s="112">
        <f t="shared" si="5"/>
        <v>-46.548286027932207</v>
      </c>
      <c r="AR259" s="113">
        <f t="shared" si="15"/>
        <v>518.64633016215134</v>
      </c>
    </row>
    <row r="260" spans="2:45" x14ac:dyDescent="0.25">
      <c r="B260" s="103">
        <f t="shared" si="11"/>
        <v>44853</v>
      </c>
      <c r="AB260" s="4">
        <f t="shared" si="12"/>
        <v>1.6735976019704837</v>
      </c>
      <c r="AC260" s="4">
        <f t="shared" si="7"/>
        <v>2.7399473497356981</v>
      </c>
      <c r="AF260" s="129">
        <f t="shared" si="13"/>
        <v>8367.8104562544722</v>
      </c>
      <c r="AG260" s="130">
        <f t="shared" si="8"/>
        <v>8.1402684902483031</v>
      </c>
      <c r="AJ260" s="17">
        <f t="shared" si="17"/>
        <v>72.969827430717743</v>
      </c>
      <c r="AK260" s="18">
        <f t="shared" si="18"/>
        <v>71.653089608583343</v>
      </c>
      <c r="AM260" s="17">
        <f t="shared" si="9"/>
        <v>26.960845002447552</v>
      </c>
      <c r="AN260" s="18">
        <f t="shared" si="10"/>
        <v>28.507398975526467</v>
      </c>
      <c r="AP260" s="111">
        <f t="shared" si="19"/>
        <v>44858</v>
      </c>
      <c r="AQ260" s="112">
        <f t="shared" si="5"/>
        <v>-46.008982428270187</v>
      </c>
      <c r="AR260" s="113">
        <f t="shared" si="15"/>
        <v>472.63734773388114</v>
      </c>
    </row>
    <row r="261" spans="2:45" x14ac:dyDescent="0.25">
      <c r="B261" s="103">
        <f t="shared" si="11"/>
        <v>44854</v>
      </c>
      <c r="AB261" s="4">
        <f t="shared" si="12"/>
        <v>1.6535519103447225</v>
      </c>
      <c r="AC261" s="4">
        <f t="shared" si="7"/>
        <v>2.7261446960922484</v>
      </c>
      <c r="AF261" s="129">
        <f t="shared" si="13"/>
        <v>8771.4781145844318</v>
      </c>
      <c r="AG261" s="130">
        <f t="shared" si="8"/>
        <v>8.1056374953974135</v>
      </c>
      <c r="AJ261" s="17">
        <f t="shared" si="17"/>
        <v>72.124406600904877</v>
      </c>
      <c r="AK261" s="18">
        <f t="shared" si="18"/>
        <v>70.850687622789778</v>
      </c>
      <c r="AM261" s="17">
        <f t="shared" si="9"/>
        <v>26.648479456892886</v>
      </c>
      <c r="AN261" s="18">
        <f t="shared" si="10"/>
        <v>28.278052223006348</v>
      </c>
      <c r="AP261" s="111">
        <f t="shared" si="19"/>
        <v>44859</v>
      </c>
      <c r="AQ261" s="112">
        <f t="shared" si="5"/>
        <v>-45.47592714401199</v>
      </c>
      <c r="AR261" s="113">
        <f t="shared" si="15"/>
        <v>427.16142058986918</v>
      </c>
    </row>
    <row r="262" spans="2:45" x14ac:dyDescent="0.25">
      <c r="B262" s="103">
        <f t="shared" si="11"/>
        <v>44855</v>
      </c>
      <c r="AB262" s="4">
        <f t="shared" si="12"/>
        <v>1.6337463181026373</v>
      </c>
      <c r="AC262" s="4">
        <f t="shared" si="7"/>
        <v>2.7124804088563286</v>
      </c>
      <c r="AF262" s="129">
        <f t="shared" si="13"/>
        <v>9194.618916962454</v>
      </c>
      <c r="AG262" s="130">
        <f t="shared" si="8"/>
        <v>8.0712999123019991</v>
      </c>
      <c r="AJ262" s="17">
        <f t="shared" si="17"/>
        <v>71.288780728879985</v>
      </c>
      <c r="AK262" s="18">
        <f t="shared" si="18"/>
        <v>70.066057897804541</v>
      </c>
      <c r="AM262" s="17">
        <f t="shared" si="9"/>
        <v>26.33973294605471</v>
      </c>
      <c r="AN262" s="18">
        <f t="shared" si="10"/>
        <v>28.052366283954072</v>
      </c>
      <c r="AP262" s="111">
        <f t="shared" si="19"/>
        <v>44860</v>
      </c>
      <c r="AQ262" s="112">
        <f t="shared" si="5"/>
        <v>-44.949047782825275</v>
      </c>
      <c r="AR262" s="113">
        <f t="shared" si="15"/>
        <v>382.21237280704389</v>
      </c>
    </row>
    <row r="263" spans="2:45" x14ac:dyDescent="0.25">
      <c r="B263" s="103">
        <f t="shared" si="11"/>
        <v>44856</v>
      </c>
      <c r="AB263" s="4">
        <f t="shared" si="12"/>
        <v>1.6141779494285613</v>
      </c>
      <c r="AC263" s="4">
        <f t="shared" si="7"/>
        <v>2.6989524177978441</v>
      </c>
      <c r="AF263" s="129">
        <f t="shared" si="13"/>
        <v>9638.1722582875209</v>
      </c>
      <c r="AG263" s="130">
        <f t="shared" si="8"/>
        <v>8.0372520277870976</v>
      </c>
      <c r="AJ263" s="17">
        <f t="shared" si="17"/>
        <v>70.46283633128111</v>
      </c>
      <c r="AK263" s="18">
        <f t="shared" si="18"/>
        <v>69.298616448885468</v>
      </c>
      <c r="AM263" s="17">
        <f t="shared" si="9"/>
        <v>26.034563540173274</v>
      </c>
      <c r="AN263" s="18">
        <f t="shared" si="10"/>
        <v>27.830254201972494</v>
      </c>
      <c r="AP263" s="111">
        <f t="shared" si="19"/>
        <v>44861</v>
      </c>
      <c r="AQ263" s="112">
        <f t="shared" si="5"/>
        <v>-44.428272791107837</v>
      </c>
      <c r="AR263" s="113">
        <f t="shared" si="15"/>
        <v>337.78410001593608</v>
      </c>
    </row>
    <row r="264" spans="2:45" x14ac:dyDescent="0.25">
      <c r="B264" s="103">
        <f t="shared" si="11"/>
        <v>44857</v>
      </c>
      <c r="AB264" s="4">
        <f t="shared" si="12"/>
        <v>1.5948439629522113</v>
      </c>
      <c r="AC264" s="4">
        <f t="shared" si="7"/>
        <v>2.6855586937812985</v>
      </c>
      <c r="AF264" s="129">
        <f t="shared" si="13"/>
        <v>10103.12285037169</v>
      </c>
      <c r="AG264" s="130">
        <f t="shared" si="8"/>
        <v>8.0034901910690337</v>
      </c>
      <c r="AJ264" s="17">
        <f t="shared" si="17"/>
        <v>69.646461239552664</v>
      </c>
      <c r="AK264" s="18">
        <f t="shared" si="18"/>
        <v>68.54780459988595</v>
      </c>
      <c r="AM264" s="17">
        <f t="shared" si="9"/>
        <v>25.732929795282654</v>
      </c>
      <c r="AN264" s="18">
        <f t="shared" si="10"/>
        <v>27.611631753031972</v>
      </c>
      <c r="AP264" s="111">
        <f t="shared" si="19"/>
        <v>44862</v>
      </c>
      <c r="AQ264" s="112">
        <f t="shared" si="5"/>
        <v>-43.913531444270006</v>
      </c>
      <c r="AR264" s="113">
        <f t="shared" si="15"/>
        <v>293.87056857166607</v>
      </c>
    </row>
    <row r="265" spans="2:45" x14ac:dyDescent="0.25">
      <c r="B265" s="103">
        <f t="shared" si="11"/>
        <v>44858</v>
      </c>
      <c r="AB265" s="4">
        <f t="shared" si="12"/>
        <v>1.5757415513361182</v>
      </c>
      <c r="AC265" s="4">
        <f t="shared" si="7"/>
        <v>2.6722972477511542</v>
      </c>
      <c r="AF265" s="129">
        <f t="shared" si="13"/>
        <v>10590.502908052258</v>
      </c>
      <c r="AG265" s="130">
        <f t="shared" si="8"/>
        <v>7.9700108124504636</v>
      </c>
      <c r="AJ265" s="17">
        <f t="shared" si="17"/>
        <v>68.8395445847123</v>
      </c>
      <c r="AK265" s="18">
        <f t="shared" si="18"/>
        <v>67.813087626927413</v>
      </c>
      <c r="AM265" s="17">
        <f t="shared" si="9"/>
        <v>25.434790747582426</v>
      </c>
      <c r="AN265" s="18">
        <f t="shared" si="10"/>
        <v>27.396417338985362</v>
      </c>
      <c r="AP265" s="111">
        <f t="shared" si="19"/>
        <v>44863</v>
      </c>
      <c r="AQ265" s="112">
        <f t="shared" si="5"/>
        <v>-43.404753837129874</v>
      </c>
      <c r="AR265" s="113">
        <f t="shared" si="15"/>
        <v>250.4658147345362</v>
      </c>
    </row>
    <row r="266" spans="2:45" x14ac:dyDescent="0.25">
      <c r="B266" s="103">
        <f t="shared" si="11"/>
        <v>44859</v>
      </c>
      <c r="AB266" s="4">
        <f t="shared" si="12"/>
        <v>1.5568679408679906</v>
      </c>
      <c r="AC266" s="4">
        <f t="shared" si="7"/>
        <v>2.6591661297471099</v>
      </c>
      <c r="AF266" s="129">
        <f t="shared" si="13"/>
        <v>11101.394440763153</v>
      </c>
      <c r="AG266" s="130">
        <f t="shared" si="8"/>
        <v>7.9368103620480506</v>
      </c>
      <c r="AJ266" s="17">
        <f t="shared" si="17"/>
        <v>68.041976782294171</v>
      </c>
      <c r="AK266" s="18">
        <f t="shared" si="18"/>
        <v>67.093953488372094</v>
      </c>
      <c r="AM266" s="17">
        <f t="shared" si="9"/>
        <v>25.140105907874467</v>
      </c>
      <c r="AN266" s="18">
        <f t="shared" si="10"/>
        <v>27.18453188602442</v>
      </c>
      <c r="AP266" s="111">
        <f t="shared" si="19"/>
        <v>44864</v>
      </c>
      <c r="AQ266" s="112">
        <f t="shared" si="5"/>
        <v>-42.9018708744197</v>
      </c>
      <c r="AR266" s="113">
        <f t="shared" si="15"/>
        <v>207.5639438601165</v>
      </c>
    </row>
    <row r="267" spans="2:45" x14ac:dyDescent="0.25">
      <c r="B267" s="103">
        <f t="shared" si="11"/>
        <v>44860</v>
      </c>
      <c r="AB267" s="4">
        <f t="shared" si="12"/>
        <v>1.5382203910579715</v>
      </c>
      <c r="AC267" s="4">
        <f t="shared" si="7"/>
        <v>2.6461634279482675</v>
      </c>
      <c r="AF267" s="129">
        <f t="shared" si="13"/>
        <v>11636.931654652899</v>
      </c>
      <c r="AG267" s="130">
        <f t="shared" si="8"/>
        <v>7.9038853685517996</v>
      </c>
      <c r="AJ267" s="17">
        <f t="shared" si="17"/>
        <v>67.253649517466613</v>
      </c>
      <c r="AK267" s="18">
        <f t="shared" si="18"/>
        <v>66.389911634756984</v>
      </c>
      <c r="AM267" s="17">
        <f t="shared" si="9"/>
        <v>24.848835256064323</v>
      </c>
      <c r="AN267" s="18">
        <f t="shared" si="10"/>
        <v>26.975898747812035</v>
      </c>
      <c r="AP267" s="111">
        <f t="shared" si="19"/>
        <v>44865</v>
      </c>
      <c r="AQ267" s="112">
        <f t="shared" si="5"/>
        <v>-42.404814261402294</v>
      </c>
      <c r="AR267" s="113">
        <f t="shared" si="15"/>
        <v>165.1591295987142</v>
      </c>
      <c r="AS267" s="110">
        <f>AVERAGE(AQ237:AQ267)</f>
        <v>-35.744784868182805</v>
      </c>
    </row>
    <row r="268" spans="2:45" x14ac:dyDescent="0.25">
      <c r="B268" s="103">
        <f t="shared" si="11"/>
        <v>44861</v>
      </c>
      <c r="AB268" s="4">
        <f t="shared" si="12"/>
        <v>1.519796194240707</v>
      </c>
      <c r="AC268" s="4">
        <f t="shared" si="7"/>
        <v>2.6332872677452062</v>
      </c>
      <c r="AF268" s="129">
        <f t="shared" si="13"/>
        <v>12198.303470582159</v>
      </c>
      <c r="AG268" s="130">
        <f t="shared" si="8"/>
        <v>7.871232418015162</v>
      </c>
      <c r="AJ268" s="17">
        <f t="shared" si="17"/>
        <v>66.47445573032239</v>
      </c>
      <c r="AK268" s="18">
        <f t="shared" si="18"/>
        <v>65.700491892876656</v>
      </c>
      <c r="AM268" s="17">
        <f t="shared" si="9"/>
        <v>24.56093923572617</v>
      </c>
      <c r="AN268" s="18">
        <f t="shared" si="10"/>
        <v>26.770443613041152</v>
      </c>
      <c r="AP268" s="111">
        <f t="shared" si="19"/>
        <v>44866</v>
      </c>
      <c r="AQ268" s="112">
        <f t="shared" si="5"/>
        <v>-41.913516494596223</v>
      </c>
      <c r="AR268" s="113">
        <f t="shared" si="15"/>
        <v>123.24561310411798</v>
      </c>
    </row>
    <row r="269" spans="2:45" x14ac:dyDescent="0.25">
      <c r="B269" s="103">
        <f t="shared" si="11"/>
        <v>44862</v>
      </c>
      <c r="AB269" s="4">
        <f t="shared" si="12"/>
        <v>1.501592675182192</v>
      </c>
      <c r="AC269" s="4">
        <f t="shared" si="7"/>
        <v>2.6205358108390149</v>
      </c>
      <c r="AF269" s="129">
        <f t="shared" si="13"/>
        <v>12786.756163590708</v>
      </c>
      <c r="AG269" s="130">
        <f t="shared" si="8"/>
        <v>7.8388481526749887</v>
      </c>
      <c r="AJ269" s="17">
        <f t="shared" si="17"/>
        <v>65.704289601339184</v>
      </c>
      <c r="AK269" s="18">
        <f t="shared" si="18"/>
        <v>65.025243418680134</v>
      </c>
      <c r="AM269" s="17">
        <f t="shared" si="9"/>
        <v>24.276378748730824</v>
      </c>
      <c r="AN269" s="18">
        <f t="shared" si="10"/>
        <v>26.568094417186046</v>
      </c>
      <c r="AP269" s="111">
        <f t="shared" si="19"/>
        <v>44867</v>
      </c>
      <c r="AQ269" s="112">
        <f t="shared" si="5"/>
        <v>-41.427910852608363</v>
      </c>
      <c r="AR269" s="113">
        <f t="shared" si="15"/>
        <v>81.817702251509616</v>
      </c>
    </row>
    <row r="270" spans="2:45" x14ac:dyDescent="0.25">
      <c r="B270" s="103">
        <f t="shared" si="11"/>
        <v>44863</v>
      </c>
      <c r="AB270" s="4">
        <f t="shared" si="12"/>
        <v>1.4836071906913177</v>
      </c>
      <c r="AC270" s="4">
        <f t="shared" si="7"/>
        <v>2.6079072543663773</v>
      </c>
      <c r="AF270" s="129">
        <f t="shared" si="13"/>
        <v>13403.596129693766</v>
      </c>
      <c r="AG270" s="130">
        <f t="shared" si="8"/>
        <v>7.8067292698004982</v>
      </c>
      <c r="AJ270" s="17">
        <f t="shared" si="17"/>
        <v>64.943046537008641</v>
      </c>
      <c r="AK270" s="18">
        <f t="shared" si="18"/>
        <v>64.363733714081746</v>
      </c>
      <c r="AM270" s="17">
        <f t="shared" si="9"/>
        <v>23.995115149935963</v>
      </c>
      <c r="AN270" s="18">
        <f t="shared" si="10"/>
        <v>26.368781258225848</v>
      </c>
      <c r="AP270" s="111">
        <f t="shared" si="19"/>
        <v>44868</v>
      </c>
      <c r="AQ270" s="112">
        <f t="shared" si="5"/>
        <v>-40.947931387072678</v>
      </c>
      <c r="AR270" s="113">
        <f t="shared" si="15"/>
        <v>40.869770864436937</v>
      </c>
    </row>
    <row r="271" spans="2:45" x14ac:dyDescent="0.25">
      <c r="B271" s="103">
        <f t="shared" si="11"/>
        <v>44864</v>
      </c>
      <c r="AB271" s="4">
        <f t="shared" si="12"/>
        <v>1.4658371292360766</v>
      </c>
      <c r="AC271" s="4">
        <f t="shared" si="7"/>
        <v>2.5953998300498351</v>
      </c>
      <c r="AF271" s="129">
        <f t="shared" si="13"/>
        <v>14050.192786150028</v>
      </c>
      <c r="AG271" s="130">
        <f t="shared" si="8"/>
        <v>7.7748725205704359</v>
      </c>
      <c r="AJ271" s="17">
        <f t="shared" si="17"/>
        <v>64.19062315563194</v>
      </c>
      <c r="AK271" s="18">
        <f t="shared" si="18"/>
        <v>63.715547703180206</v>
      </c>
      <c r="AM271" s="17">
        <f t="shared" si="9"/>
        <v>23.717110241937853</v>
      </c>
      <c r="AN271" s="18">
        <f t="shared" si="10"/>
        <v>26.172436316133247</v>
      </c>
      <c r="AP271" s="111">
        <f t="shared" si="19"/>
        <v>44869</v>
      </c>
      <c r="AQ271" s="112">
        <f t="shared" si="5"/>
        <v>-40.473512913694087</v>
      </c>
      <c r="AR271" s="113">
        <f t="shared" si="15"/>
        <v>0.39625795074285008</v>
      </c>
    </row>
    <row r="272" spans="2:45" x14ac:dyDescent="0.25">
      <c r="B272" s="103">
        <f t="shared" si="11"/>
        <v>44865</v>
      </c>
      <c r="AB272" s="4">
        <f t="shared" si="12"/>
        <v>1.4482799105643589</v>
      </c>
      <c r="AC272" s="4">
        <f t="shared" si="7"/>
        <v>2.5830118033723815</v>
      </c>
      <c r="AF272" s="129">
        <f t="shared" si="13"/>
        <v>14727.981611640254</v>
      </c>
      <c r="AG272" s="130">
        <f t="shared" si="8"/>
        <v>7.7432747089776068</v>
      </c>
      <c r="AJ272" s="17">
        <f t="shared" si="17"/>
        <v>63.446917273279873</v>
      </c>
      <c r="AK272" s="18">
        <f t="shared" si="18"/>
        <v>63.080286863739722</v>
      </c>
      <c r="AM272" s="17">
        <f t="shared" si="9"/>
        <v>23.442326269883917</v>
      </c>
      <c r="AN272" s="18">
        <f t="shared" si="10"/>
        <v>25.978993775933606</v>
      </c>
      <c r="AP272" s="111">
        <f t="shared" ref="AP272:AP335" si="20">AP271+$C$212</f>
        <v>44870</v>
      </c>
      <c r="AQ272" s="112">
        <f t="shared" ref="AQ272:AQ335" si="21">AM272-AJ272</f>
        <v>-40.004591003395959</v>
      </c>
      <c r="AR272" s="113">
        <f t="shared" si="15"/>
        <v>-39.608333052653109</v>
      </c>
    </row>
    <row r="273" spans="2:44" x14ac:dyDescent="0.25">
      <c r="B273" s="103">
        <f t="shared" si="11"/>
        <v>44866</v>
      </c>
      <c r="AB273" s="4">
        <f t="shared" si="12"/>
        <v>1.4309329853292987</v>
      </c>
      <c r="AC273" s="4">
        <f t="shared" si="7"/>
        <v>2.5707414727755853</v>
      </c>
      <c r="AF273" s="129">
        <f t="shared" si="13"/>
        <v>15438.467333105622</v>
      </c>
      <c r="AG273" s="130">
        <f t="shared" si="8"/>
        <v>7.7119326907600101</v>
      </c>
      <c r="AJ273" s="17">
        <f t="shared" si="17"/>
        <v>62.711827889915575</v>
      </c>
      <c r="AK273" s="18">
        <f t="shared" si="18"/>
        <v>62.457568410114298</v>
      </c>
      <c r="AM273" s="17">
        <f t="shared" si="9"/>
        <v>23.170725916345372</v>
      </c>
      <c r="AN273" s="18">
        <f t="shared" si="10"/>
        <v>25.788389754151108</v>
      </c>
      <c r="AP273" s="111">
        <f t="shared" si="20"/>
        <v>44871</v>
      </c>
      <c r="AQ273" s="112">
        <f t="shared" si="21"/>
        <v>-39.541101973570207</v>
      </c>
      <c r="AR273" s="113">
        <f t="shared" si="15"/>
        <v>-79.149435026223316</v>
      </c>
    </row>
    <row r="274" spans="2:44" x14ac:dyDescent="0.25">
      <c r="B274" s="103">
        <f t="shared" si="11"/>
        <v>44867</v>
      </c>
      <c r="AB274" s="4">
        <f t="shared" si="12"/>
        <v>1.413793834719099</v>
      </c>
      <c r="AC274" s="4">
        <f t="shared" si="7"/>
        <v>2.55858716888046</v>
      </c>
      <c r="AF274" s="129">
        <f t="shared" si="13"/>
        <v>16183.227266320902</v>
      </c>
      <c r="AG274" s="130">
        <f t="shared" si="8"/>
        <v>7.680843372357832</v>
      </c>
      <c r="AJ274" s="17">
        <f t="shared" si="17"/>
        <v>61.985255175678127</v>
      </c>
      <c r="AK274" s="18">
        <f t="shared" si="18"/>
        <v>61.847024524095353</v>
      </c>
      <c r="AM274" s="17">
        <f t="shared" si="9"/>
        <v>22.902272296249276</v>
      </c>
      <c r="AN274" s="18">
        <f t="shared" si="10"/>
        <v>25.600562228469204</v>
      </c>
      <c r="AP274" s="111">
        <f t="shared" si="20"/>
        <v>44872</v>
      </c>
      <c r="AQ274" s="112">
        <f t="shared" si="21"/>
        <v>-39.082982879428855</v>
      </c>
      <c r="AR274" s="113">
        <f t="shared" si="15"/>
        <v>-118.23241790565217</v>
      </c>
    </row>
    <row r="275" spans="2:44" x14ac:dyDescent="0.25">
      <c r="B275" s="103">
        <f t="shared" si="11"/>
        <v>44868</v>
      </c>
      <c r="AB275" s="4">
        <f t="shared" si="12"/>
        <v>1.3968599700912974</v>
      </c>
      <c r="AC275" s="4">
        <f t="shared" si="7"/>
        <v>2.5465472537303309</v>
      </c>
      <c r="AF275" s="129">
        <f t="shared" si="13"/>
        <v>16963.91481761869</v>
      </c>
      <c r="AG275" s="130">
        <f t="shared" si="8"/>
        <v>7.6500037098955591</v>
      </c>
      <c r="AJ275" s="17">
        <f t="shared" si="17"/>
        <v>61.267100457324972</v>
      </c>
      <c r="AK275" s="18">
        <f t="shared" si="18"/>
        <v>61.248301630434774</v>
      </c>
      <c r="AM275" s="17">
        <f t="shared" si="9"/>
        <v>22.636928951869312</v>
      </c>
      <c r="AN275" s="18">
        <f t="shared" si="10"/>
        <v>25.415450970442723</v>
      </c>
      <c r="AP275" s="111">
        <f t="shared" si="20"/>
        <v>44873</v>
      </c>
      <c r="AQ275" s="112">
        <f t="shared" si="21"/>
        <v>-38.630171505455664</v>
      </c>
      <c r="AR275" s="113">
        <f t="shared" si="15"/>
        <v>-156.86258941110782</v>
      </c>
    </row>
    <row r="276" spans="2:44" x14ac:dyDescent="0.25">
      <c r="B276" s="103">
        <f t="shared" si="11"/>
        <v>44869</v>
      </c>
      <c r="AB276" s="4">
        <f t="shared" si="12"/>
        <v>1.3801289326114086</v>
      </c>
      <c r="AC276" s="4">
        <f t="shared" ref="AC276:AC339" si="22">$AC$15/(1+$AC$19*(B276-$AA$15))</f>
        <v>2.5346201200549809</v>
      </c>
      <c r="AF276" s="129">
        <f t="shared" si="13"/>
        <v>17782.263154538599</v>
      </c>
      <c r="AG276" s="130">
        <f t="shared" ref="AG276:AG339" si="23">$AG$15/(1+$AG$19*(B276-$AE$15))</f>
        <v>7.6194107081885312</v>
      </c>
      <c r="AJ276" s="17">
        <f t="shared" si="17"/>
        <v>60.557266204831507</v>
      </c>
      <c r="AK276" s="18">
        <f t="shared" si="18"/>
        <v>60.661059714045415</v>
      </c>
      <c r="AM276" s="17">
        <f t="shared" ref="AM276:AM339" si="24">$AJ$207*EXP(-$AK$8*(B281-$B$212))</f>
        <v>22.374659847874579</v>
      </c>
      <c r="AN276" s="18">
        <f t="shared" ref="AN276:AN339" si="25">$AK$207/(1+$AK$19*(B281-$B$212))</f>
        <v>25.23299748110831</v>
      </c>
      <c r="AP276" s="111">
        <f t="shared" si="20"/>
        <v>44874</v>
      </c>
      <c r="AQ276" s="112">
        <f t="shared" si="21"/>
        <v>-38.182606356956924</v>
      </c>
      <c r="AR276" s="113">
        <f t="shared" si="15"/>
        <v>-195.04519576806473</v>
      </c>
    </row>
    <row r="277" spans="2:44" x14ac:dyDescent="0.25">
      <c r="B277" s="103">
        <f t="shared" si="11"/>
        <v>44870</v>
      </c>
      <c r="AB277" s="4">
        <f t="shared" si="12"/>
        <v>1.3635982928958963</v>
      </c>
      <c r="AC277" s="4">
        <f t="shared" si="22"/>
        <v>2.5228041905553775</v>
      </c>
      <c r="AF277" s="129">
        <f t="shared" si="13"/>
        <v>18640.089053550731</v>
      </c>
      <c r="AG277" s="130">
        <f t="shared" si="23"/>
        <v>7.5890614197732162</v>
      </c>
      <c r="AJ277" s="17">
        <f t="shared" si="17"/>
        <v>59.855656018145822</v>
      </c>
      <c r="AK277" s="18">
        <f t="shared" si="18"/>
        <v>60.084971676107962</v>
      </c>
      <c r="AM277" s="17">
        <f t="shared" si="24"/>
        <v>22.11542936643578</v>
      </c>
      <c r="AN277" s="18">
        <f t="shared" si="25"/>
        <v>25.053144929348502</v>
      </c>
      <c r="AP277" s="111">
        <f t="shared" si="20"/>
        <v>44875</v>
      </c>
      <c r="AQ277" s="112">
        <f t="shared" si="21"/>
        <v>-37.740226651710046</v>
      </c>
      <c r="AR277" s="113">
        <f t="shared" si="15"/>
        <v>-232.78542241977476</v>
      </c>
    </row>
    <row r="278" spans="2:44" x14ac:dyDescent="0.25">
      <c r="B278" s="103">
        <f t="shared" ref="B278:B341" si="26">B277+$C$212</f>
        <v>44871</v>
      </c>
      <c r="AB278" s="4">
        <f t="shared" ref="AB278:AB341" si="27">$AC$4*EXP(-$AC$8*(B278-$AA$4))</f>
        <v>1.3472656506594216</v>
      </c>
      <c r="AC278" s="4">
        <f t="shared" si="22"/>
        <v>2.5110979172083123</v>
      </c>
      <c r="AF278" s="129">
        <f t="shared" si="13"/>
        <v>19539.296933395155</v>
      </c>
      <c r="AG278" s="130">
        <f t="shared" si="23"/>
        <v>7.5589529439605778</v>
      </c>
      <c r="AJ278" s="17">
        <f t="shared" si="17"/>
        <v>59.162174614096983</v>
      </c>
      <c r="AK278" s="18">
        <f t="shared" si="18"/>
        <v>59.519722726522517</v>
      </c>
      <c r="AM278" s="17">
        <f t="shared" si="24"/>
        <v>21.859202302388077</v>
      </c>
      <c r="AN278" s="18">
        <f t="shared" si="25"/>
        <v>24.875838092873106</v>
      </c>
      <c r="AP278" s="111">
        <f t="shared" si="20"/>
        <v>44876</v>
      </c>
      <c r="AQ278" s="112">
        <f t="shared" si="21"/>
        <v>-37.302972311708906</v>
      </c>
      <c r="AR278" s="113">
        <f t="shared" si="15"/>
        <v>-270.08839473148367</v>
      </c>
    </row>
    <row r="279" spans="2:44" x14ac:dyDescent="0.25">
      <c r="B279" s="103">
        <f t="shared" si="26"/>
        <v>44872</v>
      </c>
      <c r="AB279" s="4">
        <f t="shared" si="27"/>
        <v>1.3311286343663167</v>
      </c>
      <c r="AC279" s="4">
        <f t="shared" si="22"/>
        <v>2.4994997805903143</v>
      </c>
      <c r="AF279" s="129">
        <f t="shared" ref="AF279:AF342" si="28">$AG$4*EXP(-$AG$8*(B279-$AE$4))</f>
        <v>20481.883082992012</v>
      </c>
      <c r="AG279" s="130">
        <f t="shared" si="23"/>
        <v>7.5290824259118887</v>
      </c>
      <c r="AJ279" s="17">
        <f t="shared" si="17"/>
        <v>58.476727813454985</v>
      </c>
      <c r="AK279" s="18">
        <f t="shared" si="18"/>
        <v>58.965009810333548</v>
      </c>
      <c r="AM279" s="17">
        <f t="shared" si="24"/>
        <v>21.605943858450011</v>
      </c>
      <c r="AN279" s="18">
        <f t="shared" si="25"/>
        <v>24.701023301689059</v>
      </c>
      <c r="AP279" s="111">
        <f t="shared" si="20"/>
        <v>44877</v>
      </c>
      <c r="AQ279" s="112">
        <f t="shared" si="21"/>
        <v>-36.870783955004974</v>
      </c>
      <c r="AR279" s="113">
        <f t="shared" si="15"/>
        <v>-306.95917868648866</v>
      </c>
    </row>
    <row r="280" spans="2:44" x14ac:dyDescent="0.25">
      <c r="B280" s="103">
        <f t="shared" si="26"/>
        <v>44873</v>
      </c>
      <c r="AB280" s="4">
        <f t="shared" si="27"/>
        <v>1.3151849008862311</v>
      </c>
      <c r="AC280" s="4">
        <f t="shared" si="22"/>
        <v>2.4880082892202093</v>
      </c>
      <c r="AF280" s="129">
        <f t="shared" si="28"/>
        <v>21469.940093308207</v>
      </c>
      <c r="AG280" s="130">
        <f t="shared" si="23"/>
        <v>7.4994470557363773</v>
      </c>
      <c r="AJ280" s="17">
        <f t="shared" si="17"/>
        <v>57.799222528140547</v>
      </c>
      <c r="AK280" s="18">
        <f t="shared" si="18"/>
        <v>58.420541065932284</v>
      </c>
      <c r="AM280" s="17">
        <f t="shared" si="24"/>
        <v>21.355619640497814</v>
      </c>
      <c r="AN280" s="18">
        <f t="shared" si="25"/>
        <v>24.528648383937313</v>
      </c>
      <c r="AP280" s="111">
        <f t="shared" si="20"/>
        <v>44878</v>
      </c>
      <c r="AQ280" s="112">
        <f t="shared" si="21"/>
        <v>-36.443602887642733</v>
      </c>
      <c r="AR280" s="113">
        <f t="shared" si="15"/>
        <v>-343.40278157413138</v>
      </c>
    </row>
    <row r="281" spans="2:44" x14ac:dyDescent="0.25">
      <c r="B281" s="103">
        <f t="shared" si="26"/>
        <v>44874</v>
      </c>
      <c r="AB281" s="4">
        <f t="shared" si="27"/>
        <v>1.2994321351539055</v>
      </c>
      <c r="AC281" s="4">
        <f t="shared" si="22"/>
        <v>2.4766219789197352</v>
      </c>
      <c r="AF281" s="129">
        <f t="shared" si="28"/>
        <v>22505.661503019655</v>
      </c>
      <c r="AG281" s="130">
        <f t="shared" si="23"/>
        <v>7.4700440676100781</v>
      </c>
      <c r="AJ281" s="17">
        <f t="shared" si="17"/>
        <v>57.129566748583237</v>
      </c>
      <c r="AK281" s="18">
        <f t="shared" si="18"/>
        <v>57.886035313001599</v>
      </c>
      <c r="AM281" s="17">
        <f t="shared" si="24"/>
        <v>21.108195652894445</v>
      </c>
      <c r="AN281" s="18">
        <f t="shared" si="25"/>
        <v>24.35866261398176</v>
      </c>
      <c r="AP281" s="111">
        <f t="shared" si="20"/>
        <v>44879</v>
      </c>
      <c r="AQ281" s="112">
        <f t="shared" si="21"/>
        <v>-36.021371095688792</v>
      </c>
      <c r="AR281" s="113">
        <f t="shared" si="15"/>
        <v>-379.42415266982016</v>
      </c>
    </row>
    <row r="282" spans="2:44" x14ac:dyDescent="0.25">
      <c r="B282" s="103">
        <f t="shared" si="26"/>
        <v>44875</v>
      </c>
      <c r="AB282" s="4">
        <f t="shared" si="27"/>
        <v>1.2838680498330191</v>
      </c>
      <c r="AC282" s="4">
        <f t="shared" si="22"/>
        <v>2.4653394121916312</v>
      </c>
      <c r="AF282" s="129">
        <f t="shared" si="28"/>
        <v>23591.346668282938</v>
      </c>
      <c r="AG282" s="130">
        <f t="shared" si="23"/>
        <v>7.4408707389153568</v>
      </c>
      <c r="AJ282" s="17">
        <f t="shared" si="17"/>
        <v>56.467669531225894</v>
      </c>
      <c r="AK282" s="18">
        <f t="shared" si="18"/>
        <v>57.361221568315564</v>
      </c>
      <c r="AM282" s="17">
        <f t="shared" si="24"/>
        <v>20.863638293872782</v>
      </c>
      <c r="AN282" s="18">
        <f t="shared" si="25"/>
        <v>24.191016662641871</v>
      </c>
      <c r="AP282" s="111">
        <f t="shared" si="20"/>
        <v>44880</v>
      </c>
      <c r="AQ282" s="112">
        <f t="shared" si="21"/>
        <v>-35.604031237353112</v>
      </c>
      <c r="AR282" s="113">
        <f t="shared" si="15"/>
        <v>-415.02818390717329</v>
      </c>
    </row>
    <row r="283" spans="2:44" x14ac:dyDescent="0.25">
      <c r="B283" s="103">
        <f t="shared" si="26"/>
        <v>44876</v>
      </c>
      <c r="AB283" s="4">
        <f t="shared" si="27"/>
        <v>1.2684903849840619</v>
      </c>
      <c r="AC283" s="4">
        <f t="shared" si="22"/>
        <v>2.4541591776146521</v>
      </c>
      <c r="AF283" s="129">
        <f t="shared" si="28"/>
        <v>24729.405867427195</v>
      </c>
      <c r="AG283" s="130">
        <f t="shared" si="23"/>
        <v>7.411924389400502</v>
      </c>
      <c r="AJ283" s="17">
        <f t="shared" si="17"/>
        <v>55.813440986173973</v>
      </c>
      <c r="AK283" s="18">
        <f t="shared" si="18"/>
        <v>56.845838587641865</v>
      </c>
      <c r="AM283" s="17">
        <f t="shared" si="24"/>
        <v>20.621914350972286</v>
      </c>
      <c r="AN283" s="18">
        <f t="shared" si="25"/>
        <v>24.025662549466364</v>
      </c>
      <c r="AP283" s="111">
        <f t="shared" si="20"/>
        <v>44881</v>
      </c>
      <c r="AQ283" s="112">
        <f t="shared" si="21"/>
        <v>-35.191526635201683</v>
      </c>
      <c r="AR283" s="113">
        <f t="shared" si="15"/>
        <v>-450.21971054237497</v>
      </c>
    </row>
    <row r="284" spans="2:44" x14ac:dyDescent="0.25">
      <c r="B284" s="103">
        <f t="shared" si="26"/>
        <v>44877</v>
      </c>
      <c r="AB284" s="4">
        <f t="shared" si="27"/>
        <v>1.2532969077361888</v>
      </c>
      <c r="AC284" s="4">
        <f t="shared" si="22"/>
        <v>2.4430798892549652</v>
      </c>
      <c r="AF284" s="129">
        <f t="shared" si="28"/>
        <v>25922.365651899127</v>
      </c>
      <c r="AG284" s="130">
        <f t="shared" si="23"/>
        <v>7.3832023803588669</v>
      </c>
      <c r="AJ284" s="17">
        <f t="shared" si="17"/>
        <v>55.166792264987876</v>
      </c>
      <c r="AK284" s="18">
        <f t="shared" si="18"/>
        <v>56.339634432119979</v>
      </c>
      <c r="AM284" s="17">
        <f t="shared" si="24"/>
        <v>20.38299099652853</v>
      </c>
      <c r="AN284" s="18">
        <f t="shared" si="25"/>
        <v>23.862553596950924</v>
      </c>
      <c r="AP284" s="111">
        <f t="shared" si="20"/>
        <v>44882</v>
      </c>
      <c r="AQ284" s="112">
        <f t="shared" si="21"/>
        <v>-34.783801268459342</v>
      </c>
      <c r="AR284" s="113">
        <f t="shared" si="15"/>
        <v>-485.00351181083431</v>
      </c>
    </row>
    <row r="285" spans="2:44" x14ac:dyDescent="0.25">
      <c r="B285" s="103">
        <f t="shared" si="26"/>
        <v>44878</v>
      </c>
      <c r="AB285" s="4">
        <f t="shared" si="27"/>
        <v>1.2382854119629993</v>
      </c>
      <c r="AC285" s="4">
        <f t="shared" si="22"/>
        <v>2.4321001860934257</v>
      </c>
      <c r="AF285" s="129">
        <f t="shared" si="28"/>
        <v>27172.874455340512</v>
      </c>
      <c r="AG285" s="130">
        <f t="shared" si="23"/>
        <v>7.3547021138270123</v>
      </c>
      <c r="AJ285" s="17">
        <f t="shared" si="17"/>
        <v>54.527635548616807</v>
      </c>
      <c r="AK285" s="18">
        <f t="shared" si="18"/>
        <v>55.842366057602973</v>
      </c>
      <c r="AM285" s="17">
        <f t="shared" si="24"/>
        <v>20.146835783214986</v>
      </c>
      <c r="AN285" s="18">
        <f t="shared" si="25"/>
        <v>23.701644386608301</v>
      </c>
      <c r="AP285" s="111">
        <f t="shared" si="20"/>
        <v>44883</v>
      </c>
      <c r="AQ285" s="112">
        <f t="shared" si="21"/>
        <v>-34.380799765401818</v>
      </c>
      <c r="AR285" s="113">
        <f t="shared" si="15"/>
        <v>-519.38431157623609</v>
      </c>
    </row>
    <row r="286" spans="2:44" x14ac:dyDescent="0.25">
      <c r="B286" s="103">
        <f t="shared" si="26"/>
        <v>44879</v>
      </c>
      <c r="AB286" s="4">
        <f t="shared" si="27"/>
        <v>1.2234537179622054</v>
      </c>
      <c r="AC286" s="4">
        <f t="shared" si="22"/>
        <v>2.4212187314682203</v>
      </c>
      <c r="AF286" s="129">
        <f t="shared" si="28"/>
        <v>28483.708473250477</v>
      </c>
      <c r="AG286" s="130">
        <f t="shared" si="23"/>
        <v>7.3264210318013578</v>
      </c>
      <c r="AJ286" s="17">
        <f t="shared" si="17"/>
        <v>53.895884035472349</v>
      </c>
      <c r="AK286" s="18">
        <f t="shared" si="18"/>
        <v>55.353798925556404</v>
      </c>
      <c r="AM286" s="17">
        <f t="shared" si="24"/>
        <v>19.91341663963648</v>
      </c>
      <c r="AN286" s="18">
        <f t="shared" si="25"/>
        <v>23.542890716803754</v>
      </c>
      <c r="AP286" s="111">
        <f t="shared" si="20"/>
        <v>44884</v>
      </c>
      <c r="AQ286" s="112">
        <f t="shared" si="21"/>
        <v>-33.982467395835869</v>
      </c>
      <c r="AR286" s="113">
        <f t="shared" si="15"/>
        <v>-553.36677897207198</v>
      </c>
    </row>
    <row r="287" spans="2:44" x14ac:dyDescent="0.25">
      <c r="B287" s="103">
        <f t="shared" si="26"/>
        <v>44880</v>
      </c>
      <c r="AB287" s="4">
        <f t="shared" si="27"/>
        <v>1.2087996721391316</v>
      </c>
      <c r="AC287" s="4">
        <f t="shared" si="22"/>
        <v>2.410434212532409</v>
      </c>
      <c r="AF287" s="129">
        <f t="shared" si="28"/>
        <v>29857.777826286067</v>
      </c>
      <c r="AG287" s="130">
        <f t="shared" si="23"/>
        <v>7.2983566154728408</v>
      </c>
      <c r="AJ287" s="17">
        <f t="shared" si="17"/>
        <v>53.27145192964025</v>
      </c>
      <c r="AK287" s="18">
        <f t="shared" si="18"/>
        <v>54.873706634205718</v>
      </c>
      <c r="AM287" s="17">
        <f t="shared" si="24"/>
        <v>19.682701865973687</v>
      </c>
      <c r="AN287" s="18">
        <f t="shared" si="25"/>
        <v>23.386249562273836</v>
      </c>
      <c r="AP287" s="111">
        <f t="shared" si="20"/>
        <v>44885</v>
      </c>
      <c r="AQ287" s="112">
        <f t="shared" si="21"/>
        <v>-33.588750063666566</v>
      </c>
      <c r="AR287" s="113">
        <f t="shared" si="15"/>
        <v>-586.95552903573855</v>
      </c>
    </row>
    <row r="288" spans="2:44" x14ac:dyDescent="0.25">
      <c r="B288" s="103">
        <f t="shared" si="26"/>
        <v>44881</v>
      </c>
      <c r="AB288" s="4">
        <f t="shared" si="27"/>
        <v>1.1943211466940113</v>
      </c>
      <c r="AC288" s="4">
        <f t="shared" si="22"/>
        <v>2.399745339725901</v>
      </c>
      <c r="AF288" s="129">
        <f t="shared" si="28"/>
        <v>31298.133020883502</v>
      </c>
      <c r="AG288" s="130">
        <f t="shared" si="23"/>
        <v>7.2705063844790878</v>
      </c>
      <c r="AJ288" s="17">
        <f t="shared" si="17"/>
        <v>52.654254429228807</v>
      </c>
      <c r="AK288" s="18">
        <f t="shared" si="18"/>
        <v>54.401870568713221</v>
      </c>
      <c r="AM288" s="17">
        <f t="shared" si="24"/>
        <v>19.454660129678093</v>
      </c>
      <c r="AN288" s="18">
        <f t="shared" si="25"/>
        <v>23.231679035250462</v>
      </c>
      <c r="AP288" s="111">
        <f t="shared" si="20"/>
        <v>44886</v>
      </c>
      <c r="AQ288" s="112">
        <f t="shared" si="21"/>
        <v>-33.199594299550711</v>
      </c>
      <c r="AR288" s="113">
        <f t="shared" si="15"/>
        <v>-620.15512333528932</v>
      </c>
    </row>
    <row r="289" spans="2:45" x14ac:dyDescent="0.25">
      <c r="B289" s="103">
        <f t="shared" si="26"/>
        <v>44882</v>
      </c>
      <c r="AB289" s="4">
        <f t="shared" si="27"/>
        <v>1.1800160393130219</v>
      </c>
      <c r="AC289" s="4">
        <f t="shared" si="22"/>
        <v>2.3891508462614146</v>
      </c>
      <c r="AF289" s="129">
        <f t="shared" si="28"/>
        <v>32807.971721543407</v>
      </c>
      <c r="AG289" s="130">
        <f t="shared" si="23"/>
        <v>7.2428678961736495</v>
      </c>
      <c r="AJ289" s="17">
        <f t="shared" si="17"/>
        <v>52.044207714852199</v>
      </c>
      <c r="AK289" s="18">
        <f t="shared" si="18"/>
        <v>53.938079569249169</v>
      </c>
      <c r="AM289" s="17">
        <f t="shared" si="24"/>
        <v>19.229260461216818</v>
      </c>
      <c r="AN289" s="18">
        <f t="shared" si="25"/>
        <v>23.079138348116576</v>
      </c>
      <c r="AP289" s="111">
        <f t="shared" si="20"/>
        <v>44887</v>
      </c>
      <c r="AQ289" s="112">
        <f t="shared" si="21"/>
        <v>-32.814947253635381</v>
      </c>
      <c r="AR289" s="113">
        <f t="shared" ref="AR289:AR352" si="29">AQ289+AR288</f>
        <v>-652.97007058892473</v>
      </c>
    </row>
    <row r="290" spans="2:45" x14ac:dyDescent="0.25">
      <c r="B290" s="103">
        <f t="shared" si="26"/>
        <v>44883</v>
      </c>
      <c r="AB290" s="4">
        <f t="shared" si="27"/>
        <v>1.1658822728630278</v>
      </c>
      <c r="AC290" s="4">
        <f t="shared" si="22"/>
        <v>2.3786494876239952</v>
      </c>
      <c r="AF290" s="129">
        <f t="shared" si="28"/>
        <v>34390.645849814544</v>
      </c>
      <c r="AG290" s="130">
        <f t="shared" si="23"/>
        <v>7.2154387449118342</v>
      </c>
      <c r="AJ290" s="17">
        <f t="shared" si="17"/>
        <v>51.441228938247306</v>
      </c>
      <c r="AK290" s="18">
        <f t="shared" si="18"/>
        <v>53.482129615897961</v>
      </c>
      <c r="AM290" s="17">
        <f t="shared" si="24"/>
        <v>19.006472249866789</v>
      </c>
      <c r="AN290" s="18">
        <f t="shared" si="25"/>
        <v>22.928587777523461</v>
      </c>
      <c r="AP290" s="111">
        <f t="shared" si="20"/>
        <v>44888</v>
      </c>
      <c r="AQ290" s="112">
        <f t="shared" si="21"/>
        <v>-32.434756688380517</v>
      </c>
      <c r="AR290" s="113">
        <f t="shared" si="29"/>
        <v>-685.40482727730523</v>
      </c>
    </row>
    <row r="291" spans="2:45" x14ac:dyDescent="0.25">
      <c r="B291" s="103">
        <f t="shared" si="26"/>
        <v>44884</v>
      </c>
      <c r="AB291" s="4">
        <f t="shared" si="27"/>
        <v>1.1519177950899733</v>
      </c>
      <c r="AC291" s="4">
        <f t="shared" si="22"/>
        <v>2.3682400410836766</v>
      </c>
      <c r="AF291" s="129">
        <f t="shared" si="28"/>
        <v>36049.669025736635</v>
      </c>
      <c r="AG291" s="130">
        <f t="shared" si="23"/>
        <v>7.1882165613527258</v>
      </c>
      <c r="AJ291" s="17">
        <f t="shared" si="17"/>
        <v>50.845236211022367</v>
      </c>
      <c r="AK291" s="18">
        <f t="shared" si="18"/>
        <v>53.033823529411762</v>
      </c>
      <c r="AM291" s="17">
        <f t="shared" si="24"/>
        <v>18.786265239557569</v>
      </c>
      <c r="AN291" s="18">
        <f t="shared" si="25"/>
        <v>22.779988629903354</v>
      </c>
      <c r="AP291" s="111">
        <f t="shared" si="20"/>
        <v>44889</v>
      </c>
      <c r="AQ291" s="112">
        <f t="shared" si="21"/>
        <v>-32.058970971464802</v>
      </c>
      <c r="AR291" s="113">
        <f t="shared" si="29"/>
        <v>-717.46379824876999</v>
      </c>
    </row>
    <row r="292" spans="2:45" x14ac:dyDescent="0.25">
      <c r="B292" s="103">
        <f t="shared" si="26"/>
        <v>44885</v>
      </c>
      <c r="AB292" s="4">
        <f t="shared" si="27"/>
        <v>1.1381205783208928</v>
      </c>
      <c r="AC292" s="4">
        <f t="shared" si="22"/>
        <v>2.3579213052208767</v>
      </c>
      <c r="AF292" s="129">
        <f t="shared" si="28"/>
        <v>37788.724368261996</v>
      </c>
      <c r="AG292" s="130">
        <f t="shared" si="23"/>
        <v>7.1611990117769126</v>
      </c>
      <c r="AJ292" s="17">
        <f t="shared" si="17"/>
        <v>50.256148593535976</v>
      </c>
      <c r="AK292" s="18">
        <f t="shared" si="18"/>
        <v>52.592970686889309</v>
      </c>
      <c r="AM292" s="17">
        <f t="shared" si="24"/>
        <v>18.568609524762419</v>
      </c>
      <c r="AN292" s="18">
        <f t="shared" si="25"/>
        <v>22.633303208314501</v>
      </c>
      <c r="AP292" s="111">
        <f t="shared" si="20"/>
        <v>44890</v>
      </c>
      <c r="AQ292" s="112">
        <f t="shared" si="21"/>
        <v>-31.687539068773557</v>
      </c>
      <c r="AR292" s="113">
        <f t="shared" si="29"/>
        <v>-749.15133731754349</v>
      </c>
    </row>
    <row r="293" spans="2:45" x14ac:dyDescent="0.25">
      <c r="B293" s="103">
        <f t="shared" si="26"/>
        <v>44886</v>
      </c>
      <c r="AB293" s="4">
        <f t="shared" si="27"/>
        <v>1.1244886191694861</v>
      </c>
      <c r="AC293" s="4">
        <f t="shared" si="22"/>
        <v>2.347692099464155</v>
      </c>
      <c r="AF293" s="129">
        <f t="shared" si="28"/>
        <v>39611.672671973953</v>
      </c>
      <c r="AG293" s="130">
        <f t="shared" si="23"/>
        <v>7.1343837974195701</v>
      </c>
      <c r="AJ293" s="17">
        <f t="shared" si="17"/>
        <v>49.673886083905025</v>
      </c>
      <c r="AK293" s="18">
        <f t="shared" si="18"/>
        <v>52.159386751518653</v>
      </c>
      <c r="AM293" s="17">
        <f t="shared" si="24"/>
        <v>18.353475546436908</v>
      </c>
      <c r="AN293" s="18">
        <f t="shared" si="25"/>
        <v>22.488494780558984</v>
      </c>
      <c r="AP293" s="111">
        <f t="shared" si="20"/>
        <v>44891</v>
      </c>
      <c r="AQ293" s="112">
        <f t="shared" si="21"/>
        <v>-31.320410537468117</v>
      </c>
      <c r="AR293" s="113">
        <f t="shared" si="29"/>
        <v>-780.47174785501159</v>
      </c>
    </row>
    <row r="294" spans="2:45" x14ac:dyDescent="0.25">
      <c r="B294" s="103">
        <f t="shared" si="26"/>
        <v>44887</v>
      </c>
      <c r="AB294" s="4">
        <f t="shared" si="27"/>
        <v>1.1110199382452246</v>
      </c>
      <c r="AC294" s="4">
        <f t="shared" si="22"/>
        <v>2.3375512636399427</v>
      </c>
      <c r="AF294" s="129">
        <f t="shared" si="28"/>
        <v>41522.560978254478</v>
      </c>
      <c r="AG294" s="130">
        <f t="shared" si="23"/>
        <v>7.1077686538184643</v>
      </c>
      <c r="AJ294" s="17">
        <f t="shared" si="17"/>
        <v>49.098369607139901</v>
      </c>
      <c r="AK294" s="18">
        <f t="shared" si="18"/>
        <v>51.732893415578822</v>
      </c>
      <c r="AM294" s="17">
        <f t="shared" si="24"/>
        <v>18.140834088004638</v>
      </c>
      <c r="AN294" s="18">
        <f t="shared" si="25"/>
        <v>22.345527548516614</v>
      </c>
      <c r="AP294" s="111">
        <f t="shared" si="20"/>
        <v>44892</v>
      </c>
      <c r="AQ294" s="112">
        <f t="shared" si="21"/>
        <v>-30.957535519135263</v>
      </c>
      <c r="AR294" s="113">
        <f t="shared" si="29"/>
        <v>-811.42928337414685</v>
      </c>
    </row>
    <row r="295" spans="2:45" x14ac:dyDescent="0.25">
      <c r="B295" s="103">
        <f t="shared" si="26"/>
        <v>44888</v>
      </c>
      <c r="AB295" s="4">
        <f t="shared" si="27"/>
        <v>1.097712579865938</v>
      </c>
      <c r="AC295" s="4">
        <f t="shared" si="22"/>
        <v>2.3274976575338959</v>
      </c>
      <c r="AF295" s="129">
        <f t="shared" si="28"/>
        <v>43525.631559929338</v>
      </c>
      <c r="AG295" s="130">
        <f t="shared" si="23"/>
        <v>7.0813513501764884</v>
      </c>
      <c r="AJ295" s="17">
        <f t="shared" si="17"/>
        <v>48.529521004405595</v>
      </c>
      <c r="AK295" s="18">
        <f t="shared" si="18"/>
        <v>51.313318155947634</v>
      </c>
      <c r="AM295" s="17">
        <f t="shared" si="24"/>
        <v>17.930656271389402</v>
      </c>
      <c r="AN295" s="18">
        <f t="shared" si="25"/>
        <v>22.204366618641245</v>
      </c>
      <c r="AP295" s="111">
        <f t="shared" si="20"/>
        <v>44893</v>
      </c>
      <c r="AQ295" s="112">
        <f t="shared" si="21"/>
        <v>-30.598864733016192</v>
      </c>
      <c r="AR295" s="113">
        <f t="shared" si="29"/>
        <v>-842.02814810716302</v>
      </c>
    </row>
    <row r="296" spans="2:45" x14ac:dyDescent="0.25">
      <c r="B296" s="103">
        <f t="shared" si="26"/>
        <v>44889</v>
      </c>
      <c r="AB296" s="4">
        <f t="shared" si="27"/>
        <v>1.0845646117738446</v>
      </c>
      <c r="AC296" s="4">
        <f t="shared" si="22"/>
        <v>2.3175301604635203</v>
      </c>
      <c r="AF296" s="129">
        <f t="shared" si="28"/>
        <v>45625.331339337754</v>
      </c>
      <c r="AG296" s="130">
        <f t="shared" si="23"/>
        <v>7.0551296887383668</v>
      </c>
      <c r="AJ296" s="17">
        <f t="shared" si="17"/>
        <v>47.967263022407195</v>
      </c>
      <c r="AK296" s="18">
        <f t="shared" si="18"/>
        <v>50.900494001411431</v>
      </c>
      <c r="AM296" s="17">
        <f t="shared" si="24"/>
        <v>17.722913553093399</v>
      </c>
      <c r="AN296" s="18">
        <f t="shared" si="25"/>
        <v>22.064977973568279</v>
      </c>
      <c r="AP296" s="111">
        <f t="shared" si="20"/>
        <v>44894</v>
      </c>
      <c r="AQ296" s="112">
        <f t="shared" si="21"/>
        <v>-30.244349469313796</v>
      </c>
      <c r="AR296" s="113">
        <f t="shared" si="29"/>
        <v>-872.27249757647678</v>
      </c>
    </row>
    <row r="297" spans="2:45" x14ac:dyDescent="0.25">
      <c r="B297" s="103">
        <f t="shared" si="26"/>
        <v>44890</v>
      </c>
      <c r="AB297" s="4">
        <f t="shared" si="27"/>
        <v>1.0715741248549855</v>
      </c>
      <c r="AC297" s="4">
        <f t="shared" si="22"/>
        <v>2.3076476708617291</v>
      </c>
      <c r="AF297" s="129">
        <f t="shared" si="28"/>
        <v>47826.321760734369</v>
      </c>
      <c r="AG297" s="130">
        <f t="shared" si="23"/>
        <v>7.029101504181158</v>
      </c>
      <c r="AJ297" s="17">
        <f t="shared" si="17"/>
        <v>47.411519302898483</v>
      </c>
      <c r="AK297" s="18">
        <f t="shared" si="18"/>
        <v>50.494259311117325</v>
      </c>
      <c r="AM297" s="17">
        <f t="shared" si="24"/>
        <v>17.517577720320816</v>
      </c>
      <c r="AN297" s="18">
        <f t="shared" si="25"/>
        <v>21.927328444784941</v>
      </c>
      <c r="AP297" s="111">
        <f t="shared" si="20"/>
        <v>44895</v>
      </c>
      <c r="AQ297" s="112">
        <f t="shared" si="21"/>
        <v>-29.893941582577668</v>
      </c>
      <c r="AR297" s="113">
        <f t="shared" si="29"/>
        <v>-902.16643915905445</v>
      </c>
      <c r="AS297" s="110">
        <f>AVERAGE(AQ268:AQ297)</f>
        <v>-35.5775189585923</v>
      </c>
    </row>
    <row r="298" spans="2:45" x14ac:dyDescent="0.25">
      <c r="B298" s="103">
        <f t="shared" si="26"/>
        <v>44891</v>
      </c>
      <c r="AB298" s="4">
        <f t="shared" si="27"/>
        <v>1.0587392328620135</v>
      </c>
      <c r="AC298" s="4">
        <f t="shared" si="22"/>
        <v>2.2978491058710087</v>
      </c>
      <c r="AF298" s="129">
        <f t="shared" si="28"/>
        <v>50133.489138941455</v>
      </c>
      <c r="AG298" s="130">
        <f t="shared" si="23"/>
        <v>7.0032646630181974</v>
      </c>
      <c r="AJ298" s="17">
        <f t="shared" si="17"/>
        <v>46.86221437231189</v>
      </c>
      <c r="AK298" s="18">
        <f t="shared" si="18"/>
        <v>50.094457563550492</v>
      </c>
      <c r="AM298" s="17">
        <f t="shared" si="24"/>
        <v>17.314620887146358</v>
      </c>
      <c r="AN298" s="18">
        <f t="shared" si="25"/>
        <v>21.791385686317163</v>
      </c>
      <c r="AP298" s="111">
        <f t="shared" si="20"/>
        <v>44896</v>
      </c>
      <c r="AQ298" s="112">
        <f t="shared" si="21"/>
        <v>-29.547593485165532</v>
      </c>
      <c r="AR298" s="113">
        <f t="shared" si="29"/>
        <v>-931.71403264421997</v>
      </c>
    </row>
    <row r="299" spans="2:45" x14ac:dyDescent="0.25">
      <c r="B299" s="103">
        <f t="shared" si="26"/>
        <v>44892</v>
      </c>
      <c r="AB299" s="4">
        <f t="shared" si="27"/>
        <v>1.0460580721403088</v>
      </c>
      <c r="AC299" s="4">
        <f t="shared" si="22"/>
        <v>2.2881334009478853</v>
      </c>
      <c r="AF299" s="129">
        <f t="shared" si="28"/>
        <v>52551.955507225495</v>
      </c>
      <c r="AG299" s="130">
        <f t="shared" si="23"/>
        <v>6.9776170630161394</v>
      </c>
      <c r="AJ299" s="17">
        <f t="shared" si="17"/>
        <v>46.319273631508779</v>
      </c>
      <c r="AK299" s="18">
        <f t="shared" si="18"/>
        <v>49.700937155457552</v>
      </c>
      <c r="AM299" s="17">
        <f t="shared" si="24"/>
        <v>17.114015490728153</v>
      </c>
      <c r="AN299" s="18">
        <f t="shared" si="25"/>
        <v>21.657118149389252</v>
      </c>
      <c r="AP299" s="111">
        <f t="shared" si="20"/>
        <v>44897</v>
      </c>
      <c r="AQ299" s="112">
        <f t="shared" si="21"/>
        <v>-29.205258140780625</v>
      </c>
      <c r="AR299" s="113">
        <f t="shared" si="29"/>
        <v>-960.91929078500061</v>
      </c>
    </row>
    <row r="300" spans="2:45" x14ac:dyDescent="0.25">
      <c r="B300" s="103">
        <f t="shared" si="26"/>
        <v>44893</v>
      </c>
      <c r="AB300" s="4">
        <f t="shared" si="27"/>
        <v>1.0335288013573714</v>
      </c>
      <c r="AC300" s="4">
        <f t="shared" si="22"/>
        <v>2.2784995094773777</v>
      </c>
      <c r="AF300" s="129">
        <f t="shared" si="28"/>
        <v>55087.089988481057</v>
      </c>
      <c r="AG300" s="130">
        <f t="shared" si="23"/>
        <v>6.9521566326247557</v>
      </c>
      <c r="AJ300" s="17">
        <f t="shared" si="17"/>
        <v>45.782623345648368</v>
      </c>
      <c r="AK300" s="18">
        <f t="shared" si="18"/>
        <v>49.313551210173657</v>
      </c>
      <c r="AM300" s="17">
        <f t="shared" si="24"/>
        <v>16.915734287564572</v>
      </c>
      <c r="AN300" s="18">
        <f t="shared" si="25"/>
        <v>21.524495058014608</v>
      </c>
      <c r="AP300" s="111">
        <f t="shared" si="20"/>
        <v>44898</v>
      </c>
      <c r="AQ300" s="112">
        <f t="shared" si="21"/>
        <v>-28.866889058083796</v>
      </c>
      <c r="AR300" s="113">
        <f t="shared" si="29"/>
        <v>-989.78617984308437</v>
      </c>
    </row>
    <row r="301" spans="2:45" x14ac:dyDescent="0.25">
      <c r="B301" s="103">
        <f t="shared" si="26"/>
        <v>44894</v>
      </c>
      <c r="AB301" s="4">
        <f t="shared" si="27"/>
        <v>1.0211496012354551</v>
      </c>
      <c r="AC301" s="4">
        <f t="shared" si="22"/>
        <v>2.2689464023971535</v>
      </c>
      <c r="AF301" s="129">
        <f t="shared" si="28"/>
        <v>57744.52071496706</v>
      </c>
      <c r="AG301" s="130">
        <f t="shared" si="23"/>
        <v>6.926881330419179</v>
      </c>
      <c r="AJ301" s="17">
        <f t="shared" si="17"/>
        <v>45.252190634174042</v>
      </c>
      <c r="AK301" s="18">
        <f t="shared" si="18"/>
        <v>48.932157394843955</v>
      </c>
      <c r="AM301" s="17">
        <f t="shared" si="24"/>
        <v>16.719750349794328</v>
      </c>
      <c r="AN301" s="18">
        <f t="shared" si="25"/>
        <v>21.393486385477839</v>
      </c>
      <c r="AP301" s="111">
        <f t="shared" si="20"/>
        <v>44899</v>
      </c>
      <c r="AQ301" s="112">
        <f t="shared" si="21"/>
        <v>-28.532440284379714</v>
      </c>
      <c r="AR301" s="113">
        <f t="shared" si="29"/>
        <v>-1018.3186201274641</v>
      </c>
    </row>
    <row r="302" spans="2:45" x14ac:dyDescent="0.25">
      <c r="B302" s="103">
        <f t="shared" si="26"/>
        <v>44895</v>
      </c>
      <c r="AB302" s="4">
        <f t="shared" si="27"/>
        <v>1.0089186742874034</v>
      </c>
      <c r="AC302" s="4">
        <f t="shared" si="22"/>
        <v>2.2594730678310979</v>
      </c>
      <c r="AF302" s="129">
        <f t="shared" si="28"/>
        <v>60530.147323057055</v>
      </c>
      <c r="AG302" s="130">
        <f t="shared" si="23"/>
        <v>6.9017891445542698</v>
      </c>
      <c r="AJ302" s="17">
        <f t="shared" si="17"/>
        <v>44.727903460915783</v>
      </c>
      <c r="AK302" s="18">
        <f t="shared" si="18"/>
        <v>48.556617746061661</v>
      </c>
      <c r="AM302" s="17">
        <f t="shared" si="24"/>
        <v>16.526037061539562</v>
      </c>
      <c r="AN302" s="18">
        <f t="shared" si="25"/>
        <v>21.264062831670554</v>
      </c>
      <c r="AP302" s="111">
        <f t="shared" si="20"/>
        <v>44900</v>
      </c>
      <c r="AQ302" s="112">
        <f t="shared" si="21"/>
        <v>-28.201866399376222</v>
      </c>
      <c r="AR302" s="113">
        <f t="shared" si="29"/>
        <v>-1046.5204865268404</v>
      </c>
    </row>
    <row r="303" spans="2:45" x14ac:dyDescent="0.25">
      <c r="B303" s="103">
        <f t="shared" si="26"/>
        <v>44896</v>
      </c>
      <c r="AB303" s="4">
        <f t="shared" si="27"/>
        <v>0.9968342445556535</v>
      </c>
      <c r="AC303" s="4">
        <f t="shared" si="22"/>
        <v>2.2500785107320249</v>
      </c>
      <c r="AF303" s="129">
        <f t="shared" si="28"/>
        <v>63450.154050743186</v>
      </c>
      <c r="AG303" s="130">
        <f t="shared" si="23"/>
        <v>6.8768780922307977</v>
      </c>
      <c r="AJ303" s="17">
        <f t="shared" si="17"/>
        <v>44.209690624307107</v>
      </c>
      <c r="AK303" s="18">
        <f t="shared" si="18"/>
        <v>48.186798503474073</v>
      </c>
      <c r="AM303" s="17">
        <f t="shared" si="24"/>
        <v>16.334568115291191</v>
      </c>
      <c r="AN303" s="18">
        <f t="shared" si="25"/>
        <v>21.136195801244853</v>
      </c>
      <c r="AP303" s="111">
        <f t="shared" si="20"/>
        <v>44901</v>
      </c>
      <c r="AQ303" s="112">
        <f t="shared" si="21"/>
        <v>-27.875122509015917</v>
      </c>
      <c r="AR303" s="113">
        <f t="shared" si="29"/>
        <v>-1074.3956090358563</v>
      </c>
    </row>
    <row r="304" spans="2:45" x14ac:dyDescent="0.25">
      <c r="B304" s="103">
        <f t="shared" si="26"/>
        <v>44897</v>
      </c>
      <c r="AB304" s="4">
        <f t="shared" si="27"/>
        <v>0.98489455735436104</v>
      </c>
      <c r="AC304" s="4">
        <f t="shared" si="22"/>
        <v>2.2407617525332646</v>
      </c>
      <c r="AF304" s="129">
        <f t="shared" si="28"/>
        <v>66511.023466970713</v>
      </c>
      <c r="AG304" s="130">
        <f t="shared" si="23"/>
        <v>6.8521462191731271</v>
      </c>
      <c r="AJ304" s="17">
        <f t="shared" si="17"/>
        <v>43.697481747715479</v>
      </c>
      <c r="AK304" s="18">
        <f t="shared" si="18"/>
        <v>47.822569950934884</v>
      </c>
      <c r="AM304" s="17">
        <f t="shared" si="24"/>
        <v>16.145317508336195</v>
      </c>
      <c r="AN304" s="18">
        <f t="shared" si="25"/>
        <v>21.009857382550333</v>
      </c>
      <c r="AP304" s="111">
        <f t="shared" si="20"/>
        <v>44902</v>
      </c>
      <c r="AQ304" s="112">
        <f t="shared" si="21"/>
        <v>-27.552164239379284</v>
      </c>
      <c r="AR304" s="113">
        <f t="shared" si="29"/>
        <v>-1101.9477732752355</v>
      </c>
    </row>
    <row r="305" spans="2:44" x14ac:dyDescent="0.25">
      <c r="B305" s="103">
        <f t="shared" si="26"/>
        <v>44898</v>
      </c>
      <c r="AB305" s="4">
        <f t="shared" si="27"/>
        <v>0.97309787901461475</v>
      </c>
      <c r="AC305" s="4">
        <f t="shared" si="22"/>
        <v>2.2315218308088727</v>
      </c>
      <c r="AF305" s="129">
        <f t="shared" si="28"/>
        <v>69719.550863282959</v>
      </c>
      <c r="AG305" s="130">
        <f t="shared" si="23"/>
        <v>6.8275915991181675</v>
      </c>
      <c r="AJ305" s="17">
        <f t="shared" si="17"/>
        <v>43.191207269884728</v>
      </c>
      <c r="AK305" s="18">
        <f t="shared" si="18"/>
        <v>47.463806264806522</v>
      </c>
      <c r="AM305" s="17">
        <f t="shared" si="24"/>
        <v>15.958259539226294</v>
      </c>
      <c r="AN305" s="18">
        <f t="shared" si="25"/>
        <v>20.885020327322003</v>
      </c>
      <c r="AP305" s="111">
        <f t="shared" si="20"/>
        <v>44903</v>
      </c>
      <c r="AQ305" s="112">
        <f t="shared" si="21"/>
        <v>-27.232947730658434</v>
      </c>
      <c r="AR305" s="113">
        <f t="shared" si="29"/>
        <v>-1129.1807210058939</v>
      </c>
    </row>
    <row r="306" spans="2:44" x14ac:dyDescent="0.25">
      <c r="B306" s="103">
        <f t="shared" si="26"/>
        <v>44899</v>
      </c>
      <c r="AB306" s="4">
        <f t="shared" si="27"/>
        <v>0.96144249663270731</v>
      </c>
      <c r="AC306" s="4">
        <f t="shared" si="22"/>
        <v>2.2223577989422076</v>
      </c>
      <c r="AF306" s="129">
        <f t="shared" si="28"/>
        <v>73082.859339727089</v>
      </c>
      <c r="AG306" s="130">
        <f t="shared" si="23"/>
        <v>6.803212333315237</v>
      </c>
      <c r="AJ306" s="17">
        <f t="shared" si="17"/>
        <v>42.690798435488134</v>
      </c>
      <c r="AK306" s="18">
        <f t="shared" si="18"/>
        <v>47.11038536903984</v>
      </c>
      <c r="AM306" s="17">
        <f t="shared" si="24"/>
        <v>15.773368804287502</v>
      </c>
      <c r="AN306" s="18">
        <f t="shared" si="25"/>
        <v>20.761658031088082</v>
      </c>
      <c r="AP306" s="111">
        <f t="shared" si="20"/>
        <v>44904</v>
      </c>
      <c r="AQ306" s="112">
        <f t="shared" si="21"/>
        <v>-26.917429631200633</v>
      </c>
      <c r="AR306" s="113">
        <f t="shared" si="29"/>
        <v>-1156.0981506370945</v>
      </c>
    </row>
    <row r="307" spans="2:44" x14ac:dyDescent="0.25">
      <c r="B307" s="103">
        <f t="shared" si="26"/>
        <v>44900</v>
      </c>
      <c r="AB307" s="4">
        <f t="shared" si="27"/>
        <v>0.94992671782141491</v>
      </c>
      <c r="AC307" s="4">
        <f t="shared" si="22"/>
        <v>2.2132687258026471</v>
      </c>
      <c r="AF307" s="129">
        <f t="shared" si="28"/>
        <v>76608.415618511382</v>
      </c>
      <c r="AG307" s="130">
        <f t="shared" si="23"/>
        <v>6.7790065500366214</v>
      </c>
      <c r="AJ307" s="17">
        <f t="shared" si="17"/>
        <v>42.196187285791055</v>
      </c>
      <c r="AK307" s="18">
        <f t="shared" si="18"/>
        <v>46.762188796680491</v>
      </c>
      <c r="AM307" s="17">
        <f t="shared" si="24"/>
        <v>15.590620194170171</v>
      </c>
      <c r="AN307" s="18">
        <f t="shared" si="25"/>
        <v>20.639744514268052</v>
      </c>
      <c r="AP307" s="111">
        <f t="shared" si="20"/>
        <v>44905</v>
      </c>
      <c r="AQ307" s="112">
        <f t="shared" si="21"/>
        <v>-26.605567091620884</v>
      </c>
      <c r="AR307" s="113">
        <f t="shared" si="29"/>
        <v>-1182.7037177287154</v>
      </c>
    </row>
    <row r="308" spans="2:44" x14ac:dyDescent="0.25">
      <c r="B308" s="103">
        <f t="shared" si="26"/>
        <v>44901</v>
      </c>
      <c r="AB308" s="4">
        <f t="shared" si="27"/>
        <v>0.93854887046426083</v>
      </c>
      <c r="AC308" s="4">
        <f t="shared" si="22"/>
        <v>2.2042536954301988</v>
      </c>
      <c r="AF308" s="129">
        <f t="shared" si="28"/>
        <v>80304.04662052315</v>
      </c>
      <c r="AG308" s="130">
        <f t="shared" si="23"/>
        <v>6.7549724040985408</v>
      </c>
      <c r="AJ308" s="17">
        <f t="shared" si="17"/>
        <v>41.707306649421668</v>
      </c>
      <c r="AK308" s="18">
        <f t="shared" si="18"/>
        <v>46.419101557471997</v>
      </c>
      <c r="AM308" s="17">
        <f t="shared" si="24"/>
        <v>15.409988890438948</v>
      </c>
      <c r="AN308" s="18">
        <f t="shared" si="25"/>
        <v>20.519254403932813</v>
      </c>
      <c r="AP308" s="111">
        <f t="shared" si="20"/>
        <v>44906</v>
      </c>
      <c r="AQ308" s="112">
        <f t="shared" si="21"/>
        <v>-26.297317758982722</v>
      </c>
      <c r="AR308" s="113">
        <f t="shared" si="29"/>
        <v>-1209.0010354876981</v>
      </c>
    </row>
    <row r="309" spans="2:44" x14ac:dyDescent="0.25">
      <c r="B309" s="103">
        <f t="shared" si="26"/>
        <v>44902</v>
      </c>
      <c r="AB309" s="4">
        <f t="shared" si="27"/>
        <v>0.92730730247271853</v>
      </c>
      <c r="AC309" s="4">
        <f t="shared" si="22"/>
        <v>2.1953118067277915</v>
      </c>
      <c r="AF309" s="129">
        <f t="shared" si="28"/>
        <v>84177.956841505336</v>
      </c>
      <c r="AG309" s="130">
        <f t="shared" si="23"/>
        <v>6.7311080763922746</v>
      </c>
      <c r="AJ309" s="17">
        <f t="shared" ref="AJ309:AJ372" si="30">$AJ$242*EXP(-$AK$8*(B309-$B$242))</f>
        <v>41.224090133248694</v>
      </c>
      <c r="AK309" s="18">
        <f t="shared" ref="AK309:AK372" si="31">$AK$242/(1+$AK$19*(B309-$B$242))</f>
        <v>46.081012011244567</v>
      </c>
      <c r="AM309" s="17">
        <f t="shared" si="24"/>
        <v>15.231450362202306</v>
      </c>
      <c r="AN309" s="18">
        <f t="shared" si="25"/>
        <v>20.400162916199974</v>
      </c>
      <c r="AP309" s="111">
        <f t="shared" si="20"/>
        <v>44907</v>
      </c>
      <c r="AQ309" s="112">
        <f t="shared" si="21"/>
        <v>-25.992639771046388</v>
      </c>
      <c r="AR309" s="113">
        <f t="shared" si="29"/>
        <v>-1234.9936752587446</v>
      </c>
    </row>
    <row r="310" spans="2:44" x14ac:dyDescent="0.25">
      <c r="B310" s="103">
        <f t="shared" si="26"/>
        <v>44903</v>
      </c>
      <c r="AB310" s="4">
        <f t="shared" si="27"/>
        <v>0.91620038154632699</v>
      </c>
      <c r="AC310" s="4">
        <f t="shared" si="22"/>
        <v>2.186442173161026</v>
      </c>
      <c r="AF310" s="129">
        <f t="shared" si="28"/>
        <v>88238.746566470028</v>
      </c>
      <c r="AG310" s="130">
        <f t="shared" si="23"/>
        <v>6.7074117734251804</v>
      </c>
      <c r="AJ310" s="17">
        <f t="shared" si="30"/>
        <v>40.74647211336476</v>
      </c>
      <c r="AK310" s="18">
        <f t="shared" si="31"/>
        <v>45.747811746796906</v>
      </c>
      <c r="AM310" s="17">
        <f t="shared" si="24"/>
        <v>15.054980362781063</v>
      </c>
      <c r="AN310" s="18">
        <f t="shared" si="25"/>
        <v>20.282445839238708</v>
      </c>
      <c r="AP310" s="111">
        <f t="shared" si="20"/>
        <v>44908</v>
      </c>
      <c r="AQ310" s="112">
        <f t="shared" si="21"/>
        <v>-25.691491750583697</v>
      </c>
      <c r="AR310" s="113">
        <f t="shared" si="29"/>
        <v>-1260.6851670093283</v>
      </c>
    </row>
    <row r="311" spans="2:44" x14ac:dyDescent="0.25">
      <c r="B311" s="103">
        <f t="shared" si="26"/>
        <v>44904</v>
      </c>
      <c r="AB311" s="4">
        <f t="shared" si="27"/>
        <v>0.90522649493567531</v>
      </c>
      <c r="AC311" s="4">
        <f t="shared" si="22"/>
        <v>2.1776439224651716</v>
      </c>
      <c r="AF311" s="129">
        <f t="shared" si="28"/>
        <v>92495.430962784681</v>
      </c>
      <c r="AG311" s="130">
        <f t="shared" si="23"/>
        <v>6.6838817268713795</v>
      </c>
      <c r="AJ311" s="17">
        <f t="shared" si="30"/>
        <v>40.27438772617424</v>
      </c>
      <c r="AK311" s="18">
        <f t="shared" si="31"/>
        <v>45.41939546599496</v>
      </c>
      <c r="AM311" s="17">
        <f t="shared" si="24"/>
        <v>14.880554926415554</v>
      </c>
      <c r="AN311" s="18">
        <f t="shared" si="25"/>
        <v>20.166079516859586</v>
      </c>
      <c r="AP311" s="111">
        <f t="shared" si="20"/>
        <v>44909</v>
      </c>
      <c r="AQ311" s="112">
        <f t="shared" si="21"/>
        <v>-25.393832799758684</v>
      </c>
      <c r="AR311" s="113">
        <f t="shared" si="29"/>
        <v>-1286.078999809087</v>
      </c>
    </row>
    <row r="312" spans="2:44" x14ac:dyDescent="0.25">
      <c r="B312" s="103">
        <f t="shared" si="26"/>
        <v>44905</v>
      </c>
      <c r="AB312" s="4">
        <f t="shared" si="27"/>
        <v>0.89438404920822934</v>
      </c>
      <c r="AC312" s="4">
        <f t="shared" si="22"/>
        <v>2.1689161963592123</v>
      </c>
      <c r="AF312" s="129">
        <f t="shared" si="28"/>
        <v>96957.460094319249</v>
      </c>
      <c r="AG312" s="130">
        <f t="shared" si="23"/>
        <v>6.6605161931318717</v>
      </c>
      <c r="AJ312" s="17">
        <f t="shared" si="30"/>
        <v>39.807772859584404</v>
      </c>
      <c r="AK312" s="18">
        <f t="shared" si="31"/>
        <v>45.095660872827303</v>
      </c>
      <c r="AM312" s="17">
        <f t="shared" si="24"/>
        <v>14.708150365010894</v>
      </c>
      <c r="AN312" s="18">
        <f t="shared" si="25"/>
        <v>20.051040832666132</v>
      </c>
      <c r="AP312" s="111">
        <f t="shared" si="20"/>
        <v>44910</v>
      </c>
      <c r="AQ312" s="112">
        <f t="shared" si="21"/>
        <v>-25.099622494573509</v>
      </c>
      <c r="AR312" s="113">
        <f t="shared" si="29"/>
        <v>-1311.1786223036606</v>
      </c>
    </row>
    <row r="313" spans="2:44" x14ac:dyDescent="0.25">
      <c r="B313" s="103">
        <f t="shared" si="26"/>
        <v>44906</v>
      </c>
      <c r="AB313" s="4">
        <f t="shared" si="27"/>
        <v>0.88367147001695945</v>
      </c>
      <c r="AC313" s="4">
        <f t="shared" si="22"/>
        <v>2.1602581502667406</v>
      </c>
      <c r="AF313" s="129">
        <f t="shared" si="28"/>
        <v>101634.73990108634</v>
      </c>
      <c r="AG313" s="130">
        <f t="shared" si="23"/>
        <v>6.6373134529038351</v>
      </c>
      <c r="AJ313" s="17">
        <f t="shared" si="30"/>
        <v>39.346564144298533</v>
      </c>
      <c r="AK313" s="18">
        <f t="shared" si="31"/>
        <v>44.776508567171589</v>
      </c>
      <c r="AM313" s="17">
        <f t="shared" si="24"/>
        <v>14.537743264920023</v>
      </c>
      <c r="AN313" s="18">
        <f t="shared" si="25"/>
        <v>19.937307194745745</v>
      </c>
      <c r="AP313" s="111">
        <f t="shared" si="20"/>
        <v>44911</v>
      </c>
      <c r="AQ313" s="112">
        <f t="shared" si="21"/>
        <v>-24.808820879378509</v>
      </c>
      <c r="AR313" s="113">
        <f t="shared" si="29"/>
        <v>-1335.9874431830392</v>
      </c>
    </row>
    <row r="314" spans="2:44" x14ac:dyDescent="0.25">
      <c r="B314" s="103">
        <f t="shared" si="26"/>
        <v>44907</v>
      </c>
      <c r="AB314" s="4">
        <f t="shared" si="27"/>
        <v>0.87308720187174516</v>
      </c>
      <c r="AC314" s="4">
        <f t="shared" si="22"/>
        <v>2.1516689530435089</v>
      </c>
      <c r="AF314" s="129">
        <f t="shared" si="28"/>
        <v>106537.65419095055</v>
      </c>
      <c r="AG314" s="130">
        <f t="shared" si="23"/>
        <v>6.6142718107589049</v>
      </c>
      <c r="AJ314" s="17">
        <f t="shared" si="30"/>
        <v>38.890698945210019</v>
      </c>
      <c r="AK314" s="18">
        <f t="shared" si="31"/>
        <v>44.461841943040305</v>
      </c>
      <c r="AM314" s="17">
        <f t="shared" si="24"/>
        <v>14.369310483763936</v>
      </c>
      <c r="AN314" s="18">
        <f t="shared" si="25"/>
        <v>19.824856520878683</v>
      </c>
      <c r="AP314" s="111">
        <f t="shared" si="20"/>
        <v>44912</v>
      </c>
      <c r="AQ314" s="112">
        <f t="shared" si="21"/>
        <v>-24.521388461446083</v>
      </c>
      <c r="AR314" s="113">
        <f t="shared" si="29"/>
        <v>-1360.5088316444853</v>
      </c>
    </row>
    <row r="315" spans="2:44" x14ac:dyDescent="0.25">
      <c r="B315" s="103">
        <f t="shared" si="26"/>
        <v>44908</v>
      </c>
      <c r="AB315" s="4">
        <f t="shared" si="27"/>
        <v>0.8626297079135119</v>
      </c>
      <c r="AC315" s="4">
        <f t="shared" si="22"/>
        <v>2.1431477867114554</v>
      </c>
      <c r="AF315" s="129">
        <f t="shared" si="28"/>
        <v>111677.08769222978</v>
      </c>
      <c r="AG315" s="130">
        <f t="shared" si="23"/>
        <v>6.5913895947301979</v>
      </c>
      <c r="AJ315" s="17">
        <f t="shared" si="30"/>
        <v>38.440115352896065</v>
      </c>
      <c r="AK315" s="18">
        <f t="shared" si="31"/>
        <v>44.151567091087159</v>
      </c>
      <c r="AM315" s="17">
        <f t="shared" si="24"/>
        <v>14.202829147288845</v>
      </c>
      <c r="AN315" s="18">
        <f t="shared" si="25"/>
        <v>19.713667224244809</v>
      </c>
      <c r="AP315" s="111">
        <f t="shared" si="20"/>
        <v>44913</v>
      </c>
      <c r="AQ315" s="112">
        <f t="shared" si="21"/>
        <v>-24.237286205607219</v>
      </c>
      <c r="AR315" s="113">
        <f t="shared" si="29"/>
        <v>-1384.7461178500926</v>
      </c>
    </row>
    <row r="316" spans="2:44" x14ac:dyDescent="0.25">
      <c r="B316" s="103">
        <f t="shared" si="26"/>
        <v>44909</v>
      </c>
      <c r="AB316" s="4">
        <f t="shared" si="27"/>
        <v>0.85229746969107734</v>
      </c>
      <c r="AC316" s="4">
        <f t="shared" si="22"/>
        <v>2.134693846199025</v>
      </c>
      <c r="AF316" s="129">
        <f t="shared" si="28"/>
        <v>117064.45021836538</v>
      </c>
      <c r="AG316" s="130">
        <f t="shared" si="23"/>
        <v>6.5686651559078868</v>
      </c>
      <c r="AJ316" s="17">
        <f t="shared" si="30"/>
        <v>37.994752175209996</v>
      </c>
      <c r="AK316" s="18">
        <f t="shared" si="31"/>
        <v>43.845592705167171</v>
      </c>
      <c r="AM316" s="17">
        <f t="shared" si="24"/>
        <v>14.038276646259677</v>
      </c>
      <c r="AN316" s="18">
        <f t="shared" si="25"/>
        <v>19.603718199608608</v>
      </c>
      <c r="AP316" s="111">
        <f t="shared" si="20"/>
        <v>44914</v>
      </c>
      <c r="AQ316" s="112">
        <f t="shared" si="21"/>
        <v>-23.956475528950321</v>
      </c>
      <c r="AR316" s="113">
        <f t="shared" si="29"/>
        <v>-1408.7025933790428</v>
      </c>
    </row>
    <row r="317" spans="2:44" x14ac:dyDescent="0.25">
      <c r="B317" s="103">
        <f t="shared" si="26"/>
        <v>44910</v>
      </c>
      <c r="AB317" s="4">
        <f t="shared" si="27"/>
        <v>0.84208898694066681</v>
      </c>
      <c r="AC317" s="4">
        <f t="shared" si="22"/>
        <v>2.1263063390876127</v>
      </c>
      <c r="AF317" s="129">
        <f t="shared" si="28"/>
        <v>122711.70199831102</v>
      </c>
      <c r="AG317" s="130">
        <f t="shared" si="23"/>
        <v>6.5460968680431098</v>
      </c>
      <c r="AJ317" s="17">
        <f t="shared" si="30"/>
        <v>37.554548928971009</v>
      </c>
      <c r="AK317" s="18">
        <f t="shared" si="31"/>
        <v>43.54382999275537</v>
      </c>
      <c r="AM317" s="17">
        <f t="shared" si="24"/>
        <v>13.875630633389601</v>
      </c>
      <c r="AN317" s="18">
        <f t="shared" si="25"/>
        <v>19.494988809963996</v>
      </c>
      <c r="AP317" s="111">
        <f t="shared" si="20"/>
        <v>44915</v>
      </c>
      <c r="AQ317" s="112">
        <f t="shared" si="21"/>
        <v>-23.678918295581408</v>
      </c>
      <c r="AR317" s="113">
        <f t="shared" si="29"/>
        <v>-1432.3815116746241</v>
      </c>
    </row>
    <row r="318" spans="2:44" x14ac:dyDescent="0.25">
      <c r="B318" s="103">
        <f t="shared" si="26"/>
        <v>44911</v>
      </c>
      <c r="AB318" s="4">
        <f t="shared" si="27"/>
        <v>0.83200277736807438</v>
      </c>
      <c r="AC318" s="4">
        <f t="shared" si="22"/>
        <v>2.1179844853639591</v>
      </c>
      <c r="AF318" s="129">
        <f t="shared" si="28"/>
        <v>128631.38022887093</v>
      </c>
      <c r="AG318" s="130">
        <f t="shared" si="23"/>
        <v>6.5236831271600151</v>
      </c>
      <c r="AJ318" s="17">
        <f t="shared" si="30"/>
        <v>37.119445831750113</v>
      </c>
      <c r="AK318" s="18">
        <f t="shared" si="31"/>
        <v>43.246192589039453</v>
      </c>
      <c r="AM318" s="17">
        <f t="shared" si="24"/>
        <v>13.714869020305134</v>
      </c>
      <c r="AN318" s="18">
        <f t="shared" si="25"/>
        <v>19.387458873621053</v>
      </c>
      <c r="AP318" s="111">
        <f t="shared" si="20"/>
        <v>44916</v>
      </c>
      <c r="AQ318" s="112">
        <f t="shared" si="21"/>
        <v>-23.404576811444979</v>
      </c>
      <c r="AR318" s="113">
        <f t="shared" si="29"/>
        <v>-1455.786088486069</v>
      </c>
    </row>
    <row r="319" spans="2:44" x14ac:dyDescent="0.25">
      <c r="B319" s="103">
        <f t="shared" si="26"/>
        <v>44912</v>
      </c>
      <c r="AB319" s="4">
        <f t="shared" si="27"/>
        <v>0.82203737643342867</v>
      </c>
      <c r="AC319" s="4">
        <f t="shared" si="22"/>
        <v>2.1097275171783409</v>
      </c>
      <c r="AF319" s="129">
        <f t="shared" si="28"/>
        <v>134836.62690793825</v>
      </c>
      <c r="AG319" s="130">
        <f t="shared" si="23"/>
        <v>6.5014223511757478</v>
      </c>
      <c r="AJ319" s="17">
        <f t="shared" si="30"/>
        <v>36.689383793751354</v>
      </c>
      <c r="AK319" s="18">
        <f t="shared" si="31"/>
        <v>42.952596474511665</v>
      </c>
      <c r="AM319" s="17">
        <f t="shared" si="24"/>
        <v>13.55596997454639</v>
      </c>
      <c r="AN319" s="18">
        <f t="shared" si="25"/>
        <v>19.28110865171783</v>
      </c>
      <c r="AP319" s="111">
        <f t="shared" si="20"/>
        <v>44917</v>
      </c>
      <c r="AQ319" s="112">
        <f t="shared" si="21"/>
        <v>-23.133413819204964</v>
      </c>
      <c r="AR319" s="113">
        <f t="shared" si="29"/>
        <v>-1478.9195023052739</v>
      </c>
    </row>
    <row r="320" spans="2:44" x14ac:dyDescent="0.25">
      <c r="B320" s="103">
        <f t="shared" si="26"/>
        <v>44913</v>
      </c>
      <c r="AB320" s="4">
        <f t="shared" si="27"/>
        <v>0.8121913371385393</v>
      </c>
      <c r="AC320" s="4">
        <f t="shared" si="22"/>
        <v>2.1015346786083922</v>
      </c>
      <c r="AF320" s="129">
        <f t="shared" si="28"/>
        <v>141341.21801042362</v>
      </c>
      <c r="AG320" s="130">
        <f t="shared" si="23"/>
        <v>6.4793129795281974</v>
      </c>
      <c r="AJ320" s="17">
        <f t="shared" si="30"/>
        <v>36.264304409786973</v>
      </c>
      <c r="AK320" s="18">
        <f t="shared" si="31"/>
        <v>42.662959895894943</v>
      </c>
      <c r="AM320" s="17">
        <f t="shared" si="24"/>
        <v>13.398911916602085</v>
      </c>
      <c r="AN320" s="18">
        <f t="shared" si="25"/>
        <v>19.175918836140887</v>
      </c>
      <c r="AP320" s="111">
        <f t="shared" si="20"/>
        <v>44918</v>
      </c>
      <c r="AQ320" s="112">
        <f t="shared" si="21"/>
        <v>-22.865392493184888</v>
      </c>
      <c r="AR320" s="113">
        <f t="shared" si="29"/>
        <v>-1501.7848947984587</v>
      </c>
    </row>
    <row r="321" spans="2:45" x14ac:dyDescent="0.25">
      <c r="B321" s="103">
        <f t="shared" si="26"/>
        <v>44914</v>
      </c>
      <c r="AB321" s="4">
        <f t="shared" si="27"/>
        <v>0.8024632298167883</v>
      </c>
      <c r="AC321" s="4">
        <f t="shared" si="22"/>
        <v>2.0934052254284099</v>
      </c>
      <c r="AF321" s="129">
        <f t="shared" si="28"/>
        <v>148159.59407164587</v>
      </c>
      <c r="AG321" s="130">
        <f t="shared" si="23"/>
        <v>6.4573534728113087</v>
      </c>
      <c r="AJ321" s="17">
        <f t="shared" si="30"/>
        <v>35.844149951345663</v>
      </c>
      <c r="AK321" s="18">
        <f t="shared" si="31"/>
        <v>42.377203290246761</v>
      </c>
      <c r="AM321" s="17">
        <f t="shared" si="24"/>
        <v>13.243673516978918</v>
      </c>
      <c r="AN321" s="18">
        <f t="shared" si="25"/>
        <v>19.071870537839125</v>
      </c>
      <c r="AP321" s="111">
        <f t="shared" si="20"/>
        <v>44919</v>
      </c>
      <c r="AQ321" s="112">
        <f t="shared" si="21"/>
        <v>-22.600476434366747</v>
      </c>
      <c r="AR321" s="113">
        <f t="shared" si="29"/>
        <v>-1524.3853712328255</v>
      </c>
    </row>
    <row r="322" spans="2:45" x14ac:dyDescent="0.25">
      <c r="B322" s="103">
        <f t="shared" si="26"/>
        <v>44915</v>
      </c>
      <c r="AB322" s="4">
        <f t="shared" si="27"/>
        <v>0.79285164192554103</v>
      </c>
      <c r="AC322" s="4">
        <f t="shared" si="22"/>
        <v>2.0853384248839912</v>
      </c>
      <c r="AF322" s="129">
        <f t="shared" si="28"/>
        <v>155306.89224608231</v>
      </c>
      <c r="AG322" s="130">
        <f t="shared" si="23"/>
        <v>6.4355423124177795</v>
      </c>
      <c r="AJ322" s="17">
        <f t="shared" si="30"/>
        <v>35.428863358752636</v>
      </c>
      <c r="AK322" s="18">
        <f t="shared" si="31"/>
        <v>42.095249212092909</v>
      </c>
      <c r="AM322" s="17">
        <f t="shared" si="24"/>
        <v>13.090233693304864</v>
      </c>
      <c r="AN322" s="18">
        <f t="shared" si="25"/>
        <v>18.968945275515999</v>
      </c>
      <c r="AP322" s="111">
        <f t="shared" si="20"/>
        <v>44920</v>
      </c>
      <c r="AQ322" s="112">
        <f t="shared" si="21"/>
        <v>-22.338629665447773</v>
      </c>
      <c r="AR322" s="113">
        <f t="shared" si="29"/>
        <v>-1546.7240008982733</v>
      </c>
    </row>
    <row r="323" spans="2:45" x14ac:dyDescent="0.25">
      <c r="B323" s="103">
        <f t="shared" si="26"/>
        <v>44916</v>
      </c>
      <c r="AB323" s="4">
        <f t="shared" si="27"/>
        <v>0.78335517784104136</v>
      </c>
      <c r="AC323" s="4">
        <f t="shared" si="22"/>
        <v>2.0773335554718635</v>
      </c>
      <c r="AF323" s="129">
        <f t="shared" si="28"/>
        <v>162798.97991264975</v>
      </c>
      <c r="AG323" s="130">
        <f t="shared" si="23"/>
        <v>6.4138780001889888</v>
      </c>
      <c r="AJ323" s="17">
        <f t="shared" si="30"/>
        <v>35.018388233420566</v>
      </c>
      <c r="AK323" s="18">
        <f t="shared" si="31"/>
        <v>41.817022263450831</v>
      </c>
      <c r="AM323" s="17">
        <f t="shared" si="24"/>
        <v>12.938571607466088</v>
      </c>
      <c r="AN323" s="18">
        <f t="shared" si="25"/>
        <v>18.867124964685935</v>
      </c>
      <c r="AP323" s="111">
        <f t="shared" si="20"/>
        <v>44921</v>
      </c>
      <c r="AQ323" s="112">
        <f t="shared" si="21"/>
        <v>-22.079816625954479</v>
      </c>
      <c r="AR323" s="113">
        <f t="shared" si="29"/>
        <v>-1568.8038175242277</v>
      </c>
    </row>
    <row r="324" spans="2:45" x14ac:dyDescent="0.25">
      <c r="B324" s="103">
        <f t="shared" si="26"/>
        <v>44917</v>
      </c>
      <c r="AB324" s="4">
        <f t="shared" si="27"/>
        <v>0.77397245865576259</v>
      </c>
      <c r="AC324" s="4">
        <f t="shared" si="22"/>
        <v>2.0693899067247652</v>
      </c>
      <c r="AF324" s="129">
        <f t="shared" si="28"/>
        <v>170652.48990112284</v>
      </c>
      <c r="AG324" s="130">
        <f t="shared" si="23"/>
        <v>6.3923590580719587</v>
      </c>
      <c r="AJ324" s="17">
        <f t="shared" si="30"/>
        <v>34.612668830190273</v>
      </c>
      <c r="AK324" s="18">
        <f t="shared" si="31"/>
        <v>41.542449026609837</v>
      </c>
      <c r="AM324" s="17">
        <f t="shared" si="24"/>
        <v>12.788666662776954</v>
      </c>
      <c r="AN324" s="18">
        <f t="shared" si="25"/>
        <v>18.766391907081299</v>
      </c>
      <c r="AP324" s="111">
        <f t="shared" si="20"/>
        <v>44922</v>
      </c>
      <c r="AQ324" s="112">
        <f t="shared" si="21"/>
        <v>-21.824002167413319</v>
      </c>
      <c r="AR324" s="113">
        <f t="shared" si="29"/>
        <v>-1590.627819691641</v>
      </c>
    </row>
    <row r="325" spans="2:45" x14ac:dyDescent="0.25">
      <c r="B325" s="103">
        <f t="shared" si="26"/>
        <v>44918</v>
      </c>
      <c r="AB325" s="4">
        <f t="shared" si="27"/>
        <v>0.76470212197818921</v>
      </c>
      <c r="AC325" s="4">
        <f t="shared" si="22"/>
        <v>2.0615067790012405</v>
      </c>
      <c r="AF325" s="129">
        <f t="shared" si="28"/>
        <v>178884.85741789365</v>
      </c>
      <c r="AG325" s="130">
        <f t="shared" si="23"/>
        <v>6.3709840277832095</v>
      </c>
      <c r="AJ325" s="17">
        <f t="shared" si="30"/>
        <v>34.211650049760216</v>
      </c>
      <c r="AK325" s="18">
        <f t="shared" si="31"/>
        <v>41.271457999542228</v>
      </c>
      <c r="AM325" s="17">
        <f t="shared" si="24"/>
        <v>12.640498501182895</v>
      </c>
      <c r="AN325" s="18">
        <f t="shared" si="25"/>
        <v>18.666728780396905</v>
      </c>
      <c r="AP325" s="111">
        <f t="shared" si="20"/>
        <v>44923</v>
      </c>
      <c r="AQ325" s="112">
        <f t="shared" si="21"/>
        <v>-21.571151548577319</v>
      </c>
      <c r="AR325" s="113">
        <f t="shared" si="29"/>
        <v>-1612.1989712402183</v>
      </c>
    </row>
    <row r="326" spans="2:45" x14ac:dyDescent="0.25">
      <c r="B326" s="103">
        <f t="shared" si="26"/>
        <v>44919</v>
      </c>
      <c r="AB326" s="4">
        <f t="shared" si="27"/>
        <v>0.75554282173499343</v>
      </c>
      <c r="AC326" s="4">
        <f t="shared" si="22"/>
        <v>2.0536834832802255</v>
      </c>
      <c r="AF326" s="129">
        <f t="shared" si="28"/>
        <v>187514.35875304826</v>
      </c>
      <c r="AG326" s="130">
        <f t="shared" si="23"/>
        <v>6.3497514704793243</v>
      </c>
      <c r="AJ326" s="17">
        <f t="shared" si="30"/>
        <v>33.815277431203626</v>
      </c>
      <c r="AK326" s="18">
        <f t="shared" si="31"/>
        <v>41.00397953382604</v>
      </c>
      <c r="AM326" s="17">
        <f t="shared" si="24"/>
        <v>12.494047000495641</v>
      </c>
      <c r="AN326" s="18">
        <f t="shared" si="25"/>
        <v>18.568118628359588</v>
      </c>
      <c r="AP326" s="111">
        <f t="shared" si="20"/>
        <v>44924</v>
      </c>
      <c r="AQ326" s="112">
        <f t="shared" si="21"/>
        <v>-21.321230430707985</v>
      </c>
      <c r="AR326" s="113">
        <f t="shared" si="29"/>
        <v>-1633.5202016709263</v>
      </c>
    </row>
    <row r="327" spans="2:45" x14ac:dyDescent="0.25">
      <c r="B327" s="103">
        <f t="shared" si="26"/>
        <v>44920</v>
      </c>
      <c r="AB327" s="4">
        <f t="shared" si="27"/>
        <v>0.74649322797558271</v>
      </c>
      <c r="AC327" s="4">
        <f t="shared" si="22"/>
        <v>2.0459193409602907</v>
      </c>
      <c r="AF327" s="129">
        <f t="shared" si="28"/>
        <v>196560.15185469633</v>
      </c>
      <c r="AG327" s="130">
        <f t="shared" si="23"/>
        <v>6.3286599664340883</v>
      </c>
      <c r="AJ327" s="17">
        <f t="shared" si="30"/>
        <v>33.423497144572352</v>
      </c>
      <c r="AK327" s="18">
        <f t="shared" si="31"/>
        <v>40.739945774966102</v>
      </c>
      <c r="AM327" s="17">
        <f t="shared" si="24"/>
        <v>12.349292271660506</v>
      </c>
      <c r="AN327" s="18">
        <f t="shared" si="25"/>
        <v>18.470544851110905</v>
      </c>
      <c r="AP327" s="111">
        <f t="shared" si="20"/>
        <v>44925</v>
      </c>
      <c r="AQ327" s="112">
        <f t="shared" si="21"/>
        <v>-21.074204872911846</v>
      </c>
      <c r="AR327" s="113">
        <f t="shared" si="29"/>
        <v>-1654.5944065438382</v>
      </c>
    </row>
    <row r="328" spans="2:45" x14ac:dyDescent="0.25">
      <c r="B328" s="103">
        <f t="shared" si="26"/>
        <v>44921</v>
      </c>
      <c r="AB328" s="4">
        <f t="shared" si="27"/>
        <v>0.73755202667898712</v>
      </c>
      <c r="AC328" s="4">
        <f t="shared" si="22"/>
        <v>2.0382136836634195</v>
      </c>
      <c r="AF328" s="129">
        <f t="shared" si="28"/>
        <v>206042.31886062547</v>
      </c>
      <c r="AG328" s="130">
        <f t="shared" si="23"/>
        <v>6.3077081147220424</v>
      </c>
      <c r="AJ328" s="17">
        <f t="shared" si="30"/>
        <v>33.036255983586436</v>
      </c>
      <c r="AK328" s="18">
        <f t="shared" si="31"/>
        <v>40.47929060500617</v>
      </c>
      <c r="AM328" s="17">
        <f t="shared" si="24"/>
        <v>12.206214656055318</v>
      </c>
      <c r="AN328" s="18">
        <f t="shared" si="25"/>
        <v>18.373991195891417</v>
      </c>
      <c r="AP328" s="111">
        <f t="shared" si="20"/>
        <v>44926</v>
      </c>
      <c r="AQ328" s="112">
        <f t="shared" si="21"/>
        <v>-20.83004132753112</v>
      </c>
      <c r="AR328" s="113">
        <f t="shared" si="29"/>
        <v>-1675.4244478713692</v>
      </c>
      <c r="AS328" s="110">
        <f>AVERAGE(AQ298:AQ328)</f>
        <v>-24.943806732655322</v>
      </c>
    </row>
    <row r="329" spans="2:45" x14ac:dyDescent="0.25">
      <c r="B329" s="103">
        <f t="shared" si="26"/>
        <v>44922</v>
      </c>
      <c r="AB329" s="4">
        <f t="shared" si="27"/>
        <v>0.72871791956306209</v>
      </c>
      <c r="AC329" s="4">
        <f t="shared" si="22"/>
        <v>2.0305658530432078</v>
      </c>
      <c r="AF329" s="129">
        <f t="shared" si="28"/>
        <v>215981.91068170633</v>
      </c>
      <c r="AG329" s="130">
        <f t="shared" si="23"/>
        <v>6.2868945329082964</v>
      </c>
      <c r="AJ329" s="17">
        <f t="shared" si="30"/>
        <v>32.653501358408349</v>
      </c>
      <c r="AK329" s="18">
        <f t="shared" si="31"/>
        <v>40.221949587329902</v>
      </c>
      <c r="AM329" s="17">
        <f t="shared" si="24"/>
        <v>12.064794722820665</v>
      </c>
      <c r="AN329" s="18">
        <f t="shared" si="25"/>
        <v>18.278441748015691</v>
      </c>
      <c r="AP329" s="111">
        <f t="shared" si="20"/>
        <v>44927</v>
      </c>
      <c r="AQ329" s="112">
        <f t="shared" si="21"/>
        <v>-20.588706635587684</v>
      </c>
      <c r="AR329" s="113">
        <f t="shared" si="29"/>
        <v>-1696.0131545069569</v>
      </c>
    </row>
    <row r="330" spans="2:45" x14ac:dyDescent="0.25">
      <c r="B330" s="103">
        <f t="shared" si="26"/>
        <v>44923</v>
      </c>
      <c r="AB330" s="4">
        <f t="shared" si="27"/>
        <v>0.71998962389597432</v>
      </c>
      <c r="AC330" s="4">
        <f t="shared" si="22"/>
        <v>2.0229752005973616</v>
      </c>
      <c r="AF330" s="129">
        <f t="shared" si="28"/>
        <v>226400.99373602521</v>
      </c>
      <c r="AG330" s="130">
        <f t="shared" si="23"/>
        <v>6.2662178567444586</v>
      </c>
      <c r="AJ330" s="17">
        <f t="shared" si="30"/>
        <v>32.275181288500924</v>
      </c>
      <c r="AK330" s="18">
        <f t="shared" si="31"/>
        <v>39.967859913554243</v>
      </c>
      <c r="AM330" s="17">
        <f t="shared" si="24"/>
        <v>11.925013266221034</v>
      </c>
      <c r="AN330" s="18">
        <f t="shared" si="25"/>
        <v>18.183880922127425</v>
      </c>
      <c r="AP330" s="111">
        <f t="shared" si="20"/>
        <v>44928</v>
      </c>
      <c r="AQ330" s="112">
        <f t="shared" si="21"/>
        <v>-20.350168022279888</v>
      </c>
      <c r="AR330" s="113">
        <f t="shared" si="29"/>
        <v>-1716.3633225292367</v>
      </c>
    </row>
    <row r="331" spans="2:45" x14ac:dyDescent="0.25">
      <c r="B331" s="103">
        <f t="shared" si="26"/>
        <v>44924</v>
      </c>
      <c r="AB331" s="4">
        <f t="shared" si="27"/>
        <v>0.71136587230994597</v>
      </c>
      <c r="AC331" s="4">
        <f t="shared" si="22"/>
        <v>2.0154410874843864</v>
      </c>
      <c r="AF331" s="129">
        <f t="shared" si="28"/>
        <v>237322.69893749591</v>
      </c>
      <c r="AG331" s="130">
        <f t="shared" si="23"/>
        <v>6.2456767398705635</v>
      </c>
      <c r="AJ331" s="17">
        <f t="shared" si="30"/>
        <v>31.901244395568121</v>
      </c>
      <c r="AK331" s="18">
        <f t="shared" si="31"/>
        <v>39.716960352422902</v>
      </c>
      <c r="AM331" s="17">
        <f t="shared" si="24"/>
        <v>11.786851303036592</v>
      </c>
      <c r="AN331" s="18">
        <f t="shared" si="25"/>
        <v>18.090293453724602</v>
      </c>
      <c r="AP331" s="111">
        <f t="shared" si="20"/>
        <v>44929</v>
      </c>
      <c r="AQ331" s="112">
        <f t="shared" si="21"/>
        <v>-20.114393092531529</v>
      </c>
      <c r="AR331" s="113">
        <f t="shared" si="29"/>
        <v>-1736.4777156217683</v>
      </c>
    </row>
    <row r="332" spans="2:45" x14ac:dyDescent="0.25">
      <c r="B332" s="103">
        <f t="shared" si="26"/>
        <v>44925</v>
      </c>
      <c r="AB332" s="4">
        <f t="shared" si="27"/>
        <v>0.70284541261722977</v>
      </c>
      <c r="AC332" s="4">
        <f t="shared" si="22"/>
        <v>2.0079628843443582</v>
      </c>
      <c r="AF332" s="129">
        <f t="shared" si="28"/>
        <v>248771.27304770873</v>
      </c>
      <c r="AG332" s="130">
        <f t="shared" si="23"/>
        <v>6.2252698535228275</v>
      </c>
      <c r="AJ332" s="17">
        <f t="shared" si="30"/>
        <v>31.531639896577467</v>
      </c>
      <c r="AK332" s="18">
        <f t="shared" si="31"/>
        <v>39.46919120061289</v>
      </c>
      <c r="AM332" s="17">
        <f t="shared" si="24"/>
        <v>11.650290069985086</v>
      </c>
      <c r="AN332" s="18">
        <f t="shared" si="25"/>
        <v>17.997664390945019</v>
      </c>
      <c r="AP332" s="111">
        <f t="shared" si="20"/>
        <v>44930</v>
      </c>
      <c r="AQ332" s="112">
        <f t="shared" si="21"/>
        <v>-19.88134982659238</v>
      </c>
      <c r="AR332" s="113">
        <f t="shared" si="29"/>
        <v>-1756.3590654483608</v>
      </c>
    </row>
    <row r="333" spans="2:45" x14ac:dyDescent="0.25">
      <c r="B333" s="103">
        <f t="shared" si="26"/>
        <v>44926</v>
      </c>
      <c r="AB333" s="4">
        <f t="shared" si="27"/>
        <v>0.69442700762828991</v>
      </c>
      <c r="AC333" s="4">
        <f t="shared" si="22"/>
        <v>2.0005399711236689</v>
      </c>
      <c r="AF333" s="129">
        <f t="shared" si="28"/>
        <v>260772.13250502001</v>
      </c>
      <c r="AG333" s="130">
        <f t="shared" si="23"/>
        <v>6.2049958862471151</v>
      </c>
      <c r="AJ333" s="17">
        <f t="shared" si="30"/>
        <v>31.16631759686344</v>
      </c>
      <c r="AK333" s="18">
        <f t="shared" si="31"/>
        <v>39.224494235370891</v>
      </c>
      <c r="AM333" s="17">
        <f t="shared" si="24"/>
        <v>11.515311021173725</v>
      </c>
      <c r="AN333" s="18">
        <f t="shared" si="25"/>
        <v>17.905979086602912</v>
      </c>
      <c r="AP333" s="111">
        <f t="shared" si="20"/>
        <v>44931</v>
      </c>
      <c r="AQ333" s="112">
        <f t="shared" si="21"/>
        <v>-19.651006575689713</v>
      </c>
      <c r="AR333" s="113">
        <f t="shared" si="29"/>
        <v>-1776.0100720240505</v>
      </c>
    </row>
    <row r="334" spans="2:45" x14ac:dyDescent="0.25">
      <c r="B334" s="103">
        <f t="shared" si="26"/>
        <v>44927</v>
      </c>
      <c r="AB334" s="4">
        <f t="shared" si="27"/>
        <v>0.68610943497215848</v>
      </c>
      <c r="AC334" s="4">
        <f t="shared" si="22"/>
        <v>1.9931717369036432</v>
      </c>
      <c r="AF334" s="129">
        <f t="shared" si="28"/>
        <v>273351.91985038627</v>
      </c>
      <c r="AG334" s="130">
        <f t="shared" si="23"/>
        <v>6.1848535436179946</v>
      </c>
      <c r="AJ334" s="17">
        <f t="shared" si="30"/>
        <v>30.805227883310678</v>
      </c>
      <c r="AK334" s="18">
        <f t="shared" si="31"/>
        <v>38.982812668900657</v>
      </c>
      <c r="AM334" s="17">
        <f t="shared" si="24"/>
        <v>11.381895825580484</v>
      </c>
      <c r="AN334" s="18">
        <f t="shared" si="25"/>
        <v>17.815223190467719</v>
      </c>
      <c r="AP334" s="111">
        <f t="shared" si="20"/>
        <v>44932</v>
      </c>
      <c r="AQ334" s="112">
        <f t="shared" si="21"/>
        <v>-19.423332057730192</v>
      </c>
      <c r="AR334" s="113">
        <f t="shared" si="29"/>
        <v>-1795.4334040817807</v>
      </c>
    </row>
    <row r="335" spans="2:45" x14ac:dyDescent="0.25">
      <c r="B335" s="103">
        <f t="shared" si="26"/>
        <v>44928</v>
      </c>
      <c r="AB335" s="4">
        <f t="shared" si="27"/>
        <v>0.67789148691894452</v>
      </c>
      <c r="AC335" s="4">
        <f t="shared" si="22"/>
        <v>1.9858575797329339</v>
      </c>
      <c r="AF335" s="129">
        <f t="shared" si="28"/>
        <v>286538.56287520844</v>
      </c>
      <c r="AG335" s="130">
        <f t="shared" si="23"/>
        <v>6.1648415479632455</v>
      </c>
      <c r="AJ335" s="17">
        <f t="shared" si="30"/>
        <v>30.448321717616228</v>
      </c>
      <c r="AK335" s="18">
        <f t="shared" si="31"/>
        <v>38.744091104426296</v>
      </c>
      <c r="AM335" s="17">
        <f t="shared" si="24"/>
        <v>11.250026364564667</v>
      </c>
      <c r="AN335" s="18">
        <f t="shared" si="25"/>
        <v>17.72538264177652</v>
      </c>
      <c r="AP335" s="111">
        <f t="shared" si="20"/>
        <v>44933</v>
      </c>
      <c r="AQ335" s="112">
        <f t="shared" si="21"/>
        <v>-19.198295353051563</v>
      </c>
      <c r="AR335" s="113">
        <f t="shared" si="29"/>
        <v>-1814.6316994348324</v>
      </c>
    </row>
    <row r="336" spans="2:45" x14ac:dyDescent="0.25">
      <c r="B336" s="103">
        <f t="shared" si="26"/>
        <v>44929</v>
      </c>
      <c r="AB336" s="4">
        <f t="shared" si="27"/>
        <v>0.66977197020446866</v>
      </c>
      <c r="AC336" s="4">
        <f t="shared" si="22"/>
        <v>1.9785969064635869</v>
      </c>
      <c r="AF336" s="129">
        <f t="shared" si="28"/>
        <v>300361.33662250469</v>
      </c>
      <c r="AG336" s="130">
        <f t="shared" si="23"/>
        <v>6.1449586380936934</v>
      </c>
      <c r="AJ336" s="17">
        <f t="shared" si="30"/>
        <v>30.095550629629795</v>
      </c>
      <c r="AK336" s="18">
        <f t="shared" si="31"/>
        <v>38.508275493860111</v>
      </c>
      <c r="AM336" s="17">
        <f t="shared" si="24"/>
        <v>11.119684729406254</v>
      </c>
      <c r="AN336" s="18">
        <f t="shared" si="25"/>
        <v>17.636443661971828</v>
      </c>
      <c r="AP336" s="111">
        <f t="shared" ref="AP336:AP399" si="32">AP335+$C$212</f>
        <v>44934</v>
      </c>
      <c r="AQ336" s="112">
        <f t="shared" ref="AQ336:AQ399" si="33">AM336-AJ336</f>
        <v>-18.975865900223539</v>
      </c>
      <c r="AR336" s="113">
        <f t="shared" si="29"/>
        <v>-1833.6075653350558</v>
      </c>
    </row>
    <row r="337" spans="2:44" x14ac:dyDescent="0.25">
      <c r="B337" s="103">
        <f t="shared" si="26"/>
        <v>44930</v>
      </c>
      <c r="AB337" s="4">
        <f t="shared" si="27"/>
        <v>0.66174970585699966</v>
      </c>
      <c r="AC337" s="4">
        <f t="shared" si="22"/>
        <v>1.9713891325906954</v>
      </c>
      <c r="AF337" s="129">
        <f t="shared" si="28"/>
        <v>314850.92837904789</v>
      </c>
      <c r="AG337" s="130">
        <f t="shared" si="23"/>
        <v>6.1252035690382556</v>
      </c>
      <c r="AJ337" s="17">
        <f t="shared" si="30"/>
        <v>29.746866710771211</v>
      </c>
      <c r="AK337" s="18">
        <f t="shared" si="31"/>
        <v>38.275313097007</v>
      </c>
      <c r="AM337" s="17">
        <f t="shared" si="24"/>
        <v>10.990853218873793</v>
      </c>
      <c r="AN337" s="18">
        <f t="shared" si="25"/>
        <v>17.548392747657001</v>
      </c>
      <c r="AP337" s="111">
        <f t="shared" si="32"/>
        <v>44935</v>
      </c>
      <c r="AQ337" s="112">
        <f t="shared" si="33"/>
        <v>-18.75601349189742</v>
      </c>
      <c r="AR337" s="113">
        <f t="shared" si="29"/>
        <v>-1852.3635788269532</v>
      </c>
    </row>
    <row r="338" spans="2:44" x14ac:dyDescent="0.25">
      <c r="B338" s="103">
        <f t="shared" si="26"/>
        <v>44931</v>
      </c>
      <c r="AB338" s="4">
        <f t="shared" si="27"/>
        <v>0.653823529026064</v>
      </c>
      <c r="AC338" s="4">
        <f t="shared" si="22"/>
        <v>1.9642336820955433</v>
      </c>
      <c r="AF338" s="129">
        <f t="shared" si="28"/>
        <v>330039.50580276147</v>
      </c>
      <c r="AG338" s="130">
        <f t="shared" si="23"/>
        <v>6.1055751117840851</v>
      </c>
      <c r="AJ338" s="17">
        <f t="shared" si="30"/>
        <v>29.402222607524141</v>
      </c>
      <c r="AK338" s="18">
        <f t="shared" si="31"/>
        <v>38.045152442240735</v>
      </c>
      <c r="AM338" s="17">
        <f t="shared" si="24"/>
        <v>10.863514336820467</v>
      </c>
      <c r="AN338" s="18">
        <f t="shared" si="25"/>
        <v>17.461216663761544</v>
      </c>
      <c r="AP338" s="111">
        <f t="shared" si="32"/>
        <v>44936</v>
      </c>
      <c r="AQ338" s="112">
        <f t="shared" si="33"/>
        <v>-18.538708270703673</v>
      </c>
      <c r="AR338" s="113">
        <f t="shared" si="29"/>
        <v>-1870.9022870976569</v>
      </c>
    </row>
    <row r="339" spans="2:44" x14ac:dyDescent="0.25">
      <c r="B339" s="103">
        <f t="shared" si="26"/>
        <v>44932</v>
      </c>
      <c r="AB339" s="4">
        <f t="shared" si="27"/>
        <v>0.64599228881330817</v>
      </c>
      <c r="AC339" s="4">
        <f t="shared" si="22"/>
        <v>1.9571299872921517</v>
      </c>
      <c r="AF339" s="129">
        <f t="shared" si="28"/>
        <v>345960.78833661671</v>
      </c>
      <c r="AG339" s="130">
        <f t="shared" si="23"/>
        <v>6.0860720530216996</v>
      </c>
      <c r="AJ339" s="17">
        <f t="shared" si="30"/>
        <v>29.061571515005149</v>
      </c>
      <c r="AK339" s="18">
        <f t="shared" si="31"/>
        <v>37.817743288590599</v>
      </c>
      <c r="AM339" s="17">
        <f t="shared" si="24"/>
        <v>10.737650789807981</v>
      </c>
      <c r="AN339" s="18">
        <f t="shared" si="25"/>
        <v>17.374902436909199</v>
      </c>
      <c r="AP339" s="111">
        <f t="shared" si="32"/>
        <v>44937</v>
      </c>
      <c r="AQ339" s="112">
        <f t="shared" si="33"/>
        <v>-18.323920725197169</v>
      </c>
      <c r="AR339" s="113">
        <f t="shared" si="29"/>
        <v>-1889.2262078228541</v>
      </c>
    </row>
    <row r="340" spans="2:44" x14ac:dyDescent="0.25">
      <c r="B340" s="103">
        <f t="shared" si="26"/>
        <v>44933</v>
      </c>
      <c r="AB340" s="4">
        <f t="shared" si="27"/>
        <v>0.63825484810538358</v>
      </c>
      <c r="AC340" s="4">
        <f t="shared" ref="AC340:AC403" si="34">$AC$15/(1+$AC$19*(B340-$AA$15))</f>
        <v>1.9500774886771459</v>
      </c>
      <c r="AF340" s="129">
        <f t="shared" si="28"/>
        <v>362650.12206757418</v>
      </c>
      <c r="AG340" s="130">
        <f t="shared" ref="AG340:AG403" si="35">$AG$15/(1+$AG$19*(B340-$AE$15))</f>
        <v>6.0666931948949605</v>
      </c>
      <c r="AJ340" s="17">
        <f t="shared" si="30"/>
        <v>28.724867170607329</v>
      </c>
      <c r="AK340" s="18">
        <f t="shared" si="31"/>
        <v>37.593036589179611</v>
      </c>
      <c r="AM340" s="17">
        <f t="shared" ref="AM340:AM403" si="36">$AJ$207*EXP(-$AK$8*(B345-$B$212))</f>
        <v>10.613245484758037</v>
      </c>
      <c r="AN340" s="18">
        <f t="shared" ref="AN340:AN403" si="37">$AK$207/(1+$AK$19*(B345-$B$212))</f>
        <v>17.289437348981703</v>
      </c>
      <c r="AP340" s="111">
        <f t="shared" si="32"/>
        <v>44938</v>
      </c>
      <c r="AQ340" s="112">
        <f t="shared" si="33"/>
        <v>-18.111621685849293</v>
      </c>
      <c r="AR340" s="113">
        <f t="shared" si="29"/>
        <v>-1907.3378295087034</v>
      </c>
    </row>
    <row r="341" spans="2:44" x14ac:dyDescent="0.25">
      <c r="B341" s="103">
        <f t="shared" si="26"/>
        <v>44934</v>
      </c>
      <c r="AB341" s="4">
        <f t="shared" si="27"/>
        <v>0.63061008340883762</v>
      </c>
      <c r="AC341" s="4">
        <f t="shared" si="34"/>
        <v>1.9430756347828539</v>
      </c>
      <c r="AF341" s="129">
        <f t="shared" si="28"/>
        <v>380144.55819676135</v>
      </c>
      <c r="AG341" s="130">
        <f t="shared" si="35"/>
        <v>6.047437354755842</v>
      </c>
      <c r="AJ341" s="17">
        <f t="shared" si="30"/>
        <v>28.392063847717502</v>
      </c>
      <c r="AK341" s="18">
        <f t="shared" si="31"/>
        <v>37.370984455958549</v>
      </c>
      <c r="AM341" s="17">
        <f t="shared" si="36"/>
        <v>10.490281526630943</v>
      </c>
      <c r="AN341" s="18">
        <f t="shared" si="37"/>
        <v>17.204808930871618</v>
      </c>
      <c r="AP341" s="111">
        <f t="shared" si="32"/>
        <v>44939</v>
      </c>
      <c r="AQ341" s="112">
        <f t="shared" si="33"/>
        <v>-17.901782321086557</v>
      </c>
      <c r="AR341" s="113">
        <f t="shared" si="29"/>
        <v>-1925.23961182979</v>
      </c>
    </row>
    <row r="342" spans="2:44" x14ac:dyDescent="0.25">
      <c r="B342" s="103">
        <f t="shared" ref="B342:B405" si="38">B341+$C$212</f>
        <v>44935</v>
      </c>
      <c r="AB342" s="4">
        <f t="shared" ref="AB342:AB405" si="39">$AC$4*EXP(-$AC$8*(B342-$AA$4))</f>
        <v>0.62305688468697895</v>
      </c>
      <c r="AC342" s="4">
        <f t="shared" si="34"/>
        <v>1.9361238820335593</v>
      </c>
      <c r="AF342" s="129">
        <f t="shared" si="28"/>
        <v>398482.9352950934</v>
      </c>
      <c r="AG342" s="130">
        <f t="shared" si="35"/>
        <v>6.0283033649238238</v>
      </c>
      <c r="AJ342" s="17">
        <f t="shared" si="30"/>
        <v>28.063116349506309</v>
      </c>
      <c r="AK342" s="18">
        <f t="shared" si="31"/>
        <v>37.151540125682494</v>
      </c>
      <c r="AM342" s="17">
        <f t="shared" si="36"/>
        <v>10.368742216131196</v>
      </c>
      <c r="AN342" s="18">
        <f t="shared" si="37"/>
        <v>17.121004956417707</v>
      </c>
      <c r="AP342" s="111">
        <f t="shared" si="32"/>
        <v>44940</v>
      </c>
      <c r="AQ342" s="112">
        <f t="shared" si="33"/>
        <v>-17.694374133375113</v>
      </c>
      <c r="AR342" s="113">
        <f t="shared" si="29"/>
        <v>-1942.933985963165</v>
      </c>
    </row>
    <row r="343" spans="2:44" x14ac:dyDescent="0.25">
      <c r="B343" s="103">
        <f t="shared" si="38"/>
        <v>44936</v>
      </c>
      <c r="AB343" s="4">
        <f t="shared" si="39"/>
        <v>0.61559415519869742</v>
      </c>
      <c r="AC343" s="4">
        <f t="shared" si="34"/>
        <v>1.9292216946048304</v>
      </c>
      <c r="AF343" s="129">
        <f t="shared" ref="AF343:AF406" si="40">$AG$4*EXP(-$AG$8*(B343-$AE$4))</f>
        <v>417705.96552694886</v>
      </c>
      <c r="AG343" s="130">
        <f t="shared" si="35"/>
        <v>6.0092900724498683</v>
      </c>
      <c r="AJ343" s="17">
        <f t="shared" si="30"/>
        <v>27.737980002790106</v>
      </c>
      <c r="AK343" s="18">
        <f t="shared" si="31"/>
        <v>36.934657927079066</v>
      </c>
      <c r="AM343" s="17">
        <f t="shared" si="36"/>
        <v>10.24861104743958</v>
      </c>
      <c r="AN343" s="18">
        <f t="shared" si="37"/>
        <v>17.03801343651671</v>
      </c>
      <c r="AP343" s="111">
        <f t="shared" si="32"/>
        <v>44941</v>
      </c>
      <c r="AQ343" s="112">
        <f t="shared" si="33"/>
        <v>-17.489368955350528</v>
      </c>
      <c r="AR343" s="113">
        <f t="shared" si="29"/>
        <v>-1960.4233549185155</v>
      </c>
    </row>
    <row r="344" spans="2:44" x14ac:dyDescent="0.25">
      <c r="B344" s="103">
        <f t="shared" si="38"/>
        <v>44937</v>
      </c>
      <c r="AB344" s="4">
        <f t="shared" si="39"/>
        <v>0.60822081133921457</v>
      </c>
      <c r="AC344" s="4">
        <f t="shared" si="34"/>
        <v>1.9223685442858449</v>
      </c>
      <c r="AF344" s="129">
        <f t="shared" si="40"/>
        <v>437856.32503332273</v>
      </c>
      <c r="AG344" s="130">
        <f t="shared" si="35"/>
        <v>5.9903963388848229</v>
      </c>
      <c r="AJ344" s="17">
        <f t="shared" si="30"/>
        <v>27.416610651964152</v>
      </c>
      <c r="AK344" s="18">
        <f t="shared" si="31"/>
        <v>36.720293249159958</v>
      </c>
      <c r="AM344" s="17">
        <f t="shared" si="36"/>
        <v>10.129871705971597</v>
      </c>
      <c r="AN344" s="18">
        <f t="shared" si="37"/>
        <v>16.955822613405548</v>
      </c>
      <c r="AP344" s="111">
        <f t="shared" si="32"/>
        <v>44942</v>
      </c>
      <c r="AQ344" s="112">
        <f t="shared" si="33"/>
        <v>-17.286738945992553</v>
      </c>
      <c r="AR344" s="113">
        <f t="shared" si="29"/>
        <v>-1977.7100938645081</v>
      </c>
    </row>
    <row r="345" spans="2:44" x14ac:dyDescent="0.25">
      <c r="B345" s="103">
        <f t="shared" si="38"/>
        <v>44938</v>
      </c>
      <c r="AB345" s="4">
        <f t="shared" si="39"/>
        <v>0.60093578248274315</v>
      </c>
      <c r="AC345" s="4">
        <f t="shared" si="34"/>
        <v>1.9155639103446407</v>
      </c>
      <c r="AF345" s="129">
        <f t="shared" si="40"/>
        <v>458978.74867510702</v>
      </c>
      <c r="AG345" s="130">
        <f t="shared" si="35"/>
        <v>5.9716210400522005</v>
      </c>
      <c r="AJ345" s="17">
        <f t="shared" si="30"/>
        <v>27.098964653005911</v>
      </c>
      <c r="AK345" s="18">
        <f t="shared" si="31"/>
        <v>36.508402510629679</v>
      </c>
      <c r="AM345" s="17">
        <f t="shared" si="36"/>
        <v>10.012508066161816</v>
      </c>
      <c r="AN345" s="18">
        <f t="shared" si="37"/>
        <v>16.874420955108228</v>
      </c>
      <c r="AP345" s="111">
        <f t="shared" si="32"/>
        <v>44943</v>
      </c>
      <c r="AQ345" s="112">
        <f t="shared" si="33"/>
        <v>-17.086456586844093</v>
      </c>
      <c r="AR345" s="113">
        <f t="shared" si="29"/>
        <v>-1994.7965504513522</v>
      </c>
    </row>
    <row r="346" spans="2:44" x14ac:dyDescent="0.25">
      <c r="B346" s="103">
        <f t="shared" si="38"/>
        <v>44939</v>
      </c>
      <c r="AB346" s="4">
        <f t="shared" si="39"/>
        <v>0.59373801082702904</v>
      </c>
      <c r="AC346" s="4">
        <f t="shared" si="34"/>
        <v>1.9088072793962172</v>
      </c>
      <c r="AF346" s="129">
        <f t="shared" si="40"/>
        <v>481120.12934684649</v>
      </c>
      <c r="AG346" s="130">
        <f t="shared" si="35"/>
        <v>5.9529630658251991</v>
      </c>
      <c r="AJ346" s="17">
        <f t="shared" si="30"/>
        <v>26.784998867547998</v>
      </c>
      <c r="AK346" s="18">
        <f t="shared" si="31"/>
        <v>36.298943130347254</v>
      </c>
      <c r="AM346" s="17">
        <f t="shared" si="36"/>
        <v>9.8965041892739407</v>
      </c>
      <c r="AN346" s="18">
        <f t="shared" si="37"/>
        <v>16.793797150041907</v>
      </c>
      <c r="AP346" s="111">
        <f t="shared" si="32"/>
        <v>44944</v>
      </c>
      <c r="AQ346" s="112">
        <f t="shared" si="33"/>
        <v>-16.888494678274057</v>
      </c>
      <c r="AR346" s="113">
        <f t="shared" si="29"/>
        <v>-2011.6850451296264</v>
      </c>
    </row>
    <row r="347" spans="2:44" x14ac:dyDescent="0.25">
      <c r="B347" s="103">
        <f t="shared" si="38"/>
        <v>44940</v>
      </c>
      <c r="AB347" s="4">
        <f t="shared" si="39"/>
        <v>0.58662645123975532</v>
      </c>
      <c r="AC347" s="4">
        <f t="shared" si="34"/>
        <v>1.9020981452734196</v>
      </c>
      <c r="AF347" s="129">
        <f t="shared" si="40"/>
        <v>504329.62208143418</v>
      </c>
      <c r="AG347" s="130">
        <f t="shared" si="35"/>
        <v>5.9344213199079068</v>
      </c>
      <c r="AJ347" s="17">
        <f t="shared" si="30"/>
        <v>26.474670657019608</v>
      </c>
      <c r="AK347" s="18">
        <f t="shared" si="31"/>
        <v>36.091873498799039</v>
      </c>
      <c r="AM347" s="17">
        <f t="shared" si="36"/>
        <v>9.7818443212361998</v>
      </c>
      <c r="AN347" s="18">
        <f t="shared" si="37"/>
        <v>16.713940101776924</v>
      </c>
      <c r="AP347" s="111">
        <f t="shared" si="32"/>
        <v>44945</v>
      </c>
      <c r="AQ347" s="112">
        <f t="shared" si="33"/>
        <v>-16.692826335783408</v>
      </c>
      <c r="AR347" s="113">
        <f t="shared" si="29"/>
        <v>-2028.3778714654097</v>
      </c>
    </row>
    <row r="348" spans="2:44" x14ac:dyDescent="0.25">
      <c r="B348" s="103">
        <f t="shared" si="38"/>
        <v>44941</v>
      </c>
      <c r="AB348" s="4">
        <f t="shared" si="39"/>
        <v>0.57960007110678802</v>
      </c>
      <c r="AC348" s="4">
        <f t="shared" si="34"/>
        <v>1.8954360089005342</v>
      </c>
      <c r="AF348" s="129">
        <f t="shared" si="40"/>
        <v>528658.75317687821</v>
      </c>
      <c r="AG348" s="130">
        <f t="shared" si="35"/>
        <v>5.9159947196205689</v>
      </c>
      <c r="AJ348" s="17">
        <f t="shared" si="30"/>
        <v>26.16793787685604</v>
      </c>
      <c r="AK348" s="18">
        <f t="shared" si="31"/>
        <v>35.887152950542344</v>
      </c>
      <c r="AM348" s="17">
        <f t="shared" si="36"/>
        <v>9.6685128905018782</v>
      </c>
      <c r="AN348" s="18">
        <f t="shared" si="37"/>
        <v>16.63483892394553</v>
      </c>
      <c r="AP348" s="111">
        <f t="shared" si="32"/>
        <v>44946</v>
      </c>
      <c r="AQ348" s="112">
        <f t="shared" si="33"/>
        <v>-16.499424986354164</v>
      </c>
      <c r="AR348" s="113">
        <f t="shared" si="29"/>
        <v>-2044.8772964517639</v>
      </c>
    </row>
    <row r="349" spans="2:44" x14ac:dyDescent="0.25">
      <c r="B349" s="103">
        <f t="shared" si="38"/>
        <v>44942</v>
      </c>
      <c r="AB349" s="4">
        <f t="shared" si="39"/>
        <v>0.57265785018223814</v>
      </c>
      <c r="AC349" s="4">
        <f t="shared" si="34"/>
        <v>1.8888203781695334</v>
      </c>
      <c r="AF349" s="129">
        <f t="shared" si="40"/>
        <v>554161.53458740062</v>
      </c>
      <c r="AG349" s="130">
        <f t="shared" si="35"/>
        <v>5.8976821956888497</v>
      </c>
      <c r="AJ349" s="17">
        <f t="shared" si="30"/>
        <v>25.864758870775084</v>
      </c>
      <c r="AK349" s="18">
        <f t="shared" si="31"/>
        <v>35.684741737581632</v>
      </c>
      <c r="AM349" s="17">
        <f t="shared" si="36"/>
        <v>9.5564945059345625</v>
      </c>
      <c r="AN349" s="18">
        <f t="shared" si="37"/>
        <v>16.556482935294603</v>
      </c>
      <c r="AP349" s="111">
        <f t="shared" si="32"/>
        <v>44947</v>
      </c>
      <c r="AQ349" s="112">
        <f t="shared" si="33"/>
        <v>-16.308264364840522</v>
      </c>
      <c r="AR349" s="113">
        <f t="shared" si="29"/>
        <v>-2061.1855608166043</v>
      </c>
    </row>
    <row r="350" spans="2:44" x14ac:dyDescent="0.25">
      <c r="B350" s="103">
        <f t="shared" si="38"/>
        <v>44943</v>
      </c>
      <c r="AB350" s="4">
        <f t="shared" si="39"/>
        <v>0.56579878044031895</v>
      </c>
      <c r="AC350" s="4">
        <f t="shared" si="34"/>
        <v>1.882250767818902</v>
      </c>
      <c r="AF350" s="129">
        <f t="shared" si="40"/>
        <v>580894.58383282507</v>
      </c>
      <c r="AG350" s="130">
        <f t="shared" si="35"/>
        <v>5.8794826920370022</v>
      </c>
      <c r="AJ350" s="17">
        <f t="shared" si="30"/>
        <v>25.565092465119921</v>
      </c>
      <c r="AK350" s="18">
        <f t="shared" si="31"/>
        <v>35.484601003640655</v>
      </c>
      <c r="AM350" s="17">
        <f t="shared" si="36"/>
        <v>9.4457739547179607</v>
      </c>
      <c r="AN350" s="18">
        <f t="shared" si="37"/>
        <v>16.478861654877445</v>
      </c>
      <c r="AP350" s="111">
        <f t="shared" si="32"/>
        <v>44948</v>
      </c>
      <c r="AQ350" s="112">
        <f t="shared" si="33"/>
        <v>-16.119318510401961</v>
      </c>
      <c r="AR350" s="113">
        <f t="shared" si="29"/>
        <v>-2077.3048793270063</v>
      </c>
    </row>
    <row r="351" spans="2:44" x14ac:dyDescent="0.25">
      <c r="B351" s="103">
        <f t="shared" si="38"/>
        <v>44944</v>
      </c>
      <c r="AB351" s="4">
        <f t="shared" si="39"/>
        <v>0.5590218659289784</v>
      </c>
      <c r="AC351" s="4">
        <f t="shared" si="34"/>
        <v>1.8757266993149835</v>
      </c>
      <c r="AF351" s="129">
        <f t="shared" si="40"/>
        <v>608917.24969245645</v>
      </c>
      <c r="AG351" s="130">
        <f t="shared" si="35"/>
        <v>5.8613951655848364</v>
      </c>
      <c r="AJ351" s="17">
        <f t="shared" si="30"/>
        <v>25.268897963267417</v>
      </c>
      <c r="AK351" s="18">
        <f t="shared" si="31"/>
        <v>35.286692759295491</v>
      </c>
      <c r="AM351" s="17">
        <f t="shared" si="36"/>
        <v>9.3363362002898764</v>
      </c>
      <c r="AN351" s="18">
        <f t="shared" si="37"/>
        <v>16.401964797380266</v>
      </c>
      <c r="AP351" s="111">
        <f t="shared" si="32"/>
        <v>44949</v>
      </c>
      <c r="AQ351" s="112">
        <f t="shared" si="33"/>
        <v>-15.93256176297754</v>
      </c>
      <c r="AR351" s="113">
        <f t="shared" si="29"/>
        <v>-2093.2374410899838</v>
      </c>
    </row>
    <row r="352" spans="2:44" x14ac:dyDescent="0.25">
      <c r="B352" s="103">
        <f t="shared" si="38"/>
        <v>44945</v>
      </c>
      <c r="AB352" s="4">
        <f t="shared" si="39"/>
        <v>0.55232612262528569</v>
      </c>
      <c r="AC352" s="4">
        <f t="shared" si="34"/>
        <v>1.8692477007357855</v>
      </c>
      <c r="AF352" s="129">
        <f t="shared" si="40"/>
        <v>638291.74396250129</v>
      </c>
      <c r="AG352" s="130">
        <f t="shared" si="35"/>
        <v>5.8434185860484478</v>
      </c>
      <c r="AJ352" s="17">
        <f t="shared" si="30"/>
        <v>24.976135140101285</v>
      </c>
      <c r="AK352" s="18">
        <f t="shared" si="31"/>
        <v>35.090979857935189</v>
      </c>
      <c r="AM352" s="17">
        <f t="shared" si="36"/>
        <v>9.2281663803001646</v>
      </c>
      <c r="AN352" s="18">
        <f t="shared" si="37"/>
        <v>16.325782268578877</v>
      </c>
      <c r="AP352" s="111">
        <f t="shared" si="32"/>
        <v>44950</v>
      </c>
      <c r="AQ352" s="112">
        <f t="shared" si="33"/>
        <v>-15.74796875980112</v>
      </c>
      <c r="AR352" s="113">
        <f t="shared" si="29"/>
        <v>-2108.9854098497849</v>
      </c>
    </row>
    <row r="353" spans="2:45" x14ac:dyDescent="0.25">
      <c r="B353" s="103">
        <f t="shared" si="38"/>
        <v>44946</v>
      </c>
      <c r="AB353" s="4">
        <f t="shared" si="39"/>
        <v>0.5457105782925481</v>
      </c>
      <c r="AC353" s="4">
        <f t="shared" si="34"/>
        <v>1.8628133066571864</v>
      </c>
      <c r="AF353" s="129">
        <f t="shared" si="40"/>
        <v>669083.27956953808</v>
      </c>
      <c r="AG353" s="130">
        <f t="shared" si="35"/>
        <v>5.8255519357445804</v>
      </c>
      <c r="AJ353" s="17">
        <f t="shared" si="30"/>
        <v>24.686764236549241</v>
      </c>
      <c r="AK353" s="18">
        <f t="shared" si="31"/>
        <v>34.897425972517901</v>
      </c>
      <c r="AM353" s="17">
        <f t="shared" si="36"/>
        <v>9.1212498045923187</v>
      </c>
      <c r="AN353" s="18">
        <f t="shared" si="37"/>
        <v>16.250304160921402</v>
      </c>
      <c r="AP353" s="111">
        <f t="shared" si="32"/>
        <v>44951</v>
      </c>
      <c r="AQ353" s="112">
        <f t="shared" si="33"/>
        <v>-15.565514431956922</v>
      </c>
      <c r="AR353" s="113">
        <f t="shared" ref="AR353:AR416" si="41">AQ353+AR352</f>
        <v>-2124.550924281742</v>
      </c>
    </row>
    <row r="354" spans="2:45" x14ac:dyDescent="0.25">
      <c r="B354" s="103">
        <f t="shared" si="38"/>
        <v>44947</v>
      </c>
      <c r="AB354" s="4">
        <f t="shared" si="39"/>
        <v>0.53917427233914084</v>
      </c>
      <c r="AC354" s="4">
        <f t="shared" si="34"/>
        <v>1.8564230580414811</v>
      </c>
      <c r="AF354" s="129">
        <f t="shared" si="40"/>
        <v>701360.21534664859</v>
      </c>
      <c r="AG354" s="130">
        <f t="shared" si="35"/>
        <v>5.8077942093985868</v>
      </c>
      <c r="AJ354" s="17">
        <f t="shared" si="30"/>
        <v>24.400745954183499</v>
      </c>
      <c r="AK354" s="18">
        <f t="shared" si="31"/>
        <v>34.705995573092096</v>
      </c>
      <c r="AM354" s="17">
        <f t="shared" si="36"/>
        <v>9.0155719532084628</v>
      </c>
      <c r="AN354" s="18">
        <f t="shared" si="37"/>
        <v>16.175520749233002</v>
      </c>
      <c r="AP354" s="111">
        <f t="shared" si="32"/>
        <v>44952</v>
      </c>
      <c r="AQ354" s="112">
        <f t="shared" si="33"/>
        <v>-15.385174000975036</v>
      </c>
      <c r="AR354" s="113">
        <f t="shared" si="41"/>
        <v>-2139.936098282717</v>
      </c>
    </row>
    <row r="355" spans="2:45" x14ac:dyDescent="0.25">
      <c r="B355" s="103">
        <f t="shared" si="38"/>
        <v>44948</v>
      </c>
      <c r="AB355" s="4">
        <f t="shared" si="39"/>
        <v>0.53271625567902525</v>
      </c>
      <c r="AC355" s="4">
        <f t="shared" si="34"/>
        <v>1.8500765021282164</v>
      </c>
      <c r="AF355" s="129">
        <f t="shared" si="40"/>
        <v>735194.20779364032</v>
      </c>
      <c r="AG355" s="130">
        <f t="shared" si="35"/>
        <v>5.7901444139558693</v>
      </c>
      <c r="AJ355" s="17">
        <f t="shared" si="30"/>
        <v>24.118041449883755</v>
      </c>
      <c r="AK355" s="18">
        <f t="shared" si="31"/>
        <v>34.516653905053595</v>
      </c>
      <c r="AM355" s="17">
        <f t="shared" si="36"/>
        <v>8.911118474417437</v>
      </c>
      <c r="AN355" s="18">
        <f t="shared" si="37"/>
        <v>16.101422486538613</v>
      </c>
      <c r="AP355" s="111">
        <f t="shared" si="32"/>
        <v>44953</v>
      </c>
      <c r="AQ355" s="112">
        <f t="shared" si="33"/>
        <v>-15.206922975466318</v>
      </c>
      <c r="AR355" s="113">
        <f t="shared" si="41"/>
        <v>-2155.1430212581831</v>
      </c>
    </row>
    <row r="356" spans="2:45" x14ac:dyDescent="0.25">
      <c r="B356" s="103">
        <f t="shared" si="38"/>
        <v>44949</v>
      </c>
      <c r="AB356" s="4">
        <f t="shared" si="39"/>
        <v>0.52633559059394208</v>
      </c>
      <c r="AC356" s="4">
        <f t="shared" si="34"/>
        <v>1.8437731923272549</v>
      </c>
      <c r="AF356" s="129">
        <f t="shared" si="40"/>
        <v>770660.37015825044</v>
      </c>
      <c r="AG356" s="130">
        <f t="shared" si="35"/>
        <v>5.7726015683967695</v>
      </c>
      <c r="AJ356" s="17">
        <f t="shared" si="30"/>
        <v>23.838612330562054</v>
      </c>
      <c r="AK356" s="18">
        <f t="shared" si="31"/>
        <v>34.329366968110421</v>
      </c>
      <c r="AM356" s="17">
        <f t="shared" si="36"/>
        <v>8.8078751827657502</v>
      </c>
      <c r="AN356" s="18">
        <f t="shared" si="37"/>
        <v>16.027999999999999</v>
      </c>
      <c r="AP356" s="111">
        <f t="shared" si="32"/>
        <v>44954</v>
      </c>
      <c r="AQ356" s="112">
        <f t="shared" si="33"/>
        <v>-15.030737147796303</v>
      </c>
      <c r="AR356" s="113">
        <f t="shared" si="41"/>
        <v>-2170.1737584059792</v>
      </c>
    </row>
    <row r="357" spans="2:45" x14ac:dyDescent="0.25">
      <c r="B357" s="103">
        <f t="shared" si="38"/>
        <v>44950</v>
      </c>
      <c r="AB357" s="4">
        <f t="shared" si="39"/>
        <v>0.52003135059725059</v>
      </c>
      <c r="AC357" s="4">
        <f t="shared" si="34"/>
        <v>1.8375126881140202</v>
      </c>
      <c r="AF357" s="129">
        <f t="shared" si="40"/>
        <v>807837.43919151847</v>
      </c>
      <c r="AG357" s="130">
        <f t="shared" si="35"/>
        <v>5.7551647035547981</v>
      </c>
      <c r="AJ357" s="17">
        <f t="shared" si="30"/>
        <v>23.562420647948755</v>
      </c>
      <c r="AK357" s="18">
        <f t="shared" si="31"/>
        <v>34.144101495928794</v>
      </c>
      <c r="AM357" s="17">
        <f t="shared" si="36"/>
        <v>8.7058280571510949</v>
      </c>
      <c r="AN357" s="18">
        <f t="shared" si="37"/>
        <v>15.955244086963445</v>
      </c>
      <c r="AP357" s="111">
        <f t="shared" si="32"/>
        <v>44955</v>
      </c>
      <c r="AQ357" s="112">
        <f t="shared" si="33"/>
        <v>-14.856592590797661</v>
      </c>
      <c r="AR357" s="113">
        <f t="shared" si="41"/>
        <v>-2185.0303509967771</v>
      </c>
    </row>
    <row r="358" spans="2:45" x14ac:dyDescent="0.25">
      <c r="B358" s="103">
        <f t="shared" si="38"/>
        <v>44951</v>
      </c>
      <c r="AB358" s="4">
        <f t="shared" si="39"/>
        <v>0.51380262029940205</v>
      </c>
      <c r="AC358" s="4">
        <f t="shared" si="34"/>
        <v>1.8312945549268671</v>
      </c>
      <c r="AF358" s="129">
        <f t="shared" si="40"/>
        <v>846807.94994752691</v>
      </c>
      <c r="AG358" s="130">
        <f t="shared" si="35"/>
        <v>5.7378328619381564</v>
      </c>
      <c r="AJ358" s="17">
        <f t="shared" si="30"/>
        <v>23.289428893438956</v>
      </c>
      <c r="AK358" s="18">
        <f t="shared" si="31"/>
        <v>33.960824936434683</v>
      </c>
      <c r="AM358" s="17">
        <f t="shared" si="36"/>
        <v>8.6049632389182023</v>
      </c>
      <c r="AN358" s="18">
        <f t="shared" si="37"/>
        <v>15.883145711114631</v>
      </c>
      <c r="AP358" s="111">
        <f t="shared" si="32"/>
        <v>44956</v>
      </c>
      <c r="AQ358" s="112">
        <f t="shared" si="33"/>
        <v>-14.684465654520753</v>
      </c>
      <c r="AR358" s="113">
        <f t="shared" si="41"/>
        <v>-2199.714816651298</v>
      </c>
    </row>
    <row r="359" spans="2:45" x14ac:dyDescent="0.25">
      <c r="B359" s="103">
        <f t="shared" si="38"/>
        <v>44952</v>
      </c>
      <c r="AB359" s="4">
        <f t="shared" si="39"/>
        <v>0.50764849527502132</v>
      </c>
      <c r="AC359" s="4">
        <f t="shared" si="34"/>
        <v>1.8251183640665292</v>
      </c>
      <c r="AF359" s="129">
        <f t="shared" si="40"/>
        <v>887658.41901557404</v>
      </c>
      <c r="AG359" s="130">
        <f t="shared" si="35"/>
        <v>5.7206050975544658</v>
      </c>
      <c r="AJ359" s="17">
        <f t="shared" si="30"/>
        <v>23.019599992998518</v>
      </c>
      <c r="AK359" s="18">
        <f t="shared" si="31"/>
        <v>33.77950543274634</v>
      </c>
      <c r="AM359" s="17">
        <f t="shared" si="36"/>
        <v>8.5052670299767357</v>
      </c>
      <c r="AN359" s="18">
        <f t="shared" si="37"/>
        <v>15.811695998737273</v>
      </c>
      <c r="AP359" s="111">
        <f t="shared" si="32"/>
        <v>44957</v>
      </c>
      <c r="AQ359" s="112">
        <f t="shared" si="33"/>
        <v>-14.514332963021783</v>
      </c>
      <c r="AR359" s="113">
        <f t="shared" si="41"/>
        <v>-2214.2291496143198</v>
      </c>
      <c r="AS359" s="110">
        <f>AVERAGE(AQ329:AQ359)</f>
        <v>-17.380796830417754</v>
      </c>
    </row>
    <row r="360" spans="2:45" x14ac:dyDescent="0.25">
      <c r="B360" s="103">
        <f t="shared" si="38"/>
        <v>44953</v>
      </c>
      <c r="AB360" s="4">
        <f t="shared" si="39"/>
        <v>0.50156808193158464</v>
      </c>
      <c r="AC360" s="4">
        <f t="shared" si="34"/>
        <v>1.8189836925975946</v>
      </c>
      <c r="AF360" s="129">
        <f t="shared" si="40"/>
        <v>930479.5365915657</v>
      </c>
      <c r="AG360" s="130">
        <f t="shared" si="35"/>
        <v>5.703480475738659</v>
      </c>
      <c r="AJ360" s="17">
        <f t="shared" si="30"/>
        <v>22.752897302129213</v>
      </c>
      <c r="AK360" s="18">
        <f t="shared" si="31"/>
        <v>33.60011180471443</v>
      </c>
      <c r="AM360" s="17">
        <f t="shared" si="36"/>
        <v>8.4067258909410132</v>
      </c>
      <c r="AN360" s="18">
        <f t="shared" si="37"/>
        <v>15.74088623507228</v>
      </c>
      <c r="AP360" s="111">
        <f t="shared" si="32"/>
        <v>44958</v>
      </c>
      <c r="AQ360" s="112">
        <f t="shared" si="33"/>
        <v>-14.3461714111882</v>
      </c>
      <c r="AR360" s="113">
        <f t="shared" si="41"/>
        <v>-2228.5753210255079</v>
      </c>
    </row>
    <row r="361" spans="2:45" x14ac:dyDescent="0.25">
      <c r="B361" s="103">
        <f t="shared" si="38"/>
        <v>44954</v>
      </c>
      <c r="AB361" s="4">
        <f t="shared" si="39"/>
        <v>0.49556049737966645</v>
      </c>
      <c r="AC361" s="4">
        <f t="shared" si="34"/>
        <v>1.8128901232519621</v>
      </c>
      <c r="AF361" s="129">
        <f t="shared" si="40"/>
        <v>975366.36781503248</v>
      </c>
      <c r="AG361" s="130">
        <f t="shared" si="35"/>
        <v>5.6864580729839362</v>
      </c>
      <c r="AJ361" s="17">
        <f t="shared" si="30"/>
        <v>22.489284600892155</v>
      </c>
      <c r="AK361" s="18">
        <f t="shared" si="31"/>
        <v>33.422613531047261</v>
      </c>
      <c r="AM361" s="17">
        <f t="shared" si="36"/>
        <v>8.3093264392912616</v>
      </c>
      <c r="AN361" s="18">
        <f t="shared" si="37"/>
        <v>15.670707860774343</v>
      </c>
      <c r="AP361" s="111">
        <f t="shared" si="32"/>
        <v>44959</v>
      </c>
      <c r="AQ361" s="112">
        <f t="shared" si="33"/>
        <v>-14.179958161600894</v>
      </c>
      <c r="AR361" s="113">
        <f t="shared" si="41"/>
        <v>-2242.755279187109</v>
      </c>
    </row>
    <row r="362" spans="2:45" x14ac:dyDescent="0.25">
      <c r="B362" s="103">
        <f t="shared" si="38"/>
        <v>44955</v>
      </c>
      <c r="AB362" s="4">
        <f t="shared" si="39"/>
        <v>0.48962486930474253</v>
      </c>
      <c r="AC362" s="4">
        <f t="shared" si="34"/>
        <v>1.80683724433423</v>
      </c>
      <c r="AF362" s="129">
        <f t="shared" si="40"/>
        <v>1022418.5638187551</v>
      </c>
      <c r="AG362" s="130">
        <f t="shared" si="35"/>
        <v>5.6695369767757517</v>
      </c>
      <c r="AJ362" s="17">
        <f t="shared" si="30"/>
        <v>22.22872608898891</v>
      </c>
      <c r="AK362" s="18">
        <f t="shared" si="31"/>
        <v>33.246980731999628</v>
      </c>
      <c r="AM362" s="17">
        <f t="shared" si="36"/>
        <v>8.213055447556199</v>
      </c>
      <c r="AN362" s="18">
        <f t="shared" si="37"/>
        <v>15.601152468462853</v>
      </c>
      <c r="AP362" s="111">
        <f t="shared" si="32"/>
        <v>44960</v>
      </c>
      <c r="AQ362" s="112">
        <f t="shared" si="33"/>
        <v>-14.015670641432711</v>
      </c>
      <c r="AR362" s="113">
        <f t="shared" si="41"/>
        <v>-2256.7709498285417</v>
      </c>
    </row>
    <row r="363" spans="2:45" x14ac:dyDescent="0.25">
      <c r="B363" s="103">
        <f t="shared" si="38"/>
        <v>44956</v>
      </c>
      <c r="AB363" s="4">
        <f t="shared" si="39"/>
        <v>0.48376033584052708</v>
      </c>
      <c r="AC363" s="4">
        <f t="shared" si="34"/>
        <v>1.8008246496289764</v>
      </c>
      <c r="AF363" s="129">
        <f t="shared" si="40"/>
        <v>1071740.5829595355</v>
      </c>
      <c r="AG363" s="130">
        <f t="shared" si="35"/>
        <v>5.6527162854287543</v>
      </c>
      <c r="AJ363" s="17">
        <f t="shared" si="30"/>
        <v>21.971186380899574</v>
      </c>
      <c r="AK363" s="18">
        <f t="shared" si="31"/>
        <v>33.073184152604547</v>
      </c>
      <c r="AM363" s="17">
        <f t="shared" si="36"/>
        <v>8.1178998415166355</v>
      </c>
      <c r="AN363" s="18">
        <f t="shared" si="37"/>
        <v>15.532211799364291</v>
      </c>
      <c r="AP363" s="111">
        <f t="shared" si="32"/>
        <v>44961</v>
      </c>
      <c r="AQ363" s="112">
        <f t="shared" si="33"/>
        <v>-13.853286539382939</v>
      </c>
      <c r="AR363" s="113">
        <f t="shared" si="41"/>
        <v>-2270.6242363679248</v>
      </c>
    </row>
    <row r="364" spans="2:45" x14ac:dyDescent="0.25">
      <c r="B364" s="103">
        <f t="shared" si="38"/>
        <v>44957</v>
      </c>
      <c r="AB364" s="4">
        <f t="shared" si="39"/>
        <v>0.47796604544382931</v>
      </c>
      <c r="AC364" s="4">
        <f t="shared" si="34"/>
        <v>1.794851938309882</v>
      </c>
      <c r="AF364" s="129">
        <f t="shared" si="40"/>
        <v>1123441.9227212514</v>
      </c>
      <c r="AG364" s="130">
        <f t="shared" si="35"/>
        <v>5.635995107926612</v>
      </c>
      <c r="AJ364" s="17">
        <f t="shared" si="30"/>
        <v>21.716630501077194</v>
      </c>
      <c r="AK364" s="18">
        <f t="shared" si="31"/>
        <v>32.901195146428243</v>
      </c>
      <c r="AM364" s="17">
        <f t="shared" si="36"/>
        <v>8.0238466984299404</v>
      </c>
      <c r="AN364" s="18">
        <f t="shared" si="37"/>
        <v>15.463877740043221</v>
      </c>
      <c r="AP364" s="111">
        <f t="shared" si="32"/>
        <v>44962</v>
      </c>
      <c r="AQ364" s="112">
        <f t="shared" si="33"/>
        <v>-13.692783802647254</v>
      </c>
      <c r="AR364" s="113">
        <f t="shared" si="41"/>
        <v>-2284.3170201705721</v>
      </c>
    </row>
    <row r="365" spans="2:45" x14ac:dyDescent="0.25">
      <c r="B365" s="103">
        <f t="shared" si="38"/>
        <v>44958</v>
      </c>
      <c r="AB365" s="4">
        <f t="shared" si="39"/>
        <v>0.47224115677090661</v>
      </c>
      <c r="AC365" s="4">
        <f t="shared" si="34"/>
        <v>1.7889187148506578</v>
      </c>
      <c r="AF365" s="129">
        <f t="shared" si="40"/>
        <v>1177637.3628050578</v>
      </c>
      <c r="AG365" s="130">
        <f t="shared" si="35"/>
        <v>5.6193725637646867</v>
      </c>
      <c r="AJ365" s="17">
        <f t="shared" si="30"/>
        <v>21.465023879197862</v>
      </c>
      <c r="AK365" s="18">
        <f t="shared" si="31"/>
        <v>32.730985659829365</v>
      </c>
      <c r="AM365" s="17">
        <f t="shared" si="36"/>
        <v>7.9308832452750204</v>
      </c>
      <c r="AN365" s="18">
        <f t="shared" si="37"/>
        <v>15.396142319219239</v>
      </c>
      <c r="AP365" s="111">
        <f t="shared" si="32"/>
        <v>44963</v>
      </c>
      <c r="AQ365" s="112">
        <f t="shared" si="33"/>
        <v>-13.534140633922842</v>
      </c>
      <c r="AR365" s="113">
        <f t="shared" si="41"/>
        <v>-2297.8511608044951</v>
      </c>
    </row>
    <row r="366" spans="2:45" x14ac:dyDescent="0.25">
      <c r="B366" s="103">
        <f t="shared" si="38"/>
        <v>44959</v>
      </c>
      <c r="AB366" s="4">
        <f t="shared" si="39"/>
        <v>0.46658483855529925</v>
      </c>
      <c r="AC366" s="4">
        <f t="shared" si="34"/>
        <v>1.7830245889377307</v>
      </c>
      <c r="AF366" s="129">
        <f t="shared" si="40"/>
        <v>1234447.2199463679</v>
      </c>
      <c r="AG366" s="130">
        <f t="shared" si="35"/>
        <v>5.6028477827954699</v>
      </c>
      <c r="AJ366" s="17">
        <f t="shared" si="30"/>
        <v>21.216332345465865</v>
      </c>
      <c r="AK366" s="18">
        <f t="shared" si="31"/>
        <v>32.56252821670428</v>
      </c>
      <c r="AM366" s="17">
        <f t="shared" si="36"/>
        <v>7.8389968570176896</v>
      </c>
      <c r="AN366" s="18">
        <f t="shared" si="37"/>
        <v>15.328997704667174</v>
      </c>
      <c r="AP366" s="111">
        <f t="shared" si="32"/>
        <v>44964</v>
      </c>
      <c r="AQ366" s="112">
        <f t="shared" si="33"/>
        <v>-13.377335488448175</v>
      </c>
      <c r="AR366" s="113">
        <f t="shared" si="41"/>
        <v>-2311.2284962929434</v>
      </c>
    </row>
    <row r="367" spans="2:45" x14ac:dyDescent="0.25">
      <c r="B367" s="103">
        <f t="shared" si="38"/>
        <v>44960</v>
      </c>
      <c r="AB367" s="4">
        <f t="shared" si="39"/>
        <v>0.46099626948712957</v>
      </c>
      <c r="AC367" s="4">
        <f t="shared" si="34"/>
        <v>1.7771691753846539</v>
      </c>
      <c r="AF367" s="129">
        <f t="shared" si="40"/>
        <v>1293997.6150243555</v>
      </c>
      <c r="AG367" s="130">
        <f t="shared" si="35"/>
        <v>5.586419905076748</v>
      </c>
      <c r="AJ367" s="17">
        <f t="shared" si="30"/>
        <v>20.970522125973154</v>
      </c>
      <c r="AK367" s="18">
        <f t="shared" si="31"/>
        <v>32.395795903701035</v>
      </c>
      <c r="AM367" s="17">
        <f t="shared" si="36"/>
        <v>7.7481750548960813</v>
      </c>
      <c r="AN367" s="18">
        <f t="shared" si="37"/>
        <v>15.262436200198064</v>
      </c>
      <c r="AP367" s="111">
        <f t="shared" si="32"/>
        <v>44965</v>
      </c>
      <c r="AQ367" s="112">
        <f t="shared" si="33"/>
        <v>-13.222347071077074</v>
      </c>
      <c r="AR367" s="113">
        <f t="shared" si="41"/>
        <v>-2324.4508433640203</v>
      </c>
    </row>
    <row r="368" spans="2:45" x14ac:dyDescent="0.25">
      <c r="B368" s="103">
        <f t="shared" si="38"/>
        <v>44961</v>
      </c>
      <c r="AB368" s="4">
        <f t="shared" si="39"/>
        <v>0.45547463809384531</v>
      </c>
      <c r="AC368" s="4">
        <f t="shared" si="34"/>
        <v>1.7713520940481926</v>
      </c>
      <c r="AF368" s="129">
        <f t="shared" si="40"/>
        <v>1356420.7530569574</v>
      </c>
      <c r="AG368" s="130">
        <f t="shared" si="35"/>
        <v>5.5700880807224262</v>
      </c>
      <c r="AJ368" s="17">
        <f t="shared" si="30"/>
        <v>20.727559838112704</v>
      </c>
      <c r="AK368" s="18">
        <f t="shared" si="31"/>
        <v>32.23076235588524</v>
      </c>
      <c r="AM368" s="17">
        <f t="shared" si="36"/>
        <v>7.6584055047259767</v>
      </c>
      <c r="AN368" s="18">
        <f t="shared" si="37"/>
        <v>15.196450242718445</v>
      </c>
      <c r="AP368" s="111">
        <f t="shared" si="32"/>
        <v>44966</v>
      </c>
      <c r="AQ368" s="112">
        <f t="shared" si="33"/>
        <v>-13.069154333386727</v>
      </c>
      <c r="AR368" s="113">
        <f t="shared" si="41"/>
        <v>-2337.5199976974072</v>
      </c>
    </row>
    <row r="369" spans="2:44" x14ac:dyDescent="0.25">
      <c r="B369" s="103">
        <f t="shared" si="38"/>
        <v>44962</v>
      </c>
      <c r="AB369" s="4">
        <f t="shared" si="39"/>
        <v>0.45001914262239257</v>
      </c>
      <c r="AC369" s="4">
        <f t="shared" si="34"/>
        <v>1.765572969746058</v>
      </c>
      <c r="AF369" s="129">
        <f t="shared" si="40"/>
        <v>1421855.2167029874</v>
      </c>
      <c r="AG369" s="130">
        <f t="shared" si="35"/>
        <v>5.5538514697559611</v>
      </c>
      <c r="AJ369" s="17">
        <f t="shared" si="30"/>
        <v>20.487412486044871</v>
      </c>
      <c r="AK369" s="18">
        <f t="shared" si="31"/>
        <v>32.067401742841895</v>
      </c>
      <c r="AM369" s="17">
        <f t="shared" si="36"/>
        <v>7.5696760152257268</v>
      </c>
      <c r="AN369" s="18">
        <f t="shared" si="37"/>
        <v>15.131032399365605</v>
      </c>
      <c r="AP369" s="111">
        <f t="shared" si="32"/>
        <v>44967</v>
      </c>
      <c r="AQ369" s="112">
        <f t="shared" si="33"/>
        <v>-12.917736470819143</v>
      </c>
      <c r="AR369" s="113">
        <f t="shared" si="41"/>
        <v>-2350.4377341682266</v>
      </c>
    </row>
    <row r="370" spans="2:44" x14ac:dyDescent="0.25">
      <c r="B370" s="103">
        <f t="shared" si="38"/>
        <v>44963</v>
      </c>
      <c r="AB370" s="4">
        <f t="shared" si="39"/>
        <v>0.44462899092279834</v>
      </c>
      <c r="AC370" s="4">
        <f t="shared" si="34"/>
        <v>1.7598314321762418</v>
      </c>
      <c r="AF370" s="129">
        <f t="shared" si="40"/>
        <v>1490446.2739229461</v>
      </c>
      <c r="AG370" s="130">
        <f t="shared" si="35"/>
        <v>5.5377092419663523</v>
      </c>
      <c r="AJ370" s="17">
        <f t="shared" si="30"/>
        <v>20.2500474562164</v>
      </c>
      <c r="AK370" s="18">
        <f t="shared" si="31"/>
        <v>31.905688755197733</v>
      </c>
      <c r="AM370" s="17">
        <f t="shared" si="36"/>
        <v>7.4819745363606032</v>
      </c>
      <c r="AN370" s="18">
        <f t="shared" si="37"/>
        <v>15.066175364716496</v>
      </c>
      <c r="AP370" s="111">
        <f t="shared" si="32"/>
        <v>44968</v>
      </c>
      <c r="AQ370" s="112">
        <f t="shared" si="33"/>
        <v>-12.768072919855797</v>
      </c>
      <c r="AR370" s="113">
        <f t="shared" si="41"/>
        <v>-2363.2058070880826</v>
      </c>
    </row>
    <row r="371" spans="2:44" x14ac:dyDescent="0.25">
      <c r="B371" s="103">
        <f t="shared" si="38"/>
        <v>44964</v>
      </c>
      <c r="AB371" s="4">
        <f t="shared" si="39"/>
        <v>0.43930340033315002</v>
      </c>
      <c r="AC371" s="4">
        <f t="shared" si="34"/>
        <v>1.7541271158379228</v>
      </c>
      <c r="AF371" s="129">
        <f t="shared" si="40"/>
        <v>1562346.2004815578</v>
      </c>
      <c r="AG371" s="130">
        <f t="shared" si="35"/>
        <v>5.521660576766636</v>
      </c>
      <c r="AJ371" s="17">
        <f t="shared" si="30"/>
        <v>20.015432512931255</v>
      </c>
      <c r="AK371" s="18">
        <f t="shared" si="31"/>
        <v>31.745598591549292</v>
      </c>
      <c r="AM371" s="17">
        <f t="shared" si="36"/>
        <v>7.3952891577063289</v>
      </c>
      <c r="AN371" s="18">
        <f t="shared" si="37"/>
        <v>15.001871958068138</v>
      </c>
      <c r="AP371" s="111">
        <f t="shared" si="32"/>
        <v>44969</v>
      </c>
      <c r="AQ371" s="112">
        <f t="shared" si="33"/>
        <v>-12.620143355224926</v>
      </c>
      <c r="AR371" s="113">
        <f t="shared" si="41"/>
        <v>-2375.8259504433076</v>
      </c>
    </row>
    <row r="372" spans="2:44" x14ac:dyDescent="0.25">
      <c r="B372" s="103">
        <f t="shared" si="38"/>
        <v>44965</v>
      </c>
      <c r="AB372" s="4">
        <f t="shared" si="39"/>
        <v>0.43404159756595057</v>
      </c>
      <c r="AC372" s="4">
        <f t="shared" si="34"/>
        <v>1.7484596599539051</v>
      </c>
      <c r="AF372" s="129">
        <f t="shared" si="40"/>
        <v>1637714.6180079996</v>
      </c>
      <c r="AG372" s="130">
        <f t="shared" si="35"/>
        <v>5.5057046630548294</v>
      </c>
      <c r="AJ372" s="17">
        <f t="shared" si="30"/>
        <v>19.783535793972828</v>
      </c>
      <c r="AK372" s="18">
        <f t="shared" si="31"/>
        <v>31.587106945782601</v>
      </c>
      <c r="AM372" s="17">
        <f t="shared" si="36"/>
        <v>7.3096081068315613</v>
      </c>
      <c r="AN372" s="18">
        <f t="shared" si="37"/>
        <v>14.938115120787353</v>
      </c>
      <c r="AP372" s="111">
        <f t="shared" si="32"/>
        <v>44970</v>
      </c>
      <c r="AQ372" s="112">
        <f t="shared" si="33"/>
        <v>-12.473927687141266</v>
      </c>
      <c r="AR372" s="113">
        <f t="shared" si="41"/>
        <v>-2388.2998781304491</v>
      </c>
    </row>
    <row r="373" spans="2:44" x14ac:dyDescent="0.25">
      <c r="B373" s="103">
        <f t="shared" si="38"/>
        <v>44966</v>
      </c>
      <c r="AB373" s="4">
        <f t="shared" si="39"/>
        <v>0.42884281859583523</v>
      </c>
      <c r="AC373" s="4">
        <f t="shared" si="34"/>
        <v>1.7428287083945551</v>
      </c>
      <c r="AF373" s="129">
        <f t="shared" si="40"/>
        <v>1716718.8483643278</v>
      </c>
      <c r="AG373" s="130">
        <f t="shared" si="35"/>
        <v>5.4898406990772886</v>
      </c>
      <c r="AJ373" s="17">
        <f t="shared" ref="AJ373:AJ436" si="42">$AJ$242*EXP(-$AK$8*(B373-$B$242))</f>
        <v>19.554325806276839</v>
      </c>
      <c r="AK373" s="18">
        <f t="shared" ref="AK373:AK436" si="43">$AK$242/(1+$AK$19*(B373-$B$242))</f>
        <v>31.430189994770778</v>
      </c>
      <c r="AM373" s="17">
        <f t="shared" si="36"/>
        <v>7.2249197476991256</v>
      </c>
      <c r="AN373" s="18">
        <f t="shared" si="37"/>
        <v>14.874897913727818</v>
      </c>
      <c r="AP373" s="111">
        <f t="shared" si="32"/>
        <v>44971</v>
      </c>
      <c r="AQ373" s="112">
        <f t="shared" si="33"/>
        <v>-12.329406058577714</v>
      </c>
      <c r="AR373" s="113">
        <f t="shared" si="41"/>
        <v>-2400.6292841890267</v>
      </c>
    </row>
    <row r="374" spans="2:44" x14ac:dyDescent="0.25">
      <c r="B374" s="103">
        <f t="shared" si="38"/>
        <v>44967</v>
      </c>
      <c r="AB374" s="4">
        <f t="shared" si="39"/>
        <v>0.42370630854863328</v>
      </c>
      <c r="AC374" s="4">
        <f t="shared" si="34"/>
        <v>1.7372339096032041</v>
      </c>
      <c r="AF374" s="129">
        <f t="shared" si="40"/>
        <v>1799534.2851088529</v>
      </c>
      <c r="AG374" s="130">
        <f t="shared" si="35"/>
        <v>5.4740678922944062</v>
      </c>
      <c r="AJ374" s="17">
        <f t="shared" si="42"/>
        <v>19.327771421654365</v>
      </c>
      <c r="AK374" s="18">
        <f t="shared" si="43"/>
        <v>31.274824386436556</v>
      </c>
      <c r="AM374" s="17">
        <f t="shared" si="36"/>
        <v>7.1412125790857592</v>
      </c>
      <c r="AN374" s="18">
        <f t="shared" si="37"/>
        <v>14.812213514712404</v>
      </c>
      <c r="AP374" s="111">
        <f t="shared" si="32"/>
        <v>44972</v>
      </c>
      <c r="AQ374" s="112">
        <f t="shared" si="33"/>
        <v>-12.186558842568605</v>
      </c>
      <c r="AR374" s="113">
        <f t="shared" si="41"/>
        <v>-2412.8158430315953</v>
      </c>
    </row>
    <row r="375" spans="2:44" x14ac:dyDescent="0.25">
      <c r="B375" s="103">
        <f t="shared" si="38"/>
        <v>44968</v>
      </c>
      <c r="AB375" s="4">
        <f t="shared" si="39"/>
        <v>0.41863132159175936</v>
      </c>
      <c r="AC375" s="4">
        <f t="shared" si="34"/>
        <v>1.7316749165229834</v>
      </c>
      <c r="AF375" s="129">
        <f t="shared" si="40"/>
        <v>1886344.7828790792</v>
      </c>
      <c r="AG375" s="130">
        <f t="shared" si="35"/>
        <v>5.4583854592486363</v>
      </c>
      <c r="AJ375" s="17">
        <f t="shared" si="42"/>
        <v>19.103841872564466</v>
      </c>
      <c r="AK375" s="18">
        <f t="shared" si="43"/>
        <v>31.120987228167063</v>
      </c>
      <c r="AM375" s="17">
        <f t="shared" si="36"/>
        <v>7.0584752330201814</v>
      </c>
      <c r="AN375" s="18">
        <f t="shared" si="37"/>
        <v>14.750055216078922</v>
      </c>
      <c r="AP375" s="111">
        <f t="shared" si="32"/>
        <v>44973</v>
      </c>
      <c r="AQ375" s="112">
        <f t="shared" si="33"/>
        <v>-12.045366639544284</v>
      </c>
      <c r="AR375" s="113">
        <f t="shared" si="41"/>
        <v>-2424.8612096711395</v>
      </c>
    </row>
    <row r="376" spans="2:44" x14ac:dyDescent="0.25">
      <c r="B376" s="103">
        <f t="shared" si="38"/>
        <v>44969</v>
      </c>
      <c r="AB376" s="4">
        <f t="shared" si="39"/>
        <v>0.4136171208259164</v>
      </c>
      <c r="AC376" s="4">
        <f t="shared" si="34"/>
        <v>1.726151386525058</v>
      </c>
      <c r="AF376" s="129">
        <f t="shared" si="40"/>
        <v>1977343.0655586985</v>
      </c>
      <c r="AG376" s="130">
        <f t="shared" si="35"/>
        <v>5.4427926254347661</v>
      </c>
      <c r="AJ376" s="17">
        <f t="shared" si="42"/>
        <v>18.882506747935697</v>
      </c>
      <c r="AK376" s="18">
        <f t="shared" si="43"/>
        <v>30.968656075568912</v>
      </c>
      <c r="AM376" s="17">
        <f t="shared" si="36"/>
        <v>6.9766964732392367</v>
      </c>
      <c r="AN376" s="18">
        <f t="shared" si="37"/>
        <v>14.688416422287387</v>
      </c>
      <c r="AP376" s="111">
        <f t="shared" si="32"/>
        <v>44974</v>
      </c>
      <c r="AQ376" s="112">
        <f t="shared" si="33"/>
        <v>-11.90581027469646</v>
      </c>
      <c r="AR376" s="113">
        <f t="shared" si="41"/>
        <v>-2436.7670199458357</v>
      </c>
    </row>
    <row r="377" spans="2:44" x14ac:dyDescent="0.25">
      <c r="B377" s="103">
        <f t="shared" si="38"/>
        <v>44970</v>
      </c>
      <c r="AB377" s="4">
        <f t="shared" si="39"/>
        <v>0.40866297817809638</v>
      </c>
      <c r="AC377" s="4">
        <f t="shared" si="34"/>
        <v>1.7206629813382319</v>
      </c>
      <c r="AF377" s="129">
        <f t="shared" si="40"/>
        <v>2072731.1541347783</v>
      </c>
      <c r="AG377" s="130">
        <f t="shared" si="35"/>
        <v>5.4272886251724115</v>
      </c>
      <c r="AJ377" s="17">
        <f t="shared" si="42"/>
        <v>18.663735989036152</v>
      </c>
      <c r="AK377" s="18">
        <f t="shared" si="43"/>
        <v>30.817808921551869</v>
      </c>
      <c r="AM377" s="17">
        <f t="shared" si="36"/>
        <v>6.8958651936619528</v>
      </c>
      <c r="AN377" s="18">
        <f t="shared" si="37"/>
        <v>14.62729064758706</v>
      </c>
      <c r="AP377" s="111">
        <f t="shared" si="32"/>
        <v>44975</v>
      </c>
      <c r="AQ377" s="112">
        <f t="shared" si="33"/>
        <v>-11.767870795374199</v>
      </c>
      <c r="AR377" s="113">
        <f t="shared" si="41"/>
        <v>-2448.5348907412099</v>
      </c>
    </row>
    <row r="378" spans="2:44" x14ac:dyDescent="0.25">
      <c r="B378" s="103">
        <f t="shared" si="38"/>
        <v>44971</v>
      </c>
      <c r="AB378" s="4">
        <f t="shared" si="39"/>
        <v>0.40376817429586187</v>
      </c>
      <c r="AC378" s="4">
        <f t="shared" si="34"/>
        <v>1.71520936697989</v>
      </c>
      <c r="AF378" s="129">
        <f t="shared" si="40"/>
        <v>2172720.8151950072</v>
      </c>
      <c r="AG378" s="130">
        <f t="shared" si="35"/>
        <v>5.4118727014806867</v>
      </c>
      <c r="AJ378" s="17">
        <f t="shared" si="42"/>
        <v>18.447499885391245</v>
      </c>
      <c r="AK378" s="18">
        <f t="shared" si="43"/>
        <v>30.668424185730078</v>
      </c>
      <c r="AM378" s="17">
        <f t="shared" si="36"/>
        <v>6.8159704168812523</v>
      </c>
      <c r="AN378" s="18">
        <f t="shared" si="37"/>
        <v>14.566671513741456</v>
      </c>
      <c r="AP378" s="111">
        <f t="shared" si="32"/>
        <v>44976</v>
      </c>
      <c r="AQ378" s="112">
        <f t="shared" si="33"/>
        <v>-11.631529468509992</v>
      </c>
      <c r="AR378" s="113">
        <f t="shared" si="41"/>
        <v>-2460.1664202097199</v>
      </c>
    </row>
    <row r="379" spans="2:44" x14ac:dyDescent="0.25">
      <c r="B379" s="103">
        <f t="shared" si="38"/>
        <v>44972</v>
      </c>
      <c r="AB379" s="4">
        <f t="shared" si="39"/>
        <v>0.39893199844289584</v>
      </c>
      <c r="AC379" s="4">
        <f t="shared" si="34"/>
        <v>1.7097902136882495</v>
      </c>
      <c r="AF379" s="129">
        <f t="shared" si="40"/>
        <v>2277534.0310606896</v>
      </c>
      <c r="AG379" s="130">
        <f t="shared" si="35"/>
        <v>5.3965441059549999</v>
      </c>
      <c r="AJ379" s="17">
        <f t="shared" si="42"/>
        <v>18.233769070748878</v>
      </c>
      <c r="AK379" s="18">
        <f t="shared" si="43"/>
        <v>30.520480704129991</v>
      </c>
      <c r="AM379" s="17">
        <f t="shared" si="36"/>
        <v>6.7370012926731535</v>
      </c>
      <c r="AN379" s="18">
        <f t="shared" si="37"/>
        <v>14.506552747809716</v>
      </c>
      <c r="AP379" s="111">
        <f t="shared" si="32"/>
        <v>44977</v>
      </c>
      <c r="AQ379" s="112">
        <f t="shared" si="33"/>
        <v>-11.496767778075725</v>
      </c>
      <c r="AR379" s="113">
        <f t="shared" si="41"/>
        <v>-2471.6631879877955</v>
      </c>
    </row>
    <row r="380" spans="2:44" x14ac:dyDescent="0.25">
      <c r="B380" s="103">
        <f t="shared" si="38"/>
        <v>44973</v>
      </c>
      <c r="AB380" s="4">
        <f t="shared" si="39"/>
        <v>0.39415374839579992</v>
      </c>
      <c r="AC380" s="4">
        <f t="shared" si="34"/>
        <v>1.704405195855893</v>
      </c>
      <c r="AF380" s="129">
        <f t="shared" si="40"/>
        <v>2387403.4925992056</v>
      </c>
      <c r="AG380" s="130">
        <f t="shared" si="35"/>
        <v>5.3813020986459392</v>
      </c>
      <c r="AJ380" s="17">
        <f t="shared" si="42"/>
        <v>18.022514519091271</v>
      </c>
      <c r="AK380" s="18">
        <f t="shared" si="43"/>
        <v>30.373957719194809</v>
      </c>
      <c r="AM380" s="17">
        <f t="shared" si="36"/>
        <v>6.6589470965232476</v>
      </c>
      <c r="AN380" s="18">
        <f t="shared" si="37"/>
        <v>14.446928179982692</v>
      </c>
      <c r="AP380" s="111">
        <f t="shared" si="32"/>
        <v>44978</v>
      </c>
      <c r="AQ380" s="112">
        <f t="shared" si="33"/>
        <v>-11.363567422568023</v>
      </c>
      <c r="AR380" s="113">
        <f t="shared" si="41"/>
        <v>-2483.0267554103634</v>
      </c>
    </row>
    <row r="381" spans="2:44" x14ac:dyDescent="0.25">
      <c r="B381" s="103">
        <f t="shared" si="38"/>
        <v>44974</v>
      </c>
      <c r="AB381" s="4">
        <f t="shared" si="39"/>
        <v>0.38943273034213088</v>
      </c>
      <c r="AC381" s="4">
        <f t="shared" si="34"/>
        <v>1.699053991964552</v>
      </c>
      <c r="AF381" s="129">
        <f t="shared" si="40"/>
        <v>2502573.1158100115</v>
      </c>
      <c r="AG381" s="130">
        <f t="shared" si="35"/>
        <v>5.3661459479402058</v>
      </c>
      <c r="AJ381" s="17">
        <f t="shared" si="42"/>
        <v>17.813707540693091</v>
      </c>
      <c r="AK381" s="18">
        <f t="shared" si="43"/>
        <v>30.228834870075435</v>
      </c>
      <c r="AM381" s="17">
        <f t="shared" si="36"/>
        <v>6.5817972281702222</v>
      </c>
      <c r="AN381" s="18">
        <f t="shared" si="37"/>
        <v>14.387791741472171</v>
      </c>
      <c r="AP381" s="111">
        <f t="shared" si="32"/>
        <v>44979</v>
      </c>
      <c r="AQ381" s="112">
        <f t="shared" si="33"/>
        <v>-11.231910312522869</v>
      </c>
      <c r="AR381" s="113">
        <f t="shared" si="41"/>
        <v>-2494.2586657228862</v>
      </c>
    </row>
    <row r="382" spans="2:44" x14ac:dyDescent="0.25">
      <c r="B382" s="103">
        <f t="shared" si="38"/>
        <v>44975</v>
      </c>
      <c r="AB382" s="4">
        <f t="shared" si="39"/>
        <v>0.38476825877965648</v>
      </c>
      <c r="AC382" s="4">
        <f t="shared" si="34"/>
        <v>1.6937362845211152</v>
      </c>
      <c r="AF382" s="129">
        <f t="shared" si="40"/>
        <v>2623298.5833310266</v>
      </c>
      <c r="AG382" s="130">
        <f t="shared" si="35"/>
        <v>5.3510749304435521</v>
      </c>
      <c r="AJ382" s="17">
        <f t="shared" si="42"/>
        <v>17.607319778225158</v>
      </c>
      <c r="AK382" s="18">
        <f t="shared" si="43"/>
        <v>30.085092183198459</v>
      </c>
      <c r="AM382" s="17">
        <f t="shared" si="36"/>
        <v>6.5055412101663004</v>
      </c>
      <c r="AN382" s="18">
        <f t="shared" si="37"/>
        <v>14.329137462451722</v>
      </c>
      <c r="AP382" s="111">
        <f t="shared" si="32"/>
        <v>44980</v>
      </c>
      <c r="AQ382" s="112">
        <f t="shared" si="33"/>
        <v>-11.101778568058858</v>
      </c>
      <c r="AR382" s="113">
        <f t="shared" si="41"/>
        <v>-2505.360444290945</v>
      </c>
    </row>
    <row r="383" spans="2:44" x14ac:dyDescent="0.25">
      <c r="B383" s="103">
        <f t="shared" si="38"/>
        <v>44976</v>
      </c>
      <c r="AB383" s="4">
        <f t="shared" si="39"/>
        <v>0.38015965641682026</v>
      </c>
      <c r="AC383" s="4">
        <f t="shared" si="34"/>
        <v>1.6884517599948365</v>
      </c>
      <c r="AF383" s="129">
        <f t="shared" si="40"/>
        <v>2749847.9120675558</v>
      </c>
      <c r="AG383" s="130">
        <f t="shared" si="35"/>
        <v>5.3360883308656852</v>
      </c>
      <c r="AJ383" s="17">
        <f t="shared" si="42"/>
        <v>17.40332320290338</v>
      </c>
      <c r="AK383" s="18">
        <f t="shared" si="43"/>
        <v>29.942710063101956</v>
      </c>
      <c r="AM383" s="17">
        <f t="shared" si="36"/>
        <v>6.4301686864543228</v>
      </c>
      <c r="AN383" s="18">
        <f t="shared" si="37"/>
        <v>14.270959470047723</v>
      </c>
      <c r="AP383" s="111">
        <f t="shared" si="32"/>
        <v>44981</v>
      </c>
      <c r="AQ383" s="112">
        <f t="shared" si="33"/>
        <v>-10.973154516449057</v>
      </c>
      <c r="AR383" s="113">
        <f t="shared" si="41"/>
        <v>-2516.3335988073941</v>
      </c>
    </row>
    <row r="384" spans="2:44" x14ac:dyDescent="0.25">
      <c r="B384" s="103">
        <f t="shared" si="38"/>
        <v>44977</v>
      </c>
      <c r="AB384" s="4">
        <f t="shared" si="39"/>
        <v>0.37560625407439663</v>
      </c>
      <c r="AC384" s="4">
        <f t="shared" si="34"/>
        <v>1.6832001087557127</v>
      </c>
      <c r="AF384" s="129">
        <f t="shared" si="40"/>
        <v>2882502.0482039852</v>
      </c>
      <c r="AG384" s="130">
        <f t="shared" si="35"/>
        <v>5.3211854419071081</v>
      </c>
      <c r="AJ384" s="17">
        <f t="shared" si="42"/>
        <v>17.201690110682211</v>
      </c>
      <c r="AK384" s="18">
        <f t="shared" si="43"/>
        <v>29.801669283530284</v>
      </c>
      <c r="AM384" s="17">
        <f t="shared" si="36"/>
        <v>6.3556694209613296</v>
      </c>
      <c r="AN384" s="18">
        <f t="shared" si="37"/>
        <v>14.213251986379111</v>
      </c>
      <c r="AP384" s="111">
        <f t="shared" si="32"/>
        <v>44982</v>
      </c>
      <c r="AQ384" s="112">
        <f t="shared" si="33"/>
        <v>-10.846020689720881</v>
      </c>
      <c r="AR384" s="113">
        <f t="shared" si="41"/>
        <v>-2527.1796194971148</v>
      </c>
    </row>
    <row r="385" spans="2:45" x14ac:dyDescent="0.25">
      <c r="B385" s="103">
        <f t="shared" si="38"/>
        <v>44978</v>
      </c>
      <c r="AB385" s="4">
        <f t="shared" si="39"/>
        <v>0.3711073905883247</v>
      </c>
      <c r="AC385" s="4">
        <f t="shared" si="34"/>
        <v>1.6779810250140084</v>
      </c>
      <c r="AF385" s="129">
        <f t="shared" si="40"/>
        <v>3021555.4909191085</v>
      </c>
      <c r="AG385" s="130">
        <f t="shared" si="35"/>
        <v>5.3063655641478329</v>
      </c>
      <c r="AJ385" s="17">
        <f t="shared" si="42"/>
        <v>17.002393118492328</v>
      </c>
      <c r="AK385" s="18">
        <f t="shared" si="43"/>
        <v>29.661950978779398</v>
      </c>
      <c r="AM385" s="17">
        <f t="shared" si="36"/>
        <v>6.2820332962084349</v>
      </c>
      <c r="AN385" s="18">
        <f t="shared" si="37"/>
        <v>14.156009326644526</v>
      </c>
      <c r="AP385" s="111">
        <f t="shared" si="32"/>
        <v>44983</v>
      </c>
      <c r="AQ385" s="112">
        <f t="shared" si="33"/>
        <v>-10.720359822283893</v>
      </c>
      <c r="AR385" s="113">
        <f t="shared" si="41"/>
        <v>-2537.8999793193989</v>
      </c>
    </row>
    <row r="386" spans="2:45" x14ac:dyDescent="0.25">
      <c r="B386" s="103">
        <f t="shared" si="38"/>
        <v>44979</v>
      </c>
      <c r="AB386" s="4">
        <f t="shared" si="39"/>
        <v>0.36666241271370548</v>
      </c>
      <c r="AC386" s="4">
        <f t="shared" si="34"/>
        <v>1.672794206760903</v>
      </c>
      <c r="AF386" s="129">
        <f t="shared" si="40"/>
        <v>3167316.9461898431</v>
      </c>
      <c r="AG386" s="130">
        <f t="shared" si="35"/>
        <v>5.2916280059379766</v>
      </c>
      <c r="AJ386" s="17">
        <f t="shared" si="42"/>
        <v>16.805405160521776</v>
      </c>
      <c r="AK386" s="18">
        <f t="shared" si="43"/>
        <v>29.523536635284483</v>
      </c>
      <c r="AM386" s="17">
        <f t="shared" si="36"/>
        <v>6.2092503119368159</v>
      </c>
      <c r="AN386" s="18">
        <f t="shared" si="37"/>
        <v>14.099225897255453</v>
      </c>
      <c r="AP386" s="111">
        <f t="shared" si="32"/>
        <v>44984</v>
      </c>
      <c r="AQ386" s="112">
        <f t="shared" si="33"/>
        <v>-10.596154848584959</v>
      </c>
      <c r="AR386" s="113">
        <f t="shared" si="41"/>
        <v>-2548.4961341679837</v>
      </c>
    </row>
    <row r="387" spans="2:45" x14ac:dyDescent="0.25">
      <c r="B387" s="103">
        <f t="shared" si="38"/>
        <v>44980</v>
      </c>
      <c r="AB387" s="4">
        <f t="shared" si="39"/>
        <v>0.36227067502994997</v>
      </c>
      <c r="AC387" s="4">
        <f t="shared" si="34"/>
        <v>1.6676393557102347</v>
      </c>
      <c r="AF387" s="129">
        <f t="shared" si="40"/>
        <v>3320110.0121347811</v>
      </c>
      <c r="AG387" s="130">
        <f t="shared" si="35"/>
        <v>5.2769720832901426</v>
      </c>
      <c r="AJ387" s="17">
        <f t="shared" si="42"/>
        <v>16.610699484540294</v>
      </c>
      <c r="AK387" s="18">
        <f t="shared" si="43"/>
        <v>29.386408083441978</v>
      </c>
      <c r="AM387" s="17">
        <f t="shared" si="36"/>
        <v>6.1373105837496036</v>
      </c>
      <c r="AN387" s="18">
        <f t="shared" si="37"/>
        <v>14.042896194014157</v>
      </c>
      <c r="AP387" s="111">
        <f t="shared" si="32"/>
        <v>44985</v>
      </c>
      <c r="AQ387" s="112">
        <f t="shared" si="33"/>
        <v>-10.473388900790692</v>
      </c>
      <c r="AR387" s="113">
        <f t="shared" si="41"/>
        <v>-2558.9695230687744</v>
      </c>
      <c r="AS387" s="110">
        <f>AVERAGE(AQ360:AQ387)</f>
        <v>-12.312156194801933</v>
      </c>
    </row>
    <row r="388" spans="2:45" x14ac:dyDescent="0.25">
      <c r="B388" s="103">
        <f t="shared" si="38"/>
        <v>44981</v>
      </c>
      <c r="AB388" s="4">
        <f t="shared" si="39"/>
        <v>0.35793153984706233</v>
      </c>
      <c r="AC388" s="4">
        <f t="shared" si="34"/>
        <v>1.6625161772413184</v>
      </c>
      <c r="AF388" s="129">
        <f t="shared" si="40"/>
        <v>3480273.8974190769</v>
      </c>
      <c r="AG388" s="130">
        <f t="shared" si="35"/>
        <v>5.2623971197736132</v>
      </c>
      <c r="AJ388" s="17">
        <f t="shared" si="42"/>
        <v>16.418249648266173</v>
      </c>
      <c r="AK388" s="18">
        <f t="shared" si="43"/>
        <v>29.250547489658526</v>
      </c>
      <c r="AM388" s="17">
        <f t="shared" si="36"/>
        <v>6.0662043417695299</v>
      </c>
      <c r="AN388" s="18">
        <f t="shared" si="37"/>
        <v>13.9870148003351</v>
      </c>
      <c r="AP388" s="111">
        <f t="shared" si="32"/>
        <v>44986</v>
      </c>
      <c r="AQ388" s="112">
        <f t="shared" si="33"/>
        <v>-10.352045306496642</v>
      </c>
      <c r="AR388" s="113">
        <f t="shared" si="41"/>
        <v>-2569.321568375271</v>
      </c>
    </row>
    <row r="389" spans="2:45" x14ac:dyDescent="0.25">
      <c r="B389" s="103">
        <f t="shared" si="38"/>
        <v>44982</v>
      </c>
      <c r="AB389" s="4">
        <f t="shared" si="39"/>
        <v>0.35364437711304531</v>
      </c>
      <c r="AC389" s="4">
        <f t="shared" si="34"/>
        <v>1.6574243803428141</v>
      </c>
      <c r="AF389" s="129">
        <f t="shared" si="40"/>
        <v>3648164.1743155797</v>
      </c>
      <c r="AG389" s="130">
        <f t="shared" si="35"/>
        <v>5.2479024464102784</v>
      </c>
      <c r="AJ389" s="17">
        <f t="shared" si="42"/>
        <v>16.228029515775233</v>
      </c>
      <c r="AK389" s="18">
        <f t="shared" si="43"/>
        <v>29.115937348619404</v>
      </c>
      <c r="AM389" s="17">
        <f t="shared" si="36"/>
        <v>5.9959219293120984</v>
      </c>
      <c r="AN389" s="18">
        <f t="shared" si="37"/>
        <v>13.931576385508656</v>
      </c>
      <c r="AP389" s="111">
        <f t="shared" si="32"/>
        <v>44987</v>
      </c>
      <c r="AQ389" s="112">
        <f t="shared" si="33"/>
        <v>-10.232107586463135</v>
      </c>
      <c r="AR389" s="113">
        <f t="shared" si="41"/>
        <v>-2579.5536759617339</v>
      </c>
    </row>
    <row r="390" spans="2:45" x14ac:dyDescent="0.25">
      <c r="B390" s="103">
        <f t="shared" si="38"/>
        <v>44983</v>
      </c>
      <c r="AB390" s="4">
        <f t="shared" si="39"/>
        <v>0.34940856432241629</v>
      </c>
      <c r="AC390" s="4">
        <f t="shared" si="34"/>
        <v>1.6523636775576238</v>
      </c>
      <c r="AF390" s="129">
        <f t="shared" si="40"/>
        <v>3824153.5680940291</v>
      </c>
      <c r="AG390" s="130">
        <f t="shared" si="35"/>
        <v>5.2334874015722734</v>
      </c>
      <c r="AJ390" s="17">
        <f t="shared" si="42"/>
        <v>16.040013253951386</v>
      </c>
      <c r="AK390" s="18">
        <f t="shared" si="43"/>
        <v>28.982560475769503</v>
      </c>
      <c r="AM390" s="17">
        <f t="shared" si="36"/>
        <v>5.9264538015741604</v>
      </c>
      <c r="AN390" s="18">
        <f t="shared" si="37"/>
        <v>13.876575703005955</v>
      </c>
      <c r="AP390" s="111">
        <f t="shared" si="32"/>
        <v>44988</v>
      </c>
      <c r="AQ390" s="112">
        <f t="shared" si="33"/>
        <v>-10.113559452377226</v>
      </c>
      <c r="AR390" s="113">
        <f t="shared" si="41"/>
        <v>-2589.667235414111</v>
      </c>
    </row>
    <row r="391" spans="2:45" x14ac:dyDescent="0.25">
      <c r="B391" s="103">
        <f t="shared" si="38"/>
        <v>44984</v>
      </c>
      <c r="AB391" s="4">
        <f t="shared" si="39"/>
        <v>0.34522348642581757</v>
      </c>
      <c r="AC391" s="4">
        <f t="shared" si="34"/>
        <v>1.647333784928795</v>
      </c>
      <c r="AF391" s="129">
        <f t="shared" si="40"/>
        <v>4008632.784490821</v>
      </c>
      <c r="AG391" s="130">
        <f t="shared" si="35"/>
        <v>5.2191513308813171</v>
      </c>
      <c r="AJ391" s="17">
        <f t="shared" si="42"/>
        <v>15.854175328978352</v>
      </c>
      <c r="AK391" s="18">
        <f t="shared" si="43"/>
        <v>28.850399999999997</v>
      </c>
      <c r="AM391" s="17">
        <f t="shared" si="36"/>
        <v>5.8577905243376662</v>
      </c>
      <c r="AN391" s="18">
        <f t="shared" si="37"/>
        <v>13.82200758882373</v>
      </c>
      <c r="AP391" s="111">
        <f t="shared" si="32"/>
        <v>44989</v>
      </c>
      <c r="AQ391" s="112">
        <f t="shared" si="33"/>
        <v>-9.9963848046406856</v>
      </c>
      <c r="AR391" s="113">
        <f t="shared" si="41"/>
        <v>-2599.6636202187519</v>
      </c>
    </row>
    <row r="392" spans="2:45" x14ac:dyDescent="0.25">
      <c r="B392" s="103">
        <f t="shared" si="38"/>
        <v>44985</v>
      </c>
      <c r="AB392" s="4">
        <f t="shared" si="39"/>
        <v>0.34108853574071024</v>
      </c>
      <c r="AC392" s="4">
        <f t="shared" si="34"/>
        <v>1.6423344219464096</v>
      </c>
      <c r="AF392" s="129">
        <f t="shared" si="40"/>
        <v>4202011.3770963214</v>
      </c>
      <c r="AG392" s="130">
        <f t="shared" si="35"/>
        <v>5.2048935871096784</v>
      </c>
      <c r="AJ392" s="17">
        <f t="shared" si="42"/>
        <v>15.670490502871971</v>
      </c>
      <c r="AK392" s="18">
        <f t="shared" si="43"/>
        <v>28.719439356534203</v>
      </c>
      <c r="AM392" s="17">
        <f t="shared" si="36"/>
        <v>5.7899227726884313</v>
      </c>
      <c r="AN392" s="18">
        <f t="shared" si="37"/>
        <v>13.767866959868057</v>
      </c>
      <c r="AP392" s="111">
        <f t="shared" si="32"/>
        <v>44990</v>
      </c>
      <c r="AQ392" s="112">
        <f t="shared" si="33"/>
        <v>-9.8805677301835395</v>
      </c>
      <c r="AR392" s="113">
        <f t="shared" si="41"/>
        <v>-2609.5441879489354</v>
      </c>
    </row>
    <row r="393" spans="2:45" x14ac:dyDescent="0.25">
      <c r="B393" s="103">
        <f t="shared" si="38"/>
        <v>44986</v>
      </c>
      <c r="AB393" s="4">
        <f t="shared" si="39"/>
        <v>0.33700311186313625</v>
      </c>
      <c r="AC393" s="4">
        <f t="shared" si="34"/>
        <v>1.6373653114954356</v>
      </c>
      <c r="AF393" s="129">
        <f t="shared" si="40"/>
        <v>4404718.656585481</v>
      </c>
      <c r="AG393" s="130">
        <f t="shared" si="35"/>
        <v>5.1907135300827827</v>
      </c>
      <c r="AJ393" s="17">
        <f t="shared" si="42"/>
        <v>15.488933830052764</v>
      </c>
      <c r="AK393" s="18">
        <f t="shared" si="43"/>
        <v>28.589662280006337</v>
      </c>
      <c r="AM393" s="17">
        <f t="shared" si="36"/>
        <v>5.7228413297497536</v>
      </c>
      <c r="AN393" s="18">
        <f t="shared" si="37"/>
        <v>13.714148812375932</v>
      </c>
      <c r="AP393" s="111">
        <f t="shared" si="32"/>
        <v>44991</v>
      </c>
      <c r="AQ393" s="112">
        <f t="shared" si="33"/>
        <v>-9.7660925003030101</v>
      </c>
      <c r="AR393" s="113">
        <f t="shared" si="41"/>
        <v>-2619.3102804492382</v>
      </c>
    </row>
    <row r="394" spans="2:45" x14ac:dyDescent="0.25">
      <c r="B394" s="103">
        <f t="shared" si="38"/>
        <v>44987</v>
      </c>
      <c r="AB394" s="4">
        <f t="shared" si="39"/>
        <v>0.33296662158053986</v>
      </c>
      <c r="AC394" s="4">
        <f t="shared" si="34"/>
        <v>1.6324261798045241</v>
      </c>
      <c r="AF394" s="129">
        <f t="shared" si="40"/>
        <v>4617204.6438101465</v>
      </c>
      <c r="AG394" s="130">
        <f t="shared" si="35"/>
        <v>5.1766105265833886</v>
      </c>
      <c r="AJ394" s="17">
        <f t="shared" si="42"/>
        <v>15.309480653958126</v>
      </c>
      <c r="AK394" s="18">
        <f t="shared" si="43"/>
        <v>28.461052797727088</v>
      </c>
      <c r="AM394" s="17">
        <f t="shared" si="36"/>
        <v>5.6565370854307133</v>
      </c>
      <c r="AN394" s="18">
        <f t="shared" si="37"/>
        <v>13.660848220373651</v>
      </c>
      <c r="AP394" s="111">
        <f t="shared" si="32"/>
        <v>44992</v>
      </c>
      <c r="AQ394" s="112">
        <f t="shared" si="33"/>
        <v>-9.6529435685274123</v>
      </c>
      <c r="AR394" s="113">
        <f t="shared" si="41"/>
        <v>-2628.9632240177657</v>
      </c>
    </row>
    <row r="395" spans="2:45" x14ac:dyDescent="0.25">
      <c r="B395" s="103">
        <f t="shared" si="38"/>
        <v>44988</v>
      </c>
      <c r="AB395" s="4">
        <f t="shared" si="39"/>
        <v>0.32897847878563113</v>
      </c>
      <c r="AC395" s="4">
        <f t="shared" si="34"/>
        <v>1.6275167563957296</v>
      </c>
      <c r="AF395" s="129">
        <f t="shared" si="40"/>
        <v>4839941.0688690972</v>
      </c>
      <c r="AG395" s="130">
        <f t="shared" si="35"/>
        <v>5.1625839502573339</v>
      </c>
      <c r="AJ395" s="17">
        <f t="shared" si="42"/>
        <v>15.132106603693824</v>
      </c>
      <c r="AK395" s="18">
        <f t="shared" si="43"/>
        <v>28.333595223130104</v>
      </c>
      <c r="AM395" s="17">
        <f t="shared" si="36"/>
        <v>5.5910010351889516</v>
      </c>
      <c r="AN395" s="18">
        <f t="shared" si="37"/>
        <v>13.607960334171022</v>
      </c>
      <c r="AP395" s="111">
        <f t="shared" si="32"/>
        <v>44993</v>
      </c>
      <c r="AQ395" s="112">
        <f t="shared" si="33"/>
        <v>-9.5411055685048716</v>
      </c>
      <c r="AR395" s="113">
        <f t="shared" si="41"/>
        <v>-2638.5043295862706</v>
      </c>
    </row>
    <row r="396" spans="2:45" x14ac:dyDescent="0.25">
      <c r="B396" s="103">
        <f t="shared" si="38"/>
        <v>44989</v>
      </c>
      <c r="AB396" s="4">
        <f t="shared" si="39"/>
        <v>0.325038104391282</v>
      </c>
      <c r="AC396" s="4">
        <f t="shared" si="34"/>
        <v>1.6226367740351351</v>
      </c>
      <c r="AF396" s="129">
        <f t="shared" si="40"/>
        <v>5073422.4183737384</v>
      </c>
      <c r="AG396" s="130">
        <f t="shared" si="35"/>
        <v>5.1486331815208013</v>
      </c>
      <c r="AJ396" s="17">
        <f t="shared" si="42"/>
        <v>14.956787590724272</v>
      </c>
      <c r="AK396" s="18">
        <f t="shared" si="43"/>
        <v>28.207274149393815</v>
      </c>
      <c r="AM396" s="17">
        <f t="shared" si="36"/>
        <v>5.5262242788078035</v>
      </c>
      <c r="AN396" s="18">
        <f t="shared" si="37"/>
        <v>13.55548037889039</v>
      </c>
      <c r="AP396" s="111">
        <f t="shared" si="32"/>
        <v>44994</v>
      </c>
      <c r="AQ396" s="112">
        <f t="shared" si="33"/>
        <v>-9.4305633119164689</v>
      </c>
      <c r="AR396" s="113">
        <f t="shared" si="41"/>
        <v>-2647.9348928981872</v>
      </c>
    </row>
    <row r="397" spans="2:45" x14ac:dyDescent="0.25">
      <c r="B397" s="103">
        <f t="shared" si="38"/>
        <v>44990</v>
      </c>
      <c r="AB397" s="4">
        <f t="shared" si="39"/>
        <v>0.32114492624644109</v>
      </c>
      <c r="AC397" s="4">
        <f t="shared" si="34"/>
        <v>1.6177859686843623</v>
      </c>
      <c r="AF397" s="129">
        <f t="shared" si="40"/>
        <v>5318167.0332344715</v>
      </c>
      <c r="AG397" s="130">
        <f t="shared" si="35"/>
        <v>5.1347576074690942</v>
      </c>
      <c r="AJ397" s="17">
        <f t="shared" si="42"/>
        <v>14.783499805601158</v>
      </c>
      <c r="AK397" s="18">
        <f t="shared" si="43"/>
        <v>28.082074443233136</v>
      </c>
      <c r="AM397" s="17">
        <f t="shared" si="36"/>
        <v>5.462198019187583</v>
      </c>
      <c r="AN397" s="18">
        <f t="shared" si="37"/>
        <v>13.503403653029586</v>
      </c>
      <c r="AP397" s="111">
        <f t="shared" si="32"/>
        <v>44995</v>
      </c>
      <c r="AQ397" s="112">
        <f t="shared" si="33"/>
        <v>-9.3213017864135743</v>
      </c>
      <c r="AR397" s="113">
        <f t="shared" si="41"/>
        <v>-2657.2561946846008</v>
      </c>
    </row>
    <row r="398" spans="2:45" x14ac:dyDescent="0.25">
      <c r="B398" s="103">
        <f t="shared" si="38"/>
        <v>44991</v>
      </c>
      <c r="AB398" s="4">
        <f t="shared" si="39"/>
        <v>0.31729837905305686</v>
      </c>
      <c r="AC398" s="4">
        <f t="shared" si="34"/>
        <v>1.6129640794529492</v>
      </c>
      <c r="AF398" s="129">
        <f t="shared" si="40"/>
        <v>5574718.259404839</v>
      </c>
      <c r="AG398" s="130">
        <f t="shared" si="35"/>
        <v>5.1209566217868714</v>
      </c>
      <c r="AJ398" s="17">
        <f t="shared" si="42"/>
        <v>14.612219714729946</v>
      </c>
      <c r="AK398" s="18">
        <f t="shared" si="43"/>
        <v>27.957981238855723</v>
      </c>
      <c r="AM398" s="17">
        <f t="shared" si="36"/>
        <v>5.3989135611508914</v>
      </c>
      <c r="AN398" s="18">
        <f t="shared" si="37"/>
        <v>13.451725527057874</v>
      </c>
      <c r="AP398" s="111">
        <f t="shared" si="32"/>
        <v>44996</v>
      </c>
      <c r="AQ398" s="112">
        <f t="shared" si="33"/>
        <v>-9.2133061535790546</v>
      </c>
      <c r="AR398" s="113">
        <f t="shared" si="41"/>
        <v>-2666.46950083818</v>
      </c>
    </row>
    <row r="399" spans="2:45" x14ac:dyDescent="0.25">
      <c r="B399" s="103">
        <f t="shared" si="38"/>
        <v>44992</v>
      </c>
      <c r="AB399" s="4">
        <f t="shared" si="39"/>
        <v>0.31349790428399482</v>
      </c>
      <c r="AC399" s="4">
        <f t="shared" si="34"/>
        <v>1.6081708485515775</v>
      </c>
      <c r="AF399" s="129">
        <f t="shared" si="40"/>
        <v>5843645.6541382093</v>
      </c>
      <c r="AG399" s="130">
        <f t="shared" si="35"/>
        <v>5.1072296246598361</v>
      </c>
      <c r="AJ399" s="17">
        <f t="shared" si="42"/>
        <v>14.442924057173892</v>
      </c>
      <c r="AK399" s="18">
        <f t="shared" si="43"/>
        <v>27.8349799320778</v>
      </c>
      <c r="AM399" s="17">
        <f t="shared" si="36"/>
        <v>5.3363623102617508</v>
      </c>
      <c r="AN399" s="18">
        <f t="shared" si="37"/>
        <v>13.400441442044007</v>
      </c>
      <c r="AP399" s="111">
        <f t="shared" si="32"/>
        <v>44997</v>
      </c>
      <c r="AQ399" s="112">
        <f t="shared" si="33"/>
        <v>-9.106561746912142</v>
      </c>
      <c r="AR399" s="113">
        <f t="shared" si="41"/>
        <v>-2675.5760625850921</v>
      </c>
    </row>
    <row r="400" spans="2:45" x14ac:dyDescent="0.25">
      <c r="B400" s="103">
        <f t="shared" si="38"/>
        <v>44993</v>
      </c>
      <c r="AB400" s="4">
        <f t="shared" si="39"/>
        <v>0.30974295010193809</v>
      </c>
      <c r="AC400" s="4">
        <f t="shared" si="34"/>
        <v>1.6034060212461307</v>
      </c>
      <c r="AF400" s="129">
        <f t="shared" si="40"/>
        <v>6125546.2504349174</v>
      </c>
      <c r="AG400" s="130">
        <f t="shared" si="35"/>
        <v>5.0935760226878335</v>
      </c>
      <c r="AJ400" s="17">
        <f t="shared" si="42"/>
        <v>14.275589841495037</v>
      </c>
      <c r="AK400" s="18">
        <f t="shared" si="43"/>
        <v>27.71305617459463</v>
      </c>
      <c r="AM400" s="17">
        <f t="shared" si="36"/>
        <v>5.2745357716584191</v>
      </c>
      <c r="AN400" s="18">
        <f t="shared" si="37"/>
        <v>13.349546908315563</v>
      </c>
      <c r="AP400" s="111">
        <f t="shared" ref="AP400:AP463" si="44">AP399+$C$212</f>
        <v>44998</v>
      </c>
      <c r="AQ400" s="112">
        <f t="shared" ref="AQ400:AQ463" si="45">AM400-AJ400</f>
        <v>-9.0010540698366182</v>
      </c>
      <c r="AR400" s="113">
        <f t="shared" si="41"/>
        <v>-2684.5771166549289</v>
      </c>
    </row>
    <row r="401" spans="2:44" x14ac:dyDescent="0.25">
      <c r="B401" s="103">
        <f t="shared" si="38"/>
        <v>44994</v>
      </c>
      <c r="AB401" s="4">
        <f t="shared" si="39"/>
        <v>0.30603297127925894</v>
      </c>
      <c r="AC401" s="4">
        <f t="shared" si="34"/>
        <v>1.5986693458125663</v>
      </c>
      <c r="AF401" s="129">
        <f t="shared" si="40"/>
        <v>6421045.882487026</v>
      </c>
      <c r="AG401" s="130">
        <f t="shared" si="35"/>
        <v>5.0799952287993415</v>
      </c>
      <c r="AJ401" s="17">
        <f t="shared" si="42"/>
        <v>14.110194342631841</v>
      </c>
      <c r="AK401" s="18">
        <f t="shared" si="43"/>
        <v>27.592195868400914</v>
      </c>
      <c r="AM401" s="17">
        <f t="shared" si="36"/>
        <v>5.2134255488997443</v>
      </c>
      <c r="AN401" s="18">
        <f t="shared" si="37"/>
        <v>13.299037504148687</v>
      </c>
      <c r="AP401" s="111">
        <f t="shared" si="44"/>
        <v>44999</v>
      </c>
      <c r="AQ401" s="112">
        <f t="shared" si="45"/>
        <v>-8.8967687937320967</v>
      </c>
      <c r="AR401" s="113">
        <f t="shared" si="41"/>
        <v>-2693.4738854486609</v>
      </c>
    </row>
    <row r="402" spans="2:44" x14ac:dyDescent="0.25">
      <c r="B402" s="103">
        <f t="shared" si="38"/>
        <v>44995</v>
      </c>
      <c r="AB402" s="4">
        <f t="shared" si="39"/>
        <v>0.30236742911885156</v>
      </c>
      <c r="AC402" s="4">
        <f t="shared" si="34"/>
        <v>1.5939605734925868</v>
      </c>
      <c r="AF402" s="129">
        <f t="shared" si="40"/>
        <v>6730800.5750631895</v>
      </c>
      <c r="AG402" s="130">
        <f t="shared" si="35"/>
        <v>5.0664866621673319</v>
      </c>
      <c r="AJ402" s="17">
        <f t="shared" si="42"/>
        <v>13.946715098812946</v>
      </c>
      <c r="AK402" s="18">
        <f t="shared" si="43"/>
        <v>27.472385160356513</v>
      </c>
      <c r="AM402" s="17">
        <f t="shared" si="36"/>
        <v>5.1530233428248664</v>
      </c>
      <c r="AN402" s="18">
        <f t="shared" si="37"/>
        <v>13.248908874487499</v>
      </c>
      <c r="AP402" s="111">
        <f t="shared" si="44"/>
        <v>45000</v>
      </c>
      <c r="AQ402" s="112">
        <f t="shared" si="45"/>
        <v>-8.7936917559880801</v>
      </c>
      <c r="AR402" s="113">
        <f t="shared" si="41"/>
        <v>-2702.2675772046491</v>
      </c>
    </row>
    <row r="403" spans="2:44" x14ac:dyDescent="0.25">
      <c r="B403" s="103">
        <f t="shared" si="38"/>
        <v>44996</v>
      </c>
      <c r="AB403" s="4">
        <f t="shared" si="39"/>
        <v>0.29874579137591117</v>
      </c>
      <c r="AC403" s="4">
        <f t="shared" si="34"/>
        <v>1.5892794584500898</v>
      </c>
      <c r="AF403" s="129">
        <f t="shared" si="40"/>
        <v>7055497.9999183193</v>
      </c>
      <c r="AG403" s="130">
        <f t="shared" si="35"/>
        <v>5.0530497481264582</v>
      </c>
      <c r="AJ403" s="17">
        <f t="shared" si="42"/>
        <v>13.785129908506757</v>
      </c>
      <c r="AK403" s="18">
        <f t="shared" si="43"/>
        <v>27.353610436893202</v>
      </c>
      <c r="AM403" s="17">
        <f t="shared" si="36"/>
        <v>5.0933209504261407</v>
      </c>
      <c r="AN403" s="18">
        <f t="shared" si="37"/>
        <v>13.199156729692335</v>
      </c>
      <c r="AP403" s="111">
        <f t="shared" si="44"/>
        <v>45001</v>
      </c>
      <c r="AQ403" s="112">
        <f t="shared" si="45"/>
        <v>-8.6918089580806175</v>
      </c>
      <c r="AR403" s="113">
        <f t="shared" si="41"/>
        <v>-2710.9593861627295</v>
      </c>
    </row>
    <row r="404" spans="2:44" x14ac:dyDescent="0.25">
      <c r="B404" s="103">
        <f t="shared" si="38"/>
        <v>44997</v>
      </c>
      <c r="AB404" s="4">
        <f t="shared" si="39"/>
        <v>0.29516753218065156</v>
      </c>
      <c r="AC404" s="4">
        <f t="shared" ref="AC404:AC467" si="46">$AC$15/(1+$AC$19*(B404-$AA$15))</f>
        <v>1.5846257577283858</v>
      </c>
      <c r="AF404" s="129">
        <f t="shared" si="40"/>
        <v>7395859.0024610944</v>
      </c>
      <c r="AG404" s="130">
        <f t="shared" ref="AG404:AG467" si="47">$AG$15/(1+$AG$19*(B404-$AE$15))</f>
        <v>5.0396839180915673</v>
      </c>
      <c r="AJ404" s="17">
        <f t="shared" si="42"/>
        <v>13.625416827406308</v>
      </c>
      <c r="AK404" s="18">
        <f t="shared" si="43"/>
        <v>27.235858318858089</v>
      </c>
      <c r="AM404" s="17">
        <f t="shared" ref="AM404:AM467" si="48">$AJ$207*EXP(-$AK$8*(B409-$B$212))</f>
        <v>5.0343102637351098</v>
      </c>
      <c r="AN404" s="18">
        <f t="shared" ref="AN404:AN467" si="49">$AK$207/(1+$AK$19*(B409-$B$212))</f>
        <v>13.149776844316092</v>
      </c>
      <c r="AP404" s="111">
        <f t="shared" si="44"/>
        <v>45002</v>
      </c>
      <c r="AQ404" s="112">
        <f t="shared" si="45"/>
        <v>-8.5911065636711985</v>
      </c>
      <c r="AR404" s="113">
        <f t="shared" si="41"/>
        <v>-2719.5504927264005</v>
      </c>
    </row>
    <row r="405" spans="2:44" x14ac:dyDescent="0.25">
      <c r="B405" s="103">
        <f t="shared" si="38"/>
        <v>44998</v>
      </c>
      <c r="AB405" s="4">
        <f t="shared" si="39"/>
        <v>0.29163213196194671</v>
      </c>
      <c r="AC405" s="4">
        <f t="shared" si="46"/>
        <v>1.5799992312081623</v>
      </c>
      <c r="AF405" s="129">
        <f t="shared" si="40"/>
        <v>7752639.2020688048</v>
      </c>
      <c r="AG405" s="130">
        <f t="shared" si="47"/>
        <v>5.0263886094774968</v>
      </c>
      <c r="AJ405" s="17">
        <f t="shared" si="42"/>
        <v>13.467554165449085</v>
      </c>
      <c r="AK405" s="18">
        <f t="shared" si="43"/>
        <v>27.119115656489694</v>
      </c>
      <c r="AM405" s="17">
        <f t="shared" si="48"/>
        <v>4.9759832687214036</v>
      </c>
      <c r="AN405" s="18">
        <f t="shared" si="49"/>
        <v>13.10076505590793</v>
      </c>
      <c r="AP405" s="111">
        <f t="shared" si="44"/>
        <v>45003</v>
      </c>
      <c r="AQ405" s="112">
        <f t="shared" si="45"/>
        <v>-8.4915708967276817</v>
      </c>
      <c r="AR405" s="113">
        <f t="shared" si="41"/>
        <v>-2728.0420636231283</v>
      </c>
    </row>
    <row r="406" spans="2:44" x14ac:dyDescent="0.25">
      <c r="B406" s="103">
        <f t="shared" ref="B406:B469" si="50">B405+$C$212</f>
        <v>44999</v>
      </c>
      <c r="AB406" s="4">
        <f t="shared" ref="AB406:AB469" si="51">$AC$4*EXP(-$AC$8*(B406-$AA$4))</f>
        <v>0.28813907737188899</v>
      </c>
      <c r="AC406" s="4">
        <f t="shared" si="46"/>
        <v>1.5753996415661862</v>
      </c>
      <c r="AF406" s="129">
        <f t="shared" si="40"/>
        <v>8126630.6696022246</v>
      </c>
      <c r="AG406" s="130">
        <f t="shared" si="47"/>
        <v>5.0131632656201441</v>
      </c>
      <c r="AJ406" s="17">
        <f t="shared" si="42"/>
        <v>13.311520483871393</v>
      </c>
      <c r="AK406" s="18">
        <f t="shared" si="43"/>
        <v>27.003369524522647</v>
      </c>
      <c r="AM406" s="17">
        <f t="shared" si="48"/>
        <v>4.9183320442043694</v>
      </c>
      <c r="AN406" s="18">
        <f t="shared" si="49"/>
        <v>13.052117263843646</v>
      </c>
      <c r="AP406" s="111">
        <f t="shared" si="44"/>
        <v>45004</v>
      </c>
      <c r="AQ406" s="112">
        <f t="shared" si="45"/>
        <v>-8.3931884396670231</v>
      </c>
      <c r="AR406" s="113">
        <f t="shared" si="41"/>
        <v>-2736.4352520627954</v>
      </c>
    </row>
    <row r="407" spans="2:44" x14ac:dyDescent="0.25">
      <c r="B407" s="103">
        <f t="shared" si="50"/>
        <v>45000</v>
      </c>
      <c r="AB407" s="4">
        <f t="shared" si="51"/>
        <v>0.28468786121124934</v>
      </c>
      <c r="AC407" s="4">
        <f t="shared" si="46"/>
        <v>1.5708267542347207</v>
      </c>
      <c r="AF407" s="129">
        <f t="shared" ref="AF407:AF470" si="52">$AG$4*EXP(-$AG$8*(B407-$AE$4))</f>
        <v>8518663.6858446915</v>
      </c>
      <c r="AG407" s="130">
        <f t="shared" si="47"/>
        <v>5.000007335698764</v>
      </c>
      <c r="AJ407" s="17">
        <f t="shared" si="42"/>
        <v>13.157294592296809</v>
      </c>
      <c r="AK407" s="18">
        <f t="shared" si="43"/>
        <v>26.888607217417235</v>
      </c>
      <c r="AM407" s="17">
        <f t="shared" si="48"/>
        <v>4.861348760777334</v>
      </c>
      <c r="AN407" s="18">
        <f t="shared" si="49"/>
        <v>13.003829428181993</v>
      </c>
      <c r="AP407" s="111">
        <f t="shared" si="44"/>
        <v>45005</v>
      </c>
      <c r="AQ407" s="112">
        <f t="shared" si="45"/>
        <v>-8.2959458315194752</v>
      </c>
      <c r="AR407" s="113">
        <f t="shared" si="41"/>
        <v>-2744.7311978943148</v>
      </c>
    </row>
    <row r="408" spans="2:44" x14ac:dyDescent="0.25">
      <c r="B408" s="103">
        <f t="shared" si="50"/>
        <v>45001</v>
      </c>
      <c r="AB408" s="4">
        <f t="shared" si="51"/>
        <v>0.28127798235583096</v>
      </c>
      <c r="AC408" s="4">
        <f t="shared" si="46"/>
        <v>1.5662803373616507</v>
      </c>
      <c r="AF408" s="129">
        <f t="shared" si="52"/>
        <v>8929608.5847692471</v>
      </c>
      <c r="AG408" s="130">
        <f t="shared" si="47"/>
        <v>4.9869202746595072</v>
      </c>
      <c r="AJ408" s="17">
        <f t="shared" si="42"/>
        <v>13.004855545858426</v>
      </c>
      <c r="AK408" s="18">
        <f t="shared" si="43"/>
        <v>26.77481624471007</v>
      </c>
      <c r="AM408" s="17">
        <f t="shared" si="48"/>
        <v>4.8050256797443085</v>
      </c>
      <c r="AN408" s="18">
        <f t="shared" si="49"/>
        <v>12.9558975685463</v>
      </c>
      <c r="AP408" s="111">
        <f t="shared" si="44"/>
        <v>45006</v>
      </c>
      <c r="AQ408" s="112">
        <f t="shared" si="45"/>
        <v>-8.1998298661141185</v>
      </c>
      <c r="AR408" s="113">
        <f t="shared" si="41"/>
        <v>-2752.9310277604291</v>
      </c>
    </row>
    <row r="409" spans="2:44" x14ac:dyDescent="0.25">
      <c r="B409" s="103">
        <f t="shared" si="50"/>
        <v>45002</v>
      </c>
      <c r="AB409" s="4">
        <f t="shared" si="51"/>
        <v>0.27790894568370456</v>
      </c>
      <c r="AC409" s="4">
        <f t="shared" si="46"/>
        <v>1.5617601617712977</v>
      </c>
      <c r="AF409" s="129">
        <f t="shared" si="52"/>
        <v>9360377.6857259478</v>
      </c>
      <c r="AG409" s="130">
        <f t="shared" si="47"/>
        <v>4.9739015431401405</v>
      </c>
      <c r="AJ409" s="17">
        <f t="shared" si="42"/>
        <v>12.854182642354367</v>
      </c>
      <c r="AK409" s="18">
        <f t="shared" si="43"/>
        <v>26.661984326482326</v>
      </c>
      <c r="AM409" s="17">
        <f t="shared" si="48"/>
        <v>4.7493551520690351</v>
      </c>
      <c r="AN409" s="18">
        <f t="shared" si="49"/>
        <v>12.908317763030732</v>
      </c>
      <c r="AP409" s="111">
        <f t="shared" si="44"/>
        <v>45007</v>
      </c>
      <c r="AQ409" s="112">
        <f t="shared" si="45"/>
        <v>-8.1048274902853308</v>
      </c>
      <c r="AR409" s="113">
        <f t="shared" si="41"/>
        <v>-2761.0358552507146</v>
      </c>
    </row>
    <row r="410" spans="2:44" x14ac:dyDescent="0.25">
      <c r="B410" s="103">
        <f t="shared" si="50"/>
        <v>45003</v>
      </c>
      <c r="AB410" s="4">
        <f t="shared" si="51"/>
        <v>0.27458026200331637</v>
      </c>
      <c r="AC410" s="4">
        <f t="shared" si="46"/>
        <v>1.5572660009259096</v>
      </c>
      <c r="AF410" s="129">
        <f t="shared" si="52"/>
        <v>9811927.3188389763</v>
      </c>
      <c r="AG410" s="130">
        <f t="shared" si="47"/>
        <v>4.9609506073959482</v>
      </c>
      <c r="AJ410" s="17">
        <f t="shared" si="42"/>
        <v>12.705255419436327</v>
      </c>
      <c r="AK410" s="18">
        <f t="shared" si="43"/>
        <v>26.550099388942058</v>
      </c>
      <c r="AM410" s="17">
        <f t="shared" si="48"/>
        <v>4.6943296173361952</v>
      </c>
      <c r="AN410" s="18">
        <f t="shared" si="49"/>
        <v>12.861086147130566</v>
      </c>
      <c r="AP410" s="111">
        <f t="shared" si="44"/>
        <v>45008</v>
      </c>
      <c r="AQ410" s="112">
        <f t="shared" si="45"/>
        <v>-8.0109258021001324</v>
      </c>
      <c r="AR410" s="113">
        <f t="shared" si="41"/>
        <v>-2769.0467810528148</v>
      </c>
    </row>
    <row r="411" spans="2:44" x14ac:dyDescent="0.25">
      <c r="B411" s="103">
        <f t="shared" si="50"/>
        <v>45004</v>
      </c>
      <c r="AB411" s="4">
        <f t="shared" si="51"/>
        <v>0.2712914479824558</v>
      </c>
      <c r="AC411" s="4">
        <f t="shared" si="46"/>
        <v>1.5527976308878157</v>
      </c>
      <c r="AF411" s="129">
        <f t="shared" si="52"/>
        <v>10285259.948109871</v>
      </c>
      <c r="AG411" s="130">
        <f t="shared" si="47"/>
        <v>4.9480669392267878</v>
      </c>
      <c r="AJ411" s="17">
        <f t="shared" si="42"/>
        <v>12.558053651830626</v>
      </c>
      <c r="AK411" s="18">
        <f t="shared" si="43"/>
        <v>26.439149560117297</v>
      </c>
      <c r="AM411" s="17">
        <f t="shared" si="48"/>
        <v>4.6399416027246545</v>
      </c>
      <c r="AN411" s="18">
        <f t="shared" si="49"/>
        <v>12.814198912695872</v>
      </c>
      <c r="AP411" s="111">
        <f t="shared" si="44"/>
        <v>45009</v>
      </c>
      <c r="AQ411" s="112">
        <f t="shared" si="45"/>
        <v>-7.9181120491059716</v>
      </c>
      <c r="AR411" s="113">
        <f t="shared" si="41"/>
        <v>-2776.964893101921</v>
      </c>
    </row>
    <row r="412" spans="2:44" x14ac:dyDescent="0.25">
      <c r="B412" s="103">
        <f t="shared" si="50"/>
        <v>45005</v>
      </c>
      <c r="AB412" s="4">
        <f t="shared" si="51"/>
        <v>0.26804202607807465</v>
      </c>
      <c r="AC412" s="4">
        <f t="shared" si="46"/>
        <v>1.5483548302822305</v>
      </c>
      <c r="AF412" s="129">
        <f t="shared" si="52"/>
        <v>10781426.396940591</v>
      </c>
      <c r="AG412" s="130">
        <f t="shared" si="47"/>
        <v>4.9352500159052832</v>
      </c>
      <c r="AJ412" s="17">
        <f t="shared" si="42"/>
        <v>12.412557348591514</v>
      </c>
      <c r="AK412" s="18">
        <f t="shared" si="43"/>
        <v>26.329123165656711</v>
      </c>
      <c r="AM412" s="17">
        <f t="shared" si="48"/>
        <v>4.5861837219926045</v>
      </c>
      <c r="AN412" s="18">
        <f t="shared" si="49"/>
        <v>12.767652306907976</v>
      </c>
      <c r="AP412" s="111">
        <f t="shared" si="44"/>
        <v>45010</v>
      </c>
      <c r="AQ412" s="112">
        <f t="shared" si="45"/>
        <v>-7.8263736265989099</v>
      </c>
      <c r="AR412" s="113">
        <f t="shared" si="41"/>
        <v>-2784.79126672852</v>
      </c>
    </row>
    <row r="413" spans="2:44" x14ac:dyDescent="0.25">
      <c r="B413" s="103">
        <f t="shared" si="50"/>
        <v>45006</v>
      </c>
      <c r="AB413" s="4">
        <f t="shared" si="51"/>
        <v>0.26483152446694713</v>
      </c>
      <c r="AC413" s="4">
        <f t="shared" si="46"/>
        <v>1.5439373802606935</v>
      </c>
      <c r="AF413" s="129">
        <f t="shared" si="52"/>
        <v>11301528.181016829</v>
      </c>
      <c r="AG413" s="130">
        <f t="shared" si="47"/>
        <v>4.922499320106124</v>
      </c>
      <c r="AJ413" s="17">
        <f t="shared" si="42"/>
        <v>12.268746750386255</v>
      </c>
      <c r="AK413" s="18">
        <f t="shared" si="43"/>
        <v>26.220008724734619</v>
      </c>
      <c r="AM413" s="17">
        <f t="shared" si="48"/>
        <v>4.5330486744744682</v>
      </c>
      <c r="AN413" s="18">
        <f t="shared" si="49"/>
        <v>12.721442631278174</v>
      </c>
      <c r="AP413" s="111">
        <f t="shared" si="44"/>
        <v>45011</v>
      </c>
      <c r="AQ413" s="112">
        <f t="shared" si="45"/>
        <v>-7.7356980759117864</v>
      </c>
      <c r="AR413" s="113">
        <f t="shared" si="41"/>
        <v>-2792.5269648044318</v>
      </c>
    </row>
    <row r="414" spans="2:44" x14ac:dyDescent="0.25">
      <c r="B414" s="103">
        <f t="shared" si="50"/>
        <v>45007</v>
      </c>
      <c r="AB414" s="4">
        <f t="shared" si="51"/>
        <v>0.26165947697715974</v>
      </c>
      <c r="AC414" s="4">
        <f t="shared" si="46"/>
        <v>1.5395450644651345</v>
      </c>
      <c r="AF414" s="129">
        <f t="shared" si="52"/>
        <v>11846719.953730937</v>
      </c>
      <c r="AG414" s="130">
        <f t="shared" si="47"/>
        <v>4.909814339836462</v>
      </c>
      <c r="AJ414" s="17">
        <f t="shared" si="42"/>
        <v>12.126602326811676</v>
      </c>
      <c r="AK414" s="18">
        <f t="shared" si="43"/>
        <v>26.11179494605749</v>
      </c>
      <c r="AM414" s="17">
        <f t="shared" si="48"/>
        <v>4.4805292440894222</v>
      </c>
      <c r="AN414" s="18">
        <f t="shared" si="49"/>
        <v>12.675566240668099</v>
      </c>
      <c r="AP414" s="111">
        <f t="shared" si="44"/>
        <v>45012</v>
      </c>
      <c r="AQ414" s="112">
        <f t="shared" si="45"/>
        <v>-7.6460730827222543</v>
      </c>
      <c r="AR414" s="113">
        <f t="shared" si="41"/>
        <v>-2800.1730378871539</v>
      </c>
    </row>
    <row r="415" spans="2:44" x14ac:dyDescent="0.25">
      <c r="B415" s="103">
        <f t="shared" si="50"/>
        <v>45008</v>
      </c>
      <c r="AB415" s="4">
        <f t="shared" si="51"/>
        <v>0.2585254230204222</v>
      </c>
      <c r="AC415" s="4">
        <f t="shared" si="46"/>
        <v>1.5351776689925494</v>
      </c>
      <c r="AF415" s="129">
        <f t="shared" si="52"/>
        <v>12418212.069573367</v>
      </c>
      <c r="AG415" s="130">
        <f t="shared" si="47"/>
        <v>4.8971945683673841</v>
      </c>
      <c r="AJ415" s="17">
        <f t="shared" si="42"/>
        <v>11.986104773741845</v>
      </c>
      <c r="AK415" s="18">
        <f t="shared" si="43"/>
        <v>26.004470723968844</v>
      </c>
      <c r="AM415" s="17">
        <f t="shared" si="48"/>
        <v>4.4286182983614042</v>
      </c>
      <c r="AN415" s="18">
        <f t="shared" si="49"/>
        <v>12.63001954233121</v>
      </c>
      <c r="AP415" s="111">
        <f t="shared" si="44"/>
        <v>45013</v>
      </c>
      <c r="AQ415" s="112">
        <f t="shared" si="45"/>
        <v>-7.5574864753804407</v>
      </c>
      <c r="AR415" s="113">
        <f t="shared" si="41"/>
        <v>-2807.7305243625342</v>
      </c>
    </row>
    <row r="416" spans="2:44" x14ac:dyDescent="0.25">
      <c r="B416" s="103">
        <f t="shared" si="50"/>
        <v>45009</v>
      </c>
      <c r="AB416" s="4">
        <f t="shared" si="51"/>
        <v>0.25542890752518888</v>
      </c>
      <c r="AC416" s="4">
        <f t="shared" si="46"/>
        <v>1.530834982360276</v>
      </c>
      <c r="AF416" s="129">
        <f t="shared" si="52"/>
        <v>13017273.271183474</v>
      </c>
      <c r="AG416" s="130">
        <f t="shared" si="47"/>
        <v>4.8846395041664294</v>
      </c>
      <c r="AJ416" s="17">
        <f t="shared" si="42"/>
        <v>11.847235010706399</v>
      </c>
      <c r="AK416" s="18">
        <f t="shared" si="43"/>
        <v>25.898025134649906</v>
      </c>
      <c r="AM416" s="17">
        <f t="shared" si="48"/>
        <v>4.3773087874504713</v>
      </c>
      <c r="AN416" s="18">
        <f t="shared" si="49"/>
        <v>12.584798994974873</v>
      </c>
      <c r="AP416" s="111">
        <f t="shared" si="44"/>
        <v>45014</v>
      </c>
      <c r="AQ416" s="112">
        <f t="shared" si="45"/>
        <v>-7.4699262232559276</v>
      </c>
      <c r="AR416" s="113">
        <f t="shared" si="41"/>
        <v>-2815.2004505857903</v>
      </c>
    </row>
    <row r="417" spans="2:45" x14ac:dyDescent="0.25">
      <c r="B417" s="103">
        <f t="shared" si="50"/>
        <v>45010</v>
      </c>
      <c r="AB417" s="4">
        <f t="shared" si="51"/>
        <v>0.25236948087058175</v>
      </c>
      <c r="AC417" s="4">
        <f t="shared" si="46"/>
        <v>1.5265167954718577</v>
      </c>
      <c r="AF417" s="129">
        <f t="shared" si="52"/>
        <v>13645233.506025093</v>
      </c>
      <c r="AG417" s="130">
        <f t="shared" si="47"/>
        <v>4.8721486508311553</v>
      </c>
      <c r="AJ417" s="17">
        <f t="shared" si="42"/>
        <v>11.709974178299341</v>
      </c>
      <c r="AK417" s="18">
        <f t="shared" si="43"/>
        <v>25.792447432413098</v>
      </c>
      <c r="AM417" s="17">
        <f t="shared" si="48"/>
        <v>4.326593743195402</v>
      </c>
      <c r="AN417" s="18">
        <f t="shared" si="49"/>
        <v>12.539901107842521</v>
      </c>
      <c r="AP417" s="111">
        <f t="shared" si="44"/>
        <v>45015</v>
      </c>
      <c r="AQ417" s="112">
        <f t="shared" si="45"/>
        <v>-7.3833804351039385</v>
      </c>
      <c r="AR417" s="113">
        <f t="shared" ref="AR417:AR480" si="53">AQ417+AR416</f>
        <v>-2822.5838310208942</v>
      </c>
    </row>
    <row r="418" spans="2:45" x14ac:dyDescent="0.25">
      <c r="B418" s="103">
        <f t="shared" si="50"/>
        <v>45011</v>
      </c>
      <c r="AB418" s="4">
        <f t="shared" si="51"/>
        <v>0.24934669882110416</v>
      </c>
      <c r="AC418" s="4">
        <f t="shared" si="46"/>
        <v>1.5222229015834825</v>
      </c>
      <c r="AF418" s="129">
        <f t="shared" si="52"/>
        <v>14303486.878940048</v>
      </c>
      <c r="AG418" s="130">
        <f t="shared" si="47"/>
        <v>4.8597215170237078</v>
      </c>
      <c r="AJ418" s="17">
        <f t="shared" si="42"/>
        <v>11.574303635617781</v>
      </c>
      <c r="AK418" s="18">
        <f t="shared" si="43"/>
        <v>25.6877270460859</v>
      </c>
      <c r="AM418" s="17">
        <f t="shared" si="48"/>
        <v>4.2764662781673612</v>
      </c>
      <c r="AN418" s="18">
        <f t="shared" si="49"/>
        <v>12.495322439815391</v>
      </c>
      <c r="AP418" s="111">
        <f t="shared" si="44"/>
        <v>45016</v>
      </c>
      <c r="AQ418" s="112">
        <f t="shared" si="45"/>
        <v>-7.2978373574504198</v>
      </c>
      <c r="AR418" s="113">
        <f t="shared" si="53"/>
        <v>-2829.8816683783448</v>
      </c>
      <c r="AS418" s="110">
        <f>AVERAGE(AQ388:AQ418)</f>
        <v>-8.7391014615990272</v>
      </c>
    </row>
    <row r="419" spans="2:45" x14ac:dyDescent="0.25">
      <c r="B419" s="103">
        <f t="shared" si="50"/>
        <v>45012</v>
      </c>
      <c r="AB419" s="4">
        <f t="shared" si="51"/>
        <v>0.24636012246213693</v>
      </c>
      <c r="AC419" s="4">
        <f t="shared" si="46"/>
        <v>1.5179530962709875</v>
      </c>
      <c r="AF419" s="129">
        <f t="shared" si="52"/>
        <v>14993494.747134445</v>
      </c>
      <c r="AG419" s="130">
        <f t="shared" si="47"/>
        <v>4.8473576164063994</v>
      </c>
      <c r="AJ419" s="17">
        <f t="shared" si="42"/>
        <v>11.440204957730394</v>
      </c>
      <c r="AK419" s="18">
        <f t="shared" si="43"/>
        <v>25.583853575482401</v>
      </c>
      <c r="AM419" s="17">
        <f t="shared" si="48"/>
        <v>4.2269195847345484</v>
      </c>
      <c r="AN419" s="18">
        <f t="shared" si="49"/>
        <v>12.451059598533341</v>
      </c>
      <c r="AP419" s="111">
        <f t="shared" si="44"/>
        <v>45017</v>
      </c>
      <c r="AQ419" s="112">
        <f t="shared" si="45"/>
        <v>-7.2132853729958457</v>
      </c>
      <c r="AR419" s="113">
        <f t="shared" si="53"/>
        <v>-2837.0949537513407</v>
      </c>
    </row>
    <row r="420" spans="2:45" x14ac:dyDescent="0.25">
      <c r="B420" s="103">
        <f t="shared" si="50"/>
        <v>45013</v>
      </c>
      <c r="AB420" s="4">
        <f t="shared" si="51"/>
        <v>0.24340931813620678</v>
      </c>
      <c r="AC420" s="4">
        <f t="shared" si="46"/>
        <v>1.513707177397418</v>
      </c>
      <c r="AF420" s="129">
        <f t="shared" si="52"/>
        <v>15716788.964468755</v>
      </c>
      <c r="AG420" s="130">
        <f t="shared" si="47"/>
        <v>4.8350564675782604</v>
      </c>
      <c r="AJ420" s="17">
        <f t="shared" si="42"/>
        <v>11.307659933175183</v>
      </c>
      <c r="AK420" s="18">
        <f t="shared" si="43"/>
        <v>25.480816787960148</v>
      </c>
      <c r="AM420" s="17">
        <f t="shared" si="48"/>
        <v>4.177946934137676</v>
      </c>
      <c r="AN420" s="18">
        <f t="shared" si="49"/>
        <v>12.407109239534307</v>
      </c>
      <c r="AP420" s="111">
        <f t="shared" si="44"/>
        <v>45018</v>
      </c>
      <c r="AQ420" s="112">
        <f t="shared" si="45"/>
        <v>-7.1297129990375065</v>
      </c>
      <c r="AR420" s="113">
        <f t="shared" si="53"/>
        <v>-2844.2246667503782</v>
      </c>
    </row>
    <row r="421" spans="2:45" x14ac:dyDescent="0.25">
      <c r="B421" s="103">
        <f t="shared" si="50"/>
        <v>45014</v>
      </c>
      <c r="AB421" s="4">
        <f t="shared" si="51"/>
        <v>0.24049385738001877</v>
      </c>
      <c r="AC421" s="4">
        <f t="shared" si="46"/>
        <v>1.5094849450811272</v>
      </c>
      <c r="AF421" s="129">
        <f t="shared" si="52"/>
        <v>16474975.282254079</v>
      </c>
      <c r="AG421" s="130">
        <f t="shared" si="47"/>
        <v>4.822817594012565</v>
      </c>
      <c r="AJ421" s="17">
        <f t="shared" si="42"/>
        <v>11.176650561486268</v>
      </c>
      <c r="AK421" s="18">
        <f t="shared" si="43"/>
        <v>25.378606615059816</v>
      </c>
      <c r="AM421" s="17">
        <f t="shared" si="48"/>
        <v>4.1295416755761627</v>
      </c>
      <c r="AN421" s="18">
        <f t="shared" si="49"/>
        <v>12.363468065411908</v>
      </c>
      <c r="AP421" s="111">
        <f t="shared" si="44"/>
        <v>45019</v>
      </c>
      <c r="AQ421" s="112">
        <f t="shared" si="45"/>
        <v>-7.047108885910105</v>
      </c>
      <c r="AR421" s="113">
        <f t="shared" si="53"/>
        <v>-2851.2717756362881</v>
      </c>
    </row>
    <row r="422" spans="2:45" x14ac:dyDescent="0.25">
      <c r="B422" s="103">
        <f t="shared" si="50"/>
        <v>45015</v>
      </c>
      <c r="AB422" s="4">
        <f t="shared" si="51"/>
        <v>0.23761331686224219</v>
      </c>
      <c r="AC422" s="4">
        <f t="shared" si="46"/>
        <v>1.5052862016644104</v>
      </c>
      <c r="AF422" s="129">
        <f t="shared" si="52"/>
        <v>17269736.91410492</v>
      </c>
      <c r="AG422" s="130">
        <f t="shared" si="47"/>
        <v>4.8106405239952865</v>
      </c>
      <c r="AJ422" s="17">
        <f t="shared" si="42"/>
        <v>11.047159050749286</v>
      </c>
      <c r="AK422" s="18">
        <f t="shared" si="43"/>
        <v>25.277213149225481</v>
      </c>
      <c r="AM422" s="17">
        <f t="shared" si="48"/>
        <v>4.0816972353049108</v>
      </c>
      <c r="AN422" s="18">
        <f t="shared" si="49"/>
        <v>12.320132824990774</v>
      </c>
      <c r="AP422" s="111">
        <f t="shared" si="44"/>
        <v>45020</v>
      </c>
      <c r="AQ422" s="112">
        <f t="shared" si="45"/>
        <v>-6.9654618154443755</v>
      </c>
      <c r="AR422" s="113">
        <f t="shared" si="53"/>
        <v>-2858.2372374517327</v>
      </c>
    </row>
    <row r="423" spans="2:45" x14ac:dyDescent="0.25">
      <c r="B423" s="103">
        <f t="shared" si="50"/>
        <v>45016</v>
      </c>
      <c r="AB423" s="4">
        <f t="shared" si="51"/>
        <v>0.23476727832204197</v>
      </c>
      <c r="AC423" s="4">
        <f t="shared" si="46"/>
        <v>1.5011107516826609</v>
      </c>
      <c r="AF423" s="129">
        <f t="shared" si="52"/>
        <v>18102838.272762064</v>
      </c>
      <c r="AG423" s="130">
        <f t="shared" si="47"/>
        <v>4.7985247905645041</v>
      </c>
      <c r="AJ423" s="17">
        <f t="shared" si="42"/>
        <v>10.919167815185155</v>
      </c>
      <c r="AK423" s="18">
        <f t="shared" si="43"/>
        <v>25.176626640603178</v>
      </c>
      <c r="AM423" s="17">
        <f t="shared" si="48"/>
        <v>4.0344071157415522</v>
      </c>
      <c r="AN423" s="18">
        <f t="shared" si="49"/>
        <v>12.277100312519147</v>
      </c>
      <c r="AP423" s="111">
        <f t="shared" si="44"/>
        <v>45021</v>
      </c>
      <c r="AQ423" s="112">
        <f t="shared" si="45"/>
        <v>-6.8847606994436026</v>
      </c>
      <c r="AR423" s="113">
        <f t="shared" si="53"/>
        <v>-2865.1219981511763</v>
      </c>
    </row>
    <row r="424" spans="2:45" x14ac:dyDescent="0.25">
      <c r="B424" s="103">
        <f t="shared" si="50"/>
        <v>45017</v>
      </c>
      <c r="AB424" s="4">
        <f t="shared" si="51"/>
        <v>0.23195532850834596</v>
      </c>
      <c r="AC424" s="4">
        <f t="shared" si="46"/>
        <v>1.4969584018340365</v>
      </c>
      <c r="AF424" s="129">
        <f t="shared" si="52"/>
        <v>18976128.88718196</v>
      </c>
      <c r="AG424" s="130">
        <f t="shared" si="47"/>
        <v>4.7864699314507009</v>
      </c>
      <c r="AJ424" s="17">
        <f t="shared" si="42"/>
        <v>10.792659472761777</v>
      </c>
      <c r="AK424" s="18">
        <f t="shared" si="43"/>
        <v>25.07683749391558</v>
      </c>
      <c r="AM424" s="17">
        <f t="shared" si="48"/>
        <v>3.9876648945840238</v>
      </c>
      <c r="AN424" s="18">
        <f t="shared" si="49"/>
        <v>12.234367366878358</v>
      </c>
      <c r="AP424" s="111">
        <f t="shared" si="44"/>
        <v>45022</v>
      </c>
      <c r="AQ424" s="112">
        <f t="shared" si="45"/>
        <v>-6.8049945781777534</v>
      </c>
      <c r="AR424" s="113">
        <f t="shared" si="53"/>
        <v>-2871.926992729354</v>
      </c>
    </row>
    <row r="425" spans="2:45" x14ac:dyDescent="0.25">
      <c r="B425" s="103">
        <f t="shared" si="50"/>
        <v>45018</v>
      </c>
      <c r="AB425" s="4">
        <f t="shared" si="51"/>
        <v>0.22917705911984065</v>
      </c>
      <c r="AC425" s="4">
        <f t="shared" si="46"/>
        <v>1.4928289609496295</v>
      </c>
      <c r="AF425" s="129">
        <f t="shared" si="52"/>
        <v>19891547.508588549</v>
      </c>
      <c r="AG425" s="130">
        <f t="shared" si="47"/>
        <v>4.7744754890179779</v>
      </c>
      <c r="AJ425" s="17">
        <f t="shared" si="42"/>
        <v>10.667616842833489</v>
      </c>
      <c r="AK425" s="18">
        <f t="shared" si="43"/>
        <v>24.977836265410719</v>
      </c>
      <c r="AM425" s="17">
        <f t="shared" si="48"/>
        <v>3.9414642239383957</v>
      </c>
      <c r="AN425" s="18">
        <f t="shared" si="49"/>
        <v>12.191930870808735</v>
      </c>
      <c r="AP425" s="111">
        <f t="shared" si="44"/>
        <v>45023</v>
      </c>
      <c r="AQ425" s="112">
        <f t="shared" si="45"/>
        <v>-6.7261526188950933</v>
      </c>
      <c r="AR425" s="113">
        <f t="shared" si="53"/>
        <v>-2878.6531453482489</v>
      </c>
    </row>
    <row r="426" spans="2:45" x14ac:dyDescent="0.25">
      <c r="B426" s="103">
        <f t="shared" si="50"/>
        <v>45019</v>
      </c>
      <c r="AB426" s="4">
        <f t="shared" si="51"/>
        <v>0.22643206674568436</v>
      </c>
      <c r="AC426" s="4">
        <f t="shared" si="46"/>
        <v>1.4887222399641282</v>
      </c>
      <c r="AF426" s="129">
        <f t="shared" si="52"/>
        <v>20851126.414603233</v>
      </c>
      <c r="AG426" s="130">
        <f t="shared" si="47"/>
        <v>4.7625410102061405</v>
      </c>
      <c r="AJ426" s="17">
        <f t="shared" si="42"/>
        <v>10.544022943807798</v>
      </c>
      <c r="AK426" s="18">
        <f t="shared" si="43"/>
        <v>24.879613659882715</v>
      </c>
      <c r="AM426" s="17">
        <f t="shared" si="48"/>
        <v>3.8957988294567709</v>
      </c>
      <c r="AN426" s="18">
        <f t="shared" si="49"/>
        <v>12.149787750151605</v>
      </c>
      <c r="AP426" s="111">
        <f t="shared" si="44"/>
        <v>45024</v>
      </c>
      <c r="AQ426" s="112">
        <f t="shared" si="45"/>
        <v>-6.6482241143510272</v>
      </c>
      <c r="AR426" s="113">
        <f t="shared" si="53"/>
        <v>-2885.3013694626002</v>
      </c>
    </row>
    <row r="427" spans="2:45" x14ac:dyDescent="0.25">
      <c r="B427" s="103">
        <f t="shared" si="50"/>
        <v>45020</v>
      </c>
      <c r="AB427" s="4">
        <f t="shared" si="51"/>
        <v>0.22371995280693141</v>
      </c>
      <c r="AC427" s="4">
        <f t="shared" si="46"/>
        <v>1.4846380518869631</v>
      </c>
      <c r="AF427" s="129">
        <f t="shared" si="52"/>
        <v>21856995.921008404</v>
      </c>
      <c r="AG427" s="130">
        <f t="shared" si="47"/>
        <v>4.7506660464736488</v>
      </c>
      <c r="AJ427" s="17">
        <f t="shared" si="42"/>
        <v>10.421860990839177</v>
      </c>
      <c r="AK427" s="18">
        <f t="shared" si="43"/>
        <v>24.782160527762503</v>
      </c>
      <c r="AM427" s="17">
        <f t="shared" si="48"/>
        <v>3.8506625094851983</v>
      </c>
      <c r="AN427" s="18">
        <f t="shared" si="49"/>
        <v>12.107934973106905</v>
      </c>
      <c r="AP427" s="111">
        <f t="shared" si="44"/>
        <v>45025</v>
      </c>
      <c r="AQ427" s="112">
        <f t="shared" si="45"/>
        <v>-6.5711984813539779</v>
      </c>
      <c r="AR427" s="113">
        <f t="shared" si="53"/>
        <v>-2891.872567943954</v>
      </c>
    </row>
    <row r="428" spans="2:45" x14ac:dyDescent="0.25">
      <c r="B428" s="103">
        <f t="shared" si="50"/>
        <v>45021</v>
      </c>
      <c r="AB428" s="4">
        <f t="shared" si="51"/>
        <v>0.22104032349865713</v>
      </c>
      <c r="AC428" s="4">
        <f t="shared" si="46"/>
        <v>1.4805762117739225</v>
      </c>
      <c r="AF428" s="129">
        <f t="shared" si="52"/>
        <v>22911389.111160804</v>
      </c>
      <c r="AG428" s="130">
        <f t="shared" si="47"/>
        <v>4.7388501537414296</v>
      </c>
      <c r="AJ428" s="17">
        <f t="shared" si="42"/>
        <v>10.301114393549557</v>
      </c>
      <c r="AK428" s="18">
        <f t="shared" si="43"/>
        <v>24.685467862276674</v>
      </c>
      <c r="AM428" s="17">
        <f t="shared" si="48"/>
        <v>3.8060491342214391</v>
      </c>
      <c r="AN428" s="18">
        <f t="shared" si="49"/>
        <v>12.06636954950614</v>
      </c>
      <c r="AP428" s="111">
        <f t="shared" si="44"/>
        <v>45026</v>
      </c>
      <c r="AQ428" s="112">
        <f t="shared" si="45"/>
        <v>-6.4950652593281184</v>
      </c>
      <c r="AR428" s="113">
        <f t="shared" si="53"/>
        <v>-2898.3676332032819</v>
      </c>
    </row>
    <row r="429" spans="2:45" x14ac:dyDescent="0.25">
      <c r="B429" s="103">
        <f t="shared" si="50"/>
        <v>45022</v>
      </c>
      <c r="AB429" s="4">
        <f t="shared" si="51"/>
        <v>0.21839278973277712</v>
      </c>
      <c r="AC429" s="4">
        <f t="shared" si="46"/>
        <v>1.4765365366992389</v>
      </c>
      <c r="AF429" s="129">
        <f t="shared" si="52"/>
        <v>24016646.793554433</v>
      </c>
      <c r="AG429" s="130">
        <f t="shared" si="47"/>
        <v>4.727092892337514</v>
      </c>
      <c r="AJ429" s="17">
        <f t="shared" si="42"/>
        <v>10.181766753775284</v>
      </c>
      <c r="AK429" s="18">
        <f t="shared" si="43"/>
        <v>24.589526796672573</v>
      </c>
      <c r="AM429" s="17">
        <f t="shared" si="48"/>
        <v>3.76195264488251</v>
      </c>
      <c r="AN429" s="18">
        <f t="shared" si="49"/>
        <v>12.025088530100232</v>
      </c>
      <c r="AP429" s="111">
        <f t="shared" si="44"/>
        <v>45027</v>
      </c>
      <c r="AQ429" s="112">
        <f t="shared" si="45"/>
        <v>-6.4198141088927736</v>
      </c>
      <c r="AR429" s="113">
        <f t="shared" si="53"/>
        <v>-2904.7874473121747</v>
      </c>
    </row>
    <row r="430" spans="2:45" x14ac:dyDescent="0.25">
      <c r="B430" s="103">
        <f t="shared" si="50"/>
        <v>45023</v>
      </c>
      <c r="AB430" s="4">
        <f t="shared" si="51"/>
        <v>0.21577696708155059</v>
      </c>
      <c r="AC430" s="4">
        <f t="shared" si="46"/>
        <v>1.4725188457281251</v>
      </c>
      <c r="AF430" s="129">
        <f t="shared" si="52"/>
        <v>25175222.698538676</v>
      </c>
      <c r="AG430" s="130">
        <f t="shared" si="47"/>
        <v>4.7153938269425044</v>
      </c>
      <c r="AJ430" s="17">
        <f t="shared" si="42"/>
        <v>10.063801863340112</v>
      </c>
      <c r="AK430" s="18">
        <f t="shared" si="43"/>
        <v>24.494328601507842</v>
      </c>
      <c r="AM430" s="17">
        <f t="shared" si="48"/>
        <v>3.7183670528818569</v>
      </c>
      <c r="AN430" s="18">
        <f t="shared" si="49"/>
        <v>11.984089005861943</v>
      </c>
      <c r="AP430" s="111">
        <f t="shared" si="44"/>
        <v>45028</v>
      </c>
      <c r="AQ430" s="112">
        <f t="shared" si="45"/>
        <v>-6.3454348104582552</v>
      </c>
      <c r="AR430" s="113">
        <f t="shared" si="53"/>
        <v>-2911.132882122633</v>
      </c>
    </row>
    <row r="431" spans="2:45" x14ac:dyDescent="0.25">
      <c r="B431" s="103">
        <f t="shared" si="50"/>
        <v>45024</v>
      </c>
      <c r="AB431" s="4">
        <f t="shared" si="51"/>
        <v>0.21319247572176003</v>
      </c>
      <c r="AC431" s="4">
        <f t="shared" si="46"/>
        <v>1.4685229598897618</v>
      </c>
      <c r="AF431" s="129">
        <f t="shared" si="52"/>
        <v>26389688.925729368</v>
      </c>
      <c r="AG431" s="130">
        <f t="shared" si="47"/>
        <v>4.7037525265358449</v>
      </c>
      <c r="AJ431" s="17">
        <f t="shared" si="42"/>
        <v>9.9472037018540469</v>
      </c>
      <c r="AK431" s="18">
        <f t="shared" si="43"/>
        <v>24.399864682002704</v>
      </c>
      <c r="AM431" s="17">
        <f t="shared" si="48"/>
        <v>3.6752864390160651</v>
      </c>
      <c r="AN431" s="18">
        <f t="shared" si="49"/>
        <v>11.943368107302533</v>
      </c>
      <c r="AP431" s="111">
        <f t="shared" si="44"/>
        <v>45029</v>
      </c>
      <c r="AQ431" s="112">
        <f t="shared" si="45"/>
        <v>-6.2719172628379818</v>
      </c>
      <c r="AR431" s="113">
        <f t="shared" si="53"/>
        <v>-2917.4047993854711</v>
      </c>
    </row>
    <row r="432" spans="2:45" x14ac:dyDescent="0.25">
      <c r="B432" s="103">
        <f t="shared" si="50"/>
        <v>45025</v>
      </c>
      <c r="AB432" s="4">
        <f t="shared" si="51"/>
        <v>0.21063894037956113</v>
      </c>
      <c r="AC432" s="4">
        <f t="shared" si="46"/>
        <v>1.4645487021507217</v>
      </c>
      <c r="AF432" s="129">
        <f t="shared" si="52"/>
        <v>27662741.6542054</v>
      </c>
      <c r="AG432" s="130">
        <f t="shared" si="47"/>
        <v>4.6921685643428894</v>
      </c>
      <c r="AJ432" s="17">
        <f t="shared" si="42"/>
        <v>9.8319564345376484</v>
      </c>
      <c r="AK432" s="18">
        <f t="shared" si="43"/>
        <v>24.306126575453256</v>
      </c>
      <c r="AM432" s="17">
        <f t="shared" si="48"/>
        <v>3.6327049526609936</v>
      </c>
      <c r="AN432" s="18">
        <f t="shared" si="49"/>
        <v>11.902923003802281</v>
      </c>
      <c r="AP432" s="111">
        <f t="shared" si="44"/>
        <v>45030</v>
      </c>
      <c r="AQ432" s="112">
        <f t="shared" si="45"/>
        <v>-6.1992514818766544</v>
      </c>
      <c r="AR432" s="113">
        <f t="shared" si="53"/>
        <v>-2923.6040508673477</v>
      </c>
    </row>
    <row r="433" spans="2:45" x14ac:dyDescent="0.25">
      <c r="B433" s="103">
        <f t="shared" si="50"/>
        <v>45026</v>
      </c>
      <c r="AB433" s="4">
        <f t="shared" si="51"/>
        <v>0.20811599027599118</v>
      </c>
      <c r="AC433" s="4">
        <f t="shared" si="46"/>
        <v>1.4605958973888247</v>
      </c>
      <c r="AF433" s="129">
        <f t="shared" si="52"/>
        <v>28997207.128168561</v>
      </c>
      <c r="AG433" s="130">
        <f t="shared" si="47"/>
        <v>4.6806415177827452</v>
      </c>
      <c r="AJ433" s="17">
        <f t="shared" si="42"/>
        <v>9.7180444100716041</v>
      </c>
      <c r="AK433" s="18">
        <f t="shared" si="43"/>
        <v>24.213105948704175</v>
      </c>
      <c r="AM433" s="17">
        <f t="shared" si="48"/>
        <v>3.590616810977227</v>
      </c>
      <c r="AN433" s="18">
        <f t="shared" si="49"/>
        <v>11.862750902954586</v>
      </c>
      <c r="AP433" s="111">
        <f t="shared" si="44"/>
        <v>45031</v>
      </c>
      <c r="AQ433" s="112">
        <f t="shared" si="45"/>
        <v>-6.1274275990943767</v>
      </c>
      <c r="AR433" s="113">
        <f t="shared" si="53"/>
        <v>-2929.7314784664422</v>
      </c>
    </row>
    <row r="434" spans="2:45" x14ac:dyDescent="0.25">
      <c r="B434" s="103">
        <f t="shared" si="50"/>
        <v>45027</v>
      </c>
      <c r="AB434" s="4">
        <f t="shared" si="51"/>
        <v>0.20562325907313186</v>
      </c>
      <c r="AC434" s="4">
        <f t="shared" si="46"/>
        <v>1.456664372367414</v>
      </c>
      <c r="AF434" s="129">
        <f t="shared" si="52"/>
        <v>30396047.931354702</v>
      </c>
      <c r="AG434" s="130">
        <f t="shared" si="47"/>
        <v>4.6691709684168892</v>
      </c>
      <c r="AJ434" s="17">
        <f t="shared" si="42"/>
        <v>9.6054521584711523</v>
      </c>
      <c r="AK434" s="18">
        <f t="shared" si="43"/>
        <v>24.120794595679214</v>
      </c>
      <c r="AM434" s="17">
        <f t="shared" si="48"/>
        <v>3.5490162981247257</v>
      </c>
      <c r="AN434" s="18">
        <f t="shared" si="49"/>
        <v>11.822849049923285</v>
      </c>
      <c r="AP434" s="111">
        <f t="shared" si="44"/>
        <v>45032</v>
      </c>
      <c r="AQ434" s="112">
        <f t="shared" si="45"/>
        <v>-6.0564358603464266</v>
      </c>
      <c r="AR434" s="113">
        <f t="shared" si="53"/>
        <v>-2935.7879143267887</v>
      </c>
    </row>
    <row r="435" spans="2:45" x14ac:dyDescent="0.25">
      <c r="B435" s="103">
        <f t="shared" si="50"/>
        <v>45028</v>
      </c>
      <c r="AB435" s="4">
        <f t="shared" si="51"/>
        <v>0.20316038482091556</v>
      </c>
      <c r="AC435" s="4">
        <f t="shared" si="46"/>
        <v>1.4527539557100497</v>
      </c>
      <c r="AF435" s="129">
        <f t="shared" si="52"/>
        <v>31862369.564125892</v>
      </c>
      <c r="AG435" s="130">
        <f t="shared" si="47"/>
        <v>4.6577565018985316</v>
      </c>
      <c r="AJ435" s="17">
        <f t="shared" si="42"/>
        <v>9.4941643889851548</v>
      </c>
      <c r="AK435" s="18">
        <f t="shared" si="43"/>
        <v>24.029184434968013</v>
      </c>
      <c r="AM435" s="17">
        <f t="shared" si="48"/>
        <v>3.5078977644865743</v>
      </c>
      <c r="AN435" s="18">
        <f t="shared" si="49"/>
        <v>11.783214726812915</v>
      </c>
      <c r="AP435" s="111">
        <f t="shared" si="44"/>
        <v>45033</v>
      </c>
      <c r="AQ435" s="112">
        <f t="shared" si="45"/>
        <v>-5.9862666244985805</v>
      </c>
      <c r="AR435" s="113">
        <f t="shared" si="53"/>
        <v>-2941.7741809512872</v>
      </c>
    </row>
    <row r="436" spans="2:45" x14ac:dyDescent="0.25">
      <c r="B436" s="103">
        <f t="shared" si="50"/>
        <v>45029</v>
      </c>
      <c r="AB436" s="4">
        <f t="shared" si="51"/>
        <v>0.20072700990456999</v>
      </c>
      <c r="AC436" s="4">
        <f t="shared" si="46"/>
        <v>1.448864477875605</v>
      </c>
      <c r="AF436" s="129">
        <f t="shared" si="52"/>
        <v>33399427.337845031</v>
      </c>
      <c r="AG436" s="130">
        <f t="shared" si="47"/>
        <v>4.646397707922727</v>
      </c>
      <c r="AJ436" s="17">
        <f t="shared" si="42"/>
        <v>9.3841659880195394</v>
      </c>
      <c r="AK436" s="18">
        <f t="shared" si="43"/>
        <v>23.938267507467639</v>
      </c>
      <c r="AM436" s="17">
        <f t="shared" si="48"/>
        <v>3.4672556259017355</v>
      </c>
      <c r="AN436" s="18">
        <f t="shared" si="49"/>
        <v>11.74384525205158</v>
      </c>
      <c r="AP436" s="111">
        <f t="shared" si="44"/>
        <v>45034</v>
      </c>
      <c r="AQ436" s="112">
        <f t="shared" si="45"/>
        <v>-5.9169103621178039</v>
      </c>
      <c r="AR436" s="113">
        <f t="shared" si="53"/>
        <v>-2947.6910913134052</v>
      </c>
    </row>
    <row r="437" spans="2:45" x14ac:dyDescent="0.25">
      <c r="B437" s="103">
        <f t="shared" si="50"/>
        <v>45030</v>
      </c>
      <c r="AB437" s="4">
        <f t="shared" si="51"/>
        <v>0.19832278099269135</v>
      </c>
      <c r="AC437" s="4">
        <f t="shared" si="46"/>
        <v>1.4449957711337644</v>
      </c>
      <c r="AF437" s="129">
        <f t="shared" si="52"/>
        <v>35010633.601838738</v>
      </c>
      <c r="AG437" s="130">
        <f t="shared" si="47"/>
        <v>4.6350941801772061</v>
      </c>
      <c r="AJ437" s="17">
        <f t="shared" ref="AJ437:AJ500" si="54">$AJ$242*EXP(-$AK$8*(B437-$B$242))</f>
        <v>9.2754420170847585</v>
      </c>
      <c r="AK437" s="18">
        <f t="shared" ref="AK437:AK500" si="55">$AK$242/(1+$AK$19*(B437-$B$242))</f>
        <v>23.848035974077497</v>
      </c>
      <c r="AM437" s="17">
        <f t="shared" si="48"/>
        <v>3.4270843629066787</v>
      </c>
      <c r="AN437" s="18">
        <f t="shared" si="49"/>
        <v>11.704737979786175</v>
      </c>
      <c r="AP437" s="111">
        <f t="shared" si="44"/>
        <v>45035</v>
      </c>
      <c r="AQ437" s="112">
        <f t="shared" si="45"/>
        <v>-5.8483576541780797</v>
      </c>
      <c r="AR437" s="113">
        <f t="shared" si="53"/>
        <v>-2953.5394489675832</v>
      </c>
    </row>
    <row r="438" spans="2:45" x14ac:dyDescent="0.25">
      <c r="B438" s="103">
        <f t="shared" si="50"/>
        <v>45031</v>
      </c>
      <c r="AB438" s="4">
        <f t="shared" si="51"/>
        <v>0.19594734898594013</v>
      </c>
      <c r="AC438" s="4">
        <f t="shared" si="46"/>
        <v>1.4411476695409118</v>
      </c>
      <c r="AF438" s="129">
        <f t="shared" si="52"/>
        <v>36699565.318992876</v>
      </c>
      <c r="AG438" s="130">
        <f t="shared" si="47"/>
        <v>4.6238455162939349</v>
      </c>
      <c r="AJ438" s="17">
        <f t="shared" si="54"/>
        <v>9.1679777107670528</v>
      </c>
      <c r="AK438" s="18">
        <f t="shared" si="55"/>
        <v>23.758482113446206</v>
      </c>
      <c r="AM438" s="17">
        <f t="shared" si="48"/>
        <v>3.3873785199858064</v>
      </c>
      <c r="AN438" s="18">
        <f t="shared" si="49"/>
        <v>11.665890299289622</v>
      </c>
      <c r="AP438" s="111">
        <f t="shared" si="44"/>
        <v>45036</v>
      </c>
      <c r="AQ438" s="112">
        <f t="shared" si="45"/>
        <v>-5.7805991907812464</v>
      </c>
      <c r="AR438" s="113">
        <f t="shared" si="53"/>
        <v>-2959.3200481583644</v>
      </c>
    </row>
    <row r="439" spans="2:45" x14ac:dyDescent="0.25">
      <c r="B439" s="103">
        <f t="shared" si="50"/>
        <v>45032</v>
      </c>
      <c r="AB439" s="4">
        <f t="shared" si="51"/>
        <v>0.19360036896635063</v>
      </c>
      <c r="AC439" s="4">
        <f t="shared" si="46"/>
        <v>1.4373200089164033</v>
      </c>
      <c r="AF439" s="129">
        <f t="shared" si="52"/>
        <v>38469972.006798826</v>
      </c>
      <c r="AG439" s="130">
        <f t="shared" si="47"/>
        <v>4.6126513178013617</v>
      </c>
      <c r="AJ439" s="17">
        <f t="shared" si="54"/>
        <v>9.061758474723197</v>
      </c>
      <c r="AK439" s="18">
        <f t="shared" si="55"/>
        <v>23.669598319768966</v>
      </c>
      <c r="AM439" s="17">
        <f t="shared" si="48"/>
        <v>3.3481327048305518</v>
      </c>
      <c r="AN439" s="18">
        <f t="shared" si="49"/>
        <v>11.627299634379893</v>
      </c>
      <c r="AP439" s="111">
        <f t="shared" si="44"/>
        <v>45037</v>
      </c>
      <c r="AQ439" s="112">
        <f t="shared" si="45"/>
        <v>-5.7136257698926451</v>
      </c>
      <c r="AR439" s="113">
        <f t="shared" si="53"/>
        <v>-2965.033673928257</v>
      </c>
    </row>
    <row r="440" spans="2:45" x14ac:dyDescent="0.25">
      <c r="B440" s="103">
        <f t="shared" si="50"/>
        <v>45033</v>
      </c>
      <c r="AB440" s="4">
        <f t="shared" si="51"/>
        <v>0.19128150014724868</v>
      </c>
      <c r="AC440" s="4">
        <f t="shared" si="46"/>
        <v>1.4335126268192169</v>
      </c>
      <c r="AF440" s="129">
        <f t="shared" si="52"/>
        <v>40325784.061479896</v>
      </c>
      <c r="AG440" s="130">
        <f t="shared" si="47"/>
        <v>4.6015111900773684</v>
      </c>
      <c r="AJ440" s="17">
        <f t="shared" si="54"/>
        <v>8.9567698836985254</v>
      </c>
      <c r="AK440" s="18">
        <f t="shared" si="55"/>
        <v>23.581377100634274</v>
      </c>
      <c r="AM440" s="17">
        <f t="shared" si="48"/>
        <v>3.3093415876070802</v>
      </c>
      <c r="AN440" s="18">
        <f t="shared" si="49"/>
        <v>11.588963442850529</v>
      </c>
      <c r="AP440" s="111">
        <f t="shared" si="44"/>
        <v>45038</v>
      </c>
      <c r="AQ440" s="112">
        <f t="shared" si="45"/>
        <v>-5.6474282960914453</v>
      </c>
      <c r="AR440" s="113">
        <f t="shared" si="53"/>
        <v>-2970.6811022243483</v>
      </c>
    </row>
    <row r="441" spans="2:45" x14ac:dyDescent="0.25">
      <c r="B441" s="103">
        <f t="shared" si="50"/>
        <v>45034</v>
      </c>
      <c r="AB441" s="4">
        <f t="shared" si="51"/>
        <v>0.18899040582376841</v>
      </c>
      <c r="AC441" s="4">
        <f t="shared" si="46"/>
        <v>1.4297253625249735</v>
      </c>
      <c r="AF441" s="129">
        <f t="shared" si="52"/>
        <v>42271121.483678535</v>
      </c>
      <c r="AG441" s="130">
        <f t="shared" si="47"/>
        <v>4.5904247423029023</v>
      </c>
      <c r="AJ441" s="17">
        <f t="shared" si="54"/>
        <v>8.8529976795678653</v>
      </c>
      <c r="AK441" s="18">
        <f t="shared" si="55"/>
        <v>23.493811074918561</v>
      </c>
      <c r="AM441" s="17">
        <f t="shared" si="48"/>
        <v>3.2709999002324528</v>
      </c>
      <c r="AN441" s="18">
        <f t="shared" si="49"/>
        <v>11.550879215912364</v>
      </c>
      <c r="AP441" s="111">
        <f t="shared" si="44"/>
        <v>45039</v>
      </c>
      <c r="AQ441" s="112">
        <f t="shared" si="45"/>
        <v>-5.5819977793354125</v>
      </c>
      <c r="AR441" s="113">
        <f t="shared" si="53"/>
        <v>-2976.2631000036836</v>
      </c>
    </row>
    <row r="442" spans="2:45" x14ac:dyDescent="0.25">
      <c r="B442" s="103">
        <f t="shared" si="50"/>
        <v>45035</v>
      </c>
      <c r="AB442" s="4">
        <f t="shared" si="51"/>
        <v>0.18672675332396194</v>
      </c>
      <c r="AC442" s="4">
        <f t="shared" si="46"/>
        <v>1.425958057003319</v>
      </c>
      <c r="AF442" s="129">
        <f t="shared" si="52"/>
        <v>44310303.025074869</v>
      </c>
      <c r="AG442" s="130">
        <f t="shared" si="47"/>
        <v>4.5793915874162634</v>
      </c>
      <c r="AJ442" s="17">
        <f t="shared" si="54"/>
        <v>8.7504277693992023</v>
      </c>
      <c r="AK442" s="18">
        <f t="shared" si="55"/>
        <v>23.406892970727586</v>
      </c>
      <c r="AM442" s="17">
        <f t="shared" si="48"/>
        <v>3.2331024356591955</v>
      </c>
      <c r="AN442" s="18">
        <f t="shared" si="49"/>
        <v>11.513044477646245</v>
      </c>
      <c r="AP442" s="111">
        <f t="shared" si="44"/>
        <v>45040</v>
      </c>
      <c r="AQ442" s="112">
        <f t="shared" si="45"/>
        <v>-5.5173253337400068</v>
      </c>
      <c r="AR442" s="113">
        <f t="shared" si="53"/>
        <v>-2981.7804253374234</v>
      </c>
    </row>
    <row r="443" spans="2:45" x14ac:dyDescent="0.25">
      <c r="B443" s="103">
        <f t="shared" si="50"/>
        <v>45036</v>
      </c>
      <c r="AB443" s="4">
        <f t="shared" si="51"/>
        <v>0.18449021396049442</v>
      </c>
      <c r="AC443" s="4">
        <f t="shared" si="46"/>
        <v>1.4222105528956652</v>
      </c>
      <c r="AF443" s="129">
        <f t="shared" si="52"/>
        <v>46447855.776243284</v>
      </c>
      <c r="AG443" s="130">
        <f t="shared" si="47"/>
        <v>4.5684113420680674</v>
      </c>
      <c r="AJ443" s="17">
        <f t="shared" si="54"/>
        <v>8.6490462235397558</v>
      </c>
      <c r="AK443" s="18">
        <f t="shared" si="55"/>
        <v>23.32061562338334</v>
      </c>
      <c r="AM443" s="17">
        <f t="shared" si="48"/>
        <v>3.1956440471681407</v>
      </c>
      <c r="AN443" s="18">
        <f t="shared" si="49"/>
        <v>11.475456784466463</v>
      </c>
      <c r="AP443" s="111">
        <f t="shared" si="44"/>
        <v>45041</v>
      </c>
      <c r="AQ443" s="112">
        <f t="shared" si="45"/>
        <v>-5.4534021763716147</v>
      </c>
      <c r="AR443" s="113">
        <f t="shared" si="53"/>
        <v>-2987.2338275137949</v>
      </c>
    </row>
    <row r="444" spans="2:45" x14ac:dyDescent="0.25">
      <c r="B444" s="103">
        <f t="shared" si="50"/>
        <v>45037</v>
      </c>
      <c r="AB444" s="4">
        <f t="shared" si="51"/>
        <v>0.18228046298291864</v>
      </c>
      <c r="AC444" s="4">
        <f t="shared" si="46"/>
        <v>1.4184826944932796</v>
      </c>
      <c r="AF444" s="129">
        <f t="shared" si="52"/>
        <v>48688525.217032209</v>
      </c>
      <c r="AG444" s="130">
        <f t="shared" si="47"/>
        <v>4.5574836265768415</v>
      </c>
      <c r="AJ444" s="17">
        <f t="shared" si="54"/>
        <v>8.5488392737242638</v>
      </c>
      <c r="AK444" s="18">
        <f t="shared" si="55"/>
        <v>23.234971973455316</v>
      </c>
      <c r="AM444" s="17">
        <f t="shared" si="48"/>
        <v>3.1586196476694757</v>
      </c>
      <c r="AN444" s="18">
        <f t="shared" si="49"/>
        <v>11.438113724594654</v>
      </c>
      <c r="AP444" s="111">
        <f t="shared" si="44"/>
        <v>45042</v>
      </c>
      <c r="AQ444" s="112">
        <f t="shared" si="45"/>
        <v>-5.3902196260547885</v>
      </c>
      <c r="AR444" s="113">
        <f t="shared" si="53"/>
        <v>-2992.6240471398496</v>
      </c>
    </row>
    <row r="445" spans="2:45" x14ac:dyDescent="0.25">
      <c r="B445" s="103">
        <f t="shared" si="50"/>
        <v>45038</v>
      </c>
      <c r="AB445" s="4">
        <f t="shared" si="51"/>
        <v>0.18009717953051974</v>
      </c>
      <c r="AC445" s="4">
        <f t="shared" si="46"/>
        <v>1.414774327715719</v>
      </c>
      <c r="AF445" s="129">
        <f t="shared" si="52"/>
        <v>51037285.751779735</v>
      </c>
      <c r="AG445" s="130">
        <f t="shared" si="47"/>
        <v>4.5466080648852616</v>
      </c>
      <c r="AJ445" s="17">
        <f t="shared" si="54"/>
        <v>8.449793311205152</v>
      </c>
      <c r="AK445" s="18">
        <f t="shared" si="55"/>
        <v>23.149955064835019</v>
      </c>
      <c r="AM445" s="17">
        <f t="shared" si="48"/>
        <v>3.1220242090118822</v>
      </c>
      <c r="AN445" s="18">
        <f t="shared" si="49"/>
        <v>11.401012917543959</v>
      </c>
      <c r="AP445" s="111">
        <f t="shared" si="44"/>
        <v>45043</v>
      </c>
      <c r="AQ445" s="112">
        <f t="shared" si="45"/>
        <v>-5.3277691021932698</v>
      </c>
      <c r="AR445" s="113">
        <f t="shared" si="53"/>
        <v>-2997.9518162420427</v>
      </c>
    </row>
    <row r="446" spans="2:45" x14ac:dyDescent="0.25">
      <c r="B446" s="103">
        <f t="shared" si="50"/>
        <v>45039</v>
      </c>
      <c r="AB446" s="4">
        <f t="shared" si="51"/>
        <v>0.17794004658572615</v>
      </c>
      <c r="AC446" s="4">
        <f t="shared" si="46"/>
        <v>1.4110853000896004</v>
      </c>
      <c r="AF446" s="129">
        <f t="shared" si="52"/>
        <v>53499351.752753586</v>
      </c>
      <c r="AG446" s="130">
        <f t="shared" si="47"/>
        <v>4.5357842845170113</v>
      </c>
      <c r="AJ446" s="17">
        <f t="shared" si="54"/>
        <v>8.3518948849043788</v>
      </c>
      <c r="AK446" s="18">
        <f t="shared" si="55"/>
        <v>23.065558042852572</v>
      </c>
      <c r="AM446" s="17">
        <f t="shared" si="48"/>
        <v>3.0858527612996793</v>
      </c>
      <c r="AN446" s="18">
        <f t="shared" si="49"/>
        <v>11.364152013613158</v>
      </c>
      <c r="AP446" s="111">
        <f t="shared" si="44"/>
        <v>45044</v>
      </c>
      <c r="AQ446" s="112">
        <f t="shared" si="45"/>
        <v>-5.2660421236046995</v>
      </c>
      <c r="AR446" s="113">
        <f t="shared" si="53"/>
        <v>-3003.2178583656473</v>
      </c>
    </row>
    <row r="447" spans="2:45" x14ac:dyDescent="0.25">
      <c r="B447" s="103">
        <f t="shared" si="50"/>
        <v>45040</v>
      </c>
      <c r="AB447" s="4">
        <f t="shared" si="51"/>
        <v>0.17580875092807738</v>
      </c>
      <c r="AC447" s="4">
        <f t="shared" si="46"/>
        <v>1.4074154607277047</v>
      </c>
      <c r="AF447" s="129">
        <f t="shared" si="52"/>
        <v>56080189.136332534</v>
      </c>
      <c r="AG447" s="130">
        <f t="shared" si="47"/>
        <v>4.525011916534261</v>
      </c>
      <c r="AJ447" s="17">
        <f t="shared" si="54"/>
        <v>8.2551306995866884</v>
      </c>
      <c r="AK447" s="18">
        <f t="shared" si="55"/>
        <v>22.981774152434358</v>
      </c>
      <c r="AM447" s="17">
        <f t="shared" si="48"/>
        <v>3.0501003922178782</v>
      </c>
      <c r="AN447" s="18">
        <f t="shared" si="49"/>
        <v>11.327528693390626</v>
      </c>
      <c r="AP447" s="111">
        <f t="shared" si="44"/>
        <v>45045</v>
      </c>
      <c r="AQ447" s="112">
        <f t="shared" si="45"/>
        <v>-5.2050303073688102</v>
      </c>
      <c r="AR447" s="113">
        <f t="shared" si="53"/>
        <v>-3008.4228886730161</v>
      </c>
    </row>
    <row r="448" spans="2:45" x14ac:dyDescent="0.25">
      <c r="B448" s="103">
        <f t="shared" si="50"/>
        <v>45041</v>
      </c>
      <c r="AB448" s="4">
        <f t="shared" si="51"/>
        <v>0.17370298308874421</v>
      </c>
      <c r="AC448" s="4">
        <f t="shared" si="46"/>
        <v>1.4037646603084029</v>
      </c>
      <c r="AF448" s="129">
        <f t="shared" si="52"/>
        <v>58785527.497629263</v>
      </c>
      <c r="AG448" s="130">
        <f t="shared" si="47"/>
        <v>4.5142905954957477</v>
      </c>
      <c r="AJ448" s="17">
        <f t="shared" si="54"/>
        <v>8.1594876140540435</v>
      </c>
      <c r="AK448" s="18">
        <f t="shared" si="55"/>
        <v>22.898596736300714</v>
      </c>
      <c r="AM448" s="17">
        <f t="shared" si="48"/>
        <v>3.0147622463650627</v>
      </c>
      <c r="AN448" s="18">
        <f t="shared" si="49"/>
        <v>11.291140667267808</v>
      </c>
      <c r="AP448" s="111">
        <f t="shared" si="44"/>
        <v>45046</v>
      </c>
      <c r="AQ448" s="112">
        <f t="shared" si="45"/>
        <v>-5.1447253676889808</v>
      </c>
      <c r="AR448" s="113">
        <f t="shared" si="53"/>
        <v>-3013.5676140407049</v>
      </c>
      <c r="AS448" s="110">
        <f>AVERAGE(AQ419:AQ448)</f>
        <v>-6.1228648554120433</v>
      </c>
    </row>
    <row r="449" spans="2:44" x14ac:dyDescent="0.25">
      <c r="B449" s="103">
        <f t="shared" si="50"/>
        <v>45042</v>
      </c>
      <c r="AB449" s="4">
        <f t="shared" si="51"/>
        <v>0.17162243730559293</v>
      </c>
      <c r="AC449" s="4">
        <f t="shared" si="46"/>
        <v>1.4001327510554034</v>
      </c>
      <c r="AF449" s="129">
        <f t="shared" si="52"/>
        <v>61621372.83049316</v>
      </c>
      <c r="AG449" s="130">
        <f t="shared" si="47"/>
        <v>4.5036199594154498</v>
      </c>
      <c r="AJ449" s="17">
        <f t="shared" si="54"/>
        <v>8.0649526393609605</v>
      </c>
      <c r="AK449" s="18">
        <f t="shared" si="55"/>
        <v>22.816019233202578</v>
      </c>
      <c r="AM449" s="17">
        <f t="shared" si="48"/>
        <v>2.9798335245939929</v>
      </c>
      <c r="AN449" s="18">
        <f t="shared" si="49"/>
        <v>11.25498567496208</v>
      </c>
      <c r="AP449" s="111">
        <f t="shared" si="44"/>
        <v>45047</v>
      </c>
      <c r="AQ449" s="112">
        <f t="shared" si="45"/>
        <v>-5.0851191147669681</v>
      </c>
      <c r="AR449" s="113">
        <f t="shared" si="53"/>
        <v>-3018.6527331554721</v>
      </c>
    </row>
    <row r="450" spans="2:44" x14ac:dyDescent="0.25">
      <c r="B450" s="103">
        <f t="shared" si="50"/>
        <v>45043</v>
      </c>
      <c r="AB450" s="4">
        <f t="shared" si="51"/>
        <v>0.16956681147878797</v>
      </c>
      <c r="AC450" s="4">
        <f t="shared" si="46"/>
        <v>1.3965195867178135</v>
      </c>
      <c r="AF450" s="129">
        <f t="shared" si="52"/>
        <v>64594020.861134164</v>
      </c>
      <c r="AG450" s="130">
        <f t="shared" si="47"/>
        <v>4.4929996497218463</v>
      </c>
      <c r="AJ450" s="17">
        <f t="shared" si="54"/>
        <v>7.9715129370505267</v>
      </c>
      <c r="AK450" s="18">
        <f t="shared" si="55"/>
        <v>22.734035176196176</v>
      </c>
      <c r="AM450" s="17">
        <f t="shared" si="48"/>
        <v>2.9453094833598494</v>
      </c>
      <c r="AN450" s="18">
        <f t="shared" si="49"/>
        <v>11.219061485048718</v>
      </c>
      <c r="AP450" s="111">
        <f t="shared" si="44"/>
        <v>45048</v>
      </c>
      <c r="AQ450" s="112">
        <f t="shared" si="45"/>
        <v>-5.0262034536906768</v>
      </c>
      <c r="AR450" s="113">
        <f t="shared" si="53"/>
        <v>-3023.678936609163</v>
      </c>
    </row>
    <row r="451" spans="2:44" x14ac:dyDescent="0.25">
      <c r="B451" s="103">
        <f t="shared" si="50"/>
        <v>45044</v>
      </c>
      <c r="AB451" s="4">
        <f t="shared" si="51"/>
        <v>0.16753580712692623</v>
      </c>
      <c r="AC451" s="4">
        <f t="shared" si="46"/>
        <v>1.3929250225505068</v>
      </c>
      <c r="AF451" s="129">
        <f t="shared" si="52"/>
        <v>67710071.024966553</v>
      </c>
      <c r="AG451" s="130">
        <f t="shared" si="47"/>
        <v>4.4824293112177509</v>
      </c>
      <c r="AJ451" s="17">
        <f t="shared" si="54"/>
        <v>7.8791558174108483</v>
      </c>
      <c r="AK451" s="18">
        <f t="shared" si="55"/>
        <v>22.652638190954772</v>
      </c>
      <c r="AM451" s="17">
        <f t="shared" si="48"/>
        <v>2.9111854340760268</v>
      </c>
      <c r="AN451" s="18">
        <f t="shared" si="49"/>
        <v>11.183365894501812</v>
      </c>
      <c r="AP451" s="111">
        <f t="shared" si="44"/>
        <v>45049</v>
      </c>
      <c r="AQ451" s="112">
        <f t="shared" si="45"/>
        <v>-4.967970383334821</v>
      </c>
      <c r="AR451" s="113">
        <f t="shared" si="53"/>
        <v>-3028.6469069924979</v>
      </c>
    </row>
    <row r="452" spans="2:44" x14ac:dyDescent="0.25">
      <c r="B452" s="103">
        <f t="shared" si="50"/>
        <v>45045</v>
      </c>
      <c r="AB452" s="4">
        <f t="shared" si="51"/>
        <v>0.16552912934369726</v>
      </c>
      <c r="AC452" s="4">
        <f t="shared" si="46"/>
        <v>1.3893489152947953</v>
      </c>
      <c r="AF452" s="129">
        <f t="shared" si="52"/>
        <v>70976441.117703721</v>
      </c>
      <c r="AG452" s="130">
        <f t="shared" si="47"/>
        <v>4.471908592040716</v>
      </c>
      <c r="AJ452" s="17">
        <f t="shared" si="54"/>
        <v>7.7878687377517233</v>
      </c>
      <c r="AK452" s="18">
        <f t="shared" si="55"/>
        <v>22.57182199411654</v>
      </c>
      <c r="AM452" s="17">
        <f t="shared" si="48"/>
        <v>2.8774567424773991</v>
      </c>
      <c r="AN452" s="18">
        <f t="shared" si="49"/>
        <v>11.147896728243934</v>
      </c>
      <c r="AP452" s="111">
        <f t="shared" si="44"/>
        <v>45050</v>
      </c>
      <c r="AQ452" s="112">
        <f t="shared" si="45"/>
        <v>-4.9104119952743241</v>
      </c>
      <c r="AR452" s="113">
        <f t="shared" si="53"/>
        <v>-3033.5573189877723</v>
      </c>
    </row>
    <row r="453" spans="2:44" x14ac:dyDescent="0.25">
      <c r="B453" s="103">
        <f t="shared" si="50"/>
        <v>45046</v>
      </c>
      <c r="AB453" s="4">
        <f t="shared" si="51"/>
        <v>0.16354648675506209</v>
      </c>
      <c r="AC453" s="4">
        <f t="shared" si="46"/>
        <v>1.385791123159396</v>
      </c>
      <c r="AF453" s="129">
        <f t="shared" si="52"/>
        <v>74400382.65322955</v>
      </c>
      <c r="AG453" s="130">
        <f t="shared" si="47"/>
        <v>4.4614371436239848</v>
      </c>
      <c r="AJ453" s="17">
        <f t="shared" si="54"/>
        <v>7.6976393007012494</v>
      </c>
      <c r="AK453" s="18">
        <f t="shared" si="55"/>
        <v>22.491580391667704</v>
      </c>
      <c r="AM453" s="17">
        <f t="shared" si="48"/>
        <v>2.8441188279909539</v>
      </c>
      <c r="AN453" s="18">
        <f t="shared" si="49"/>
        <v>11.112651838704309</v>
      </c>
      <c r="AP453" s="111">
        <f t="shared" si="44"/>
        <v>45051</v>
      </c>
      <c r="AQ453" s="112">
        <f t="shared" si="45"/>
        <v>-4.8535204727102954</v>
      </c>
      <c r="AR453" s="113">
        <f t="shared" si="53"/>
        <v>-3038.4108394604827</v>
      </c>
    </row>
    <row r="454" spans="2:44" x14ac:dyDescent="0.25">
      <c r="B454" s="103">
        <f t="shared" si="50"/>
        <v>45047</v>
      </c>
      <c r="AB454" s="4">
        <f t="shared" si="51"/>
        <v>0.16158759147694463</v>
      </c>
      <c r="AC454" s="4">
        <f t="shared" si="46"/>
        <v>1.3822515058016915</v>
      </c>
      <c r="AF454" s="129">
        <f t="shared" si="52"/>
        <v>77989496.962341741</v>
      </c>
      <c r="AG454" s="130">
        <f t="shared" si="47"/>
        <v>4.4510146206579986</v>
      </c>
      <c r="AJ454" s="17">
        <f t="shared" si="54"/>
        <v>7.6084552525221882</v>
      </c>
      <c r="AK454" s="18">
        <f t="shared" si="55"/>
        <v>22.411907277360015</v>
      </c>
      <c r="AM454" s="17">
        <f t="shared" si="48"/>
        <v>2.8111671631137218</v>
      </c>
      <c r="AN454" s="18">
        <f t="shared" si="49"/>
        <v>11.077629105385379</v>
      </c>
      <c r="AP454" s="111">
        <f t="shared" si="44"/>
        <v>45052</v>
      </c>
      <c r="AQ454" s="112">
        <f t="shared" si="45"/>
        <v>-4.7972880894084664</v>
      </c>
      <c r="AR454" s="113">
        <f t="shared" si="53"/>
        <v>-3043.2081275498913</v>
      </c>
    </row>
    <row r="455" spans="2:44" x14ac:dyDescent="0.25">
      <c r="B455" s="103">
        <f t="shared" si="50"/>
        <v>45048</v>
      </c>
      <c r="AB455" s="4">
        <f t="shared" si="51"/>
        <v>0.159652159073431</v>
      </c>
      <c r="AC455" s="4">
        <f t="shared" si="46"/>
        <v>1.3787299243092763</v>
      </c>
      <c r="AF455" s="129">
        <f t="shared" si="52"/>
        <v>81751752.068107009</v>
      </c>
      <c r="AG455" s="130">
        <f t="shared" si="47"/>
        <v>4.4406406810524368</v>
      </c>
      <c r="AJ455" s="17">
        <f t="shared" si="54"/>
        <v>7.520304481447817</v>
      </c>
      <c r="AK455" s="18">
        <f t="shared" si="55"/>
        <v>22.332796631161756</v>
      </c>
      <c r="AM455" s="17">
        <f t="shared" si="48"/>
        <v>2.7785972727979074</v>
      </c>
      <c r="AN455" s="18">
        <f t="shared" si="49"/>
        <v>11.04282643443752</v>
      </c>
      <c r="AP455" s="111">
        <f t="shared" si="44"/>
        <v>45053</v>
      </c>
      <c r="AQ455" s="112">
        <f t="shared" si="45"/>
        <v>-4.7417072086499097</v>
      </c>
      <c r="AR455" s="113">
        <f t="shared" si="53"/>
        <v>-3047.9498347585413</v>
      </c>
    </row>
    <row r="456" spans="2:44" x14ac:dyDescent="0.25">
      <c r="B456" s="103">
        <f t="shared" si="50"/>
        <v>45049</v>
      </c>
      <c r="AB456" s="4">
        <f t="shared" si="51"/>
        <v>0.15773990851546837</v>
      </c>
      <c r="AC456" s="4">
        <f t="shared" si="46"/>
        <v>1.375226241181783</v>
      </c>
      <c r="AF456" s="129">
        <f t="shared" si="52"/>
        <v>85695500.375292629</v>
      </c>
      <c r="AG456" s="130">
        <f t="shared" si="47"/>
        <v>4.430314985898792</v>
      </c>
      <c r="AJ456" s="17">
        <f t="shared" si="54"/>
        <v>7.4331750160370929</v>
      </c>
      <c r="AK456" s="18">
        <f t="shared" si="55"/>
        <v>22.254242517741435</v>
      </c>
      <c r="AM456" s="17">
        <f t="shared" si="48"/>
        <v>2.7464047338431592</v>
      </c>
      <c r="AN456" s="18">
        <f t="shared" si="49"/>
        <v>11.008241758241756</v>
      </c>
      <c r="AP456" s="111">
        <f t="shared" si="44"/>
        <v>45054</v>
      </c>
      <c r="AQ456" s="112">
        <f t="shared" si="45"/>
        <v>-4.6867702821939332</v>
      </c>
      <c r="AR456" s="113">
        <f t="shared" si="53"/>
        <v>-3052.636605040735</v>
      </c>
    </row>
    <row r="457" spans="2:44" x14ac:dyDescent="0.25">
      <c r="B457" s="103">
        <f t="shared" si="50"/>
        <v>45050</v>
      </c>
      <c r="AB457" s="4">
        <f t="shared" si="51"/>
        <v>0.15585056214005899</v>
      </c>
      <c r="AC457" s="4">
        <f t="shared" si="46"/>
        <v>1.3717403203129874</v>
      </c>
      <c r="AF457" s="129">
        <f t="shared" si="52"/>
        <v>89829497.213145465</v>
      </c>
      <c r="AG457" s="130">
        <f t="shared" si="47"/>
        <v>4.4200371994334615</v>
      </c>
      <c r="AJ457" s="17">
        <f t="shared" si="54"/>
        <v>7.3470550235488403</v>
      </c>
      <c r="AK457" s="18">
        <f t="shared" si="55"/>
        <v>22.176239084983393</v>
      </c>
      <c r="AM457" s="17">
        <f t="shared" si="48"/>
        <v>2.7145851742958622</v>
      </c>
      <c r="AN457" s="18">
        <f t="shared" si="49"/>
        <v>10.973873035000272</v>
      </c>
      <c r="AP457" s="111">
        <f t="shared" si="44"/>
        <v>45055</v>
      </c>
      <c r="AQ457" s="112">
        <f t="shared" si="45"/>
        <v>-4.6324698492529777</v>
      </c>
      <c r="AR457" s="113">
        <f t="shared" si="53"/>
        <v>-3057.2690748899881</v>
      </c>
    </row>
    <row r="458" spans="2:44" x14ac:dyDescent="0.25">
      <c r="B458" s="103">
        <f t="shared" si="50"/>
        <v>45051</v>
      </c>
      <c r="AB458" s="4">
        <f t="shared" si="51"/>
        <v>0.15398384560994274</v>
      </c>
      <c r="AC458" s="4">
        <f t="shared" si="46"/>
        <v>1.368272026973183</v>
      </c>
      <c r="AF458" s="129">
        <f t="shared" si="52"/>
        <v>94162920.272684947</v>
      </c>
      <c r="AG458" s="130">
        <f t="shared" si="47"/>
        <v>4.4098069890013507</v>
      </c>
      <c r="AJ458" s="17">
        <f t="shared" si="54"/>
        <v>7.2619328083347936</v>
      </c>
      <c r="AK458" s="18">
        <f t="shared" si="55"/>
        <v>22.098780562534465</v>
      </c>
      <c r="AM458" s="17">
        <f t="shared" si="48"/>
        <v>2.6831342728554017</v>
      </c>
      <c r="AN458" s="18">
        <f t="shared" si="49"/>
        <v>10.939718248334605</v>
      </c>
      <c r="AP458" s="111">
        <f t="shared" si="44"/>
        <v>45056</v>
      </c>
      <c r="AQ458" s="112">
        <f t="shared" si="45"/>
        <v>-4.5787985354793914</v>
      </c>
      <c r="AR458" s="113">
        <f t="shared" si="53"/>
        <v>-3061.8478734254677</v>
      </c>
    </row>
    <row r="459" spans="2:44" x14ac:dyDescent="0.25">
      <c r="B459" s="103">
        <f t="shared" si="50"/>
        <v>45052</v>
      </c>
      <c r="AB459" s="4">
        <f t="shared" si="51"/>
        <v>0.15213948787376319</v>
      </c>
      <c r="AC459" s="4">
        <f t="shared" si="46"/>
        <v>1.3648212277918232</v>
      </c>
      <c r="AF459" s="129">
        <f t="shared" si="52"/>
        <v>98705389.98166047</v>
      </c>
      <c r="AG459" s="130">
        <f t="shared" si="47"/>
        <v>4.3996240250199854</v>
      </c>
      <c r="AJ459" s="17">
        <f t="shared" si="54"/>
        <v>7.1777968102512428</v>
      </c>
      <c r="AK459" s="18">
        <f t="shared" si="55"/>
        <v>22.021861260381044</v>
      </c>
      <c r="AM459" s="17">
        <f t="shared" si="48"/>
        <v>2.6520477582873005</v>
      </c>
      <c r="AN459" s="18">
        <f t="shared" si="49"/>
        <v>10.905775406891294</v>
      </c>
      <c r="AP459" s="111">
        <f t="shared" si="44"/>
        <v>45057</v>
      </c>
      <c r="AQ459" s="112">
        <f t="shared" si="45"/>
        <v>-4.5257490519639418</v>
      </c>
      <c r="AR459" s="113">
        <f t="shared" si="53"/>
        <v>-3066.3736224774316</v>
      </c>
    </row>
    <row r="460" spans="2:44" x14ac:dyDescent="0.25">
      <c r="B460" s="103">
        <f t="shared" si="50"/>
        <v>45053</v>
      </c>
      <c r="AB460" s="4">
        <f t="shared" si="51"/>
        <v>0.15031722112671003</v>
      </c>
      <c r="AC460" s="4">
        <f t="shared" si="46"/>
        <v>1.3613877907404259</v>
      </c>
      <c r="AF460" s="129">
        <f t="shared" si="52"/>
        <v>103466990.86240941</v>
      </c>
      <c r="AG460" s="130">
        <f t="shared" si="47"/>
        <v>4.3894879809441179</v>
      </c>
      <c r="AJ460" s="17">
        <f t="shared" si="54"/>
        <v>7.0946356030891122</v>
      </c>
      <c r="AK460" s="18">
        <f t="shared" si="55"/>
        <v>21.945475567455723</v>
      </c>
      <c r="AM460" s="17">
        <f t="shared" si="48"/>
        <v>2.6213214088431629</v>
      </c>
      <c r="AN460" s="18">
        <f t="shared" si="49"/>
        <v>10.87204254395485</v>
      </c>
      <c r="AP460" s="111">
        <f t="shared" si="44"/>
        <v>45058</v>
      </c>
      <c r="AQ460" s="112">
        <f t="shared" si="45"/>
        <v>-4.4733141942459493</v>
      </c>
      <c r="AR460" s="113">
        <f t="shared" si="53"/>
        <v>-3070.8469366716777</v>
      </c>
    </row>
    <row r="461" spans="2:44" x14ac:dyDescent="0.25">
      <c r="B461" s="103">
        <f t="shared" si="50"/>
        <v>45054</v>
      </c>
      <c r="AB461" s="4">
        <f t="shared" si="51"/>
        <v>0.1485167807716333</v>
      </c>
      <c r="AC461" s="4">
        <f t="shared" si="46"/>
        <v>1.3579715851157341</v>
      </c>
      <c r="AF461" s="129">
        <f t="shared" si="52"/>
        <v>108458293.92002796</v>
      </c>
      <c r="AG461" s="130">
        <f t="shared" si="47"/>
        <v>4.379398533230817</v>
      </c>
      <c r="AJ461" s="17">
        <f t="shared" si="54"/>
        <v>7.012437893022188</v>
      </c>
      <c r="AK461" s="18">
        <f t="shared" si="55"/>
        <v>21.869617950272886</v>
      </c>
      <c r="AM461" s="17">
        <f t="shared" si="48"/>
        <v>2.5909510516873286</v>
      </c>
      <c r="AN461" s="18">
        <f t="shared" si="49"/>
        <v>10.838517717067893</v>
      </c>
      <c r="AP461" s="111">
        <f t="shared" si="44"/>
        <v>45059</v>
      </c>
      <c r="AQ461" s="112">
        <f t="shared" si="45"/>
        <v>-4.4214868413348594</v>
      </c>
      <c r="AR461" s="113">
        <f t="shared" si="53"/>
        <v>-3075.2684235130127</v>
      </c>
    </row>
    <row r="462" spans="2:44" x14ac:dyDescent="0.25">
      <c r="B462" s="103">
        <f t="shared" si="50"/>
        <v>45055</v>
      </c>
      <c r="AB462" s="4">
        <f t="shared" si="51"/>
        <v>0.14673790538062303</v>
      </c>
      <c r="AC462" s="4">
        <f t="shared" si="46"/>
        <v>1.3545724815231308</v>
      </c>
      <c r="AF462" s="129">
        <f t="shared" si="52"/>
        <v>113690380.11056007</v>
      </c>
      <c r="AG462" s="130">
        <f t="shared" si="47"/>
        <v>4.3693553613050495</v>
      </c>
      <c r="AJ462" s="17">
        <f t="shared" si="54"/>
        <v>6.9311925170733568</v>
      </c>
      <c r="AK462" s="18">
        <f t="shared" si="55"/>
        <v>21.794282951592429</v>
      </c>
      <c r="AM462" s="17">
        <f t="shared" si="48"/>
        <v>2.56093256233018</v>
      </c>
      <c r="AN462" s="18">
        <f t="shared" si="49"/>
        <v>10.805199007658288</v>
      </c>
      <c r="AP462" s="111">
        <f t="shared" si="44"/>
        <v>45060</v>
      </c>
      <c r="AQ462" s="112">
        <f t="shared" si="45"/>
        <v>-4.3702599547431769</v>
      </c>
      <c r="AR462" s="113">
        <f t="shared" si="53"/>
        <v>-3079.638683467756</v>
      </c>
    </row>
    <row r="463" spans="2:44" x14ac:dyDescent="0.25">
      <c r="B463" s="103">
        <f t="shared" si="50"/>
        <v>45056</v>
      </c>
      <c r="AB463" s="4">
        <f t="shared" si="51"/>
        <v>0.1449803366570501</v>
      </c>
      <c r="AC463" s="4">
        <f t="shared" si="46"/>
        <v>1.3511903518603017</v>
      </c>
      <c r="AF463" s="129">
        <f t="shared" si="52"/>
        <v>119174864.94130448</v>
      </c>
      <c r="AG463" s="130">
        <f t="shared" si="47"/>
        <v>4.3593581475257173</v>
      </c>
      <c r="AJ463" s="17">
        <f t="shared" si="54"/>
        <v>6.85088844159859</v>
      </c>
      <c r="AK463" s="18">
        <f t="shared" si="55"/>
        <v>21.719465189111052</v>
      </c>
      <c r="AM463" s="17">
        <f t="shared" si="48"/>
        <v>2.5312618640680018</v>
      </c>
      <c r="AN463" s="18">
        <f t="shared" si="49"/>
        <v>10.772084520673154</v>
      </c>
      <c r="AP463" s="111">
        <f t="shared" si="44"/>
        <v>45061</v>
      </c>
      <c r="AQ463" s="112">
        <f t="shared" si="45"/>
        <v>-4.3196265775305882</v>
      </c>
      <c r="AR463" s="113">
        <f t="shared" si="53"/>
        <v>-3083.9583100452865</v>
      </c>
    </row>
    <row r="464" spans="2:44" x14ac:dyDescent="0.25">
      <c r="B464" s="103">
        <f t="shared" si="50"/>
        <v>45057</v>
      </c>
      <c r="AB464" s="4">
        <f t="shared" si="51"/>
        <v>0.14324381939805997</v>
      </c>
      <c r="AC464" s="4">
        <f t="shared" si="46"/>
        <v>1.3478250693011413</v>
      </c>
      <c r="AF464" s="129">
        <f t="shared" si="52"/>
        <v>124923924.25785331</v>
      </c>
      <c r="AG464" s="130">
        <f t="shared" si="47"/>
        <v>4.3494065771521795</v>
      </c>
      <c r="AJ464" s="17">
        <f t="shared" si="54"/>
        <v>6.7715147607885182</v>
      </c>
      <c r="AK464" s="18">
        <f t="shared" si="55"/>
        <v>21.645159354180418</v>
      </c>
      <c r="AM464" s="17">
        <f t="shared" si="48"/>
        <v>2.5019349274293492</v>
      </c>
      <c r="AN464" s="18">
        <f t="shared" si="49"/>
        <v>10.739172384219554</v>
      </c>
      <c r="AP464" s="111">
        <f t="shared" ref="AP464:AP527" si="56">AP463+$C$212</f>
        <v>45062</v>
      </c>
      <c r="AQ464" s="112">
        <f t="shared" ref="AQ464:AQ527" si="57">AM464-AJ464</f>
        <v>-4.2695798333591686</v>
      </c>
      <c r="AR464" s="113">
        <f t="shared" si="53"/>
        <v>-3088.2278898786458</v>
      </c>
    </row>
    <row r="465" spans="2:45" x14ac:dyDescent="0.25">
      <c r="B465" s="103">
        <f t="shared" si="50"/>
        <v>45058</v>
      </c>
      <c r="AB465" s="4">
        <f t="shared" si="51"/>
        <v>0.14152810145751732</v>
      </c>
      <c r="AC465" s="4">
        <f t="shared" si="46"/>
        <v>1.3444765082799013</v>
      </c>
      <c r="AF465" s="129">
        <f t="shared" si="52"/>
        <v>130950321.27511176</v>
      </c>
      <c r="AG465" s="130">
        <f t="shared" si="47"/>
        <v>4.3395003383112138</v>
      </c>
      <c r="AJ465" s="17">
        <f t="shared" si="54"/>
        <v>6.6930606951873424</v>
      </c>
      <c r="AK465" s="18">
        <f t="shared" si="55"/>
        <v>21.5713602105515</v>
      </c>
      <c r="AM465" s="17">
        <f t="shared" si="48"/>
        <v>2.4729477696278126</v>
      </c>
      <c r="AN465" s="18">
        <f t="shared" si="49"/>
        <v>10.706460749211775</v>
      </c>
      <c r="AP465" s="111">
        <f t="shared" si="56"/>
        <v>45063</v>
      </c>
      <c r="AQ465" s="112">
        <f t="shared" si="57"/>
        <v>-4.2201129255595298</v>
      </c>
      <c r="AR465" s="113">
        <f t="shared" si="53"/>
        <v>-3092.4480028042053</v>
      </c>
    </row>
    <row r="466" spans="2:45" x14ac:dyDescent="0.25">
      <c r="B466" s="103">
        <f t="shared" si="50"/>
        <v>45059</v>
      </c>
      <c r="AB466" s="4">
        <f t="shared" si="51"/>
        <v>0.13983293370939409</v>
      </c>
      <c r="AC466" s="4">
        <f t="shared" si="46"/>
        <v>1.3411445444755714</v>
      </c>
      <c r="AF466" s="129">
        <f t="shared" si="52"/>
        <v>137267434.9123081</v>
      </c>
      <c r="AG466" s="130">
        <f t="shared" si="47"/>
        <v>4.3296391219644432</v>
      </c>
      <c r="AJ466" s="17">
        <f t="shared" si="54"/>
        <v>6.6155155902289167</v>
      </c>
      <c r="AK466" s="18">
        <f t="shared" si="55"/>
        <v>21.498062593144557</v>
      </c>
      <c r="AM466" s="17">
        <f t="shared" si="48"/>
        <v>2.4442964540211296</v>
      </c>
      <c r="AN466" s="18">
        <f t="shared" si="49"/>
        <v>10.673947789025037</v>
      </c>
      <c r="AP466" s="111">
        <f t="shared" si="56"/>
        <v>45064</v>
      </c>
      <c r="AQ466" s="112">
        <f t="shared" si="57"/>
        <v>-4.1712191362077871</v>
      </c>
      <c r="AR466" s="113">
        <f t="shared" si="53"/>
        <v>-3096.6192219404129</v>
      </c>
    </row>
    <row r="467" spans="2:45" x14ac:dyDescent="0.25">
      <c r="B467" s="103">
        <f t="shared" si="50"/>
        <v>45060</v>
      </c>
      <c r="AB467" s="4">
        <f t="shared" si="51"/>
        <v>0.138158070011595</v>
      </c>
      <c r="AC467" s="4">
        <f t="shared" si="46"/>
        <v>1.3378290547964951</v>
      </c>
      <c r="AF467" s="129">
        <f t="shared" si="52"/>
        <v>143889289.49490041</v>
      </c>
      <c r="AG467" s="130">
        <f t="shared" si="47"/>
        <v>4.3198226218761935</v>
      </c>
      <c r="AJ467" s="17">
        <f t="shared" si="54"/>
        <v>6.5388689147897887</v>
      </c>
      <c r="AK467" s="18">
        <f t="shared" si="55"/>
        <v>21.425261406844104</v>
      </c>
      <c r="AM467" s="17">
        <f t="shared" si="48"/>
        <v>2.4159770895765682</v>
      </c>
      <c r="AN467" s="18">
        <f t="shared" si="49"/>
        <v>10.641631699155466</v>
      </c>
      <c r="AP467" s="111">
        <f t="shared" si="56"/>
        <v>45065</v>
      </c>
      <c r="AQ467" s="112">
        <f t="shared" si="57"/>
        <v>-4.1228918252132205</v>
      </c>
      <c r="AR467" s="113">
        <f t="shared" si="53"/>
        <v>-3100.7421137656261</v>
      </c>
    </row>
    <row r="468" spans="2:45" x14ac:dyDescent="0.25">
      <c r="B468" s="103">
        <f t="shared" si="50"/>
        <v>45061</v>
      </c>
      <c r="AB468" s="4">
        <f t="shared" si="51"/>
        <v>0.13650326717021777</v>
      </c>
      <c r="AC468" s="4">
        <f t="shared" ref="AC468:AC531" si="58">$AC$15/(1+$AC$19*(B468-$AA$15))</f>
        <v>1.3345299173652101</v>
      </c>
      <c r="AF468" s="129">
        <f t="shared" si="52"/>
        <v>150830585.88931775</v>
      </c>
      <c r="AG468" s="130">
        <f t="shared" ref="AG468:AG531" si="59">$AG$15/(1+$AG$19*(B468-$AE$15))</f>
        <v>4.3100505345817934</v>
      </c>
      <c r="AJ468" s="17">
        <f t="shared" si="54"/>
        <v>6.4631102597590084</v>
      </c>
      <c r="AK468" s="18">
        <f t="shared" si="55"/>
        <v>21.352951625318255</v>
      </c>
      <c r="AM468" s="17">
        <f t="shared" ref="AM468:AM531" si="60">$AJ$207*EXP(-$AK$8*(B473-$B$212))</f>
        <v>2.3879858303424961</v>
      </c>
      <c r="AN468" s="18">
        <f t="shared" ref="AN468:AN531" si="61">$AK$207/(1+$AK$19*(B473-$B$212))</f>
        <v>10.609510696886252</v>
      </c>
      <c r="AP468" s="111">
        <f t="shared" si="56"/>
        <v>45066</v>
      </c>
      <c r="AQ468" s="112">
        <f t="shared" si="57"/>
        <v>-4.0751244294165119</v>
      </c>
      <c r="AR468" s="113">
        <f t="shared" si="53"/>
        <v>-3104.8172381950426</v>
      </c>
    </row>
    <row r="469" spans="2:45" x14ac:dyDescent="0.25">
      <c r="B469" s="103">
        <f t="shared" si="50"/>
        <v>45062</v>
      </c>
      <c r="AB469" s="4">
        <f t="shared" si="51"/>
        <v>0.13486828490424096</v>
      </c>
      <c r="AC469" s="4">
        <f t="shared" si="58"/>
        <v>1.3312470115035151</v>
      </c>
      <c r="AF469" s="129">
        <f t="shared" si="52"/>
        <v>158106734.13966051</v>
      </c>
      <c r="AG469" s="130">
        <f t="shared" si="59"/>
        <v>4.3003225593563075</v>
      </c>
      <c r="AJ469" s="17">
        <f t="shared" si="54"/>
        <v>6.388229336624506</v>
      </c>
      <c r="AK469" s="18">
        <f t="shared" si="55"/>
        <v>21.281128289861915</v>
      </c>
      <c r="AM469" s="17">
        <f t="shared" si="60"/>
        <v>2.3603188749260759</v>
      </c>
      <c r="AN469" s="18">
        <f t="shared" si="61"/>
        <v>10.577583020959819</v>
      </c>
      <c r="AP469" s="111">
        <f t="shared" si="56"/>
        <v>45067</v>
      </c>
      <c r="AQ469" s="112">
        <f t="shared" si="57"/>
        <v>-4.02791046169843</v>
      </c>
      <c r="AR469" s="113">
        <f t="shared" si="53"/>
        <v>-3108.845148656741</v>
      </c>
    </row>
    <row r="470" spans="2:45" x14ac:dyDescent="0.25">
      <c r="B470" s="103">
        <f t="shared" ref="B470:B533" si="62">B469+$C$212</f>
        <v>45063</v>
      </c>
      <c r="AB470" s="4">
        <f t="shared" ref="AB470:AB533" si="63">$AC$4*EXP(-$AC$8*(B470-$AA$4))</f>
        <v>0.13325288581063405</v>
      </c>
      <c r="AC470" s="4">
        <f t="shared" si="58"/>
        <v>1.327980217717754</v>
      </c>
      <c r="AF470" s="129">
        <f t="shared" si="52"/>
        <v>165733887.67880991</v>
      </c>
      <c r="AG470" s="130">
        <f t="shared" si="59"/>
        <v>4.2906383981836811</v>
      </c>
      <c r="AJ470" s="17">
        <f t="shared" si="54"/>
        <v>6.3142159760758334</v>
      </c>
      <c r="AK470" s="18">
        <f t="shared" si="55"/>
        <v>21.20978650826325</v>
      </c>
      <c r="AM470" s="17">
        <f t="shared" si="60"/>
        <v>2.3329724659770124</v>
      </c>
      <c r="AN470" s="18">
        <f t="shared" si="61"/>
        <v>10.54584693125592</v>
      </c>
      <c r="AP470" s="111">
        <f t="shared" si="56"/>
        <v>45068</v>
      </c>
      <c r="AQ470" s="112">
        <f t="shared" si="57"/>
        <v>-3.981243510098821</v>
      </c>
      <c r="AR470" s="113">
        <f t="shared" si="53"/>
        <v>-3112.8263921668399</v>
      </c>
    </row>
    <row r="471" spans="2:45" x14ac:dyDescent="0.25">
      <c r="B471" s="103">
        <f t="shared" si="62"/>
        <v>45064</v>
      </c>
      <c r="AB471" s="4">
        <f t="shared" si="63"/>
        <v>0.13165683532988667</v>
      </c>
      <c r="AC471" s="4">
        <f t="shared" si="58"/>
        <v>1.324729417684319</v>
      </c>
      <c r="AF471" s="129">
        <f t="shared" ref="AF471:AF534" si="64">$AG$4*EXP(-$AG$8*(B471-$AE$4))</f>
        <v>173728979.18990132</v>
      </c>
      <c r="AG471" s="130">
        <f t="shared" si="59"/>
        <v>4.2809977557263146</v>
      </c>
      <c r="AJ471" s="17">
        <f t="shared" si="54"/>
        <v>6.2410601266231245</v>
      </c>
      <c r="AK471" s="18">
        <f t="shared" si="55"/>
        <v>21.138921453692845</v>
      </c>
      <c r="AM471" s="17">
        <f t="shared" si="60"/>
        <v>2.3059428896772793</v>
      </c>
      <c r="AN471" s="18">
        <f t="shared" si="61"/>
        <v>10.514300708475464</v>
      </c>
      <c r="AP471" s="111">
        <f t="shared" si="56"/>
        <v>45069</v>
      </c>
      <c r="AQ471" s="112">
        <f t="shared" si="57"/>
        <v>-3.9351172369458451</v>
      </c>
      <c r="AR471" s="113">
        <f t="shared" si="53"/>
        <v>-3116.7615094037856</v>
      </c>
    </row>
    <row r="472" spans="2:45" x14ac:dyDescent="0.25">
      <c r="B472" s="103">
        <f t="shared" si="62"/>
        <v>45065</v>
      </c>
      <c r="AB472" s="4">
        <f t="shared" si="63"/>
        <v>0.13007990171194939</v>
      </c>
      <c r="AC472" s="4">
        <f t="shared" si="58"/>
        <v>1.3214944942353632</v>
      </c>
      <c r="AF472" s="129">
        <f t="shared" si="64"/>
        <v>182109758.19777498</v>
      </c>
      <c r="AG472" s="130">
        <f t="shared" si="59"/>
        <v>4.2714003392950319</v>
      </c>
      <c r="AJ472" s="17">
        <f t="shared" si="54"/>
        <v>6.1687518532320214</v>
      </c>
      <c r="AK472" s="18">
        <f t="shared" si="55"/>
        <v>21.068528363615115</v>
      </c>
      <c r="AM472" s="17">
        <f t="shared" si="60"/>
        <v>2.2792264752367619</v>
      </c>
      <c r="AN472" s="18">
        <f t="shared" si="61"/>
        <v>10.482942653830053</v>
      </c>
      <c r="AP472" s="111">
        <f t="shared" si="56"/>
        <v>45070</v>
      </c>
      <c r="AQ472" s="112">
        <f t="shared" si="57"/>
        <v>-3.8895253779952594</v>
      </c>
      <c r="AR472" s="113">
        <f t="shared" si="53"/>
        <v>-3120.6510347817807</v>
      </c>
    </row>
    <row r="473" spans="2:45" x14ac:dyDescent="0.25">
      <c r="B473" s="103">
        <f t="shared" si="62"/>
        <v>45066</v>
      </c>
      <c r="AB473" s="4">
        <f t="shared" si="63"/>
        <v>0.12852185598258342</v>
      </c>
      <c r="AC473" s="4">
        <f t="shared" si="58"/>
        <v>1.3182753313447244</v>
      </c>
      <c r="AF473" s="129">
        <f t="shared" si="64"/>
        <v>190894830.47385481</v>
      </c>
      <c r="AG473" s="130">
        <f t="shared" si="59"/>
        <v>4.2618458588194663</v>
      </c>
      <c r="AJ473" s="17">
        <f t="shared" si="54"/>
        <v>6.0972813359744515</v>
      </c>
      <c r="AK473" s="18">
        <f t="shared" si="55"/>
        <v>20.998602538721322</v>
      </c>
      <c r="AM473" s="17">
        <f t="shared" si="60"/>
        <v>2.2528195943947371</v>
      </c>
      <c r="AN473" s="18">
        <f t="shared" si="61"/>
        <v>10.451771088737022</v>
      </c>
      <c r="AP473" s="111">
        <f t="shared" si="56"/>
        <v>45071</v>
      </c>
      <c r="AQ473" s="112">
        <f t="shared" si="57"/>
        <v>-3.8444617415797144</v>
      </c>
      <c r="AR473" s="113">
        <f t="shared" si="53"/>
        <v>-3124.4954965233605</v>
      </c>
    </row>
    <row r="474" spans="2:45" x14ac:dyDescent="0.25">
      <c r="B474" s="103">
        <f t="shared" si="62"/>
        <v>45067</v>
      </c>
      <c r="AB474" s="4">
        <f t="shared" si="63"/>
        <v>0.12698247191011344</v>
      </c>
      <c r="AC474" s="4">
        <f t="shared" si="58"/>
        <v>1.3150718141140523</v>
      </c>
      <c r="AF474" s="129">
        <f t="shared" si="64"/>
        <v>200103699.34194377</v>
      </c>
      <c r="AG474" s="130">
        <f t="shared" si="59"/>
        <v>4.2523340268188328</v>
      </c>
      <c r="AJ474" s="17">
        <f t="shared" si="54"/>
        <v>6.0266388686949934</v>
      </c>
      <c r="AK474" s="18">
        <f t="shared" si="55"/>
        <v>20.929139341883808</v>
      </c>
      <c r="AM474" s="17">
        <f t="shared" si="60"/>
        <v>2.2267186609271299</v>
      </c>
      <c r="AN474" s="18">
        <f t="shared" si="61"/>
        <v>10.420784354519919</v>
      </c>
      <c r="AP474" s="111">
        <f t="shared" si="56"/>
        <v>45072</v>
      </c>
      <c r="AQ474" s="112">
        <f t="shared" si="57"/>
        <v>-3.7999202077678635</v>
      </c>
      <c r="AR474" s="113">
        <f t="shared" si="53"/>
        <v>-3128.2954167311286</v>
      </c>
    </row>
    <row r="475" spans="2:45" x14ac:dyDescent="0.25">
      <c r="B475" s="103">
        <f t="shared" si="62"/>
        <v>45068</v>
      </c>
      <c r="AB475" s="4">
        <f t="shared" si="63"/>
        <v>0.12546152597257748</v>
      </c>
      <c r="AC475" s="4">
        <f t="shared" si="58"/>
        <v>1.3118838287591397</v>
      </c>
      <c r="AF475" s="129">
        <f t="shared" si="64"/>
        <v>209756808.97663337</v>
      </c>
      <c r="AG475" s="130">
        <f t="shared" si="59"/>
        <v>4.2428645583730962</v>
      </c>
      <c r="AJ475" s="17">
        <f t="shared" si="54"/>
        <v>5.956814857692744</v>
      </c>
      <c r="AK475" s="18">
        <f t="shared" si="55"/>
        <v>20.860134197130954</v>
      </c>
      <c r="AM475" s="17">
        <f t="shared" si="60"/>
        <v>2.2009201301594885</v>
      </c>
      <c r="AN475" s="18">
        <f t="shared" si="61"/>
        <v>10.389980812114297</v>
      </c>
      <c r="AP475" s="111">
        <f t="shared" si="56"/>
        <v>45073</v>
      </c>
      <c r="AQ475" s="112">
        <f t="shared" si="57"/>
        <v>-3.7558947275332555</v>
      </c>
      <c r="AR475" s="113">
        <f t="shared" si="53"/>
        <v>-3132.051311458662</v>
      </c>
    </row>
    <row r="476" spans="2:45" x14ac:dyDescent="0.25">
      <c r="B476" s="103">
        <f t="shared" si="62"/>
        <v>45069</v>
      </c>
      <c r="AB476" s="4">
        <f t="shared" si="63"/>
        <v>0.12395879732527139</v>
      </c>
      <c r="AC476" s="4">
        <f t="shared" si="58"/>
        <v>1.3087112625964485</v>
      </c>
      <c r="AF476" s="129">
        <f t="shared" si="64"/>
        <v>219875589.79044464</v>
      </c>
      <c r="AG476" s="130">
        <f t="shared" si="59"/>
        <v>4.2334371710945202</v>
      </c>
      <c r="AJ476" s="17">
        <f t="shared" si="54"/>
        <v>5.8877998204184143</v>
      </c>
      <c r="AK476" s="18">
        <f t="shared" si="55"/>
        <v>20.791582588642257</v>
      </c>
      <c r="AM476" s="17">
        <f t="shared" si="60"/>
        <v>2.1754204984855887</v>
      </c>
      <c r="AN476" s="18">
        <f t="shared" si="61"/>
        <v>10.359358841778697</v>
      </c>
      <c r="AP476" s="111">
        <f t="shared" si="56"/>
        <v>45074</v>
      </c>
      <c r="AQ476" s="112">
        <f t="shared" si="57"/>
        <v>-3.7123793219328256</v>
      </c>
      <c r="AR476" s="113">
        <f t="shared" si="53"/>
        <v>-3135.763690780595</v>
      </c>
    </row>
    <row r="477" spans="2:45" x14ac:dyDescent="0.25">
      <c r="B477" s="103">
        <f t="shared" si="62"/>
        <v>45070</v>
      </c>
      <c r="AB477" s="4">
        <f t="shared" si="63"/>
        <v>0.12247406776868208</v>
      </c>
      <c r="AC477" s="4">
        <f t="shared" si="58"/>
        <v>1.3055540040298357</v>
      </c>
      <c r="AF477" s="129">
        <f t="shared" si="64"/>
        <v>230482506.01048028</v>
      </c>
      <c r="AG477" s="130">
        <f t="shared" si="59"/>
        <v>4.2240515850995974</v>
      </c>
      <c r="AJ477" s="17">
        <f t="shared" si="54"/>
        <v>5.8195843841865527</v>
      </c>
      <c r="AK477" s="18">
        <f t="shared" si="55"/>
        <v>20.72348005976324</v>
      </c>
      <c r="AM477" s="17">
        <f t="shared" si="60"/>
        <v>2.150216302891625</v>
      </c>
      <c r="AN477" s="18">
        <f t="shared" si="61"/>
        <v>10.328916842810743</v>
      </c>
      <c r="AP477" s="111">
        <f t="shared" si="56"/>
        <v>45075</v>
      </c>
      <c r="AQ477" s="112">
        <f t="shared" si="57"/>
        <v>-3.6693680812949276</v>
      </c>
      <c r="AR477" s="113">
        <f t="shared" si="53"/>
        <v>-3139.43305886189</v>
      </c>
    </row>
    <row r="478" spans="2:45" x14ac:dyDescent="0.25">
      <c r="B478" s="103">
        <f t="shared" si="62"/>
        <v>45071</v>
      </c>
      <c r="AB478" s="4">
        <f t="shared" si="63"/>
        <v>0.12100712171680382</v>
      </c>
      <c r="AC478" s="4">
        <f t="shared" si="58"/>
        <v>1.3024119425374654</v>
      </c>
      <c r="AF478" s="129">
        <f t="shared" si="64"/>
        <v>241601105.55018726</v>
      </c>
      <c r="AG478" s="130">
        <f t="shared" si="59"/>
        <v>4.214707522981354</v>
      </c>
      <c r="AJ478" s="17">
        <f t="shared" si="54"/>
        <v>5.7521592849026533</v>
      </c>
      <c r="AK478" s="18">
        <f t="shared" si="55"/>
        <v>20.655822212039631</v>
      </c>
      <c r="AM478" s="17">
        <f t="shared" si="60"/>
        <v>2.1253041204859064</v>
      </c>
      <c r="AN478" s="18">
        <f t="shared" si="61"/>
        <v>10.298653233268222</v>
      </c>
      <c r="AP478" s="111">
        <f t="shared" si="56"/>
        <v>45076</v>
      </c>
      <c r="AQ478" s="112">
        <f t="shared" si="57"/>
        <v>-3.6268551644167468</v>
      </c>
      <c r="AR478" s="113">
        <f t="shared" si="53"/>
        <v>-3143.0599140263066</v>
      </c>
    </row>
    <row r="479" spans="2:45" x14ac:dyDescent="0.25">
      <c r="B479" s="103">
        <f t="shared" si="62"/>
        <v>45072</v>
      </c>
      <c r="AB479" s="4">
        <f t="shared" si="63"/>
        <v>0.11955774616583496</v>
      </c>
      <c r="AC479" s="4">
        <f t="shared" si="58"/>
        <v>1.2992849686589147</v>
      </c>
      <c r="AF479" s="129">
        <f t="shared" si="64"/>
        <v>253256072.28697318</v>
      </c>
      <c r="AG479" s="130">
        <f t="shared" si="59"/>
        <v>4.2054047097820142</v>
      </c>
      <c r="AJ479" s="17">
        <f t="shared" si="54"/>
        <v>5.6855153658050561</v>
      </c>
      <c r="AK479" s="18">
        <f t="shared" si="55"/>
        <v>20.588604704270377</v>
      </c>
      <c r="AM479" s="17">
        <f t="shared" si="60"/>
        <v>2.1006805680340119</v>
      </c>
      <c r="AN479" s="18">
        <f t="shared" si="61"/>
        <v>10.268566449695044</v>
      </c>
      <c r="AP479" s="111">
        <f t="shared" si="56"/>
        <v>45077</v>
      </c>
      <c r="AQ479" s="112">
        <f t="shared" si="57"/>
        <v>-3.5848347977710442</v>
      </c>
      <c r="AR479" s="113">
        <f t="shared" si="53"/>
        <v>-3146.6447488240779</v>
      </c>
      <c r="AS479" s="110">
        <f>AVERAGE(AQ449:AQ479)</f>
        <v>-4.2928107994635889</v>
      </c>
    </row>
    <row r="480" spans="2:45" x14ac:dyDescent="0.25">
      <c r="B480" s="103">
        <f t="shared" si="62"/>
        <v>45073</v>
      </c>
      <c r="AB480" s="4">
        <f t="shared" si="63"/>
        <v>0.11812573066324968</v>
      </c>
      <c r="AC480" s="4">
        <f t="shared" si="58"/>
        <v>1.296172973982461</v>
      </c>
      <c r="AF480" s="129">
        <f t="shared" si="64"/>
        <v>265473280.86170939</v>
      </c>
      <c r="AG480" s="130">
        <f t="shared" si="59"/>
        <v>4.1961428729660319</v>
      </c>
      <c r="AJ480" s="17">
        <f t="shared" si="54"/>
        <v>5.6196435762213879</v>
      </c>
      <c r="AK480" s="18">
        <f t="shared" si="55"/>
        <v>20.521823251579125</v>
      </c>
      <c r="AM480" s="17">
        <f t="shared" si="60"/>
        <v>2.0763423014993223</v>
      </c>
      <c r="AN480" s="18">
        <f t="shared" si="61"/>
        <v>10.238654946852002</v>
      </c>
      <c r="AP480" s="111">
        <f t="shared" si="56"/>
        <v>45078</v>
      </c>
      <c r="AQ480" s="112">
        <f t="shared" si="57"/>
        <v>-3.5433012747220656</v>
      </c>
      <c r="AR480" s="113">
        <f t="shared" si="53"/>
        <v>-3150.1880500988</v>
      </c>
    </row>
    <row r="481" spans="2:44" x14ac:dyDescent="0.25">
      <c r="B481" s="103">
        <f t="shared" si="62"/>
        <v>45074</v>
      </c>
      <c r="AB481" s="4">
        <f t="shared" si="63"/>
        <v>0.11671086727723896</v>
      </c>
      <c r="AC481" s="4">
        <f t="shared" si="58"/>
        <v>1.2930758511325529</v>
      </c>
      <c r="AF481" s="129">
        <f t="shared" si="64"/>
        <v>278279854.12180537</v>
      </c>
      <c r="AG481" s="130">
        <f t="shared" si="59"/>
        <v>4.1869217423934773</v>
      </c>
      <c r="AJ481" s="17">
        <f t="shared" si="54"/>
        <v>5.5545349703394225</v>
      </c>
      <c r="AK481" s="18">
        <f t="shared" si="55"/>
        <v>20.455473624503686</v>
      </c>
      <c r="AM481" s="17">
        <f t="shared" si="60"/>
        <v>2.0522860155888787</v>
      </c>
      <c r="AN481" s="18">
        <f t="shared" si="61"/>
        <v>10.208917197452228</v>
      </c>
      <c r="AP481" s="111">
        <f t="shared" si="56"/>
        <v>45079</v>
      </c>
      <c r="AQ481" s="112">
        <f t="shared" si="57"/>
        <v>-3.5022489547505438</v>
      </c>
      <c r="AR481" s="113">
        <f t="shared" ref="AR481:AR544" si="65">AQ481+AR480</f>
        <v>-3153.6902990535505</v>
      </c>
    </row>
    <row r="482" spans="2:44" x14ac:dyDescent="0.25">
      <c r="B482" s="103">
        <f t="shared" si="62"/>
        <v>45075</v>
      </c>
      <c r="AB482" s="4">
        <f t="shared" si="63"/>
        <v>0.11531295056651948</v>
      </c>
      <c r="AC482" s="4">
        <f t="shared" si="58"/>
        <v>1.2899934937574615</v>
      </c>
      <c r="AF482" s="129">
        <f t="shared" si="64"/>
        <v>291704223.33535415</v>
      </c>
      <c r="AG482" s="130">
        <f t="shared" si="59"/>
        <v>4.177741050293772</v>
      </c>
      <c r="AJ482" s="17">
        <f t="shared" si="54"/>
        <v>5.4901807059921808</v>
      </c>
      <c r="AK482" s="18">
        <f t="shared" si="55"/>
        <v>20.389551648103126</v>
      </c>
      <c r="AM482" s="17">
        <f t="shared" si="60"/>
        <v>2.0285084433044993</v>
      </c>
      <c r="AN482" s="18">
        <f t="shared" si="61"/>
        <v>10.179351691901228</v>
      </c>
      <c r="AP482" s="111">
        <f t="shared" si="56"/>
        <v>45080</v>
      </c>
      <c r="AQ482" s="112">
        <f t="shared" si="57"/>
        <v>-3.4616722626876815</v>
      </c>
      <c r="AR482" s="113">
        <f t="shared" si="65"/>
        <v>-3157.1519713162384</v>
      </c>
    </row>
    <row r="483" spans="2:44" x14ac:dyDescent="0.25">
      <c r="B483" s="103">
        <f t="shared" si="62"/>
        <v>45076</v>
      </c>
      <c r="AB483" s="4">
        <f t="shared" si="63"/>
        <v>0.11393177755050209</v>
      </c>
      <c r="AC483" s="4">
        <f t="shared" si="58"/>
        <v>1.2869257965171061</v>
      </c>
      <c r="AF483" s="129">
        <f t="shared" si="64"/>
        <v>305776191.31004965</v>
      </c>
      <c r="AG483" s="130">
        <f t="shared" si="59"/>
        <v>4.1686005312397638</v>
      </c>
      <c r="AJ483" s="17">
        <f t="shared" si="54"/>
        <v>5.4265720434571127</v>
      </c>
      <c r="AK483" s="18">
        <f t="shared" si="55"/>
        <v>20.324053201082055</v>
      </c>
      <c r="AM483" s="17">
        <f t="shared" si="60"/>
        <v>2.0050063554991087</v>
      </c>
      <c r="AN483" s="18">
        <f t="shared" si="61"/>
        <v>10.14995693804144</v>
      </c>
      <c r="AP483" s="111">
        <f t="shared" si="56"/>
        <v>45081</v>
      </c>
      <c r="AQ483" s="112">
        <f t="shared" si="57"/>
        <v>-3.4215656879580041</v>
      </c>
      <c r="AR483" s="113">
        <f t="shared" si="65"/>
        <v>-3160.5735370041962</v>
      </c>
    </row>
    <row r="484" spans="2:44" x14ac:dyDescent="0.25">
      <c r="B484" s="103">
        <f t="shared" si="62"/>
        <v>45077</v>
      </c>
      <c r="AB484" s="4">
        <f t="shared" si="63"/>
        <v>0.11256714767981912</v>
      </c>
      <c r="AC484" s="4">
        <f t="shared" si="58"/>
        <v>1.2838726550710531</v>
      </c>
      <c r="AF484" s="129">
        <f t="shared" si="64"/>
        <v>320526998.55699503</v>
      </c>
      <c r="AG484" s="130">
        <f t="shared" si="59"/>
        <v>4.1594999221221594</v>
      </c>
      <c r="AJ484" s="17">
        <f t="shared" si="54"/>
        <v>5.3637003442691871</v>
      </c>
      <c r="AK484" s="18">
        <f t="shared" si="55"/>
        <v>20.258974214931744</v>
      </c>
      <c r="AM484" s="17">
        <f t="shared" si="60"/>
        <v>1.9817765604381901</v>
      </c>
      <c r="AN484" s="18">
        <f t="shared" si="61"/>
        <v>10.12073146090119</v>
      </c>
      <c r="AP484" s="111">
        <f t="shared" si="56"/>
        <v>45082</v>
      </c>
      <c r="AQ484" s="112">
        <f t="shared" si="57"/>
        <v>-3.381923783830997</v>
      </c>
      <c r="AR484" s="113">
        <f t="shared" si="65"/>
        <v>-3163.9554607880273</v>
      </c>
    </row>
    <row r="485" spans="2:44" x14ac:dyDescent="0.25">
      <c r="B485" s="103">
        <f t="shared" si="62"/>
        <v>45078</v>
      </c>
      <c r="AB485" s="4">
        <f t="shared" si="63"/>
        <v>0.11121886280720437</v>
      </c>
      <c r="AC485" s="4">
        <f t="shared" si="58"/>
        <v>1.2808339660666879</v>
      </c>
      <c r="AF485" s="129">
        <f t="shared" si="64"/>
        <v>335989392.64627749</v>
      </c>
      <c r="AG485" s="130">
        <f t="shared" si="59"/>
        <v>4.1504389621242623</v>
      </c>
      <c r="AJ485" s="17">
        <f t="shared" si="54"/>
        <v>5.3015570700477292</v>
      </c>
      <c r="AK485" s="18">
        <f t="shared" si="55"/>
        <v>20.194310673087692</v>
      </c>
      <c r="AM485" s="17">
        <f t="shared" si="60"/>
        <v>1.9588159033663326</v>
      </c>
      <c r="AN485" s="18">
        <f t="shared" si="61"/>
        <v>10.091673802447991</v>
      </c>
      <c r="AP485" s="111">
        <f t="shared" si="56"/>
        <v>45083</v>
      </c>
      <c r="AQ485" s="112">
        <f t="shared" si="57"/>
        <v>-3.3427411666813969</v>
      </c>
      <c r="AR485" s="113">
        <f t="shared" si="65"/>
        <v>-3167.2982019547085</v>
      </c>
    </row>
    <row r="486" spans="2:44" x14ac:dyDescent="0.25">
      <c r="B486" s="103">
        <f t="shared" si="62"/>
        <v>45079</v>
      </c>
      <c r="AB486" s="4">
        <f t="shared" si="63"/>
        <v>0.1098867271587211</v>
      </c>
      <c r="AC486" s="4">
        <f t="shared" si="58"/>
        <v>1.277809627127551</v>
      </c>
      <c r="AF486" s="129">
        <f t="shared" si="64"/>
        <v>352197700.90830994</v>
      </c>
      <c r="AG486" s="130">
        <f t="shared" si="59"/>
        <v>4.141417392697071</v>
      </c>
      <c r="AJ486" s="17">
        <f t="shared" si="54"/>
        <v>5.2401337813368478</v>
      </c>
      <c r="AK486" s="18">
        <f t="shared" si="55"/>
        <v>20.130058610103262</v>
      </c>
      <c r="AM486" s="17">
        <f t="shared" si="60"/>
        <v>1.936121266078791</v>
      </c>
      <c r="AN486" s="18">
        <f t="shared" si="61"/>
        <v>10.062782521346055</v>
      </c>
      <c r="AP486" s="111">
        <f t="shared" si="56"/>
        <v>45084</v>
      </c>
      <c r="AQ486" s="112">
        <f t="shared" si="57"/>
        <v>-3.3040125152580568</v>
      </c>
      <c r="AR486" s="113">
        <f t="shared" si="65"/>
        <v>-3170.6022144699664</v>
      </c>
    </row>
    <row r="487" spans="2:44" x14ac:dyDescent="0.25">
      <c r="B487" s="103">
        <f t="shared" si="62"/>
        <v>45080</v>
      </c>
      <c r="AB487" s="4">
        <f t="shared" si="63"/>
        <v>0.1085705473053355</v>
      </c>
      <c r="AC487" s="4">
        <f t="shared" si="58"/>
        <v>1.2747995368418412</v>
      </c>
      <c r="AF487" s="129">
        <f t="shared" si="64"/>
        <v>369187906.64230567</v>
      </c>
      <c r="AG487" s="130">
        <f t="shared" si="59"/>
        <v>4.1324349575346773</v>
      </c>
      <c r="AJ487" s="17">
        <f t="shared" si="54"/>
        <v>5.1794221364593183</v>
      </c>
      <c r="AK487" s="18">
        <f t="shared" si="55"/>
        <v>20.066214110839081</v>
      </c>
      <c r="AM487" s="17">
        <f t="shared" si="60"/>
        <v>1.913689566498018</v>
      </c>
      <c r="AN487" s="18">
        <f t="shared" si="61"/>
        <v>10.034056192717983</v>
      </c>
      <c r="AP487" s="111">
        <f t="shared" si="56"/>
        <v>45085</v>
      </c>
      <c r="AQ487" s="112">
        <f t="shared" si="57"/>
        <v>-3.2657325699613002</v>
      </c>
      <c r="AR487" s="113">
        <f t="shared" si="65"/>
        <v>-3173.8679470399275</v>
      </c>
    </row>
    <row r="488" spans="2:44" x14ac:dyDescent="0.25">
      <c r="B488" s="103">
        <f t="shared" si="62"/>
        <v>45081</v>
      </c>
      <c r="AB488" s="4">
        <f t="shared" si="63"/>
        <v>0.10727013213483073</v>
      </c>
      <c r="AC488" s="4">
        <f t="shared" si="58"/>
        <v>1.2718035947510802</v>
      </c>
      <c r="AF488" s="129">
        <f t="shared" si="64"/>
        <v>386997729.00111055</v>
      </c>
      <c r="AG488" s="130">
        <f t="shared" si="59"/>
        <v>4.1234914025499982</v>
      </c>
      <c r="AJ488" s="17">
        <f t="shared" si="54"/>
        <v>5.1194138903837167</v>
      </c>
      <c r="AK488" s="18">
        <f t="shared" si="55"/>
        <v>20.002773309667756</v>
      </c>
      <c r="AM488" s="17">
        <f t="shared" si="60"/>
        <v>1.8915177582550953</v>
      </c>
      <c r="AN488" s="18">
        <f t="shared" si="61"/>
        <v>10.005493407910505</v>
      </c>
      <c r="AP488" s="111">
        <f t="shared" si="56"/>
        <v>45086</v>
      </c>
      <c r="AQ488" s="112">
        <f t="shared" si="57"/>
        <v>-3.2278961321286213</v>
      </c>
      <c r="AR488" s="113">
        <f t="shared" si="65"/>
        <v>-3177.095843172056</v>
      </c>
    </row>
    <row r="489" spans="2:44" x14ac:dyDescent="0.25">
      <c r="B489" s="103">
        <f t="shared" si="62"/>
        <v>45082</v>
      </c>
      <c r="AB489" s="4">
        <f t="shared" si="63"/>
        <v>0.10598529282405625</v>
      </c>
      <c r="AC489" s="4">
        <f t="shared" si="58"/>
        <v>1.2688217013389367</v>
      </c>
      <c r="AF489" s="129">
        <f t="shared" si="64"/>
        <v>405666706.7297011</v>
      </c>
      <c r="AG489" s="130">
        <f t="shared" si="59"/>
        <v>4.1145864758508166</v>
      </c>
      <c r="AJ489" s="17">
        <f t="shared" si="54"/>
        <v>5.0601008936046989</v>
      </c>
      <c r="AK489" s="18">
        <f t="shared" si="55"/>
        <v>19.939732389693681</v>
      </c>
      <c r="AM489" s="17">
        <f t="shared" si="60"/>
        <v>1.8696028302760193</v>
      </c>
      <c r="AN489" s="18">
        <f t="shared" si="61"/>
        <v>9.9770927742642286</v>
      </c>
      <c r="AP489" s="111">
        <f t="shared" si="56"/>
        <v>45087</v>
      </c>
      <c r="AQ489" s="112">
        <f t="shared" si="57"/>
        <v>-3.1904980633286799</v>
      </c>
      <c r="AR489" s="113">
        <f t="shared" si="65"/>
        <v>-3180.2863412353845</v>
      </c>
    </row>
    <row r="490" spans="2:44" x14ac:dyDescent="0.25">
      <c r="B490" s="103">
        <f t="shared" si="62"/>
        <v>45083</v>
      </c>
      <c r="AB490" s="4">
        <f t="shared" si="63"/>
        <v>0.10471584281151108</v>
      </c>
      <c r="AC490" s="4">
        <f t="shared" si="58"/>
        <v>1.2658537580202072</v>
      </c>
      <c r="AF490" s="129">
        <f t="shared" si="64"/>
        <v>425236285.94329458</v>
      </c>
      <c r="AG490" s="130">
        <f t="shared" si="59"/>
        <v>4.1057199277161267</v>
      </c>
      <c r="AJ490" s="17">
        <f t="shared" si="54"/>
        <v>5.0014750910362338</v>
      </c>
      <c r="AK490" s="18">
        <f t="shared" si="55"/>
        <v>19.877087581987539</v>
      </c>
      <c r="AM490" s="17">
        <f t="shared" si="60"/>
        <v>1.8479418063727739</v>
      </c>
      <c r="AN490" s="18">
        <f t="shared" si="61"/>
        <v>9.9488529148872757</v>
      </c>
      <c r="AP490" s="111">
        <f t="shared" si="56"/>
        <v>45088</v>
      </c>
      <c r="AQ490" s="112">
        <f t="shared" si="57"/>
        <v>-3.1535332846634598</v>
      </c>
      <c r="AR490" s="113">
        <f t="shared" si="65"/>
        <v>-3183.4398745200479</v>
      </c>
    </row>
    <row r="491" spans="2:44" x14ac:dyDescent="0.25">
      <c r="B491" s="103">
        <f t="shared" si="62"/>
        <v>45084</v>
      </c>
      <c r="AB491" s="4">
        <f t="shared" si="63"/>
        <v>0.10346159777025403</v>
      </c>
      <c r="AC491" s="4">
        <f t="shared" si="58"/>
        <v>1.2628996671299515</v>
      </c>
      <c r="AF491" s="129">
        <f t="shared" si="64"/>
        <v>445749912.1399014</v>
      </c>
      <c r="AG491" s="130">
        <f t="shared" si="59"/>
        <v>4.096891510572803</v>
      </c>
      <c r="AJ491" s="17">
        <f t="shared" si="54"/>
        <v>4.9435285209176865</v>
      </c>
      <c r="AK491" s="18">
        <f t="shared" si="55"/>
        <v>19.814835164835159</v>
      </c>
      <c r="AM491" s="17">
        <f t="shared" si="60"/>
        <v>1.8265317448391498</v>
      </c>
      <c r="AN491" s="18">
        <f t="shared" si="61"/>
        <v>9.92077246843278</v>
      </c>
      <c r="AP491" s="111">
        <f t="shared" si="56"/>
        <v>45089</v>
      </c>
      <c r="AQ491" s="112">
        <f t="shared" si="57"/>
        <v>-3.1169967760785369</v>
      </c>
      <c r="AR491" s="113">
        <f t="shared" si="65"/>
        <v>-3186.5568712961262</v>
      </c>
    </row>
    <row r="492" spans="2:44" x14ac:dyDescent="0.25">
      <c r="B492" s="103">
        <f t="shared" si="62"/>
        <v>45085</v>
      </c>
      <c r="AB492" s="4">
        <f t="shared" si="63"/>
        <v>0.10222237558113922</v>
      </c>
      <c r="AC492" s="4">
        <f t="shared" si="58"/>
        <v>1.2599593319127798</v>
      </c>
      <c r="AF492" s="129">
        <f t="shared" si="64"/>
        <v>467253126.65162563</v>
      </c>
      <c r="AG492" s="130">
        <f t="shared" si="59"/>
        <v>4.0881009789725438</v>
      </c>
      <c r="AJ492" s="17">
        <f t="shared" si="54"/>
        <v>4.8862533137325519</v>
      </c>
      <c r="AK492" s="18">
        <f t="shared" si="55"/>
        <v>19.752971463000488</v>
      </c>
      <c r="AM492" s="17">
        <f t="shared" si="60"/>
        <v>1.8053697380512392</v>
      </c>
      <c r="AN492" s="18">
        <f t="shared" si="61"/>
        <v>9.8928500888801096</v>
      </c>
      <c r="AP492" s="111">
        <f t="shared" si="56"/>
        <v>45090</v>
      </c>
      <c r="AQ492" s="112">
        <f t="shared" si="57"/>
        <v>-3.0808835756813124</v>
      </c>
      <c r="AR492" s="113">
        <f t="shared" si="65"/>
        <v>-3189.6377548718074</v>
      </c>
    </row>
    <row r="493" spans="2:44" x14ac:dyDescent="0.25">
      <c r="B493" s="103">
        <f t="shared" si="62"/>
        <v>45086</v>
      </c>
      <c r="AB493" s="4">
        <f t="shared" si="63"/>
        <v>0.10099799630637234</v>
      </c>
      <c r="AC493" s="4">
        <f t="shared" si="58"/>
        <v>1.2570326565122882</v>
      </c>
      <c r="AF493" s="129">
        <f t="shared" si="64"/>
        <v>489793667.74882966</v>
      </c>
      <c r="AG493" s="130">
        <f t="shared" si="59"/>
        <v>4.079348089569133</v>
      </c>
      <c r="AJ493" s="17">
        <f t="shared" si="54"/>
        <v>4.8296416911397229</v>
      </c>
      <c r="AK493" s="18">
        <f t="shared" si="55"/>
        <v>19.691492847002291</v>
      </c>
      <c r="AM493" s="17">
        <f t="shared" si="60"/>
        <v>1.7844529120725638</v>
      </c>
      <c r="AN493" s="18">
        <f t="shared" si="61"/>
        <v>9.8650844453198072</v>
      </c>
      <c r="AP493" s="111">
        <f t="shared" si="56"/>
        <v>45091</v>
      </c>
      <c r="AQ493" s="112">
        <f t="shared" si="57"/>
        <v>-3.0451887790671588</v>
      </c>
      <c r="AR493" s="113">
        <f t="shared" si="65"/>
        <v>-3192.6829436508747</v>
      </c>
    </row>
    <row r="494" spans="2:44" x14ac:dyDescent="0.25">
      <c r="B494" s="103">
        <f t="shared" si="62"/>
        <v>45087</v>
      </c>
      <c r="AB494" s="4">
        <f t="shared" si="63"/>
        <v>9.9788282163382688E-2</v>
      </c>
      <c r="AC494" s="4">
        <f t="shared" si="58"/>
        <v>1.2541195459606433</v>
      </c>
      <c r="AF494" s="129">
        <f t="shared" si="64"/>
        <v>513421576.62160063</v>
      </c>
      <c r="AG494" s="130">
        <f t="shared" si="59"/>
        <v>4.0706326010959817</v>
      </c>
      <c r="AJ494" s="17">
        <f t="shared" si="54"/>
        <v>4.7736859649171413</v>
      </c>
      <c r="AK494" s="18">
        <f t="shared" si="55"/>
        <v>19.630395732404331</v>
      </c>
      <c r="AM494" s="17">
        <f t="shared" si="60"/>
        <v>1.7637784262637715</v>
      </c>
      <c r="AN494" s="18">
        <f t="shared" si="61"/>
        <v>9.8374742217421165</v>
      </c>
      <c r="AP494" s="111">
        <f t="shared" si="56"/>
        <v>45092</v>
      </c>
      <c r="AQ494" s="112">
        <f t="shared" si="57"/>
        <v>-3.00990753865337</v>
      </c>
      <c r="AR494" s="113">
        <f t="shared" si="65"/>
        <v>-3195.692851189528</v>
      </c>
    </row>
    <row r="495" spans="2:44" x14ac:dyDescent="0.25">
      <c r="B495" s="103">
        <f t="shared" si="62"/>
        <v>45088</v>
      </c>
      <c r="AB495" s="4">
        <f t="shared" si="63"/>
        <v>9.859305749900904E-2</v>
      </c>
      <c r="AC495" s="4">
        <f t="shared" si="58"/>
        <v>1.2512199061683087</v>
      </c>
      <c r="AF495" s="129">
        <f t="shared" si="64"/>
        <v>538189308.47384548</v>
      </c>
      <c r="AG495" s="130">
        <f t="shared" si="59"/>
        <v>4.0619542743439618</v>
      </c>
      <c r="AJ495" s="17">
        <f t="shared" si="54"/>
        <v>4.7183785359176929</v>
      </c>
      <c r="AK495" s="18">
        <f t="shared" si="55"/>
        <v>19.569676579118731</v>
      </c>
      <c r="AM495" s="17">
        <f t="shared" si="60"/>
        <v>1.743343472896864</v>
      </c>
      <c r="AN495" s="18">
        <f t="shared" si="61"/>
        <v>9.8100181168290632</v>
      </c>
      <c r="AP495" s="111">
        <f t="shared" si="56"/>
        <v>45093</v>
      </c>
      <c r="AQ495" s="112">
        <f t="shared" si="57"/>
        <v>-2.9750350630208287</v>
      </c>
      <c r="AR495" s="113">
        <f t="shared" si="65"/>
        <v>-3198.6678862525487</v>
      </c>
    </row>
    <row r="496" spans="2:44" x14ac:dyDescent="0.25">
      <c r="B496" s="103">
        <f t="shared" si="62"/>
        <v>45089</v>
      </c>
      <c r="AB496" s="4">
        <f t="shared" si="63"/>
        <v>9.7412148763994677E-2</v>
      </c>
      <c r="AC496" s="4">
        <f t="shared" si="58"/>
        <v>1.2483336439139157</v>
      </c>
      <c r="AF496" s="129">
        <f t="shared" si="64"/>
        <v>564151848.97659588</v>
      </c>
      <c r="AG496" s="130">
        <f t="shared" si="59"/>
        <v>4.0533128721395171</v>
      </c>
      <c r="AJ496" s="17">
        <f t="shared" si="54"/>
        <v>4.6637118930371919</v>
      </c>
      <c r="AK496" s="18">
        <f t="shared" si="55"/>
        <v>19.509331890722205</v>
      </c>
      <c r="AM496" s="17">
        <f t="shared" si="60"/>
        <v>1.7231452767738888</v>
      </c>
      <c r="AN496" s="18">
        <f t="shared" si="61"/>
        <v>9.7827148437499982</v>
      </c>
      <c r="AP496" s="111">
        <f t="shared" si="56"/>
        <v>45094</v>
      </c>
      <c r="AQ496" s="112">
        <f t="shared" si="57"/>
        <v>-2.9405666162633031</v>
      </c>
      <c r="AR496" s="113">
        <f t="shared" si="65"/>
        <v>-3201.608452868812</v>
      </c>
    </row>
    <row r="497" spans="2:45" x14ac:dyDescent="0.25">
      <c r="B497" s="103">
        <f t="shared" si="62"/>
        <v>45090</v>
      </c>
      <c r="AB497" s="4">
        <f t="shared" si="63"/>
        <v>9.6245384487787133E-2</v>
      </c>
      <c r="AC497" s="4">
        <f t="shared" si="58"/>
        <v>1.2454606668342723</v>
      </c>
      <c r="AF497" s="129">
        <f t="shared" si="64"/>
        <v>591366836.339113</v>
      </c>
      <c r="AG497" s="130">
        <f t="shared" si="59"/>
        <v>4.0447081593230605</v>
      </c>
      <c r="AJ497" s="17">
        <f t="shared" si="54"/>
        <v>4.6096786121943234</v>
      </c>
      <c r="AK497" s="18">
        <f t="shared" si="55"/>
        <v>19.449358213784919</v>
      </c>
      <c r="AM497" s="17">
        <f t="shared" si="60"/>
        <v>1.7031810948500445</v>
      </c>
      <c r="AN497" s="18">
        <f t="shared" si="61"/>
        <v>9.7555631299605583</v>
      </c>
      <c r="AP497" s="111">
        <f t="shared" si="56"/>
        <v>45095</v>
      </c>
      <c r="AQ497" s="112">
        <f t="shared" si="57"/>
        <v>-2.9064975173442789</v>
      </c>
      <c r="AR497" s="113">
        <f t="shared" si="65"/>
        <v>-3204.5149503861562</v>
      </c>
    </row>
    <row r="498" spans="2:45" x14ac:dyDescent="0.25">
      <c r="B498" s="103">
        <f t="shared" si="62"/>
        <v>45091</v>
      </c>
      <c r="AB498" s="4">
        <f t="shared" si="63"/>
        <v>9.5092595253640569E-2</v>
      </c>
      <c r="AC498" s="4">
        <f t="shared" si="58"/>
        <v>1.2426008834145117</v>
      </c>
      <c r="AF498" s="129">
        <f t="shared" si="64"/>
        <v>619894689.26873624</v>
      </c>
      <c r="AG498" s="130">
        <f t="shared" si="59"/>
        <v>4.0361399027276397</v>
      </c>
      <c r="AJ498" s="17">
        <f t="shared" si="54"/>
        <v>4.5562713553224032</v>
      </c>
      <c r="AK498" s="18">
        <f t="shared" si="55"/>
        <v>19.389752137211676</v>
      </c>
      <c r="AM498" s="17">
        <f t="shared" si="60"/>
        <v>1.6834482158611657</v>
      </c>
      <c r="AN498" s="18">
        <f t="shared" si="61"/>
        <v>9.7285617170049523</v>
      </c>
      <c r="AP498" s="111">
        <f t="shared" si="56"/>
        <v>45096</v>
      </c>
      <c r="AQ498" s="112">
        <f t="shared" si="57"/>
        <v>-2.8728231394612376</v>
      </c>
      <c r="AR498" s="113">
        <f t="shared" si="65"/>
        <v>-3207.3877735256174</v>
      </c>
    </row>
    <row r="499" spans="2:45" x14ac:dyDescent="0.25">
      <c r="B499" s="103">
        <f t="shared" si="62"/>
        <v>45092</v>
      </c>
      <c r="AB499" s="4">
        <f t="shared" si="63"/>
        <v>9.3953613674016279E-2</v>
      </c>
      <c r="AC499" s="4">
        <f t="shared" si="58"/>
        <v>1.2397542029783739</v>
      </c>
      <c r="AF499" s="129">
        <f t="shared" si="64"/>
        <v>649798741.10361743</v>
      </c>
      <c r="AG499" s="130">
        <f t="shared" si="59"/>
        <v>4.0276078711578789</v>
      </c>
      <c r="AJ499" s="17">
        <f t="shared" si="54"/>
        <v>4.5034828693728279</v>
      </c>
      <c r="AK499" s="18">
        <f t="shared" si="55"/>
        <v>19.330510291595196</v>
      </c>
      <c r="AM499" s="17">
        <f t="shared" si="60"/>
        <v>1.6639439599555081</v>
      </c>
      <c r="AN499" s="18">
        <f t="shared" si="61"/>
        <v>9.7017093603215336</v>
      </c>
      <c r="AP499" s="111">
        <f t="shared" si="56"/>
        <v>45097</v>
      </c>
      <c r="AQ499" s="112">
        <f t="shared" si="57"/>
        <v>-2.8395389094173198</v>
      </c>
      <c r="AR499" s="113">
        <f t="shared" si="65"/>
        <v>-3210.2273124350345</v>
      </c>
    </row>
    <row r="500" spans="2:45" x14ac:dyDescent="0.25">
      <c r="B500" s="103">
        <f t="shared" si="62"/>
        <v>45093</v>
      </c>
      <c r="AB500" s="4">
        <f t="shared" si="63"/>
        <v>9.282827436627715E-2</v>
      </c>
      <c r="AC500" s="4">
        <f t="shared" si="58"/>
        <v>1.236920535678623</v>
      </c>
      <c r="AF500" s="129">
        <f t="shared" si="64"/>
        <v>681145380.41605568</v>
      </c>
      <c r="AG500" s="130">
        <f t="shared" si="59"/>
        <v>4.0191118353691788</v>
      </c>
      <c r="AJ500" s="17">
        <f t="shared" si="54"/>
        <v>4.4513059853300625</v>
      </c>
      <c r="AK500" s="18">
        <f t="shared" si="55"/>
        <v>19.271629348581197</v>
      </c>
      <c r="AM500" s="17">
        <f t="shared" si="60"/>
        <v>1.6446656783298139</v>
      </c>
      <c r="AN500" s="18">
        <f t="shared" si="61"/>
        <v>9.6750048290515736</v>
      </c>
      <c r="AP500" s="111">
        <f t="shared" si="56"/>
        <v>45098</v>
      </c>
      <c r="AQ500" s="112">
        <f t="shared" si="57"/>
        <v>-2.8066403070002486</v>
      </c>
      <c r="AR500" s="113">
        <f t="shared" si="65"/>
        <v>-3213.0339527420347</v>
      </c>
    </row>
    <row r="501" spans="2:45" x14ac:dyDescent="0.25">
      <c r="B501" s="103">
        <f t="shared" si="62"/>
        <v>45094</v>
      </c>
      <c r="AB501" s="4">
        <f t="shared" si="63"/>
        <v>9.1716413928674356E-2</v>
      </c>
      <c r="AC501" s="4">
        <f t="shared" si="58"/>
        <v>1.2340997924875936</v>
      </c>
      <c r="AF501" s="129">
        <f t="shared" si="64"/>
        <v>714004198.39863658</v>
      </c>
      <c r="AG501" s="130">
        <f t="shared" si="59"/>
        <v>4.0106515680471917</v>
      </c>
      <c r="AJ501" s="17">
        <f t="shared" ref="AJ501:AJ564" si="66">$AJ$242*EXP(-$AK$8*(B501-$B$242))</f>
        <v>4.3997336172380335</v>
      </c>
      <c r="AK501" s="18">
        <f t="shared" ref="AK501:AK564" si="67">$AK$242/(1+$AK$19*(B501-$B$242))</f>
        <v>19.213106020245068</v>
      </c>
      <c r="AM501" s="17">
        <f t="shared" si="60"/>
        <v>1.6256107528695811</v>
      </c>
      <c r="AN501" s="18">
        <f t="shared" si="61"/>
        <v>9.6484469058511895</v>
      </c>
      <c r="AP501" s="111">
        <f t="shared" si="56"/>
        <v>45099</v>
      </c>
      <c r="AQ501" s="112">
        <f t="shared" si="57"/>
        <v>-2.7741228643684526</v>
      </c>
      <c r="AR501" s="113">
        <f t="shared" si="65"/>
        <v>-3215.8080756064032</v>
      </c>
    </row>
    <row r="502" spans="2:45" x14ac:dyDescent="0.25">
      <c r="B502" s="103">
        <f t="shared" si="62"/>
        <v>45095</v>
      </c>
      <c r="AB502" s="4">
        <f t="shared" si="63"/>
        <v>9.0617870916620463E-2</v>
      </c>
      <c r="AC502" s="4">
        <f t="shared" si="58"/>
        <v>1.2312918851878671</v>
      </c>
      <c r="AF502" s="129">
        <f t="shared" si="64"/>
        <v>748448143.36035764</v>
      </c>
      <c r="AG502" s="130">
        <f t="shared" si="59"/>
        <v>4.0022268437875432</v>
      </c>
      <c r="AJ502" s="17">
        <f t="shared" si="66"/>
        <v>4.3487587612378222</v>
      </c>
      <c r="AK502" s="18">
        <f t="shared" si="67"/>
        <v>19.154937058479842</v>
      </c>
      <c r="AM502" s="17">
        <f t="shared" si="60"/>
        <v>1.6067765957935127</v>
      </c>
      <c r="AN502" s="18">
        <f t="shared" si="61"/>
        <v>9.6220343867063658</v>
      </c>
      <c r="AP502" s="111">
        <f t="shared" si="56"/>
        <v>45100</v>
      </c>
      <c r="AQ502" s="112">
        <f t="shared" si="57"/>
        <v>-2.7419821654443095</v>
      </c>
      <c r="AR502" s="113">
        <f t="shared" si="65"/>
        <v>-3218.5500577718476</v>
      </c>
    </row>
    <row r="503" spans="2:45" x14ac:dyDescent="0.25">
      <c r="B503" s="103">
        <f t="shared" si="62"/>
        <v>45096</v>
      </c>
      <c r="AB503" s="4">
        <f t="shared" si="63"/>
        <v>8.9532485819247609E-2</v>
      </c>
      <c r="AC503" s="4">
        <f t="shared" si="58"/>
        <v>1.2284967263630757</v>
      </c>
      <c r="AF503" s="129">
        <f t="shared" si="64"/>
        <v>784553682.67570412</v>
      </c>
      <c r="AG503" s="130">
        <f t="shared" si="59"/>
        <v>3.9938374390758153</v>
      </c>
      <c r="AJ503" s="17">
        <f t="shared" si="66"/>
        <v>4.2983744946164926</v>
      </c>
      <c r="AK503" s="18">
        <f t="shared" si="67"/>
        <v>19.097119254395253</v>
      </c>
      <c r="AM503" s="17">
        <f t="shared" si="60"/>
        <v>1.5881606493020748</v>
      </c>
      <c r="AN503" s="18">
        <f t="shared" si="61"/>
        <v>9.5957660807509928</v>
      </c>
      <c r="AP503" s="111">
        <f t="shared" si="56"/>
        <v>45101</v>
      </c>
      <c r="AQ503" s="112">
        <f t="shared" si="57"/>
        <v>-2.710213845314418</v>
      </c>
      <c r="AR503" s="113">
        <f t="shared" si="65"/>
        <v>-3221.2602716171618</v>
      </c>
    </row>
    <row r="504" spans="2:45" x14ac:dyDescent="0.25">
      <c r="B504" s="103">
        <f t="shared" si="62"/>
        <v>45097</v>
      </c>
      <c r="AB504" s="4">
        <f t="shared" si="63"/>
        <v>8.8460101036246422E-2</v>
      </c>
      <c r="AC504" s="4">
        <f t="shared" si="58"/>
        <v>1.2257142293888299</v>
      </c>
      <c r="AF504" s="129">
        <f t="shared" si="64"/>
        <v>822400972.54627454</v>
      </c>
      <c r="AG504" s="130">
        <f t="shared" si="59"/>
        <v>3.9854831322677797</v>
      </c>
      <c r="AJ504" s="17">
        <f t="shared" si="66"/>
        <v>4.2485739748669369</v>
      </c>
      <c r="AK504" s="18">
        <f t="shared" si="67"/>
        <v>19.039649437727675</v>
      </c>
      <c r="AM504" s="17">
        <f t="shared" si="60"/>
        <v>1.5697603852301352</v>
      </c>
      <c r="AN504" s="18">
        <f t="shared" si="61"/>
        <v>9.5696408100878863</v>
      </c>
      <c r="AP504" s="111">
        <f t="shared" si="56"/>
        <v>45102</v>
      </c>
      <c r="AQ504" s="112">
        <f t="shared" si="57"/>
        <v>-2.6788135896368015</v>
      </c>
      <c r="AR504" s="113">
        <f t="shared" si="65"/>
        <v>-3223.9390852067986</v>
      </c>
    </row>
    <row r="505" spans="2:45" x14ac:dyDescent="0.25">
      <c r="B505" s="103">
        <f t="shared" si="62"/>
        <v>45098</v>
      </c>
      <c r="AB505" s="4">
        <f t="shared" si="63"/>
        <v>8.7400560854981546E-2</v>
      </c>
      <c r="AC505" s="4">
        <f t="shared" si="58"/>
        <v>1.2229443084237703</v>
      </c>
      <c r="AF505" s="129">
        <f t="shared" si="64"/>
        <v>862074035.95175397</v>
      </c>
      <c r="AG505" s="130">
        <f t="shared" si="59"/>
        <v>3.9771637035698766</v>
      </c>
      <c r="AJ505" s="17">
        <f t="shared" si="66"/>
        <v>4.1993504387586222</v>
      </c>
      <c r="AK505" s="18">
        <f t="shared" si="67"/>
        <v>18.982524476260654</v>
      </c>
      <c r="AM505" s="17">
        <f t="shared" si="60"/>
        <v>1.551573304703616</v>
      </c>
      <c r="AN505" s="18">
        <f t="shared" si="61"/>
        <v>9.5436574096127273</v>
      </c>
      <c r="AP505" s="111">
        <f t="shared" si="56"/>
        <v>45103</v>
      </c>
      <c r="AQ505" s="112">
        <f t="shared" si="57"/>
        <v>-2.6477771340550063</v>
      </c>
      <c r="AR505" s="113">
        <f t="shared" si="65"/>
        <v>-3226.5868623408537</v>
      </c>
    </row>
    <row r="506" spans="2:45" x14ac:dyDescent="0.25">
      <c r="B506" s="103">
        <f t="shared" si="62"/>
        <v>45099</v>
      </c>
      <c r="AB506" s="4">
        <f t="shared" si="63"/>
        <v>8.6353711427882215E-2</v>
      </c>
      <c r="AC506" s="4">
        <f t="shared" si="58"/>
        <v>1.2201868784007395</v>
      </c>
      <c r="AF506" s="129">
        <f t="shared" si="64"/>
        <v>903660949.18538296</v>
      </c>
      <c r="AG506" s="130">
        <f t="shared" si="59"/>
        <v>3.968878935019942</v>
      </c>
      <c r="AJ506" s="17">
        <f t="shared" si="66"/>
        <v>4.1506972014191028</v>
      </c>
      <c r="AK506" s="18">
        <f t="shared" si="67"/>
        <v>18.925741275255834</v>
      </c>
      <c r="AM506" s="17">
        <f t="shared" si="60"/>
        <v>1.5335969378001379</v>
      </c>
      <c r="AN506" s="18">
        <f t="shared" si="61"/>
        <v>9.5178147268408537</v>
      </c>
      <c r="AP506" s="111">
        <f t="shared" si="56"/>
        <v>45104</v>
      </c>
      <c r="AQ506" s="112">
        <f t="shared" si="57"/>
        <v>-2.6171002636189646</v>
      </c>
      <c r="AR506" s="113">
        <f t="shared" si="65"/>
        <v>-3229.2039626044725</v>
      </c>
    </row>
    <row r="507" spans="2:45" x14ac:dyDescent="0.25">
      <c r="B507" s="103">
        <f t="shared" si="62"/>
        <v>45100</v>
      </c>
      <c r="AB507" s="4">
        <f t="shared" si="63"/>
        <v>8.5319400750103316E-2</v>
      </c>
      <c r="AC507" s="4">
        <f t="shared" si="58"/>
        <v>1.2174418550180737</v>
      </c>
      <c r="AF507" s="129">
        <f t="shared" si="64"/>
        <v>947254037.3879509</v>
      </c>
      <c r="AG507" s="130">
        <f t="shared" si="59"/>
        <v>3.9606286104681701</v>
      </c>
      <c r="AJ507" s="17">
        <f t="shared" si="66"/>
        <v>4.102607655426171</v>
      </c>
      <c r="AK507" s="18">
        <f t="shared" si="67"/>
        <v>18.869296776894092</v>
      </c>
      <c r="AM507" s="17">
        <f t="shared" si="60"/>
        <v>1.5158288432135842</v>
      </c>
      <c r="AN507" s="18">
        <f t="shared" si="61"/>
        <v>9.4921116217368642</v>
      </c>
      <c r="AP507" s="111">
        <f t="shared" si="56"/>
        <v>45105</v>
      </c>
      <c r="AQ507" s="112">
        <f t="shared" si="57"/>
        <v>-2.5867788122125868</v>
      </c>
      <c r="AR507" s="113">
        <f t="shared" si="65"/>
        <v>-3231.7907414166853</v>
      </c>
    </row>
    <row r="508" spans="2:45" x14ac:dyDescent="0.25">
      <c r="B508" s="103">
        <f t="shared" si="62"/>
        <v>45101</v>
      </c>
      <c r="AB508" s="4">
        <f t="shared" si="63"/>
        <v>8.429747863745346E-2</v>
      </c>
      <c r="AC508" s="4">
        <f t="shared" si="58"/>
        <v>1.214709154731012</v>
      </c>
      <c r="AF508" s="129">
        <f t="shared" si="64"/>
        <v>992950079.51450229</v>
      </c>
      <c r="AG508" s="130">
        <f t="shared" si="59"/>
        <v>3.9524125155583163</v>
      </c>
      <c r="AJ508" s="17">
        <f t="shared" si="66"/>
        <v>4.0550752699105264</v>
      </c>
      <c r="AK508" s="18">
        <f t="shared" si="67"/>
        <v>18.813187959726637</v>
      </c>
      <c r="AM508" s="17">
        <f t="shared" si="60"/>
        <v>1.4982666079225573</v>
      </c>
      <c r="AN508" s="18">
        <f t="shared" si="61"/>
        <v>9.4665469665469644</v>
      </c>
      <c r="AP508" s="111">
        <f t="shared" si="56"/>
        <v>45106</v>
      </c>
      <c r="AQ508" s="112">
        <f t="shared" si="57"/>
        <v>-2.5568086619879691</v>
      </c>
      <c r="AR508" s="113">
        <f t="shared" si="65"/>
        <v>-3234.3475500786731</v>
      </c>
    </row>
    <row r="509" spans="2:45" x14ac:dyDescent="0.25">
      <c r="B509" s="103">
        <f t="shared" si="62"/>
        <v>45102</v>
      </c>
      <c r="AB509" s="4">
        <f t="shared" si="63"/>
        <v>8.3287796704588607E-2</v>
      </c>
      <c r="AC509" s="4">
        <f t="shared" si="58"/>
        <v>1.2119886947432195</v>
      </c>
      <c r="AF509" s="129">
        <f t="shared" si="64"/>
        <v>1040850523.1886955</v>
      </c>
      <c r="AG509" s="130">
        <f t="shared" si="59"/>
        <v>3.9442304377091331</v>
      </c>
      <c r="AJ509" s="17">
        <f t="shared" si="66"/>
        <v>4.0080935896688334</v>
      </c>
      <c r="AK509" s="18">
        <f t="shared" si="67"/>
        <v>18.757411838135855</v>
      </c>
      <c r="AM509" s="17">
        <f t="shared" si="60"/>
        <v>1.4809078468626728</v>
      </c>
      <c r="AN509" s="18">
        <f t="shared" si="61"/>
        <v>9.4411196456340392</v>
      </c>
      <c r="AP509" s="111">
        <f t="shared" si="56"/>
        <v>45107</v>
      </c>
      <c r="AQ509" s="112">
        <f t="shared" si="57"/>
        <v>-2.5271857428061608</v>
      </c>
      <c r="AR509" s="113">
        <f t="shared" si="65"/>
        <v>-3236.8747358214791</v>
      </c>
      <c r="AS509" s="110">
        <f>AVERAGE(AQ480:AQ509)</f>
        <v>-3.007666233246769</v>
      </c>
    </row>
    <row r="510" spans="2:45" x14ac:dyDescent="0.25">
      <c r="B510" s="103">
        <f t="shared" si="62"/>
        <v>45103</v>
      </c>
      <c r="AB510" s="4">
        <f t="shared" si="63"/>
        <v>8.2290208343465537E-2</v>
      </c>
      <c r="AC510" s="4">
        <f t="shared" si="58"/>
        <v>1.2092803929984264</v>
      </c>
      <c r="AF510" s="129">
        <f t="shared" si="64"/>
        <v>1091061709.9219058</v>
      </c>
      <c r="AG510" s="130">
        <f t="shared" si="59"/>
        <v>3.936082166096035</v>
      </c>
      <c r="AJ510" s="17">
        <f t="shared" si="66"/>
        <v>3.9616562342870791</v>
      </c>
      <c r="AK510" s="18">
        <f t="shared" si="67"/>
        <v>18.701965461805734</v>
      </c>
      <c r="AM510" s="17">
        <f t="shared" si="60"/>
        <v>1.4637502026026561</v>
      </c>
      <c r="AN510" s="18">
        <f t="shared" si="61"/>
        <v>9.4158285553153469</v>
      </c>
      <c r="AP510" s="111">
        <f t="shared" si="56"/>
        <v>45108</v>
      </c>
      <c r="AQ510" s="112">
        <f t="shared" si="57"/>
        <v>-2.497906031684423</v>
      </c>
      <c r="AR510" s="113">
        <f t="shared" si="65"/>
        <v>-3239.3726418531637</v>
      </c>
    </row>
    <row r="511" spans="2:45" x14ac:dyDescent="0.25">
      <c r="B511" s="103">
        <f t="shared" si="62"/>
        <v>45104</v>
      </c>
      <c r="AB511" s="4">
        <f t="shared" si="63"/>
        <v>8.1304568702054325E-2</v>
      </c>
      <c r="AC511" s="4">
        <f t="shared" si="58"/>
        <v>1.206584168172177</v>
      </c>
      <c r="AF511" s="129">
        <f t="shared" si="64"/>
        <v>1143695111.1969635</v>
      </c>
      <c r="AG511" s="130">
        <f t="shared" si="59"/>
        <v>3.9279674916329892</v>
      </c>
      <c r="AJ511" s="17">
        <f t="shared" si="66"/>
        <v>3.9157568972740595</v>
      </c>
      <c r="AK511" s="18">
        <f t="shared" si="67"/>
        <v>18.646845915201652</v>
      </c>
      <c r="AM511" s="17">
        <f t="shared" si="60"/>
        <v>1.4467913450241854</v>
      </c>
      <c r="AN511" s="18">
        <f t="shared" si="61"/>
        <v>9.3906726037028339</v>
      </c>
      <c r="AP511" s="111">
        <f t="shared" si="56"/>
        <v>45109</v>
      </c>
      <c r="AQ511" s="112">
        <f t="shared" si="57"/>
        <v>-2.4689655522498741</v>
      </c>
      <c r="AR511" s="113">
        <f t="shared" si="65"/>
        <v>-3241.8416074054135</v>
      </c>
    </row>
    <row r="512" spans="2:45" x14ac:dyDescent="0.25">
      <c r="B512" s="103">
        <f t="shared" si="62"/>
        <v>45105</v>
      </c>
      <c r="AB512" s="4">
        <f t="shared" si="63"/>
        <v>8.0330734663305745E-2</v>
      </c>
      <c r="AC512" s="4">
        <f t="shared" si="58"/>
        <v>1.2038999396636894</v>
      </c>
      <c r="AF512" s="129">
        <f t="shared" si="64"/>
        <v>1198867575.9407363</v>
      </c>
      <c r="AG512" s="130">
        <f t="shared" si="59"/>
        <v>3.9198862069546343</v>
      </c>
      <c r="AJ512" s="17">
        <f t="shared" si="66"/>
        <v>3.8703893452049249</v>
      </c>
      <c r="AK512" s="18">
        <f t="shared" si="67"/>
        <v>18.592050317059339</v>
      </c>
      <c r="AM512" s="17">
        <f t="shared" si="60"/>
        <v>1.4300289710054483</v>
      </c>
      <c r="AN512" s="18">
        <f t="shared" si="61"/>
        <v>9.3656507105459976</v>
      </c>
      <c r="AP512" s="111">
        <f t="shared" si="56"/>
        <v>45110</v>
      </c>
      <c r="AQ512" s="112">
        <f t="shared" si="57"/>
        <v>-2.4403603741994768</v>
      </c>
      <c r="AR512" s="113">
        <f t="shared" si="65"/>
        <v>-3244.2819677796128</v>
      </c>
    </row>
    <row r="513" spans="2:44" x14ac:dyDescent="0.25">
      <c r="B513" s="103">
        <f t="shared" si="62"/>
        <v>45106</v>
      </c>
      <c r="AB513" s="4">
        <f t="shared" si="63"/>
        <v>7.9368564824369867E-2</v>
      </c>
      <c r="AC513" s="4">
        <f t="shared" si="58"/>
        <v>1.2012276275878242</v>
      </c>
      <c r="AF513" s="129">
        <f t="shared" si="64"/>
        <v>1256701589.9349229</v>
      </c>
      <c r="AG513" s="130">
        <f t="shared" si="59"/>
        <v>3.911838106398613</v>
      </c>
      <c r="AJ513" s="17">
        <f t="shared" si="66"/>
        <v>3.8255474168746315</v>
      </c>
      <c r="AK513" s="18">
        <f t="shared" si="67"/>
        <v>18.5375758198828</v>
      </c>
      <c r="AM513" s="17">
        <f t="shared" si="60"/>
        <v>1.4134608041083594</v>
      </c>
      <c r="AN513" s="18">
        <f t="shared" si="61"/>
        <v>9.3407618070772518</v>
      </c>
      <c r="AP513" s="111">
        <f t="shared" si="56"/>
        <v>45111</v>
      </c>
      <c r="AQ513" s="112">
        <f t="shared" si="57"/>
        <v>-2.4120866127662719</v>
      </c>
      <c r="AR513" s="113">
        <f t="shared" si="65"/>
        <v>-3246.6940543923793</v>
      </c>
    </row>
    <row r="514" spans="2:44" x14ac:dyDescent="0.25">
      <c r="B514" s="103">
        <f t="shared" si="62"/>
        <v>45107</v>
      </c>
      <c r="AB514" s="4">
        <f t="shared" si="63"/>
        <v>7.841791947606426E-2</v>
      </c>
      <c r="AC514" s="4">
        <f t="shared" si="58"/>
        <v>1.1985671527671595</v>
      </c>
      <c r="AF514" s="129">
        <f t="shared" si="64"/>
        <v>1317325547.7409182</v>
      </c>
      <c r="AG514" s="130">
        <f t="shared" si="59"/>
        <v>3.9038229859881284</v>
      </c>
      <c r="AJ514" s="17">
        <f t="shared" si="66"/>
        <v>3.7812250224612218</v>
      </c>
      <c r="AK514" s="18">
        <f t="shared" si="67"/>
        <v>18.483419609451079</v>
      </c>
      <c r="AM514" s="17">
        <f t="shared" si="60"/>
        <v>1.397084594269411</v>
      </c>
      <c r="AN514" s="18">
        <f t="shared" si="61"/>
        <v>9.3160048358597596</v>
      </c>
      <c r="AP514" s="111">
        <f t="shared" si="56"/>
        <v>45112</v>
      </c>
      <c r="AQ514" s="112">
        <f t="shared" si="57"/>
        <v>-2.3841404281918108</v>
      </c>
      <c r="AR514" s="113">
        <f t="shared" si="65"/>
        <v>-3249.0781948205708</v>
      </c>
    </row>
    <row r="515" spans="2:44" x14ac:dyDescent="0.25">
      <c r="B515" s="103">
        <f t="shared" si="62"/>
        <v>45108</v>
      </c>
      <c r="AB515" s="4">
        <f t="shared" si="63"/>
        <v>7.7478660582588246E-2</v>
      </c>
      <c r="AC515" s="4">
        <f t="shared" si="58"/>
        <v>1.1959184367241706</v>
      </c>
      <c r="AF515" s="129">
        <f t="shared" si="64"/>
        <v>1380874037.7425478</v>
      </c>
      <c r="AG515" s="130">
        <f t="shared" si="59"/>
        <v>3.8958406434147088</v>
      </c>
      <c r="AJ515" s="17">
        <f t="shared" si="66"/>
        <v>3.73741614269878</v>
      </c>
      <c r="AK515" s="18">
        <f t="shared" si="67"/>
        <v>18.429578904333603</v>
      </c>
      <c r="AM515" s="17">
        <f t="shared" si="60"/>
        <v>1.380898117494096</v>
      </c>
      <c r="AN515" s="18">
        <f t="shared" si="61"/>
        <v>9.2913787506376639</v>
      </c>
      <c r="AP515" s="111">
        <f t="shared" si="56"/>
        <v>45113</v>
      </c>
      <c r="AQ515" s="112">
        <f t="shared" si="57"/>
        <v>-2.356518025204684</v>
      </c>
      <c r="AR515" s="113">
        <f t="shared" si="65"/>
        <v>-3251.4347128457757</v>
      </c>
    </row>
    <row r="516" spans="2:44" x14ac:dyDescent="0.25">
      <c r="B516" s="103">
        <f t="shared" si="62"/>
        <v>45109</v>
      </c>
      <c r="AB516" s="4">
        <f t="shared" si="63"/>
        <v>7.655065176147921E-2</v>
      </c>
      <c r="AC516" s="4">
        <f t="shared" si="58"/>
        <v>1.1932814016735138</v>
      </c>
      <c r="AF516" s="129">
        <f t="shared" si="64"/>
        <v>1447488140.9393406</v>
      </c>
      <c r="AG516" s="130">
        <f t="shared" si="59"/>
        <v>3.8878908780211887</v>
      </c>
      <c r="AJ516" s="17">
        <f t="shared" si="66"/>
        <v>3.6941148280599814</v>
      </c>
      <c r="AK516" s="18">
        <f t="shared" si="67"/>
        <v>18.376050955414009</v>
      </c>
      <c r="AM516" s="17">
        <f t="shared" si="60"/>
        <v>1.3648991755548774</v>
      </c>
      <c r="AN516" s="18">
        <f t="shared" si="61"/>
        <v>9.2668825161887121</v>
      </c>
      <c r="AP516" s="111">
        <f t="shared" si="56"/>
        <v>45114</v>
      </c>
      <c r="AQ516" s="112">
        <f t="shared" si="57"/>
        <v>-2.3292156525051038</v>
      </c>
      <c r="AR516" s="113">
        <f t="shared" si="65"/>
        <v>-3253.7639284982806</v>
      </c>
    </row>
    <row r="517" spans="2:44" x14ac:dyDescent="0.25">
      <c r="B517" s="103">
        <f t="shared" si="62"/>
        <v>45110</v>
      </c>
      <c r="AB517" s="4">
        <f t="shared" si="63"/>
        <v>7.5633758263809872E-2</v>
      </c>
      <c r="AC517" s="4">
        <f t="shared" si="58"/>
        <v>1.1906559705144117</v>
      </c>
      <c r="AF517" s="129">
        <f t="shared" si="64"/>
        <v>1517315744.1538289</v>
      </c>
      <c r="AG517" s="130">
        <f t="shared" si="59"/>
        <v>3.8799734907848915</v>
      </c>
      <c r="AJ517" s="17">
        <f t="shared" si="66"/>
        <v>3.6513151979480991</v>
      </c>
      <c r="AK517" s="18">
        <f t="shared" si="67"/>
        <v>18.322833045422211</v>
      </c>
      <c r="AM517" s="17">
        <f t="shared" si="60"/>
        <v>1.3490855956926511</v>
      </c>
      <c r="AN517" s="18">
        <f t="shared" si="61"/>
        <v>9.242515108179175</v>
      </c>
      <c r="AP517" s="111">
        <f t="shared" si="56"/>
        <v>45115</v>
      </c>
      <c r="AQ517" s="112">
        <f t="shared" si="57"/>
        <v>-2.3022296022554478</v>
      </c>
      <c r="AR517" s="113">
        <f t="shared" si="65"/>
        <v>-3256.0661581005361</v>
      </c>
    </row>
    <row r="518" spans="2:44" x14ac:dyDescent="0.25">
      <c r="B518" s="103">
        <f t="shared" si="62"/>
        <v>45111</v>
      </c>
      <c r="AB518" s="4">
        <f t="shared" si="63"/>
        <v>7.4727846954622659E-2</v>
      </c>
      <c r="AC518" s="4">
        <f t="shared" si="58"/>
        <v>1.1880420668231391</v>
      </c>
      <c r="AF518" s="129">
        <f t="shared" si="64"/>
        <v>1590511868.3480518</v>
      </c>
      <c r="AG518" s="130">
        <f t="shared" si="59"/>
        <v>3.8720882843010247</v>
      </c>
      <c r="AJ518" s="17">
        <f t="shared" si="66"/>
        <v>3.6090114398983957</v>
      </c>
      <c r="AK518" s="18">
        <f t="shared" si="67"/>
        <v>18.269922488474592</v>
      </c>
      <c r="AM518" s="17">
        <f t="shared" si="60"/>
        <v>1.333455230321676</v>
      </c>
      <c r="AN518" s="18">
        <f t="shared" si="61"/>
        <v>9.2182755130210712</v>
      </c>
      <c r="AP518" s="111">
        <f t="shared" si="56"/>
        <v>45116</v>
      </c>
      <c r="AQ518" s="112">
        <f t="shared" si="57"/>
        <v>-2.2755562095767194</v>
      </c>
      <c r="AR518" s="113">
        <f t="shared" si="65"/>
        <v>-3258.3417143101128</v>
      </c>
    </row>
    <row r="519" spans="2:44" x14ac:dyDescent="0.25">
      <c r="B519" s="103">
        <f t="shared" si="62"/>
        <v>45112</v>
      </c>
      <c r="AB519" s="4">
        <f t="shared" si="63"/>
        <v>7.3832786293597685E-2</v>
      </c>
      <c r="AC519" s="4">
        <f t="shared" si="58"/>
        <v>1.1854396148456068</v>
      </c>
      <c r="AF519" s="129">
        <f t="shared" si="64"/>
        <v>1667239012.778312</v>
      </c>
      <c r="AG519" s="130">
        <f t="shared" si="59"/>
        <v>3.8642350627662707</v>
      </c>
      <c r="AJ519" s="17">
        <f t="shared" si="66"/>
        <v>3.5671978087887419</v>
      </c>
      <c r="AK519" s="18">
        <f t="shared" si="67"/>
        <v>18.21731662962214</v>
      </c>
      <c r="AM519" s="17">
        <f t="shared" si="60"/>
        <v>1.3180059567379163</v>
      </c>
      <c r="AN519" s="18">
        <f t="shared" si="61"/>
        <v>9.1941627277316318</v>
      </c>
      <c r="AP519" s="111">
        <f t="shared" si="56"/>
        <v>45117</v>
      </c>
      <c r="AQ519" s="112">
        <f t="shared" si="57"/>
        <v>-2.2491918520508256</v>
      </c>
      <c r="AR519" s="113">
        <f t="shared" si="65"/>
        <v>-3260.5909061621637</v>
      </c>
    </row>
    <row r="520" spans="2:44" x14ac:dyDescent="0.25">
      <c r="B520" s="103">
        <f t="shared" si="62"/>
        <v>45113</v>
      </c>
      <c r="AB520" s="4">
        <f t="shared" si="63"/>
        <v>7.2948446315953375E-2</v>
      </c>
      <c r="AC520" s="4">
        <f t="shared" si="58"/>
        <v>1.1828485394900443</v>
      </c>
      <c r="AF520" s="129">
        <f t="shared" si="64"/>
        <v>1747667515.7520559</v>
      </c>
      <c r="AG520" s="130">
        <f t="shared" si="59"/>
        <v>3.8564136319625772</v>
      </c>
      <c r="AJ520" s="17">
        <f t="shared" si="66"/>
        <v>3.5258686260593985</v>
      </c>
      <c r="AK520" s="18">
        <f t="shared" si="67"/>
        <v>18.165012844406384</v>
      </c>
      <c r="AM520" s="17">
        <f t="shared" si="60"/>
        <v>1.3027356768307641</v>
      </c>
      <c r="AN520" s="18">
        <f t="shared" si="61"/>
        <v>9.1701757597949456</v>
      </c>
      <c r="AP520" s="111">
        <f t="shared" si="56"/>
        <v>45118</v>
      </c>
      <c r="AQ520" s="112">
        <f t="shared" si="57"/>
        <v>-2.2231329492286345</v>
      </c>
      <c r="AR520" s="113">
        <f t="shared" si="65"/>
        <v>-3262.8140391113925</v>
      </c>
    </row>
    <row r="521" spans="2:44" x14ac:dyDescent="0.25">
      <c r="B521" s="103">
        <f t="shared" si="62"/>
        <v>45114</v>
      </c>
      <c r="AB521" s="4">
        <f t="shared" si="63"/>
        <v>7.2074698613574822E-2</v>
      </c>
      <c r="AC521" s="4">
        <f t="shared" si="58"/>
        <v>1.1802687663197764</v>
      </c>
      <c r="AF521" s="129">
        <f t="shared" si="64"/>
        <v>1831975932.7879157</v>
      </c>
      <c r="AG521" s="130">
        <f t="shared" si="59"/>
        <v>3.8486237992411541</v>
      </c>
      <c r="AJ521" s="17">
        <f t="shared" si="66"/>
        <v>3.4850182789418236</v>
      </c>
      <c r="AK521" s="18">
        <f t="shared" si="67"/>
        <v>18.1130085384229</v>
      </c>
      <c r="AM521" s="17">
        <f t="shared" si="60"/>
        <v>1.2876423167981008</v>
      </c>
      <c r="AN521" s="18">
        <f t="shared" si="61"/>
        <v>9.1463136270257923</v>
      </c>
      <c r="AP521" s="111">
        <f t="shared" si="56"/>
        <v>45119</v>
      </c>
      <c r="AQ521" s="112">
        <f t="shared" si="57"/>
        <v>-2.197375962143723</v>
      </c>
      <c r="AR521" s="113">
        <f t="shared" si="65"/>
        <v>-3265.0114150735362</v>
      </c>
    </row>
    <row r="522" spans="2:44" x14ac:dyDescent="0.25">
      <c r="B522" s="103">
        <f t="shared" si="62"/>
        <v>45115</v>
      </c>
      <c r="AB522" s="4">
        <f t="shared" si="63"/>
        <v>7.1211416316368861E-2</v>
      </c>
      <c r="AC522" s="4">
        <f t="shared" si="58"/>
        <v>1.1777002215460954</v>
      </c>
      <c r="AF522" s="129">
        <f t="shared" si="64"/>
        <v>1920351433.0183985</v>
      </c>
      <c r="AG522" s="130">
        <f t="shared" si="59"/>
        <v>3.8408653735066456</v>
      </c>
      <c r="AJ522" s="17">
        <f t="shared" si="66"/>
        <v>3.4446412196964324</v>
      </c>
      <c r="AK522" s="18">
        <f t="shared" si="67"/>
        <v>18.061301146892369</v>
      </c>
      <c r="AM522" s="17">
        <f t="shared" si="60"/>
        <v>1.2727238268646661</v>
      </c>
      <c r="AN522" s="18">
        <f t="shared" si="61"/>
        <v>9.1225753574355704</v>
      </c>
      <c r="AP522" s="111">
        <f t="shared" si="56"/>
        <v>45120</v>
      </c>
      <c r="AQ522" s="112">
        <f t="shared" si="57"/>
        <v>-2.1719173928317663</v>
      </c>
      <c r="AR522" s="113">
        <f t="shared" si="65"/>
        <v>-3267.183332466368</v>
      </c>
    </row>
    <row r="523" spans="2:44" x14ac:dyDescent="0.25">
      <c r="B523" s="103">
        <f t="shared" si="62"/>
        <v>45116</v>
      </c>
      <c r="AB523" s="4">
        <f t="shared" si="63"/>
        <v>7.0358474073842395E-2</v>
      </c>
      <c r="AC523" s="4">
        <f t="shared" si="58"/>
        <v>1.1751428320212263</v>
      </c>
      <c r="AF523" s="129">
        <f t="shared" si="64"/>
        <v>2012990214.7151885</v>
      </c>
      <c r="AG523" s="130">
        <f t="shared" si="59"/>
        <v>3.8331381652015137</v>
      </c>
      <c r="AJ523" s="17">
        <f t="shared" si="66"/>
        <v>3.4047319648591716</v>
      </c>
      <c r="AK523" s="18">
        <f t="shared" si="67"/>
        <v>18.00988813423891</v>
      </c>
      <c r="AM523" s="17">
        <f t="shared" si="60"/>
        <v>1.257978181003681</v>
      </c>
      <c r="AN523" s="18">
        <f t="shared" si="61"/>
        <v>9.0989599891003206</v>
      </c>
      <c r="AP523" s="111">
        <f t="shared" si="56"/>
        <v>45121</v>
      </c>
      <c r="AQ523" s="112">
        <f t="shared" si="57"/>
        <v>-2.1467537838554906</v>
      </c>
      <c r="AR523" s="113">
        <f t="shared" si="65"/>
        <v>-3269.3300862502233</v>
      </c>
    </row>
    <row r="524" spans="2:44" x14ac:dyDescent="0.25">
      <c r="B524" s="103">
        <f t="shared" si="62"/>
        <v>45117</v>
      </c>
      <c r="AB524" s="4">
        <f t="shared" si="63"/>
        <v>6.9515748036900943E-2</v>
      </c>
      <c r="AC524" s="4">
        <f t="shared" si="58"/>
        <v>1.1725965252313812</v>
      </c>
      <c r="AF524" s="129">
        <f t="shared" si="64"/>
        <v>2110097940.8597095</v>
      </c>
      <c r="AG524" s="130">
        <f t="shared" si="59"/>
        <v>3.8254419862905933</v>
      </c>
      <c r="AJ524" s="17">
        <f t="shared" si="66"/>
        <v>3.3652850944968344</v>
      </c>
      <c r="AK524" s="18">
        <f t="shared" si="67"/>
        <v>17.95876699367561</v>
      </c>
      <c r="AM524" s="17">
        <f t="shared" si="60"/>
        <v>1.243403376661703</v>
      </c>
      <c r="AN524" s="18">
        <f t="shared" si="61"/>
        <v>9.0754665700308017</v>
      </c>
      <c r="AP524" s="111">
        <f t="shared" si="56"/>
        <v>45122</v>
      </c>
      <c r="AQ524" s="112">
        <f t="shared" si="57"/>
        <v>-2.1218817178351315</v>
      </c>
      <c r="AR524" s="113">
        <f t="shared" si="65"/>
        <v>-3271.4519679680584</v>
      </c>
    </row>
    <row r="525" spans="2:44" x14ac:dyDescent="0.25">
      <c r="B525" s="103">
        <f t="shared" si="62"/>
        <v>45118</v>
      </c>
      <c r="AB525" s="4">
        <f t="shared" si="63"/>
        <v>6.8683115839865513E-2</v>
      </c>
      <c r="AC525" s="4">
        <f t="shared" si="58"/>
        <v>1.1700612292899075</v>
      </c>
      <c r="AF525" s="129">
        <f t="shared" si="64"/>
        <v>2211890195.7257366</v>
      </c>
      <c r="AG525" s="130">
        <f t="shared" si="59"/>
        <v>3.8177766502458432</v>
      </c>
      <c r="AJ525" s="17">
        <f t="shared" si="66"/>
        <v>3.3262952514709929</v>
      </c>
      <c r="AK525" s="18">
        <f t="shared" si="67"/>
        <v>17.907935246797098</v>
      </c>
      <c r="AM525" s="17">
        <f t="shared" si="60"/>
        <v>1.2289974344866641</v>
      </c>
      <c r="AN525" s="18">
        <f t="shared" si="61"/>
        <v>9.0520941580445466</v>
      </c>
      <c r="AP525" s="111">
        <f t="shared" si="56"/>
        <v>45123</v>
      </c>
      <c r="AQ525" s="112">
        <f t="shared" si="57"/>
        <v>-2.0972978169843288</v>
      </c>
      <c r="AR525" s="113">
        <f t="shared" si="65"/>
        <v>-3273.5492657850427</v>
      </c>
    </row>
    <row r="526" spans="2:44" x14ac:dyDescent="0.25">
      <c r="B526" s="103">
        <f t="shared" si="62"/>
        <v>45119</v>
      </c>
      <c r="AB526" s="4">
        <f t="shared" si="63"/>
        <v>6.7860456582705175E-2</v>
      </c>
      <c r="AC526" s="4">
        <f t="shared" si="58"/>
        <v>1.1675368729305216</v>
      </c>
      <c r="AF526" s="129">
        <f t="shared" si="64"/>
        <v>2318592963.4879117</v>
      </c>
      <c r="AG526" s="130">
        <f t="shared" si="59"/>
        <v>3.8101419720312752</v>
      </c>
      <c r="AJ526" s="17">
        <f t="shared" si="66"/>
        <v>3.2877571407104695</v>
      </c>
      <c r="AK526" s="18">
        <f t="shared" si="67"/>
        <v>17.857390443179003</v>
      </c>
      <c r="AM526" s="17">
        <f t="shared" si="60"/>
        <v>1.2147583980590648</v>
      </c>
      <c r="AN526" s="18">
        <f t="shared" si="61"/>
        <v>9.0288418206399257</v>
      </c>
      <c r="AP526" s="111">
        <f t="shared" si="56"/>
        <v>45124</v>
      </c>
      <c r="AQ526" s="112">
        <f t="shared" si="57"/>
        <v>-2.0729987426514045</v>
      </c>
      <c r="AR526" s="113">
        <f t="shared" si="65"/>
        <v>-3275.6222645276939</v>
      </c>
    </row>
    <row r="527" spans="2:44" x14ac:dyDescent="0.25">
      <c r="B527" s="103">
        <f t="shared" si="62"/>
        <v>45120</v>
      </c>
      <c r="AB527" s="4">
        <f t="shared" si="63"/>
        <v>6.7047650813481616E-2</v>
      </c>
      <c r="AC527" s="4">
        <f t="shared" si="58"/>
        <v>1.1650233855006316</v>
      </c>
      <c r="AF527" s="129">
        <f t="shared" si="64"/>
        <v>2430443129.9184704</v>
      </c>
      <c r="AG527" s="130">
        <f t="shared" si="59"/>
        <v>3.8025377680880665</v>
      </c>
      <c r="AJ527" s="17">
        <f t="shared" si="66"/>
        <v>3.2496655284922307</v>
      </c>
      <c r="AK527" s="18">
        <f t="shared" si="67"/>
        <v>17.807130159984197</v>
      </c>
      <c r="AM527" s="17">
        <f t="shared" si="60"/>
        <v>1.2006843336262778</v>
      </c>
      <c r="AN527" s="18">
        <f t="shared" si="61"/>
        <v>9.005708634872116</v>
      </c>
      <c r="AP527" s="111">
        <f t="shared" si="56"/>
        <v>45125</v>
      </c>
      <c r="AQ527" s="112">
        <f t="shared" si="57"/>
        <v>-2.0489811948659531</v>
      </c>
      <c r="AR527" s="113">
        <f t="shared" si="65"/>
        <v>-3277.6712457225599</v>
      </c>
    </row>
    <row r="528" spans="2:44" x14ac:dyDescent="0.25">
      <c r="B528" s="103">
        <f t="shared" si="62"/>
        <v>45121</v>
      </c>
      <c r="AB528" s="4">
        <f t="shared" si="63"/>
        <v>6.6244580511004916E-2</v>
      </c>
      <c r="AC528" s="4">
        <f t="shared" si="58"/>
        <v>1.1625206969547455</v>
      </c>
      <c r="AF528" s="129">
        <f t="shared" si="64"/>
        <v>2547689008.2862134</v>
      </c>
      <c r="AG528" s="130">
        <f t="shared" si="59"/>
        <v>3.7949638563198449</v>
      </c>
      <c r="AJ528" s="17">
        <f t="shared" si="66"/>
        <v>3.2120152417306151</v>
      </c>
      <c r="AK528" s="18">
        <f t="shared" si="67"/>
        <v>17.757152001575651</v>
      </c>
      <c r="AM528" s="17">
        <f t="shared" si="60"/>
        <v>1.1867733298399332</v>
      </c>
      <c r="AN528" s="18">
        <f t="shared" si="61"/>
        <v>8.9826936872309897</v>
      </c>
      <c r="AP528" s="111">
        <f t="shared" ref="AP528:AP571" si="68">AP527+$C$212</f>
        <v>45126</v>
      </c>
      <c r="AQ528" s="112">
        <f t="shared" ref="AQ528:AQ571" si="69">AM528-AJ528</f>
        <v>-2.0252419118906819</v>
      </c>
      <c r="AR528" s="113">
        <f t="shared" si="65"/>
        <v>-3279.6964876344505</v>
      </c>
    </row>
    <row r="529" spans="2:45" x14ac:dyDescent="0.25">
      <c r="B529" s="103">
        <f t="shared" si="62"/>
        <v>45122</v>
      </c>
      <c r="AB529" s="4">
        <f t="shared" si="63"/>
        <v>6.5451129067696193E-2</v>
      </c>
      <c r="AC529" s="4">
        <f t="shared" si="58"/>
        <v>1.160028737847965</v>
      </c>
      <c r="AF529" s="129">
        <f t="shared" si="64"/>
        <v>2670590890.6250048</v>
      </c>
      <c r="AG529" s="130">
        <f t="shared" si="59"/>
        <v>3.7874200560781563</v>
      </c>
      <c r="AJ529" s="17">
        <f t="shared" si="66"/>
        <v>3.1748011672747887</v>
      </c>
      <c r="AK529" s="18">
        <f t="shared" si="67"/>
        <v>17.70745359913581</v>
      </c>
      <c r="AM529" s="17">
        <f t="shared" si="60"/>
        <v>1.1730234974963429</v>
      </c>
      <c r="AN529" s="18">
        <f t="shared" si="61"/>
        <v>8.9597960735208613</v>
      </c>
      <c r="AP529" s="111">
        <f t="shared" si="68"/>
        <v>45127</v>
      </c>
      <c r="AQ529" s="112">
        <f t="shared" si="69"/>
        <v>-2.0017776697784457</v>
      </c>
      <c r="AR529" s="113">
        <f t="shared" si="65"/>
        <v>-3281.6982653042287</v>
      </c>
    </row>
    <row r="530" spans="2:45" x14ac:dyDescent="0.25">
      <c r="B530" s="103">
        <f t="shared" si="62"/>
        <v>45123</v>
      </c>
      <c r="AB530" s="4">
        <f t="shared" si="63"/>
        <v>6.4667181272656193E-2</v>
      </c>
      <c r="AC530" s="4">
        <f t="shared" si="58"/>
        <v>1.1575474393295608</v>
      </c>
      <c r="AF530" s="129">
        <f t="shared" si="64"/>
        <v>2799421625.5958343</v>
      </c>
      <c r="AG530" s="130">
        <f t="shared" si="59"/>
        <v>3.7799061881481038</v>
      </c>
      <c r="AJ530" s="17">
        <f t="shared" si="66"/>
        <v>3.1380182512143553</v>
      </c>
      <c r="AK530" s="18">
        <f t="shared" si="67"/>
        <v>17.658032610292313</v>
      </c>
      <c r="AM530" s="17">
        <f t="shared" si="60"/>
        <v>1.1594329692799379</v>
      </c>
      <c r="AN530" s="18">
        <f t="shared" si="61"/>
        <v>8.9370148987420794</v>
      </c>
      <c r="AP530" s="111">
        <f t="shared" si="68"/>
        <v>45128</v>
      </c>
      <c r="AQ530" s="112">
        <f t="shared" si="69"/>
        <v>-1.9785852819344174</v>
      </c>
      <c r="AR530" s="113">
        <f t="shared" si="65"/>
        <v>-3283.6768505861633</v>
      </c>
    </row>
    <row r="531" spans="2:45" x14ac:dyDescent="0.25">
      <c r="B531" s="103">
        <f t="shared" si="62"/>
        <v>45124</v>
      </c>
      <c r="AB531" s="4">
        <f t="shared" si="63"/>
        <v>6.389262329493646E-2</v>
      </c>
      <c r="AC531" s="4">
        <f t="shared" si="58"/>
        <v>1.1550767331366332</v>
      </c>
      <c r="AF531" s="129">
        <f t="shared" si="64"/>
        <v>2934467224.2252703</v>
      </c>
      <c r="AG531" s="130">
        <f t="shared" si="59"/>
        <v>3.772422074734151</v>
      </c>
      <c r="AJ531" s="17">
        <f t="shared" si="66"/>
        <v>3.1016614981929997</v>
      </c>
      <c r="AK531" s="18">
        <f t="shared" si="67"/>
        <v>17.608886718749996</v>
      </c>
      <c r="AM531" s="17">
        <f t="shared" si="60"/>
        <v>1.1459998995096727</v>
      </c>
      <c r="AN531" s="18">
        <f t="shared" si="61"/>
        <v>8.9143492769744146</v>
      </c>
      <c r="AP531" s="111">
        <f t="shared" si="68"/>
        <v>45129</v>
      </c>
      <c r="AQ531" s="112">
        <f t="shared" si="69"/>
        <v>-1.955661598683327</v>
      </c>
      <c r="AR531" s="113">
        <f t="shared" si="65"/>
        <v>-3285.6325121848467</v>
      </c>
    </row>
    <row r="532" spans="2:45" x14ac:dyDescent="0.25">
      <c r="B532" s="103">
        <f t="shared" si="62"/>
        <v>45125</v>
      </c>
      <c r="AB532" s="4">
        <f t="shared" si="63"/>
        <v>6.3127342667010602E-2</v>
      </c>
      <c r="AC532" s="4">
        <f t="shared" ref="AC532:AC572" si="70">$AC$15/(1+$AC$19*(B532-$AA$15))</f>
        <v>1.1526165515878508</v>
      </c>
      <c r="AF532" s="129">
        <f t="shared" si="64"/>
        <v>3076027494.8649545</v>
      </c>
      <c r="AG532" s="130">
        <f t="shared" ref="AG532:AG572" si="71">$AG$15/(1+$AG$19*(B532-$AE$15))</f>
        <v>3.764967539446102</v>
      </c>
      <c r="AJ532" s="17">
        <f t="shared" si="66"/>
        <v>3.0657259707300804</v>
      </c>
      <c r="AK532" s="18">
        <f t="shared" si="67"/>
        <v>17.560013633929003</v>
      </c>
      <c r="AM532" s="17">
        <f t="shared" ref="AM532:AM572" si="72">$AJ$207*EXP(-$AK$8*(B537-$B$212))</f>
        <v>1.1327224638883697</v>
      </c>
      <c r="AN532" s="18">
        <f t="shared" ref="AN532:AN572" si="73">$AK$207/(1+$AK$19*(B537-$B$212))</f>
        <v>8.8917983312622031</v>
      </c>
      <c r="AP532" s="111">
        <f t="shared" si="68"/>
        <v>45130</v>
      </c>
      <c r="AQ532" s="112">
        <f t="shared" si="69"/>
        <v>-1.9330035068417106</v>
      </c>
      <c r="AR532" s="113">
        <f t="shared" si="65"/>
        <v>-3287.5655156916882</v>
      </c>
    </row>
    <row r="533" spans="2:45" x14ac:dyDescent="0.25">
      <c r="B533" s="103">
        <f t="shared" si="62"/>
        <v>45126</v>
      </c>
      <c r="AB533" s="4">
        <f t="shared" si="63"/>
        <v>6.2371228268443824E-2</v>
      </c>
      <c r="AC533" s="4">
        <f t="shared" si="70"/>
        <v>1.1501668275772707</v>
      </c>
      <c r="AF533" s="129">
        <f t="shared" si="64"/>
        <v>3224416708.7820358</v>
      </c>
      <c r="AG533" s="130">
        <f t="shared" si="71"/>
        <v>3.7575424072852415</v>
      </c>
      <c r="AJ533" s="17">
        <f t="shared" si="66"/>
        <v>3.0302067885500983</v>
      </c>
      <c r="AK533" s="18">
        <f t="shared" si="67"/>
        <v>17.511411090608913</v>
      </c>
      <c r="AM533" s="17">
        <f t="shared" si="72"/>
        <v>1.119598859254969</v>
      </c>
      <c r="AN533" s="18">
        <f t="shared" si="73"/>
        <v>8.8693611935012608</v>
      </c>
      <c r="AP533" s="111">
        <f t="shared" si="68"/>
        <v>45131</v>
      </c>
      <c r="AQ533" s="112">
        <f t="shared" si="69"/>
        <v>-1.9106079292951292</v>
      </c>
      <c r="AR533" s="113">
        <f t="shared" si="65"/>
        <v>-3289.4761236209833</v>
      </c>
    </row>
    <row r="534" spans="2:45" x14ac:dyDescent="0.25">
      <c r="B534" s="103">
        <f t="shared" ref="B534:B597" si="74">B533+$C$212</f>
        <v>45127</v>
      </c>
      <c r="AB534" s="4">
        <f t="shared" ref="AB534:AB572" si="75">$AC$4*EXP(-$AC$8*(B534-$AA$4))</f>
        <v>6.1624170309758239E-2</v>
      </c>
      <c r="AC534" s="4">
        <f t="shared" si="70"/>
        <v>1.1477274945682372</v>
      </c>
      <c r="AF534" s="129">
        <f t="shared" si="64"/>
        <v>3379964297.857873</v>
      </c>
      <c r="AG534" s="130">
        <f t="shared" si="71"/>
        <v>3.7501465046306421</v>
      </c>
      <c r="AJ534" s="17">
        <f t="shared" si="66"/>
        <v>2.9950991279199148</v>
      </c>
      <c r="AK534" s="18">
        <f t="shared" si="67"/>
        <v>17.463076848578758</v>
      </c>
      <c r="AM534" s="17">
        <f t="shared" si="72"/>
        <v>1.1066273033396479</v>
      </c>
      <c r="AN534" s="18">
        <f t="shared" si="73"/>
        <v>8.8470370043274738</v>
      </c>
      <c r="AP534" s="111">
        <f t="shared" si="68"/>
        <v>45132</v>
      </c>
      <c r="AQ534" s="112">
        <f t="shared" si="69"/>
        <v>-1.888471824580267</v>
      </c>
      <c r="AR534" s="113">
        <f t="shared" si="65"/>
        <v>-3291.3645954455637</v>
      </c>
    </row>
    <row r="535" spans="2:45" x14ac:dyDescent="0.25">
      <c r="B535" s="103">
        <f t="shared" si="74"/>
        <v>45128</v>
      </c>
      <c r="AB535" s="4">
        <f t="shared" si="75"/>
        <v>6.0886060316490784E-2</v>
      </c>
      <c r="AC535" s="4">
        <f t="shared" si="70"/>
        <v>1.145298486587357</v>
      </c>
      <c r="AF535" s="129">
        <f t="shared" ref="AF535:AF572" si="76">$AG$4*EXP(-$AG$8*(B535-$AE$4))</f>
        <v>3543015585.9442778</v>
      </c>
      <c r="AG535" s="130">
        <f t="shared" si="71"/>
        <v>3.7427796592256297</v>
      </c>
      <c r="AJ535" s="17">
        <f t="shared" si="66"/>
        <v>2.9603982209936648</v>
      </c>
      <c r="AK535" s="18">
        <f t="shared" si="67"/>
        <v>17.415008692292833</v>
      </c>
      <c r="AM535" s="17">
        <f t="shared" si="72"/>
        <v>1.0938060345217757</v>
      </c>
      <c r="AN535" s="18">
        <f t="shared" si="73"/>
        <v>8.8248249130070899</v>
      </c>
      <c r="AP535" s="111">
        <f t="shared" si="68"/>
        <v>45133</v>
      </c>
      <c r="AQ535" s="112">
        <f t="shared" si="69"/>
        <v>-1.8665921864718891</v>
      </c>
      <c r="AR535" s="113">
        <f t="shared" si="65"/>
        <v>-3293.2311876320355</v>
      </c>
    </row>
    <row r="536" spans="2:45" x14ac:dyDescent="0.25">
      <c r="B536" s="103">
        <f t="shared" si="74"/>
        <v>45129</v>
      </c>
      <c r="AB536" s="4">
        <f t="shared" si="75"/>
        <v>6.0156791113442909E-2</v>
      </c>
      <c r="AC536" s="4">
        <f t="shared" si="70"/>
        <v>1.1428797382185525</v>
      </c>
      <c r="AF536" s="129">
        <f t="shared" si="76"/>
        <v>3713932555.5005851</v>
      </c>
      <c r="AG536" s="130">
        <f t="shared" si="71"/>
        <v>3.7354417001644125</v>
      </c>
      <c r="AJ536" s="17">
        <f t="shared" si="66"/>
        <v>2.9260993551652459</v>
      </c>
      <c r="AK536" s="18">
        <f t="shared" si="67"/>
        <v>17.367204430532141</v>
      </c>
      <c r="AM536" s="17">
        <f t="shared" si="72"/>
        <v>1.0811333115906745</v>
      </c>
      <c r="AN536" s="18">
        <f t="shared" si="73"/>
        <v>8.8027240773286461</v>
      </c>
      <c r="AP536" s="111">
        <f t="shared" si="68"/>
        <v>45134</v>
      </c>
      <c r="AQ536" s="112">
        <f t="shared" si="69"/>
        <v>-1.8449660435745714</v>
      </c>
      <c r="AR536" s="113">
        <f t="shared" si="65"/>
        <v>-3295.0761536756099</v>
      </c>
    </row>
    <row r="537" spans="2:45" x14ac:dyDescent="0.25">
      <c r="B537" s="103">
        <f t="shared" si="74"/>
        <v>45130</v>
      </c>
      <c r="AB537" s="4">
        <f t="shared" si="75"/>
        <v>5.9436256809118161E-2</v>
      </c>
      <c r="AC537" s="4">
        <f t="shared" si="70"/>
        <v>1.1404711845971882</v>
      </c>
      <c r="AF537" s="129">
        <f t="shared" si="76"/>
        <v>3893094651.2139006</v>
      </c>
      <c r="AG537" s="130">
        <f t="shared" si="71"/>
        <v>3.7281324578788615</v>
      </c>
      <c r="AJ537" s="17">
        <f t="shared" si="66"/>
        <v>2.8921978724283233</v>
      </c>
      <c r="AK537" s="18">
        <f t="shared" si="67"/>
        <v>17.319661896071459</v>
      </c>
      <c r="AM537" s="17">
        <f t="shared" si="72"/>
        <v>1.0686074135091534</v>
      </c>
      <c r="AN537" s="18">
        <f t="shared" si="73"/>
        <v>8.7807336634965143</v>
      </c>
      <c r="AP537" s="111">
        <f t="shared" si="68"/>
        <v>45135</v>
      </c>
      <c r="AQ537" s="112">
        <f t="shared" si="69"/>
        <v>-1.8235904589191698</v>
      </c>
      <c r="AR537" s="113">
        <f t="shared" si="65"/>
        <v>-3296.8997441345291</v>
      </c>
    </row>
    <row r="538" spans="2:45" x14ac:dyDescent="0.25">
      <c r="B538" s="103">
        <f t="shared" si="74"/>
        <v>45131</v>
      </c>
      <c r="AB538" s="4">
        <f t="shared" si="75"/>
        <v>5.8724352780346607E-2</v>
      </c>
      <c r="AC538" s="4">
        <f t="shared" si="70"/>
        <v>1.1380727614042727</v>
      </c>
      <c r="AF538" s="129">
        <f t="shared" si="76"/>
        <v>4080899622.3862362</v>
      </c>
      <c r="AG538" s="130">
        <f t="shared" si="71"/>
        <v>3.7208517641254519</v>
      </c>
      <c r="AJ538" s="17">
        <f t="shared" si="66"/>
        <v>2.8586891687437346</v>
      </c>
      <c r="AK538" s="18">
        <f t="shared" si="67"/>
        <v>17.272378945351786</v>
      </c>
      <c r="AM538" s="17">
        <f t="shared" si="72"/>
        <v>1.0562266391797792</v>
      </c>
      <c r="AN538" s="18">
        <f t="shared" si="73"/>
        <v>8.7588528460260537</v>
      </c>
      <c r="AP538" s="111">
        <f t="shared" si="68"/>
        <v>45136</v>
      </c>
      <c r="AQ538" s="112">
        <f t="shared" si="69"/>
        <v>-1.8024625295639554</v>
      </c>
      <c r="AR538" s="113">
        <f t="shared" si="65"/>
        <v>-3298.702206664093</v>
      </c>
    </row>
    <row r="539" spans="2:45" x14ac:dyDescent="0.25">
      <c r="B539" s="103">
        <f t="shared" si="74"/>
        <v>45132</v>
      </c>
      <c r="AB539" s="4">
        <f t="shared" si="75"/>
        <v>5.8020975657093549E-2</v>
      </c>
      <c r="AC539" s="4">
        <f t="shared" si="70"/>
        <v>1.135684404860734</v>
      </c>
      <c r="AF539" s="129">
        <f t="shared" si="76"/>
        <v>4277764405.9589672</v>
      </c>
      <c r="AG539" s="130">
        <f t="shared" si="71"/>
        <v>3.7135994519723523</v>
      </c>
      <c r="AJ539" s="17">
        <f t="shared" si="66"/>
        <v>2.8255686934142434</v>
      </c>
      <c r="AK539" s="18">
        <f t="shared" si="67"/>
        <v>17.225353458158192</v>
      </c>
      <c r="AM539" s="17">
        <f t="shared" si="72"/>
        <v>1.043989307213856</v>
      </c>
      <c r="AN539" s="18">
        <f t="shared" si="73"/>
        <v>8.7370808076403108</v>
      </c>
      <c r="AP539" s="111">
        <f t="shared" si="68"/>
        <v>45137</v>
      </c>
      <c r="AQ539" s="112">
        <f t="shared" si="69"/>
        <v>-1.7815793862003875</v>
      </c>
      <c r="AR539" s="113">
        <f t="shared" si="65"/>
        <v>-3300.4837860502935</v>
      </c>
    </row>
    <row r="540" spans="2:45" x14ac:dyDescent="0.25">
      <c r="B540" s="103">
        <f t="shared" si="74"/>
        <v>45133</v>
      </c>
      <c r="AB540" s="4">
        <f t="shared" si="75"/>
        <v>5.7326023307449604E-2</v>
      </c>
      <c r="AC540" s="4">
        <f t="shared" si="70"/>
        <v>1.1333060517217641</v>
      </c>
      <c r="AF540" s="129">
        <f t="shared" si="76"/>
        <v>4484126052.1348858</v>
      </c>
      <c r="AG540" s="130">
        <f t="shared" si="71"/>
        <v>3.7063753557866663</v>
      </c>
      <c r="AJ540" s="17">
        <f t="shared" si="66"/>
        <v>2.792831948466509</v>
      </c>
      <c r="AK540" s="18">
        <f t="shared" si="67"/>
        <v>17.178583337302907</v>
      </c>
      <c r="AM540" s="17">
        <f t="shared" si="72"/>
        <v>1.0318937557030823</v>
      </c>
      <c r="AN540" s="18">
        <f t="shared" si="73"/>
        <v>8.7154167391682602</v>
      </c>
      <c r="AP540" s="111">
        <f t="shared" si="68"/>
        <v>45138</v>
      </c>
      <c r="AQ540" s="112">
        <f t="shared" si="69"/>
        <v>-1.7609381927634267</v>
      </c>
      <c r="AR540" s="113">
        <f t="shared" si="65"/>
        <v>-3302.2447242430567</v>
      </c>
      <c r="AS540" s="110">
        <f>AVERAGE(AQ510:AQ540)</f>
        <v>-2.1087093039218856</v>
      </c>
    </row>
    <row r="541" spans="2:45" x14ac:dyDescent="0.25">
      <c r="B541" s="103">
        <f t="shared" si="74"/>
        <v>45134</v>
      </c>
      <c r="AB541" s="4">
        <f t="shared" si="75"/>
        <v>5.663939482280108E-2</v>
      </c>
      <c r="AC541" s="4">
        <f t="shared" si="70"/>
        <v>1.1309376392712387</v>
      </c>
      <c r="AF541" s="129">
        <f t="shared" si="76"/>
        <v>4700442694.6525955</v>
      </c>
      <c r="AG541" s="130">
        <f t="shared" si="71"/>
        <v>3.6991793112218252</v>
      </c>
      <c r="AJ541" s="17">
        <f t="shared" si="66"/>
        <v>2.7604744880402485</v>
      </c>
      <c r="AK541" s="18">
        <f t="shared" si="67"/>
        <v>17.132066508313539</v>
      </c>
      <c r="AM541" s="17">
        <f t="shared" si="72"/>
        <v>1.0199383419938537</v>
      </c>
      <c r="AN541" s="18">
        <f t="shared" si="73"/>
        <v>8.6938598394445634</v>
      </c>
      <c r="AP541" s="111">
        <f t="shared" si="68"/>
        <v>45139</v>
      </c>
      <c r="AQ541" s="112">
        <f t="shared" si="69"/>
        <v>-1.7405361460463948</v>
      </c>
      <c r="AR541" s="113">
        <f t="shared" si="65"/>
        <v>-3303.9852603891031</v>
      </c>
    </row>
    <row r="542" spans="2:45" x14ac:dyDescent="0.25">
      <c r="B542" s="103">
        <f t="shared" si="74"/>
        <v>45135</v>
      </c>
      <c r="AB542" s="4">
        <f t="shared" si="75"/>
        <v>5.5960990503178015E-2</v>
      </c>
      <c r="AC542" s="4">
        <f t="shared" si="70"/>
        <v>1.1285791053162024</v>
      </c>
      <c r="AF542" s="129">
        <f t="shared" si="76"/>
        <v>4927194567.8676968</v>
      </c>
      <c r="AG542" s="130">
        <f t="shared" si="71"/>
        <v>3.6920111552051202</v>
      </c>
      <c r="AJ542" s="17">
        <f t="shared" si="66"/>
        <v>2.7284919177844515</v>
      </c>
      <c r="AK542" s="18">
        <f t="shared" si="67"/>
        <v>17.085800919126356</v>
      </c>
      <c r="AM542" s="17">
        <f t="shared" si="72"/>
        <v>1.00812144246418</v>
      </c>
      <c r="AN542" s="18">
        <f t="shared" si="73"/>
        <v>8.6724093152108033</v>
      </c>
      <c r="AP542" s="111">
        <f t="shared" si="68"/>
        <v>45140</v>
      </c>
      <c r="AQ542" s="112">
        <f t="shared" si="69"/>
        <v>-1.7203704753202715</v>
      </c>
      <c r="AR542" s="113">
        <f t="shared" si="65"/>
        <v>-3305.7056308644233</v>
      </c>
    </row>
    <row r="543" spans="2:45" x14ac:dyDescent="0.25">
      <c r="B543" s="103">
        <f t="shared" si="74"/>
        <v>45136</v>
      </c>
      <c r="AB543" s="4">
        <f t="shared" si="75"/>
        <v>5.5290711842777181E-2</v>
      </c>
      <c r="AC543" s="4">
        <f t="shared" si="70"/>
        <v>1.1262303881814264</v>
      </c>
      <c r="AF543" s="129">
        <f t="shared" si="76"/>
        <v>5164885072.8982582</v>
      </c>
      <c r="AG543" s="130">
        <f t="shared" si="71"/>
        <v>3.6848707259253901</v>
      </c>
      <c r="AJ543" s="17">
        <f t="shared" si="66"/>
        <v>2.6968798942606029</v>
      </c>
      <c r="AK543" s="18">
        <f t="shared" si="67"/>
        <v>17.039784539784534</v>
      </c>
      <c r="AM543" s="17">
        <f t="shared" si="72"/>
        <v>0.99644145230318604</v>
      </c>
      <c r="AN543" s="18">
        <f t="shared" si="73"/>
        <v>8.6510643810181769</v>
      </c>
      <c r="AP543" s="111">
        <f t="shared" si="68"/>
        <v>45141</v>
      </c>
      <c r="AQ543" s="112">
        <f t="shared" si="69"/>
        <v>-1.700438441957417</v>
      </c>
      <c r="AR543" s="113">
        <f t="shared" si="65"/>
        <v>-3307.4060693063807</v>
      </c>
    </row>
    <row r="544" spans="2:45" x14ac:dyDescent="0.25">
      <c r="B544" s="103">
        <f t="shared" si="74"/>
        <v>45137</v>
      </c>
      <c r="AB544" s="4">
        <f t="shared" si="75"/>
        <v>5.4628461515658977E-2</v>
      </c>
      <c r="AC544" s="4">
        <f t="shared" si="70"/>
        <v>1.1238914267040312</v>
      </c>
      <c r="AF544" s="129">
        <f t="shared" si="76"/>
        <v>5414041895.2019835</v>
      </c>
      <c r="AG544" s="130">
        <f t="shared" si="71"/>
        <v>3.6777578628208403</v>
      </c>
      <c r="AJ544" s="17">
        <f t="shared" si="66"/>
        <v>2.6656341243528114</v>
      </c>
      <c r="AK544" s="18">
        <f t="shared" si="67"/>
        <v>16.994015362141273</v>
      </c>
      <c r="AM544" s="17">
        <f t="shared" si="72"/>
        <v>0.98489678529316804</v>
      </c>
      <c r="AN544" s="18">
        <f t="shared" si="73"/>
        <v>8.6298242591316328</v>
      </c>
      <c r="AP544" s="111">
        <f t="shared" si="68"/>
        <v>45142</v>
      </c>
      <c r="AQ544" s="112">
        <f t="shared" si="69"/>
        <v>-1.6807373390596434</v>
      </c>
      <c r="AR544" s="113">
        <f t="shared" si="65"/>
        <v>-3309.0868066454404</v>
      </c>
    </row>
    <row r="545" spans="2:44" x14ac:dyDescent="0.25">
      <c r="B545" s="103">
        <f t="shared" si="74"/>
        <v>45138</v>
      </c>
      <c r="AB545" s="4">
        <f t="shared" si="75"/>
        <v>5.397414336161567E-2</v>
      </c>
      <c r="AC545" s="4">
        <f t="shared" si="70"/>
        <v>1.1215621602281785</v>
      </c>
      <c r="AF545" s="129">
        <f t="shared" si="76"/>
        <v>5675218176.0656147</v>
      </c>
      <c r="AG545" s="130">
        <f t="shared" si="71"/>
        <v>3.6706724065670109</v>
      </c>
      <c r="AJ545" s="17">
        <f t="shared" si="66"/>
        <v>2.634750364684781</v>
      </c>
      <c r="AK545" s="18">
        <f t="shared" si="67"/>
        <v>16.948491399567626</v>
      </c>
      <c r="AM545" s="17">
        <f t="shared" si="72"/>
        <v>0.97348587359417593</v>
      </c>
      <c r="AN545" s="18">
        <f t="shared" si="73"/>
        <v>8.6086881794353953</v>
      </c>
      <c r="AP545" s="111">
        <f t="shared" si="68"/>
        <v>45143</v>
      </c>
      <c r="AQ545" s="112">
        <f t="shared" si="69"/>
        <v>-1.6612644910906051</v>
      </c>
      <c r="AR545" s="113">
        <f t="shared" ref="AR545:AR571" si="77">AQ545+AR544</f>
        <v>-3310.7480711365311</v>
      </c>
    </row>
    <row r="546" spans="2:44" x14ac:dyDescent="0.25">
      <c r="B546" s="103">
        <f t="shared" si="74"/>
        <v>45139</v>
      </c>
      <c r="AB546" s="4">
        <f t="shared" si="75"/>
        <v>5.3327662372208325E-2</v>
      </c>
      <c r="AC546" s="4">
        <f t="shared" si="70"/>
        <v>1.1192425285998262</v>
      </c>
      <c r="AF546" s="129">
        <f t="shared" si="76"/>
        <v>5948993740.6079197</v>
      </c>
      <c r="AG546" s="130">
        <f t="shared" si="71"/>
        <v>3.6636141990648805</v>
      </c>
      <c r="AJ546" s="17">
        <f t="shared" si="66"/>
        <v>2.6042244210435337</v>
      </c>
      <c r="AK546" s="18">
        <f t="shared" si="67"/>
        <v>16.903210686665101</v>
      </c>
      <c r="AM546" s="17">
        <f t="shared" si="72"/>
        <v>0.96220716753109092</v>
      </c>
      <c r="AN546" s="18">
        <f t="shared" si="73"/>
        <v>8.5876553793399033</v>
      </c>
      <c r="AP546" s="111">
        <f t="shared" si="68"/>
        <v>45144</v>
      </c>
      <c r="AQ546" s="112">
        <f t="shared" si="69"/>
        <v>-1.6420172535124427</v>
      </c>
      <c r="AR546" s="113">
        <f t="shared" si="77"/>
        <v>-3312.3900883900433</v>
      </c>
    </row>
    <row r="547" spans="2:44" x14ac:dyDescent="0.25">
      <c r="B547" s="103">
        <f t="shared" si="74"/>
        <v>45140</v>
      </c>
      <c r="AB547" s="4">
        <f t="shared" si="75"/>
        <v>5.2688924676971817E-2</v>
      </c>
      <c r="AC547" s="4">
        <f t="shared" si="70"/>
        <v>1.1169324721615526</v>
      </c>
      <c r="AF547" s="129">
        <f t="shared" si="76"/>
        <v>6235976385.0218744</v>
      </c>
      <c r="AG547" s="130">
        <f t="shared" si="71"/>
        <v>3.6565830834291049</v>
      </c>
      <c r="AJ547" s="17">
        <f t="shared" si="66"/>
        <v>2.5740521478098071</v>
      </c>
      <c r="AK547" s="18">
        <f t="shared" si="67"/>
        <v>16.858171278982795</v>
      </c>
      <c r="AM547" s="17">
        <f t="shared" si="72"/>
        <v>0.95105913538316811</v>
      </c>
      <c r="AN547" s="18">
        <f t="shared" si="73"/>
        <v>8.5667251036900822</v>
      </c>
      <c r="AP547" s="111">
        <f t="shared" si="68"/>
        <v>45145</v>
      </c>
      <c r="AQ547" s="112">
        <f t="shared" si="69"/>
        <v>-1.622993012426639</v>
      </c>
      <c r="AR547" s="113">
        <f t="shared" si="77"/>
        <v>-3314.0130814024701</v>
      </c>
    </row>
    <row r="548" spans="2:44" x14ac:dyDescent="0.25">
      <c r="B548" s="103">
        <f t="shared" si="74"/>
        <v>45141</v>
      </c>
      <c r="AB548" s="4">
        <f t="shared" si="75"/>
        <v>5.2057837529784247E-2</v>
      </c>
      <c r="AC548" s="4">
        <f t="shared" si="70"/>
        <v>1.1146319317474387</v>
      </c>
      <c r="AF548" s="129">
        <f t="shared" si="76"/>
        <v>6536803225.9144335</v>
      </c>
      <c r="AG548" s="130">
        <f t="shared" si="71"/>
        <v>3.6495789039763959</v>
      </c>
      <c r="AJ548" s="17">
        <f t="shared" si="66"/>
        <v>2.5442294473950469</v>
      </c>
      <c r="AK548" s="18">
        <f t="shared" si="67"/>
        <v>16.813371252739053</v>
      </c>
      <c r="AM548" s="17">
        <f t="shared" si="72"/>
        <v>0.94004026317601952</v>
      </c>
      <c r="AN548" s="18">
        <f t="shared" si="73"/>
        <v>8.5458966046749687</v>
      </c>
      <c r="AP548" s="111">
        <f t="shared" si="68"/>
        <v>45146</v>
      </c>
      <c r="AQ548" s="112">
        <f t="shared" si="69"/>
        <v>-1.6041891842190275</v>
      </c>
      <c r="AR548" s="113">
        <f t="shared" si="77"/>
        <v>-3315.6172705866893</v>
      </c>
    </row>
    <row r="549" spans="2:44" x14ac:dyDescent="0.25">
      <c r="B549" s="103">
        <f t="shared" si="74"/>
        <v>45142</v>
      </c>
      <c r="AB549" s="4">
        <f t="shared" si="75"/>
        <v>5.1434309295400167E-2</v>
      </c>
      <c r="AC549" s="4">
        <f t="shared" si="70"/>
        <v>1.11234084867802</v>
      </c>
      <c r="AF549" s="129">
        <f t="shared" si="76"/>
        <v>6852142114.7388544</v>
      </c>
      <c r="AG549" s="130">
        <f t="shared" si="71"/>
        <v>3.6426015062140276</v>
      </c>
      <c r="AJ549" s="17">
        <f t="shared" si="66"/>
        <v>2.5147522696849398</v>
      </c>
      <c r="AK549" s="18">
        <f t="shared" si="67"/>
        <v>16.768808704547567</v>
      </c>
      <c r="AM549" s="17">
        <f t="shared" si="72"/>
        <v>0.92914905447600771</v>
      </c>
      <c r="AN549" s="18">
        <f t="shared" si="73"/>
        <v>8.5251691417386475</v>
      </c>
      <c r="AP549" s="111">
        <f t="shared" si="68"/>
        <v>45147</v>
      </c>
      <c r="AQ549" s="112">
        <f t="shared" si="69"/>
        <v>-1.5856032152089321</v>
      </c>
      <c r="AR549" s="113">
        <f t="shared" si="77"/>
        <v>-3317.202873801898</v>
      </c>
    </row>
    <row r="550" spans="2:44" x14ac:dyDescent="0.25">
      <c r="B550" s="103">
        <f t="shared" si="74"/>
        <v>45143</v>
      </c>
      <c r="AB550" s="4">
        <f t="shared" si="75"/>
        <v>5.0818249436145081E-2</v>
      </c>
      <c r="AC550" s="4">
        <f t="shared" si="70"/>
        <v>1.1100591647552951</v>
      </c>
      <c r="AF550" s="129">
        <f t="shared" si="76"/>
        <v>7182693120.4602079</v>
      </c>
      <c r="AG550" s="130">
        <f t="shared" si="71"/>
        <v>3.6356507368284796</v>
      </c>
      <c r="AJ550" s="17">
        <f t="shared" si="66"/>
        <v>2.4856166114893727</v>
      </c>
      <c r="AK550" s="18">
        <f t="shared" si="67"/>
        <v>16.724481751147795</v>
      </c>
      <c r="AM550" s="17">
        <f t="shared" si="72"/>
        <v>0.9183840301870192</v>
      </c>
      <c r="AN550" s="18">
        <f t="shared" si="73"/>
        <v>8.5045419814924852</v>
      </c>
      <c r="AP550" s="111">
        <f t="shared" si="68"/>
        <v>45148</v>
      </c>
      <c r="AQ550" s="112">
        <f t="shared" si="69"/>
        <v>-1.5672325813023535</v>
      </c>
      <c r="AR550" s="113">
        <f t="shared" si="77"/>
        <v>-3318.7701063832005</v>
      </c>
    </row>
    <row r="551" spans="2:44" x14ac:dyDescent="0.25">
      <c r="B551" s="103">
        <f t="shared" si="74"/>
        <v>45144</v>
      </c>
      <c r="AB551" s="4">
        <f t="shared" si="75"/>
        <v>5.0209568498768883E-2</v>
      </c>
      <c r="AC551" s="4">
        <f t="shared" si="70"/>
        <v>1.1077868222577987</v>
      </c>
      <c r="AF551" s="129">
        <f t="shared" si="76"/>
        <v>7529190083.7454815</v>
      </c>
      <c r="AG551" s="130">
        <f t="shared" si="71"/>
        <v>3.6287264436742075</v>
      </c>
      <c r="AJ551" s="17">
        <f t="shared" si="66"/>
        <v>2.4568185159987794</v>
      </c>
      <c r="AK551" s="18">
        <f t="shared" si="67"/>
        <v>16.68038852913968</v>
      </c>
      <c r="AM551" s="17">
        <f t="shared" si="72"/>
        <v>0.90774372834959483</v>
      </c>
      <c r="AN551" s="18">
        <f t="shared" si="73"/>
        <v>8.4840143976286253</v>
      </c>
      <c r="AP551" s="111">
        <f t="shared" si="68"/>
        <v>45149</v>
      </c>
      <c r="AQ551" s="112">
        <f t="shared" si="69"/>
        <v>-1.5490747876491846</v>
      </c>
      <c r="AR551" s="113">
        <f t="shared" si="77"/>
        <v>-3320.3191811708498</v>
      </c>
    </row>
    <row r="552" spans="2:44" x14ac:dyDescent="0.25">
      <c r="B552" s="103">
        <f t="shared" si="74"/>
        <v>45145</v>
      </c>
      <c r="AB552" s="4">
        <f t="shared" si="75"/>
        <v>4.9608178101457207E-2</v>
      </c>
      <c r="AC552" s="4">
        <f t="shared" si="70"/>
        <v>1.1055237639357345</v>
      </c>
      <c r="AF552" s="129">
        <f t="shared" si="76"/>
        <v>7892402246.1283913</v>
      </c>
      <c r="AG552" s="130">
        <f t="shared" si="71"/>
        <v>3.6218284757625412</v>
      </c>
      <c r="AJ552" s="17">
        <f t="shared" si="66"/>
        <v>2.4283540722467718</v>
      </c>
      <c r="AK552" s="18">
        <f t="shared" si="67"/>
        <v>16.636527194722515</v>
      </c>
      <c r="AM552" s="17">
        <f t="shared" si="72"/>
        <v>0.89722670394238468</v>
      </c>
      <c r="AN552" s="18">
        <f t="shared" si="73"/>
        <v>8.4635856708347408</v>
      </c>
      <c r="AP552" s="111">
        <f t="shared" si="68"/>
        <v>45150</v>
      </c>
      <c r="AQ552" s="112">
        <f t="shared" si="69"/>
        <v>-1.5311273683043871</v>
      </c>
      <c r="AR552" s="113">
        <f t="shared" si="77"/>
        <v>-3321.850308539154</v>
      </c>
    </row>
    <row r="553" spans="2:44" x14ac:dyDescent="0.25">
      <c r="B553" s="103">
        <f t="shared" si="74"/>
        <v>45146</v>
      </c>
      <c r="AB553" s="4">
        <f t="shared" si="75"/>
        <v>4.9013990920998292E-2</v>
      </c>
      <c r="AC553" s="4">
        <f t="shared" si="70"/>
        <v>1.1032699330061659</v>
      </c>
      <c r="AF553" s="129">
        <f t="shared" si="76"/>
        <v>8273135957.766366</v>
      </c>
      <c r="AG553" s="130">
        <f t="shared" si="71"/>
        <v>3.6149566832507092</v>
      </c>
      <c r="AJ553" s="17">
        <f t="shared" si="66"/>
        <v>2.4002194145790168</v>
      </c>
      <c r="AK553" s="18">
        <f t="shared" si="67"/>
        <v>16.592895923437929</v>
      </c>
      <c r="AM553" s="17">
        <f t="shared" si="72"/>
        <v>0.88683152868590764</v>
      </c>
      <c r="AN553" s="18">
        <f t="shared" si="73"/>
        <v>8.443255088710016</v>
      </c>
      <c r="AP553" s="111">
        <f t="shared" si="68"/>
        <v>45151</v>
      </c>
      <c r="AQ553" s="112">
        <f t="shared" si="69"/>
        <v>-1.5133878858931091</v>
      </c>
      <c r="AR553" s="113">
        <f t="shared" si="77"/>
        <v>-3323.3636964250472</v>
      </c>
    </row>
    <row r="554" spans="2:44" x14ac:dyDescent="0.25">
      <c r="B554" s="103">
        <f t="shared" si="74"/>
        <v>45147</v>
      </c>
      <c r="AB554" s="4">
        <f t="shared" si="75"/>
        <v>4.8426920680103215E-2</v>
      </c>
      <c r="AC554" s="4">
        <f t="shared" si="70"/>
        <v>1.1010252731482686</v>
      </c>
      <c r="AF554" s="129">
        <f t="shared" si="76"/>
        <v>8672236467.5802059</v>
      </c>
      <c r="AG554" s="130">
        <f t="shared" si="71"/>
        <v>3.6081109174309893</v>
      </c>
      <c r="AJ554" s="17">
        <f t="shared" si="66"/>
        <v>2.3724107221282495</v>
      </c>
      <c r="AK554" s="18">
        <f t="shared" si="67"/>
        <v>16.549492909916935</v>
      </c>
      <c r="AM554" s="17">
        <f t="shared" si="72"/>
        <v>0.87655679084857707</v>
      </c>
      <c r="AN554" s="18">
        <f t="shared" si="73"/>
        <v>8.4230219456823328</v>
      </c>
      <c r="AP554" s="111">
        <f t="shared" si="68"/>
        <v>45152</v>
      </c>
      <c r="AQ554" s="112">
        <f t="shared" si="69"/>
        <v>-1.4958539312796724</v>
      </c>
      <c r="AR554" s="113">
        <f t="shared" si="77"/>
        <v>-3324.859550356327</v>
      </c>
    </row>
    <row r="555" spans="2:44" x14ac:dyDescent="0.25">
      <c r="B555" s="103">
        <f t="shared" si="74"/>
        <v>45148</v>
      </c>
      <c r="AB555" s="4">
        <f t="shared" si="75"/>
        <v>4.7846882134878505E-2</v>
      </c>
      <c r="AC555" s="4">
        <f t="shared" si="70"/>
        <v>1.0987897284986377</v>
      </c>
      <c r="AF555" s="129">
        <f t="shared" si="76"/>
        <v>9090589799.7514992</v>
      </c>
      <c r="AG555" s="130">
        <f t="shared" si="71"/>
        <v>3.6012910307199832</v>
      </c>
      <c r="AJ555" s="17">
        <f t="shared" si="66"/>
        <v>2.3449242182953753</v>
      </c>
      <c r="AK555" s="18">
        <f t="shared" si="67"/>
        <v>16.506316367630902</v>
      </c>
      <c r="AM555" s="17">
        <f t="shared" si="72"/>
        <v>0.8664010950549843</v>
      </c>
      <c r="AN555" s="18">
        <f t="shared" si="73"/>
        <v>8.4028855429266436</v>
      </c>
      <c r="AP555" s="111">
        <f t="shared" si="68"/>
        <v>45153</v>
      </c>
      <c r="AQ555" s="112">
        <f t="shared" si="69"/>
        <v>-1.478523123240391</v>
      </c>
      <c r="AR555" s="113">
        <f t="shared" si="77"/>
        <v>-3326.3380734795674</v>
      </c>
    </row>
    <row r="556" spans="2:44" x14ac:dyDescent="0.25">
      <c r="B556" s="103">
        <f t="shared" si="74"/>
        <v>45149</v>
      </c>
      <c r="AB556" s="4">
        <f t="shared" si="75"/>
        <v>4.7273791062448292E-2</v>
      </c>
      <c r="AC556" s="4">
        <f t="shared" si="70"/>
        <v>1.0965632436466533</v>
      </c>
      <c r="AF556" s="129">
        <f t="shared" si="76"/>
        <v>9529124720.7427959</v>
      </c>
      <c r="AG556" s="130">
        <f t="shared" si="71"/>
        <v>3.594496876648007</v>
      </c>
      <c r="AJ556" s="17">
        <f t="shared" si="66"/>
        <v>2.3177561702365814</v>
      </c>
      <c r="AK556" s="18">
        <f t="shared" si="67"/>
        <v>16.463364528646427</v>
      </c>
      <c r="AM556" s="17">
        <f t="shared" si="72"/>
        <v>0.85636306209639423</v>
      </c>
      <c r="AN556" s="18">
        <f t="shared" si="73"/>
        <v>8.3828451882845183</v>
      </c>
      <c r="AP556" s="111">
        <f t="shared" si="68"/>
        <v>45154</v>
      </c>
      <c r="AQ556" s="112">
        <f t="shared" si="69"/>
        <v>-1.4613931081401872</v>
      </c>
      <c r="AR556" s="113">
        <f t="shared" si="77"/>
        <v>-3327.7994665877077</v>
      </c>
    </row>
    <row r="557" spans="2:44" x14ac:dyDescent="0.25">
      <c r="B557" s="103">
        <f t="shared" si="74"/>
        <v>45150</v>
      </c>
      <c r="AB557" s="4">
        <f t="shared" si="75"/>
        <v>4.6707564248725089E-2</v>
      </c>
      <c r="AC557" s="4">
        <f t="shared" si="70"/>
        <v>1.0943457636299041</v>
      </c>
      <c r="AF557" s="129">
        <f t="shared" si="76"/>
        <v>9988814801.2083874</v>
      </c>
      <c r="AG557" s="130">
        <f t="shared" si="71"/>
        <v>3.5877283098486084</v>
      </c>
      <c r="AJ557" s="17">
        <f t="shared" si="66"/>
        <v>2.2909028883563991</v>
      </c>
      <c r="AK557" s="18">
        <f t="shared" si="67"/>
        <v>16.420635643384024</v>
      </c>
      <c r="AM557" s="17">
        <f t="shared" si="72"/>
        <v>0.84644132874344036</v>
      </c>
      <c r="AN557" s="18">
        <f t="shared" si="73"/>
        <v>8.3629001961848299</v>
      </c>
      <c r="AP557" s="111">
        <f t="shared" si="68"/>
        <v>45155</v>
      </c>
      <c r="AQ557" s="112">
        <f t="shared" si="69"/>
        <v>-1.4444615596129586</v>
      </c>
      <c r="AR557" s="113">
        <f t="shared" si="77"/>
        <v>-3329.2439281473207</v>
      </c>
    </row>
    <row r="558" spans="2:44" x14ac:dyDescent="0.25">
      <c r="B558" s="103">
        <f t="shared" si="74"/>
        <v>45151</v>
      </c>
      <c r="AB558" s="4">
        <f t="shared" si="75"/>
        <v>4.6148119476327007E-2</v>
      </c>
      <c r="AC558" s="4">
        <f t="shared" si="70"/>
        <v>1.0921372339296627</v>
      </c>
      <c r="AF558" s="129">
        <f t="shared" si="76"/>
        <v>10470680577.372295</v>
      </c>
      <c r="AG558" s="130">
        <f t="shared" si="71"/>
        <v>3.5809851860481983</v>
      </c>
      <c r="AJ558" s="17">
        <f t="shared" si="66"/>
        <v>2.2643607258066258</v>
      </c>
      <c r="AK558" s="18">
        <f t="shared" si="67"/>
        <v>16.378127980380576</v>
      </c>
      <c r="AM558" s="17">
        <f t="shared" si="72"/>
        <v>0.83663454756099009</v>
      </c>
      <c r="AN558" s="18">
        <f t="shared" si="73"/>
        <v>8.3430498875655861</v>
      </c>
      <c r="AP558" s="111">
        <f t="shared" si="68"/>
        <v>45156</v>
      </c>
      <c r="AQ558" s="112">
        <f t="shared" si="69"/>
        <v>-1.4277261782456359</v>
      </c>
      <c r="AR558" s="113">
        <f t="shared" si="77"/>
        <v>-3330.6716543255666</v>
      </c>
    </row>
    <row r="559" spans="2:44" x14ac:dyDescent="0.25">
      <c r="B559" s="103">
        <f t="shared" si="74"/>
        <v>45152</v>
      </c>
      <c r="AB559" s="4">
        <f t="shared" si="75"/>
        <v>4.5595375512639411E-2</v>
      </c>
      <c r="AC559" s="4">
        <f t="shared" si="70"/>
        <v>1.0899376004664181</v>
      </c>
      <c r="AF559" s="129">
        <f t="shared" si="76"/>
        <v>10975791816.672585</v>
      </c>
      <c r="AG559" s="130">
        <f t="shared" si="71"/>
        <v>3.5742673620558012</v>
      </c>
      <c r="AJ559" s="17">
        <f t="shared" si="66"/>
        <v>2.2381260779910654</v>
      </c>
      <c r="AK559" s="18">
        <f t="shared" si="67"/>
        <v>16.335839826055441</v>
      </c>
      <c r="AM559" s="17">
        <f t="shared" si="72"/>
        <v>0.82694138672515416</v>
      </c>
      <c r="AN559" s="18">
        <f t="shared" si="73"/>
        <v>8.323293589796851</v>
      </c>
      <c r="AP559" s="111">
        <f t="shared" si="68"/>
        <v>45157</v>
      </c>
      <c r="AQ559" s="112">
        <f t="shared" si="69"/>
        <v>-1.4111846912659112</v>
      </c>
      <c r="AR559" s="113">
        <f t="shared" si="77"/>
        <v>-3332.0828390168326</v>
      </c>
    </row>
    <row r="560" spans="2:44" x14ac:dyDescent="0.25">
      <c r="B560" s="103">
        <f t="shared" si="74"/>
        <v>45153</v>
      </c>
      <c r="AB560" s="4">
        <f t="shared" si="75"/>
        <v>4.5049252098019868E-2</v>
      </c>
      <c r="AC560" s="4">
        <f t="shared" si="70"/>
        <v>1.0877468095954628</v>
      </c>
      <c r="AF560" s="129">
        <f t="shared" si="76"/>
        <v>11505269892.701639</v>
      </c>
      <c r="AG560" s="130">
        <f t="shared" si="71"/>
        <v>3.5675746957529144</v>
      </c>
      <c r="AJ560" s="17">
        <f t="shared" si="66"/>
        <v>2.2121953820759952</v>
      </c>
      <c r="AK560" s="18">
        <f t="shared" si="67"/>
        <v>16.293769484480187</v>
      </c>
      <c r="AM560" s="17">
        <f t="shared" si="72"/>
        <v>0.81736052984241681</v>
      </c>
      <c r="AN560" s="18">
        <f t="shared" si="73"/>
        <v>8.3036306366047725</v>
      </c>
      <c r="AP560" s="111">
        <f t="shared" si="68"/>
        <v>45158</v>
      </c>
      <c r="AQ560" s="112">
        <f t="shared" si="69"/>
        <v>-1.3948348522335783</v>
      </c>
      <c r="AR560" s="113">
        <f t="shared" si="77"/>
        <v>-3333.4776738690662</v>
      </c>
    </row>
    <row r="561" spans="2:45" x14ac:dyDescent="0.25">
      <c r="B561" s="103">
        <f t="shared" si="74"/>
        <v>45154</v>
      </c>
      <c r="AB561" s="4">
        <f t="shared" si="75"/>
        <v>4.4509669934144389E-2</v>
      </c>
      <c r="AC561" s="4">
        <f t="shared" si="70"/>
        <v>1.08556480810253</v>
      </c>
      <c r="AF561" s="129">
        <f t="shared" si="76"/>
        <v>12060290274.714407</v>
      </c>
      <c r="AG561" s="130">
        <f t="shared" si="71"/>
        <v>3.5609070460834933</v>
      </c>
      <c r="AJ561" s="17">
        <f t="shared" si="66"/>
        <v>2.1865651165063169</v>
      </c>
      <c r="AK561" s="18">
        <f t="shared" si="67"/>
        <v>16.251915277151866</v>
      </c>
      <c r="AM561" s="17">
        <f t="shared" si="72"/>
        <v>0.80789067577085849</v>
      </c>
      <c r="AN561" s="18">
        <f t="shared" si="73"/>
        <v>8.2840603679966911</v>
      </c>
      <c r="AP561" s="111">
        <f t="shared" si="68"/>
        <v>45159</v>
      </c>
      <c r="AQ561" s="112">
        <f t="shared" si="69"/>
        <v>-1.3786744407354585</v>
      </c>
      <c r="AR561" s="113">
        <f t="shared" si="77"/>
        <v>-3334.8563483098014</v>
      </c>
    </row>
    <row r="562" spans="2:45" x14ac:dyDescent="0.25">
      <c r="B562" s="103">
        <f t="shared" si="74"/>
        <v>45155</v>
      </c>
      <c r="AB562" s="4">
        <f t="shared" si="75"/>
        <v>4.397655067249287E-2</v>
      </c>
      <c r="AC562" s="4">
        <f t="shared" si="70"/>
        <v>1.0833915431994858</v>
      </c>
      <c r="AF562" s="129">
        <f t="shared" si="76"/>
        <v>12642085137.232454</v>
      </c>
      <c r="AG562" s="130">
        <f t="shared" si="71"/>
        <v>3.5542642730440357</v>
      </c>
      <c r="AJ562" s="17">
        <f t="shared" si="66"/>
        <v>2.1612318005272999</v>
      </c>
      <c r="AK562" s="18">
        <f t="shared" si="67"/>
        <v>16.210275542769811</v>
      </c>
      <c r="AM562" s="17">
        <f t="shared" si="72"/>
        <v>0.79853053844345723</v>
      </c>
      <c r="AN562" s="18">
        <f t="shared" si="73"/>
        <v>8.2645821301872768</v>
      </c>
      <c r="AP562" s="111">
        <f t="shared" si="68"/>
        <v>45160</v>
      </c>
      <c r="AQ562" s="112">
        <f t="shared" si="69"/>
        <v>-1.3627012620838426</v>
      </c>
      <c r="AR562" s="113">
        <f t="shared" si="77"/>
        <v>-3336.2190495718851</v>
      </c>
    </row>
    <row r="563" spans="2:45" x14ac:dyDescent="0.25">
      <c r="B563" s="103">
        <f t="shared" si="74"/>
        <v>45156</v>
      </c>
      <c r="AB563" s="4">
        <f t="shared" si="75"/>
        <v>4.34498169029729E-2</v>
      </c>
      <c r="AC563" s="4">
        <f t="shared" si="70"/>
        <v>1.0812269625200723</v>
      </c>
      <c r="AF563" s="129">
        <f t="shared" si="76"/>
        <v>13251946095.536064</v>
      </c>
      <c r="AG563" s="130">
        <f t="shared" si="71"/>
        <v>3.5476462376737867</v>
      </c>
      <c r="AJ563" s="17">
        <f t="shared" si="66"/>
        <v>2.1361919937118796</v>
      </c>
      <c r="AK563" s="18">
        <f t="shared" si="67"/>
        <v>16.168848637015781</v>
      </c>
      <c r="AM563" s="17">
        <f t="shared" si="72"/>
        <v>0.7892788466934284</v>
      </c>
      <c r="AN563" s="18">
        <f t="shared" si="73"/>
        <v>8.2451952755257398</v>
      </c>
      <c r="AP563" s="111">
        <f t="shared" si="68"/>
        <v>45161</v>
      </c>
      <c r="AQ563" s="112">
        <f t="shared" si="69"/>
        <v>-1.3469131470184512</v>
      </c>
      <c r="AR563" s="113">
        <f t="shared" si="77"/>
        <v>-3337.5659627189034</v>
      </c>
    </row>
    <row r="564" spans="2:45" x14ac:dyDescent="0.25">
      <c r="B564" s="103">
        <f t="shared" si="74"/>
        <v>45157</v>
      </c>
      <c r="AB564" s="4">
        <f t="shared" si="75"/>
        <v>4.2929392142679698E-2</v>
      </c>
      <c r="AC564" s="4">
        <f t="shared" si="70"/>
        <v>1.0790710141157012</v>
      </c>
      <c r="AF564" s="129">
        <f t="shared" si="76"/>
        <v>13891227073.118631</v>
      </c>
      <c r="AG564" s="130">
        <f t="shared" si="71"/>
        <v>3.5410528020450442</v>
      </c>
      <c r="AJ564" s="17">
        <f t="shared" si="66"/>
        <v>2.1114422954934171</v>
      </c>
      <c r="AK564" s="18">
        <f t="shared" si="67"/>
        <v>16.127632932337551</v>
      </c>
      <c r="AM564" s="17">
        <f t="shared" si="72"/>
        <v>0.78013434408159377</v>
      </c>
      <c r="AN564" s="18">
        <f t="shared" si="73"/>
        <v>8.2258991624240423</v>
      </c>
      <c r="AP564" s="111">
        <f t="shared" si="68"/>
        <v>45162</v>
      </c>
      <c r="AQ564" s="112">
        <f t="shared" si="69"/>
        <v>-1.3313079514118233</v>
      </c>
      <c r="AR564" s="113">
        <f t="shared" si="77"/>
        <v>-3338.8972706703153</v>
      </c>
    </row>
    <row r="565" spans="2:45" x14ac:dyDescent="0.25">
      <c r="B565" s="103">
        <f t="shared" si="74"/>
        <v>45158</v>
      </c>
      <c r="AB565" s="4">
        <f t="shared" si="75"/>
        <v>4.2415200824790396E-2</v>
      </c>
      <c r="AC565" s="4">
        <f t="shared" si="70"/>
        <v>1.0769236464512983</v>
      </c>
      <c r="AF565" s="129">
        <f t="shared" si="76"/>
        <v>14561347307.467865</v>
      </c>
      <c r="AG565" s="130">
        <f t="shared" si="71"/>
        <v>3.5344838292535812</v>
      </c>
      <c r="AJ565" s="17">
        <f t="shared" ref="AJ565:AJ622" si="78">$AJ$242*EXP(-$AK$8*(B565-$B$242))</f>
        <v>2.086979344703888</v>
      </c>
      <c r="AK565" s="18">
        <f t="shared" ref="AK565:AK622" si="79">$AK$242/(1+$AK$19*(B565-$B$242))</f>
        <v>16.086626817735745</v>
      </c>
      <c r="AM565" s="17">
        <f t="shared" si="72"/>
        <v>0.7710957887257488</v>
      </c>
      <c r="AN565" s="18">
        <f t="shared" si="73"/>
        <v>8.2066931552861178</v>
      </c>
      <c r="AP565" s="111">
        <f t="shared" si="68"/>
        <v>45163</v>
      </c>
      <c r="AQ565" s="112">
        <f t="shared" si="69"/>
        <v>-1.3158835559781392</v>
      </c>
      <c r="AR565" s="113">
        <f t="shared" si="77"/>
        <v>-3340.2131542262932</v>
      </c>
    </row>
    <row r="566" spans="2:45" x14ac:dyDescent="0.25">
      <c r="B566" s="103">
        <f t="shared" si="74"/>
        <v>45159</v>
      </c>
      <c r="AB566" s="4">
        <f t="shared" si="75"/>
        <v>4.1907168287591855E-2</v>
      </c>
      <c r="AC566" s="4">
        <f t="shared" si="70"/>
        <v>1.0747848084011971</v>
      </c>
      <c r="AF566" s="129">
        <f t="shared" si="76"/>
        <v>15263794500.848242</v>
      </c>
      <c r="AG566" s="130">
        <f t="shared" si="71"/>
        <v>3.5279391834091687</v>
      </c>
      <c r="AJ566" s="17">
        <f t="shared" si="78"/>
        <v>2.0627998191174108</v>
      </c>
      <c r="AK566" s="18">
        <f t="shared" si="79"/>
        <v>16.045828698553944</v>
      </c>
      <c r="AM566" s="17">
        <f t="shared" si="72"/>
        <v>0.76216195313200696</v>
      </c>
      <c r="AN566" s="18">
        <f t="shared" si="73"/>
        <v>8.187576624438087</v>
      </c>
      <c r="AP566" s="111">
        <f t="shared" si="68"/>
        <v>45164</v>
      </c>
      <c r="AQ566" s="112">
        <f t="shared" si="69"/>
        <v>-1.3006378659854039</v>
      </c>
      <c r="AR566" s="113">
        <f t="shared" si="77"/>
        <v>-3341.5137920922784</v>
      </c>
    </row>
    <row r="567" spans="2:45" x14ac:dyDescent="0.25">
      <c r="B567" s="103">
        <f t="shared" si="74"/>
        <v>45160</v>
      </c>
      <c r="AB567" s="4">
        <f t="shared" si="75"/>
        <v>4.1405220763639353E-2</v>
      </c>
      <c r="AC567" s="4">
        <f t="shared" si="70"/>
        <v>1.0726544492450805</v>
      </c>
      <c r="AF567" s="129">
        <f t="shared" si="76"/>
        <v>16000128123.078161</v>
      </c>
      <c r="AG567" s="130">
        <f t="shared" si="71"/>
        <v>3.5214187296262032</v>
      </c>
      <c r="AJ567" s="17">
        <f t="shared" si="78"/>
        <v>2.0389004349990651</v>
      </c>
      <c r="AK567" s="18">
        <f t="shared" si="79"/>
        <v>16.005236996271965</v>
      </c>
      <c r="AM567" s="17">
        <f t="shared" si="72"/>
        <v>0.75333162402809806</v>
      </c>
      <c r="AN567" s="18">
        <f t="shared" si="73"/>
        <v>8.1685489460594436</v>
      </c>
      <c r="AP567" s="111">
        <f t="shared" si="68"/>
        <v>45165</v>
      </c>
      <c r="AQ567" s="112">
        <f t="shared" si="69"/>
        <v>-1.2855688109709671</v>
      </c>
      <c r="AR567" s="113">
        <f t="shared" si="77"/>
        <v>-3342.7993609032492</v>
      </c>
    </row>
    <row r="568" spans="2:45" x14ac:dyDescent="0.25">
      <c r="B568" s="103">
        <f t="shared" si="74"/>
        <v>45161</v>
      </c>
      <c r="AB568" s="4">
        <f t="shared" si="75"/>
        <v>4.0909285369045527E-2</v>
      </c>
      <c r="AC568" s="4">
        <f t="shared" si="70"/>
        <v>1.0705325186639729</v>
      </c>
      <c r="AF568" s="129">
        <f t="shared" si="76"/>
        <v>16771982873.635324</v>
      </c>
      <c r="AG568" s="130">
        <f t="shared" si="71"/>
        <v>3.5149223340144435</v>
      </c>
      <c r="AJ568" s="17">
        <f t="shared" si="78"/>
        <v>2.0152779466589443</v>
      </c>
      <c r="AK568" s="18">
        <f t="shared" si="79"/>
        <v>15.964850148302268</v>
      </c>
      <c r="AM568" s="17">
        <f t="shared" si="72"/>
        <v>0.74460360219859911</v>
      </c>
      <c r="AN568" s="18">
        <f t="shared" si="73"/>
        <v>8.1496095021151955</v>
      </c>
      <c r="AP568" s="111">
        <f t="shared" si="68"/>
        <v>45166</v>
      </c>
      <c r="AQ568" s="112">
        <f t="shared" si="69"/>
        <v>-1.2706743444603452</v>
      </c>
      <c r="AR568" s="113">
        <f t="shared" si="77"/>
        <v>-3344.0700352477097</v>
      </c>
    </row>
    <row r="569" spans="2:45" x14ac:dyDescent="0.25">
      <c r="B569" s="103">
        <f t="shared" si="74"/>
        <v>45162</v>
      </c>
      <c r="AB569" s="4">
        <f t="shared" si="75"/>
        <v>4.041929009289754E-2</v>
      </c>
      <c r="AC569" s="4">
        <f t="shared" si="70"/>
        <v>1.0684189667362776</v>
      </c>
      <c r="AF569" s="129">
        <f t="shared" si="76"/>
        <v>17581072310.77599</v>
      </c>
      <c r="AG569" s="130">
        <f t="shared" si="71"/>
        <v>3.5084498636698438</v>
      </c>
      <c r="AJ569" s="17">
        <f t="shared" si="78"/>
        <v>1.9919291460113659</v>
      </c>
      <c r="AK569" s="18">
        <f t="shared" si="79"/>
        <v>15.924666607789453</v>
      </c>
      <c r="AM569" s="17">
        <f t="shared" si="72"/>
        <v>0.73597670232207002</v>
      </c>
      <c r="AN569" s="18">
        <f t="shared" si="73"/>
        <v>8.1307576802889479</v>
      </c>
      <c r="AP569" s="111">
        <f t="shared" si="68"/>
        <v>45167</v>
      </c>
      <c r="AQ569" s="112">
        <f t="shared" si="69"/>
        <v>-1.2559524436892959</v>
      </c>
      <c r="AR569" s="113">
        <f t="shared" si="77"/>
        <v>-3345.325987691399</v>
      </c>
    </row>
    <row r="570" spans="2:45" x14ac:dyDescent="0.25">
      <c r="B570" s="103">
        <f t="shared" si="74"/>
        <v>45163</v>
      </c>
      <c r="AB570" s="4">
        <f t="shared" si="75"/>
        <v>3.9935163786800766E-2</v>
      </c>
      <c r="AC570" s="4">
        <f t="shared" si="70"/>
        <v>1.0663137439338615</v>
      </c>
      <c r="AF570" s="129">
        <f t="shared" si="76"/>
        <v>18429192655.724251</v>
      </c>
      <c r="AG570" s="130">
        <f t="shared" si="71"/>
        <v>3.5020011866654919</v>
      </c>
      <c r="AJ570" s="17">
        <f t="shared" si="78"/>
        <v>1.9688508621391962</v>
      </c>
      <c r="AK570" s="18">
        <f t="shared" si="79"/>
        <v>15.884684843412764</v>
      </c>
      <c r="AM570" s="17">
        <f t="shared" si="72"/>
        <v>0.72744975281008373</v>
      </c>
      <c r="AN570" s="18">
        <f t="shared" si="73"/>
        <v>8.1119928739169147</v>
      </c>
      <c r="AP570" s="111">
        <f t="shared" si="68"/>
        <v>45168</v>
      </c>
      <c r="AQ570" s="112">
        <f t="shared" si="69"/>
        <v>-1.2414011093291126</v>
      </c>
      <c r="AR570" s="113">
        <f t="shared" si="77"/>
        <v>-3346.5673888007282</v>
      </c>
    </row>
    <row r="571" spans="2:45" x14ac:dyDescent="0.25">
      <c r="B571" s="103">
        <f t="shared" si="74"/>
        <v>45164</v>
      </c>
      <c r="AB571" s="4">
        <f t="shared" si="75"/>
        <v>3.945683615454796E-2</v>
      </c>
      <c r="AC571" s="4">
        <f t="shared" si="70"/>
        <v>1.0642168011181865</v>
      </c>
      <c r="AF571" s="129">
        <f t="shared" si="76"/>
        <v>19318226780.378403</v>
      </c>
      <c r="AG571" s="130">
        <f t="shared" si="71"/>
        <v>3.4955761720426417</v>
      </c>
      <c r="AJ571" s="17">
        <f t="shared" si="78"/>
        <v>1.9460399608632142</v>
      </c>
      <c r="AK571" s="18">
        <f t="shared" si="79"/>
        <v>15.844903339191562</v>
      </c>
      <c r="AM571" s="17">
        <f t="shared" si="72"/>
        <v>0.71902159564811419</v>
      </c>
      <c r="AN571" s="18">
        <f t="shared" si="73"/>
        <v>8.0933144819228424</v>
      </c>
      <c r="AP571" s="111">
        <f t="shared" si="68"/>
        <v>45169</v>
      </c>
      <c r="AQ571" s="112">
        <f t="shared" si="69"/>
        <v>-1.2270183652151001</v>
      </c>
      <c r="AR571" s="112">
        <f t="shared" si="77"/>
        <v>-3347.7944071659431</v>
      </c>
      <c r="AS571" s="110">
        <f>AVERAGE(AQ541:AQ571)</f>
        <v>-1.4693446104156991</v>
      </c>
    </row>
    <row r="572" spans="2:45" x14ac:dyDescent="0.25">
      <c r="B572" s="103">
        <f t="shared" si="74"/>
        <v>45165</v>
      </c>
      <c r="AB572" s="4">
        <f t="shared" si="75"/>
        <v>3.8984237741912217E-2</v>
      </c>
      <c r="AC572" s="4">
        <f t="shared" si="70"/>
        <v>1.0621280895364869</v>
      </c>
      <c r="AF572" s="129">
        <f t="shared" si="76"/>
        <v>20250148387.385326</v>
      </c>
      <c r="AG572" s="130">
        <f t="shared" si="71"/>
        <v>3.4891746898018545</v>
      </c>
      <c r="AJ572" s="17">
        <f t="shared" si="78"/>
        <v>1.9234933443164763</v>
      </c>
      <c r="AK572" s="18">
        <f t="shared" si="79"/>
        <v>15.805320594293727</v>
      </c>
      <c r="AM572" s="17">
        <f t="shared" si="72"/>
        <v>0.71069108623827126</v>
      </c>
      <c r="AN572" s="18">
        <f t="shared" si="73"/>
        <v>8.074721908753828</v>
      </c>
      <c r="AP572" s="111"/>
      <c r="AQ572" s="112"/>
      <c r="AR572" s="113"/>
    </row>
    <row r="573" spans="2:45" x14ac:dyDescent="0.25">
      <c r="B573" s="103">
        <f t="shared" si="74"/>
        <v>45166</v>
      </c>
      <c r="Y573" s="114"/>
      <c r="Z573" s="115"/>
      <c r="AA573" s="115"/>
      <c r="AB573" s="115"/>
      <c r="AC573" s="115"/>
      <c r="AD573" s="115"/>
      <c r="AE573" s="115"/>
      <c r="AF573" s="124"/>
      <c r="AG573" s="115"/>
      <c r="AH573" s="115"/>
      <c r="AI573" s="115"/>
      <c r="AJ573" s="17">
        <f t="shared" si="78"/>
        <v>1.9012079505236024</v>
      </c>
      <c r="AK573" s="18">
        <f t="shared" si="79"/>
        <v>15.765935122846898</v>
      </c>
    </row>
    <row r="574" spans="2:45" x14ac:dyDescent="0.25">
      <c r="B574" s="103">
        <f t="shared" si="74"/>
        <v>45167</v>
      </c>
      <c r="Y574" s="114"/>
      <c r="Z574" s="115"/>
      <c r="AA574" s="115"/>
      <c r="AB574" s="115"/>
      <c r="AC574" s="115"/>
      <c r="AD574" s="115"/>
      <c r="AE574" s="115"/>
      <c r="AF574" s="124"/>
      <c r="AG574" s="115"/>
      <c r="AH574" s="115"/>
      <c r="AI574" s="115"/>
      <c r="AJ574" s="17">
        <f t="shared" si="78"/>
        <v>1.8791807529849407</v>
      </c>
      <c r="AK574" s="18">
        <f t="shared" si="79"/>
        <v>15.726745453752558</v>
      </c>
      <c r="AR574" s="4">
        <f>AR571/10^6</f>
        <v>-3.3477944071659432E-3</v>
      </c>
    </row>
    <row r="575" spans="2:45" x14ac:dyDescent="0.25">
      <c r="B575" s="103">
        <f t="shared" si="74"/>
        <v>45168</v>
      </c>
      <c r="Y575" s="114"/>
      <c r="Z575" s="115"/>
      <c r="AA575" s="115"/>
      <c r="AB575" s="115"/>
      <c r="AC575" s="115"/>
      <c r="AD575" s="115"/>
      <c r="AE575" s="115"/>
      <c r="AF575" s="124"/>
      <c r="AG575" s="115"/>
      <c r="AH575" s="115"/>
      <c r="AI575" s="115"/>
      <c r="AJ575" s="17">
        <f t="shared" si="78"/>
        <v>1.857408760265548</v>
      </c>
      <c r="AK575" s="18">
        <f t="shared" si="79"/>
        <v>15.687750130502868</v>
      </c>
    </row>
    <row r="576" spans="2:45" x14ac:dyDescent="0.25">
      <c r="B576" s="103">
        <f t="shared" si="74"/>
        <v>45169</v>
      </c>
      <c r="Y576" s="114"/>
      <c r="Z576" s="115"/>
      <c r="AA576" s="115"/>
      <c r="AB576" s="115"/>
      <c r="AC576" s="115"/>
      <c r="AD576" s="115"/>
      <c r="AE576" s="115"/>
      <c r="AF576" s="124"/>
      <c r="AG576" s="115"/>
      <c r="AH576" s="115"/>
      <c r="AI576" s="115"/>
      <c r="AJ576" s="17">
        <f t="shared" si="78"/>
        <v>1.8358890155889365</v>
      </c>
      <c r="AK576" s="18">
        <f t="shared" si="79"/>
        <v>15.648947711000215</v>
      </c>
    </row>
    <row r="577" spans="2:37" x14ac:dyDescent="0.25">
      <c r="B577" s="103">
        <f t="shared" si="74"/>
        <v>45170</v>
      </c>
      <c r="Y577" s="114"/>
      <c r="Z577" s="115"/>
      <c r="AA577" s="115"/>
      <c r="AB577" s="115"/>
      <c r="AC577" s="115"/>
      <c r="AD577" s="115"/>
      <c r="AE577" s="115"/>
      <c r="AF577" s="124"/>
      <c r="AG577" s="115"/>
      <c r="AH577" s="115"/>
      <c r="AI577" s="115"/>
      <c r="AJ577" s="17">
        <f t="shared" si="78"/>
        <v>1.8146185964355239</v>
      </c>
      <c r="AK577" s="18">
        <f t="shared" si="79"/>
        <v>15.610336767379446</v>
      </c>
    </row>
    <row r="578" spans="2:37" x14ac:dyDescent="0.25">
      <c r="B578" s="118">
        <f t="shared" si="74"/>
        <v>45171</v>
      </c>
      <c r="C578" s="114"/>
      <c r="D578" s="114"/>
      <c r="E578" s="119"/>
      <c r="F578" s="114"/>
      <c r="G578" s="114"/>
      <c r="H578" s="114"/>
      <c r="I578" s="114"/>
      <c r="J578" s="114"/>
      <c r="K578" s="114"/>
      <c r="L578" s="114"/>
      <c r="M578" s="114"/>
      <c r="N578" s="114"/>
      <c r="O578" s="114"/>
      <c r="P578" s="114"/>
      <c r="Q578" s="114"/>
      <c r="R578" s="114"/>
      <c r="S578" s="114"/>
      <c r="T578" s="114"/>
      <c r="U578" s="114"/>
      <c r="V578" s="114"/>
      <c r="W578" s="114"/>
      <c r="X578" s="114"/>
      <c r="Y578" s="114"/>
      <c r="Z578" s="115"/>
      <c r="AA578" s="115"/>
      <c r="AB578" s="115"/>
      <c r="AC578" s="115"/>
      <c r="AD578" s="115"/>
      <c r="AE578" s="115"/>
      <c r="AF578" s="124"/>
      <c r="AG578" s="115"/>
      <c r="AH578" s="115"/>
      <c r="AI578" s="115"/>
      <c r="AJ578" s="17">
        <f t="shared" si="78"/>
        <v>1.7935946141457348</v>
      </c>
      <c r="AK578" s="18">
        <f t="shared" si="79"/>
        <v>15.57191588583272</v>
      </c>
    </row>
    <row r="579" spans="2:37" x14ac:dyDescent="0.25">
      <c r="B579" s="118">
        <f t="shared" si="74"/>
        <v>45172</v>
      </c>
      <c r="C579" s="114"/>
      <c r="D579" s="114"/>
      <c r="E579" s="119"/>
      <c r="F579" s="114"/>
      <c r="G579" s="114"/>
      <c r="H579" s="114"/>
      <c r="I579" s="114"/>
      <c r="J579" s="114"/>
      <c r="K579" s="114"/>
      <c r="L579" s="114"/>
      <c r="M579" s="114"/>
      <c r="N579" s="114"/>
      <c r="O579" s="114"/>
      <c r="P579" s="114"/>
      <c r="Q579" s="114"/>
      <c r="R579" s="114"/>
      <c r="S579" s="114"/>
      <c r="T579" s="114"/>
      <c r="U579" s="114"/>
      <c r="V579" s="114"/>
      <c r="W579" s="114"/>
      <c r="X579" s="114"/>
      <c r="Y579" s="114"/>
      <c r="Z579" s="115"/>
      <c r="AA579" s="115"/>
      <c r="AB579" s="115"/>
      <c r="AC579" s="115"/>
      <c r="AD579" s="115"/>
      <c r="AE579" s="115"/>
      <c r="AF579" s="124"/>
      <c r="AG579" s="115"/>
      <c r="AH579" s="115"/>
      <c r="AI579" s="115"/>
      <c r="AJ579" s="17">
        <f t="shared" si="78"/>
        <v>1.7728142135277025</v>
      </c>
      <c r="AK579" s="18">
        <f t="shared" si="79"/>
        <v>15.533683666436939</v>
      </c>
    </row>
    <row r="580" spans="2:37" x14ac:dyDescent="0.25">
      <c r="B580" s="118">
        <f t="shared" si="74"/>
        <v>45173</v>
      </c>
      <c r="C580" s="114"/>
      <c r="D580" s="114"/>
      <c r="E580" s="119"/>
      <c r="F580" s="114"/>
      <c r="G580" s="114"/>
      <c r="H580" s="114"/>
      <c r="I580" s="114"/>
      <c r="J580" s="114"/>
      <c r="K580" s="114"/>
      <c r="L580" s="114"/>
      <c r="M580" s="114"/>
      <c r="N580" s="114"/>
      <c r="O580" s="114"/>
      <c r="P580" s="114"/>
      <c r="Q580" s="114"/>
      <c r="R580" s="114"/>
      <c r="S580" s="114"/>
      <c r="T580" s="114"/>
      <c r="U580" s="114"/>
      <c r="V580" s="114"/>
      <c r="W580" s="114"/>
      <c r="X580" s="114"/>
      <c r="Y580" s="114"/>
      <c r="Z580" s="115"/>
      <c r="AA580" s="115"/>
      <c r="AB580" s="115"/>
      <c r="AC580" s="115"/>
      <c r="AD580" s="115"/>
      <c r="AE580" s="115"/>
      <c r="AF580" s="124"/>
      <c r="AG580" s="115"/>
      <c r="AH580" s="115"/>
      <c r="AI580" s="115"/>
      <c r="AJ580" s="17">
        <f t="shared" si="78"/>
        <v>1.7522745724695168</v>
      </c>
      <c r="AK580" s="18">
        <f t="shared" si="79"/>
        <v>15.495638722983712</v>
      </c>
    </row>
    <row r="581" spans="2:37" x14ac:dyDescent="0.25">
      <c r="B581" s="118">
        <f t="shared" si="74"/>
        <v>45174</v>
      </c>
      <c r="C581" s="114"/>
      <c r="D581" s="114"/>
      <c r="E581" s="119"/>
      <c r="F581" s="114"/>
      <c r="G581" s="114"/>
      <c r="H581" s="114"/>
      <c r="I581" s="114"/>
      <c r="J581" s="114"/>
      <c r="K581" s="114"/>
      <c r="L581" s="114"/>
      <c r="M581" s="114"/>
      <c r="N581" s="114"/>
      <c r="O581" s="114"/>
      <c r="P581" s="114"/>
      <c r="Q581" s="114"/>
      <c r="R581" s="114"/>
      <c r="S581" s="114"/>
      <c r="T581" s="114"/>
      <c r="U581" s="114"/>
      <c r="V581" s="114"/>
      <c r="W581" s="114"/>
      <c r="X581" s="114"/>
      <c r="Y581" s="114"/>
      <c r="Z581" s="115"/>
      <c r="AA581" s="115"/>
      <c r="AB581" s="115"/>
      <c r="AC581" s="115"/>
      <c r="AD581" s="115"/>
      <c r="AE581" s="115"/>
      <c r="AF581" s="124"/>
      <c r="AG581" s="115"/>
      <c r="AH581" s="115"/>
      <c r="AI581" s="115"/>
      <c r="AJ581" s="17">
        <f t="shared" si="78"/>
        <v>1.7319729015559637</v>
      </c>
      <c r="AK581" s="18">
        <f t="shared" si="79"/>
        <v>15.457779682811827</v>
      </c>
    </row>
    <row r="582" spans="2:37" x14ac:dyDescent="0.25">
      <c r="B582" s="118">
        <f t="shared" si="74"/>
        <v>45175</v>
      </c>
      <c r="C582" s="114"/>
      <c r="D582" s="114"/>
      <c r="E582" s="119"/>
      <c r="F582" s="114"/>
      <c r="G582" s="114"/>
      <c r="H582" s="114"/>
      <c r="I582" s="114"/>
      <c r="J582" s="114"/>
      <c r="K582" s="114"/>
      <c r="L582" s="114"/>
      <c r="M582" s="114"/>
      <c r="N582" s="114"/>
      <c r="O582" s="114"/>
      <c r="P582" s="114"/>
      <c r="Q582" s="114"/>
      <c r="R582" s="114"/>
      <c r="S582" s="114"/>
      <c r="T582" s="114"/>
      <c r="U582" s="114"/>
      <c r="V582" s="114"/>
      <c r="W582" s="114"/>
      <c r="X582" s="114"/>
      <c r="Y582" s="114"/>
      <c r="Z582" s="115"/>
      <c r="AA582" s="115"/>
      <c r="AB582" s="115"/>
      <c r="AC582" s="115"/>
      <c r="AD582" s="115"/>
      <c r="AE582" s="115"/>
      <c r="AF582" s="124"/>
      <c r="AG582" s="115"/>
      <c r="AH582" s="115"/>
      <c r="AI582" s="115"/>
      <c r="AJ582" s="17">
        <f t="shared" si="78"/>
        <v>1.7119064436897027</v>
      </c>
      <c r="AK582" s="18">
        <f t="shared" si="79"/>
        <v>15.420105186642148</v>
      </c>
    </row>
    <row r="583" spans="2:37" x14ac:dyDescent="0.25">
      <c r="B583" s="118">
        <f t="shared" si="74"/>
        <v>45176</v>
      </c>
      <c r="C583" s="114"/>
      <c r="D583" s="114"/>
      <c r="E583" s="119"/>
      <c r="F583" s="114"/>
      <c r="G583" s="114"/>
      <c r="H583" s="114"/>
      <c r="I583" s="114"/>
      <c r="J583" s="114"/>
      <c r="K583" s="114"/>
      <c r="L583" s="114"/>
      <c r="M583" s="114"/>
      <c r="N583" s="114"/>
      <c r="O583" s="114"/>
      <c r="P583" s="114"/>
      <c r="Q583" s="114"/>
      <c r="R583" s="114"/>
      <c r="S583" s="114"/>
      <c r="T583" s="114"/>
      <c r="U583" s="114"/>
      <c r="V583" s="114"/>
      <c r="W583" s="114"/>
      <c r="X583" s="114"/>
      <c r="Y583" s="114"/>
      <c r="Z583" s="115"/>
      <c r="AA583" s="115"/>
      <c r="AB583" s="115"/>
      <c r="AC583" s="115"/>
      <c r="AD583" s="115"/>
      <c r="AE583" s="115"/>
      <c r="AF583" s="124"/>
      <c r="AG583" s="115"/>
      <c r="AH583" s="115"/>
      <c r="AI583" s="115"/>
      <c r="AJ583" s="17">
        <f t="shared" si="78"/>
        <v>1.6920724737168351</v>
      </c>
      <c r="AK583" s="18">
        <f t="shared" si="79"/>
        <v>15.382613888414944</v>
      </c>
    </row>
    <row r="584" spans="2:37" x14ac:dyDescent="0.25">
      <c r="B584" s="118">
        <f t="shared" si="74"/>
        <v>45177</v>
      </c>
      <c r="C584" s="114"/>
      <c r="D584" s="114"/>
      <c r="E584" s="119"/>
      <c r="F584" s="114"/>
      <c r="G584" s="114"/>
      <c r="H584" s="114"/>
      <c r="I584" s="114"/>
      <c r="J584" s="114"/>
      <c r="K584" s="114"/>
      <c r="L584" s="114"/>
      <c r="M584" s="114"/>
      <c r="N584" s="114"/>
      <c r="O584" s="114"/>
      <c r="P584" s="114"/>
      <c r="Q584" s="114"/>
      <c r="R584" s="114"/>
      <c r="S584" s="114"/>
      <c r="T584" s="114"/>
      <c r="U584" s="114"/>
      <c r="V584" s="114"/>
      <c r="W584" s="114"/>
      <c r="X584" s="114"/>
      <c r="Y584" s="114"/>
      <c r="Z584" s="115"/>
      <c r="AA584" s="115"/>
      <c r="AB584" s="115"/>
      <c r="AC584" s="115"/>
      <c r="AD584" s="115"/>
      <c r="AE584" s="115"/>
      <c r="AF584" s="124"/>
      <c r="AG584" s="115"/>
      <c r="AH584" s="115"/>
      <c r="AI584" s="115"/>
      <c r="AJ584" s="17">
        <f t="shared" si="78"/>
        <v>1.6724682980568137</v>
      </c>
      <c r="AK584" s="18">
        <f t="shared" si="79"/>
        <v>15.345304455129567</v>
      </c>
    </row>
    <row r="585" spans="2:37" x14ac:dyDescent="0.25">
      <c r="B585" s="118">
        <f t="shared" si="74"/>
        <v>45178</v>
      </c>
      <c r="C585" s="114"/>
      <c r="D585" s="114"/>
      <c r="E585" s="119"/>
      <c r="F585" s="114"/>
      <c r="G585" s="114"/>
      <c r="H585" s="114"/>
      <c r="I585" s="114"/>
      <c r="J585" s="114"/>
      <c r="K585" s="114"/>
      <c r="L585" s="114"/>
      <c r="M585" s="114"/>
      <c r="N585" s="114"/>
      <c r="O585" s="114"/>
      <c r="P585" s="114"/>
      <c r="Q585" s="114"/>
      <c r="R585" s="114"/>
      <c r="S585" s="114"/>
      <c r="T585" s="114"/>
      <c r="U585" s="114"/>
      <c r="V585" s="114"/>
      <c r="W585" s="114"/>
      <c r="X585" s="114"/>
      <c r="Y585" s="114"/>
      <c r="Z585" s="115"/>
      <c r="AA585" s="115"/>
      <c r="AB585" s="115"/>
      <c r="AC585" s="115"/>
      <c r="AD585" s="115"/>
      <c r="AE585" s="115"/>
      <c r="AF585" s="124"/>
      <c r="AG585" s="115"/>
      <c r="AH585" s="115"/>
      <c r="AI585" s="115"/>
      <c r="AJ585" s="17">
        <f t="shared" si="78"/>
        <v>1.6530912543366347</v>
      </c>
      <c r="AK585" s="18">
        <f t="shared" si="79"/>
        <v>15.308175566686474</v>
      </c>
    </row>
    <row r="586" spans="2:37" x14ac:dyDescent="0.25">
      <c r="B586" s="118">
        <f t="shared" si="74"/>
        <v>45179</v>
      </c>
      <c r="C586" s="114"/>
      <c r="D586" s="114"/>
      <c r="E586" s="119"/>
      <c r="F586" s="114"/>
      <c r="G586" s="114"/>
      <c r="H586" s="114"/>
      <c r="I586" s="114"/>
      <c r="J586" s="114"/>
      <c r="K586" s="114"/>
      <c r="L586" s="114"/>
      <c r="M586" s="114"/>
      <c r="N586" s="114"/>
      <c r="O586" s="114"/>
      <c r="P586" s="114"/>
      <c r="Q586" s="114"/>
      <c r="R586" s="114"/>
      <c r="S586" s="114"/>
      <c r="T586" s="114"/>
      <c r="U586" s="114"/>
      <c r="V586" s="114"/>
      <c r="W586" s="114"/>
      <c r="X586" s="114"/>
      <c r="Y586" s="114"/>
      <c r="Z586" s="115"/>
      <c r="AA586" s="115"/>
      <c r="AB586" s="115"/>
      <c r="AC586" s="115"/>
      <c r="AD586" s="115"/>
      <c r="AE586" s="115"/>
      <c r="AF586" s="124"/>
      <c r="AG586" s="115"/>
      <c r="AH586" s="115"/>
      <c r="AI586" s="115"/>
      <c r="AJ586" s="17">
        <f t="shared" si="78"/>
        <v>1.6339387110292707</v>
      </c>
      <c r="AK586" s="18">
        <f t="shared" si="79"/>
        <v>15.271225915731526</v>
      </c>
    </row>
    <row r="587" spans="2:37" x14ac:dyDescent="0.25">
      <c r="B587" s="118">
        <f t="shared" si="74"/>
        <v>45180</v>
      </c>
      <c r="C587" s="114"/>
      <c r="D587" s="114"/>
      <c r="E587" s="119"/>
      <c r="F587" s="114"/>
      <c r="G587" s="114"/>
      <c r="H587" s="114"/>
      <c r="I587" s="114"/>
      <c r="J587" s="114"/>
      <c r="K587" s="114"/>
      <c r="L587" s="114"/>
      <c r="M587" s="114"/>
      <c r="N587" s="114"/>
      <c r="O587" s="114"/>
      <c r="P587" s="114"/>
      <c r="Q587" s="114"/>
      <c r="R587" s="114"/>
      <c r="S587" s="114"/>
      <c r="T587" s="114"/>
      <c r="U587" s="114"/>
      <c r="V587" s="114"/>
      <c r="W587" s="114"/>
      <c r="X587" s="114"/>
      <c r="Y587" s="114"/>
      <c r="Z587" s="115"/>
      <c r="AA587" s="115"/>
      <c r="AB587" s="115"/>
      <c r="AC587" s="115"/>
      <c r="AD587" s="115"/>
      <c r="AE587" s="115"/>
      <c r="AF587" s="124"/>
      <c r="AG587" s="115"/>
      <c r="AH587" s="115"/>
      <c r="AI587" s="115"/>
      <c r="AJ587" s="17">
        <f t="shared" si="78"/>
        <v>1.6150080670962925</v>
      </c>
      <c r="AK587" s="18">
        <f t="shared" si="79"/>
        <v>15.234454207502534</v>
      </c>
    </row>
    <row r="588" spans="2:37" x14ac:dyDescent="0.25">
      <c r="B588" s="118">
        <f t="shared" si="74"/>
        <v>45181</v>
      </c>
      <c r="C588" s="114"/>
      <c r="D588" s="114"/>
      <c r="E588" s="119"/>
      <c r="F588" s="114"/>
      <c r="G588" s="114"/>
      <c r="H588" s="114"/>
      <c r="I588" s="114"/>
      <c r="J588" s="114"/>
      <c r="K588" s="114"/>
      <c r="L588" s="114"/>
      <c r="M588" s="114"/>
      <c r="N588" s="114"/>
      <c r="O588" s="114"/>
      <c r="P588" s="114"/>
      <c r="Q588" s="114"/>
      <c r="R588" s="114"/>
      <c r="S588" s="114"/>
      <c r="T588" s="114"/>
      <c r="U588" s="114"/>
      <c r="V588" s="114"/>
      <c r="W588" s="114"/>
      <c r="X588" s="114"/>
      <c r="Y588" s="114"/>
      <c r="Z588" s="115"/>
      <c r="AA588" s="115"/>
      <c r="AB588" s="115"/>
      <c r="AC588" s="115"/>
      <c r="AD588" s="115"/>
      <c r="AE588" s="115"/>
      <c r="AF588" s="124"/>
      <c r="AG588" s="115"/>
      <c r="AH588" s="115"/>
      <c r="AI588" s="115"/>
      <c r="AJ588" s="17">
        <f t="shared" si="78"/>
        <v>1.5962967516346338</v>
      </c>
      <c r="AK588" s="18">
        <f t="shared" si="79"/>
        <v>15.197859159678028</v>
      </c>
    </row>
    <row r="589" spans="2:37" x14ac:dyDescent="0.25">
      <c r="B589" s="118">
        <f t="shared" si="74"/>
        <v>45182</v>
      </c>
      <c r="C589" s="114"/>
      <c r="D589" s="114"/>
      <c r="E589" s="119"/>
      <c r="F589" s="114"/>
      <c r="G589" s="114"/>
      <c r="H589" s="114"/>
      <c r="I589" s="114"/>
      <c r="J589" s="114"/>
      <c r="K589" s="114"/>
      <c r="L589" s="114"/>
      <c r="M589" s="114"/>
      <c r="N589" s="114"/>
      <c r="O589" s="114"/>
      <c r="P589" s="114"/>
      <c r="Q589" s="114"/>
      <c r="R589" s="114"/>
      <c r="S589" s="114"/>
      <c r="T589" s="114"/>
      <c r="U589" s="114"/>
      <c r="V589" s="114"/>
      <c r="W589" s="114"/>
      <c r="X589" s="114"/>
      <c r="Y589" s="114"/>
      <c r="Z589" s="115"/>
      <c r="AA589" s="115"/>
      <c r="AB589" s="115"/>
      <c r="AC589" s="115"/>
      <c r="AD589" s="115"/>
      <c r="AE589" s="115"/>
      <c r="AF589" s="124"/>
      <c r="AG589" s="115"/>
      <c r="AH589" s="115"/>
      <c r="AI589" s="115"/>
      <c r="AJ589" s="17">
        <f t="shared" si="78"/>
        <v>1.5778022235274387</v>
      </c>
      <c r="AK589" s="18">
        <f t="shared" si="79"/>
        <v>15.161439502228198</v>
      </c>
    </row>
    <row r="590" spans="2:37" x14ac:dyDescent="0.25">
      <c r="B590" s="118">
        <f t="shared" si="74"/>
        <v>45183</v>
      </c>
      <c r="C590" s="114"/>
      <c r="D590" s="114"/>
      <c r="E590" s="119"/>
      <c r="F590" s="114"/>
      <c r="G590" s="114"/>
      <c r="H590" s="114"/>
      <c r="I590" s="114"/>
      <c r="J590" s="114"/>
      <c r="K590" s="114"/>
      <c r="L590" s="114"/>
      <c r="M590" s="114"/>
      <c r="N590" s="114"/>
      <c r="O590" s="114"/>
      <c r="P590" s="114"/>
      <c r="Q590" s="114"/>
      <c r="R590" s="114"/>
      <c r="S590" s="114"/>
      <c r="T590" s="114"/>
      <c r="U590" s="114"/>
      <c r="V590" s="114"/>
      <c r="W590" s="114"/>
      <c r="X590" s="114"/>
      <c r="Y590" s="114"/>
      <c r="Z590" s="115"/>
      <c r="AA590" s="115"/>
      <c r="AB590" s="115"/>
      <c r="AC590" s="115"/>
      <c r="AD590" s="115"/>
      <c r="AE590" s="115"/>
      <c r="AF590" s="124"/>
      <c r="AG590" s="115"/>
      <c r="AH590" s="115"/>
      <c r="AI590" s="115"/>
      <c r="AJ590" s="17">
        <f t="shared" si="78"/>
        <v>1.5595219710989718</v>
      </c>
      <c r="AK590" s="18">
        <f t="shared" si="79"/>
        <v>15.125193977267958</v>
      </c>
    </row>
    <row r="591" spans="2:37" x14ac:dyDescent="0.25">
      <c r="B591" s="118">
        <f t="shared" si="74"/>
        <v>45184</v>
      </c>
      <c r="C591" s="114"/>
      <c r="D591" s="114"/>
      <c r="E591" s="119"/>
      <c r="F591" s="114"/>
      <c r="G591" s="114"/>
      <c r="H591" s="114"/>
      <c r="I591" s="114"/>
      <c r="J591" s="114"/>
      <c r="K591" s="114"/>
      <c r="L591" s="114"/>
      <c r="M591" s="114"/>
      <c r="N591" s="114"/>
      <c r="O591" s="114"/>
      <c r="P591" s="114"/>
      <c r="Q591" s="114"/>
      <c r="R591" s="114"/>
      <c r="S591" s="114"/>
      <c r="T591" s="114"/>
      <c r="U591" s="114"/>
      <c r="V591" s="114"/>
      <c r="W591" s="114"/>
      <c r="X591" s="114"/>
      <c r="Y591" s="114"/>
      <c r="Z591" s="115"/>
      <c r="AA591" s="115"/>
      <c r="AB591" s="115"/>
      <c r="AC591" s="115"/>
      <c r="AD591" s="115"/>
      <c r="AE591" s="115"/>
      <c r="AF591" s="124"/>
      <c r="AG591" s="115"/>
      <c r="AH591" s="115"/>
      <c r="AI591" s="115"/>
      <c r="AJ591" s="17">
        <f t="shared" si="78"/>
        <v>1.5414535117735098</v>
      </c>
      <c r="AK591" s="18">
        <f t="shared" si="79"/>
        <v>15.089121338912131</v>
      </c>
    </row>
    <row r="592" spans="2:37" x14ac:dyDescent="0.25">
      <c r="B592" s="118">
        <f t="shared" si="74"/>
        <v>45185</v>
      </c>
      <c r="C592" s="114"/>
      <c r="D592" s="114"/>
      <c r="E592" s="119"/>
      <c r="F592" s="114"/>
      <c r="G592" s="114"/>
      <c r="H592" s="114"/>
      <c r="I592" s="114"/>
      <c r="J592" s="114"/>
      <c r="K592" s="114"/>
      <c r="L592" s="114"/>
      <c r="M592" s="114"/>
      <c r="N592" s="114"/>
      <c r="O592" s="114"/>
      <c r="P592" s="114"/>
      <c r="Q592" s="114"/>
      <c r="R592" s="114"/>
      <c r="S592" s="114"/>
      <c r="T592" s="114"/>
      <c r="U592" s="114"/>
      <c r="V592" s="114"/>
      <c r="W592" s="114"/>
      <c r="X592" s="114"/>
      <c r="Y592" s="114"/>
      <c r="Z592" s="115"/>
      <c r="AA592" s="115"/>
      <c r="AB592" s="115"/>
      <c r="AC592" s="115"/>
      <c r="AD592" s="115"/>
      <c r="AE592" s="115"/>
      <c r="AF592" s="124"/>
      <c r="AG592" s="115"/>
      <c r="AH592" s="115"/>
      <c r="AI592" s="115"/>
      <c r="AJ592" s="17">
        <f t="shared" si="78"/>
        <v>1.5235943917381927</v>
      </c>
      <c r="AK592" s="18">
        <f t="shared" si="79"/>
        <v>15.053220353132694</v>
      </c>
    </row>
    <row r="593" spans="2:37" x14ac:dyDescent="0.25">
      <c r="B593" s="118">
        <f t="shared" si="74"/>
        <v>45186</v>
      </c>
      <c r="C593" s="114"/>
      <c r="D593" s="114"/>
      <c r="E593" s="119"/>
      <c r="F593" s="114"/>
      <c r="G593" s="114"/>
      <c r="H593" s="114"/>
      <c r="I593" s="114"/>
      <c r="J593" s="114"/>
      <c r="K593" s="114"/>
      <c r="L593" s="114"/>
      <c r="M593" s="114"/>
      <c r="N593" s="114"/>
      <c r="O593" s="114"/>
      <c r="P593" s="114"/>
      <c r="Q593" s="114"/>
      <c r="R593" s="114"/>
      <c r="S593" s="114"/>
      <c r="T593" s="114"/>
      <c r="U593" s="114"/>
      <c r="V593" s="114"/>
      <c r="W593" s="114"/>
      <c r="X593" s="114"/>
      <c r="Y593" s="114"/>
      <c r="Z593" s="115"/>
      <c r="AA593" s="115"/>
      <c r="AB593" s="115"/>
      <c r="AC593" s="115"/>
      <c r="AD593" s="115"/>
      <c r="AE593" s="115"/>
      <c r="AF593" s="124"/>
      <c r="AG593" s="115"/>
      <c r="AH593" s="115"/>
      <c r="AI593" s="115"/>
      <c r="AJ593" s="17">
        <f t="shared" si="78"/>
        <v>1.5059421856097821</v>
      </c>
      <c r="AK593" s="18">
        <f t="shared" si="79"/>
        <v>15.017489797618055</v>
      </c>
    </row>
    <row r="594" spans="2:37" x14ac:dyDescent="0.25">
      <c r="B594" s="118">
        <f t="shared" si="74"/>
        <v>45187</v>
      </c>
      <c r="C594" s="114"/>
      <c r="D594" s="114"/>
      <c r="E594" s="119"/>
      <c r="F594" s="114"/>
      <c r="G594" s="114"/>
      <c r="H594" s="114"/>
      <c r="I594" s="114"/>
      <c r="J594" s="114"/>
      <c r="K594" s="114"/>
      <c r="L594" s="114"/>
      <c r="M594" s="114"/>
      <c r="N594" s="114"/>
      <c r="O594" s="114"/>
      <c r="P594" s="114"/>
      <c r="Q594" s="114"/>
      <c r="R594" s="114"/>
      <c r="S594" s="114"/>
      <c r="T594" s="114"/>
      <c r="U594" s="114"/>
      <c r="V594" s="114"/>
      <c r="W594" s="114"/>
      <c r="X594" s="114"/>
      <c r="Y594" s="114"/>
      <c r="Z594" s="115"/>
      <c r="AA594" s="115"/>
      <c r="AB594" s="115"/>
      <c r="AC594" s="115"/>
      <c r="AD594" s="115"/>
      <c r="AE594" s="115"/>
      <c r="AF594" s="124"/>
      <c r="AG594" s="115"/>
      <c r="AH594" s="115"/>
      <c r="AI594" s="115"/>
      <c r="AJ594" s="17">
        <f t="shared" si="78"/>
        <v>1.4884944961052775</v>
      </c>
      <c r="AK594" s="18">
        <f t="shared" si="79"/>
        <v>14.981928461634331</v>
      </c>
    </row>
    <row r="595" spans="2:37" x14ac:dyDescent="0.25">
      <c r="B595" s="118">
        <f t="shared" si="74"/>
        <v>45188</v>
      </c>
      <c r="C595" s="114"/>
      <c r="D595" s="114"/>
      <c r="E595" s="119"/>
      <c r="F595" s="114"/>
      <c r="G595" s="114"/>
      <c r="H595" s="114"/>
      <c r="I595" s="114"/>
      <c r="J595" s="114"/>
      <c r="K595" s="114"/>
      <c r="L595" s="114"/>
      <c r="M595" s="114"/>
      <c r="N595" s="114"/>
      <c r="O595" s="114"/>
      <c r="P595" s="114"/>
      <c r="Q595" s="114"/>
      <c r="R595" s="114"/>
      <c r="S595" s="114"/>
      <c r="T595" s="114"/>
      <c r="U595" s="114"/>
      <c r="V595" s="114"/>
      <c r="W595" s="114"/>
      <c r="X595" s="114"/>
      <c r="Y595" s="114"/>
      <c r="Z595" s="115"/>
      <c r="AA595" s="115"/>
      <c r="AB595" s="115"/>
      <c r="AC595" s="115"/>
      <c r="AD595" s="115"/>
      <c r="AE595" s="115"/>
      <c r="AF595" s="124"/>
      <c r="AG595" s="115"/>
      <c r="AH595" s="115"/>
      <c r="AI595" s="115"/>
      <c r="AJ595" s="17">
        <f t="shared" si="78"/>
        <v>1.4712489537163502</v>
      </c>
      <c r="AK595" s="18">
        <f t="shared" si="79"/>
        <v>14.946535145888591</v>
      </c>
    </row>
    <row r="596" spans="2:37" x14ac:dyDescent="0.25">
      <c r="B596" s="118">
        <f t="shared" si="74"/>
        <v>45189</v>
      </c>
      <c r="C596" s="114"/>
      <c r="D596" s="114"/>
      <c r="E596" s="119"/>
      <c r="F596" s="114"/>
      <c r="G596" s="114"/>
      <c r="H596" s="114"/>
      <c r="I596" s="114"/>
      <c r="J596" s="114"/>
      <c r="K596" s="114"/>
      <c r="L596" s="114"/>
      <c r="M596" s="114"/>
      <c r="N596" s="114"/>
      <c r="O596" s="114"/>
      <c r="P596" s="114"/>
      <c r="Q596" s="114"/>
      <c r="R596" s="114"/>
      <c r="S596" s="114"/>
      <c r="T596" s="114"/>
      <c r="U596" s="114"/>
      <c r="V596" s="114"/>
      <c r="W596" s="114"/>
      <c r="X596" s="114"/>
      <c r="Y596" s="114"/>
      <c r="Z596" s="115"/>
      <c r="AA596" s="115"/>
      <c r="AB596" s="115"/>
      <c r="AC596" s="115"/>
      <c r="AD596" s="115"/>
      <c r="AE596" s="115"/>
      <c r="AF596" s="124"/>
      <c r="AG596" s="115"/>
      <c r="AH596" s="115"/>
      <c r="AI596" s="115"/>
      <c r="AJ596" s="17">
        <f t="shared" si="78"/>
        <v>1.4542032163875453</v>
      </c>
      <c r="AK596" s="18">
        <f t="shared" si="79"/>
        <v>14.911308662394044</v>
      </c>
    </row>
    <row r="597" spans="2:37" x14ac:dyDescent="0.25">
      <c r="B597" s="118">
        <f t="shared" si="74"/>
        <v>45190</v>
      </c>
      <c r="C597" s="114"/>
      <c r="D597" s="114"/>
      <c r="E597" s="119"/>
      <c r="F597" s="114"/>
      <c r="G597" s="114"/>
      <c r="H597" s="114"/>
      <c r="I597" s="114"/>
      <c r="J597" s="114"/>
      <c r="K597" s="114"/>
      <c r="L597" s="114"/>
      <c r="M597" s="114"/>
      <c r="N597" s="114"/>
      <c r="O597" s="114"/>
      <c r="P597" s="114"/>
      <c r="Q597" s="114"/>
      <c r="R597" s="114"/>
      <c r="S597" s="114"/>
      <c r="T597" s="114"/>
      <c r="U597" s="114"/>
      <c r="V597" s="114"/>
      <c r="W597" s="114"/>
      <c r="X597" s="114"/>
      <c r="Y597" s="114"/>
      <c r="Z597" s="115"/>
      <c r="AA597" s="115"/>
      <c r="AB597" s="115"/>
      <c r="AC597" s="115"/>
      <c r="AD597" s="115"/>
      <c r="AE597" s="115"/>
      <c r="AF597" s="124"/>
      <c r="AG597" s="115"/>
      <c r="AH597" s="115"/>
      <c r="AI597" s="115"/>
      <c r="AJ597" s="17">
        <f t="shared" si="78"/>
        <v>1.437354969198223</v>
      </c>
      <c r="AK597" s="18">
        <f t="shared" si="79"/>
        <v>14.876247834337098</v>
      </c>
    </row>
    <row r="598" spans="2:37" x14ac:dyDescent="0.25">
      <c r="B598" s="118">
        <f t="shared" ref="B598:B606" si="80">B597+$C$212</f>
        <v>45191</v>
      </c>
      <c r="C598" s="114"/>
      <c r="D598" s="114"/>
      <c r="E598" s="119"/>
      <c r="F598" s="114"/>
      <c r="G598" s="114"/>
      <c r="H598" s="114"/>
      <c r="I598" s="114"/>
      <c r="J598" s="114"/>
      <c r="K598" s="114"/>
      <c r="L598" s="114"/>
      <c r="M598" s="114"/>
      <c r="N598" s="114"/>
      <c r="O598" s="114"/>
      <c r="P598" s="114"/>
      <c r="Q598" s="114"/>
      <c r="R598" s="114"/>
      <c r="S598" s="114"/>
      <c r="T598" s="114"/>
      <c r="U598" s="114"/>
      <c r="V598" s="114"/>
      <c r="W598" s="114"/>
      <c r="X598" s="114"/>
      <c r="Y598" s="114"/>
      <c r="Z598" s="115"/>
      <c r="AA598" s="115"/>
      <c r="AB598" s="115"/>
      <c r="AC598" s="115"/>
      <c r="AD598" s="115"/>
      <c r="AE598" s="115"/>
      <c r="AF598" s="124"/>
      <c r="AG598" s="115"/>
      <c r="AH598" s="115"/>
      <c r="AI598" s="115"/>
      <c r="AJ598" s="17">
        <f t="shared" si="78"/>
        <v>1.4207019240481711</v>
      </c>
      <c r="AK598" s="18">
        <f t="shared" si="79"/>
        <v>14.841351495946332</v>
      </c>
    </row>
    <row r="599" spans="2:37" x14ac:dyDescent="0.25">
      <c r="B599" s="118">
        <f t="shared" si="80"/>
        <v>45192</v>
      </c>
      <c r="C599" s="114"/>
      <c r="D599" s="114"/>
      <c r="E599" s="119"/>
      <c r="F599" s="114"/>
      <c r="G599" s="114"/>
      <c r="H599" s="114"/>
      <c r="I599" s="114"/>
      <c r="J599" s="114"/>
      <c r="K599" s="114"/>
      <c r="L599" s="114"/>
      <c r="M599" s="114"/>
      <c r="N599" s="114"/>
      <c r="O599" s="114"/>
      <c r="P599" s="114"/>
      <c r="Q599" s="114"/>
      <c r="R599" s="114"/>
      <c r="S599" s="114"/>
      <c r="T599" s="114"/>
      <c r="U599" s="114"/>
      <c r="V599" s="114"/>
      <c r="W599" s="114"/>
      <c r="X599" s="114"/>
      <c r="Y599" s="114"/>
      <c r="Z599" s="115"/>
      <c r="AA599" s="115"/>
      <c r="AB599" s="115"/>
      <c r="AC599" s="115"/>
      <c r="AD599" s="115"/>
      <c r="AE599" s="115"/>
      <c r="AF599" s="124"/>
      <c r="AG599" s="115"/>
      <c r="AH599" s="115"/>
      <c r="AI599" s="115"/>
      <c r="AJ599" s="17">
        <f t="shared" si="78"/>
        <v>1.4042418193468686</v>
      </c>
      <c r="AK599" s="18">
        <f t="shared" si="79"/>
        <v>14.806618492363276</v>
      </c>
    </row>
    <row r="600" spans="2:37" x14ac:dyDescent="0.25">
      <c r="B600" s="118">
        <f t="shared" si="80"/>
        <v>45193</v>
      </c>
      <c r="C600" s="114"/>
      <c r="D600" s="114"/>
      <c r="E600" s="119"/>
      <c r="F600" s="114"/>
      <c r="G600" s="114"/>
      <c r="H600" s="114"/>
      <c r="I600" s="114"/>
      <c r="J600" s="114"/>
      <c r="K600" s="114"/>
      <c r="L600" s="114"/>
      <c r="M600" s="114"/>
      <c r="N600" s="114"/>
      <c r="O600" s="114"/>
      <c r="P600" s="114"/>
      <c r="Q600" s="114"/>
      <c r="R600" s="114"/>
      <c r="S600" s="114"/>
      <c r="T600" s="114"/>
      <c r="U600" s="114"/>
      <c r="V600" s="114"/>
      <c r="W600" s="114"/>
      <c r="X600" s="114"/>
      <c r="Y600" s="114"/>
      <c r="Z600" s="115"/>
      <c r="AA600" s="115"/>
      <c r="AB600" s="115"/>
      <c r="AC600" s="115"/>
      <c r="AD600" s="115"/>
      <c r="AE600" s="115"/>
      <c r="AF600" s="124"/>
      <c r="AG600" s="115"/>
      <c r="AH600" s="115"/>
      <c r="AI600" s="115"/>
      <c r="AJ600" s="17">
        <f t="shared" si="78"/>
        <v>1.3879724197063479</v>
      </c>
      <c r="AK600" s="18">
        <f t="shared" si="79"/>
        <v>14.77204767951501</v>
      </c>
    </row>
    <row r="601" spans="2:37" x14ac:dyDescent="0.25">
      <c r="B601" s="118">
        <f t="shared" si="80"/>
        <v>45194</v>
      </c>
      <c r="C601" s="114"/>
      <c r="D601" s="114"/>
      <c r="E601" s="119"/>
      <c r="F601" s="114"/>
      <c r="G601" s="114"/>
      <c r="H601" s="114"/>
      <c r="I601" s="114"/>
      <c r="J601" s="114"/>
      <c r="K601" s="114"/>
      <c r="L601" s="114"/>
      <c r="M601" s="114"/>
      <c r="N601" s="114"/>
      <c r="O601" s="114"/>
      <c r="P601" s="114"/>
      <c r="Q601" s="114"/>
      <c r="R601" s="114"/>
      <c r="S601" s="114"/>
      <c r="T601" s="114"/>
      <c r="U601" s="114"/>
      <c r="V601" s="114"/>
      <c r="W601" s="114"/>
      <c r="X601" s="114"/>
      <c r="Y601" s="114"/>
      <c r="Z601" s="115"/>
      <c r="AA601" s="115"/>
      <c r="AB601" s="115"/>
      <c r="AC601" s="115"/>
      <c r="AD601" s="115"/>
      <c r="AE601" s="115"/>
      <c r="AF601" s="124"/>
      <c r="AG601" s="115"/>
      <c r="AH601" s="115"/>
      <c r="AI601" s="115"/>
      <c r="AJ601" s="17">
        <f t="shared" si="78"/>
        <v>1.3718915156376124</v>
      </c>
      <c r="AK601" s="18">
        <f t="shared" si="79"/>
        <v>14.737637923988556</v>
      </c>
    </row>
    <row r="602" spans="2:37" x14ac:dyDescent="0.25">
      <c r="B602" s="118">
        <f t="shared" si="80"/>
        <v>45195</v>
      </c>
      <c r="C602" s="114"/>
      <c r="D602" s="114"/>
      <c r="E602" s="119"/>
      <c r="F602" s="114"/>
      <c r="G602" s="114"/>
      <c r="H602" s="114"/>
      <c r="I602" s="114"/>
      <c r="J602" s="114"/>
      <c r="K602" s="114"/>
      <c r="L602" s="114"/>
      <c r="M602" s="114"/>
      <c r="N602" s="114"/>
      <c r="O602" s="114"/>
      <c r="P602" s="114"/>
      <c r="Q602" s="114"/>
      <c r="R602" s="114"/>
      <c r="S602" s="114"/>
      <c r="T602" s="114"/>
      <c r="U602" s="114"/>
      <c r="V602" s="114"/>
      <c r="W602" s="114"/>
      <c r="X602" s="114"/>
      <c r="Y602" s="114"/>
      <c r="Z602" s="115"/>
      <c r="AA602" s="115"/>
      <c r="AB602" s="115"/>
      <c r="AC602" s="115"/>
      <c r="AD602" s="115"/>
      <c r="AE602" s="115"/>
      <c r="AF602" s="124"/>
      <c r="AG602" s="115"/>
      <c r="AH602" s="115"/>
      <c r="AI602" s="115"/>
      <c r="AJ602" s="17">
        <f t="shared" si="78"/>
        <v>1.3559969232505766</v>
      </c>
      <c r="AK602" s="18">
        <f t="shared" si="79"/>
        <v>14.703388102906997</v>
      </c>
    </row>
    <row r="603" spans="2:37" x14ac:dyDescent="0.25">
      <c r="B603" s="118">
        <f t="shared" si="80"/>
        <v>45196</v>
      </c>
      <c r="C603" s="114"/>
      <c r="D603" s="114"/>
      <c r="E603" s="119"/>
      <c r="F603" s="114"/>
      <c r="G603" s="114"/>
      <c r="H603" s="114"/>
      <c r="I603" s="114"/>
      <c r="J603" s="114"/>
      <c r="K603" s="114"/>
      <c r="L603" s="114"/>
      <c r="M603" s="114"/>
      <c r="N603" s="114"/>
      <c r="O603" s="114"/>
      <c r="P603" s="114"/>
      <c r="Q603" s="114"/>
      <c r="R603" s="114"/>
      <c r="S603" s="114"/>
      <c r="T603" s="114"/>
      <c r="U603" s="114"/>
      <c r="V603" s="114"/>
      <c r="W603" s="114"/>
      <c r="X603" s="114"/>
      <c r="Y603" s="114"/>
      <c r="Z603" s="115"/>
      <c r="AA603" s="115"/>
      <c r="AB603" s="115"/>
      <c r="AC603" s="115"/>
      <c r="AD603" s="115"/>
      <c r="AE603" s="115"/>
      <c r="AF603" s="124"/>
      <c r="AG603" s="115"/>
      <c r="AH603" s="115"/>
      <c r="AI603" s="115"/>
      <c r="AJ603" s="17">
        <f t="shared" si="78"/>
        <v>1.3402864839574784</v>
      </c>
      <c r="AK603" s="18">
        <f t="shared" si="79"/>
        <v>14.669297103807351</v>
      </c>
    </row>
    <row r="604" spans="2:37" x14ac:dyDescent="0.25">
      <c r="B604" s="118">
        <f t="shared" si="80"/>
        <v>45197</v>
      </c>
      <c r="C604" s="114"/>
      <c r="D604" s="114"/>
      <c r="E604" s="119"/>
      <c r="F604" s="114"/>
      <c r="G604" s="114"/>
      <c r="H604" s="114"/>
      <c r="I604" s="114"/>
      <c r="J604" s="114"/>
      <c r="K604" s="114"/>
      <c r="L604" s="114"/>
      <c r="M604" s="114"/>
      <c r="N604" s="114"/>
      <c r="O604" s="114"/>
      <c r="P604" s="114"/>
      <c r="Q604" s="114"/>
      <c r="R604" s="114"/>
      <c r="S604" s="114"/>
      <c r="T604" s="114"/>
      <c r="U604" s="114"/>
      <c r="V604" s="114"/>
      <c r="W604" s="114"/>
      <c r="X604" s="114"/>
      <c r="Y604" s="114"/>
      <c r="Z604" s="115"/>
      <c r="AA604" s="115"/>
      <c r="AB604" s="115"/>
      <c r="AC604" s="115"/>
      <c r="AD604" s="115"/>
      <c r="AE604" s="115"/>
      <c r="AF604" s="124"/>
      <c r="AG604" s="115"/>
      <c r="AH604" s="115"/>
      <c r="AI604" s="115"/>
      <c r="AJ604" s="17">
        <f t="shared" si="78"/>
        <v>1.3247580641797261</v>
      </c>
      <c r="AK604" s="18">
        <f t="shared" si="79"/>
        <v>14.635363824520105</v>
      </c>
    </row>
    <row r="605" spans="2:37" x14ac:dyDescent="0.25">
      <c r="B605" s="118">
        <f t="shared" si="80"/>
        <v>45198</v>
      </c>
      <c r="C605" s="114"/>
      <c r="D605" s="114"/>
      <c r="E605" s="119"/>
      <c r="F605" s="114"/>
      <c r="G605" s="114"/>
      <c r="H605" s="114"/>
      <c r="I605" s="114"/>
      <c r="J605" s="114"/>
      <c r="K605" s="114"/>
      <c r="L605" s="114"/>
      <c r="M605" s="114"/>
      <c r="N605" s="114"/>
      <c r="O605" s="114"/>
      <c r="P605" s="114"/>
      <c r="Q605" s="114"/>
      <c r="R605" s="114"/>
      <c r="S605" s="114"/>
      <c r="T605" s="114"/>
      <c r="U605" s="114"/>
      <c r="V605" s="114"/>
      <c r="W605" s="114"/>
      <c r="X605" s="114"/>
      <c r="Y605" s="114"/>
      <c r="Z605" s="115"/>
      <c r="AA605" s="115"/>
      <c r="AB605" s="115"/>
      <c r="AC605" s="115"/>
      <c r="AD605" s="115"/>
      <c r="AE605" s="115"/>
      <c r="AF605" s="124"/>
      <c r="AG605" s="115"/>
      <c r="AH605" s="115"/>
      <c r="AI605" s="115"/>
      <c r="AJ605" s="17">
        <f t="shared" si="78"/>
        <v>1.3094095550581508</v>
      </c>
      <c r="AK605" s="18">
        <f t="shared" si="79"/>
        <v>14.601587173050447</v>
      </c>
    </row>
    <row r="606" spans="2:37" x14ac:dyDescent="0.25">
      <c r="B606" s="118">
        <f t="shared" si="80"/>
        <v>45199</v>
      </c>
      <c r="C606" s="114"/>
      <c r="D606" s="114"/>
      <c r="E606" s="119"/>
      <c r="F606" s="114"/>
      <c r="G606" s="114"/>
      <c r="H606" s="114"/>
      <c r="I606" s="114"/>
      <c r="J606" s="114"/>
      <c r="K606" s="114"/>
      <c r="L606" s="114"/>
      <c r="M606" s="114"/>
      <c r="N606" s="114"/>
      <c r="O606" s="114"/>
      <c r="P606" s="114"/>
      <c r="Q606" s="114"/>
      <c r="R606" s="114"/>
      <c r="S606" s="114"/>
      <c r="T606" s="114"/>
      <c r="U606" s="114"/>
      <c r="V606" s="114"/>
      <c r="W606" s="114"/>
      <c r="X606" s="114"/>
      <c r="Y606" s="114"/>
      <c r="Z606" s="115"/>
      <c r="AA606" s="115"/>
      <c r="AB606" s="115"/>
      <c r="AC606" s="115"/>
      <c r="AD606" s="115"/>
      <c r="AE606" s="115"/>
      <c r="AF606" s="124"/>
      <c r="AG606" s="115"/>
      <c r="AH606" s="115"/>
      <c r="AI606" s="115"/>
      <c r="AJ606" s="17">
        <f t="shared" si="78"/>
        <v>1.2942388721666056</v>
      </c>
      <c r="AK606" s="18">
        <f t="shared" si="79"/>
        <v>14.567966067461116</v>
      </c>
    </row>
    <row r="607" spans="2:37" x14ac:dyDescent="0.25">
      <c r="B607" s="118">
        <f>B606+$C$607</f>
        <v>45289</v>
      </c>
      <c r="C607" s="114">
        <v>90</v>
      </c>
      <c r="D607" s="114"/>
      <c r="E607" s="119"/>
      <c r="F607" s="114"/>
      <c r="G607" s="114"/>
      <c r="H607" s="114"/>
      <c r="I607" s="114"/>
      <c r="J607" s="114"/>
      <c r="K607" s="114"/>
      <c r="L607" s="114"/>
      <c r="M607" s="114"/>
      <c r="N607" s="114"/>
      <c r="O607" s="114"/>
      <c r="P607" s="114"/>
      <c r="Q607" s="114"/>
      <c r="R607" s="114"/>
      <c r="S607" s="114"/>
      <c r="T607" s="114"/>
      <c r="U607" s="114"/>
      <c r="V607" s="114"/>
      <c r="W607" s="114"/>
      <c r="X607" s="114"/>
      <c r="Y607" s="114"/>
      <c r="Z607" s="115"/>
      <c r="AA607" s="115"/>
      <c r="AB607" s="115"/>
      <c r="AC607" s="115"/>
      <c r="AD607" s="115"/>
      <c r="AE607" s="115"/>
      <c r="AF607" s="124"/>
      <c r="AG607" s="115"/>
      <c r="AH607" s="115"/>
      <c r="AI607" s="115"/>
      <c r="AJ607" s="17">
        <f t="shared" si="78"/>
        <v>0.4534386006367776</v>
      </c>
      <c r="AK607" s="18">
        <f t="shared" si="79"/>
        <v>12.067257821649655</v>
      </c>
    </row>
    <row r="608" spans="2:37" x14ac:dyDescent="0.25">
      <c r="B608" s="118">
        <f>B607+$C$607</f>
        <v>45379</v>
      </c>
      <c r="C608" s="114"/>
      <c r="D608" s="114"/>
      <c r="E608" s="119"/>
      <c r="F608" s="114"/>
      <c r="G608" s="114"/>
      <c r="H608" s="114"/>
      <c r="I608" s="114"/>
      <c r="J608" s="114"/>
      <c r="K608" s="114"/>
      <c r="L608" s="114"/>
      <c r="M608" s="114"/>
      <c r="N608" s="114"/>
      <c r="O608" s="114"/>
      <c r="P608" s="114"/>
      <c r="Q608" s="114"/>
      <c r="R608" s="114"/>
      <c r="S608" s="114"/>
      <c r="T608" s="114"/>
      <c r="U608" s="114"/>
      <c r="V608" s="114"/>
      <c r="W608" s="114"/>
      <c r="X608" s="114"/>
      <c r="Y608" s="114"/>
      <c r="Z608" s="115"/>
      <c r="AA608" s="115"/>
      <c r="AB608" s="115"/>
      <c r="AC608" s="115"/>
      <c r="AD608" s="115"/>
      <c r="AE608" s="115"/>
      <c r="AF608" s="124"/>
      <c r="AG608" s="115"/>
      <c r="AH608" s="115"/>
      <c r="AI608" s="115"/>
      <c r="AJ608" s="17">
        <f t="shared" si="78"/>
        <v>0.15886291856096518</v>
      </c>
      <c r="AK608" s="18">
        <f t="shared" si="79"/>
        <v>10.299300299871483</v>
      </c>
    </row>
    <row r="609" spans="2:37" x14ac:dyDescent="0.25">
      <c r="B609" s="118">
        <f t="shared" ref="B609:B627" si="81">B608+$C$607</f>
        <v>45469</v>
      </c>
      <c r="C609" s="114"/>
      <c r="D609" s="114"/>
      <c r="E609" s="119"/>
      <c r="F609" s="114"/>
      <c r="G609" s="114"/>
      <c r="H609" s="114"/>
      <c r="I609" s="114"/>
      <c r="J609" s="114"/>
      <c r="K609" s="114"/>
      <c r="L609" s="114"/>
      <c r="M609" s="114"/>
      <c r="N609" s="114"/>
      <c r="O609" s="114"/>
      <c r="P609" s="114"/>
      <c r="Q609" s="114"/>
      <c r="R609" s="114"/>
      <c r="S609" s="114"/>
      <c r="T609" s="114"/>
      <c r="U609" s="114"/>
      <c r="V609" s="114"/>
      <c r="W609" s="114"/>
      <c r="X609" s="114"/>
      <c r="Y609" s="114"/>
      <c r="Z609" s="115"/>
      <c r="AA609" s="115"/>
      <c r="AB609" s="115"/>
      <c r="AC609" s="115"/>
      <c r="AD609" s="115"/>
      <c r="AE609" s="115"/>
      <c r="AF609" s="124"/>
      <c r="AG609" s="115"/>
      <c r="AH609" s="115"/>
      <c r="AI609" s="115"/>
      <c r="AJ609" s="17">
        <f t="shared" si="78"/>
        <v>5.5657870455374098E-2</v>
      </c>
      <c r="AK609" s="18">
        <f t="shared" si="79"/>
        <v>8.9831859509278846</v>
      </c>
    </row>
    <row r="610" spans="2:37" x14ac:dyDescent="0.25">
      <c r="B610" s="118">
        <f t="shared" si="81"/>
        <v>45559</v>
      </c>
      <c r="C610" s="114"/>
      <c r="D610" s="114"/>
      <c r="E610" s="119"/>
      <c r="F610" s="114"/>
      <c r="G610" s="114"/>
      <c r="H610" s="114"/>
      <c r="I610" s="114"/>
      <c r="J610" s="114"/>
      <c r="K610" s="114"/>
      <c r="L610" s="114"/>
      <c r="M610" s="114"/>
      <c r="N610" s="114"/>
      <c r="O610" s="114"/>
      <c r="P610" s="114"/>
      <c r="Q610" s="114"/>
      <c r="R610" s="114"/>
      <c r="S610" s="114"/>
      <c r="T610" s="114"/>
      <c r="U610" s="114"/>
      <c r="V610" s="114"/>
      <c r="W610" s="114"/>
      <c r="X610" s="114"/>
      <c r="Y610" s="114"/>
      <c r="Z610" s="115"/>
      <c r="AA610" s="115"/>
      <c r="AB610" s="115"/>
      <c r="AC610" s="115"/>
      <c r="AD610" s="115"/>
      <c r="AE610" s="115"/>
      <c r="AF610" s="124"/>
      <c r="AG610" s="115"/>
      <c r="AH610" s="115"/>
      <c r="AI610" s="115"/>
      <c r="AJ610" s="17">
        <f t="shared" si="78"/>
        <v>1.9499821428991277E-2</v>
      </c>
      <c r="AK610" s="18">
        <f t="shared" si="79"/>
        <v>7.965323025952511</v>
      </c>
    </row>
    <row r="611" spans="2:37" x14ac:dyDescent="0.25">
      <c r="B611" s="118">
        <f t="shared" si="81"/>
        <v>45649</v>
      </c>
      <c r="C611" s="114"/>
      <c r="D611" s="114"/>
      <c r="E611" s="119"/>
      <c r="F611" s="114"/>
      <c r="G611" s="114"/>
      <c r="H611" s="114"/>
      <c r="I611" s="114"/>
      <c r="J611" s="114"/>
      <c r="K611" s="114"/>
      <c r="L611" s="114"/>
      <c r="M611" s="114"/>
      <c r="N611" s="114"/>
      <c r="O611" s="114"/>
      <c r="P611" s="114"/>
      <c r="Q611" s="114"/>
      <c r="R611" s="114"/>
      <c r="S611" s="114"/>
      <c r="T611" s="114"/>
      <c r="U611" s="114"/>
      <c r="V611" s="114"/>
      <c r="W611" s="114"/>
      <c r="X611" s="114"/>
      <c r="Y611" s="114"/>
      <c r="Z611" s="115"/>
      <c r="AA611" s="115"/>
      <c r="AB611" s="115"/>
      <c r="AC611" s="115"/>
      <c r="AD611" s="115"/>
      <c r="AE611" s="115"/>
      <c r="AF611" s="124"/>
      <c r="AG611" s="115"/>
      <c r="AH611" s="115"/>
      <c r="AI611" s="115"/>
      <c r="AJ611" s="17">
        <f t="shared" si="78"/>
        <v>6.8317927482946308E-3</v>
      </c>
      <c r="AK611" s="18">
        <f t="shared" si="79"/>
        <v>7.1546473564130526</v>
      </c>
    </row>
    <row r="612" spans="2:37" x14ac:dyDescent="0.25">
      <c r="B612" s="118">
        <f>B611+$C$607</f>
        <v>45739</v>
      </c>
      <c r="C612" s="114"/>
      <c r="D612" s="114"/>
      <c r="E612" s="119"/>
      <c r="F612" s="114"/>
      <c r="G612" s="114"/>
      <c r="H612" s="114"/>
      <c r="I612" s="114"/>
      <c r="J612" s="114"/>
      <c r="K612" s="114"/>
      <c r="L612" s="114"/>
      <c r="M612" s="114"/>
      <c r="N612" s="114"/>
      <c r="O612" s="114"/>
      <c r="P612" s="114"/>
      <c r="Q612" s="114"/>
      <c r="R612" s="114"/>
      <c r="S612" s="114"/>
      <c r="T612" s="114"/>
      <c r="U612" s="114"/>
      <c r="V612" s="114"/>
      <c r="W612" s="114"/>
      <c r="X612" s="114"/>
      <c r="Y612" s="114"/>
      <c r="Z612" s="115"/>
      <c r="AA612" s="115"/>
      <c r="AB612" s="115"/>
      <c r="AC612" s="115"/>
      <c r="AD612" s="115"/>
      <c r="AE612" s="115"/>
      <c r="AF612" s="124"/>
      <c r="AG612" s="115"/>
      <c r="AH612" s="115"/>
      <c r="AI612" s="115"/>
      <c r="AJ612" s="17">
        <f t="shared" si="78"/>
        <v>2.3935292087475077E-3</v>
      </c>
      <c r="AK612" s="18">
        <f t="shared" si="79"/>
        <v>6.4937426847933724</v>
      </c>
    </row>
    <row r="613" spans="2:37" x14ac:dyDescent="0.25">
      <c r="B613" s="118">
        <f t="shared" si="81"/>
        <v>45829</v>
      </c>
      <c r="C613" s="114"/>
      <c r="D613" s="114"/>
      <c r="E613" s="119"/>
      <c r="F613" s="114"/>
      <c r="G613" s="114"/>
      <c r="H613" s="114"/>
      <c r="I613" s="114"/>
      <c r="J613" s="114"/>
      <c r="K613" s="114"/>
      <c r="L613" s="114"/>
      <c r="M613" s="114"/>
      <c r="N613" s="114"/>
      <c r="O613" s="114"/>
      <c r="P613" s="114"/>
      <c r="Q613" s="114"/>
      <c r="R613" s="114"/>
      <c r="S613" s="114"/>
      <c r="T613" s="114"/>
      <c r="U613" s="114"/>
      <c r="V613" s="114"/>
      <c r="W613" s="114"/>
      <c r="X613" s="114"/>
      <c r="Y613" s="114"/>
      <c r="Z613" s="115"/>
      <c r="AA613" s="115"/>
      <c r="AB613" s="115"/>
      <c r="AC613" s="115"/>
      <c r="AD613" s="115"/>
      <c r="AE613" s="115"/>
      <c r="AF613" s="124"/>
      <c r="AG613" s="115"/>
      <c r="AH613" s="115"/>
      <c r="AI613" s="115"/>
      <c r="AJ613" s="17">
        <f t="shared" si="78"/>
        <v>8.3857667880184942E-4</v>
      </c>
      <c r="AK613" s="18">
        <f t="shared" si="79"/>
        <v>5.9446138630182137</v>
      </c>
    </row>
    <row r="614" spans="2:37" x14ac:dyDescent="0.25">
      <c r="B614" s="118">
        <f t="shared" si="81"/>
        <v>45919</v>
      </c>
      <c r="C614" s="114"/>
      <c r="D614" s="114"/>
      <c r="E614" s="119"/>
      <c r="F614" s="114"/>
      <c r="G614" s="114"/>
      <c r="H614" s="114"/>
      <c r="I614" s="114"/>
      <c r="J614" s="114"/>
      <c r="K614" s="114"/>
      <c r="L614" s="114"/>
      <c r="M614" s="114"/>
      <c r="N614" s="114"/>
      <c r="O614" s="114"/>
      <c r="P614" s="114"/>
      <c r="Q614" s="114"/>
      <c r="R614" s="114"/>
      <c r="S614" s="114"/>
      <c r="T614" s="114"/>
      <c r="U614" s="114"/>
      <c r="V614" s="114"/>
      <c r="W614" s="114"/>
      <c r="X614" s="114"/>
      <c r="Y614" s="114"/>
      <c r="Z614" s="115"/>
      <c r="AA614" s="115"/>
      <c r="AB614" s="115"/>
      <c r="AC614" s="115"/>
      <c r="AD614" s="115"/>
      <c r="AE614" s="115"/>
      <c r="AF614" s="124"/>
      <c r="AG614" s="115"/>
      <c r="AH614" s="115"/>
      <c r="AI614" s="115"/>
      <c r="AJ614" s="17">
        <f t="shared" si="78"/>
        <v>2.9379664290719816E-4</v>
      </c>
      <c r="AK614" s="18">
        <f t="shared" si="79"/>
        <v>5.481115586290751</v>
      </c>
    </row>
    <row r="615" spans="2:37" x14ac:dyDescent="0.25">
      <c r="B615" s="118">
        <f t="shared" si="81"/>
        <v>46009</v>
      </c>
      <c r="C615" s="114"/>
      <c r="D615" s="114"/>
      <c r="E615" s="119"/>
      <c r="F615" s="114"/>
      <c r="G615" s="114"/>
      <c r="H615" s="114"/>
      <c r="I615" s="114"/>
      <c r="J615" s="114"/>
      <c r="K615" s="114"/>
      <c r="L615" s="114"/>
      <c r="M615" s="114"/>
      <c r="N615" s="114"/>
      <c r="O615" s="114"/>
      <c r="P615" s="114"/>
      <c r="Q615" s="114"/>
      <c r="R615" s="114"/>
      <c r="S615" s="114"/>
      <c r="T615" s="114"/>
      <c r="U615" s="114"/>
      <c r="V615" s="114"/>
      <c r="W615" s="114"/>
      <c r="X615" s="114"/>
      <c r="Y615" s="114"/>
      <c r="Z615" s="115"/>
      <c r="AA615" s="115"/>
      <c r="AB615" s="115"/>
      <c r="AC615" s="115"/>
      <c r="AD615" s="115"/>
      <c r="AE615" s="115"/>
      <c r="AF615" s="124"/>
      <c r="AG615" s="115"/>
      <c r="AH615" s="115"/>
      <c r="AI615" s="115"/>
      <c r="AJ615" s="17">
        <f t="shared" si="78"/>
        <v>1.0293211052192375E-4</v>
      </c>
      <c r="AK615" s="18">
        <f t="shared" si="79"/>
        <v>5.0846669016566786</v>
      </c>
    </row>
    <row r="616" spans="2:37" x14ac:dyDescent="0.25">
      <c r="B616" s="118">
        <f t="shared" si="81"/>
        <v>46099</v>
      </c>
      <c r="C616" s="114"/>
      <c r="D616" s="114"/>
      <c r="E616" s="119"/>
      <c r="F616" s="114"/>
      <c r="G616" s="114"/>
      <c r="H616" s="114"/>
      <c r="I616" s="114"/>
      <c r="J616" s="114"/>
      <c r="K616" s="114"/>
      <c r="L616" s="114"/>
      <c r="M616" s="114"/>
      <c r="N616" s="114"/>
      <c r="O616" s="114"/>
      <c r="P616" s="114"/>
      <c r="Q616" s="114"/>
      <c r="R616" s="114"/>
      <c r="S616" s="114"/>
      <c r="T616" s="114"/>
      <c r="U616" s="114"/>
      <c r="V616" s="114"/>
      <c r="W616" s="114"/>
      <c r="X616" s="114"/>
      <c r="Y616" s="114"/>
      <c r="Z616" s="115"/>
      <c r="AA616" s="115"/>
      <c r="AB616" s="115"/>
      <c r="AC616" s="115"/>
      <c r="AD616" s="115"/>
      <c r="AE616" s="115"/>
      <c r="AF616" s="124"/>
      <c r="AG616" s="115"/>
      <c r="AH616" s="115"/>
      <c r="AI616" s="115"/>
      <c r="AJ616" s="17">
        <f t="shared" si="78"/>
        <v>3.6062424919688975E-5</v>
      </c>
      <c r="AK616" s="18">
        <f t="shared" si="79"/>
        <v>4.7417000854644655</v>
      </c>
    </row>
    <row r="617" spans="2:37" x14ac:dyDescent="0.25">
      <c r="B617" s="118">
        <f t="shared" si="81"/>
        <v>46189</v>
      </c>
      <c r="C617" s="114"/>
      <c r="D617" s="114"/>
      <c r="E617" s="119"/>
      <c r="F617" s="114"/>
      <c r="G617" s="114"/>
      <c r="H617" s="114"/>
      <c r="I617" s="114"/>
      <c r="J617" s="114"/>
      <c r="K617" s="114"/>
      <c r="L617" s="114"/>
      <c r="M617" s="114"/>
      <c r="N617" s="114"/>
      <c r="O617" s="114"/>
      <c r="P617" s="114"/>
      <c r="Q617" s="114"/>
      <c r="R617" s="114"/>
      <c r="S617" s="114"/>
      <c r="T617" s="114"/>
      <c r="U617" s="114"/>
      <c r="V617" s="114"/>
      <c r="W617" s="114"/>
      <c r="X617" s="114"/>
      <c r="Y617" s="114"/>
      <c r="Z617" s="115"/>
      <c r="AA617" s="115"/>
      <c r="AB617" s="115"/>
      <c r="AC617" s="115"/>
      <c r="AD617" s="115"/>
      <c r="AE617" s="115"/>
      <c r="AF617" s="124"/>
      <c r="AG617" s="115"/>
      <c r="AH617" s="115"/>
      <c r="AI617" s="115"/>
      <c r="AJ617" s="17">
        <f t="shared" si="78"/>
        <v>1.263452662627772E-5</v>
      </c>
      <c r="AK617" s="18">
        <f t="shared" si="79"/>
        <v>4.4420767383137267</v>
      </c>
    </row>
    <row r="618" spans="2:37" x14ac:dyDescent="0.25">
      <c r="B618" s="118">
        <f t="shared" si="81"/>
        <v>46279</v>
      </c>
      <c r="C618" s="114"/>
      <c r="D618" s="114"/>
      <c r="E618" s="119"/>
      <c r="F618" s="114"/>
      <c r="G618" s="114"/>
      <c r="H618" s="114"/>
      <c r="I618" s="114"/>
      <c r="J618" s="114"/>
      <c r="K618" s="114"/>
      <c r="L618" s="114"/>
      <c r="M618" s="114"/>
      <c r="N618" s="114"/>
      <c r="O618" s="114"/>
      <c r="P618" s="114"/>
      <c r="Q618" s="114"/>
      <c r="R618" s="114"/>
      <c r="S618" s="114"/>
      <c r="T618" s="114"/>
      <c r="U618" s="114"/>
      <c r="V618" s="114"/>
      <c r="W618" s="114"/>
      <c r="X618" s="114"/>
      <c r="Y618" s="114"/>
      <c r="Z618" s="115"/>
      <c r="AA618" s="115"/>
      <c r="AB618" s="115"/>
      <c r="AC618" s="115"/>
      <c r="AD618" s="115"/>
      <c r="AE618" s="115"/>
      <c r="AF618" s="124"/>
      <c r="AG618" s="115"/>
      <c r="AH618" s="115"/>
      <c r="AI618" s="115"/>
      <c r="AJ618" s="17">
        <f t="shared" si="78"/>
        <v>4.4265260427056633E-6</v>
      </c>
      <c r="AK618" s="18">
        <f t="shared" si="79"/>
        <v>4.1780687018478817</v>
      </c>
    </row>
    <row r="619" spans="2:37" x14ac:dyDescent="0.25">
      <c r="B619" s="118">
        <f t="shared" si="81"/>
        <v>46369</v>
      </c>
      <c r="C619" s="114"/>
      <c r="D619" s="114"/>
      <c r="E619" s="119"/>
      <c r="F619" s="114"/>
      <c r="G619" s="114"/>
      <c r="H619" s="114"/>
      <c r="I619" s="114"/>
      <c r="J619" s="114"/>
      <c r="K619" s="114"/>
      <c r="L619" s="114"/>
      <c r="M619" s="114"/>
      <c r="N619" s="114"/>
      <c r="O619" s="114"/>
      <c r="P619" s="114"/>
      <c r="Q619" s="114"/>
      <c r="R619" s="114"/>
      <c r="S619" s="114"/>
      <c r="T619" s="114"/>
      <c r="U619" s="114"/>
      <c r="V619" s="114"/>
      <c r="W619" s="114"/>
      <c r="X619" s="114"/>
      <c r="Y619" s="114"/>
      <c r="Z619" s="115"/>
      <c r="AA619" s="115"/>
      <c r="AB619" s="115"/>
      <c r="AC619" s="115"/>
      <c r="AD619" s="115"/>
      <c r="AE619" s="115"/>
      <c r="AF619" s="124"/>
      <c r="AG619" s="115"/>
      <c r="AH619" s="115"/>
      <c r="AI619" s="115"/>
      <c r="AJ619" s="17">
        <f t="shared" si="78"/>
        <v>1.5508402796824097E-6</v>
      </c>
      <c r="AK619" s="18">
        <f t="shared" si="79"/>
        <v>3.9436819946415871</v>
      </c>
    </row>
    <row r="620" spans="2:37" x14ac:dyDescent="0.25">
      <c r="B620" s="118">
        <f t="shared" si="81"/>
        <v>46459</v>
      </c>
      <c r="C620" s="114"/>
      <c r="D620" s="114"/>
      <c r="E620" s="119"/>
      <c r="F620" s="114"/>
      <c r="G620" s="114"/>
      <c r="H620" s="114"/>
      <c r="I620" s="114"/>
      <c r="J620" s="114"/>
      <c r="K620" s="114"/>
      <c r="L620" s="114"/>
      <c r="M620" s="114"/>
      <c r="N620" s="114"/>
      <c r="O620" s="114"/>
      <c r="P620" s="114"/>
      <c r="Q620" s="114"/>
      <c r="R620" s="114"/>
      <c r="S620" s="114"/>
      <c r="T620" s="114"/>
      <c r="U620" s="114"/>
      <c r="V620" s="114"/>
      <c r="W620" s="114"/>
      <c r="X620" s="114"/>
      <c r="Y620" s="114"/>
      <c r="Z620" s="115"/>
      <c r="AA620" s="115"/>
      <c r="AB620" s="115"/>
      <c r="AC620" s="115"/>
      <c r="AD620" s="115"/>
      <c r="AE620" s="115"/>
      <c r="AF620" s="124"/>
      <c r="AG620" s="115"/>
      <c r="AH620" s="115"/>
      <c r="AI620" s="115"/>
      <c r="AJ620" s="17">
        <f t="shared" si="78"/>
        <v>5.4333930262281295E-7</v>
      </c>
      <c r="AK620" s="18">
        <f t="shared" si="79"/>
        <v>3.7341962205539727</v>
      </c>
    </row>
    <row r="621" spans="2:37" x14ac:dyDescent="0.25">
      <c r="B621" s="118">
        <f t="shared" si="81"/>
        <v>46549</v>
      </c>
      <c r="C621" s="114"/>
      <c r="D621" s="114"/>
      <c r="E621" s="119"/>
      <c r="F621" s="114"/>
      <c r="G621" s="114"/>
      <c r="H621" s="114"/>
      <c r="I621" s="114"/>
      <c r="J621" s="114"/>
      <c r="K621" s="114"/>
      <c r="L621" s="114"/>
      <c r="M621" s="114"/>
      <c r="N621" s="114"/>
      <c r="O621" s="114"/>
      <c r="P621" s="114"/>
      <c r="Q621" s="114"/>
      <c r="R621" s="114"/>
      <c r="S621" s="114"/>
      <c r="T621" s="114"/>
      <c r="U621" s="114"/>
      <c r="V621" s="114"/>
      <c r="W621" s="114"/>
      <c r="X621" s="114"/>
      <c r="Y621" s="114"/>
      <c r="Z621" s="115"/>
      <c r="AA621" s="115"/>
      <c r="AB621" s="115"/>
      <c r="AC621" s="115"/>
      <c r="AD621" s="115"/>
      <c r="AE621" s="115"/>
      <c r="AF621" s="124"/>
      <c r="AG621" s="115"/>
      <c r="AH621" s="115"/>
      <c r="AI621" s="115"/>
      <c r="AJ621" s="17">
        <f t="shared" si="78"/>
        <v>1.9035976924400116E-7</v>
      </c>
      <c r="AK621" s="18">
        <f t="shared" si="79"/>
        <v>3.5458433705324213</v>
      </c>
    </row>
    <row r="622" spans="2:37" x14ac:dyDescent="0.25">
      <c r="B622" s="118">
        <f t="shared" si="81"/>
        <v>46639</v>
      </c>
      <c r="C622" s="114"/>
      <c r="D622" s="114"/>
      <c r="E622" s="119"/>
      <c r="F622" s="114"/>
      <c r="G622" s="114"/>
      <c r="H622" s="114"/>
      <c r="I622" s="114"/>
      <c r="J622" s="114"/>
      <c r="K622" s="114"/>
      <c r="L622" s="114"/>
      <c r="M622" s="114"/>
      <c r="N622" s="114"/>
      <c r="O622" s="114"/>
      <c r="P622" s="114"/>
      <c r="Q622" s="114"/>
      <c r="R622" s="114"/>
      <c r="S622" s="114"/>
      <c r="T622" s="114"/>
      <c r="U622" s="114"/>
      <c r="V622" s="114"/>
      <c r="W622" s="114"/>
      <c r="X622" s="114"/>
      <c r="Y622" s="114"/>
      <c r="Z622" s="115"/>
      <c r="AA622" s="115"/>
      <c r="AB622" s="115"/>
      <c r="AC622" s="115"/>
      <c r="AD622" s="115"/>
      <c r="AE622" s="115"/>
      <c r="AF622" s="124"/>
      <c r="AG622" s="115"/>
      <c r="AH622" s="115"/>
      <c r="AI622" s="115"/>
      <c r="AJ622" s="17">
        <f t="shared" si="78"/>
        <v>6.6692841051082432E-8</v>
      </c>
      <c r="AK622" s="18">
        <f t="shared" si="79"/>
        <v>3.375579164131604</v>
      </c>
    </row>
    <row r="623" spans="2:37" x14ac:dyDescent="0.25">
      <c r="B623" s="118">
        <f t="shared" si="81"/>
        <v>46729</v>
      </c>
      <c r="C623" s="114"/>
      <c r="D623" s="114"/>
      <c r="E623" s="119"/>
      <c r="F623" s="114"/>
      <c r="G623" s="114"/>
      <c r="H623" s="114"/>
      <c r="I623" s="114"/>
      <c r="J623" s="114"/>
      <c r="K623" s="114"/>
      <c r="L623" s="114"/>
      <c r="M623" s="114"/>
      <c r="N623" s="114"/>
      <c r="O623" s="114"/>
      <c r="P623" s="114"/>
      <c r="Q623" s="114"/>
      <c r="R623" s="114"/>
      <c r="S623" s="114"/>
      <c r="T623" s="114"/>
      <c r="U623" s="114"/>
      <c r="V623" s="114"/>
      <c r="W623" s="114"/>
      <c r="X623" s="114"/>
      <c r="Y623" s="114"/>
      <c r="Z623" s="115"/>
      <c r="AA623" s="115"/>
      <c r="AB623" s="115"/>
      <c r="AC623" s="115"/>
      <c r="AD623" s="115"/>
      <c r="AE623" s="115"/>
      <c r="AF623" s="124"/>
      <c r="AG623" s="115"/>
      <c r="AH623" s="115"/>
      <c r="AI623" s="115"/>
      <c r="AJ623" s="116"/>
      <c r="AK623" s="117"/>
    </row>
    <row r="624" spans="2:37" x14ac:dyDescent="0.25">
      <c r="B624" s="118">
        <f t="shared" si="81"/>
        <v>46819</v>
      </c>
      <c r="C624" s="114"/>
      <c r="D624" s="114"/>
      <c r="E624" s="119"/>
      <c r="F624" s="114"/>
      <c r="G624" s="114"/>
      <c r="H624" s="114"/>
      <c r="I624" s="114"/>
      <c r="J624" s="114"/>
      <c r="K624" s="114"/>
      <c r="L624" s="114"/>
      <c r="M624" s="114"/>
      <c r="N624" s="114"/>
      <c r="O624" s="114"/>
      <c r="P624" s="114"/>
      <c r="Q624" s="114"/>
      <c r="R624" s="114"/>
      <c r="S624" s="114"/>
      <c r="T624" s="114"/>
      <c r="U624" s="114"/>
      <c r="V624" s="114"/>
      <c r="W624" s="114"/>
      <c r="X624" s="114"/>
      <c r="Y624" s="114"/>
      <c r="Z624" s="115"/>
      <c r="AA624" s="115"/>
      <c r="AB624" s="115"/>
      <c r="AC624" s="115"/>
      <c r="AD624" s="115"/>
      <c r="AE624" s="115"/>
      <c r="AF624" s="124"/>
      <c r="AG624" s="115"/>
      <c r="AH624" s="115"/>
      <c r="AI624" s="115"/>
      <c r="AJ624" s="116"/>
      <c r="AK624" s="117"/>
    </row>
    <row r="625" spans="2:37" x14ac:dyDescent="0.25">
      <c r="B625" s="118">
        <f t="shared" si="81"/>
        <v>46909</v>
      </c>
      <c r="C625" s="114"/>
      <c r="D625" s="114"/>
      <c r="E625" s="119"/>
      <c r="F625" s="114"/>
      <c r="G625" s="114"/>
      <c r="H625" s="114"/>
      <c r="I625" s="114"/>
      <c r="J625" s="114"/>
      <c r="K625" s="114"/>
      <c r="L625" s="114"/>
      <c r="M625" s="114"/>
      <c r="N625" s="114"/>
      <c r="O625" s="114"/>
      <c r="P625" s="114"/>
      <c r="Q625" s="114"/>
      <c r="R625" s="114"/>
      <c r="S625" s="114"/>
      <c r="T625" s="114"/>
      <c r="U625" s="114"/>
      <c r="V625" s="114"/>
      <c r="W625" s="114"/>
      <c r="X625" s="114"/>
      <c r="Y625" s="114"/>
      <c r="Z625" s="115"/>
      <c r="AA625" s="115"/>
      <c r="AB625" s="115"/>
      <c r="AC625" s="115"/>
      <c r="AD625" s="115"/>
      <c r="AE625" s="115"/>
      <c r="AF625" s="124"/>
      <c r="AG625" s="115"/>
      <c r="AH625" s="115"/>
      <c r="AI625" s="115"/>
      <c r="AJ625" s="116"/>
      <c r="AK625" s="117"/>
    </row>
    <row r="626" spans="2:37" x14ac:dyDescent="0.25">
      <c r="B626" s="118">
        <f t="shared" si="81"/>
        <v>46999</v>
      </c>
      <c r="C626" s="114"/>
      <c r="D626" s="114"/>
      <c r="E626" s="119"/>
      <c r="F626" s="114"/>
      <c r="G626" s="114"/>
      <c r="H626" s="114"/>
      <c r="I626" s="114"/>
      <c r="J626" s="114"/>
      <c r="K626" s="114"/>
      <c r="L626" s="114"/>
      <c r="M626" s="114"/>
      <c r="N626" s="114"/>
      <c r="O626" s="114"/>
      <c r="P626" s="114"/>
      <c r="Q626" s="114"/>
      <c r="R626" s="114"/>
      <c r="S626" s="114"/>
      <c r="T626" s="114"/>
      <c r="U626" s="114"/>
      <c r="V626" s="114"/>
      <c r="W626" s="114"/>
      <c r="X626" s="114"/>
      <c r="Y626" s="114"/>
      <c r="Z626" s="115"/>
      <c r="AA626" s="115"/>
      <c r="AB626" s="115"/>
      <c r="AC626" s="115"/>
      <c r="AD626" s="115"/>
      <c r="AE626" s="115"/>
      <c r="AF626" s="124"/>
      <c r="AG626" s="115"/>
      <c r="AH626" s="115"/>
      <c r="AI626" s="115"/>
      <c r="AJ626" s="116"/>
      <c r="AK626" s="117"/>
    </row>
    <row r="627" spans="2:37" x14ac:dyDescent="0.25">
      <c r="B627" s="118">
        <f t="shared" si="81"/>
        <v>47089</v>
      </c>
      <c r="C627" s="114"/>
      <c r="D627" s="114"/>
      <c r="E627" s="119"/>
      <c r="F627" s="114"/>
      <c r="G627" s="114"/>
      <c r="H627" s="114"/>
      <c r="I627" s="114"/>
      <c r="J627" s="114"/>
      <c r="K627" s="114"/>
      <c r="L627" s="114"/>
      <c r="M627" s="114"/>
      <c r="N627" s="114"/>
      <c r="O627" s="114"/>
      <c r="P627" s="114"/>
      <c r="Q627" s="114"/>
      <c r="R627" s="114"/>
      <c r="S627" s="114"/>
      <c r="T627" s="114"/>
      <c r="U627" s="114"/>
      <c r="V627" s="114"/>
      <c r="W627" s="114"/>
      <c r="X627" s="114"/>
      <c r="Y627" s="114"/>
      <c r="Z627" s="115"/>
      <c r="AA627" s="115"/>
      <c r="AB627" s="115"/>
      <c r="AC627" s="115"/>
      <c r="AD627" s="115"/>
      <c r="AE627" s="115"/>
      <c r="AF627" s="124"/>
      <c r="AG627" s="115"/>
      <c r="AH627" s="115"/>
      <c r="AI627" s="115"/>
      <c r="AJ627" s="116"/>
      <c r="AK627" s="117"/>
    </row>
    <row r="628" spans="2:37" x14ac:dyDescent="0.25">
      <c r="B628" s="118"/>
      <c r="C628" s="114"/>
      <c r="D628" s="114"/>
      <c r="E628" s="119"/>
      <c r="F628" s="114"/>
      <c r="G628" s="114"/>
      <c r="H628" s="114"/>
      <c r="I628" s="114"/>
      <c r="J628" s="114"/>
      <c r="K628" s="114"/>
      <c r="L628" s="114"/>
      <c r="M628" s="114"/>
      <c r="N628" s="114"/>
      <c r="O628" s="114"/>
      <c r="P628" s="114"/>
      <c r="Q628" s="114"/>
      <c r="R628" s="114"/>
      <c r="S628" s="114"/>
      <c r="T628" s="114"/>
      <c r="U628" s="114"/>
      <c r="V628" s="114"/>
      <c r="W628" s="114"/>
      <c r="X628" s="114"/>
      <c r="Y628" s="114"/>
      <c r="Z628" s="115"/>
      <c r="AA628" s="115"/>
      <c r="AB628" s="115"/>
      <c r="AC628" s="115"/>
      <c r="AD628" s="115"/>
      <c r="AE628" s="115"/>
      <c r="AF628" s="124"/>
      <c r="AG628" s="115"/>
      <c r="AH628" s="115"/>
      <c r="AI628" s="115"/>
      <c r="AJ628" s="116"/>
      <c r="AK628" s="117"/>
    </row>
    <row r="629" spans="2:37" x14ac:dyDescent="0.25">
      <c r="B629" s="118"/>
      <c r="C629" s="114"/>
      <c r="D629" s="114"/>
      <c r="E629" s="119"/>
      <c r="F629" s="114"/>
      <c r="G629" s="114"/>
      <c r="H629" s="114"/>
      <c r="I629" s="114"/>
      <c r="J629" s="114"/>
      <c r="K629" s="114"/>
      <c r="L629" s="114"/>
      <c r="M629" s="114"/>
      <c r="N629" s="114"/>
      <c r="O629" s="114"/>
      <c r="P629" s="114"/>
      <c r="Q629" s="114"/>
      <c r="R629" s="114"/>
      <c r="S629" s="114"/>
      <c r="T629" s="114"/>
      <c r="U629" s="114"/>
      <c r="V629" s="114"/>
      <c r="W629" s="114"/>
      <c r="X629" s="114"/>
      <c r="Y629" s="114"/>
      <c r="Z629" s="115"/>
      <c r="AA629" s="115"/>
      <c r="AB629" s="115"/>
      <c r="AC629" s="115"/>
      <c r="AD629" s="115"/>
      <c r="AE629" s="115"/>
      <c r="AF629" s="124"/>
      <c r="AG629" s="115"/>
      <c r="AH629" s="115"/>
      <c r="AI629" s="115"/>
      <c r="AJ629" s="116"/>
      <c r="AK629" s="117"/>
    </row>
    <row r="630" spans="2:37" x14ac:dyDescent="0.25">
      <c r="B630" s="118"/>
      <c r="C630" s="114"/>
      <c r="D630" s="114"/>
      <c r="E630" s="119"/>
      <c r="F630" s="114"/>
      <c r="G630" s="114"/>
      <c r="H630" s="114"/>
      <c r="I630" s="114"/>
      <c r="J630" s="114"/>
      <c r="K630" s="114"/>
      <c r="L630" s="114"/>
      <c r="M630" s="114"/>
      <c r="N630" s="114"/>
      <c r="O630" s="114"/>
      <c r="P630" s="114"/>
      <c r="Q630" s="114"/>
      <c r="R630" s="114"/>
      <c r="S630" s="114"/>
      <c r="T630" s="114"/>
      <c r="U630" s="114"/>
      <c r="V630" s="114"/>
      <c r="W630" s="114"/>
      <c r="X630" s="114"/>
      <c r="Y630" s="114"/>
      <c r="Z630" s="115"/>
      <c r="AA630" s="115"/>
      <c r="AB630" s="115"/>
      <c r="AC630" s="115"/>
      <c r="AD630" s="115"/>
      <c r="AE630" s="115"/>
      <c r="AF630" s="124"/>
      <c r="AG630" s="115"/>
      <c r="AH630" s="115"/>
      <c r="AI630" s="115"/>
      <c r="AJ630" s="116"/>
      <c r="AK630" s="117"/>
    </row>
    <row r="631" spans="2:37" x14ac:dyDescent="0.25">
      <c r="B631" s="118"/>
      <c r="C631" s="114"/>
      <c r="D631" s="114"/>
      <c r="E631" s="119"/>
      <c r="F631" s="114"/>
      <c r="G631" s="114"/>
      <c r="H631" s="114"/>
      <c r="I631" s="114"/>
      <c r="J631" s="114"/>
      <c r="K631" s="114"/>
      <c r="L631" s="114"/>
      <c r="M631" s="114"/>
      <c r="N631" s="114"/>
      <c r="O631" s="114"/>
      <c r="P631" s="114"/>
      <c r="Q631" s="114"/>
      <c r="R631" s="114"/>
      <c r="S631" s="114"/>
      <c r="T631" s="114"/>
      <c r="U631" s="114"/>
      <c r="V631" s="114"/>
      <c r="W631" s="114"/>
      <c r="X631" s="114"/>
      <c r="Y631" s="114"/>
      <c r="Z631" s="115"/>
      <c r="AA631" s="115"/>
      <c r="AB631" s="115"/>
      <c r="AC631" s="115"/>
      <c r="AD631" s="115"/>
      <c r="AE631" s="115"/>
      <c r="AF631" s="124"/>
      <c r="AG631" s="115"/>
      <c r="AH631" s="115"/>
      <c r="AI631" s="115"/>
      <c r="AJ631" s="116"/>
      <c r="AK631" s="117"/>
    </row>
    <row r="632" spans="2:37" x14ac:dyDescent="0.25">
      <c r="B632" s="118"/>
      <c r="C632" s="114"/>
      <c r="D632" s="114"/>
      <c r="E632" s="119"/>
      <c r="F632" s="114"/>
      <c r="G632" s="114"/>
      <c r="H632" s="114"/>
      <c r="I632" s="114"/>
      <c r="J632" s="114"/>
      <c r="K632" s="114"/>
      <c r="L632" s="114"/>
      <c r="M632" s="114"/>
      <c r="N632" s="114"/>
      <c r="O632" s="114"/>
      <c r="P632" s="114"/>
      <c r="Q632" s="114"/>
      <c r="R632" s="114"/>
      <c r="S632" s="114"/>
      <c r="T632" s="114"/>
      <c r="U632" s="114"/>
      <c r="V632" s="114"/>
      <c r="W632" s="114"/>
      <c r="X632" s="114"/>
      <c r="Y632" s="114"/>
      <c r="Z632" s="115"/>
      <c r="AA632" s="115"/>
      <c r="AB632" s="115"/>
      <c r="AC632" s="115"/>
      <c r="AD632" s="115"/>
      <c r="AE632" s="115"/>
      <c r="AF632" s="124"/>
      <c r="AG632" s="115"/>
      <c r="AH632" s="115"/>
      <c r="AI632" s="115"/>
      <c r="AJ632" s="116"/>
      <c r="AK632" s="117"/>
    </row>
    <row r="633" spans="2:37" x14ac:dyDescent="0.25">
      <c r="B633" s="118"/>
      <c r="C633" s="114"/>
      <c r="D633" s="114"/>
      <c r="E633" s="119"/>
      <c r="F633" s="114"/>
      <c r="G633" s="114"/>
      <c r="H633" s="114"/>
      <c r="I633" s="114"/>
      <c r="J633" s="114"/>
      <c r="K633" s="114"/>
      <c r="L633" s="114"/>
      <c r="M633" s="114"/>
      <c r="N633" s="114"/>
      <c r="O633" s="114"/>
      <c r="P633" s="114"/>
      <c r="Q633" s="114"/>
      <c r="R633" s="114"/>
      <c r="S633" s="114"/>
      <c r="T633" s="114"/>
      <c r="U633" s="114"/>
      <c r="V633" s="114"/>
      <c r="W633" s="114"/>
      <c r="X633" s="114"/>
      <c r="Y633" s="114"/>
      <c r="Z633" s="115"/>
      <c r="AA633" s="115"/>
      <c r="AB633" s="115"/>
      <c r="AC633" s="115"/>
      <c r="AD633" s="115"/>
      <c r="AE633" s="115"/>
      <c r="AF633" s="124"/>
      <c r="AG633" s="115"/>
      <c r="AH633" s="115"/>
      <c r="AI633" s="115"/>
      <c r="AJ633" s="116"/>
      <c r="AK633" s="117"/>
    </row>
    <row r="634" spans="2:37" x14ac:dyDescent="0.25">
      <c r="B634" s="118"/>
      <c r="C634" s="114"/>
      <c r="D634" s="114"/>
      <c r="E634" s="119"/>
      <c r="F634" s="114"/>
      <c r="G634" s="114"/>
      <c r="H634" s="114"/>
      <c r="I634" s="114"/>
      <c r="J634" s="114"/>
      <c r="K634" s="114"/>
      <c r="L634" s="114"/>
      <c r="M634" s="114"/>
      <c r="N634" s="114"/>
      <c r="O634" s="114"/>
      <c r="P634" s="114"/>
      <c r="Q634" s="114"/>
      <c r="R634" s="114"/>
      <c r="S634" s="114"/>
      <c r="T634" s="114"/>
      <c r="U634" s="114"/>
      <c r="V634" s="114"/>
      <c r="W634" s="114"/>
      <c r="X634" s="114"/>
      <c r="Y634" s="114"/>
      <c r="Z634" s="115"/>
      <c r="AA634" s="115"/>
      <c r="AB634" s="115"/>
      <c r="AC634" s="115"/>
      <c r="AD634" s="115"/>
      <c r="AE634" s="115"/>
      <c r="AF634" s="124"/>
      <c r="AG634" s="115"/>
      <c r="AH634" s="115"/>
      <c r="AI634" s="115"/>
      <c r="AJ634" s="116"/>
      <c r="AK634" s="117"/>
    </row>
    <row r="635" spans="2:37" x14ac:dyDescent="0.25">
      <c r="B635" s="118"/>
      <c r="C635" s="114"/>
      <c r="D635" s="114"/>
      <c r="E635" s="119"/>
      <c r="F635" s="114"/>
      <c r="G635" s="114"/>
      <c r="H635" s="114"/>
      <c r="I635" s="114"/>
      <c r="J635" s="114"/>
      <c r="K635" s="114"/>
      <c r="L635" s="114"/>
      <c r="M635" s="114"/>
      <c r="N635" s="114"/>
      <c r="O635" s="114"/>
      <c r="P635" s="114"/>
      <c r="Q635" s="114"/>
      <c r="R635" s="114"/>
      <c r="S635" s="114"/>
      <c r="T635" s="114"/>
      <c r="U635" s="114"/>
      <c r="V635" s="114"/>
      <c r="W635" s="114"/>
      <c r="X635" s="114"/>
      <c r="Y635" s="114"/>
      <c r="Z635" s="115"/>
      <c r="AA635" s="115"/>
      <c r="AB635" s="115"/>
      <c r="AC635" s="115"/>
      <c r="AD635" s="115"/>
      <c r="AE635" s="115"/>
      <c r="AF635" s="124"/>
      <c r="AG635" s="115"/>
      <c r="AH635" s="115"/>
      <c r="AI635" s="115"/>
      <c r="AJ635" s="116"/>
      <c r="AK635" s="117"/>
    </row>
    <row r="636" spans="2:37" x14ac:dyDescent="0.25">
      <c r="B636" s="118"/>
      <c r="C636" s="114"/>
      <c r="D636" s="114"/>
      <c r="E636" s="119"/>
      <c r="F636" s="114"/>
      <c r="G636" s="114"/>
      <c r="H636" s="114"/>
      <c r="I636" s="114"/>
      <c r="J636" s="114"/>
      <c r="K636" s="114"/>
      <c r="L636" s="114"/>
      <c r="M636" s="114"/>
      <c r="N636" s="114"/>
      <c r="O636" s="114"/>
      <c r="P636" s="114"/>
      <c r="Q636" s="114"/>
      <c r="R636" s="114"/>
      <c r="S636" s="114"/>
      <c r="T636" s="114"/>
      <c r="U636" s="114"/>
      <c r="V636" s="114"/>
      <c r="W636" s="114"/>
      <c r="X636" s="114"/>
      <c r="Y636" s="114"/>
      <c r="Z636" s="115"/>
      <c r="AA636" s="115"/>
      <c r="AB636" s="115"/>
      <c r="AC636" s="115"/>
      <c r="AD636" s="115"/>
      <c r="AE636" s="115"/>
      <c r="AF636" s="124"/>
      <c r="AG636" s="115"/>
      <c r="AH636" s="115"/>
      <c r="AI636" s="115"/>
      <c r="AJ636" s="116"/>
      <c r="AK636" s="117"/>
    </row>
    <row r="637" spans="2:37" x14ac:dyDescent="0.25">
      <c r="B637" s="118"/>
      <c r="C637" s="114"/>
      <c r="D637" s="114"/>
      <c r="E637" s="119"/>
      <c r="F637" s="114"/>
      <c r="G637" s="114"/>
      <c r="H637" s="114"/>
      <c r="I637" s="114"/>
      <c r="J637" s="114"/>
      <c r="K637" s="114"/>
      <c r="L637" s="114"/>
      <c r="M637" s="114"/>
      <c r="N637" s="114"/>
      <c r="O637" s="114"/>
      <c r="P637" s="114"/>
      <c r="Q637" s="114"/>
      <c r="R637" s="114"/>
      <c r="S637" s="114"/>
      <c r="T637" s="114"/>
      <c r="U637" s="114"/>
      <c r="V637" s="114"/>
      <c r="W637" s="114"/>
      <c r="X637" s="114"/>
      <c r="Y637" s="114"/>
      <c r="Z637" s="115"/>
      <c r="AA637" s="115"/>
      <c r="AB637" s="115"/>
      <c r="AC637" s="115"/>
      <c r="AD637" s="115"/>
      <c r="AE637" s="115"/>
      <c r="AF637" s="124"/>
      <c r="AG637" s="115"/>
      <c r="AH637" s="115"/>
      <c r="AI637" s="115"/>
      <c r="AJ637" s="116"/>
      <c r="AK637" s="117"/>
    </row>
    <row r="638" spans="2:37" x14ac:dyDescent="0.25">
      <c r="B638" s="118"/>
      <c r="C638" s="114"/>
      <c r="D638" s="114"/>
      <c r="E638" s="119"/>
      <c r="F638" s="114"/>
      <c r="G638" s="114"/>
      <c r="H638" s="114"/>
      <c r="I638" s="114"/>
      <c r="J638" s="114"/>
      <c r="K638" s="114"/>
      <c r="L638" s="114"/>
      <c r="M638" s="114"/>
      <c r="N638" s="114"/>
      <c r="O638" s="114"/>
      <c r="P638" s="114"/>
      <c r="Q638" s="114"/>
      <c r="R638" s="114"/>
      <c r="S638" s="114"/>
      <c r="T638" s="114"/>
      <c r="U638" s="114"/>
      <c r="V638" s="114"/>
      <c r="W638" s="114"/>
      <c r="X638" s="114"/>
      <c r="Y638" s="114"/>
      <c r="Z638" s="115"/>
      <c r="AA638" s="115"/>
      <c r="AB638" s="115"/>
      <c r="AC638" s="115"/>
      <c r="AD638" s="115"/>
      <c r="AE638" s="115"/>
      <c r="AF638" s="124"/>
      <c r="AG638" s="115"/>
      <c r="AH638" s="115"/>
      <c r="AI638" s="115"/>
      <c r="AJ638" s="116"/>
      <c r="AK638" s="117"/>
    </row>
    <row r="639" spans="2:37" x14ac:dyDescent="0.25">
      <c r="B639" s="118"/>
      <c r="C639" s="114"/>
      <c r="D639" s="114"/>
      <c r="E639" s="119"/>
      <c r="F639" s="114"/>
      <c r="G639" s="114"/>
      <c r="H639" s="114"/>
      <c r="I639" s="114"/>
      <c r="J639" s="114"/>
      <c r="K639" s="114"/>
      <c r="L639" s="114"/>
      <c r="M639" s="114"/>
      <c r="N639" s="114"/>
      <c r="O639" s="114"/>
      <c r="P639" s="114"/>
      <c r="Q639" s="114"/>
      <c r="R639" s="114"/>
      <c r="S639" s="114"/>
      <c r="T639" s="114"/>
      <c r="U639" s="114"/>
      <c r="V639" s="114"/>
      <c r="W639" s="114"/>
      <c r="X639" s="114"/>
      <c r="Y639" s="114"/>
      <c r="Z639" s="115"/>
      <c r="AA639" s="115"/>
      <c r="AB639" s="115"/>
      <c r="AC639" s="115"/>
      <c r="AD639" s="115"/>
      <c r="AE639" s="115"/>
      <c r="AF639" s="124"/>
      <c r="AG639" s="115"/>
      <c r="AH639" s="115"/>
      <c r="AI639" s="115"/>
      <c r="AJ639" s="116"/>
      <c r="AK639" s="117"/>
    </row>
    <row r="640" spans="2:37" x14ac:dyDescent="0.25">
      <c r="B640" s="118"/>
      <c r="C640" s="114"/>
      <c r="D640" s="114"/>
      <c r="E640" s="119"/>
      <c r="F640" s="114"/>
      <c r="G640" s="114"/>
      <c r="H640" s="114"/>
      <c r="I640" s="114"/>
      <c r="J640" s="114"/>
      <c r="K640" s="114"/>
      <c r="L640" s="114"/>
      <c r="M640" s="114"/>
      <c r="N640" s="114"/>
      <c r="O640" s="114"/>
      <c r="P640" s="114"/>
      <c r="Q640" s="114"/>
      <c r="R640" s="114"/>
      <c r="S640" s="114"/>
      <c r="T640" s="114"/>
      <c r="U640" s="114"/>
      <c r="V640" s="114"/>
      <c r="W640" s="114"/>
      <c r="X640" s="114"/>
      <c r="Y640" s="114"/>
      <c r="Z640" s="115"/>
      <c r="AA640" s="115"/>
      <c r="AB640" s="115"/>
      <c r="AC640" s="115"/>
      <c r="AD640" s="115"/>
      <c r="AE640" s="115"/>
      <c r="AF640" s="124"/>
      <c r="AG640" s="115"/>
      <c r="AH640" s="115"/>
      <c r="AI640" s="115"/>
      <c r="AJ640" s="116"/>
      <c r="AK640" s="117"/>
    </row>
    <row r="641" spans="2:37" x14ac:dyDescent="0.25">
      <c r="B641" s="118"/>
      <c r="C641" s="114"/>
      <c r="D641" s="114"/>
      <c r="E641" s="119"/>
      <c r="F641" s="114"/>
      <c r="G641" s="114"/>
      <c r="H641" s="114"/>
      <c r="I641" s="114"/>
      <c r="J641" s="114"/>
      <c r="K641" s="114"/>
      <c r="L641" s="114"/>
      <c r="M641" s="114"/>
      <c r="N641" s="114"/>
      <c r="O641" s="114"/>
      <c r="P641" s="114"/>
      <c r="Q641" s="114"/>
      <c r="R641" s="114"/>
      <c r="S641" s="114"/>
      <c r="T641" s="114"/>
      <c r="U641" s="114"/>
      <c r="V641" s="114"/>
      <c r="W641" s="114"/>
      <c r="X641" s="114"/>
      <c r="Y641" s="114"/>
      <c r="Z641" s="115"/>
      <c r="AA641" s="115"/>
      <c r="AB641" s="115"/>
      <c r="AC641" s="115"/>
      <c r="AD641" s="115"/>
      <c r="AE641" s="115"/>
      <c r="AF641" s="124"/>
      <c r="AG641" s="115"/>
      <c r="AH641" s="115"/>
      <c r="AI641" s="115"/>
      <c r="AJ641" s="116"/>
      <c r="AK641" s="117"/>
    </row>
    <row r="642" spans="2:37" x14ac:dyDescent="0.25">
      <c r="B642" s="118"/>
      <c r="C642" s="114"/>
      <c r="D642" s="114"/>
      <c r="E642" s="119"/>
      <c r="F642" s="114"/>
      <c r="G642" s="114"/>
      <c r="H642" s="114"/>
      <c r="I642" s="114"/>
      <c r="J642" s="114"/>
      <c r="K642" s="114"/>
      <c r="L642" s="114"/>
      <c r="M642" s="114"/>
      <c r="N642" s="114"/>
      <c r="O642" s="114"/>
      <c r="P642" s="114"/>
      <c r="Q642" s="114"/>
      <c r="R642" s="114"/>
      <c r="S642" s="114"/>
      <c r="T642" s="114"/>
      <c r="U642" s="114"/>
      <c r="V642" s="114"/>
      <c r="W642" s="114"/>
      <c r="X642" s="114"/>
    </row>
    <row r="643" spans="2:37" x14ac:dyDescent="0.25">
      <c r="B643" s="118"/>
      <c r="C643" s="114"/>
      <c r="D643" s="114"/>
      <c r="E643" s="119"/>
      <c r="F643" s="114"/>
      <c r="G643" s="114"/>
      <c r="H643" s="114"/>
      <c r="I643" s="114"/>
      <c r="J643" s="114"/>
      <c r="K643" s="114"/>
      <c r="L643" s="114"/>
      <c r="M643" s="114"/>
      <c r="N643" s="114"/>
      <c r="O643" s="114"/>
      <c r="P643" s="114"/>
      <c r="Q643" s="114"/>
      <c r="R643" s="114"/>
      <c r="S643" s="114"/>
      <c r="T643" s="114"/>
      <c r="U643" s="114"/>
      <c r="V643" s="114"/>
      <c r="W643" s="114"/>
      <c r="X643" s="114"/>
    </row>
    <row r="644" spans="2:37" x14ac:dyDescent="0.25">
      <c r="B644" s="118"/>
      <c r="C644" s="114"/>
      <c r="D644" s="114"/>
      <c r="E644" s="119"/>
      <c r="F644" s="114"/>
      <c r="G644" s="114"/>
      <c r="H644" s="114"/>
      <c r="I644" s="114"/>
      <c r="J644" s="114"/>
      <c r="K644" s="114"/>
      <c r="L644" s="114"/>
      <c r="M644" s="114"/>
      <c r="N644" s="114"/>
      <c r="O644" s="114"/>
      <c r="P644" s="114"/>
      <c r="Q644" s="114"/>
      <c r="R644" s="114"/>
      <c r="S644" s="114"/>
      <c r="T644" s="114"/>
      <c r="U644" s="114"/>
      <c r="V644" s="114"/>
      <c r="W644" s="114"/>
      <c r="X644" s="114"/>
    </row>
    <row r="645" spans="2:37" x14ac:dyDescent="0.25">
      <c r="B645" s="118"/>
      <c r="C645" s="114"/>
      <c r="D645" s="114"/>
      <c r="E645" s="119"/>
      <c r="F645" s="114"/>
      <c r="G645" s="114"/>
      <c r="H645" s="114"/>
      <c r="I645" s="114"/>
      <c r="J645" s="114"/>
      <c r="K645" s="114"/>
      <c r="L645" s="114"/>
      <c r="M645" s="114"/>
      <c r="N645" s="114"/>
      <c r="O645" s="114"/>
      <c r="P645" s="114"/>
      <c r="Q645" s="114"/>
      <c r="R645" s="114"/>
      <c r="S645" s="114"/>
      <c r="T645" s="114"/>
      <c r="U645" s="114"/>
      <c r="V645" s="114"/>
      <c r="W645" s="114"/>
      <c r="X645" s="114"/>
    </row>
    <row r="646" spans="2:37" x14ac:dyDescent="0.25">
      <c r="B646" s="118"/>
      <c r="C646" s="114"/>
      <c r="D646" s="114"/>
      <c r="E646" s="119"/>
      <c r="F646" s="114"/>
      <c r="G646" s="114"/>
      <c r="H646" s="114"/>
      <c r="I646" s="114"/>
      <c r="J646" s="114"/>
      <c r="K646" s="114"/>
      <c r="L646" s="114"/>
      <c r="M646" s="114"/>
      <c r="N646" s="114"/>
      <c r="O646" s="114"/>
      <c r="P646" s="114"/>
      <c r="Q646" s="114"/>
      <c r="R646" s="114"/>
      <c r="S646" s="114"/>
      <c r="T646" s="114"/>
      <c r="U646" s="114"/>
      <c r="V646" s="114"/>
      <c r="W646" s="114"/>
      <c r="X646" s="114"/>
    </row>
    <row r="647" spans="2:37" x14ac:dyDescent="0.25">
      <c r="B647" s="103"/>
    </row>
    <row r="648" spans="2:37" x14ac:dyDescent="0.25">
      <c r="B648" s="103"/>
    </row>
    <row r="649" spans="2:37" x14ac:dyDescent="0.25">
      <c r="B649" s="103"/>
    </row>
    <row r="650" spans="2:37" x14ac:dyDescent="0.25">
      <c r="B650" s="103"/>
    </row>
    <row r="651" spans="2:37" x14ac:dyDescent="0.25">
      <c r="B651" s="103"/>
    </row>
    <row r="652" spans="2:37" x14ac:dyDescent="0.25">
      <c r="B652" s="103"/>
    </row>
    <row r="653" spans="2:37" x14ac:dyDescent="0.25">
      <c r="B653" s="103"/>
    </row>
    <row r="654" spans="2:37" x14ac:dyDescent="0.25">
      <c r="B654" s="103"/>
    </row>
    <row r="655" spans="2:37" x14ac:dyDescent="0.25">
      <c r="B655" s="103"/>
    </row>
    <row r="656" spans="2:37" x14ac:dyDescent="0.25">
      <c r="B656" s="103"/>
    </row>
    <row r="657" spans="2:2" x14ac:dyDescent="0.25">
      <c r="B657" s="103"/>
    </row>
    <row r="658" spans="2:2" x14ac:dyDescent="0.25">
      <c r="B658" s="103"/>
    </row>
    <row r="659" spans="2:2" x14ac:dyDescent="0.25">
      <c r="B659" s="103"/>
    </row>
    <row r="660" spans="2:2" x14ac:dyDescent="0.25">
      <c r="B660" s="103"/>
    </row>
    <row r="661" spans="2:2" x14ac:dyDescent="0.25">
      <c r="B661" s="103"/>
    </row>
    <row r="662" spans="2:2" x14ac:dyDescent="0.25">
      <c r="B662" s="103"/>
    </row>
    <row r="663" spans="2:2" x14ac:dyDescent="0.25">
      <c r="B663" s="103"/>
    </row>
    <row r="664" spans="2:2" x14ac:dyDescent="0.25">
      <c r="B664" s="103"/>
    </row>
    <row r="665" spans="2:2" x14ac:dyDescent="0.25">
      <c r="B665" s="103"/>
    </row>
    <row r="666" spans="2:2" x14ac:dyDescent="0.25">
      <c r="B666" s="103"/>
    </row>
    <row r="667" spans="2:2" x14ac:dyDescent="0.25">
      <c r="B667" s="103"/>
    </row>
    <row r="668" spans="2:2" x14ac:dyDescent="0.25">
      <c r="B668" s="103"/>
    </row>
    <row r="669" spans="2:2" x14ac:dyDescent="0.25">
      <c r="B669" s="103"/>
    </row>
    <row r="670" spans="2:2" x14ac:dyDescent="0.25">
      <c r="B670" s="103"/>
    </row>
    <row r="671" spans="2:2" x14ac:dyDescent="0.25">
      <c r="B671" s="103"/>
    </row>
    <row r="672" spans="2:2" x14ac:dyDescent="0.25">
      <c r="B672" s="103"/>
    </row>
    <row r="673" spans="2:2" x14ac:dyDescent="0.25">
      <c r="B673" s="103"/>
    </row>
    <row r="674" spans="2:2" x14ac:dyDescent="0.25">
      <c r="B674" s="103"/>
    </row>
    <row r="675" spans="2:2" x14ac:dyDescent="0.25">
      <c r="B675" s="103"/>
    </row>
    <row r="676" spans="2:2" x14ac:dyDescent="0.25">
      <c r="B676" s="103"/>
    </row>
    <row r="677" spans="2:2" x14ac:dyDescent="0.25">
      <c r="B677" s="103"/>
    </row>
    <row r="678" spans="2:2" x14ac:dyDescent="0.25">
      <c r="B678" s="103"/>
    </row>
    <row r="679" spans="2:2" x14ac:dyDescent="0.25">
      <c r="B679" s="103"/>
    </row>
    <row r="680" spans="2:2" x14ac:dyDescent="0.25">
      <c r="B680" s="103"/>
    </row>
    <row r="681" spans="2:2" x14ac:dyDescent="0.25">
      <c r="B681" s="103"/>
    </row>
    <row r="682" spans="2:2" x14ac:dyDescent="0.25">
      <c r="B682" s="103"/>
    </row>
    <row r="683" spans="2:2" x14ac:dyDescent="0.25">
      <c r="B683" s="103"/>
    </row>
    <row r="684" spans="2:2" x14ac:dyDescent="0.25">
      <c r="B684" s="103"/>
    </row>
    <row r="685" spans="2:2" x14ac:dyDescent="0.25">
      <c r="B685" s="103"/>
    </row>
    <row r="686" spans="2:2" x14ac:dyDescent="0.25">
      <c r="B686" s="103"/>
    </row>
    <row r="687" spans="2:2" x14ac:dyDescent="0.25">
      <c r="B687" s="103"/>
    </row>
    <row r="688" spans="2:2" x14ac:dyDescent="0.25">
      <c r="B688" s="103"/>
    </row>
    <row r="689" spans="2:2" x14ac:dyDescent="0.25">
      <c r="B689" s="103"/>
    </row>
    <row r="690" spans="2:2" x14ac:dyDescent="0.25">
      <c r="B690" s="103"/>
    </row>
    <row r="691" spans="2:2" x14ac:dyDescent="0.25">
      <c r="B691" s="103"/>
    </row>
    <row r="692" spans="2:2" x14ac:dyDescent="0.25">
      <c r="B692" s="103"/>
    </row>
    <row r="693" spans="2:2" x14ac:dyDescent="0.25">
      <c r="B693" s="103"/>
    </row>
    <row r="694" spans="2:2" x14ac:dyDescent="0.25">
      <c r="B694" s="103"/>
    </row>
    <row r="695" spans="2:2" x14ac:dyDescent="0.25">
      <c r="B695" s="103"/>
    </row>
    <row r="696" spans="2:2" x14ac:dyDescent="0.25">
      <c r="B696" s="103"/>
    </row>
    <row r="697" spans="2:2" x14ac:dyDescent="0.25">
      <c r="B697" s="103"/>
    </row>
    <row r="698" spans="2:2" x14ac:dyDescent="0.25">
      <c r="B698" s="103"/>
    </row>
    <row r="699" spans="2:2" x14ac:dyDescent="0.25">
      <c r="B699" s="103"/>
    </row>
    <row r="700" spans="2:2" x14ac:dyDescent="0.25">
      <c r="B700" s="103"/>
    </row>
    <row r="701" spans="2:2" x14ac:dyDescent="0.25">
      <c r="B701" s="103"/>
    </row>
    <row r="702" spans="2:2" x14ac:dyDescent="0.25">
      <c r="B702" s="103"/>
    </row>
    <row r="703" spans="2:2" x14ac:dyDescent="0.25">
      <c r="B703" s="103"/>
    </row>
    <row r="704" spans="2:2" x14ac:dyDescent="0.25">
      <c r="B704" s="103"/>
    </row>
    <row r="705" spans="2:2" x14ac:dyDescent="0.25">
      <c r="B705" s="103"/>
    </row>
    <row r="706" spans="2:2" x14ac:dyDescent="0.25">
      <c r="B706" s="103"/>
    </row>
    <row r="707" spans="2:2" x14ac:dyDescent="0.25">
      <c r="B707" s="103"/>
    </row>
    <row r="708" spans="2:2" x14ac:dyDescent="0.25">
      <c r="B708" s="103"/>
    </row>
    <row r="709" spans="2:2" x14ac:dyDescent="0.25">
      <c r="B709" s="103"/>
    </row>
    <row r="710" spans="2:2" x14ac:dyDescent="0.25">
      <c r="B710" s="103"/>
    </row>
    <row r="711" spans="2:2" x14ac:dyDescent="0.25">
      <c r="B711" s="103"/>
    </row>
    <row r="712" spans="2:2" x14ac:dyDescent="0.25">
      <c r="B712" s="103"/>
    </row>
    <row r="713" spans="2:2" x14ac:dyDescent="0.25">
      <c r="B713" s="103"/>
    </row>
    <row r="714" spans="2:2" x14ac:dyDescent="0.25">
      <c r="B714" s="103"/>
    </row>
    <row r="715" spans="2:2" x14ac:dyDescent="0.25">
      <c r="B715" s="103"/>
    </row>
    <row r="716" spans="2:2" x14ac:dyDescent="0.25">
      <c r="B716" s="103"/>
    </row>
    <row r="717" spans="2:2" x14ac:dyDescent="0.25">
      <c r="B717" s="103"/>
    </row>
    <row r="718" spans="2:2" x14ac:dyDescent="0.25">
      <c r="B718" s="103"/>
    </row>
    <row r="719" spans="2:2" x14ac:dyDescent="0.25">
      <c r="B719" s="103"/>
    </row>
    <row r="720" spans="2:2" x14ac:dyDescent="0.25">
      <c r="B720" s="103"/>
    </row>
    <row r="721" spans="2:2" x14ac:dyDescent="0.25">
      <c r="B721" s="103"/>
    </row>
    <row r="722" spans="2:2" x14ac:dyDescent="0.25">
      <c r="B722" s="103"/>
    </row>
    <row r="723" spans="2:2" x14ac:dyDescent="0.25">
      <c r="B723" s="103"/>
    </row>
    <row r="724" spans="2:2" x14ac:dyDescent="0.25">
      <c r="B724" s="103"/>
    </row>
    <row r="725" spans="2:2" x14ac:dyDescent="0.25">
      <c r="B725" s="103"/>
    </row>
    <row r="726" spans="2:2" x14ac:dyDescent="0.25">
      <c r="B726" s="103"/>
    </row>
    <row r="727" spans="2:2" x14ac:dyDescent="0.25">
      <c r="B727" s="103"/>
    </row>
    <row r="728" spans="2:2" x14ac:dyDescent="0.25">
      <c r="B728" s="103"/>
    </row>
    <row r="729" spans="2:2" x14ac:dyDescent="0.25">
      <c r="B729" s="103"/>
    </row>
    <row r="730" spans="2:2" x14ac:dyDescent="0.25">
      <c r="B730" s="103"/>
    </row>
    <row r="731" spans="2:2" x14ac:dyDescent="0.25">
      <c r="B731" s="103"/>
    </row>
    <row r="732" spans="2:2" x14ac:dyDescent="0.25">
      <c r="B732" s="103"/>
    </row>
    <row r="733" spans="2:2" x14ac:dyDescent="0.25">
      <c r="B733" s="103"/>
    </row>
    <row r="734" spans="2:2" x14ac:dyDescent="0.25">
      <c r="B734" s="103"/>
    </row>
    <row r="735" spans="2:2" x14ac:dyDescent="0.25">
      <c r="B735" s="103"/>
    </row>
    <row r="736" spans="2:2" x14ac:dyDescent="0.25">
      <c r="B736" s="103"/>
    </row>
    <row r="737" spans="2:2" x14ac:dyDescent="0.25">
      <c r="B737" s="103"/>
    </row>
    <row r="738" spans="2:2" x14ac:dyDescent="0.25">
      <c r="B738" s="103"/>
    </row>
    <row r="739" spans="2:2" x14ac:dyDescent="0.25">
      <c r="B739" s="103"/>
    </row>
    <row r="740" spans="2:2" x14ac:dyDescent="0.25">
      <c r="B740" s="103"/>
    </row>
    <row r="741" spans="2:2" x14ac:dyDescent="0.25">
      <c r="B741" s="103"/>
    </row>
    <row r="742" spans="2:2" x14ac:dyDescent="0.25">
      <c r="B742" s="103"/>
    </row>
    <row r="743" spans="2:2" x14ac:dyDescent="0.25">
      <c r="B743" s="103"/>
    </row>
    <row r="744" spans="2:2" x14ac:dyDescent="0.25">
      <c r="B744" s="103"/>
    </row>
    <row r="745" spans="2:2" x14ac:dyDescent="0.25">
      <c r="B745" s="103"/>
    </row>
    <row r="746" spans="2:2" x14ac:dyDescent="0.25">
      <c r="B746" s="103"/>
    </row>
    <row r="747" spans="2:2" x14ac:dyDescent="0.25">
      <c r="B747" s="103"/>
    </row>
    <row r="748" spans="2:2" x14ac:dyDescent="0.25">
      <c r="B748" s="103"/>
    </row>
    <row r="749" spans="2:2" x14ac:dyDescent="0.25">
      <c r="B749" s="103"/>
    </row>
    <row r="750" spans="2:2" x14ac:dyDescent="0.25">
      <c r="B750" s="103"/>
    </row>
    <row r="751" spans="2:2" x14ac:dyDescent="0.25">
      <c r="B751" s="103"/>
    </row>
    <row r="752" spans="2:2" x14ac:dyDescent="0.25">
      <c r="B752" s="103"/>
    </row>
    <row r="753" spans="2:2" x14ac:dyDescent="0.25">
      <c r="B753" s="103"/>
    </row>
    <row r="754" spans="2:2" x14ac:dyDescent="0.25">
      <c r="B754" s="103"/>
    </row>
    <row r="755" spans="2:2" x14ac:dyDescent="0.25">
      <c r="B755" s="103"/>
    </row>
    <row r="756" spans="2:2" x14ac:dyDescent="0.25">
      <c r="B756" s="103"/>
    </row>
    <row r="757" spans="2:2" x14ac:dyDescent="0.25">
      <c r="B757" s="103"/>
    </row>
    <row r="758" spans="2:2" x14ac:dyDescent="0.25">
      <c r="B758" s="103"/>
    </row>
    <row r="759" spans="2:2" x14ac:dyDescent="0.25">
      <c r="B759" s="103"/>
    </row>
    <row r="760" spans="2:2" x14ac:dyDescent="0.25">
      <c r="B760" s="103"/>
    </row>
    <row r="761" spans="2:2" x14ac:dyDescent="0.25">
      <c r="B761" s="103"/>
    </row>
    <row r="762" spans="2:2" x14ac:dyDescent="0.25">
      <c r="B762" s="103"/>
    </row>
    <row r="763" spans="2:2" x14ac:dyDescent="0.25">
      <c r="B763" s="103"/>
    </row>
    <row r="764" spans="2:2" x14ac:dyDescent="0.25">
      <c r="B764" s="103"/>
    </row>
    <row r="765" spans="2:2" x14ac:dyDescent="0.25">
      <c r="B765" s="103"/>
    </row>
    <row r="766" spans="2:2" x14ac:dyDescent="0.25">
      <c r="B766" s="103"/>
    </row>
    <row r="767" spans="2:2" x14ac:dyDescent="0.25">
      <c r="B767" s="103"/>
    </row>
    <row r="768" spans="2:2" x14ac:dyDescent="0.25">
      <c r="B768" s="103"/>
    </row>
    <row r="769" spans="2:2" x14ac:dyDescent="0.25">
      <c r="B769" s="103"/>
    </row>
    <row r="770" spans="2:2" x14ac:dyDescent="0.25">
      <c r="B770" s="103"/>
    </row>
    <row r="771" spans="2:2" x14ac:dyDescent="0.25">
      <c r="B771" s="103"/>
    </row>
    <row r="772" spans="2:2" x14ac:dyDescent="0.25">
      <c r="B772" s="103"/>
    </row>
    <row r="773" spans="2:2" x14ac:dyDescent="0.25">
      <c r="B773" s="103"/>
    </row>
    <row r="774" spans="2:2" x14ac:dyDescent="0.25">
      <c r="B774" s="103"/>
    </row>
    <row r="775" spans="2:2" x14ac:dyDescent="0.25">
      <c r="B775" s="103"/>
    </row>
    <row r="776" spans="2:2" x14ac:dyDescent="0.25">
      <c r="B776" s="103"/>
    </row>
    <row r="777" spans="2:2" x14ac:dyDescent="0.25">
      <c r="B777" s="103"/>
    </row>
    <row r="778" spans="2:2" x14ac:dyDescent="0.25">
      <c r="B778" s="103"/>
    </row>
    <row r="779" spans="2:2" x14ac:dyDescent="0.25">
      <c r="B779" s="103"/>
    </row>
    <row r="780" spans="2:2" x14ac:dyDescent="0.25">
      <c r="B780" s="103"/>
    </row>
    <row r="781" spans="2:2" x14ac:dyDescent="0.25">
      <c r="B781" s="103"/>
    </row>
    <row r="782" spans="2:2" x14ac:dyDescent="0.25">
      <c r="B782" s="103"/>
    </row>
    <row r="783" spans="2:2" x14ac:dyDescent="0.25">
      <c r="B783" s="103"/>
    </row>
    <row r="784" spans="2:2" x14ac:dyDescent="0.25">
      <c r="B784" s="103"/>
    </row>
    <row r="785" spans="2:2" x14ac:dyDescent="0.25">
      <c r="B785" s="103"/>
    </row>
    <row r="786" spans="2:2" x14ac:dyDescent="0.25">
      <c r="B786" s="103"/>
    </row>
    <row r="787" spans="2:2" x14ac:dyDescent="0.25">
      <c r="B787" s="103"/>
    </row>
    <row r="788" spans="2:2" x14ac:dyDescent="0.25">
      <c r="B788" s="103"/>
    </row>
    <row r="789" spans="2:2" x14ac:dyDescent="0.25">
      <c r="B789" s="103"/>
    </row>
    <row r="790" spans="2:2" x14ac:dyDescent="0.25">
      <c r="B790" s="103"/>
    </row>
    <row r="791" spans="2:2" x14ac:dyDescent="0.25">
      <c r="B791" s="103"/>
    </row>
    <row r="792" spans="2:2" x14ac:dyDescent="0.25">
      <c r="B792" s="103"/>
    </row>
    <row r="793" spans="2:2" x14ac:dyDescent="0.25">
      <c r="B793" s="103"/>
    </row>
    <row r="794" spans="2:2" x14ac:dyDescent="0.25">
      <c r="B794" s="103"/>
    </row>
    <row r="795" spans="2:2" x14ac:dyDescent="0.25">
      <c r="B795" s="103"/>
    </row>
    <row r="796" spans="2:2" x14ac:dyDescent="0.25">
      <c r="B796" s="103"/>
    </row>
    <row r="797" spans="2:2" x14ac:dyDescent="0.25">
      <c r="B797" s="103"/>
    </row>
    <row r="798" spans="2:2" x14ac:dyDescent="0.25">
      <c r="B798" s="103"/>
    </row>
    <row r="799" spans="2:2" x14ac:dyDescent="0.25">
      <c r="B799" s="103"/>
    </row>
    <row r="800" spans="2:2" x14ac:dyDescent="0.25">
      <c r="B800" s="103"/>
    </row>
    <row r="801" spans="2:2" x14ac:dyDescent="0.25">
      <c r="B801" s="103"/>
    </row>
    <row r="802" spans="2:2" x14ac:dyDescent="0.25">
      <c r="B802" s="103"/>
    </row>
    <row r="803" spans="2:2" x14ac:dyDescent="0.25">
      <c r="B803" s="103"/>
    </row>
    <row r="804" spans="2:2" x14ac:dyDescent="0.25">
      <c r="B804" s="103"/>
    </row>
    <row r="805" spans="2:2" x14ac:dyDescent="0.25">
      <c r="B805" s="103"/>
    </row>
    <row r="806" spans="2:2" x14ac:dyDescent="0.25">
      <c r="B806" s="103"/>
    </row>
    <row r="807" spans="2:2" x14ac:dyDescent="0.25">
      <c r="B807" s="103"/>
    </row>
    <row r="808" spans="2:2" x14ac:dyDescent="0.25">
      <c r="B808" s="103"/>
    </row>
    <row r="809" spans="2:2" x14ac:dyDescent="0.25">
      <c r="B809" s="103"/>
    </row>
    <row r="810" spans="2:2" x14ac:dyDescent="0.25">
      <c r="B810" s="103"/>
    </row>
    <row r="811" spans="2:2" x14ac:dyDescent="0.25">
      <c r="B811" s="103"/>
    </row>
    <row r="812" spans="2:2" x14ac:dyDescent="0.25">
      <c r="B812" s="103"/>
    </row>
    <row r="813" spans="2:2" x14ac:dyDescent="0.25">
      <c r="B813" s="103"/>
    </row>
    <row r="814" spans="2:2" x14ac:dyDescent="0.25">
      <c r="B814" s="103"/>
    </row>
    <row r="815" spans="2:2" x14ac:dyDescent="0.25">
      <c r="B815" s="103"/>
    </row>
    <row r="816" spans="2:2" x14ac:dyDescent="0.25">
      <c r="B816" s="103"/>
    </row>
    <row r="817" spans="2:2" x14ac:dyDescent="0.25">
      <c r="B817" s="103"/>
    </row>
    <row r="818" spans="2:2" x14ac:dyDescent="0.25">
      <c r="B818" s="103"/>
    </row>
    <row r="819" spans="2:2" x14ac:dyDescent="0.25">
      <c r="B819" s="103"/>
    </row>
    <row r="820" spans="2:2" x14ac:dyDescent="0.25">
      <c r="B820" s="103"/>
    </row>
    <row r="821" spans="2:2" x14ac:dyDescent="0.25">
      <c r="B821" s="103"/>
    </row>
    <row r="822" spans="2:2" x14ac:dyDescent="0.25">
      <c r="B822" s="103"/>
    </row>
    <row r="823" spans="2:2" x14ac:dyDescent="0.25">
      <c r="B823" s="103"/>
    </row>
    <row r="824" spans="2:2" x14ac:dyDescent="0.25">
      <c r="B824" s="103"/>
    </row>
    <row r="825" spans="2:2" x14ac:dyDescent="0.25">
      <c r="B825" s="103"/>
    </row>
    <row r="826" spans="2:2" x14ac:dyDescent="0.25">
      <c r="B826" s="103"/>
    </row>
    <row r="827" spans="2:2" x14ac:dyDescent="0.25">
      <c r="B827" s="103"/>
    </row>
    <row r="828" spans="2:2" x14ac:dyDescent="0.25">
      <c r="B828" s="103"/>
    </row>
    <row r="829" spans="2:2" x14ac:dyDescent="0.25">
      <c r="B829" s="103"/>
    </row>
    <row r="830" spans="2:2" x14ac:dyDescent="0.25">
      <c r="B830" s="103"/>
    </row>
    <row r="831" spans="2:2" x14ac:dyDescent="0.25">
      <c r="B831" s="103"/>
    </row>
    <row r="832" spans="2:2" x14ac:dyDescent="0.25">
      <c r="B832" s="103"/>
    </row>
    <row r="833" spans="2:2" x14ac:dyDescent="0.25">
      <c r="B833" s="103"/>
    </row>
    <row r="834" spans="2:2" x14ac:dyDescent="0.25">
      <c r="B834" s="103"/>
    </row>
    <row r="835" spans="2:2" x14ac:dyDescent="0.25">
      <c r="B835" s="103"/>
    </row>
    <row r="836" spans="2:2" x14ac:dyDescent="0.25">
      <c r="B836" s="103"/>
    </row>
    <row r="837" spans="2:2" x14ac:dyDescent="0.25">
      <c r="B837" s="103"/>
    </row>
    <row r="838" spans="2:2" x14ac:dyDescent="0.25">
      <c r="B838" s="103"/>
    </row>
    <row r="839" spans="2:2" x14ac:dyDescent="0.25">
      <c r="B839" s="103"/>
    </row>
    <row r="840" spans="2:2" x14ac:dyDescent="0.25">
      <c r="B840" s="103"/>
    </row>
    <row r="841" spans="2:2" x14ac:dyDescent="0.25">
      <c r="B841" s="103"/>
    </row>
    <row r="842" spans="2:2" x14ac:dyDescent="0.25">
      <c r="B842" s="103"/>
    </row>
    <row r="843" spans="2:2" x14ac:dyDescent="0.25">
      <c r="B843" s="103"/>
    </row>
    <row r="844" spans="2:2" x14ac:dyDescent="0.25">
      <c r="B844" s="103"/>
    </row>
    <row r="845" spans="2:2" x14ac:dyDescent="0.25">
      <c r="B845" s="103"/>
    </row>
    <row r="846" spans="2:2" x14ac:dyDescent="0.25">
      <c r="B846" s="103"/>
    </row>
    <row r="847" spans="2:2" x14ac:dyDescent="0.25">
      <c r="B847" s="103"/>
    </row>
    <row r="848" spans="2:2" x14ac:dyDescent="0.25">
      <c r="B848" s="103"/>
    </row>
    <row r="849" spans="2:2" x14ac:dyDescent="0.25">
      <c r="B849" s="103"/>
    </row>
    <row r="850" spans="2:2" x14ac:dyDescent="0.25">
      <c r="B850" s="103"/>
    </row>
    <row r="851" spans="2:2" x14ac:dyDescent="0.25">
      <c r="B851" s="103"/>
    </row>
    <row r="852" spans="2:2" x14ac:dyDescent="0.25">
      <c r="B852" s="103"/>
    </row>
    <row r="853" spans="2:2" x14ac:dyDescent="0.25">
      <c r="B853" s="103"/>
    </row>
    <row r="854" spans="2:2" x14ac:dyDescent="0.25">
      <c r="B854" s="103"/>
    </row>
    <row r="855" spans="2:2" x14ac:dyDescent="0.25">
      <c r="B855" s="103"/>
    </row>
    <row r="856" spans="2:2" x14ac:dyDescent="0.25">
      <c r="B856" s="103"/>
    </row>
    <row r="857" spans="2:2" x14ac:dyDescent="0.25">
      <c r="B857" s="103"/>
    </row>
    <row r="858" spans="2:2" x14ac:dyDescent="0.25">
      <c r="B858" s="103"/>
    </row>
    <row r="859" spans="2:2" x14ac:dyDescent="0.25">
      <c r="B859" s="103"/>
    </row>
    <row r="860" spans="2:2" x14ac:dyDescent="0.25">
      <c r="B860" s="103"/>
    </row>
    <row r="861" spans="2:2" x14ac:dyDescent="0.25">
      <c r="B861" s="103"/>
    </row>
    <row r="862" spans="2:2" x14ac:dyDescent="0.25">
      <c r="B862" s="103"/>
    </row>
    <row r="863" spans="2:2" x14ac:dyDescent="0.25">
      <c r="B863" s="103"/>
    </row>
    <row r="864" spans="2:2" x14ac:dyDescent="0.25">
      <c r="B864" s="103"/>
    </row>
    <row r="865" spans="2:2" x14ac:dyDescent="0.25">
      <c r="B865" s="103"/>
    </row>
    <row r="866" spans="2:2" x14ac:dyDescent="0.25">
      <c r="B866" s="103"/>
    </row>
    <row r="867" spans="2:2" x14ac:dyDescent="0.25">
      <c r="B867" s="103"/>
    </row>
    <row r="868" spans="2:2" x14ac:dyDescent="0.25">
      <c r="B868" s="103"/>
    </row>
    <row r="869" spans="2:2" x14ac:dyDescent="0.25">
      <c r="B869" s="103"/>
    </row>
    <row r="870" spans="2:2" x14ac:dyDescent="0.25">
      <c r="B870" s="103"/>
    </row>
    <row r="871" spans="2:2" x14ac:dyDescent="0.25">
      <c r="B871" s="103"/>
    </row>
    <row r="872" spans="2:2" x14ac:dyDescent="0.25">
      <c r="B872" s="103"/>
    </row>
    <row r="873" spans="2:2" x14ac:dyDescent="0.25">
      <c r="B873" s="103"/>
    </row>
    <row r="874" spans="2:2" x14ac:dyDescent="0.25">
      <c r="B874" s="103"/>
    </row>
    <row r="875" spans="2:2" x14ac:dyDescent="0.25">
      <c r="B875" s="103"/>
    </row>
    <row r="876" spans="2:2" x14ac:dyDescent="0.25">
      <c r="B876" s="103"/>
    </row>
    <row r="877" spans="2:2" x14ac:dyDescent="0.25">
      <c r="B877" s="103"/>
    </row>
    <row r="878" spans="2:2" x14ac:dyDescent="0.25">
      <c r="B878" s="103"/>
    </row>
    <row r="879" spans="2:2" x14ac:dyDescent="0.25">
      <c r="B879" s="103"/>
    </row>
    <row r="880" spans="2:2" x14ac:dyDescent="0.25">
      <c r="B880" s="103"/>
    </row>
    <row r="881" spans="2:2" x14ac:dyDescent="0.25">
      <c r="B881" s="103"/>
    </row>
    <row r="882" spans="2:2" x14ac:dyDescent="0.25">
      <c r="B882" s="103"/>
    </row>
    <row r="883" spans="2:2" x14ac:dyDescent="0.25">
      <c r="B883" s="103"/>
    </row>
    <row r="884" spans="2:2" x14ac:dyDescent="0.25">
      <c r="B884" s="103"/>
    </row>
    <row r="885" spans="2:2" x14ac:dyDescent="0.25">
      <c r="B885" s="103"/>
    </row>
    <row r="886" spans="2:2" x14ac:dyDescent="0.25">
      <c r="B886" s="103"/>
    </row>
    <row r="887" spans="2:2" x14ac:dyDescent="0.25">
      <c r="B887" s="103"/>
    </row>
    <row r="888" spans="2:2" x14ac:dyDescent="0.25">
      <c r="B888" s="103"/>
    </row>
    <row r="889" spans="2:2" x14ac:dyDescent="0.25">
      <c r="B889" s="103"/>
    </row>
    <row r="890" spans="2:2" x14ac:dyDescent="0.25">
      <c r="B890" s="103"/>
    </row>
    <row r="891" spans="2:2" x14ac:dyDescent="0.25">
      <c r="B891" s="103"/>
    </row>
    <row r="892" spans="2:2" x14ac:dyDescent="0.25">
      <c r="B892" s="103"/>
    </row>
    <row r="893" spans="2:2" x14ac:dyDescent="0.25">
      <c r="B893" s="103"/>
    </row>
    <row r="894" spans="2:2" x14ac:dyDescent="0.25">
      <c r="B894" s="103"/>
    </row>
    <row r="895" spans="2:2" x14ac:dyDescent="0.25">
      <c r="B895" s="103"/>
    </row>
    <row r="896" spans="2:2" x14ac:dyDescent="0.25">
      <c r="B896" s="103"/>
    </row>
    <row r="897" spans="2:2" x14ac:dyDescent="0.25">
      <c r="B897" s="103"/>
    </row>
    <row r="898" spans="2:2" x14ac:dyDescent="0.25">
      <c r="B898" s="103"/>
    </row>
    <row r="899" spans="2:2" x14ac:dyDescent="0.25">
      <c r="B899" s="103"/>
    </row>
    <row r="900" spans="2:2" x14ac:dyDescent="0.25">
      <c r="B900" s="103"/>
    </row>
    <row r="901" spans="2:2" x14ac:dyDescent="0.25">
      <c r="B901" s="103"/>
    </row>
    <row r="902" spans="2:2" x14ac:dyDescent="0.25">
      <c r="B902" s="103"/>
    </row>
    <row r="903" spans="2:2" x14ac:dyDescent="0.25">
      <c r="B903" s="103"/>
    </row>
    <row r="904" spans="2:2" x14ac:dyDescent="0.25">
      <c r="B904" s="103"/>
    </row>
    <row r="905" spans="2:2" x14ac:dyDescent="0.25">
      <c r="B905" s="103"/>
    </row>
    <row r="906" spans="2:2" x14ac:dyDescent="0.25">
      <c r="B906" s="103"/>
    </row>
    <row r="907" spans="2:2" x14ac:dyDescent="0.25">
      <c r="B907" s="103"/>
    </row>
    <row r="908" spans="2:2" x14ac:dyDescent="0.25">
      <c r="B908" s="103"/>
    </row>
    <row r="909" spans="2:2" x14ac:dyDescent="0.25">
      <c r="B909" s="103"/>
    </row>
    <row r="910" spans="2:2" x14ac:dyDescent="0.25">
      <c r="B910" s="103"/>
    </row>
    <row r="911" spans="2:2" x14ac:dyDescent="0.25">
      <c r="B911" s="103"/>
    </row>
    <row r="912" spans="2:2" x14ac:dyDescent="0.25">
      <c r="B912" s="103"/>
    </row>
    <row r="913" spans="2:2" x14ac:dyDescent="0.25">
      <c r="B913" s="103"/>
    </row>
    <row r="914" spans="2:2" x14ac:dyDescent="0.25">
      <c r="B914" s="103"/>
    </row>
    <row r="915" spans="2:2" x14ac:dyDescent="0.25">
      <c r="B915" s="103"/>
    </row>
    <row r="916" spans="2:2" x14ac:dyDescent="0.25">
      <c r="B916" s="103"/>
    </row>
    <row r="917" spans="2:2" x14ac:dyDescent="0.25">
      <c r="B917" s="103"/>
    </row>
    <row r="918" spans="2:2" x14ac:dyDescent="0.25">
      <c r="B918" s="103"/>
    </row>
    <row r="919" spans="2:2" x14ac:dyDescent="0.25">
      <c r="B919" s="103"/>
    </row>
    <row r="920" spans="2:2" x14ac:dyDescent="0.25">
      <c r="B920" s="103"/>
    </row>
    <row r="921" spans="2:2" x14ac:dyDescent="0.25">
      <c r="B921" s="103"/>
    </row>
    <row r="922" spans="2:2" x14ac:dyDescent="0.25">
      <c r="B922" s="103"/>
    </row>
    <row r="923" spans="2:2" x14ac:dyDescent="0.25">
      <c r="B923" s="103"/>
    </row>
    <row r="924" spans="2:2" x14ac:dyDescent="0.25">
      <c r="B924" s="103"/>
    </row>
    <row r="925" spans="2:2" x14ac:dyDescent="0.25">
      <c r="B925" s="103"/>
    </row>
    <row r="926" spans="2:2" x14ac:dyDescent="0.25">
      <c r="B926" s="103"/>
    </row>
    <row r="927" spans="2:2" x14ac:dyDescent="0.25">
      <c r="B927" s="103"/>
    </row>
    <row r="928" spans="2:2" x14ac:dyDescent="0.25">
      <c r="B928" s="103"/>
    </row>
    <row r="929" spans="2:2" x14ac:dyDescent="0.25">
      <c r="B929" s="103"/>
    </row>
    <row r="930" spans="2:2" x14ac:dyDescent="0.25">
      <c r="B930" s="103"/>
    </row>
    <row r="931" spans="2:2" x14ac:dyDescent="0.25">
      <c r="B931" s="103"/>
    </row>
    <row r="932" spans="2:2" x14ac:dyDescent="0.25">
      <c r="B932" s="103"/>
    </row>
    <row r="933" spans="2:2" x14ac:dyDescent="0.25">
      <c r="B933" s="103"/>
    </row>
    <row r="934" spans="2:2" x14ac:dyDescent="0.25">
      <c r="B934" s="103"/>
    </row>
    <row r="935" spans="2:2" x14ac:dyDescent="0.25">
      <c r="B935" s="103"/>
    </row>
    <row r="936" spans="2:2" x14ac:dyDescent="0.25">
      <c r="B936" s="103"/>
    </row>
    <row r="937" spans="2:2" x14ac:dyDescent="0.25">
      <c r="B937" s="103"/>
    </row>
    <row r="938" spans="2:2" x14ac:dyDescent="0.25">
      <c r="B938" s="103"/>
    </row>
    <row r="939" spans="2:2" x14ac:dyDescent="0.25">
      <c r="B939" s="103"/>
    </row>
    <row r="940" spans="2:2" x14ac:dyDescent="0.25">
      <c r="B940" s="103"/>
    </row>
    <row r="941" spans="2:2" x14ac:dyDescent="0.25">
      <c r="B941" s="103"/>
    </row>
    <row r="942" spans="2:2" x14ac:dyDescent="0.25">
      <c r="B942" s="103"/>
    </row>
    <row r="943" spans="2:2" x14ac:dyDescent="0.25">
      <c r="B943" s="103"/>
    </row>
    <row r="944" spans="2:2" x14ac:dyDescent="0.25">
      <c r="B944" s="103"/>
    </row>
    <row r="945" spans="2:2" x14ac:dyDescent="0.25">
      <c r="B945" s="103"/>
    </row>
    <row r="946" spans="2:2" x14ac:dyDescent="0.25">
      <c r="B946" s="103"/>
    </row>
    <row r="947" spans="2:2" x14ac:dyDescent="0.25">
      <c r="B947" s="103"/>
    </row>
    <row r="948" spans="2:2" x14ac:dyDescent="0.25">
      <c r="B948" s="103"/>
    </row>
    <row r="949" spans="2:2" x14ac:dyDescent="0.25">
      <c r="B949" s="103"/>
    </row>
    <row r="950" spans="2:2" x14ac:dyDescent="0.25">
      <c r="B950" s="103"/>
    </row>
    <row r="951" spans="2:2" x14ac:dyDescent="0.25">
      <c r="B951" s="103"/>
    </row>
    <row r="952" spans="2:2" x14ac:dyDescent="0.25">
      <c r="B952" s="103"/>
    </row>
    <row r="953" spans="2:2" x14ac:dyDescent="0.25">
      <c r="B953" s="103"/>
    </row>
    <row r="954" spans="2:2" x14ac:dyDescent="0.25">
      <c r="B954" s="103"/>
    </row>
    <row r="955" spans="2:2" x14ac:dyDescent="0.25">
      <c r="B955" s="103"/>
    </row>
    <row r="956" spans="2:2" x14ac:dyDescent="0.25">
      <c r="B956" s="103"/>
    </row>
    <row r="957" spans="2:2" x14ac:dyDescent="0.25">
      <c r="B957" s="103"/>
    </row>
    <row r="958" spans="2:2" x14ac:dyDescent="0.25">
      <c r="B958" s="103"/>
    </row>
    <row r="959" spans="2:2" x14ac:dyDescent="0.25">
      <c r="B959" s="103"/>
    </row>
    <row r="960" spans="2:2" x14ac:dyDescent="0.25">
      <c r="B960" s="103"/>
    </row>
    <row r="961" spans="2:2" x14ac:dyDescent="0.25">
      <c r="B961" s="103"/>
    </row>
    <row r="962" spans="2:2" x14ac:dyDescent="0.25">
      <c r="B962" s="103"/>
    </row>
    <row r="963" spans="2:2" x14ac:dyDescent="0.25">
      <c r="B963" s="103"/>
    </row>
    <row r="964" spans="2:2" x14ac:dyDescent="0.25">
      <c r="B964" s="103"/>
    </row>
    <row r="965" spans="2:2" x14ac:dyDescent="0.25">
      <c r="B965" s="103"/>
    </row>
    <row r="966" spans="2:2" x14ac:dyDescent="0.25">
      <c r="B966" s="103"/>
    </row>
    <row r="967" spans="2:2" x14ac:dyDescent="0.25">
      <c r="B967" s="103"/>
    </row>
    <row r="968" spans="2:2" x14ac:dyDescent="0.25">
      <c r="B968" s="103"/>
    </row>
    <row r="969" spans="2:2" x14ac:dyDescent="0.25">
      <c r="B969" s="103"/>
    </row>
    <row r="970" spans="2:2" x14ac:dyDescent="0.25">
      <c r="B970" s="103"/>
    </row>
    <row r="971" spans="2:2" x14ac:dyDescent="0.25">
      <c r="B971" s="103"/>
    </row>
    <row r="972" spans="2:2" x14ac:dyDescent="0.25">
      <c r="B972" s="103"/>
    </row>
    <row r="973" spans="2:2" x14ac:dyDescent="0.25">
      <c r="B973" s="103"/>
    </row>
    <row r="974" spans="2:2" x14ac:dyDescent="0.25">
      <c r="B974" s="103"/>
    </row>
    <row r="975" spans="2:2" x14ac:dyDescent="0.25">
      <c r="B975" s="103"/>
    </row>
    <row r="976" spans="2:2" x14ac:dyDescent="0.25">
      <c r="B976" s="103"/>
    </row>
    <row r="977" spans="2:2" x14ac:dyDescent="0.25">
      <c r="B977" s="103"/>
    </row>
    <row r="978" spans="2:2" x14ac:dyDescent="0.25">
      <c r="B978" s="103"/>
    </row>
    <row r="979" spans="2:2" x14ac:dyDescent="0.25">
      <c r="B979" s="103"/>
    </row>
    <row r="980" spans="2:2" x14ac:dyDescent="0.25">
      <c r="B980" s="103"/>
    </row>
    <row r="981" spans="2:2" x14ac:dyDescent="0.25">
      <c r="B981" s="103"/>
    </row>
    <row r="982" spans="2:2" x14ac:dyDescent="0.25">
      <c r="B982" s="103"/>
    </row>
    <row r="983" spans="2:2" x14ac:dyDescent="0.25">
      <c r="B983" s="103"/>
    </row>
    <row r="984" spans="2:2" x14ac:dyDescent="0.25">
      <c r="B984" s="103"/>
    </row>
    <row r="985" spans="2:2" x14ac:dyDescent="0.25">
      <c r="B985" s="103"/>
    </row>
    <row r="986" spans="2:2" x14ac:dyDescent="0.25">
      <c r="B986" s="103"/>
    </row>
    <row r="987" spans="2:2" x14ac:dyDescent="0.25">
      <c r="B987" s="103"/>
    </row>
    <row r="988" spans="2:2" x14ac:dyDescent="0.25">
      <c r="B988" s="103"/>
    </row>
    <row r="989" spans="2:2" x14ac:dyDescent="0.25">
      <c r="B989" s="103"/>
    </row>
    <row r="990" spans="2:2" x14ac:dyDescent="0.25">
      <c r="B990" s="103"/>
    </row>
    <row r="991" spans="2:2" x14ac:dyDescent="0.25">
      <c r="B991" s="103"/>
    </row>
    <row r="992" spans="2:2" x14ac:dyDescent="0.25">
      <c r="B992" s="103"/>
    </row>
    <row r="993" spans="2:2" x14ac:dyDescent="0.25">
      <c r="B993" s="103"/>
    </row>
    <row r="994" spans="2:2" x14ac:dyDescent="0.25">
      <c r="B994" s="103"/>
    </row>
    <row r="995" spans="2:2" x14ac:dyDescent="0.25">
      <c r="B995" s="103"/>
    </row>
    <row r="996" spans="2:2" x14ac:dyDescent="0.25">
      <c r="B996" s="103"/>
    </row>
    <row r="997" spans="2:2" x14ac:dyDescent="0.25">
      <c r="B997" s="103"/>
    </row>
    <row r="998" spans="2:2" x14ac:dyDescent="0.25">
      <c r="B998" s="103"/>
    </row>
    <row r="999" spans="2:2" x14ac:dyDescent="0.25">
      <c r="B999" s="103"/>
    </row>
    <row r="1000" spans="2:2" x14ac:dyDescent="0.25">
      <c r="B1000" s="103"/>
    </row>
    <row r="1001" spans="2:2" x14ac:dyDescent="0.25">
      <c r="B1001" s="103"/>
    </row>
    <row r="1002" spans="2:2" x14ac:dyDescent="0.25">
      <c r="B1002" s="103"/>
    </row>
    <row r="1003" spans="2:2" x14ac:dyDescent="0.25">
      <c r="B1003" s="103"/>
    </row>
    <row r="1004" spans="2:2" x14ac:dyDescent="0.25">
      <c r="B1004" s="103"/>
    </row>
    <row r="1005" spans="2:2" x14ac:dyDescent="0.25">
      <c r="B1005" s="103"/>
    </row>
    <row r="1006" spans="2:2" x14ac:dyDescent="0.25">
      <c r="B1006" s="103"/>
    </row>
    <row r="1007" spans="2:2" x14ac:dyDescent="0.25">
      <c r="B1007" s="103"/>
    </row>
    <row r="1008" spans="2:2" x14ac:dyDescent="0.25">
      <c r="B1008" s="103"/>
    </row>
    <row r="1009" spans="2:2" x14ac:dyDescent="0.25">
      <c r="B1009" s="103"/>
    </row>
    <row r="1010" spans="2:2" x14ac:dyDescent="0.25">
      <c r="B1010" s="103"/>
    </row>
    <row r="1011" spans="2:2" x14ac:dyDescent="0.25">
      <c r="B1011" s="103"/>
    </row>
    <row r="1012" spans="2:2" x14ac:dyDescent="0.25">
      <c r="B1012" s="103"/>
    </row>
    <row r="1013" spans="2:2" x14ac:dyDescent="0.25">
      <c r="B1013" s="103"/>
    </row>
    <row r="1014" spans="2:2" x14ac:dyDescent="0.25">
      <c r="B1014" s="103"/>
    </row>
    <row r="1015" spans="2:2" x14ac:dyDescent="0.25">
      <c r="B1015" s="103"/>
    </row>
    <row r="1016" spans="2:2" x14ac:dyDescent="0.25">
      <c r="B1016" s="103"/>
    </row>
    <row r="1017" spans="2:2" x14ac:dyDescent="0.25">
      <c r="B1017" s="103"/>
    </row>
    <row r="1018" spans="2:2" x14ac:dyDescent="0.25">
      <c r="B1018" s="103"/>
    </row>
    <row r="1019" spans="2:2" x14ac:dyDescent="0.25">
      <c r="B1019" s="103"/>
    </row>
    <row r="1020" spans="2:2" x14ac:dyDescent="0.25">
      <c r="B1020" s="103"/>
    </row>
    <row r="1021" spans="2:2" x14ac:dyDescent="0.25">
      <c r="B1021" s="103"/>
    </row>
    <row r="1022" spans="2:2" x14ac:dyDescent="0.25">
      <c r="B1022" s="103"/>
    </row>
    <row r="1023" spans="2:2" x14ac:dyDescent="0.25">
      <c r="B1023" s="103"/>
    </row>
    <row r="1024" spans="2:2" x14ac:dyDescent="0.25">
      <c r="B1024" s="103"/>
    </row>
    <row r="1025" spans="2:2" x14ac:dyDescent="0.25">
      <c r="B1025" s="103"/>
    </row>
    <row r="1026" spans="2:2" x14ac:dyDescent="0.25">
      <c r="B1026" s="103"/>
    </row>
    <row r="1027" spans="2:2" x14ac:dyDescent="0.25">
      <c r="B1027" s="103"/>
    </row>
    <row r="1028" spans="2:2" x14ac:dyDescent="0.25">
      <c r="B1028" s="103"/>
    </row>
    <row r="1029" spans="2:2" x14ac:dyDescent="0.25">
      <c r="B1029" s="103"/>
    </row>
    <row r="1030" spans="2:2" x14ac:dyDescent="0.25">
      <c r="B1030" s="103"/>
    </row>
    <row r="1031" spans="2:2" x14ac:dyDescent="0.25">
      <c r="B1031" s="103"/>
    </row>
    <row r="1032" spans="2:2" x14ac:dyDescent="0.25">
      <c r="B1032" s="103"/>
    </row>
    <row r="1033" spans="2:2" x14ac:dyDescent="0.25">
      <c r="B1033" s="103"/>
    </row>
    <row r="1034" spans="2:2" x14ac:dyDescent="0.25">
      <c r="B1034" s="103"/>
    </row>
    <row r="1035" spans="2:2" x14ac:dyDescent="0.25">
      <c r="B1035" s="103"/>
    </row>
    <row r="1036" spans="2:2" x14ac:dyDescent="0.25">
      <c r="B1036" s="103"/>
    </row>
    <row r="1037" spans="2:2" x14ac:dyDescent="0.25">
      <c r="B1037" s="103"/>
    </row>
    <row r="1038" spans="2:2" x14ac:dyDescent="0.25">
      <c r="B1038" s="103"/>
    </row>
    <row r="1039" spans="2:2" x14ac:dyDescent="0.25">
      <c r="B1039" s="103"/>
    </row>
    <row r="1040" spans="2:2" x14ac:dyDescent="0.25">
      <c r="B1040" s="103"/>
    </row>
    <row r="1041" spans="2:2" x14ac:dyDescent="0.25">
      <c r="B1041" s="103"/>
    </row>
    <row r="1042" spans="2:2" x14ac:dyDescent="0.25">
      <c r="B1042" s="103"/>
    </row>
    <row r="1043" spans="2:2" x14ac:dyDescent="0.25">
      <c r="B1043" s="103"/>
    </row>
    <row r="1044" spans="2:2" x14ac:dyDescent="0.25">
      <c r="B1044" s="103"/>
    </row>
    <row r="1045" spans="2:2" x14ac:dyDescent="0.25">
      <c r="B1045" s="103"/>
    </row>
    <row r="1046" spans="2:2" x14ac:dyDescent="0.25">
      <c r="B1046" s="103"/>
    </row>
    <row r="1047" spans="2:2" x14ac:dyDescent="0.25">
      <c r="B1047" s="103"/>
    </row>
    <row r="1048" spans="2:2" x14ac:dyDescent="0.25">
      <c r="B1048" s="103"/>
    </row>
    <row r="1049" spans="2:2" x14ac:dyDescent="0.25">
      <c r="B1049" s="103"/>
    </row>
    <row r="1050" spans="2:2" x14ac:dyDescent="0.25">
      <c r="B1050" s="103"/>
    </row>
    <row r="1051" spans="2:2" x14ac:dyDescent="0.25">
      <c r="B1051" s="103"/>
    </row>
    <row r="1052" spans="2:2" x14ac:dyDescent="0.25">
      <c r="B1052" s="103"/>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C4017-BF03-44FC-B789-802B703A59A4}">
  <dimension ref="B1:BH1052"/>
  <sheetViews>
    <sheetView topLeftCell="E188" zoomScale="104" zoomScaleNormal="85" workbookViewId="0">
      <selection activeCell="M57" sqref="M57:M209"/>
    </sheetView>
  </sheetViews>
  <sheetFormatPr defaultColWidth="9.1796875" defaultRowHeight="12.5" x14ac:dyDescent="0.25"/>
  <cols>
    <col min="1" max="1" width="9.1796875" style="4"/>
    <col min="2" max="2" width="12.81640625" style="51" customWidth="1"/>
    <col min="3" max="3" width="9.1796875" style="51" customWidth="1"/>
    <col min="4" max="4" width="12.26953125" style="51" customWidth="1"/>
    <col min="5" max="5" width="8.7265625"/>
    <col min="6" max="6" width="12" style="51" customWidth="1"/>
    <col min="7" max="14" width="9.1796875" style="51"/>
    <col min="15" max="15" width="9.1796875" style="51" customWidth="1"/>
    <col min="16" max="16" width="14" style="51" bestFit="1" customWidth="1"/>
    <col min="17" max="17" width="13.36328125" style="51" bestFit="1" customWidth="1"/>
    <col min="18" max="21" width="9.1796875" style="51"/>
    <col min="22" max="22" width="102.36328125" style="51" bestFit="1" customWidth="1"/>
    <col min="23" max="23" width="7.1796875" style="51" customWidth="1"/>
    <col min="24" max="24" width="9.26953125" style="51" bestFit="1" customWidth="1"/>
    <col min="25" max="25" width="6.81640625" style="51" customWidth="1"/>
    <col min="26" max="26" width="5.26953125" style="4" customWidth="1"/>
    <col min="27" max="27" width="10.90625" style="4" bestFit="1" customWidth="1"/>
    <col min="28" max="29" width="9.26953125" style="4" bestFit="1" customWidth="1"/>
    <col min="30" max="30" width="9.1796875" style="4"/>
    <col min="31" max="31" width="9.26953125" style="4" bestFit="1" customWidth="1"/>
    <col min="32" max="32" width="29.1796875" style="110" customWidth="1"/>
    <col min="33" max="34" width="9.26953125" style="4" bestFit="1" customWidth="1"/>
    <col min="35" max="35" width="9.1796875" style="4"/>
    <col min="36" max="36" width="32.26953125" style="4" bestFit="1" customWidth="1"/>
    <col min="37" max="41" width="9.26953125" style="4" bestFit="1" customWidth="1"/>
    <col min="42" max="42" width="11.453125" style="4" customWidth="1"/>
    <col min="43" max="44" width="9.26953125" style="4" bestFit="1" customWidth="1"/>
    <col min="45" max="45" width="11.1796875" style="4" bestFit="1" customWidth="1"/>
    <col min="46" max="46" width="13.453125" style="4" customWidth="1"/>
    <col min="47" max="47" width="12.7265625" style="4" customWidth="1"/>
    <col min="48" max="57" width="9.1796875" style="4"/>
    <col min="58" max="58" width="11" style="4" bestFit="1" customWidth="1"/>
    <col min="59" max="59" width="13.453125" style="4" customWidth="1"/>
    <col min="60" max="16384" width="9.1796875" style="4"/>
  </cols>
  <sheetData>
    <row r="1" spans="2:45" ht="10.5" x14ac:dyDescent="0.2">
      <c r="B1" s="1"/>
      <c r="C1" s="1"/>
      <c r="D1" s="1"/>
      <c r="E1" s="1"/>
      <c r="F1" s="1"/>
      <c r="G1" s="1"/>
      <c r="H1" s="1"/>
      <c r="I1" s="1"/>
      <c r="J1" s="1"/>
      <c r="K1" s="1"/>
      <c r="L1" s="1"/>
      <c r="M1" s="1"/>
      <c r="N1" s="1"/>
      <c r="O1" s="1"/>
      <c r="P1" s="1"/>
      <c r="Q1" s="1"/>
      <c r="R1" s="1"/>
      <c r="S1" s="1"/>
      <c r="T1" s="1"/>
      <c r="U1" s="1"/>
      <c r="V1" s="2"/>
      <c r="W1" s="3"/>
      <c r="X1" s="3"/>
      <c r="Y1" s="4"/>
    </row>
    <row r="2" spans="2:45" ht="10.5" x14ac:dyDescent="0.2">
      <c r="B2" s="1"/>
      <c r="C2" s="1"/>
      <c r="D2" s="1"/>
      <c r="E2" s="1"/>
      <c r="F2" s="1"/>
      <c r="G2" s="1"/>
      <c r="H2" s="1"/>
      <c r="I2" s="1"/>
      <c r="J2" s="1"/>
      <c r="K2" s="1"/>
      <c r="L2" s="1"/>
      <c r="M2" s="1"/>
      <c r="N2" s="1"/>
      <c r="O2" s="1"/>
      <c r="P2" s="1"/>
      <c r="Q2" s="1"/>
      <c r="R2" s="1"/>
      <c r="S2" s="1"/>
      <c r="T2" s="1"/>
      <c r="U2" s="1"/>
      <c r="V2" s="2"/>
      <c r="W2" s="3"/>
      <c r="X2" s="3"/>
      <c r="Y2" s="4"/>
      <c r="AA2" s="5" t="s">
        <v>0</v>
      </c>
      <c r="AB2" s="5"/>
      <c r="AC2" s="5"/>
      <c r="AD2" s="6"/>
      <c r="AE2" s="7"/>
      <c r="AF2" s="121"/>
      <c r="AG2" s="7"/>
      <c r="AH2" s="7"/>
      <c r="AI2" s="7"/>
      <c r="AJ2" s="7"/>
      <c r="AK2" s="7"/>
      <c r="AL2" s="7"/>
      <c r="AM2" s="8"/>
      <c r="AN2" s="8"/>
      <c r="AO2" s="8"/>
      <c r="AP2" s="8"/>
      <c r="AQ2" s="8"/>
      <c r="AR2" s="8"/>
      <c r="AS2" s="8"/>
    </row>
    <row r="3" spans="2:45" ht="10.5" x14ac:dyDescent="0.2">
      <c r="B3" s="1"/>
      <c r="C3" s="1"/>
      <c r="D3" s="1"/>
      <c r="E3" s="1"/>
      <c r="F3" s="1"/>
      <c r="G3" s="1"/>
      <c r="H3" s="1"/>
      <c r="I3" s="1"/>
      <c r="J3" s="1"/>
      <c r="K3" s="1"/>
      <c r="L3" s="1"/>
      <c r="M3" s="1"/>
      <c r="N3" s="1"/>
      <c r="O3" s="1"/>
      <c r="P3" s="1"/>
      <c r="Q3" s="1"/>
      <c r="R3" s="1"/>
      <c r="S3" s="1"/>
      <c r="T3" s="1"/>
      <c r="U3" s="1"/>
      <c r="V3" s="2"/>
      <c r="W3" s="3"/>
      <c r="X3" s="3"/>
      <c r="Y3" s="4"/>
      <c r="AA3" s="5"/>
      <c r="AB3" s="5"/>
      <c r="AC3" s="5" t="s">
        <v>1</v>
      </c>
      <c r="AD3" s="6"/>
      <c r="AE3" s="7"/>
      <c r="AF3" s="121"/>
      <c r="AG3" s="7" t="s">
        <v>2</v>
      </c>
      <c r="AH3" s="7"/>
      <c r="AI3" s="7"/>
      <c r="AJ3" s="7"/>
      <c r="AK3" s="7" t="s">
        <v>2</v>
      </c>
      <c r="AL3" s="7"/>
      <c r="AM3" s="8"/>
      <c r="AN3" s="8"/>
      <c r="AO3" s="8"/>
      <c r="AP3" s="8"/>
      <c r="AQ3" s="8"/>
      <c r="AR3" s="8"/>
      <c r="AS3" s="8"/>
    </row>
    <row r="4" spans="2:45" ht="10.5" x14ac:dyDescent="0.2">
      <c r="B4" s="1"/>
      <c r="C4" s="1"/>
      <c r="D4" s="1"/>
      <c r="E4" s="1"/>
      <c r="F4" s="1"/>
      <c r="G4" s="1"/>
      <c r="H4" s="1"/>
      <c r="I4" s="1"/>
      <c r="J4" s="1"/>
      <c r="K4" s="1"/>
      <c r="L4" s="1"/>
      <c r="M4" s="1"/>
      <c r="N4" s="1"/>
      <c r="O4" s="1"/>
      <c r="P4" s="1"/>
      <c r="Q4" s="1"/>
      <c r="R4" s="1"/>
      <c r="S4" s="1"/>
      <c r="T4" s="1"/>
      <c r="U4" s="1"/>
      <c r="V4" s="2"/>
      <c r="W4" s="3"/>
      <c r="X4" s="3"/>
      <c r="Y4" s="4"/>
      <c r="AA4" s="9">
        <f>B204</f>
        <v>44723</v>
      </c>
      <c r="AB4" s="5" t="s">
        <v>3</v>
      </c>
      <c r="AC4" s="5">
        <f>VLOOKUP(AA4,A_11,13)</f>
        <v>4.82E-2</v>
      </c>
      <c r="AD4" s="6"/>
      <c r="AE4" s="10">
        <f>AA4</f>
        <v>44723</v>
      </c>
      <c r="AF4" s="121" t="s">
        <v>4</v>
      </c>
      <c r="AG4" s="120">
        <f>VLOOKUP(AE4,A_11,9)</f>
        <v>124.2</v>
      </c>
      <c r="AH4" s="7"/>
      <c r="AI4" s="10">
        <v>44723</v>
      </c>
      <c r="AJ4" s="7" t="s">
        <v>4</v>
      </c>
      <c r="AK4" s="7">
        <v>124.2</v>
      </c>
      <c r="AL4" s="7"/>
      <c r="AM4" s="8"/>
      <c r="AN4" s="8"/>
      <c r="AO4" s="8"/>
      <c r="AP4" s="8"/>
      <c r="AQ4" s="8"/>
      <c r="AR4" s="8"/>
      <c r="AS4" s="8"/>
    </row>
    <row r="5" spans="2:45" ht="10.5" x14ac:dyDescent="0.2">
      <c r="B5" s="1"/>
      <c r="C5" s="1"/>
      <c r="D5" s="1"/>
      <c r="E5" s="1"/>
      <c r="F5" s="1"/>
      <c r="G5" s="1"/>
      <c r="H5" s="1"/>
      <c r="I5" s="1"/>
      <c r="J5" s="1"/>
      <c r="K5" s="1"/>
      <c r="L5" s="1"/>
      <c r="M5" s="1"/>
      <c r="N5" s="1"/>
      <c r="O5" s="1"/>
      <c r="P5" s="1"/>
      <c r="Q5" s="1"/>
      <c r="R5" s="1"/>
      <c r="S5" s="1"/>
      <c r="T5" s="1"/>
      <c r="U5" s="1"/>
      <c r="V5" s="2"/>
      <c r="W5" s="3"/>
      <c r="X5" s="3"/>
      <c r="Y5" s="4"/>
      <c r="AA5" s="9">
        <f>B210</f>
        <v>44755</v>
      </c>
      <c r="AB5" s="5" t="s">
        <v>5</v>
      </c>
      <c r="AC5" s="5">
        <f>VLOOKUP(AA5,A_11,13)</f>
        <v>3.4290000000000001E-2</v>
      </c>
      <c r="AD5" s="6">
        <f>AC4*EXP(-AC8*(AA5-AA4))</f>
        <v>3.4227492291748228E-2</v>
      </c>
      <c r="AE5" s="10">
        <f>AA5</f>
        <v>44755</v>
      </c>
      <c r="AF5" s="121" t="s">
        <v>6</v>
      </c>
      <c r="AG5" s="7">
        <f>AK5</f>
        <v>85.724999999999994</v>
      </c>
      <c r="AH5" s="7"/>
      <c r="AI5" s="10">
        <v>44755</v>
      </c>
      <c r="AJ5" s="7" t="s">
        <v>6</v>
      </c>
      <c r="AK5" s="7">
        <v>85.724999999999994</v>
      </c>
      <c r="AL5" s="7"/>
      <c r="AM5" s="8"/>
      <c r="AN5" s="8"/>
      <c r="AO5" s="8"/>
      <c r="AP5" s="8"/>
      <c r="AQ5" s="8"/>
      <c r="AR5" s="8"/>
      <c r="AS5" s="8"/>
    </row>
    <row r="6" spans="2:45" ht="10.5" x14ac:dyDescent="0.2">
      <c r="B6" s="1"/>
      <c r="C6" s="1"/>
      <c r="D6" s="1"/>
      <c r="E6" s="1"/>
      <c r="F6" s="1"/>
      <c r="G6" s="1"/>
      <c r="H6" s="1"/>
      <c r="I6" s="1"/>
      <c r="J6" s="1"/>
      <c r="K6" s="1"/>
      <c r="L6" s="1"/>
      <c r="M6" s="1"/>
      <c r="N6" s="1"/>
      <c r="O6" s="1"/>
      <c r="P6" s="1"/>
      <c r="Q6" s="1"/>
      <c r="R6" s="1"/>
      <c r="S6" s="1"/>
      <c r="T6" s="1"/>
      <c r="U6" s="1"/>
      <c r="V6" s="2"/>
      <c r="W6" s="3"/>
      <c r="X6" s="3"/>
      <c r="Y6" s="4"/>
      <c r="AA6" s="5"/>
      <c r="AB6" s="5"/>
      <c r="AC6" s="5"/>
      <c r="AD6" s="6"/>
      <c r="AE6" s="7"/>
      <c r="AF6" s="121"/>
      <c r="AG6" s="7"/>
      <c r="AH6" s="7"/>
      <c r="AI6" s="7"/>
      <c r="AJ6" s="7"/>
      <c r="AK6" s="7"/>
      <c r="AL6" s="7"/>
      <c r="AM6" s="8"/>
      <c r="AN6" s="8"/>
      <c r="AO6" s="8"/>
      <c r="AP6" s="8"/>
      <c r="AQ6" s="8"/>
      <c r="AR6" s="8"/>
      <c r="AS6" s="8"/>
    </row>
    <row r="7" spans="2:45" ht="10.5" x14ac:dyDescent="0.2">
      <c r="B7" s="1"/>
      <c r="C7" s="1"/>
      <c r="D7" s="1"/>
      <c r="E7" s="1"/>
      <c r="F7" s="1"/>
      <c r="G7" s="1"/>
      <c r="H7" s="1"/>
      <c r="I7" s="1"/>
      <c r="J7" s="1"/>
      <c r="K7" s="1"/>
      <c r="L7" s="1"/>
      <c r="M7" s="1"/>
      <c r="N7" s="1"/>
      <c r="O7" s="1"/>
      <c r="P7" s="1"/>
      <c r="Q7" s="1"/>
      <c r="R7" s="1"/>
      <c r="S7" s="1"/>
      <c r="T7" s="1"/>
      <c r="U7" s="1"/>
      <c r="V7" s="2"/>
      <c r="W7" s="3"/>
      <c r="X7" s="3"/>
      <c r="Y7" s="4"/>
      <c r="AA7" s="5"/>
      <c r="AB7" s="78" t="s">
        <v>7</v>
      </c>
      <c r="AC7" s="78">
        <f>LN(AC4/AC5)/(AA5-AA4)</f>
        <v>1.0640789205678926E-2</v>
      </c>
      <c r="AD7" s="127">
        <f>AC7*30</f>
        <v>0.31922367617036779</v>
      </c>
      <c r="AE7" s="7"/>
      <c r="AF7" s="126" t="s">
        <v>7</v>
      </c>
      <c r="AG7" s="78">
        <f>(LN(AG4/AG5))/(AE5-AE4)</f>
        <v>1.1585895973449825E-2</v>
      </c>
      <c r="AH7" s="127">
        <f>AG7*30</f>
        <v>0.34757687920349473</v>
      </c>
      <c r="AI7" s="7"/>
      <c r="AJ7" s="7" t="s">
        <v>7</v>
      </c>
      <c r="AK7" s="78">
        <v>1.1585895973449825E-2</v>
      </c>
      <c r="AL7" s="7"/>
      <c r="AM7" s="8"/>
      <c r="AN7" s="8"/>
      <c r="AO7" s="8"/>
      <c r="AP7" s="8"/>
      <c r="AQ7" s="8"/>
      <c r="AR7" s="8"/>
      <c r="AS7" s="8"/>
    </row>
    <row r="8" spans="2:45" ht="10.5" x14ac:dyDescent="0.2">
      <c r="B8" s="1"/>
      <c r="C8" s="1"/>
      <c r="D8" s="1"/>
      <c r="E8" s="1"/>
      <c r="F8" s="1"/>
      <c r="G8" s="1"/>
      <c r="H8" s="1"/>
      <c r="I8" s="1"/>
      <c r="J8" s="1"/>
      <c r="K8" s="1"/>
      <c r="L8" s="1"/>
      <c r="M8" s="1"/>
      <c r="N8" s="1"/>
      <c r="O8" s="1"/>
      <c r="P8" s="1"/>
      <c r="Q8" s="1"/>
      <c r="R8" s="1"/>
      <c r="S8" s="1"/>
      <c r="T8" s="1"/>
      <c r="U8" s="1"/>
      <c r="V8" s="2"/>
      <c r="W8" s="3"/>
      <c r="X8" s="3"/>
      <c r="Y8" s="4"/>
      <c r="AA8" s="5"/>
      <c r="AB8" s="78" t="s">
        <v>8</v>
      </c>
      <c r="AC8" s="78">
        <f>-LN(1-AC7)</f>
        <v>1.0697807241787431E-2</v>
      </c>
      <c r="AD8" s="125"/>
      <c r="AE8" s="7"/>
      <c r="AF8" s="126" t="s">
        <v>8</v>
      </c>
      <c r="AG8" s="78">
        <f>-LN(1-AG7)</f>
        <v>1.1653535416121904E-2</v>
      </c>
      <c r="AH8" s="7"/>
      <c r="AI8" s="7"/>
      <c r="AJ8" s="7" t="s">
        <v>8</v>
      </c>
      <c r="AK8" s="78">
        <v>1.1653535416121904E-2</v>
      </c>
      <c r="AL8" s="7"/>
      <c r="AM8" s="8"/>
      <c r="AN8" s="8"/>
      <c r="AO8" s="8"/>
      <c r="AP8" s="8"/>
      <c r="AQ8" s="8"/>
      <c r="AR8" s="8"/>
      <c r="AS8" s="8"/>
    </row>
    <row r="9" spans="2:45" ht="10.5" x14ac:dyDescent="0.2">
      <c r="B9" s="1"/>
      <c r="C9" s="1"/>
      <c r="D9" s="1"/>
      <c r="E9" s="1"/>
      <c r="F9" s="1"/>
      <c r="G9" s="1"/>
      <c r="H9" s="1"/>
      <c r="I9" s="1"/>
      <c r="J9" s="1"/>
      <c r="K9" s="1"/>
      <c r="L9" s="1"/>
      <c r="M9" s="1"/>
      <c r="N9" s="1"/>
      <c r="O9" s="1"/>
      <c r="P9" s="1"/>
      <c r="Q9" s="1"/>
      <c r="R9" s="1"/>
      <c r="S9" s="1"/>
      <c r="T9" s="1"/>
      <c r="U9" s="1"/>
      <c r="V9" s="2"/>
      <c r="W9" s="3"/>
      <c r="X9" s="3"/>
      <c r="Y9" s="4"/>
      <c r="AA9" s="5"/>
      <c r="AB9" s="5"/>
      <c r="AC9" s="5"/>
      <c r="AD9" s="6"/>
      <c r="AE9" s="7"/>
      <c r="AF9" s="121"/>
      <c r="AG9" s="7"/>
      <c r="AH9" s="7"/>
      <c r="AI9" s="7"/>
      <c r="AJ9" s="7"/>
      <c r="AK9" s="7"/>
      <c r="AL9" s="7"/>
      <c r="AM9" s="8"/>
      <c r="AN9" s="8"/>
      <c r="AO9" s="8"/>
      <c r="AP9" s="8"/>
      <c r="AQ9" s="8"/>
      <c r="AR9" s="8"/>
      <c r="AS9" s="8"/>
    </row>
    <row r="10" spans="2:45" ht="10.5" x14ac:dyDescent="0.2">
      <c r="B10" s="1"/>
      <c r="C10" s="1"/>
      <c r="D10" s="1"/>
      <c r="E10" s="1"/>
      <c r="F10" s="1"/>
      <c r="G10" s="1"/>
      <c r="H10" s="1"/>
      <c r="I10" s="1"/>
      <c r="J10" s="1"/>
      <c r="K10" s="1"/>
      <c r="L10" s="1"/>
      <c r="M10" s="1"/>
      <c r="N10" s="1"/>
      <c r="O10" s="1"/>
      <c r="P10" s="1"/>
      <c r="Q10" s="1"/>
      <c r="R10" s="1"/>
      <c r="S10" s="1"/>
      <c r="T10" s="1"/>
      <c r="U10" s="1"/>
      <c r="V10" s="2"/>
      <c r="W10" s="3"/>
      <c r="X10" s="3"/>
      <c r="Y10" s="4"/>
      <c r="AA10" s="5"/>
      <c r="AB10" s="5"/>
      <c r="AC10" s="5"/>
      <c r="AD10" s="6"/>
      <c r="AE10" s="7"/>
      <c r="AF10" s="121"/>
      <c r="AG10" s="7"/>
      <c r="AH10" s="7"/>
      <c r="AI10" s="7"/>
      <c r="AJ10" s="7"/>
      <c r="AK10" s="7"/>
      <c r="AL10" s="7"/>
      <c r="AM10" s="8"/>
      <c r="AN10" s="8"/>
      <c r="AO10" s="8"/>
      <c r="AP10" s="8"/>
      <c r="AQ10" s="8"/>
      <c r="AR10" s="8"/>
      <c r="AS10" s="8"/>
    </row>
    <row r="11" spans="2:45" ht="10.5" x14ac:dyDescent="0.2">
      <c r="B11" s="1"/>
      <c r="C11" s="1"/>
      <c r="D11" s="1"/>
      <c r="E11" s="1"/>
      <c r="F11" s="1"/>
      <c r="G11" s="1"/>
      <c r="H11" s="1"/>
      <c r="I11" s="1"/>
      <c r="J11" s="1"/>
      <c r="K11" s="1"/>
      <c r="L11" s="1"/>
      <c r="M11" s="1"/>
      <c r="N11" s="1"/>
      <c r="O11" s="1"/>
      <c r="P11" s="1"/>
      <c r="Q11" s="1"/>
      <c r="R11" s="1"/>
      <c r="S11" s="1"/>
      <c r="T11" s="1"/>
      <c r="U11" s="1"/>
      <c r="V11" s="2"/>
      <c r="W11" s="3"/>
      <c r="X11" s="3"/>
      <c r="Y11" s="4"/>
      <c r="AA11" s="5"/>
      <c r="AB11" s="5"/>
      <c r="AC11" s="5"/>
      <c r="AD11" s="6"/>
      <c r="AE11" s="7"/>
      <c r="AF11" s="121"/>
      <c r="AG11" s="7"/>
      <c r="AH11" s="7"/>
      <c r="AI11" s="7"/>
      <c r="AJ11" s="7"/>
      <c r="AK11" s="7"/>
      <c r="AL11" s="7"/>
      <c r="AM11" s="8"/>
      <c r="AN11" s="8"/>
      <c r="AO11" s="8"/>
      <c r="AP11" s="8"/>
      <c r="AQ11" s="8"/>
      <c r="AR11" s="8"/>
      <c r="AS11" s="8"/>
    </row>
    <row r="12" spans="2:45" ht="10.5" x14ac:dyDescent="0.2">
      <c r="B12" s="1"/>
      <c r="C12" s="1"/>
      <c r="D12" s="1"/>
      <c r="E12" s="1"/>
      <c r="F12" s="1"/>
      <c r="G12" s="1"/>
      <c r="H12" s="1"/>
      <c r="I12" s="1"/>
      <c r="J12" s="1"/>
      <c r="K12" s="1">
        <f>70*45%</f>
        <v>31.5</v>
      </c>
      <c r="L12" s="1"/>
      <c r="M12" s="1"/>
      <c r="N12" s="1"/>
      <c r="O12" s="1"/>
      <c r="P12" s="1"/>
      <c r="Q12" s="1"/>
      <c r="R12" s="1"/>
      <c r="S12" s="1"/>
      <c r="T12" s="1"/>
      <c r="U12" s="1"/>
      <c r="V12" s="2"/>
      <c r="W12" s="3"/>
      <c r="X12" s="3"/>
      <c r="Y12" s="4"/>
      <c r="AA12" s="5"/>
      <c r="AB12" s="5"/>
      <c r="AC12" s="5"/>
      <c r="AD12" s="6"/>
      <c r="AE12" s="7"/>
      <c r="AF12" s="121"/>
      <c r="AG12" s="7"/>
      <c r="AH12" s="7"/>
      <c r="AI12" s="7"/>
      <c r="AJ12" s="7"/>
      <c r="AK12" s="7"/>
      <c r="AL12" s="7"/>
      <c r="AM12" s="8"/>
      <c r="AN12" s="8"/>
      <c r="AO12" s="8"/>
      <c r="AP12" s="8"/>
      <c r="AQ12" s="8"/>
      <c r="AR12" s="8"/>
      <c r="AS12" s="8"/>
    </row>
    <row r="13" spans="2:45" ht="10.5" x14ac:dyDescent="0.2">
      <c r="B13" s="1"/>
      <c r="C13" s="1"/>
      <c r="D13" s="1"/>
      <c r="E13" s="1"/>
      <c r="F13" s="1"/>
      <c r="G13" s="1"/>
      <c r="H13" s="1"/>
      <c r="I13" s="1"/>
      <c r="J13" s="1"/>
      <c r="K13" s="1"/>
      <c r="L13" s="1"/>
      <c r="M13" s="1"/>
      <c r="N13" s="1"/>
      <c r="O13" s="1"/>
      <c r="P13" s="1"/>
      <c r="Q13" s="1"/>
      <c r="R13" s="1"/>
      <c r="S13" s="1"/>
      <c r="T13" s="1"/>
      <c r="U13" s="1"/>
      <c r="V13" s="2"/>
      <c r="W13" s="3"/>
      <c r="X13" s="3"/>
      <c r="Y13" s="4"/>
      <c r="AA13" s="5" t="s">
        <v>9</v>
      </c>
      <c r="AB13" s="5"/>
      <c r="AC13" s="5"/>
      <c r="AD13" s="6"/>
      <c r="AE13" s="7" t="s">
        <v>9</v>
      </c>
      <c r="AF13" s="121"/>
      <c r="AG13" s="7"/>
      <c r="AH13" s="7"/>
      <c r="AI13" s="7" t="s">
        <v>9</v>
      </c>
      <c r="AJ13" s="7"/>
      <c r="AK13" s="7"/>
      <c r="AL13" s="7"/>
      <c r="AM13" s="8"/>
      <c r="AN13" s="8"/>
      <c r="AO13" s="8"/>
      <c r="AP13" s="8"/>
      <c r="AQ13" s="8"/>
      <c r="AR13" s="8"/>
      <c r="AS13" s="8"/>
    </row>
    <row r="14" spans="2:45" ht="10.5" x14ac:dyDescent="0.2">
      <c r="B14" s="1"/>
      <c r="C14" s="1"/>
      <c r="D14" s="1"/>
      <c r="E14" s="1"/>
      <c r="F14" s="1"/>
      <c r="G14" s="1"/>
      <c r="H14" s="1"/>
      <c r="I14" s="1"/>
      <c r="J14" s="1"/>
      <c r="K14" s="1"/>
      <c r="L14" s="1"/>
      <c r="M14" s="1"/>
      <c r="N14" s="1"/>
      <c r="O14" s="1"/>
      <c r="P14" s="1"/>
      <c r="Q14" s="1"/>
      <c r="R14" s="1"/>
      <c r="S14" s="1"/>
      <c r="T14" s="1"/>
      <c r="U14" s="1"/>
      <c r="V14" s="2"/>
      <c r="W14" s="3"/>
      <c r="X14" s="3"/>
      <c r="Y14" s="4"/>
      <c r="AA14" s="5"/>
      <c r="AB14" s="5"/>
      <c r="AC14" s="5" t="s">
        <v>1</v>
      </c>
      <c r="AD14" s="6"/>
      <c r="AE14" s="7"/>
      <c r="AF14" s="121"/>
      <c r="AG14" s="7" t="s">
        <v>1</v>
      </c>
      <c r="AH14" s="7"/>
      <c r="AI14" s="7"/>
      <c r="AJ14" s="7"/>
      <c r="AK14" s="7" t="s">
        <v>1</v>
      </c>
      <c r="AL14" s="7"/>
      <c r="AM14" s="8"/>
      <c r="AN14" s="8"/>
      <c r="AO14" s="8"/>
      <c r="AP14" s="8"/>
      <c r="AQ14" s="8"/>
      <c r="AR14" s="8"/>
      <c r="AS14" s="8"/>
    </row>
    <row r="15" spans="2:45" ht="10.5" x14ac:dyDescent="0.2">
      <c r="B15" s="1"/>
      <c r="C15" s="1"/>
      <c r="D15" s="1"/>
      <c r="E15" s="1"/>
      <c r="F15" s="1"/>
      <c r="G15" s="1"/>
      <c r="H15" s="1"/>
      <c r="I15" s="1"/>
      <c r="J15" s="1"/>
      <c r="K15" s="1"/>
      <c r="L15" s="1"/>
      <c r="M15" s="1"/>
      <c r="N15" s="1"/>
      <c r="O15" s="1"/>
      <c r="P15" s="1"/>
      <c r="Q15" s="1"/>
      <c r="R15" s="1"/>
      <c r="S15" s="1"/>
      <c r="T15" s="1"/>
      <c r="U15" s="1"/>
      <c r="V15" s="2"/>
      <c r="W15" s="3"/>
      <c r="X15" s="3"/>
      <c r="Y15" s="4"/>
      <c r="AA15" s="9">
        <f>AA4</f>
        <v>44723</v>
      </c>
      <c r="AB15" s="5" t="s">
        <v>4</v>
      </c>
      <c r="AC15" s="5">
        <f>VLOOKUP(AA15,A_11,13)</f>
        <v>4.82E-2</v>
      </c>
      <c r="AD15" s="6"/>
      <c r="AE15" s="10">
        <f>AE4</f>
        <v>44723</v>
      </c>
      <c r="AF15" s="121" t="s">
        <v>4</v>
      </c>
      <c r="AG15" s="120">
        <f>VLOOKUP(AE15,A_11,9)</f>
        <v>124.2</v>
      </c>
      <c r="AH15" s="7"/>
      <c r="AI15" s="10">
        <v>44723</v>
      </c>
      <c r="AJ15" s="7" t="s">
        <v>4</v>
      </c>
      <c r="AK15" s="7">
        <v>124.2</v>
      </c>
      <c r="AL15" s="7"/>
      <c r="AM15" s="8"/>
      <c r="AN15" s="8"/>
      <c r="AO15" s="8"/>
      <c r="AP15" s="8"/>
      <c r="AQ15" s="8"/>
      <c r="AR15" s="8"/>
      <c r="AS15" s="8"/>
    </row>
    <row r="16" spans="2:45" ht="10.5" x14ac:dyDescent="0.2">
      <c r="B16" s="1"/>
      <c r="C16" s="1"/>
      <c r="D16" s="1"/>
      <c r="E16" s="1"/>
      <c r="F16" s="1"/>
      <c r="G16" s="1"/>
      <c r="H16" s="1"/>
      <c r="I16" s="1"/>
      <c r="J16" s="1"/>
      <c r="K16" s="1"/>
      <c r="L16" s="1"/>
      <c r="M16" s="1"/>
      <c r="N16" s="1"/>
      <c r="O16" s="1"/>
      <c r="P16" s="1"/>
      <c r="Q16" s="1"/>
      <c r="R16" s="1"/>
      <c r="S16" s="1"/>
      <c r="T16" s="1"/>
      <c r="U16" s="1">
        <f>N126-N125</f>
        <v>1.8000000000000002E-2</v>
      </c>
      <c r="V16" s="2"/>
      <c r="W16" s="3"/>
      <c r="X16" s="3"/>
      <c r="Y16" s="4"/>
      <c r="AA16" s="9">
        <f>AA5</f>
        <v>44755</v>
      </c>
      <c r="AB16" s="5" t="s">
        <v>6</v>
      </c>
      <c r="AC16" s="5">
        <f>VLOOKUP(AA16,A_11,13)</f>
        <v>3.4290000000000001E-2</v>
      </c>
      <c r="AD16" s="6"/>
      <c r="AE16" s="10">
        <f>AE5</f>
        <v>44755</v>
      </c>
      <c r="AF16" s="121" t="s">
        <v>6</v>
      </c>
      <c r="AG16" s="7">
        <f>VLOOKUP(AE16,A_11,9)</f>
        <v>85.724999999999994</v>
      </c>
      <c r="AH16" s="7"/>
      <c r="AI16" s="10">
        <v>44755</v>
      </c>
      <c r="AJ16" s="7" t="s">
        <v>6</v>
      </c>
      <c r="AK16" s="7">
        <v>85.724999999999994</v>
      </c>
      <c r="AL16" s="7"/>
      <c r="AM16" s="8"/>
      <c r="AN16" s="8"/>
      <c r="AO16" s="8"/>
      <c r="AP16" s="8"/>
      <c r="AQ16" s="8"/>
      <c r="AR16" s="8"/>
      <c r="AS16" s="8"/>
    </row>
    <row r="17" spans="2:51" ht="10.5" x14ac:dyDescent="0.2">
      <c r="B17" s="1"/>
      <c r="C17" s="1"/>
      <c r="D17" s="1"/>
      <c r="E17" s="1"/>
      <c r="F17" s="1"/>
      <c r="G17" s="1"/>
      <c r="H17" s="1"/>
      <c r="I17" s="1"/>
      <c r="J17" s="1"/>
      <c r="K17" s="1"/>
      <c r="L17" s="1"/>
      <c r="M17" s="1"/>
      <c r="N17" s="1"/>
      <c r="O17" s="1"/>
      <c r="P17" s="1"/>
      <c r="Q17" s="1"/>
      <c r="R17" s="1"/>
      <c r="S17" s="1"/>
      <c r="T17" s="1"/>
      <c r="U17" s="1"/>
      <c r="V17" s="2"/>
      <c r="W17" s="3"/>
      <c r="X17" s="3"/>
      <c r="Y17" s="4"/>
      <c r="AA17" s="5"/>
      <c r="AB17" s="5"/>
      <c r="AC17" s="5"/>
      <c r="AD17" s="6"/>
      <c r="AE17" s="7"/>
      <c r="AF17" s="121"/>
      <c r="AG17" s="7"/>
      <c r="AH17" s="7"/>
      <c r="AI17" s="7"/>
      <c r="AJ17" s="7"/>
      <c r="AK17" s="7"/>
      <c r="AL17" s="7"/>
      <c r="AM17" s="8"/>
      <c r="AN17" s="8"/>
      <c r="AO17" s="8"/>
      <c r="AP17" s="8"/>
      <c r="AQ17" s="8"/>
      <c r="AR17" s="8"/>
      <c r="AS17" s="8"/>
    </row>
    <row r="18" spans="2:51" ht="10.5" x14ac:dyDescent="0.2">
      <c r="B18" s="1"/>
      <c r="C18" s="1"/>
      <c r="D18" s="1"/>
      <c r="E18" s="1"/>
      <c r="F18" s="1"/>
      <c r="G18" s="1"/>
      <c r="H18" s="1"/>
      <c r="I18" s="1"/>
      <c r="J18" s="1"/>
      <c r="K18" s="1"/>
      <c r="L18" s="1"/>
      <c r="M18" s="1"/>
      <c r="N18" s="1"/>
      <c r="O18" s="1"/>
      <c r="P18" s="1"/>
      <c r="Q18" s="1"/>
      <c r="R18" s="1"/>
      <c r="S18" s="1"/>
      <c r="T18" s="1"/>
      <c r="U18" s="1"/>
      <c r="V18" s="2"/>
      <c r="W18" s="3"/>
      <c r="X18" s="3"/>
      <c r="Y18" s="4"/>
      <c r="AA18" s="5"/>
      <c r="AB18" s="78" t="s">
        <v>10</v>
      </c>
      <c r="AC18" s="78">
        <f>((AC15/AC16)-1)/(AA16-AA15)</f>
        <v>1.2676800816564596E-2</v>
      </c>
      <c r="AD18" s="125"/>
      <c r="AE18" s="7"/>
      <c r="AF18" s="126" t="s">
        <v>10</v>
      </c>
      <c r="AG18" s="78">
        <f>((AG15/AG16)-1)/(AE16-AE15)</f>
        <v>1.4025590551181105E-2</v>
      </c>
      <c r="AH18" s="127">
        <f>AG18*30</f>
        <v>0.42076771653543316</v>
      </c>
      <c r="AI18" s="7"/>
      <c r="AJ18" s="7" t="s">
        <v>10</v>
      </c>
      <c r="AK18" s="78">
        <v>1.4025590551181105E-2</v>
      </c>
      <c r="AL18" s="7"/>
      <c r="AM18" s="8"/>
      <c r="AN18" s="8"/>
      <c r="AO18" s="8"/>
      <c r="AP18" s="8"/>
      <c r="AQ18" s="8"/>
      <c r="AR18" s="8"/>
      <c r="AS18" s="8"/>
    </row>
    <row r="19" spans="2:51" ht="10.5" x14ac:dyDescent="0.2">
      <c r="B19" s="1"/>
      <c r="C19" s="1"/>
      <c r="D19" s="1"/>
      <c r="E19" s="1"/>
      <c r="F19" s="1"/>
      <c r="G19" s="1"/>
      <c r="H19" s="1"/>
      <c r="I19" s="1"/>
      <c r="J19" s="1"/>
      <c r="K19" s="1"/>
      <c r="L19" s="1"/>
      <c r="M19" s="1"/>
      <c r="N19" s="1"/>
      <c r="O19" s="1"/>
      <c r="P19" s="1"/>
      <c r="Q19" s="1"/>
      <c r="R19" s="1"/>
      <c r="S19" s="1"/>
      <c r="T19" s="1"/>
      <c r="U19" s="1"/>
      <c r="V19" s="2"/>
      <c r="W19" s="3"/>
      <c r="X19" s="3"/>
      <c r="Y19" s="4"/>
      <c r="AA19" s="5"/>
      <c r="AB19" s="78" t="s">
        <v>11</v>
      </c>
      <c r="AC19" s="78">
        <f>AC18/(1-AC18)</f>
        <v>1.2839565430093135E-2</v>
      </c>
      <c r="AD19" s="125"/>
      <c r="AE19" s="7"/>
      <c r="AF19" s="126" t="s">
        <v>11</v>
      </c>
      <c r="AG19" s="78">
        <f>AG18/(1-AG18)</f>
        <v>1.4225106064387325E-2</v>
      </c>
      <c r="AH19" s="7"/>
      <c r="AI19" s="7"/>
      <c r="AJ19" s="7" t="s">
        <v>11</v>
      </c>
      <c r="AK19" s="78">
        <v>1.4225106064387325E-2</v>
      </c>
      <c r="AL19" s="7"/>
      <c r="AM19" s="8"/>
      <c r="AN19" s="8"/>
      <c r="AO19" s="8"/>
      <c r="AP19" s="8"/>
      <c r="AQ19" s="8"/>
      <c r="AR19" s="8"/>
      <c r="AS19" s="8"/>
    </row>
    <row r="20" spans="2:51" ht="10.5" x14ac:dyDescent="0.2">
      <c r="B20" s="1"/>
      <c r="C20" s="1"/>
      <c r="D20" s="1"/>
      <c r="E20" s="1"/>
      <c r="F20" s="1"/>
      <c r="G20" s="1"/>
      <c r="H20" s="1"/>
      <c r="I20" s="1"/>
      <c r="J20" s="1"/>
      <c r="K20" s="1"/>
      <c r="L20" s="1"/>
      <c r="M20" s="1"/>
      <c r="N20" s="1"/>
      <c r="O20" s="1"/>
      <c r="P20" s="1"/>
      <c r="Q20" s="1"/>
      <c r="R20" s="1"/>
      <c r="S20" s="1"/>
      <c r="T20" s="1"/>
      <c r="U20" s="1"/>
      <c r="V20" s="2"/>
      <c r="W20" s="3"/>
      <c r="X20" s="3"/>
      <c r="Y20" s="4"/>
      <c r="AA20" s="6"/>
      <c r="AB20" s="6"/>
      <c r="AC20" s="6"/>
      <c r="AD20" s="6"/>
      <c r="AE20" s="7"/>
      <c r="AF20" s="121"/>
      <c r="AG20" s="7"/>
      <c r="AH20" s="7"/>
      <c r="AI20" s="7"/>
      <c r="AJ20" s="7"/>
      <c r="AK20" s="7"/>
      <c r="AL20" s="7"/>
      <c r="AM20" s="8"/>
      <c r="AN20" s="8"/>
      <c r="AO20" s="8"/>
      <c r="AP20" s="8"/>
      <c r="AQ20" s="8"/>
      <c r="AR20" s="8"/>
      <c r="AS20" s="8"/>
    </row>
    <row r="21" spans="2:51" ht="10.5" x14ac:dyDescent="0.2">
      <c r="B21" s="1"/>
      <c r="C21" s="1"/>
      <c r="D21" s="1"/>
      <c r="E21" s="1"/>
      <c r="F21" s="1"/>
      <c r="G21" s="1"/>
      <c r="H21" s="1"/>
      <c r="I21" s="1"/>
      <c r="J21" s="1"/>
      <c r="K21" s="1" t="s">
        <v>12</v>
      </c>
      <c r="L21" s="1">
        <v>2500</v>
      </c>
      <c r="M21" s="1"/>
      <c r="N21" s="1"/>
      <c r="O21" s="1"/>
      <c r="P21" s="1"/>
      <c r="Q21" s="1"/>
      <c r="R21" s="1"/>
      <c r="S21" s="1"/>
      <c r="T21" s="1"/>
      <c r="U21" s="1"/>
      <c r="V21" s="2"/>
      <c r="W21" s="3"/>
      <c r="X21" s="3"/>
      <c r="Y21" s="4"/>
    </row>
    <row r="22" spans="2:51" ht="10.5" x14ac:dyDescent="0.2">
      <c r="B22" s="1"/>
      <c r="C22" s="1"/>
      <c r="D22" s="1"/>
      <c r="E22" s="1"/>
      <c r="F22" s="1"/>
      <c r="G22" s="1"/>
      <c r="H22" s="1"/>
      <c r="I22" s="1"/>
      <c r="J22" s="1"/>
      <c r="K22" s="1" t="s">
        <v>13</v>
      </c>
      <c r="L22" s="1">
        <v>900</v>
      </c>
      <c r="M22" s="1">
        <f>L79/(L21-L22)</f>
        <v>0.17300374999999998</v>
      </c>
      <c r="N22" s="1"/>
      <c r="O22" s="1"/>
      <c r="P22" s="1"/>
      <c r="Q22" s="1"/>
      <c r="R22" s="1"/>
      <c r="S22" s="1"/>
      <c r="T22" s="1"/>
      <c r="U22" s="1"/>
      <c r="V22" s="2"/>
      <c r="W22" s="3"/>
      <c r="X22" s="3"/>
      <c r="Y22" s="4"/>
    </row>
    <row r="23" spans="2:51" ht="10.5" x14ac:dyDescent="0.2">
      <c r="B23" s="1"/>
      <c r="C23" s="1"/>
      <c r="D23" s="1"/>
      <c r="E23" s="1"/>
      <c r="F23" s="1"/>
      <c r="G23" s="1"/>
      <c r="H23" s="1"/>
      <c r="I23" s="1"/>
      <c r="J23" s="1"/>
      <c r="K23" s="1"/>
      <c r="L23" s="1"/>
      <c r="M23" s="1"/>
      <c r="N23" s="1"/>
      <c r="O23" s="1"/>
      <c r="P23" s="1"/>
      <c r="Q23" s="1"/>
      <c r="R23" s="1"/>
      <c r="S23" s="1"/>
      <c r="T23" s="1"/>
      <c r="U23" s="1"/>
      <c r="V23" s="2"/>
      <c r="W23" s="3"/>
      <c r="X23" s="3"/>
      <c r="Y23" s="4"/>
    </row>
    <row r="24" spans="2:51" ht="10.5" x14ac:dyDescent="0.2">
      <c r="B24" s="1"/>
      <c r="C24" s="1"/>
      <c r="D24" s="1"/>
      <c r="E24" s="1"/>
      <c r="F24" s="1"/>
      <c r="G24" s="1"/>
      <c r="H24" s="1"/>
      <c r="I24" s="1"/>
      <c r="J24" s="1"/>
      <c r="K24" s="1"/>
      <c r="L24" s="1"/>
      <c r="M24" s="1"/>
      <c r="N24" s="1"/>
      <c r="O24" s="1"/>
      <c r="P24" s="1"/>
      <c r="Q24" s="1"/>
      <c r="R24" s="1"/>
      <c r="S24" s="1"/>
      <c r="T24" s="1"/>
      <c r="U24" s="1"/>
      <c r="V24" s="2"/>
      <c r="W24" s="3"/>
      <c r="X24" s="3"/>
      <c r="Y24" s="4"/>
    </row>
    <row r="25" spans="2:51" ht="31.5" x14ac:dyDescent="0.25">
      <c r="B25" s="11" t="s">
        <v>14</v>
      </c>
      <c r="C25" s="11" t="s">
        <v>15</v>
      </c>
      <c r="D25" s="11" t="s">
        <v>16</v>
      </c>
      <c r="E25" s="11" t="s">
        <v>17</v>
      </c>
      <c r="F25" s="11" t="s">
        <v>18</v>
      </c>
      <c r="G25" s="11" t="s">
        <v>19</v>
      </c>
      <c r="H25" s="11" t="s">
        <v>20</v>
      </c>
      <c r="I25" s="11" t="s">
        <v>21</v>
      </c>
      <c r="J25" s="11" t="s">
        <v>22</v>
      </c>
      <c r="K25" s="11" t="s">
        <v>23</v>
      </c>
      <c r="L25" s="11" t="s">
        <v>24</v>
      </c>
      <c r="M25" s="11" t="s">
        <v>25</v>
      </c>
      <c r="N25" s="11" t="s">
        <v>26</v>
      </c>
      <c r="O25" s="11" t="s">
        <v>27</v>
      </c>
      <c r="P25" s="11" t="s">
        <v>28</v>
      </c>
      <c r="Q25" s="11" t="s">
        <v>29</v>
      </c>
      <c r="R25" s="11" t="s">
        <v>30</v>
      </c>
      <c r="S25" s="11" t="s">
        <v>31</v>
      </c>
      <c r="T25" s="11" t="s">
        <v>32</v>
      </c>
      <c r="U25" s="11" t="s">
        <v>33</v>
      </c>
      <c r="V25" s="12" t="s">
        <v>35</v>
      </c>
      <c r="W25" s="12" t="s">
        <v>36</v>
      </c>
      <c r="X25" s="4"/>
      <c r="Y25" s="4"/>
      <c r="AA25" s="13" t="s">
        <v>37</v>
      </c>
      <c r="AB25" s="13" t="s">
        <v>38</v>
      </c>
      <c r="AC25" s="13"/>
      <c r="AD25" s="13"/>
      <c r="AE25" s="122" t="s">
        <v>39</v>
      </c>
      <c r="AF25" s="13" t="s">
        <v>40</v>
      </c>
      <c r="AG25" s="13"/>
      <c r="AH25" s="13"/>
      <c r="AI25" s="13" t="s">
        <v>41</v>
      </c>
      <c r="AJ25" s="13" t="s">
        <v>42</v>
      </c>
      <c r="AK25" s="13"/>
      <c r="AL25" s="13"/>
      <c r="AM25" s="13"/>
      <c r="AN25" s="13"/>
      <c r="AO25" s="13"/>
      <c r="AP25" s="13"/>
      <c r="AQ25" s="13"/>
      <c r="AR25" s="13"/>
      <c r="AY25" s="14" t="s">
        <v>43</v>
      </c>
    </row>
    <row r="26" spans="2:51" ht="10.5" x14ac:dyDescent="0.2">
      <c r="B26" s="15">
        <v>38422</v>
      </c>
      <c r="C26" s="1" t="s">
        <v>103</v>
      </c>
      <c r="D26" s="1" t="s">
        <v>104</v>
      </c>
      <c r="E26" s="1">
        <v>12</v>
      </c>
      <c r="F26" s="1">
        <v>17.32</v>
      </c>
      <c r="G26" s="1">
        <v>665</v>
      </c>
      <c r="H26" s="1">
        <v>137</v>
      </c>
      <c r="I26" s="1">
        <v>10.71</v>
      </c>
      <c r="J26" s="1">
        <v>2267.25</v>
      </c>
      <c r="K26" s="1">
        <v>0</v>
      </c>
      <c r="L26" s="1">
        <v>2267.25</v>
      </c>
      <c r="M26" s="16">
        <v>0</v>
      </c>
      <c r="N26" s="1">
        <v>1.48</v>
      </c>
      <c r="O26" s="1"/>
      <c r="P26" s="1"/>
      <c r="Q26" s="1">
        <f>Table_Query_from_OINTLYP134567891011125934[[#This Row],[GAS]]/Table_Query_from_OINTLYP134567891011125934[[#This Row],[OIL]]*10^6</f>
        <v>652.77318337192628</v>
      </c>
      <c r="R26" s="16">
        <v>652.77318337192639</v>
      </c>
      <c r="S26" s="16">
        <v>0</v>
      </c>
      <c r="T26" s="16">
        <v>1531.9256756756756</v>
      </c>
      <c r="U26" s="1"/>
      <c r="V26" s="3">
        <f>Table_Query_from_OINTLYP134567891011125934[[#This Row],[GAS]]*1000</f>
        <v>1480</v>
      </c>
      <c r="W26" s="3">
        <f>Table_Query_from_OINTLYP134567891011125934[[#This Row],[GAS_LIFT_RATE]]*1000</f>
        <v>0</v>
      </c>
      <c r="X26" s="4"/>
      <c r="Y26" s="4"/>
      <c r="AE26" s="110"/>
      <c r="AF26" s="4"/>
    </row>
    <row r="27" spans="2:51" ht="10.5" x14ac:dyDescent="0.2">
      <c r="B27" s="15">
        <v>38426</v>
      </c>
      <c r="C27" s="1" t="s">
        <v>103</v>
      </c>
      <c r="D27" s="1" t="s">
        <v>104</v>
      </c>
      <c r="E27" s="1">
        <v>6</v>
      </c>
      <c r="F27" s="1">
        <v>17.47</v>
      </c>
      <c r="G27" s="1">
        <v>662</v>
      </c>
      <c r="H27" s="1">
        <v>169</v>
      </c>
      <c r="I27" s="1">
        <v>92.05</v>
      </c>
      <c r="J27" s="1">
        <v>1660.5</v>
      </c>
      <c r="K27" s="1">
        <v>0</v>
      </c>
      <c r="L27" s="1">
        <v>1660.5</v>
      </c>
      <c r="M27" s="16">
        <v>0</v>
      </c>
      <c r="N27" s="1">
        <v>2.4</v>
      </c>
      <c r="O27" s="1"/>
      <c r="P27" s="1"/>
      <c r="Q27" s="1">
        <f>K29/N29</f>
        <v>3.691747572815534</v>
      </c>
      <c r="R27" s="16">
        <v>1445.3477868112016</v>
      </c>
      <c r="S27" s="16">
        <v>0</v>
      </c>
      <c r="T27" s="16">
        <v>691.875</v>
      </c>
      <c r="U27" s="1"/>
      <c r="V27" s="3">
        <f>Table_Query_from_OINTLYP134567891011125934[[#This Row],[GAS]]*1000</f>
        <v>2400</v>
      </c>
      <c r="W27" s="3">
        <f>Table_Query_from_OINTLYP134567891011125934[[#This Row],[GAS_LIFT_RATE]]*1000</f>
        <v>0</v>
      </c>
      <c r="X27" s="4"/>
      <c r="Y27" s="4"/>
      <c r="AE27" s="112"/>
      <c r="AF27" s="18"/>
      <c r="AG27" s="18"/>
      <c r="AH27" s="18"/>
      <c r="AI27" s="18"/>
      <c r="AJ27" s="18"/>
      <c r="AK27" s="18"/>
      <c r="AL27" s="18"/>
      <c r="AM27" s="18"/>
      <c r="AN27" s="18"/>
      <c r="AO27" s="18"/>
      <c r="AP27" s="18"/>
      <c r="AQ27" s="18"/>
      <c r="AR27" s="18"/>
    </row>
    <row r="28" spans="2:51" ht="10.5" x14ac:dyDescent="0.2">
      <c r="B28" s="15">
        <v>38431</v>
      </c>
      <c r="C28" s="1" t="s">
        <v>103</v>
      </c>
      <c r="D28" s="1" t="s">
        <v>104</v>
      </c>
      <c r="E28" s="1">
        <v>7</v>
      </c>
      <c r="F28" s="1">
        <v>17.21</v>
      </c>
      <c r="G28" s="1">
        <v>688</v>
      </c>
      <c r="H28" s="1">
        <v>169</v>
      </c>
      <c r="I28" s="1">
        <v>198.66</v>
      </c>
      <c r="J28" s="1">
        <v>1547.25</v>
      </c>
      <c r="K28" s="1">
        <v>12</v>
      </c>
      <c r="L28" s="1">
        <v>1559.25</v>
      </c>
      <c r="M28" s="16">
        <v>0.76960076960076962</v>
      </c>
      <c r="N28" s="1">
        <v>3.07</v>
      </c>
      <c r="O28" s="1"/>
      <c r="P28" s="1"/>
      <c r="Q28" s="1">
        <f>Table_Query_from_OINTLYP134567891011125934[[#This Row],[LIQUID]]/Table_Query_from_OINTLYP134567891011125934[[#This Row],[GAS]]</f>
        <v>507.89902280130298</v>
      </c>
      <c r="R28" s="16">
        <v>1984.165454839231</v>
      </c>
      <c r="S28" s="16">
        <v>3.9087947882736156</v>
      </c>
      <c r="T28" s="16">
        <v>507.89902280130292</v>
      </c>
      <c r="U28" s="1"/>
      <c r="V28" s="3">
        <f>Table_Query_from_OINTLYP134567891011125934[[#This Row],[GAS]]*1000</f>
        <v>3070</v>
      </c>
      <c r="W28" s="3">
        <f>Table_Query_from_OINTLYP134567891011125934[[#This Row],[GAS_LIFT_RATE]]*1000</f>
        <v>0</v>
      </c>
      <c r="X28" s="4"/>
      <c r="Y28" s="4"/>
      <c r="AE28" s="112"/>
      <c r="AF28" s="18"/>
      <c r="AG28" s="18"/>
      <c r="AH28" s="18"/>
      <c r="AI28" s="18"/>
      <c r="AJ28" s="18"/>
      <c r="AK28" s="18"/>
      <c r="AL28" s="18"/>
      <c r="AM28" s="18"/>
      <c r="AN28" s="18"/>
      <c r="AO28" s="18"/>
      <c r="AP28" s="18"/>
      <c r="AQ28" s="18"/>
      <c r="AR28" s="18"/>
    </row>
    <row r="29" spans="2:51" ht="10.5" x14ac:dyDescent="0.2">
      <c r="B29" s="15">
        <v>38438</v>
      </c>
      <c r="C29" s="1" t="s">
        <v>103</v>
      </c>
      <c r="D29" s="1" t="s">
        <v>104</v>
      </c>
      <c r="E29" s="1">
        <v>4</v>
      </c>
      <c r="F29" s="1">
        <v>17.420000000000002</v>
      </c>
      <c r="G29" s="1">
        <v>727</v>
      </c>
      <c r="H29" s="1">
        <v>171</v>
      </c>
      <c r="I29" s="1">
        <v>12.74</v>
      </c>
      <c r="J29" s="1">
        <v>1965.75</v>
      </c>
      <c r="K29" s="1">
        <v>15.21</v>
      </c>
      <c r="L29" s="1">
        <v>1980.96</v>
      </c>
      <c r="M29" s="16">
        <v>0.76780954688635816</v>
      </c>
      <c r="N29" s="1">
        <v>4.12</v>
      </c>
      <c r="O29" s="1"/>
      <c r="P29" s="1"/>
      <c r="Q29" s="1"/>
      <c r="R29" s="16">
        <v>2095.8921531222181</v>
      </c>
      <c r="S29" s="16">
        <v>3.691747572815534</v>
      </c>
      <c r="T29" s="16">
        <v>480.81553398058253</v>
      </c>
      <c r="U29" s="1"/>
      <c r="V29" s="3">
        <f>Table_Query_from_OINTLYP134567891011125934[[#This Row],[GAS]]*1000</f>
        <v>4120</v>
      </c>
      <c r="W29" s="3">
        <f>Table_Query_from_OINTLYP134567891011125934[[#This Row],[GAS_LIFT_RATE]]*1000</f>
        <v>0</v>
      </c>
      <c r="X29" s="4"/>
      <c r="Y29" s="4"/>
      <c r="AE29" s="112"/>
      <c r="AF29" s="18"/>
      <c r="AG29" s="18"/>
      <c r="AH29" s="18"/>
      <c r="AI29" s="18"/>
      <c r="AJ29" s="18"/>
      <c r="AK29" s="18"/>
      <c r="AL29" s="18"/>
      <c r="AM29" s="18"/>
      <c r="AN29" s="18"/>
      <c r="AO29" s="18"/>
      <c r="AP29" s="18"/>
      <c r="AQ29" s="18"/>
      <c r="AR29" s="18"/>
    </row>
    <row r="30" spans="2:51" ht="10.5" x14ac:dyDescent="0.2">
      <c r="B30" s="15">
        <v>38442</v>
      </c>
      <c r="C30" s="1" t="s">
        <v>103</v>
      </c>
      <c r="D30" s="1" t="s">
        <v>104</v>
      </c>
      <c r="E30" s="1">
        <v>7</v>
      </c>
      <c r="F30" s="1">
        <v>18</v>
      </c>
      <c r="G30" s="1">
        <v>713</v>
      </c>
      <c r="H30" s="1">
        <v>185</v>
      </c>
      <c r="I30" s="1">
        <v>173.94</v>
      </c>
      <c r="J30" s="1">
        <v>1362.75</v>
      </c>
      <c r="K30" s="1">
        <v>26</v>
      </c>
      <c r="L30" s="1">
        <v>1388.75</v>
      </c>
      <c r="M30" s="16">
        <v>1.8721872187218722</v>
      </c>
      <c r="N30" s="1">
        <v>4.1399999999999997</v>
      </c>
      <c r="O30" s="1"/>
      <c r="P30" s="1"/>
      <c r="Q30" s="1"/>
      <c r="R30" s="16">
        <v>3037.9746835443038</v>
      </c>
      <c r="S30" s="16">
        <v>6.2801932367149762</v>
      </c>
      <c r="T30" s="16">
        <v>335.44685990338166</v>
      </c>
      <c r="U30" s="1"/>
      <c r="V30" s="3">
        <f>Table_Query_from_OINTLYP134567891011125934[[#This Row],[GAS]]*1000</f>
        <v>4140</v>
      </c>
      <c r="W30" s="3">
        <f>Table_Query_from_OINTLYP134567891011125934[[#This Row],[GAS_LIFT_RATE]]*1000</f>
        <v>0</v>
      </c>
      <c r="X30" s="4"/>
      <c r="Y30" s="4"/>
      <c r="AE30" s="112"/>
      <c r="AF30" s="18"/>
      <c r="AG30" s="18"/>
      <c r="AH30" s="18"/>
      <c r="AI30" s="18"/>
      <c r="AJ30" s="18"/>
      <c r="AK30" s="18"/>
      <c r="AL30" s="18"/>
      <c r="AM30" s="18"/>
      <c r="AN30" s="18"/>
      <c r="AO30" s="18"/>
      <c r="AP30" s="18"/>
      <c r="AQ30" s="18"/>
      <c r="AR30" s="18"/>
    </row>
    <row r="31" spans="2:51" ht="10.5" x14ac:dyDescent="0.2">
      <c r="B31" s="15">
        <v>38447</v>
      </c>
      <c r="C31" s="1" t="s">
        <v>103</v>
      </c>
      <c r="D31" s="1" t="s">
        <v>104</v>
      </c>
      <c r="E31" s="1">
        <v>6</v>
      </c>
      <c r="F31" s="1">
        <v>18</v>
      </c>
      <c r="G31" s="1">
        <v>735</v>
      </c>
      <c r="H31" s="1">
        <v>183</v>
      </c>
      <c r="I31" s="1">
        <v>177</v>
      </c>
      <c r="J31" s="1">
        <v>1161</v>
      </c>
      <c r="K31" s="1">
        <v>37</v>
      </c>
      <c r="L31" s="1">
        <v>1198</v>
      </c>
      <c r="M31" s="16">
        <v>3.0884808013355594</v>
      </c>
      <c r="N31" s="1">
        <v>5</v>
      </c>
      <c r="O31" s="1"/>
      <c r="P31" s="1"/>
      <c r="Q31" s="1"/>
      <c r="R31" s="16">
        <v>4306.6322136089575</v>
      </c>
      <c r="S31" s="16">
        <v>7.4</v>
      </c>
      <c r="T31" s="16">
        <v>239.6</v>
      </c>
      <c r="U31" s="1"/>
      <c r="V31" s="3">
        <f>Table_Query_from_OINTLYP134567891011125934[[#This Row],[GAS]]*1000</f>
        <v>5000</v>
      </c>
      <c r="W31" s="3">
        <f>Table_Query_from_OINTLYP134567891011125934[[#This Row],[GAS_LIFT_RATE]]*1000</f>
        <v>0</v>
      </c>
      <c r="X31" s="4"/>
      <c r="Y31" s="4"/>
      <c r="AE31" s="112"/>
      <c r="AF31" s="18"/>
      <c r="AG31" s="18"/>
      <c r="AH31" s="18"/>
      <c r="AI31" s="18"/>
      <c r="AJ31" s="18"/>
      <c r="AK31" s="18"/>
      <c r="AL31" s="18"/>
      <c r="AM31" s="18"/>
      <c r="AN31" s="18"/>
      <c r="AO31" s="18"/>
      <c r="AP31" s="18"/>
      <c r="AQ31" s="18"/>
      <c r="AR31" s="18"/>
    </row>
    <row r="32" spans="2:51" ht="10.5" x14ac:dyDescent="0.2">
      <c r="B32" s="15">
        <v>38448</v>
      </c>
      <c r="C32" s="1" t="s">
        <v>103</v>
      </c>
      <c r="D32" s="1" t="s">
        <v>104</v>
      </c>
      <c r="E32" s="1">
        <v>2</v>
      </c>
      <c r="F32" s="1">
        <v>18</v>
      </c>
      <c r="G32" s="1">
        <v>741</v>
      </c>
      <c r="H32" s="1">
        <v>186</v>
      </c>
      <c r="I32" s="1">
        <v>177.84</v>
      </c>
      <c r="J32" s="1">
        <v>1221</v>
      </c>
      <c r="K32" s="1">
        <v>19</v>
      </c>
      <c r="L32" s="1">
        <v>1240</v>
      </c>
      <c r="M32" s="16">
        <v>1.532258064516129</v>
      </c>
      <c r="N32" s="1">
        <v>4.92</v>
      </c>
      <c r="O32" s="1"/>
      <c r="P32" s="1"/>
      <c r="Q32" s="1"/>
      <c r="R32" s="16">
        <v>4029.4840294840296</v>
      </c>
      <c r="S32" s="16">
        <v>3.8617886178861789</v>
      </c>
      <c r="T32" s="16">
        <v>252.03252032520325</v>
      </c>
      <c r="U32" s="1"/>
      <c r="V32" s="3">
        <f>Table_Query_from_OINTLYP134567891011125934[[#This Row],[GAS]]*1000</f>
        <v>4920</v>
      </c>
      <c r="W32" s="3">
        <f>Table_Query_from_OINTLYP134567891011125934[[#This Row],[GAS_LIFT_RATE]]*1000</f>
        <v>0</v>
      </c>
      <c r="X32" s="4"/>
      <c r="Y32" s="4"/>
      <c r="AE32" s="112"/>
      <c r="AF32" s="18"/>
      <c r="AG32" s="18"/>
      <c r="AH32" s="18"/>
      <c r="AI32" s="18"/>
      <c r="AJ32" s="18"/>
      <c r="AK32" s="18"/>
      <c r="AL32" s="18"/>
      <c r="AM32" s="18"/>
      <c r="AN32" s="18"/>
      <c r="AO32" s="18"/>
      <c r="AP32" s="18"/>
      <c r="AQ32" s="18"/>
      <c r="AR32" s="18"/>
    </row>
    <row r="33" spans="2:44" ht="10.5" x14ac:dyDescent="0.2">
      <c r="B33" s="15">
        <v>38450</v>
      </c>
      <c r="C33" s="1" t="s">
        <v>103</v>
      </c>
      <c r="D33" s="1" t="s">
        <v>104</v>
      </c>
      <c r="E33" s="1">
        <v>4</v>
      </c>
      <c r="F33" s="1">
        <v>18</v>
      </c>
      <c r="G33" s="1">
        <v>758</v>
      </c>
      <c r="H33" s="1">
        <v>192</v>
      </c>
      <c r="I33" s="1">
        <v>169.89</v>
      </c>
      <c r="J33" s="1">
        <v>1056</v>
      </c>
      <c r="K33" s="1">
        <v>19</v>
      </c>
      <c r="L33" s="1">
        <v>1075</v>
      </c>
      <c r="M33" s="16">
        <v>1.7674418604651163</v>
      </c>
      <c r="N33" s="1">
        <v>5.22</v>
      </c>
      <c r="O33" s="1"/>
      <c r="P33" s="1"/>
      <c r="Q33" s="1"/>
      <c r="R33" s="16">
        <v>4943.181818181818</v>
      </c>
      <c r="S33" s="16">
        <v>3.6398467432950192</v>
      </c>
      <c r="T33" s="16">
        <v>205.93869731800766</v>
      </c>
      <c r="U33" s="1"/>
      <c r="V33" s="3">
        <f>Table_Query_from_OINTLYP134567891011125934[[#This Row],[GAS]]*1000</f>
        <v>5220</v>
      </c>
      <c r="W33" s="3">
        <f>Table_Query_from_OINTLYP134567891011125934[[#This Row],[GAS_LIFT_RATE]]*1000</f>
        <v>0</v>
      </c>
      <c r="X33" s="4"/>
      <c r="Y33" s="4"/>
      <c r="AE33" s="112"/>
      <c r="AF33" s="18"/>
      <c r="AG33" s="18"/>
      <c r="AH33" s="18"/>
      <c r="AI33" s="18"/>
      <c r="AJ33" s="18"/>
      <c r="AK33" s="18"/>
      <c r="AL33" s="18"/>
      <c r="AM33" s="18"/>
      <c r="AN33" s="18"/>
      <c r="AO33" s="18"/>
      <c r="AP33" s="18"/>
      <c r="AQ33" s="18"/>
      <c r="AR33" s="18"/>
    </row>
    <row r="34" spans="2:44" ht="10.5" x14ac:dyDescent="0.2">
      <c r="B34" s="15">
        <v>38477</v>
      </c>
      <c r="C34" s="1" t="s">
        <v>103</v>
      </c>
      <c r="D34" s="1" t="s">
        <v>104</v>
      </c>
      <c r="E34" s="1">
        <v>6</v>
      </c>
      <c r="F34" s="1">
        <v>17.420000000000002</v>
      </c>
      <c r="G34" s="1">
        <v>759</v>
      </c>
      <c r="H34" s="1">
        <v>189</v>
      </c>
      <c r="I34" s="1">
        <v>49.69</v>
      </c>
      <c r="J34" s="1">
        <v>1026</v>
      </c>
      <c r="K34" s="1">
        <v>0</v>
      </c>
      <c r="L34" s="1">
        <v>1026</v>
      </c>
      <c r="M34" s="16">
        <v>0</v>
      </c>
      <c r="N34" s="1">
        <v>6.63</v>
      </c>
      <c r="O34" s="1"/>
      <c r="P34" s="1"/>
      <c r="Q34" s="1"/>
      <c r="R34" s="16">
        <v>6461.9883040935674</v>
      </c>
      <c r="S34" s="16">
        <v>0</v>
      </c>
      <c r="T34" s="16">
        <v>154.75113122171945</v>
      </c>
      <c r="U34" s="1"/>
      <c r="V34" s="3">
        <f>Table_Query_from_OINTLYP134567891011125934[[#This Row],[GAS]]*1000</f>
        <v>6630</v>
      </c>
      <c r="W34" s="3">
        <f>Table_Query_from_OINTLYP134567891011125934[[#This Row],[GAS_LIFT_RATE]]*1000</f>
        <v>0</v>
      </c>
      <c r="X34" s="4"/>
      <c r="Y34" s="4"/>
      <c r="AE34" s="112"/>
      <c r="AF34" s="18"/>
      <c r="AG34" s="18"/>
      <c r="AH34" s="18"/>
      <c r="AI34" s="18"/>
      <c r="AJ34" s="18"/>
      <c r="AK34" s="18"/>
      <c r="AL34" s="18"/>
      <c r="AM34" s="18"/>
      <c r="AN34" s="18"/>
      <c r="AO34" s="18"/>
      <c r="AP34" s="18"/>
      <c r="AQ34" s="18"/>
      <c r="AR34" s="18"/>
    </row>
    <row r="35" spans="2:44" ht="10.5" x14ac:dyDescent="0.2">
      <c r="B35" s="15">
        <v>38493</v>
      </c>
      <c r="C35" s="1" t="s">
        <v>103</v>
      </c>
      <c r="D35" s="1" t="s">
        <v>104</v>
      </c>
      <c r="E35" s="1">
        <v>6</v>
      </c>
      <c r="F35" s="1">
        <v>17</v>
      </c>
      <c r="G35" s="1">
        <v>820</v>
      </c>
      <c r="H35" s="1">
        <v>195</v>
      </c>
      <c r="I35" s="1">
        <v>84.27</v>
      </c>
      <c r="J35" s="1">
        <v>775.5</v>
      </c>
      <c r="K35" s="1">
        <v>30</v>
      </c>
      <c r="L35" s="1">
        <v>805.5</v>
      </c>
      <c r="M35" s="16">
        <v>3.7243947858472999</v>
      </c>
      <c r="N35" s="1">
        <v>7.42</v>
      </c>
      <c r="O35" s="1"/>
      <c r="P35" s="1"/>
      <c r="Q35" s="1"/>
      <c r="R35" s="16">
        <v>9568.0206318504188</v>
      </c>
      <c r="S35" s="16">
        <v>4.0431266846361185</v>
      </c>
      <c r="T35" s="16">
        <v>108.55795148247978</v>
      </c>
      <c r="U35" s="1"/>
      <c r="V35" s="3">
        <f>Table_Query_from_OINTLYP134567891011125934[[#This Row],[GAS]]*1000</f>
        <v>7420</v>
      </c>
      <c r="W35" s="3">
        <f>Table_Query_from_OINTLYP134567891011125934[[#This Row],[GAS_LIFT_RATE]]*1000</f>
        <v>0</v>
      </c>
      <c r="X35" s="4"/>
      <c r="Y35" s="4"/>
      <c r="AE35" s="112"/>
      <c r="AF35" s="18"/>
      <c r="AG35" s="18"/>
      <c r="AH35" s="18"/>
      <c r="AI35" s="18"/>
      <c r="AJ35" s="18"/>
      <c r="AK35" s="18"/>
      <c r="AL35" s="18"/>
      <c r="AM35" s="18"/>
      <c r="AN35" s="18"/>
      <c r="AO35" s="18"/>
      <c r="AP35" s="18"/>
      <c r="AQ35" s="18"/>
      <c r="AR35" s="18"/>
    </row>
    <row r="36" spans="2:44" ht="10.5" x14ac:dyDescent="0.2">
      <c r="B36" s="15">
        <v>38510</v>
      </c>
      <c r="C36" s="1" t="s">
        <v>103</v>
      </c>
      <c r="D36" s="1" t="s">
        <v>104</v>
      </c>
      <c r="E36" s="1">
        <v>3</v>
      </c>
      <c r="F36" s="1">
        <v>17</v>
      </c>
      <c r="G36" s="1">
        <v>791</v>
      </c>
      <c r="H36" s="1">
        <v>196</v>
      </c>
      <c r="I36" s="1">
        <v>44.7</v>
      </c>
      <c r="J36" s="1">
        <v>247.5</v>
      </c>
      <c r="K36" s="1">
        <v>112</v>
      </c>
      <c r="L36" s="1">
        <v>359.5</v>
      </c>
      <c r="M36" s="16">
        <v>31.154381084840054</v>
      </c>
      <c r="N36" s="1">
        <v>7.85</v>
      </c>
      <c r="O36" s="1"/>
      <c r="P36" s="1"/>
      <c r="Q36" s="1"/>
      <c r="R36" s="16">
        <v>31717.171717171717</v>
      </c>
      <c r="S36" s="16">
        <v>14.267515923566879</v>
      </c>
      <c r="T36" s="16">
        <v>45.796178343949045</v>
      </c>
      <c r="U36" s="1"/>
      <c r="V36" s="3">
        <f>Table_Query_from_OINTLYP134567891011125934[[#This Row],[GAS]]*1000</f>
        <v>7850</v>
      </c>
      <c r="W36" s="3">
        <f>Table_Query_from_OINTLYP134567891011125934[[#This Row],[GAS_LIFT_RATE]]*1000</f>
        <v>0</v>
      </c>
      <c r="X36" s="4"/>
      <c r="Y36" s="4"/>
      <c r="AE36" s="112"/>
      <c r="AF36" s="18"/>
      <c r="AG36" s="18"/>
      <c r="AH36" s="18"/>
      <c r="AI36" s="18"/>
      <c r="AJ36" s="18"/>
      <c r="AK36" s="18"/>
      <c r="AL36" s="18"/>
      <c r="AM36" s="18"/>
      <c r="AN36" s="18"/>
      <c r="AO36" s="18"/>
      <c r="AP36" s="18"/>
      <c r="AQ36" s="18"/>
      <c r="AR36" s="18"/>
    </row>
    <row r="37" spans="2:44" ht="10.5" x14ac:dyDescent="0.2">
      <c r="B37" s="15">
        <v>38520</v>
      </c>
      <c r="C37" s="1" t="s">
        <v>103</v>
      </c>
      <c r="D37" s="1" t="s">
        <v>104</v>
      </c>
      <c r="E37" s="1">
        <v>14</v>
      </c>
      <c r="F37" s="1">
        <v>17</v>
      </c>
      <c r="G37" s="1">
        <v>829</v>
      </c>
      <c r="H37" s="1">
        <v>193</v>
      </c>
      <c r="I37" s="1"/>
      <c r="J37" s="1">
        <v>226.5</v>
      </c>
      <c r="K37" s="1">
        <v>49</v>
      </c>
      <c r="L37" s="1">
        <v>275.5</v>
      </c>
      <c r="M37" s="16">
        <v>17.78584392014519</v>
      </c>
      <c r="N37" s="1">
        <v>7.61</v>
      </c>
      <c r="O37" s="1"/>
      <c r="P37" s="1"/>
      <c r="Q37" s="1"/>
      <c r="R37" s="16">
        <v>33598.233995584989</v>
      </c>
      <c r="S37" s="16">
        <v>6.4388961892247041</v>
      </c>
      <c r="T37" s="16">
        <v>36.202365308804204</v>
      </c>
      <c r="U37" s="1"/>
      <c r="V37" s="3">
        <f>Table_Query_from_OINTLYP134567891011125934[[#This Row],[GAS]]*1000</f>
        <v>7610</v>
      </c>
      <c r="W37" s="3">
        <f>Table_Query_from_OINTLYP134567891011125934[[#This Row],[GAS_LIFT_RATE]]*1000</f>
        <v>0</v>
      </c>
      <c r="X37" s="4"/>
      <c r="Y37" s="4"/>
      <c r="AE37" s="112"/>
      <c r="AF37" s="18"/>
      <c r="AG37" s="18"/>
      <c r="AH37" s="18"/>
      <c r="AI37" s="18"/>
      <c r="AJ37" s="18"/>
      <c r="AK37" s="18"/>
      <c r="AL37" s="18"/>
      <c r="AM37" s="18"/>
      <c r="AN37" s="18"/>
      <c r="AO37" s="18"/>
      <c r="AP37" s="18"/>
      <c r="AQ37" s="18"/>
      <c r="AR37" s="18"/>
    </row>
    <row r="38" spans="2:44" ht="10.5" x14ac:dyDescent="0.2">
      <c r="B38" s="15">
        <v>38521</v>
      </c>
      <c r="C38" s="1" t="s">
        <v>103</v>
      </c>
      <c r="D38" s="1" t="s">
        <v>104</v>
      </c>
      <c r="E38" s="1">
        <v>6</v>
      </c>
      <c r="F38" s="1">
        <v>22</v>
      </c>
      <c r="G38" s="1">
        <v>698</v>
      </c>
      <c r="H38" s="1">
        <v>196</v>
      </c>
      <c r="I38" s="1">
        <v>255.89</v>
      </c>
      <c r="J38" s="1">
        <v>309</v>
      </c>
      <c r="K38" s="1">
        <v>66</v>
      </c>
      <c r="L38" s="1">
        <v>375</v>
      </c>
      <c r="M38" s="16">
        <v>17.600000000000001</v>
      </c>
      <c r="N38" s="1">
        <v>8.09</v>
      </c>
      <c r="O38" s="1"/>
      <c r="P38" s="1"/>
      <c r="Q38" s="1"/>
      <c r="R38" s="16">
        <v>26181.229773462783</v>
      </c>
      <c r="S38" s="16">
        <v>8.1582200247218797</v>
      </c>
      <c r="T38" s="16">
        <v>46.353522867737951</v>
      </c>
      <c r="U38" s="1"/>
      <c r="V38" s="3">
        <f>Table_Query_from_OINTLYP134567891011125934[[#This Row],[GAS]]*1000</f>
        <v>8090</v>
      </c>
      <c r="W38" s="3">
        <f>Table_Query_from_OINTLYP134567891011125934[[#This Row],[GAS_LIFT_RATE]]*1000</f>
        <v>0</v>
      </c>
      <c r="X38" s="4"/>
      <c r="Y38" s="4"/>
      <c r="AE38" s="112"/>
      <c r="AF38" s="18"/>
      <c r="AG38" s="18"/>
      <c r="AH38" s="18"/>
      <c r="AI38" s="18"/>
      <c r="AJ38" s="18"/>
      <c r="AK38" s="18"/>
      <c r="AL38" s="18"/>
      <c r="AM38" s="18"/>
      <c r="AN38" s="18"/>
      <c r="AO38" s="18"/>
      <c r="AP38" s="18"/>
      <c r="AQ38" s="18"/>
      <c r="AR38" s="18"/>
    </row>
    <row r="39" spans="2:44" ht="10.5" x14ac:dyDescent="0.2">
      <c r="B39" s="15">
        <v>38522</v>
      </c>
      <c r="C39" s="1" t="s">
        <v>103</v>
      </c>
      <c r="D39" s="1" t="s">
        <v>104</v>
      </c>
      <c r="E39" s="1">
        <v>6</v>
      </c>
      <c r="F39" s="1">
        <v>26</v>
      </c>
      <c r="G39" s="1">
        <v>658</v>
      </c>
      <c r="H39" s="1">
        <v>197</v>
      </c>
      <c r="I39" s="1">
        <v>121.18</v>
      </c>
      <c r="J39" s="1">
        <v>519.75</v>
      </c>
      <c r="K39" s="1">
        <v>47</v>
      </c>
      <c r="L39" s="1">
        <v>566.75</v>
      </c>
      <c r="M39" s="16">
        <v>8.2928981032201143</v>
      </c>
      <c r="N39" s="1">
        <v>8.2100000000000009</v>
      </c>
      <c r="O39" s="1"/>
      <c r="P39" s="1"/>
      <c r="Q39" s="1"/>
      <c r="R39" s="16">
        <v>15796.055796055796</v>
      </c>
      <c r="S39" s="16">
        <v>5.7247259439707676</v>
      </c>
      <c r="T39" s="16">
        <v>69.031668696711321</v>
      </c>
      <c r="U39" s="1"/>
      <c r="V39" s="3">
        <f>Table_Query_from_OINTLYP134567891011125934[[#This Row],[GAS]]*1000</f>
        <v>8210</v>
      </c>
      <c r="W39" s="3">
        <f>Table_Query_from_OINTLYP134567891011125934[[#This Row],[GAS_LIFT_RATE]]*1000</f>
        <v>0</v>
      </c>
      <c r="X39" s="4"/>
      <c r="Y39" s="4"/>
      <c r="AE39" s="112"/>
      <c r="AF39" s="18"/>
      <c r="AG39" s="18"/>
      <c r="AH39" s="18"/>
      <c r="AI39" s="18"/>
      <c r="AJ39" s="18"/>
      <c r="AK39" s="18"/>
      <c r="AL39" s="18"/>
      <c r="AM39" s="18"/>
      <c r="AN39" s="18"/>
      <c r="AO39" s="18"/>
      <c r="AP39" s="18"/>
      <c r="AQ39" s="18"/>
      <c r="AR39" s="18"/>
    </row>
    <row r="40" spans="2:44" ht="10.5" x14ac:dyDescent="0.2">
      <c r="B40" s="15">
        <v>38558</v>
      </c>
      <c r="C40" s="1" t="s">
        <v>103</v>
      </c>
      <c r="D40" s="1" t="s">
        <v>104</v>
      </c>
      <c r="E40" s="1">
        <v>5</v>
      </c>
      <c r="F40" s="1">
        <v>24.63</v>
      </c>
      <c r="G40" s="1">
        <v>617</v>
      </c>
      <c r="H40" s="1">
        <v>195</v>
      </c>
      <c r="I40" s="1">
        <v>4.17</v>
      </c>
      <c r="J40" s="1">
        <v>572.66999999999996</v>
      </c>
      <c r="K40" s="1">
        <v>0</v>
      </c>
      <c r="L40" s="1">
        <v>572.66999999999996</v>
      </c>
      <c r="M40" s="16">
        <v>0</v>
      </c>
      <c r="N40" s="1">
        <v>7.54</v>
      </c>
      <c r="O40" s="1"/>
      <c r="P40" s="1"/>
      <c r="Q40" s="1"/>
      <c r="R40" s="16">
        <v>13166.396004679833</v>
      </c>
      <c r="S40" s="16">
        <v>0</v>
      </c>
      <c r="T40" s="16">
        <v>75.950928381962868</v>
      </c>
      <c r="U40" s="1"/>
      <c r="V40" s="3">
        <f>Table_Query_from_OINTLYP134567891011125934[[#This Row],[GAS]]*1000</f>
        <v>7540</v>
      </c>
      <c r="W40" s="3">
        <f>Table_Query_from_OINTLYP134567891011125934[[#This Row],[GAS_LIFT_RATE]]*1000</f>
        <v>0</v>
      </c>
      <c r="X40" s="4"/>
      <c r="Y40" s="4"/>
      <c r="AE40" s="112"/>
      <c r="AF40" s="18"/>
      <c r="AG40" s="18"/>
      <c r="AH40" s="18"/>
      <c r="AI40" s="18"/>
      <c r="AJ40" s="18"/>
      <c r="AK40" s="18"/>
      <c r="AL40" s="18"/>
      <c r="AM40" s="18"/>
      <c r="AN40" s="18"/>
      <c r="AO40" s="18"/>
      <c r="AP40" s="18"/>
      <c r="AQ40" s="18"/>
      <c r="AR40" s="18"/>
    </row>
    <row r="41" spans="2:44" ht="10.5" x14ac:dyDescent="0.2">
      <c r="B41" s="15">
        <v>38562</v>
      </c>
      <c r="C41" s="1" t="s">
        <v>103</v>
      </c>
      <c r="D41" s="1" t="s">
        <v>104</v>
      </c>
      <c r="E41" s="1">
        <v>6</v>
      </c>
      <c r="F41" s="1">
        <v>27.54</v>
      </c>
      <c r="G41" s="1">
        <v>623</v>
      </c>
      <c r="H41" s="1">
        <v>191</v>
      </c>
      <c r="I41" s="1">
        <v>5.2</v>
      </c>
      <c r="J41" s="1">
        <v>449.45</v>
      </c>
      <c r="K41" s="1">
        <v>87.86</v>
      </c>
      <c r="L41" s="1">
        <v>537.30999999999995</v>
      </c>
      <c r="M41" s="16">
        <v>16.351826692226091</v>
      </c>
      <c r="N41" s="1">
        <v>7.7</v>
      </c>
      <c r="O41" s="1"/>
      <c r="P41" s="1"/>
      <c r="Q41" s="1"/>
      <c r="R41" s="16">
        <v>17132.050283680055</v>
      </c>
      <c r="S41" s="16">
        <v>11.410389610389611</v>
      </c>
      <c r="T41" s="16">
        <v>69.780519480519487</v>
      </c>
      <c r="U41" s="1"/>
      <c r="V41" s="3">
        <f>Table_Query_from_OINTLYP134567891011125934[[#This Row],[GAS]]*1000</f>
        <v>7700</v>
      </c>
      <c r="W41" s="3">
        <f>Table_Query_from_OINTLYP134567891011125934[[#This Row],[GAS_LIFT_RATE]]*1000</f>
        <v>0</v>
      </c>
      <c r="X41" s="4"/>
      <c r="Y41" s="4"/>
      <c r="AE41" s="112"/>
      <c r="AF41" s="18"/>
      <c r="AG41" s="18"/>
      <c r="AH41" s="18"/>
      <c r="AI41" s="18"/>
      <c r="AJ41" s="18"/>
      <c r="AK41" s="18"/>
      <c r="AL41" s="18"/>
      <c r="AM41" s="18"/>
      <c r="AN41" s="18"/>
      <c r="AO41" s="18"/>
      <c r="AP41" s="18"/>
      <c r="AQ41" s="18"/>
      <c r="AR41" s="18"/>
    </row>
    <row r="42" spans="2:44" ht="10.5" x14ac:dyDescent="0.2">
      <c r="B42" s="15">
        <v>38563</v>
      </c>
      <c r="C42" s="1" t="s">
        <v>103</v>
      </c>
      <c r="D42" s="1" t="s">
        <v>104</v>
      </c>
      <c r="E42" s="1">
        <v>12</v>
      </c>
      <c r="F42" s="1">
        <v>19.510000000000002</v>
      </c>
      <c r="G42" s="1">
        <v>731.13</v>
      </c>
      <c r="H42" s="1">
        <v>185</v>
      </c>
      <c r="I42" s="1">
        <v>1.3</v>
      </c>
      <c r="J42" s="1">
        <v>595.69000000000005</v>
      </c>
      <c r="K42" s="1">
        <v>55.5</v>
      </c>
      <c r="L42" s="1">
        <v>651.19000000000005</v>
      </c>
      <c r="M42" s="16">
        <v>8.5228581519986495</v>
      </c>
      <c r="N42" s="1">
        <v>7.39</v>
      </c>
      <c r="O42" s="1"/>
      <c r="P42" s="1"/>
      <c r="Q42" s="1"/>
      <c r="R42" s="16">
        <v>12405.781530661921</v>
      </c>
      <c r="S42" s="16">
        <v>7.510148849797023</v>
      </c>
      <c r="T42" s="16">
        <v>88.117726657645463</v>
      </c>
      <c r="U42" s="1"/>
      <c r="V42" s="3">
        <f>Table_Query_from_OINTLYP134567891011125934[[#This Row],[GAS]]*1000</f>
        <v>7390</v>
      </c>
      <c r="W42" s="3">
        <f>Table_Query_from_OINTLYP134567891011125934[[#This Row],[GAS_LIFT_RATE]]*1000</f>
        <v>0</v>
      </c>
      <c r="X42" s="4"/>
      <c r="Y42" s="4"/>
      <c r="AE42" s="112"/>
      <c r="AF42" s="18"/>
      <c r="AG42" s="18"/>
      <c r="AH42" s="18"/>
      <c r="AI42" s="18"/>
      <c r="AJ42" s="18"/>
      <c r="AK42" s="18"/>
      <c r="AL42" s="18"/>
      <c r="AM42" s="18"/>
      <c r="AN42" s="18"/>
      <c r="AO42" s="18"/>
      <c r="AP42" s="18"/>
      <c r="AQ42" s="18"/>
      <c r="AR42" s="18"/>
    </row>
    <row r="43" spans="2:44" ht="10.5" x14ac:dyDescent="0.2">
      <c r="B43" s="15">
        <v>38596</v>
      </c>
      <c r="C43" s="1" t="s">
        <v>103</v>
      </c>
      <c r="D43" s="1" t="s">
        <v>104</v>
      </c>
      <c r="E43" s="1">
        <v>4</v>
      </c>
      <c r="F43" s="1">
        <v>19.3</v>
      </c>
      <c r="G43" s="1">
        <v>530</v>
      </c>
      <c r="H43" s="1">
        <v>135</v>
      </c>
      <c r="I43" s="1">
        <v>0</v>
      </c>
      <c r="J43" s="1">
        <v>494</v>
      </c>
      <c r="K43" s="1">
        <v>0</v>
      </c>
      <c r="L43" s="1">
        <v>494</v>
      </c>
      <c r="M43" s="16">
        <v>0</v>
      </c>
      <c r="N43" s="1">
        <v>2.33</v>
      </c>
      <c r="O43" s="1"/>
      <c r="P43" s="1"/>
      <c r="Q43" s="1"/>
      <c r="R43" s="16">
        <v>4716.5991902834012</v>
      </c>
      <c r="S43" s="16">
        <v>0</v>
      </c>
      <c r="T43" s="16">
        <v>212.01716738197425</v>
      </c>
      <c r="U43" s="1"/>
      <c r="V43" s="3">
        <f>Table_Query_from_OINTLYP134567891011125934[[#This Row],[GAS]]*1000</f>
        <v>2330</v>
      </c>
      <c r="W43" s="3">
        <f>Table_Query_from_OINTLYP134567891011125934[[#This Row],[GAS_LIFT_RATE]]*1000</f>
        <v>0</v>
      </c>
      <c r="X43" s="4"/>
      <c r="Y43" s="4"/>
      <c r="AE43" s="112"/>
      <c r="AF43" s="18"/>
      <c r="AG43" s="18"/>
      <c r="AH43" s="18"/>
      <c r="AI43" s="18"/>
      <c r="AJ43" s="18"/>
      <c r="AK43" s="18"/>
      <c r="AL43" s="18"/>
      <c r="AM43" s="18"/>
      <c r="AN43" s="18"/>
      <c r="AO43" s="18"/>
      <c r="AP43" s="18"/>
      <c r="AQ43" s="18"/>
      <c r="AR43" s="18"/>
    </row>
    <row r="44" spans="2:44" ht="10.5" x14ac:dyDescent="0.2">
      <c r="B44" s="15">
        <v>38597</v>
      </c>
      <c r="C44" s="1" t="s">
        <v>103</v>
      </c>
      <c r="D44" s="1" t="s">
        <v>104</v>
      </c>
      <c r="E44" s="1">
        <v>5</v>
      </c>
      <c r="F44" s="1">
        <v>19.579999999999998</v>
      </c>
      <c r="G44" s="1">
        <v>527</v>
      </c>
      <c r="H44" s="1">
        <v>156</v>
      </c>
      <c r="I44" s="1">
        <v>0</v>
      </c>
      <c r="J44" s="1">
        <v>121</v>
      </c>
      <c r="K44" s="1">
        <v>36</v>
      </c>
      <c r="L44" s="1">
        <v>157</v>
      </c>
      <c r="M44" s="16">
        <v>22.929936305732483</v>
      </c>
      <c r="N44" s="1">
        <v>3.58</v>
      </c>
      <c r="O44" s="1"/>
      <c r="P44" s="1"/>
      <c r="Q44" s="1"/>
      <c r="R44" s="16">
        <v>29586.776859504131</v>
      </c>
      <c r="S44" s="16">
        <v>10.05586592178771</v>
      </c>
      <c r="T44" s="16">
        <v>43.854748603351958</v>
      </c>
      <c r="U44" s="1"/>
      <c r="V44" s="3">
        <f>Table_Query_from_OINTLYP134567891011125934[[#This Row],[GAS]]*1000</f>
        <v>3580</v>
      </c>
      <c r="W44" s="3">
        <f>Table_Query_from_OINTLYP134567891011125934[[#This Row],[GAS_LIFT_RATE]]*1000</f>
        <v>0</v>
      </c>
      <c r="X44" s="4"/>
      <c r="Y44" s="4"/>
      <c r="AE44" s="112"/>
      <c r="AF44" s="18"/>
      <c r="AG44" s="18"/>
      <c r="AH44" s="18"/>
      <c r="AI44" s="18"/>
      <c r="AJ44" s="18"/>
      <c r="AK44" s="18"/>
      <c r="AL44" s="18"/>
      <c r="AM44" s="18"/>
      <c r="AN44" s="18"/>
      <c r="AO44" s="18"/>
      <c r="AP44" s="18"/>
      <c r="AQ44" s="18"/>
      <c r="AR44" s="18"/>
    </row>
    <row r="45" spans="2:44" ht="10.5" x14ac:dyDescent="0.2">
      <c r="B45" s="15">
        <v>38598</v>
      </c>
      <c r="C45" s="1" t="s">
        <v>103</v>
      </c>
      <c r="D45" s="1" t="s">
        <v>104</v>
      </c>
      <c r="E45" s="1">
        <v>8.3000000000000007</v>
      </c>
      <c r="F45" s="1">
        <v>19.5</v>
      </c>
      <c r="G45" s="1">
        <v>532</v>
      </c>
      <c r="H45" s="1">
        <v>161</v>
      </c>
      <c r="I45" s="1">
        <v>0</v>
      </c>
      <c r="J45" s="1">
        <v>572</v>
      </c>
      <c r="K45" s="1">
        <v>49.39</v>
      </c>
      <c r="L45" s="1">
        <v>621.39</v>
      </c>
      <c r="M45" s="16">
        <v>7.9483094352982828</v>
      </c>
      <c r="N45" s="1">
        <v>3.74</v>
      </c>
      <c r="O45" s="1"/>
      <c r="P45" s="1"/>
      <c r="Q45" s="1"/>
      <c r="R45" s="16">
        <v>6538.4615384615381</v>
      </c>
      <c r="S45" s="16">
        <v>13.205882352941176</v>
      </c>
      <c r="T45" s="16">
        <v>166.14705882352942</v>
      </c>
      <c r="U45" s="1"/>
      <c r="V45" s="3">
        <f>Table_Query_from_OINTLYP134567891011125934[[#This Row],[GAS]]*1000</f>
        <v>3740</v>
      </c>
      <c r="W45" s="3">
        <f>Table_Query_from_OINTLYP134567891011125934[[#This Row],[GAS_LIFT_RATE]]*1000</f>
        <v>0</v>
      </c>
      <c r="X45" s="4"/>
      <c r="Y45" s="4"/>
      <c r="AE45" s="112"/>
      <c r="AF45" s="18"/>
      <c r="AG45" s="18"/>
      <c r="AH45" s="18"/>
      <c r="AI45" s="18"/>
      <c r="AJ45" s="18"/>
      <c r="AK45" s="18"/>
      <c r="AL45" s="18"/>
      <c r="AM45" s="18"/>
      <c r="AN45" s="18"/>
      <c r="AO45" s="18"/>
      <c r="AP45" s="18"/>
      <c r="AQ45" s="18"/>
      <c r="AR45" s="18"/>
    </row>
    <row r="46" spans="2:44" ht="10.5" x14ac:dyDescent="0.2">
      <c r="B46" s="15">
        <v>38599</v>
      </c>
      <c r="C46" s="1" t="s">
        <v>103</v>
      </c>
      <c r="D46" s="1" t="s">
        <v>104</v>
      </c>
      <c r="E46" s="1">
        <v>13</v>
      </c>
      <c r="F46" s="1">
        <v>21.14</v>
      </c>
      <c r="G46" s="1">
        <v>269</v>
      </c>
      <c r="H46" s="1">
        <v>166</v>
      </c>
      <c r="I46" s="1">
        <v>0</v>
      </c>
      <c r="J46" s="1">
        <v>21</v>
      </c>
      <c r="K46" s="1">
        <v>39.93</v>
      </c>
      <c r="L46" s="1">
        <v>60.93</v>
      </c>
      <c r="M46" s="16">
        <v>65.534219596257998</v>
      </c>
      <c r="N46" s="1">
        <v>4.4000000000000004</v>
      </c>
      <c r="O46" s="1"/>
      <c r="P46" s="1"/>
      <c r="Q46" s="1"/>
      <c r="R46" s="16">
        <v>209523.80952380953</v>
      </c>
      <c r="S46" s="16">
        <v>9.0749999999999993</v>
      </c>
      <c r="T46" s="16">
        <v>13.847727272727273</v>
      </c>
      <c r="U46" s="1"/>
      <c r="V46" s="3">
        <f>Table_Query_from_OINTLYP134567891011125934[[#This Row],[GAS]]*1000</f>
        <v>4400</v>
      </c>
      <c r="W46" s="3">
        <f>Table_Query_from_OINTLYP134567891011125934[[#This Row],[GAS_LIFT_RATE]]*1000</f>
        <v>0</v>
      </c>
      <c r="X46" s="4"/>
      <c r="Y46" s="4"/>
      <c r="AE46" s="112"/>
      <c r="AF46" s="18"/>
      <c r="AG46" s="18"/>
      <c r="AH46" s="18"/>
      <c r="AI46" s="18"/>
      <c r="AJ46" s="18"/>
      <c r="AK46" s="18"/>
      <c r="AL46" s="18"/>
      <c r="AM46" s="18"/>
      <c r="AN46" s="18"/>
      <c r="AO46" s="18"/>
      <c r="AP46" s="18"/>
      <c r="AQ46" s="18"/>
      <c r="AR46" s="18"/>
    </row>
    <row r="47" spans="2:44" ht="10.5" x14ac:dyDescent="0.2">
      <c r="B47" s="15">
        <v>38692</v>
      </c>
      <c r="C47" s="1" t="s">
        <v>103</v>
      </c>
      <c r="D47" s="1" t="s">
        <v>104</v>
      </c>
      <c r="E47" s="1">
        <v>11</v>
      </c>
      <c r="F47" s="1">
        <v>25</v>
      </c>
      <c r="G47" s="1">
        <v>548</v>
      </c>
      <c r="H47" s="1">
        <v>102</v>
      </c>
      <c r="I47" s="1">
        <v>0</v>
      </c>
      <c r="J47" s="1">
        <v>103</v>
      </c>
      <c r="K47" s="1">
        <v>0</v>
      </c>
      <c r="L47" s="1">
        <v>103</v>
      </c>
      <c r="M47" s="16">
        <v>0</v>
      </c>
      <c r="N47" s="1">
        <v>0.05</v>
      </c>
      <c r="O47" s="1"/>
      <c r="P47" s="1"/>
      <c r="Q47" s="1"/>
      <c r="R47" s="16">
        <v>485.43689320388347</v>
      </c>
      <c r="S47" s="16">
        <v>0</v>
      </c>
      <c r="T47" s="16">
        <v>2060</v>
      </c>
      <c r="U47" s="1"/>
      <c r="V47" s="3">
        <f>Table_Query_from_OINTLYP134567891011125934[[#This Row],[GAS]]*1000</f>
        <v>50</v>
      </c>
      <c r="W47" s="3">
        <f>Table_Query_from_OINTLYP134567891011125934[[#This Row],[GAS_LIFT_RATE]]*1000</f>
        <v>0</v>
      </c>
      <c r="X47" s="4"/>
      <c r="Y47" s="4"/>
      <c r="AE47" s="112"/>
      <c r="AF47" s="18"/>
      <c r="AG47" s="18"/>
      <c r="AH47" s="18"/>
      <c r="AI47" s="18"/>
      <c r="AJ47" s="18"/>
      <c r="AK47" s="18"/>
      <c r="AL47" s="18"/>
      <c r="AM47" s="18"/>
      <c r="AN47" s="18"/>
      <c r="AO47" s="18"/>
      <c r="AP47" s="18"/>
      <c r="AQ47" s="18"/>
      <c r="AR47" s="18"/>
    </row>
    <row r="48" spans="2:44" ht="10.5" x14ac:dyDescent="0.2">
      <c r="B48" s="15">
        <v>38705</v>
      </c>
      <c r="C48" s="1" t="s">
        <v>103</v>
      </c>
      <c r="D48" s="1" t="s">
        <v>104</v>
      </c>
      <c r="E48" s="1">
        <v>16</v>
      </c>
      <c r="F48" s="1">
        <v>24.45</v>
      </c>
      <c r="G48" s="1">
        <v>497</v>
      </c>
      <c r="H48" s="1">
        <v>84.17</v>
      </c>
      <c r="I48" s="1">
        <v>0</v>
      </c>
      <c r="J48" s="1">
        <v>1</v>
      </c>
      <c r="K48" s="1">
        <v>0</v>
      </c>
      <c r="L48" s="1">
        <v>1</v>
      </c>
      <c r="M48" s="16">
        <v>0</v>
      </c>
      <c r="N48" s="1">
        <v>0</v>
      </c>
      <c r="O48" s="1"/>
      <c r="P48" s="1"/>
      <c r="Q48" s="1"/>
      <c r="R48" s="16">
        <v>0</v>
      </c>
      <c r="S48" s="16"/>
      <c r="T48" s="16">
        <v>0</v>
      </c>
      <c r="U48" s="1"/>
      <c r="V48" s="3">
        <f>Table_Query_from_OINTLYP134567891011125934[[#This Row],[GAS]]*1000</f>
        <v>0</v>
      </c>
      <c r="W48" s="3">
        <f>Table_Query_from_OINTLYP134567891011125934[[#This Row],[GAS_LIFT_RATE]]*1000</f>
        <v>0</v>
      </c>
      <c r="X48" s="4"/>
      <c r="Y48" s="4"/>
      <c r="AE48" s="112"/>
      <c r="AF48" s="18"/>
      <c r="AG48" s="18"/>
      <c r="AH48" s="18"/>
      <c r="AI48" s="18"/>
      <c r="AJ48" s="18"/>
      <c r="AK48" s="18"/>
      <c r="AL48" s="18"/>
      <c r="AM48" s="18"/>
      <c r="AN48" s="18"/>
      <c r="AO48" s="18"/>
      <c r="AP48" s="18"/>
      <c r="AQ48" s="18"/>
      <c r="AR48" s="18"/>
    </row>
    <row r="49" spans="2:44" ht="10.5" x14ac:dyDescent="0.2">
      <c r="B49" s="15">
        <v>38705</v>
      </c>
      <c r="C49" s="1" t="s">
        <v>103</v>
      </c>
      <c r="D49" s="1" t="s">
        <v>104</v>
      </c>
      <c r="E49" s="1">
        <v>8</v>
      </c>
      <c r="F49" s="1">
        <v>24.42</v>
      </c>
      <c r="G49" s="1">
        <v>497</v>
      </c>
      <c r="H49" s="1">
        <v>84.22</v>
      </c>
      <c r="I49" s="1">
        <v>0</v>
      </c>
      <c r="J49" s="1">
        <v>1</v>
      </c>
      <c r="K49" s="1">
        <v>3.87</v>
      </c>
      <c r="L49" s="1">
        <v>4.87</v>
      </c>
      <c r="M49" s="16">
        <v>79.466119096509246</v>
      </c>
      <c r="N49" s="1">
        <v>0</v>
      </c>
      <c r="O49" s="1"/>
      <c r="P49" s="1"/>
      <c r="Q49" s="1"/>
      <c r="R49" s="16">
        <v>0</v>
      </c>
      <c r="S49" s="16"/>
      <c r="T49" s="16">
        <v>0</v>
      </c>
      <c r="U49" s="1"/>
      <c r="V49" s="3">
        <f>Table_Query_from_OINTLYP134567891011125934[[#This Row],[GAS]]*1000</f>
        <v>0</v>
      </c>
      <c r="W49" s="3">
        <f>Table_Query_from_OINTLYP134567891011125934[[#This Row],[GAS_LIFT_RATE]]*1000</f>
        <v>0</v>
      </c>
      <c r="X49" s="4"/>
      <c r="Y49" s="4"/>
      <c r="AE49" s="112"/>
      <c r="AF49" s="18"/>
      <c r="AG49" s="18"/>
      <c r="AH49" s="18"/>
      <c r="AI49" s="18"/>
      <c r="AJ49" s="18"/>
      <c r="AK49" s="18"/>
      <c r="AL49" s="18"/>
      <c r="AM49" s="18"/>
      <c r="AN49" s="18"/>
      <c r="AO49" s="18"/>
      <c r="AP49" s="18"/>
      <c r="AQ49" s="18"/>
      <c r="AR49" s="18"/>
    </row>
    <row r="50" spans="2:44" ht="10.5" x14ac:dyDescent="0.2">
      <c r="B50" s="15">
        <v>38706</v>
      </c>
      <c r="C50" s="1" t="s">
        <v>103</v>
      </c>
      <c r="D50" s="1" t="s">
        <v>104</v>
      </c>
      <c r="E50" s="1">
        <v>7</v>
      </c>
      <c r="F50" s="1">
        <v>14.28</v>
      </c>
      <c r="G50" s="1">
        <v>511</v>
      </c>
      <c r="H50" s="1">
        <v>84.1</v>
      </c>
      <c r="I50" s="1">
        <v>0</v>
      </c>
      <c r="J50" s="1">
        <v>1</v>
      </c>
      <c r="K50" s="1">
        <v>0</v>
      </c>
      <c r="L50" s="1">
        <v>1</v>
      </c>
      <c r="M50" s="16">
        <v>0</v>
      </c>
      <c r="N50" s="1">
        <v>0</v>
      </c>
      <c r="O50" s="1"/>
      <c r="P50" s="1"/>
      <c r="Q50" s="1"/>
      <c r="R50" s="16">
        <v>0</v>
      </c>
      <c r="S50" s="16"/>
      <c r="T50" s="16">
        <v>0</v>
      </c>
      <c r="U50" s="1"/>
      <c r="V50" s="3">
        <f>Table_Query_from_OINTLYP134567891011125934[[#This Row],[GAS]]*1000</f>
        <v>0</v>
      </c>
      <c r="W50" s="3">
        <f>Table_Query_from_OINTLYP134567891011125934[[#This Row],[GAS_LIFT_RATE]]*1000</f>
        <v>0</v>
      </c>
      <c r="X50" s="4"/>
      <c r="Y50" s="4"/>
      <c r="AE50" s="112"/>
      <c r="AF50" s="18"/>
      <c r="AG50" s="18"/>
      <c r="AH50" s="18"/>
      <c r="AI50" s="18"/>
      <c r="AJ50" s="18"/>
      <c r="AK50" s="18"/>
      <c r="AL50" s="18"/>
      <c r="AM50" s="18"/>
      <c r="AN50" s="18"/>
      <c r="AO50" s="18"/>
      <c r="AP50" s="18"/>
      <c r="AQ50" s="18"/>
      <c r="AR50" s="18"/>
    </row>
    <row r="51" spans="2:44" ht="10.5" x14ac:dyDescent="0.2">
      <c r="B51" s="15">
        <v>38849</v>
      </c>
      <c r="C51" s="1" t="s">
        <v>103</v>
      </c>
      <c r="D51" s="1" t="s">
        <v>104</v>
      </c>
      <c r="E51" s="1">
        <v>7</v>
      </c>
      <c r="F51" s="1">
        <v>13</v>
      </c>
      <c r="G51" s="1">
        <v>633</v>
      </c>
      <c r="H51" s="1">
        <v>114</v>
      </c>
      <c r="I51" s="1">
        <v>0</v>
      </c>
      <c r="J51" s="1">
        <v>2</v>
      </c>
      <c r="K51" s="1">
        <v>5</v>
      </c>
      <c r="L51" s="1">
        <v>7</v>
      </c>
      <c r="M51" s="16">
        <v>71.428571428571431</v>
      </c>
      <c r="N51" s="1">
        <v>4.59</v>
      </c>
      <c r="O51" s="1"/>
      <c r="P51" s="1"/>
      <c r="Q51" s="1"/>
      <c r="R51" s="16">
        <v>2295000</v>
      </c>
      <c r="S51" s="16">
        <v>1.0893246187363834</v>
      </c>
      <c r="T51" s="16">
        <v>1.5250544662309369</v>
      </c>
      <c r="U51" s="1"/>
      <c r="V51" s="3">
        <f>Table_Query_from_OINTLYP134567891011125934[[#This Row],[GAS]]*1000</f>
        <v>4590</v>
      </c>
      <c r="W51" s="3">
        <f>Table_Query_from_OINTLYP134567891011125934[[#This Row],[GAS_LIFT_RATE]]*1000</f>
        <v>0</v>
      </c>
      <c r="X51" s="4"/>
      <c r="Y51" s="4"/>
      <c r="AE51" s="112"/>
      <c r="AF51" s="18"/>
      <c r="AG51" s="18"/>
      <c r="AH51" s="18"/>
      <c r="AI51" s="18"/>
      <c r="AJ51" s="18"/>
      <c r="AK51" s="18"/>
      <c r="AL51" s="18"/>
      <c r="AM51" s="18"/>
      <c r="AN51" s="18"/>
      <c r="AO51" s="18"/>
      <c r="AP51" s="18"/>
      <c r="AQ51" s="18"/>
      <c r="AR51" s="18"/>
    </row>
    <row r="52" spans="2:44" ht="10.5" x14ac:dyDescent="0.2">
      <c r="B52" s="15">
        <v>38874</v>
      </c>
      <c r="C52" s="1" t="s">
        <v>103</v>
      </c>
      <c r="D52" s="1" t="s">
        <v>104</v>
      </c>
      <c r="E52" s="1">
        <v>10</v>
      </c>
      <c r="F52" s="1">
        <v>10</v>
      </c>
      <c r="G52" s="1">
        <v>683</v>
      </c>
      <c r="H52" s="1">
        <v>96</v>
      </c>
      <c r="I52" s="1">
        <v>0</v>
      </c>
      <c r="J52" s="1">
        <v>2</v>
      </c>
      <c r="K52" s="1">
        <v>15</v>
      </c>
      <c r="L52" s="1">
        <v>17</v>
      </c>
      <c r="M52" s="16">
        <v>88.235294117647058</v>
      </c>
      <c r="N52" s="1">
        <v>0</v>
      </c>
      <c r="O52" s="1"/>
      <c r="P52" s="1"/>
      <c r="Q52" s="1"/>
      <c r="R52" s="16">
        <v>0</v>
      </c>
      <c r="S52" s="16"/>
      <c r="T52" s="16">
        <v>0</v>
      </c>
      <c r="U52" s="1"/>
      <c r="V52" s="3">
        <f>Table_Query_from_OINTLYP134567891011125934[[#This Row],[GAS]]*1000</f>
        <v>0</v>
      </c>
      <c r="W52" s="3">
        <f>Table_Query_from_OINTLYP134567891011125934[[#This Row],[GAS_LIFT_RATE]]*1000</f>
        <v>0</v>
      </c>
      <c r="X52" s="4"/>
      <c r="Y52" s="4"/>
      <c r="AE52" s="112"/>
      <c r="AF52" s="18"/>
      <c r="AG52" s="18"/>
      <c r="AH52" s="18"/>
      <c r="AI52" s="18"/>
      <c r="AJ52" s="18"/>
      <c r="AK52" s="18"/>
      <c r="AL52" s="18"/>
      <c r="AM52" s="18"/>
      <c r="AN52" s="18"/>
      <c r="AO52" s="18"/>
      <c r="AP52" s="18"/>
      <c r="AQ52" s="18"/>
      <c r="AR52" s="18"/>
    </row>
    <row r="53" spans="2:44" ht="10.5" x14ac:dyDescent="0.2">
      <c r="B53" s="15">
        <v>39115</v>
      </c>
      <c r="C53" s="1" t="s">
        <v>103</v>
      </c>
      <c r="D53" s="1" t="s">
        <v>104</v>
      </c>
      <c r="E53" s="1">
        <v>6</v>
      </c>
      <c r="F53" s="1">
        <v>98</v>
      </c>
      <c r="G53" s="1">
        <v>595</v>
      </c>
      <c r="H53" s="1">
        <v>82</v>
      </c>
      <c r="I53" s="1">
        <v>0</v>
      </c>
      <c r="J53" s="1">
        <v>2</v>
      </c>
      <c r="K53" s="1">
        <v>83</v>
      </c>
      <c r="L53" s="1">
        <v>85</v>
      </c>
      <c r="M53" s="16">
        <v>97.647058823529406</v>
      </c>
      <c r="N53" s="1">
        <v>0.34</v>
      </c>
      <c r="O53" s="1"/>
      <c r="P53" s="1"/>
      <c r="Q53" s="1"/>
      <c r="R53" s="16">
        <v>170000</v>
      </c>
      <c r="S53" s="16">
        <v>244.11764705882354</v>
      </c>
      <c r="T53" s="16">
        <v>250</v>
      </c>
      <c r="U53" s="1"/>
      <c r="V53" s="3">
        <f>Table_Query_from_OINTLYP134567891011125934[[#This Row],[GAS]]*1000</f>
        <v>340</v>
      </c>
      <c r="W53" s="3">
        <f>Table_Query_from_OINTLYP134567891011125934[[#This Row],[GAS_LIFT_RATE]]*1000</f>
        <v>0</v>
      </c>
      <c r="X53" s="4"/>
      <c r="Y53" s="4"/>
      <c r="AE53" s="112"/>
      <c r="AF53" s="18"/>
      <c r="AG53" s="18"/>
      <c r="AH53" s="18"/>
      <c r="AI53" s="18"/>
      <c r="AJ53" s="18"/>
      <c r="AK53" s="18"/>
      <c r="AL53" s="18"/>
      <c r="AM53" s="18"/>
      <c r="AN53" s="18"/>
      <c r="AO53" s="18"/>
      <c r="AP53" s="18"/>
      <c r="AQ53" s="18"/>
      <c r="AR53" s="18"/>
    </row>
    <row r="54" spans="2:44" ht="10.5" x14ac:dyDescent="0.2">
      <c r="B54" s="15">
        <v>39133</v>
      </c>
      <c r="C54" s="1" t="s">
        <v>103</v>
      </c>
      <c r="D54" s="1" t="s">
        <v>104</v>
      </c>
      <c r="E54" s="1">
        <v>24</v>
      </c>
      <c r="F54" s="1">
        <v>98</v>
      </c>
      <c r="G54" s="1">
        <v>546</v>
      </c>
      <c r="H54" s="1">
        <v>88</v>
      </c>
      <c r="I54" s="1">
        <v>0</v>
      </c>
      <c r="J54" s="1">
        <v>2</v>
      </c>
      <c r="K54" s="1">
        <v>0.61</v>
      </c>
      <c r="L54" s="1">
        <v>2.61</v>
      </c>
      <c r="M54" s="16">
        <v>23.371647509578544</v>
      </c>
      <c r="N54" s="1">
        <v>2.06</v>
      </c>
      <c r="O54" s="1"/>
      <c r="P54" s="1"/>
      <c r="Q54" s="1"/>
      <c r="R54" s="16">
        <v>1030000</v>
      </c>
      <c r="S54" s="16">
        <v>0.29611650485436891</v>
      </c>
      <c r="T54" s="16">
        <v>1.266990291262136</v>
      </c>
      <c r="U54" s="1"/>
      <c r="V54" s="3">
        <f>Table_Query_from_OINTLYP134567891011125934[[#This Row],[GAS]]*1000</f>
        <v>2060</v>
      </c>
      <c r="W54" s="3">
        <f>Table_Query_from_OINTLYP134567891011125934[[#This Row],[GAS_LIFT_RATE]]*1000</f>
        <v>0</v>
      </c>
      <c r="X54" s="4"/>
      <c r="Y54" s="4"/>
      <c r="AE54" s="112"/>
      <c r="AF54" s="18"/>
      <c r="AG54" s="18"/>
      <c r="AH54" s="18"/>
      <c r="AI54" s="18"/>
      <c r="AJ54" s="18"/>
      <c r="AK54" s="18"/>
      <c r="AL54" s="18"/>
      <c r="AM54" s="18"/>
      <c r="AN54" s="18"/>
      <c r="AO54" s="18"/>
      <c r="AP54" s="18"/>
      <c r="AQ54" s="18"/>
      <c r="AR54" s="18"/>
    </row>
    <row r="55" spans="2:44" ht="10.5" x14ac:dyDescent="0.2">
      <c r="B55" s="15">
        <v>39143</v>
      </c>
      <c r="C55" s="1" t="s">
        <v>103</v>
      </c>
      <c r="D55" s="1" t="s">
        <v>104</v>
      </c>
      <c r="E55" s="1">
        <v>14</v>
      </c>
      <c r="F55" s="1">
        <v>99</v>
      </c>
      <c r="G55" s="1">
        <v>523</v>
      </c>
      <c r="H55" s="1">
        <v>89</v>
      </c>
      <c r="I55" s="1">
        <v>0</v>
      </c>
      <c r="J55" s="1">
        <v>3</v>
      </c>
      <c r="K55" s="1">
        <v>0</v>
      </c>
      <c r="L55" s="1">
        <v>3</v>
      </c>
      <c r="M55" s="16">
        <v>0</v>
      </c>
      <c r="N55" s="1">
        <v>0.8</v>
      </c>
      <c r="O55" s="1"/>
      <c r="P55" s="1"/>
      <c r="Q55" s="1"/>
      <c r="R55" s="16">
        <v>266666.66666666669</v>
      </c>
      <c r="S55" s="16">
        <v>0</v>
      </c>
      <c r="T55" s="16">
        <v>3.75</v>
      </c>
      <c r="U55" s="1"/>
      <c r="V55" s="3">
        <f>Table_Query_from_OINTLYP134567891011125934[[#This Row],[GAS]]*1000</f>
        <v>800</v>
      </c>
      <c r="W55" s="3">
        <f>Table_Query_from_OINTLYP134567891011125934[[#This Row],[GAS_LIFT_RATE]]*1000</f>
        <v>0</v>
      </c>
      <c r="X55" s="4"/>
      <c r="Y55" s="4"/>
      <c r="AE55" s="112"/>
      <c r="AF55" s="18"/>
      <c r="AG55" s="18"/>
      <c r="AH55" s="18"/>
      <c r="AI55" s="18"/>
      <c r="AJ55" s="18"/>
      <c r="AK55" s="18"/>
      <c r="AL55" s="18"/>
      <c r="AM55" s="18"/>
      <c r="AN55" s="18"/>
      <c r="AO55" s="18"/>
      <c r="AP55" s="18"/>
      <c r="AQ55" s="18"/>
      <c r="AR55" s="18"/>
    </row>
    <row r="56" spans="2:44" ht="10.5" x14ac:dyDescent="0.2">
      <c r="B56" s="15">
        <v>40295</v>
      </c>
      <c r="C56" s="1" t="s">
        <v>103</v>
      </c>
      <c r="D56" s="1" t="s">
        <v>104</v>
      </c>
      <c r="E56" s="1">
        <v>0</v>
      </c>
      <c r="F56" s="1">
        <v>100</v>
      </c>
      <c r="G56" s="1"/>
      <c r="H56" s="1"/>
      <c r="I56" s="1"/>
      <c r="J56" s="1">
        <v>0</v>
      </c>
      <c r="K56" s="1">
        <v>0</v>
      </c>
      <c r="L56" s="1">
        <v>0</v>
      </c>
      <c r="M56" s="16">
        <v>0</v>
      </c>
      <c r="N56" s="1">
        <v>0</v>
      </c>
      <c r="O56" s="1"/>
      <c r="P56" s="1"/>
      <c r="Q56" s="1"/>
      <c r="R56" s="16">
        <v>0</v>
      </c>
      <c r="S56" s="16"/>
      <c r="T56" s="16">
        <v>0</v>
      </c>
      <c r="U56" s="1"/>
      <c r="V56" s="3">
        <f>Table_Query_from_OINTLYP134567891011125934[[#This Row],[GAS]]*1000</f>
        <v>0</v>
      </c>
      <c r="W56" s="3">
        <f>Table_Query_from_OINTLYP134567891011125934[[#This Row],[GAS_LIFT_RATE]]*1000</f>
        <v>0</v>
      </c>
      <c r="X56" s="4"/>
      <c r="Y56" s="4"/>
      <c r="AE56" s="112"/>
      <c r="AF56" s="18"/>
      <c r="AG56" s="18"/>
      <c r="AH56" s="18"/>
      <c r="AI56" s="18"/>
      <c r="AJ56" s="18"/>
      <c r="AK56" s="18"/>
      <c r="AL56" s="18"/>
      <c r="AM56" s="18"/>
      <c r="AN56" s="18"/>
      <c r="AO56" s="18"/>
      <c r="AP56" s="18"/>
      <c r="AQ56" s="18"/>
      <c r="AR56" s="18"/>
    </row>
    <row r="57" spans="2:44" ht="10.5" x14ac:dyDescent="0.2">
      <c r="B57" s="15">
        <v>41475</v>
      </c>
      <c r="C57" s="1" t="s">
        <v>103</v>
      </c>
      <c r="D57" s="1" t="s">
        <v>104</v>
      </c>
      <c r="E57" s="1">
        <v>10</v>
      </c>
      <c r="F57" s="1">
        <v>99.55</v>
      </c>
      <c r="G57" s="1">
        <v>209</v>
      </c>
      <c r="H57" s="1">
        <v>92.78</v>
      </c>
      <c r="I57" s="1">
        <v>392.86</v>
      </c>
      <c r="J57" s="1">
        <v>31</v>
      </c>
      <c r="K57" s="1">
        <v>0</v>
      </c>
      <c r="L57" s="1">
        <v>31</v>
      </c>
      <c r="M57" s="16">
        <v>0</v>
      </c>
      <c r="N57" s="1">
        <v>1.8599999999999998E-2</v>
      </c>
      <c r="O57" s="1">
        <v>1.8599999999999998E-2</v>
      </c>
      <c r="P57" s="1">
        <v>0</v>
      </c>
      <c r="Q57" s="1"/>
      <c r="R57" s="16">
        <v>600</v>
      </c>
      <c r="S57" s="16">
        <v>0</v>
      </c>
      <c r="T57" s="16">
        <v>1666.6666666666667</v>
      </c>
      <c r="U57" s="1"/>
      <c r="V57" s="3">
        <f>Table_Query_from_OINTLYP134567891011125934[[#This Row],[GAS]]*1000</f>
        <v>18.599999999999998</v>
      </c>
      <c r="W57" s="3">
        <f>Table_Query_from_OINTLYP134567891011125934[[#This Row],[GAS_LIFT_RATE]]*1000</f>
        <v>0</v>
      </c>
      <c r="X57" s="4"/>
      <c r="Y57" s="4"/>
      <c r="AE57" s="112"/>
      <c r="AF57" s="18"/>
      <c r="AG57" s="18"/>
      <c r="AH57" s="18"/>
      <c r="AI57" s="18"/>
      <c r="AJ57" s="18"/>
      <c r="AK57" s="18"/>
      <c r="AL57" s="18"/>
      <c r="AM57" s="18"/>
      <c r="AN57" s="18"/>
      <c r="AO57" s="18"/>
      <c r="AP57" s="18"/>
      <c r="AQ57" s="18"/>
      <c r="AR57" s="18"/>
    </row>
    <row r="58" spans="2:44" ht="10.5" x14ac:dyDescent="0.2">
      <c r="B58" s="15">
        <v>41500</v>
      </c>
      <c r="C58" s="1" t="s">
        <v>103</v>
      </c>
      <c r="D58" s="1" t="s">
        <v>104</v>
      </c>
      <c r="E58" s="1">
        <v>16</v>
      </c>
      <c r="F58" s="1">
        <v>99.4</v>
      </c>
      <c r="G58" s="1">
        <v>158.30000000000001</v>
      </c>
      <c r="H58" s="1">
        <v>85</v>
      </c>
      <c r="I58" s="1">
        <v>632</v>
      </c>
      <c r="J58" s="1">
        <v>5.73</v>
      </c>
      <c r="K58" s="1">
        <v>0</v>
      </c>
      <c r="L58" s="1">
        <v>5.73</v>
      </c>
      <c r="M58" s="16">
        <v>0</v>
      </c>
      <c r="N58" s="1">
        <v>0.21099999999999999</v>
      </c>
      <c r="O58" s="1">
        <v>0.21099999999999999</v>
      </c>
      <c r="P58" s="1">
        <v>0</v>
      </c>
      <c r="Q58" s="1"/>
      <c r="R58" s="16">
        <v>36823.734729493895</v>
      </c>
      <c r="S58" s="16">
        <v>0</v>
      </c>
      <c r="T58" s="16">
        <v>27.156398104265403</v>
      </c>
      <c r="U58" s="1"/>
      <c r="V58" s="3">
        <f>Table_Query_from_OINTLYP134567891011125934[[#This Row],[GAS]]*1000</f>
        <v>211</v>
      </c>
      <c r="W58" s="3">
        <f>Table_Query_from_OINTLYP134567891011125934[[#This Row],[GAS_LIFT_RATE]]*1000</f>
        <v>0</v>
      </c>
      <c r="X58" s="4"/>
      <c r="Y58" s="4"/>
      <c r="AE58" s="112"/>
      <c r="AF58" s="18"/>
      <c r="AG58" s="18"/>
      <c r="AH58" s="18"/>
      <c r="AI58" s="18"/>
      <c r="AJ58" s="18"/>
      <c r="AK58" s="18"/>
      <c r="AL58" s="18"/>
      <c r="AM58" s="18"/>
      <c r="AN58" s="18"/>
      <c r="AO58" s="18"/>
      <c r="AP58" s="18"/>
      <c r="AQ58" s="18"/>
      <c r="AR58" s="18"/>
    </row>
    <row r="59" spans="2:44" ht="10.5" x14ac:dyDescent="0.2">
      <c r="B59" s="15">
        <v>41526</v>
      </c>
      <c r="C59" s="1" t="s">
        <v>103</v>
      </c>
      <c r="D59" s="1" t="s">
        <v>104</v>
      </c>
      <c r="E59" s="1">
        <v>18</v>
      </c>
      <c r="F59" s="1">
        <v>99.5</v>
      </c>
      <c r="G59" s="1">
        <v>213</v>
      </c>
      <c r="H59" s="1">
        <v>81.3</v>
      </c>
      <c r="I59" s="1">
        <v>582</v>
      </c>
      <c r="J59" s="1">
        <v>4.9000000000000004</v>
      </c>
      <c r="K59" s="1">
        <v>0</v>
      </c>
      <c r="L59" s="1">
        <v>4.9000000000000004</v>
      </c>
      <c r="M59" s="16">
        <v>0</v>
      </c>
      <c r="N59" s="1">
        <v>0.4</v>
      </c>
      <c r="O59" s="1">
        <v>0.4</v>
      </c>
      <c r="P59" s="1">
        <v>0</v>
      </c>
      <c r="Q59" s="1"/>
      <c r="R59" s="16">
        <v>81632.653061224497</v>
      </c>
      <c r="S59" s="16">
        <v>0</v>
      </c>
      <c r="T59" s="16">
        <v>12.25</v>
      </c>
      <c r="U59" s="1"/>
      <c r="V59" s="3">
        <f>Table_Query_from_OINTLYP134567891011125934[[#This Row],[GAS]]*1000</f>
        <v>400</v>
      </c>
      <c r="W59" s="3">
        <f>Table_Query_from_OINTLYP134567891011125934[[#This Row],[GAS_LIFT_RATE]]*1000</f>
        <v>0</v>
      </c>
      <c r="X59" s="4"/>
      <c r="Y59" s="4"/>
      <c r="AE59" s="112"/>
      <c r="AF59" s="18"/>
      <c r="AG59" s="18"/>
      <c r="AH59" s="18"/>
      <c r="AI59" s="18"/>
      <c r="AJ59" s="18"/>
      <c r="AK59" s="18"/>
      <c r="AL59" s="18"/>
      <c r="AM59" s="18"/>
      <c r="AN59" s="18"/>
      <c r="AO59" s="18"/>
      <c r="AP59" s="18"/>
      <c r="AQ59" s="18"/>
      <c r="AR59" s="18"/>
    </row>
    <row r="60" spans="2:44" ht="10.5" x14ac:dyDescent="0.2">
      <c r="B60" s="15">
        <v>41561</v>
      </c>
      <c r="C60" s="1" t="s">
        <v>103</v>
      </c>
      <c r="D60" s="1" t="s">
        <v>104</v>
      </c>
      <c r="E60" s="1">
        <v>30</v>
      </c>
      <c r="F60" s="1">
        <v>100</v>
      </c>
      <c r="G60" s="1">
        <v>166.4</v>
      </c>
      <c r="H60" s="1">
        <v>83.4</v>
      </c>
      <c r="I60" s="1">
        <v>717.2</v>
      </c>
      <c r="J60" s="1">
        <v>7</v>
      </c>
      <c r="K60" s="1">
        <v>0</v>
      </c>
      <c r="L60" s="1">
        <v>7</v>
      </c>
      <c r="M60" s="16">
        <v>0</v>
      </c>
      <c r="N60" s="1">
        <v>0.25</v>
      </c>
      <c r="O60" s="1">
        <v>0.25</v>
      </c>
      <c r="P60" s="1">
        <v>0</v>
      </c>
      <c r="Q60" s="1"/>
      <c r="R60" s="16">
        <v>35714.285714285717</v>
      </c>
      <c r="S60" s="16">
        <v>0</v>
      </c>
      <c r="T60" s="16">
        <v>28</v>
      </c>
      <c r="U60" s="1"/>
      <c r="V60" s="3">
        <f>Table_Query_from_OINTLYP134567891011125934[[#This Row],[GAS]]*1000</f>
        <v>250</v>
      </c>
      <c r="W60" s="3">
        <f>Table_Query_from_OINTLYP134567891011125934[[#This Row],[GAS_LIFT_RATE]]*1000</f>
        <v>0</v>
      </c>
      <c r="X60" s="4"/>
      <c r="Y60" s="4"/>
      <c r="AE60" s="112"/>
      <c r="AF60" s="18"/>
      <c r="AG60" s="18"/>
      <c r="AH60" s="18"/>
      <c r="AI60" s="18"/>
      <c r="AJ60" s="18"/>
      <c r="AK60" s="18"/>
      <c r="AL60" s="18"/>
      <c r="AM60" s="18"/>
      <c r="AN60" s="18"/>
      <c r="AO60" s="18"/>
      <c r="AP60" s="18"/>
      <c r="AQ60" s="18"/>
      <c r="AR60" s="18"/>
    </row>
    <row r="61" spans="2:44" ht="10.5" x14ac:dyDescent="0.2">
      <c r="B61" s="15">
        <v>41582</v>
      </c>
      <c r="C61" s="1" t="s">
        <v>103</v>
      </c>
      <c r="D61" s="1" t="s">
        <v>104</v>
      </c>
      <c r="E61" s="1">
        <v>14</v>
      </c>
      <c r="F61" s="1">
        <v>99.3</v>
      </c>
      <c r="G61" s="1">
        <v>200</v>
      </c>
      <c r="H61" s="1">
        <v>84.5</v>
      </c>
      <c r="I61" s="1">
        <v>704</v>
      </c>
      <c r="J61" s="1">
        <v>5.79</v>
      </c>
      <c r="K61" s="1">
        <v>0</v>
      </c>
      <c r="L61" s="1">
        <v>5.79</v>
      </c>
      <c r="M61" s="16">
        <v>0</v>
      </c>
      <c r="N61" s="1">
        <v>0.34</v>
      </c>
      <c r="O61" s="1">
        <v>0.34</v>
      </c>
      <c r="P61" s="1">
        <v>0</v>
      </c>
      <c r="Q61" s="1"/>
      <c r="R61" s="16">
        <v>58721.934369602764</v>
      </c>
      <c r="S61" s="16">
        <v>0</v>
      </c>
      <c r="T61" s="16">
        <v>17.029411764705884</v>
      </c>
      <c r="U61" s="1"/>
      <c r="V61" s="3">
        <f>Table_Query_from_OINTLYP134567891011125934[[#This Row],[GAS]]*1000</f>
        <v>340</v>
      </c>
      <c r="W61" s="3">
        <f>Table_Query_from_OINTLYP134567891011125934[[#This Row],[GAS_LIFT_RATE]]*1000</f>
        <v>0</v>
      </c>
      <c r="X61" s="4"/>
      <c r="Y61" s="4"/>
      <c r="AE61" s="112"/>
      <c r="AF61" s="18"/>
      <c r="AG61" s="18"/>
      <c r="AH61" s="18"/>
      <c r="AI61" s="18"/>
      <c r="AJ61" s="18"/>
      <c r="AK61" s="18"/>
      <c r="AL61" s="18"/>
      <c r="AM61" s="18"/>
      <c r="AN61" s="18"/>
      <c r="AO61" s="18"/>
      <c r="AP61" s="18"/>
      <c r="AQ61" s="18"/>
      <c r="AR61" s="18"/>
    </row>
    <row r="62" spans="2:44" ht="10.5" x14ac:dyDescent="0.2">
      <c r="B62" s="15">
        <v>41645</v>
      </c>
      <c r="C62" s="1" t="s">
        <v>103</v>
      </c>
      <c r="D62" s="1" t="s">
        <v>104</v>
      </c>
      <c r="E62" s="1">
        <v>3</v>
      </c>
      <c r="F62" s="1">
        <v>99.53</v>
      </c>
      <c r="G62" s="1">
        <v>203.96</v>
      </c>
      <c r="H62" s="1">
        <v>80.83</v>
      </c>
      <c r="I62" s="1">
        <v>868.01</v>
      </c>
      <c r="J62" s="1">
        <v>3.52</v>
      </c>
      <c r="K62" s="1">
        <v>0</v>
      </c>
      <c r="L62" s="1">
        <v>3.52</v>
      </c>
      <c r="M62" s="16">
        <v>0</v>
      </c>
      <c r="N62" s="1">
        <v>0</v>
      </c>
      <c r="O62" s="1">
        <v>0</v>
      </c>
      <c r="P62" s="1">
        <v>0</v>
      </c>
      <c r="Q62" s="1"/>
      <c r="R62" s="16">
        <v>0</v>
      </c>
      <c r="S62" s="16"/>
      <c r="T62" s="16">
        <v>0</v>
      </c>
      <c r="U62" s="1"/>
      <c r="V62" s="3">
        <f>Table_Query_from_OINTLYP134567891011125934[[#This Row],[GAS]]*1000</f>
        <v>0</v>
      </c>
      <c r="W62" s="3">
        <f>Table_Query_from_OINTLYP134567891011125934[[#This Row],[GAS_LIFT_RATE]]*1000</f>
        <v>0</v>
      </c>
      <c r="X62" s="4"/>
      <c r="Y62" s="4"/>
      <c r="AE62" s="112"/>
      <c r="AF62" s="18"/>
      <c r="AG62" s="18"/>
      <c r="AH62" s="18"/>
      <c r="AI62" s="18"/>
      <c r="AJ62" s="18"/>
      <c r="AK62" s="18"/>
      <c r="AL62" s="18"/>
      <c r="AM62" s="18"/>
      <c r="AN62" s="18"/>
      <c r="AO62" s="18"/>
      <c r="AP62" s="18"/>
      <c r="AQ62" s="18"/>
      <c r="AR62" s="18"/>
    </row>
    <row r="63" spans="2:44" ht="10.5" x14ac:dyDescent="0.2">
      <c r="B63" s="15">
        <v>41784</v>
      </c>
      <c r="C63" s="1" t="s">
        <v>103</v>
      </c>
      <c r="D63" s="1" t="s">
        <v>104</v>
      </c>
      <c r="E63" s="1">
        <v>28</v>
      </c>
      <c r="F63" s="1">
        <v>99.38</v>
      </c>
      <c r="G63" s="1">
        <v>179.23</v>
      </c>
      <c r="H63" s="1">
        <v>90.3</v>
      </c>
      <c r="I63" s="1">
        <v>734.4</v>
      </c>
      <c r="J63" s="1">
        <v>98.28</v>
      </c>
      <c r="K63" s="1">
        <v>0</v>
      </c>
      <c r="L63" s="1">
        <v>98.28</v>
      </c>
      <c r="M63" s="16">
        <v>0</v>
      </c>
      <c r="N63" s="1">
        <v>0.26</v>
      </c>
      <c r="O63" s="1">
        <v>0.26</v>
      </c>
      <c r="P63" s="1">
        <v>0</v>
      </c>
      <c r="Q63" s="1"/>
      <c r="R63" s="16">
        <v>2645.5026455026455</v>
      </c>
      <c r="S63" s="16">
        <v>0</v>
      </c>
      <c r="T63" s="16">
        <v>378</v>
      </c>
      <c r="U63" s="1"/>
      <c r="V63" s="3">
        <f>Table_Query_from_OINTLYP134567891011125934[[#This Row],[GAS]]*1000</f>
        <v>260</v>
      </c>
      <c r="W63" s="3">
        <f>Table_Query_from_OINTLYP134567891011125934[[#This Row],[GAS_LIFT_RATE]]*1000</f>
        <v>0</v>
      </c>
      <c r="X63" s="4"/>
      <c r="Y63" s="4"/>
      <c r="AE63" s="112"/>
      <c r="AF63" s="18"/>
      <c r="AG63" s="18"/>
      <c r="AH63" s="18"/>
      <c r="AI63" s="18"/>
      <c r="AJ63" s="18"/>
      <c r="AK63" s="18"/>
      <c r="AL63" s="18"/>
      <c r="AM63" s="18"/>
      <c r="AN63" s="18"/>
      <c r="AO63" s="18"/>
      <c r="AP63" s="18"/>
      <c r="AQ63" s="18"/>
      <c r="AR63" s="18"/>
    </row>
    <row r="64" spans="2:44" ht="10.5" x14ac:dyDescent="0.2">
      <c r="B64" s="15">
        <v>41785</v>
      </c>
      <c r="C64" s="1" t="s">
        <v>103</v>
      </c>
      <c r="D64" s="1" t="s">
        <v>104</v>
      </c>
      <c r="E64" s="1">
        <v>11</v>
      </c>
      <c r="F64" s="1">
        <v>99.38</v>
      </c>
      <c r="G64" s="1">
        <v>175.3</v>
      </c>
      <c r="H64" s="1">
        <v>88</v>
      </c>
      <c r="I64" s="1">
        <v>739</v>
      </c>
      <c r="J64" s="1">
        <v>49.32</v>
      </c>
      <c r="K64" s="1">
        <v>0</v>
      </c>
      <c r="L64" s="1">
        <v>49.32</v>
      </c>
      <c r="M64" s="16">
        <v>0</v>
      </c>
      <c r="N64" s="1">
        <v>0.22</v>
      </c>
      <c r="O64" s="1">
        <v>0.22</v>
      </c>
      <c r="P64" s="1">
        <v>0</v>
      </c>
      <c r="Q64" s="1"/>
      <c r="R64" s="16">
        <v>4460.6650446066506</v>
      </c>
      <c r="S64" s="16">
        <v>0</v>
      </c>
      <c r="T64" s="16">
        <v>224.18181818181819</v>
      </c>
      <c r="U64" s="1"/>
      <c r="V64" s="3">
        <f>Table_Query_from_OINTLYP134567891011125934[[#This Row],[GAS]]*1000</f>
        <v>220</v>
      </c>
      <c r="W64" s="3">
        <f>Table_Query_from_OINTLYP134567891011125934[[#This Row],[GAS_LIFT_RATE]]*1000</f>
        <v>0</v>
      </c>
      <c r="X64" s="4"/>
      <c r="Y64" s="4"/>
      <c r="AE64" s="112"/>
      <c r="AF64" s="18"/>
      <c r="AG64" s="18"/>
      <c r="AH64" s="18"/>
      <c r="AI64" s="18"/>
      <c r="AJ64" s="18"/>
      <c r="AK64" s="18"/>
      <c r="AL64" s="18"/>
      <c r="AM64" s="18"/>
      <c r="AN64" s="18"/>
      <c r="AO64" s="18"/>
      <c r="AP64" s="18"/>
      <c r="AQ64" s="18"/>
      <c r="AR64" s="18"/>
    </row>
    <row r="65" spans="2:44" ht="10.5" x14ac:dyDescent="0.2">
      <c r="B65" s="15">
        <v>41796</v>
      </c>
      <c r="C65" s="1" t="s">
        <v>103</v>
      </c>
      <c r="D65" s="1" t="s">
        <v>104</v>
      </c>
      <c r="E65" s="1">
        <v>22</v>
      </c>
      <c r="F65" s="1">
        <v>99.5</v>
      </c>
      <c r="G65" s="1">
        <v>215</v>
      </c>
      <c r="H65" s="1">
        <v>85</v>
      </c>
      <c r="I65" s="1">
        <v>912</v>
      </c>
      <c r="J65" s="1">
        <v>1.35</v>
      </c>
      <c r="K65" s="1">
        <v>0</v>
      </c>
      <c r="L65" s="1">
        <v>1.35</v>
      </c>
      <c r="M65" s="16">
        <v>0</v>
      </c>
      <c r="N65" s="1">
        <v>0.03</v>
      </c>
      <c r="O65" s="1">
        <v>0.03</v>
      </c>
      <c r="P65" s="1">
        <v>0</v>
      </c>
      <c r="Q65" s="1"/>
      <c r="R65" s="16">
        <v>22222.222222222223</v>
      </c>
      <c r="S65" s="16">
        <v>0</v>
      </c>
      <c r="T65" s="16">
        <v>45</v>
      </c>
      <c r="U65" s="1"/>
      <c r="V65" s="3">
        <f>Table_Query_from_OINTLYP134567891011125934[[#This Row],[GAS]]*1000</f>
        <v>30</v>
      </c>
      <c r="W65" s="3">
        <f>Table_Query_from_OINTLYP134567891011125934[[#This Row],[GAS_LIFT_RATE]]*1000</f>
        <v>0</v>
      </c>
      <c r="X65" s="4"/>
      <c r="Y65" s="4"/>
      <c r="AE65" s="112"/>
      <c r="AF65" s="18"/>
      <c r="AG65" s="18"/>
      <c r="AH65" s="18"/>
      <c r="AI65" s="18"/>
      <c r="AJ65" s="18"/>
      <c r="AK65" s="18"/>
      <c r="AL65" s="18"/>
      <c r="AM65" s="18"/>
      <c r="AN65" s="18"/>
      <c r="AO65" s="18"/>
      <c r="AP65" s="18"/>
      <c r="AQ65" s="18"/>
      <c r="AR65" s="18"/>
    </row>
    <row r="66" spans="2:44" ht="10.5" x14ac:dyDescent="0.2">
      <c r="B66" s="15">
        <v>41918</v>
      </c>
      <c r="C66" s="1" t="s">
        <v>103</v>
      </c>
      <c r="D66" s="1" t="s">
        <v>104</v>
      </c>
      <c r="E66" s="1">
        <v>15</v>
      </c>
      <c r="F66" s="1">
        <v>100</v>
      </c>
      <c r="G66" s="1">
        <v>247</v>
      </c>
      <c r="H66" s="1">
        <v>83</v>
      </c>
      <c r="I66" s="1">
        <v>1060</v>
      </c>
      <c r="J66" s="1">
        <v>3.2</v>
      </c>
      <c r="K66" s="1">
        <v>0</v>
      </c>
      <c r="L66" s="1">
        <v>3.2</v>
      </c>
      <c r="M66" s="16">
        <v>0</v>
      </c>
      <c r="N66" s="1">
        <v>0.09</v>
      </c>
      <c r="O66" s="1">
        <v>0.09</v>
      </c>
      <c r="P66" s="1">
        <v>0</v>
      </c>
      <c r="Q66" s="1"/>
      <c r="R66" s="16">
        <v>28125</v>
      </c>
      <c r="S66" s="16">
        <v>0</v>
      </c>
      <c r="T66" s="16">
        <v>35.555555555555557</v>
      </c>
      <c r="U66" s="1"/>
      <c r="V66" s="3">
        <f>Table_Query_from_OINTLYP134567891011125934[[#This Row],[GAS]]*1000</f>
        <v>90</v>
      </c>
      <c r="W66" s="3">
        <f>Table_Query_from_OINTLYP134567891011125934[[#This Row],[GAS_LIFT_RATE]]*1000</f>
        <v>0</v>
      </c>
      <c r="X66" s="4"/>
      <c r="Y66" s="4"/>
      <c r="AE66" s="112"/>
      <c r="AF66" s="18"/>
      <c r="AG66" s="18"/>
      <c r="AH66" s="18"/>
      <c r="AI66" s="18"/>
      <c r="AJ66" s="18"/>
      <c r="AK66" s="18"/>
      <c r="AL66" s="18"/>
      <c r="AM66" s="18"/>
      <c r="AN66" s="18"/>
      <c r="AO66" s="18"/>
      <c r="AP66" s="18"/>
      <c r="AQ66" s="18"/>
      <c r="AR66" s="18"/>
    </row>
    <row r="67" spans="2:44" ht="10.5" x14ac:dyDescent="0.2">
      <c r="B67" s="15">
        <v>41931</v>
      </c>
      <c r="C67" s="1" t="s">
        <v>103</v>
      </c>
      <c r="D67" s="1" t="s">
        <v>104</v>
      </c>
      <c r="E67" s="1">
        <v>24</v>
      </c>
      <c r="F67" s="1">
        <v>100</v>
      </c>
      <c r="G67" s="1">
        <v>268.8</v>
      </c>
      <c r="H67" s="1">
        <v>87.5</v>
      </c>
      <c r="I67" s="1">
        <v>1060</v>
      </c>
      <c r="J67" s="1">
        <v>4.82</v>
      </c>
      <c r="K67" s="1">
        <v>0</v>
      </c>
      <c r="L67" s="1">
        <v>4.82</v>
      </c>
      <c r="M67" s="16">
        <v>0</v>
      </c>
      <c r="N67" s="1">
        <v>0.3</v>
      </c>
      <c r="O67" s="1">
        <v>0.3</v>
      </c>
      <c r="P67" s="1">
        <v>0</v>
      </c>
      <c r="Q67" s="1"/>
      <c r="R67" s="16">
        <v>62240.66390041494</v>
      </c>
      <c r="S67" s="16">
        <v>0</v>
      </c>
      <c r="T67" s="16">
        <v>16.066666666666666</v>
      </c>
      <c r="U67" s="1"/>
      <c r="V67" s="3">
        <f>Table_Query_from_OINTLYP134567891011125934[[#This Row],[GAS]]*1000</f>
        <v>300</v>
      </c>
      <c r="W67" s="3">
        <f>Table_Query_from_OINTLYP134567891011125934[[#This Row],[GAS_LIFT_RATE]]*1000</f>
        <v>0</v>
      </c>
      <c r="X67" s="4"/>
      <c r="Y67" s="4"/>
      <c r="AE67" s="112"/>
      <c r="AF67" s="18"/>
      <c r="AG67" s="18"/>
      <c r="AH67" s="18"/>
      <c r="AI67" s="18"/>
      <c r="AJ67" s="18"/>
      <c r="AK67" s="18"/>
      <c r="AL67" s="18"/>
      <c r="AM67" s="18"/>
      <c r="AN67" s="18"/>
      <c r="AO67" s="18"/>
      <c r="AP67" s="18"/>
      <c r="AQ67" s="18"/>
      <c r="AR67" s="18"/>
    </row>
    <row r="68" spans="2:44" ht="10.5" x14ac:dyDescent="0.2">
      <c r="B68" s="15">
        <v>41935</v>
      </c>
      <c r="C68" s="1" t="s">
        <v>103</v>
      </c>
      <c r="D68" s="1" t="s">
        <v>104</v>
      </c>
      <c r="E68" s="1">
        <v>20</v>
      </c>
      <c r="F68" s="1">
        <v>100</v>
      </c>
      <c r="G68" s="1">
        <v>278.3</v>
      </c>
      <c r="H68" s="1">
        <v>84.6</v>
      </c>
      <c r="I68" s="1">
        <v>1060</v>
      </c>
      <c r="J68" s="1">
        <v>0</v>
      </c>
      <c r="K68" s="1">
        <v>0</v>
      </c>
      <c r="L68" s="1">
        <v>0</v>
      </c>
      <c r="M68" s="16">
        <v>0</v>
      </c>
      <c r="N68" s="1">
        <v>0.31</v>
      </c>
      <c r="O68" s="1">
        <v>0.31</v>
      </c>
      <c r="P68" s="1">
        <v>0</v>
      </c>
      <c r="Q68" s="1"/>
      <c r="R68" s="16">
        <v>0</v>
      </c>
      <c r="S68" s="16">
        <v>0</v>
      </c>
      <c r="T68" s="16">
        <v>0</v>
      </c>
      <c r="U68" s="1"/>
      <c r="V68" s="3">
        <f>Table_Query_from_OINTLYP134567891011125934[[#This Row],[GAS]]*1000</f>
        <v>310</v>
      </c>
      <c r="W68" s="3">
        <f>Table_Query_from_OINTLYP134567891011125934[[#This Row],[GAS_LIFT_RATE]]*1000</f>
        <v>0</v>
      </c>
      <c r="X68" s="4"/>
      <c r="Y68" s="4"/>
      <c r="AE68" s="112"/>
      <c r="AF68" s="18"/>
      <c r="AG68" s="18"/>
      <c r="AH68" s="18"/>
      <c r="AI68" s="18"/>
      <c r="AJ68" s="18"/>
      <c r="AK68" s="18"/>
      <c r="AL68" s="18"/>
      <c r="AM68" s="18"/>
      <c r="AN68" s="18"/>
      <c r="AO68" s="18"/>
      <c r="AP68" s="18"/>
      <c r="AQ68" s="18"/>
      <c r="AR68" s="18"/>
    </row>
    <row r="69" spans="2:44" ht="10.5" x14ac:dyDescent="0.2">
      <c r="B69" s="15">
        <v>41975</v>
      </c>
      <c r="C69" s="1" t="s">
        <v>103</v>
      </c>
      <c r="D69" s="1" t="s">
        <v>104</v>
      </c>
      <c r="E69" s="1">
        <v>23</v>
      </c>
      <c r="F69" s="1">
        <v>100</v>
      </c>
      <c r="G69" s="1">
        <v>214</v>
      </c>
      <c r="H69" s="1">
        <v>84.5</v>
      </c>
      <c r="I69" s="1">
        <v>1060</v>
      </c>
      <c r="J69" s="1">
        <v>3.26</v>
      </c>
      <c r="K69" s="1">
        <v>0</v>
      </c>
      <c r="L69" s="1">
        <v>3.26</v>
      </c>
      <c r="M69" s="16">
        <v>0</v>
      </c>
      <c r="N69" s="1">
        <v>0.35</v>
      </c>
      <c r="O69" s="1">
        <v>0.35</v>
      </c>
      <c r="P69" s="1">
        <v>0</v>
      </c>
      <c r="Q69" s="1"/>
      <c r="R69" s="16">
        <v>107361.96319018405</v>
      </c>
      <c r="S69" s="16">
        <v>0</v>
      </c>
      <c r="T69" s="16">
        <v>9.3142857142857149</v>
      </c>
      <c r="U69" s="1"/>
      <c r="V69" s="3">
        <f>Table_Query_from_OINTLYP134567891011125934[[#This Row],[GAS]]*1000</f>
        <v>350</v>
      </c>
      <c r="W69" s="3">
        <f>Table_Query_from_OINTLYP134567891011125934[[#This Row],[GAS_LIFT_RATE]]*1000</f>
        <v>0</v>
      </c>
      <c r="X69" s="4"/>
      <c r="Y69" s="4"/>
      <c r="AE69" s="112"/>
      <c r="AF69" s="18"/>
      <c r="AG69" s="18"/>
      <c r="AH69" s="18"/>
      <c r="AI69" s="18"/>
      <c r="AJ69" s="18"/>
      <c r="AK69" s="18"/>
      <c r="AL69" s="18"/>
      <c r="AM69" s="18"/>
      <c r="AN69" s="18"/>
      <c r="AO69" s="18"/>
      <c r="AP69" s="18"/>
      <c r="AQ69" s="18"/>
      <c r="AR69" s="18"/>
    </row>
    <row r="70" spans="2:44" ht="10.5" x14ac:dyDescent="0.2">
      <c r="B70" s="15">
        <v>42030</v>
      </c>
      <c r="C70" s="1" t="s">
        <v>103</v>
      </c>
      <c r="D70" s="1" t="s">
        <v>104</v>
      </c>
      <c r="E70" s="1">
        <v>16</v>
      </c>
      <c r="F70" s="1">
        <v>100</v>
      </c>
      <c r="G70" s="1">
        <v>191.7</v>
      </c>
      <c r="H70" s="1">
        <v>80</v>
      </c>
      <c r="I70" s="1">
        <v>1060</v>
      </c>
      <c r="J70" s="1">
        <v>3.91</v>
      </c>
      <c r="K70" s="1">
        <v>0</v>
      </c>
      <c r="L70" s="1">
        <v>3.91</v>
      </c>
      <c r="M70" s="16">
        <v>0</v>
      </c>
      <c r="N70" s="1">
        <v>4.0000000000000001E-3</v>
      </c>
      <c r="O70" s="1">
        <v>4.0000000000000001E-3</v>
      </c>
      <c r="P70" s="1">
        <v>0</v>
      </c>
      <c r="Q70" s="1"/>
      <c r="R70" s="19">
        <v>1023.0179028132992</v>
      </c>
      <c r="S70" s="16">
        <v>0</v>
      </c>
      <c r="T70" s="16">
        <v>977.5</v>
      </c>
      <c r="U70" s="1"/>
      <c r="V70" s="3">
        <f>Table_Query_from_OINTLYP134567891011125934[[#This Row],[GAS]]*1000</f>
        <v>4</v>
      </c>
      <c r="W70" s="3">
        <f>Table_Query_from_OINTLYP134567891011125934[[#This Row],[GAS_LIFT_RATE]]*1000</f>
        <v>0</v>
      </c>
      <c r="X70" s="4"/>
      <c r="Y70" s="4"/>
      <c r="AE70" s="112"/>
      <c r="AF70" s="18"/>
      <c r="AG70" s="18"/>
      <c r="AH70" s="18"/>
      <c r="AI70" s="18"/>
      <c r="AJ70" s="18"/>
      <c r="AK70" s="18"/>
      <c r="AL70" s="18"/>
      <c r="AM70" s="18"/>
      <c r="AN70" s="18"/>
      <c r="AO70" s="18"/>
      <c r="AP70" s="18"/>
      <c r="AQ70" s="18"/>
      <c r="AR70" s="18"/>
    </row>
    <row r="71" spans="2:44" ht="10.5" x14ac:dyDescent="0.2">
      <c r="B71" s="15">
        <v>42142</v>
      </c>
      <c r="C71" s="1" t="s">
        <v>103</v>
      </c>
      <c r="D71" s="1" t="s">
        <v>104</v>
      </c>
      <c r="E71" s="1">
        <v>24</v>
      </c>
      <c r="F71" s="1">
        <v>100</v>
      </c>
      <c r="G71" s="1">
        <v>178</v>
      </c>
      <c r="H71" s="1">
        <v>85.3</v>
      </c>
      <c r="I71" s="1">
        <v>1060</v>
      </c>
      <c r="J71" s="1">
        <v>4.84</v>
      </c>
      <c r="K71" s="1">
        <v>0</v>
      </c>
      <c r="L71" s="1">
        <v>4.84</v>
      </c>
      <c r="M71" s="16">
        <v>0</v>
      </c>
      <c r="N71" s="1">
        <v>5.0000000000000001E-3</v>
      </c>
      <c r="O71" s="1">
        <v>5.0000000000000001E-3</v>
      </c>
      <c r="P71" s="1">
        <v>0</v>
      </c>
      <c r="Q71" s="1"/>
      <c r="R71" s="19">
        <v>1033.0578512396694</v>
      </c>
      <c r="S71" s="16">
        <v>0</v>
      </c>
      <c r="T71" s="16">
        <v>968</v>
      </c>
      <c r="U71" s="1"/>
      <c r="V71" s="3">
        <f>Table_Query_from_OINTLYP134567891011125934[[#This Row],[GAS]]*1000</f>
        <v>5</v>
      </c>
      <c r="W71" s="3">
        <f>Table_Query_from_OINTLYP134567891011125934[[#This Row],[GAS_LIFT_RATE]]*1000</f>
        <v>0</v>
      </c>
      <c r="X71" s="4"/>
      <c r="Y71" s="4"/>
      <c r="AE71" s="112"/>
      <c r="AF71" s="18"/>
      <c r="AG71" s="18"/>
      <c r="AH71" s="18"/>
      <c r="AI71" s="18"/>
      <c r="AJ71" s="18"/>
      <c r="AK71" s="18"/>
      <c r="AL71" s="18"/>
      <c r="AM71" s="18"/>
      <c r="AN71" s="18"/>
      <c r="AO71" s="18"/>
      <c r="AP71" s="18"/>
      <c r="AQ71" s="18"/>
      <c r="AR71" s="18"/>
    </row>
    <row r="72" spans="2:44" ht="10.5" x14ac:dyDescent="0.2">
      <c r="B72" s="15">
        <v>42151</v>
      </c>
      <c r="C72" s="1" t="s">
        <v>103</v>
      </c>
      <c r="D72" s="1" t="s">
        <v>104</v>
      </c>
      <c r="E72" s="1">
        <v>16</v>
      </c>
      <c r="F72" s="1">
        <v>100</v>
      </c>
      <c r="G72" s="1">
        <v>231.18</v>
      </c>
      <c r="H72" s="1">
        <v>87.4</v>
      </c>
      <c r="I72" s="1">
        <v>1060</v>
      </c>
      <c r="J72" s="1">
        <v>2.84</v>
      </c>
      <c r="K72" s="1">
        <v>0</v>
      </c>
      <c r="L72" s="1">
        <v>2.84</v>
      </c>
      <c r="M72" s="16">
        <v>0</v>
      </c>
      <c r="N72" s="1">
        <v>3.0000000000000001E-3</v>
      </c>
      <c r="O72" s="1">
        <v>3.0000000000000001E-3</v>
      </c>
      <c r="P72" s="1">
        <v>0</v>
      </c>
      <c r="Q72" s="1"/>
      <c r="R72" s="19">
        <v>1056.338028169014</v>
      </c>
      <c r="S72" s="16">
        <v>0</v>
      </c>
      <c r="T72" s="16">
        <v>946.66666666666663</v>
      </c>
      <c r="U72" s="1"/>
      <c r="V72" s="3">
        <f>Table_Query_from_OINTLYP134567891011125934[[#This Row],[GAS]]*1000</f>
        <v>3</v>
      </c>
      <c r="W72" s="3">
        <f>Table_Query_from_OINTLYP134567891011125934[[#This Row],[GAS_LIFT_RATE]]*1000</f>
        <v>0</v>
      </c>
      <c r="X72" s="4"/>
      <c r="Y72" s="4"/>
      <c r="AE72" s="112"/>
      <c r="AF72" s="18"/>
      <c r="AG72" s="18"/>
      <c r="AH72" s="18"/>
      <c r="AI72" s="18"/>
      <c r="AJ72" s="18"/>
      <c r="AK72" s="18"/>
      <c r="AL72" s="18"/>
      <c r="AM72" s="18"/>
      <c r="AN72" s="18"/>
      <c r="AO72" s="18"/>
      <c r="AP72" s="18"/>
      <c r="AQ72" s="18"/>
      <c r="AR72" s="18"/>
    </row>
    <row r="73" spans="2:44" ht="10.5" x14ac:dyDescent="0.2">
      <c r="B73" s="15">
        <v>42163</v>
      </c>
      <c r="C73" s="1" t="s">
        <v>103</v>
      </c>
      <c r="D73" s="1" t="s">
        <v>104</v>
      </c>
      <c r="E73" s="1">
        <v>19</v>
      </c>
      <c r="F73" s="1">
        <v>100</v>
      </c>
      <c r="G73" s="1">
        <v>254.58</v>
      </c>
      <c r="H73" s="1">
        <v>86.36</v>
      </c>
      <c r="I73" s="1">
        <v>1060</v>
      </c>
      <c r="J73" s="1">
        <v>8.91</v>
      </c>
      <c r="K73" s="1">
        <v>0</v>
      </c>
      <c r="L73" s="1">
        <v>8.91</v>
      </c>
      <c r="M73" s="16">
        <v>0</v>
      </c>
      <c r="N73" s="1">
        <v>8.9999999999999993E-3</v>
      </c>
      <c r="O73" s="1">
        <v>8.9999999999999993E-3</v>
      </c>
      <c r="P73" s="1">
        <v>0</v>
      </c>
      <c r="Q73" s="1"/>
      <c r="R73" s="16">
        <v>1010.10101010101</v>
      </c>
      <c r="S73" s="16">
        <v>0</v>
      </c>
      <c r="T73" s="16">
        <v>990</v>
      </c>
      <c r="U73" s="1"/>
      <c r="V73" s="3">
        <f>Table_Query_from_OINTLYP134567891011125934[[#This Row],[GAS]]*1000</f>
        <v>9</v>
      </c>
      <c r="W73" s="3">
        <f>Table_Query_from_OINTLYP134567891011125934[[#This Row],[GAS_LIFT_RATE]]*1000</f>
        <v>0</v>
      </c>
      <c r="X73" s="4"/>
      <c r="Y73" s="4"/>
      <c r="AE73" s="112"/>
      <c r="AF73" s="18"/>
      <c r="AG73" s="18"/>
      <c r="AH73" s="18"/>
      <c r="AI73" s="18"/>
      <c r="AJ73" s="18"/>
      <c r="AK73" s="18"/>
      <c r="AL73" s="18"/>
      <c r="AM73" s="18"/>
      <c r="AN73" s="18"/>
      <c r="AO73" s="18"/>
      <c r="AP73" s="18"/>
      <c r="AQ73" s="18"/>
      <c r="AR73" s="18"/>
    </row>
    <row r="74" spans="2:44" ht="10.5" x14ac:dyDescent="0.2">
      <c r="B74" s="15">
        <v>42170</v>
      </c>
      <c r="C74" s="1" t="s">
        <v>103</v>
      </c>
      <c r="D74" s="1" t="s">
        <v>104</v>
      </c>
      <c r="E74" s="1">
        <v>24</v>
      </c>
      <c r="F74" s="1">
        <v>100</v>
      </c>
      <c r="G74" s="1">
        <v>247</v>
      </c>
      <c r="H74" s="1">
        <v>83.76</v>
      </c>
      <c r="I74" s="1">
        <v>1060</v>
      </c>
      <c r="J74" s="1">
        <v>2.5299999999999998</v>
      </c>
      <c r="K74" s="1">
        <v>0</v>
      </c>
      <c r="L74" s="1">
        <v>2.5299999999999998</v>
      </c>
      <c r="M74" s="16">
        <v>0</v>
      </c>
      <c r="N74" s="1">
        <v>3.0000000000000001E-3</v>
      </c>
      <c r="O74" s="1">
        <v>3.0000000000000001E-3</v>
      </c>
      <c r="P74" s="1">
        <v>0</v>
      </c>
      <c r="Q74" s="1"/>
      <c r="R74" s="16">
        <v>1185.7707509881423</v>
      </c>
      <c r="S74" s="16">
        <v>0</v>
      </c>
      <c r="T74" s="16">
        <v>843.33333333333337</v>
      </c>
      <c r="U74" s="1"/>
      <c r="V74" s="3">
        <f>Table_Query_from_OINTLYP134567891011125934[[#This Row],[GAS]]*1000</f>
        <v>3</v>
      </c>
      <c r="W74" s="3">
        <f>Table_Query_from_OINTLYP134567891011125934[[#This Row],[GAS_LIFT_RATE]]*1000</f>
        <v>0</v>
      </c>
      <c r="X74" s="4"/>
      <c r="Y74" s="4"/>
      <c r="AE74" s="112"/>
      <c r="AF74" s="18"/>
      <c r="AG74" s="18"/>
      <c r="AH74" s="18"/>
      <c r="AI74" s="18"/>
      <c r="AJ74" s="18"/>
      <c r="AK74" s="18"/>
      <c r="AL74" s="18"/>
      <c r="AM74" s="18"/>
      <c r="AN74" s="18"/>
      <c r="AO74" s="18"/>
      <c r="AP74" s="18"/>
      <c r="AQ74" s="18"/>
      <c r="AR74" s="18"/>
    </row>
    <row r="75" spans="2:44" ht="10.5" x14ac:dyDescent="0.2">
      <c r="B75" s="15">
        <v>42186</v>
      </c>
      <c r="C75" s="1" t="s">
        <v>103</v>
      </c>
      <c r="D75" s="1" t="s">
        <v>104</v>
      </c>
      <c r="E75" s="1">
        <v>24</v>
      </c>
      <c r="F75" s="1">
        <v>100</v>
      </c>
      <c r="G75" s="1">
        <v>249.39</v>
      </c>
      <c r="H75" s="1">
        <v>85.31</v>
      </c>
      <c r="I75" s="1">
        <v>1060</v>
      </c>
      <c r="J75" s="1">
        <v>3.2</v>
      </c>
      <c r="K75" s="1">
        <v>0</v>
      </c>
      <c r="L75" s="1">
        <v>3.2</v>
      </c>
      <c r="M75" s="16">
        <v>0</v>
      </c>
      <c r="N75" s="1">
        <v>3.0000000000000001E-3</v>
      </c>
      <c r="O75" s="1">
        <v>3.0000000000000001E-3</v>
      </c>
      <c r="P75" s="1">
        <v>0</v>
      </c>
      <c r="Q75" s="1"/>
      <c r="R75" s="16">
        <v>937.5</v>
      </c>
      <c r="S75" s="16">
        <v>0</v>
      </c>
      <c r="T75" s="16">
        <v>1066.6666666666667</v>
      </c>
      <c r="U75" s="1"/>
      <c r="V75" s="3">
        <f>Table_Query_from_OINTLYP134567891011125934[[#This Row],[GAS]]*1000</f>
        <v>3</v>
      </c>
      <c r="W75" s="3">
        <f>Table_Query_from_OINTLYP134567891011125934[[#This Row],[GAS_LIFT_RATE]]*1000</f>
        <v>0</v>
      </c>
      <c r="X75" s="4"/>
      <c r="Y75" s="4"/>
      <c r="AE75" s="112"/>
      <c r="AF75" s="18"/>
      <c r="AG75" s="18"/>
      <c r="AH75" s="18"/>
      <c r="AI75" s="18"/>
      <c r="AJ75" s="18"/>
      <c r="AK75" s="18"/>
      <c r="AL75" s="18"/>
      <c r="AM75" s="18"/>
      <c r="AN75" s="18"/>
      <c r="AO75" s="18"/>
      <c r="AP75" s="18"/>
      <c r="AQ75" s="18"/>
      <c r="AR75" s="18"/>
    </row>
    <row r="76" spans="2:44" ht="10.5" x14ac:dyDescent="0.2">
      <c r="B76" s="15">
        <v>42187</v>
      </c>
      <c r="C76" s="1" t="s">
        <v>103</v>
      </c>
      <c r="D76" s="1" t="s">
        <v>104</v>
      </c>
      <c r="E76" s="1">
        <v>16.5</v>
      </c>
      <c r="F76" s="1">
        <v>100</v>
      </c>
      <c r="G76" s="1">
        <v>247.83</v>
      </c>
      <c r="H76" s="1">
        <v>85.61</v>
      </c>
      <c r="I76" s="1">
        <v>1060</v>
      </c>
      <c r="J76" s="1">
        <v>12.77</v>
      </c>
      <c r="K76" s="1">
        <v>0</v>
      </c>
      <c r="L76" s="1">
        <v>12.77</v>
      </c>
      <c r="M76" s="16">
        <v>0</v>
      </c>
      <c r="N76" s="1">
        <v>1.2999999999999999E-2</v>
      </c>
      <c r="O76" s="1">
        <v>1.2999999999999999E-2</v>
      </c>
      <c r="P76" s="1">
        <v>0</v>
      </c>
      <c r="Q76" s="1"/>
      <c r="R76" s="16">
        <v>1018.0109631949882</v>
      </c>
      <c r="S76" s="16">
        <v>0</v>
      </c>
      <c r="T76" s="16">
        <v>982.30769230769226</v>
      </c>
      <c r="U76" s="1"/>
      <c r="V76" s="3">
        <f>Table_Query_from_OINTLYP134567891011125934[[#This Row],[GAS]]*1000</f>
        <v>13</v>
      </c>
      <c r="W76" s="3">
        <f>Table_Query_from_OINTLYP134567891011125934[[#This Row],[GAS_LIFT_RATE]]*1000</f>
        <v>0</v>
      </c>
      <c r="X76" s="4"/>
      <c r="Y76" s="4"/>
      <c r="AE76" s="112"/>
      <c r="AF76" s="18"/>
      <c r="AG76" s="18"/>
      <c r="AH76" s="18"/>
      <c r="AI76" s="18"/>
      <c r="AJ76" s="18"/>
      <c r="AK76" s="18"/>
      <c r="AL76" s="18"/>
      <c r="AM76" s="18"/>
      <c r="AN76" s="18"/>
      <c r="AO76" s="18"/>
      <c r="AP76" s="18"/>
      <c r="AQ76" s="18"/>
      <c r="AR76" s="18"/>
    </row>
    <row r="77" spans="2:44" ht="10.5" x14ac:dyDescent="0.2">
      <c r="B77" s="15">
        <v>42284</v>
      </c>
      <c r="C77" s="1" t="s">
        <v>103</v>
      </c>
      <c r="D77" s="1" t="s">
        <v>104</v>
      </c>
      <c r="E77" s="1">
        <v>24</v>
      </c>
      <c r="F77" s="1">
        <v>100</v>
      </c>
      <c r="G77" s="1">
        <v>206</v>
      </c>
      <c r="H77" s="1">
        <v>87</v>
      </c>
      <c r="I77" s="1">
        <v>550</v>
      </c>
      <c r="J77" s="20">
        <v>138.13</v>
      </c>
      <c r="K77" s="1">
        <v>18.835999999999999</v>
      </c>
      <c r="L77" s="20">
        <v>156.96600000000001</v>
      </c>
      <c r="M77" s="16">
        <v>12.000050966451333</v>
      </c>
      <c r="N77" s="1">
        <v>0.1381</v>
      </c>
      <c r="O77" s="1">
        <v>1.7809999999999999</v>
      </c>
      <c r="P77" s="1">
        <v>1.64</v>
      </c>
      <c r="Q77" s="1"/>
      <c r="R77" s="16">
        <v>999.78281329182653</v>
      </c>
      <c r="S77" s="16">
        <v>136.39391745112238</v>
      </c>
      <c r="T77" s="16">
        <v>1136.611151339609</v>
      </c>
      <c r="U77" s="1"/>
      <c r="V77" s="3">
        <f>Table_Query_from_OINTLYP134567891011125934[[#This Row],[GAS]]*1000</f>
        <v>138.1</v>
      </c>
      <c r="W77" s="3">
        <f>Table_Query_from_OINTLYP134567891011125934[[#This Row],[GAS_LIFT_RATE]]*1000</f>
        <v>1640</v>
      </c>
      <c r="X77" s="4"/>
      <c r="Y77" s="4"/>
      <c r="AE77" s="112"/>
      <c r="AF77" s="18"/>
      <c r="AG77" s="18"/>
      <c r="AH77" s="18"/>
      <c r="AI77" s="18"/>
      <c r="AJ77" s="18"/>
      <c r="AK77" s="18"/>
      <c r="AL77" s="18"/>
      <c r="AM77" s="18"/>
      <c r="AN77" s="18"/>
      <c r="AO77" s="18"/>
      <c r="AP77" s="18"/>
      <c r="AQ77" s="18"/>
      <c r="AR77" s="18"/>
    </row>
    <row r="78" spans="2:44" ht="10.5" x14ac:dyDescent="0.2">
      <c r="B78" s="15">
        <v>42286</v>
      </c>
      <c r="C78" s="1" t="s">
        <v>103</v>
      </c>
      <c r="D78" s="1" t="s">
        <v>104</v>
      </c>
      <c r="E78" s="1">
        <v>12</v>
      </c>
      <c r="F78" s="1">
        <v>100</v>
      </c>
      <c r="G78" s="1">
        <v>206</v>
      </c>
      <c r="H78" s="1">
        <v>87</v>
      </c>
      <c r="I78" s="1">
        <v>550</v>
      </c>
      <c r="J78" s="1">
        <v>109</v>
      </c>
      <c r="K78" s="1">
        <v>15</v>
      </c>
      <c r="L78" s="1">
        <v>124</v>
      </c>
      <c r="M78" s="16">
        <v>12.096774193548388</v>
      </c>
      <c r="N78" s="1">
        <v>0.109</v>
      </c>
      <c r="O78" s="1">
        <v>1.7589999999999999</v>
      </c>
      <c r="P78" s="1">
        <v>1.65</v>
      </c>
      <c r="Q78" s="1"/>
      <c r="R78" s="16">
        <v>1000</v>
      </c>
      <c r="S78" s="16">
        <v>137.61467889908258</v>
      </c>
      <c r="T78" s="16">
        <v>1137.6146788990825</v>
      </c>
      <c r="U78" s="1"/>
      <c r="V78" s="3">
        <f>Table_Query_from_OINTLYP134567891011125934[[#This Row],[GAS]]*1000</f>
        <v>109</v>
      </c>
      <c r="W78" s="3">
        <f>Table_Query_from_OINTLYP134567891011125934[[#This Row],[GAS_LIFT_RATE]]*1000</f>
        <v>1650</v>
      </c>
      <c r="X78" s="4"/>
      <c r="Y78" s="4"/>
      <c r="AE78" s="112"/>
      <c r="AF78" s="18"/>
      <c r="AG78" s="18"/>
      <c r="AH78" s="18"/>
      <c r="AI78" s="18"/>
      <c r="AJ78" s="18"/>
      <c r="AK78" s="18"/>
      <c r="AL78" s="18"/>
      <c r="AM78" s="18"/>
      <c r="AN78" s="18"/>
      <c r="AO78" s="18"/>
      <c r="AP78" s="18"/>
      <c r="AQ78" s="18"/>
      <c r="AR78" s="18"/>
    </row>
    <row r="79" spans="2:44" ht="10.5" x14ac:dyDescent="0.2">
      <c r="B79" s="15">
        <v>42320</v>
      </c>
      <c r="C79" s="1" t="s">
        <v>103</v>
      </c>
      <c r="D79" s="1" t="s">
        <v>104</v>
      </c>
      <c r="E79" s="1">
        <v>12</v>
      </c>
      <c r="F79" s="1">
        <v>100</v>
      </c>
      <c r="G79" s="1">
        <v>214</v>
      </c>
      <c r="H79" s="1">
        <v>106</v>
      </c>
      <c r="I79" s="1">
        <v>1280</v>
      </c>
      <c r="J79" s="1">
        <v>243.59</v>
      </c>
      <c r="K79" s="1">
        <v>33.216000000000001</v>
      </c>
      <c r="L79" s="1">
        <v>276.80599999999998</v>
      </c>
      <c r="M79" s="16">
        <v>11.999739890031286</v>
      </c>
      <c r="N79" s="1">
        <v>0.24360000000000001</v>
      </c>
      <c r="O79" s="1">
        <v>3.5550000000000002</v>
      </c>
      <c r="P79" s="1">
        <v>3.31</v>
      </c>
      <c r="Q79" s="1">
        <v>40</v>
      </c>
      <c r="R79" s="16">
        <v>1000.0410525883657</v>
      </c>
      <c r="S79" s="16">
        <v>136.35467980295567</v>
      </c>
      <c r="T79" s="16">
        <v>1136.3300492610838</v>
      </c>
      <c r="U79" s="1"/>
      <c r="V79" s="3">
        <f>Table_Query_from_OINTLYP134567891011125934[[#This Row],[GAS]]*1000</f>
        <v>243.60000000000002</v>
      </c>
      <c r="W79" s="3">
        <f>Table_Query_from_OINTLYP134567891011125934[[#This Row],[GAS_LIFT_RATE]]*1000</f>
        <v>3310</v>
      </c>
      <c r="X79" s="4"/>
      <c r="Y79" s="4"/>
      <c r="AE79" s="112"/>
      <c r="AF79" s="18"/>
      <c r="AG79" s="18"/>
      <c r="AH79" s="18"/>
      <c r="AI79" s="18"/>
      <c r="AJ79" s="18"/>
      <c r="AK79" s="18"/>
      <c r="AL79" s="18"/>
      <c r="AM79" s="18"/>
      <c r="AN79" s="18"/>
      <c r="AO79" s="18"/>
      <c r="AP79" s="18"/>
      <c r="AQ79" s="18"/>
      <c r="AR79" s="18"/>
    </row>
    <row r="80" spans="2:44" ht="10.5" x14ac:dyDescent="0.2">
      <c r="B80" s="15">
        <v>42321</v>
      </c>
      <c r="C80" s="1" t="s">
        <v>103</v>
      </c>
      <c r="D80" s="1" t="s">
        <v>104</v>
      </c>
      <c r="E80" s="1">
        <v>16</v>
      </c>
      <c r="F80" s="1">
        <v>100</v>
      </c>
      <c r="G80" s="1">
        <v>214</v>
      </c>
      <c r="H80" s="1">
        <v>104</v>
      </c>
      <c r="I80" s="1">
        <v>1411.1</v>
      </c>
      <c r="J80" s="1">
        <v>183.45</v>
      </c>
      <c r="K80" s="1">
        <v>25.02</v>
      </c>
      <c r="L80" s="1">
        <v>208.47</v>
      </c>
      <c r="M80" s="16">
        <v>12.001726867175133</v>
      </c>
      <c r="N80" s="1">
        <v>0.1835</v>
      </c>
      <c r="O80" s="1">
        <v>3.6579999999999999</v>
      </c>
      <c r="P80" s="1">
        <v>3.47</v>
      </c>
      <c r="Q80" s="1">
        <v>40</v>
      </c>
      <c r="R80" s="16">
        <v>1000.2725538293813</v>
      </c>
      <c r="S80" s="16">
        <v>136.34877384196184</v>
      </c>
      <c r="T80" s="16">
        <v>1136.0762942779293</v>
      </c>
      <c r="U80" s="1"/>
      <c r="V80" s="3">
        <f>Table_Query_from_OINTLYP134567891011125934[[#This Row],[GAS]]*1000</f>
        <v>183.5</v>
      </c>
      <c r="W80" s="3">
        <f>Table_Query_from_OINTLYP134567891011125934[[#This Row],[GAS_LIFT_RATE]]*1000</f>
        <v>3470</v>
      </c>
      <c r="X80" s="4"/>
      <c r="Y80" s="4"/>
      <c r="AE80" s="112"/>
      <c r="AF80" s="18"/>
      <c r="AG80" s="18"/>
      <c r="AH80" s="18"/>
      <c r="AI80" s="18"/>
      <c r="AJ80" s="18"/>
      <c r="AK80" s="18"/>
      <c r="AL80" s="18"/>
      <c r="AM80" s="18"/>
      <c r="AN80" s="18"/>
      <c r="AO80" s="18"/>
      <c r="AP80" s="18"/>
      <c r="AQ80" s="18"/>
      <c r="AR80" s="18"/>
    </row>
    <row r="81" spans="2:44" ht="10.5" x14ac:dyDescent="0.2">
      <c r="B81" s="15">
        <v>42327</v>
      </c>
      <c r="C81" s="1" t="s">
        <v>103</v>
      </c>
      <c r="D81" s="1" t="s">
        <v>104</v>
      </c>
      <c r="E81" s="1">
        <v>22</v>
      </c>
      <c r="F81" s="1">
        <v>100</v>
      </c>
      <c r="G81" s="1">
        <v>203.38</v>
      </c>
      <c r="H81" s="1">
        <v>104.44</v>
      </c>
      <c r="I81" s="1">
        <v>1121.6300000000001</v>
      </c>
      <c r="J81" s="1">
        <v>183.42</v>
      </c>
      <c r="K81" s="1">
        <v>25.010999999999999</v>
      </c>
      <c r="L81" s="1">
        <v>208.43100000000001</v>
      </c>
      <c r="M81" s="16">
        <v>11.999654561941362</v>
      </c>
      <c r="N81" s="1">
        <v>0.18340000000000001</v>
      </c>
      <c r="O81" s="1">
        <v>2.794</v>
      </c>
      <c r="P81" s="1">
        <v>2.61</v>
      </c>
      <c r="Q81" s="1">
        <v>40</v>
      </c>
      <c r="R81" s="16">
        <v>999.89096063678983</v>
      </c>
      <c r="S81" s="16">
        <v>136.37404580152671</v>
      </c>
      <c r="T81" s="16">
        <v>1136.4830970556161</v>
      </c>
      <c r="U81" s="1"/>
      <c r="V81" s="3">
        <f>Table_Query_from_OINTLYP134567891011125934[[#This Row],[GAS]]*1000</f>
        <v>183.4</v>
      </c>
      <c r="W81" s="3">
        <f>Table_Query_from_OINTLYP134567891011125934[[#This Row],[GAS_LIFT_RATE]]*1000</f>
        <v>2610</v>
      </c>
      <c r="X81" s="4"/>
      <c r="Y81" s="4"/>
      <c r="AE81" s="112"/>
      <c r="AF81" s="18"/>
      <c r="AG81" s="18"/>
      <c r="AH81" s="18"/>
      <c r="AI81" s="18"/>
      <c r="AJ81" s="18"/>
      <c r="AK81" s="18"/>
      <c r="AL81" s="18"/>
      <c r="AM81" s="18"/>
      <c r="AN81" s="18"/>
      <c r="AO81" s="18"/>
      <c r="AP81" s="18"/>
      <c r="AQ81" s="18"/>
      <c r="AR81" s="18"/>
    </row>
    <row r="82" spans="2:44" ht="10.5" x14ac:dyDescent="0.2">
      <c r="B82" s="15">
        <v>42331</v>
      </c>
      <c r="C82" s="1" t="s">
        <v>103</v>
      </c>
      <c r="D82" s="1" t="s">
        <v>104</v>
      </c>
      <c r="E82" s="1">
        <v>26</v>
      </c>
      <c r="F82" s="1">
        <v>100</v>
      </c>
      <c r="G82" s="1">
        <v>197</v>
      </c>
      <c r="H82" s="1">
        <v>104</v>
      </c>
      <c r="I82" s="1">
        <v>1141</v>
      </c>
      <c r="J82" s="1">
        <v>200.93</v>
      </c>
      <c r="K82" s="1">
        <v>19.388000000000002</v>
      </c>
      <c r="L82" s="1">
        <v>220.31800000000001</v>
      </c>
      <c r="M82" s="16">
        <v>8.80000726223005</v>
      </c>
      <c r="N82" s="1">
        <v>0.20100000000000001</v>
      </c>
      <c r="O82" s="1">
        <v>3.097</v>
      </c>
      <c r="P82" s="1">
        <v>2.9</v>
      </c>
      <c r="Q82" s="1">
        <v>41</v>
      </c>
      <c r="R82" s="16">
        <v>1000.3483800328472</v>
      </c>
      <c r="S82" s="16">
        <v>96.457711442786064</v>
      </c>
      <c r="T82" s="16">
        <v>1096.1194029850747</v>
      </c>
      <c r="U82" s="1"/>
      <c r="V82" s="3">
        <f>Table_Query_from_OINTLYP134567891011125934[[#This Row],[GAS]]*1000</f>
        <v>201</v>
      </c>
      <c r="W82" s="3">
        <f>Table_Query_from_OINTLYP134567891011125934[[#This Row],[GAS_LIFT_RATE]]*1000</f>
        <v>2900</v>
      </c>
      <c r="X82" s="4"/>
      <c r="Y82" s="4"/>
      <c r="AE82" s="112"/>
      <c r="AF82" s="18"/>
      <c r="AG82" s="18"/>
      <c r="AH82" s="18"/>
      <c r="AI82" s="18"/>
      <c r="AJ82" s="18"/>
      <c r="AK82" s="18"/>
      <c r="AL82" s="18"/>
      <c r="AM82" s="18"/>
      <c r="AN82" s="18"/>
      <c r="AO82" s="18"/>
      <c r="AP82" s="18"/>
      <c r="AQ82" s="18"/>
      <c r="AR82" s="18"/>
    </row>
    <row r="83" spans="2:44" ht="10.5" x14ac:dyDescent="0.2">
      <c r="B83" s="15">
        <v>42341</v>
      </c>
      <c r="C83" s="1" t="s">
        <v>103</v>
      </c>
      <c r="D83" s="1" t="s">
        <v>104</v>
      </c>
      <c r="E83" s="1">
        <v>23</v>
      </c>
      <c r="F83" s="1">
        <v>100</v>
      </c>
      <c r="G83" s="1">
        <v>209</v>
      </c>
      <c r="H83" s="1">
        <v>97.22</v>
      </c>
      <c r="I83" s="1">
        <v>1152</v>
      </c>
      <c r="J83" s="1">
        <v>205.01</v>
      </c>
      <c r="K83" s="1">
        <v>19.780999999999999</v>
      </c>
      <c r="L83" s="1">
        <v>224.791</v>
      </c>
      <c r="M83" s="16">
        <v>8.799729526537984</v>
      </c>
      <c r="N83" s="1">
        <v>0.20499999999999999</v>
      </c>
      <c r="O83" s="1">
        <v>2.766</v>
      </c>
      <c r="P83" s="1">
        <v>2.56</v>
      </c>
      <c r="Q83" s="1">
        <v>41</v>
      </c>
      <c r="R83" s="16">
        <v>999.95122189161509</v>
      </c>
      <c r="S83" s="16">
        <v>96.492682926829275</v>
      </c>
      <c r="T83" s="16">
        <v>1096.5365853658536</v>
      </c>
      <c r="U83" s="1"/>
      <c r="V83" s="3">
        <f>Table_Query_from_OINTLYP134567891011125934[[#This Row],[GAS]]*1000</f>
        <v>205</v>
      </c>
      <c r="W83" s="3">
        <f>Table_Query_from_OINTLYP134567891011125934[[#This Row],[GAS_LIFT_RATE]]*1000</f>
        <v>2560</v>
      </c>
      <c r="X83" s="4"/>
      <c r="Y83" s="4"/>
      <c r="AE83" s="112"/>
      <c r="AF83" s="18"/>
      <c r="AG83" s="18"/>
      <c r="AH83" s="18"/>
      <c r="AI83" s="18"/>
      <c r="AJ83" s="18"/>
      <c r="AK83" s="18"/>
      <c r="AL83" s="18"/>
      <c r="AM83" s="18"/>
      <c r="AN83" s="18"/>
      <c r="AO83" s="18"/>
      <c r="AP83" s="18"/>
      <c r="AQ83" s="18"/>
      <c r="AR83" s="18"/>
    </row>
    <row r="84" spans="2:44" ht="10.5" x14ac:dyDescent="0.2">
      <c r="B84" s="15">
        <v>42361</v>
      </c>
      <c r="C84" s="1" t="s">
        <v>103</v>
      </c>
      <c r="D84" s="1" t="s">
        <v>104</v>
      </c>
      <c r="E84" s="1">
        <v>8</v>
      </c>
      <c r="F84" s="1">
        <v>100</v>
      </c>
      <c r="G84" s="1">
        <v>209.95</v>
      </c>
      <c r="H84" s="1">
        <v>110.63</v>
      </c>
      <c r="I84" s="1">
        <v>653.69000000000005</v>
      </c>
      <c r="J84" s="1">
        <v>218.58</v>
      </c>
      <c r="K84" s="1">
        <v>13.952</v>
      </c>
      <c r="L84" s="1">
        <v>232.53200000000001</v>
      </c>
      <c r="M84" s="16">
        <v>6.0000344038669944</v>
      </c>
      <c r="N84" s="1">
        <v>0.21859999999999999</v>
      </c>
      <c r="O84" s="1">
        <v>1.2829999999999999</v>
      </c>
      <c r="P84" s="1">
        <v>1.06</v>
      </c>
      <c r="Q84" s="1">
        <v>34.4</v>
      </c>
      <c r="R84" s="16">
        <v>1000.0914996797511</v>
      </c>
      <c r="S84" s="16">
        <v>0</v>
      </c>
      <c r="T84" s="16">
        <v>1063.7236962488564</v>
      </c>
      <c r="U84" s="1"/>
      <c r="V84" s="3">
        <f>Table_Query_from_OINTLYP134567891011125934[[#This Row],[GAS]]*1000</f>
        <v>218.6</v>
      </c>
      <c r="W84" s="3">
        <f>Table_Query_from_OINTLYP134567891011125934[[#This Row],[GAS_LIFT_RATE]]*1000</f>
        <v>1060</v>
      </c>
      <c r="X84" s="4"/>
      <c r="Y84" s="4"/>
      <c r="AE84" s="112"/>
      <c r="AF84" s="18"/>
      <c r="AG84" s="18"/>
      <c r="AH84" s="18"/>
      <c r="AI84" s="18"/>
      <c r="AJ84" s="18"/>
      <c r="AK84" s="18"/>
      <c r="AL84" s="18"/>
      <c r="AM84" s="18"/>
      <c r="AN84" s="18"/>
      <c r="AO84" s="18"/>
      <c r="AP84" s="18"/>
      <c r="AQ84" s="18"/>
      <c r="AR84" s="18"/>
    </row>
    <row r="85" spans="2:44" s="25" customFormat="1" ht="10.5" x14ac:dyDescent="0.25">
      <c r="B85" s="21">
        <v>42383</v>
      </c>
      <c r="C85" s="1" t="s">
        <v>103</v>
      </c>
      <c r="D85" s="1" t="s">
        <v>104</v>
      </c>
      <c r="E85" s="22">
        <v>10</v>
      </c>
      <c r="F85" s="22">
        <v>100</v>
      </c>
      <c r="G85" s="22">
        <v>208.47</v>
      </c>
      <c r="H85" s="22">
        <v>129.06</v>
      </c>
      <c r="I85" s="22">
        <v>804.45</v>
      </c>
      <c r="J85" s="164">
        <v>248.37</v>
      </c>
      <c r="K85" s="22">
        <v>15.853</v>
      </c>
      <c r="L85" s="22">
        <v>264.22300000000001</v>
      </c>
      <c r="M85" s="23">
        <v>5.9998561820886147</v>
      </c>
      <c r="N85" s="22">
        <v>0.62</v>
      </c>
      <c r="O85" s="22">
        <v>2.363</v>
      </c>
      <c r="P85" s="22">
        <v>1.74</v>
      </c>
      <c r="Q85" s="22">
        <v>35</v>
      </c>
      <c r="R85" s="23">
        <v>2496.2757176792688</v>
      </c>
      <c r="S85" s="23">
        <v>25.569354838709678</v>
      </c>
      <c r="T85" s="23">
        <v>426.16612903225808</v>
      </c>
      <c r="U85" s="22"/>
      <c r="V85" s="24">
        <f>Table_Query_from_OINTLYP134567891011125934[[#This Row],[GAS]]*1000</f>
        <v>620</v>
      </c>
      <c r="W85" s="24">
        <f>Table_Query_from_OINTLYP134567891011125934[[#This Row],[GAS_LIFT_RATE]]*1000</f>
        <v>1740</v>
      </c>
      <c r="AE85" s="123"/>
      <c r="AF85" s="26"/>
      <c r="AG85" s="26"/>
      <c r="AH85" s="26"/>
      <c r="AI85" s="26"/>
      <c r="AJ85" s="26"/>
      <c r="AK85" s="26"/>
      <c r="AL85" s="26"/>
      <c r="AM85" s="26"/>
      <c r="AN85" s="26"/>
      <c r="AO85" s="26"/>
      <c r="AP85" s="26"/>
      <c r="AQ85" s="26"/>
      <c r="AR85" s="26"/>
    </row>
    <row r="86" spans="2:44" ht="10.5" x14ac:dyDescent="0.2">
      <c r="B86" s="15">
        <v>42416</v>
      </c>
      <c r="C86" s="1" t="s">
        <v>103</v>
      </c>
      <c r="D86" s="1" t="s">
        <v>104</v>
      </c>
      <c r="E86" s="1">
        <v>21</v>
      </c>
      <c r="F86" s="1">
        <v>100</v>
      </c>
      <c r="G86" s="1">
        <v>193.93</v>
      </c>
      <c r="H86" s="1">
        <v>122.69</v>
      </c>
      <c r="I86" s="1">
        <v>901.6</v>
      </c>
      <c r="J86" s="1">
        <v>213.63</v>
      </c>
      <c r="K86" s="1">
        <v>13.635999999999999</v>
      </c>
      <c r="L86" s="1">
        <v>227.26599999999999</v>
      </c>
      <c r="M86" s="16">
        <v>6.0000176005209758</v>
      </c>
      <c r="N86" s="1">
        <v>0.98</v>
      </c>
      <c r="O86" s="1">
        <v>2.74</v>
      </c>
      <c r="P86" s="1">
        <v>1.76</v>
      </c>
      <c r="Q86" s="1">
        <v>34.72</v>
      </c>
      <c r="R86" s="16">
        <v>4587.3706876375045</v>
      </c>
      <c r="S86" s="16">
        <v>13.914285714285715</v>
      </c>
      <c r="T86" s="16">
        <v>231.90408163265306</v>
      </c>
      <c r="U86" s="1"/>
      <c r="V86" s="3">
        <f>Table_Query_from_OINTLYP134567891011125934[[#This Row],[GAS]]*1000</f>
        <v>980</v>
      </c>
      <c r="W86" s="3">
        <f>Table_Query_from_OINTLYP134567891011125934[[#This Row],[GAS_LIFT_RATE]]*1000</f>
        <v>1760</v>
      </c>
      <c r="X86" s="4"/>
      <c r="Y86" s="4"/>
      <c r="AE86" s="112"/>
      <c r="AF86" s="18"/>
      <c r="AG86" s="18"/>
      <c r="AH86" s="18"/>
      <c r="AI86" s="18"/>
      <c r="AJ86" s="18"/>
      <c r="AK86" s="18"/>
      <c r="AL86" s="18"/>
      <c r="AM86" s="18"/>
      <c r="AN86" s="18"/>
      <c r="AO86" s="18"/>
      <c r="AP86" s="18"/>
      <c r="AQ86" s="18"/>
      <c r="AR86" s="18"/>
    </row>
    <row r="87" spans="2:44" ht="10.5" x14ac:dyDescent="0.2">
      <c r="B87" s="15">
        <v>42428</v>
      </c>
      <c r="C87" s="1" t="s">
        <v>103</v>
      </c>
      <c r="D87" s="1" t="s">
        <v>104</v>
      </c>
      <c r="E87" s="1">
        <v>17.5</v>
      </c>
      <c r="F87" s="1">
        <v>100</v>
      </c>
      <c r="G87" s="1">
        <v>193.63</v>
      </c>
      <c r="H87" s="1">
        <v>122.53</v>
      </c>
      <c r="I87" s="1">
        <v>762.5</v>
      </c>
      <c r="J87" s="1">
        <v>197.45</v>
      </c>
      <c r="K87" s="1">
        <v>26.67</v>
      </c>
      <c r="L87" s="1">
        <v>224.12</v>
      </c>
      <c r="M87" s="16">
        <v>11.899875066928431</v>
      </c>
      <c r="N87" s="1">
        <v>0.85</v>
      </c>
      <c r="O87" s="1">
        <v>2.774</v>
      </c>
      <c r="P87" s="1">
        <v>1.92</v>
      </c>
      <c r="Q87" s="1">
        <v>35</v>
      </c>
      <c r="R87" s="16">
        <v>4304.8873132438594</v>
      </c>
      <c r="S87" s="16">
        <v>31.376470588235293</v>
      </c>
      <c r="T87" s="16">
        <v>263.67058823529413</v>
      </c>
      <c r="U87" s="1"/>
      <c r="V87" s="3">
        <f>Table_Query_from_OINTLYP134567891011125934[[#This Row],[GAS]]*1000</f>
        <v>850</v>
      </c>
      <c r="W87" s="3">
        <f>Table_Query_from_OINTLYP134567891011125934[[#This Row],[GAS_LIFT_RATE]]*1000</f>
        <v>1920</v>
      </c>
      <c r="X87" s="4"/>
      <c r="Y87" s="4"/>
      <c r="AE87" s="112"/>
      <c r="AF87" s="18"/>
      <c r="AG87" s="18"/>
      <c r="AH87" s="18"/>
      <c r="AI87" s="18"/>
      <c r="AJ87" s="18"/>
      <c r="AK87" s="18"/>
      <c r="AL87" s="18"/>
      <c r="AM87" s="18"/>
      <c r="AN87" s="18"/>
      <c r="AO87" s="18"/>
      <c r="AP87" s="18"/>
      <c r="AQ87" s="18"/>
      <c r="AR87" s="18"/>
    </row>
    <row r="88" spans="2:44" ht="10.5" x14ac:dyDescent="0.2">
      <c r="B88" s="15">
        <v>42441</v>
      </c>
      <c r="C88" s="1" t="s">
        <v>103</v>
      </c>
      <c r="D88" s="1" t="s">
        <v>104</v>
      </c>
      <c r="E88" s="1">
        <v>24</v>
      </c>
      <c r="F88" s="1">
        <v>100</v>
      </c>
      <c r="G88" s="1">
        <v>152</v>
      </c>
      <c r="H88" s="1">
        <v>123</v>
      </c>
      <c r="I88" s="1">
        <v>845</v>
      </c>
      <c r="J88" s="1">
        <v>196.4</v>
      </c>
      <c r="K88" s="1">
        <v>14.782999999999999</v>
      </c>
      <c r="L88" s="1">
        <v>211.18299999999999</v>
      </c>
      <c r="M88" s="16">
        <v>7.0000899693630645</v>
      </c>
      <c r="N88" s="1">
        <v>1.0046999999999999</v>
      </c>
      <c r="O88" s="1">
        <v>2.9769999999999999</v>
      </c>
      <c r="P88" s="1">
        <v>1.97</v>
      </c>
      <c r="Q88" s="1">
        <v>35</v>
      </c>
      <c r="R88" s="16">
        <v>5115.5804480651732</v>
      </c>
      <c r="S88" s="16"/>
      <c r="T88" s="16">
        <v>210.19408778739921</v>
      </c>
      <c r="U88" s="1"/>
      <c r="V88" s="3">
        <f>Table_Query_from_OINTLYP134567891011125934[[#This Row],[GAS]]*1000</f>
        <v>1004.6999999999999</v>
      </c>
      <c r="W88" s="3">
        <f>Table_Query_from_OINTLYP134567891011125934[[#This Row],[GAS_LIFT_RATE]]*1000</f>
        <v>1970</v>
      </c>
      <c r="X88" s="4"/>
      <c r="Y88" s="4"/>
      <c r="AE88" s="112"/>
      <c r="AF88" s="18"/>
      <c r="AG88" s="18"/>
      <c r="AH88" s="18"/>
      <c r="AI88" s="18"/>
      <c r="AJ88" s="18"/>
      <c r="AK88" s="18"/>
      <c r="AL88" s="18"/>
      <c r="AM88" s="18"/>
      <c r="AN88" s="18"/>
      <c r="AO88" s="18"/>
      <c r="AP88" s="18"/>
      <c r="AQ88" s="18"/>
      <c r="AR88" s="18"/>
    </row>
    <row r="89" spans="2:44" ht="10.5" x14ac:dyDescent="0.2">
      <c r="B89" s="15">
        <v>42456</v>
      </c>
      <c r="C89" s="1" t="s">
        <v>103</v>
      </c>
      <c r="D89" s="1" t="s">
        <v>104</v>
      </c>
      <c r="E89" s="1">
        <v>25.5</v>
      </c>
      <c r="F89" s="1">
        <v>100</v>
      </c>
      <c r="G89" s="1">
        <v>151.97999999999999</v>
      </c>
      <c r="H89" s="1">
        <v>104.94</v>
      </c>
      <c r="I89" s="1">
        <v>1287</v>
      </c>
      <c r="J89" s="1">
        <v>129.68</v>
      </c>
      <c r="K89" s="1">
        <v>9.7609999999999992</v>
      </c>
      <c r="L89" s="1">
        <v>139.441</v>
      </c>
      <c r="M89" s="16">
        <v>7.0000932293945111</v>
      </c>
      <c r="N89" s="1">
        <v>0.69899999999999995</v>
      </c>
      <c r="O89" s="1">
        <v>2.2370000000000001</v>
      </c>
      <c r="P89" s="1">
        <v>1.54</v>
      </c>
      <c r="Q89" s="1">
        <v>35</v>
      </c>
      <c r="R89" s="16">
        <v>5390.1912399753237</v>
      </c>
      <c r="S89" s="16"/>
      <c r="T89" s="16">
        <v>199.48640915593705</v>
      </c>
      <c r="U89" s="1"/>
      <c r="V89" s="3">
        <f>Table_Query_from_OINTLYP134567891011125934[[#This Row],[GAS]]*1000</f>
        <v>699</v>
      </c>
      <c r="W89" s="3">
        <f>Table_Query_from_OINTLYP134567891011125934[[#This Row],[GAS_LIFT_RATE]]*1000</f>
        <v>1540</v>
      </c>
      <c r="X89" s="4"/>
      <c r="Y89" s="4"/>
      <c r="AE89" s="112"/>
      <c r="AF89" s="18"/>
      <c r="AG89" s="18"/>
      <c r="AH89" s="18"/>
      <c r="AI89" s="18"/>
      <c r="AJ89" s="18"/>
      <c r="AK89" s="18"/>
      <c r="AL89" s="18"/>
      <c r="AM89" s="18"/>
      <c r="AN89" s="18"/>
      <c r="AO89" s="18"/>
      <c r="AP89" s="18"/>
      <c r="AQ89" s="18"/>
      <c r="AR89" s="18"/>
    </row>
    <row r="90" spans="2:44" ht="10.5" x14ac:dyDescent="0.2">
      <c r="B90" s="15">
        <v>42478</v>
      </c>
      <c r="C90" s="1" t="s">
        <v>103</v>
      </c>
      <c r="D90" s="1" t="s">
        <v>104</v>
      </c>
      <c r="E90" s="1">
        <v>29</v>
      </c>
      <c r="F90" s="1">
        <v>100</v>
      </c>
      <c r="G90" s="1">
        <v>169</v>
      </c>
      <c r="H90" s="1">
        <v>108</v>
      </c>
      <c r="I90" s="1">
        <v>1186</v>
      </c>
      <c r="J90" s="1">
        <v>140.75</v>
      </c>
      <c r="K90" s="1">
        <v>10.593999999999999</v>
      </c>
      <c r="L90" s="1">
        <v>151.34399999999999</v>
      </c>
      <c r="M90" s="16">
        <v>6.9999471402896711</v>
      </c>
      <c r="N90" s="1">
        <v>0.34</v>
      </c>
      <c r="O90" s="1">
        <v>2.7839999999999998</v>
      </c>
      <c r="P90" s="1">
        <v>2.44</v>
      </c>
      <c r="Q90" s="1">
        <v>36.5</v>
      </c>
      <c r="R90" s="16">
        <v>2415.6305506216695</v>
      </c>
      <c r="S90" s="16">
        <v>31.158823529411766</v>
      </c>
      <c r="T90" s="16">
        <v>445.11764705882354</v>
      </c>
      <c r="U90" s="1"/>
      <c r="V90" s="3">
        <f>Table_Query_from_OINTLYP134567891011125934[[#This Row],[GAS]]*1000</f>
        <v>340</v>
      </c>
      <c r="W90" s="3">
        <f>Table_Query_from_OINTLYP134567891011125934[[#This Row],[GAS_LIFT_RATE]]*1000</f>
        <v>2440</v>
      </c>
      <c r="X90" s="4"/>
      <c r="Y90" s="4"/>
      <c r="AE90" s="112"/>
      <c r="AF90" s="18"/>
      <c r="AG90" s="18"/>
      <c r="AH90" s="18"/>
      <c r="AI90" s="18"/>
      <c r="AJ90" s="18"/>
      <c r="AK90" s="18"/>
      <c r="AL90" s="18"/>
      <c r="AM90" s="18"/>
      <c r="AN90" s="18"/>
      <c r="AO90" s="18"/>
      <c r="AP90" s="18"/>
      <c r="AQ90" s="18"/>
      <c r="AR90" s="18"/>
    </row>
    <row r="91" spans="2:44" ht="10.5" x14ac:dyDescent="0.2">
      <c r="B91" s="15">
        <v>42489</v>
      </c>
      <c r="C91" s="1" t="s">
        <v>103</v>
      </c>
      <c r="D91" s="1" t="s">
        <v>104</v>
      </c>
      <c r="E91" s="1">
        <v>18.5</v>
      </c>
      <c r="F91" s="1">
        <v>100</v>
      </c>
      <c r="G91" s="1">
        <v>165.7</v>
      </c>
      <c r="H91" s="1">
        <v>104.5</v>
      </c>
      <c r="I91" s="1">
        <v>1288.5</v>
      </c>
      <c r="J91" s="1">
        <v>107.49</v>
      </c>
      <c r="K91" s="1">
        <v>14.519</v>
      </c>
      <c r="L91" s="1">
        <v>122.009</v>
      </c>
      <c r="M91" s="16">
        <v>11.899941807571572</v>
      </c>
      <c r="N91" s="1">
        <v>0.37</v>
      </c>
      <c r="O91" s="1">
        <v>2.7</v>
      </c>
      <c r="P91" s="1">
        <v>2.33</v>
      </c>
      <c r="Q91" s="1">
        <v>36.5</v>
      </c>
      <c r="R91" s="16">
        <v>3442.1806679691135</v>
      </c>
      <c r="S91" s="16">
        <v>39.240540540540543</v>
      </c>
      <c r="T91" s="16">
        <v>329.75405405405405</v>
      </c>
      <c r="U91" s="1"/>
      <c r="V91" s="3">
        <f>Table_Query_from_OINTLYP134567891011125934[[#This Row],[GAS]]*1000</f>
        <v>370</v>
      </c>
      <c r="W91" s="3">
        <f>Table_Query_from_OINTLYP134567891011125934[[#This Row],[GAS_LIFT_RATE]]*1000</f>
        <v>2330</v>
      </c>
      <c r="X91" s="4"/>
      <c r="Y91" s="4"/>
      <c r="AE91" s="112"/>
      <c r="AF91" s="18"/>
      <c r="AG91" s="18"/>
      <c r="AH91" s="18"/>
      <c r="AI91" s="18"/>
      <c r="AJ91" s="18"/>
      <c r="AK91" s="18"/>
      <c r="AL91" s="18"/>
      <c r="AM91" s="18"/>
      <c r="AN91" s="18"/>
      <c r="AO91" s="18"/>
      <c r="AP91" s="18"/>
      <c r="AQ91" s="18"/>
      <c r="AR91" s="18"/>
    </row>
    <row r="92" spans="2:44" ht="10.5" x14ac:dyDescent="0.2">
      <c r="B92" s="15">
        <v>42511</v>
      </c>
      <c r="C92" s="1" t="s">
        <v>103</v>
      </c>
      <c r="D92" s="1" t="s">
        <v>104</v>
      </c>
      <c r="E92" s="1">
        <v>24</v>
      </c>
      <c r="F92" s="1">
        <v>100</v>
      </c>
      <c r="G92" s="1">
        <v>200</v>
      </c>
      <c r="H92" s="1">
        <v>92.6</v>
      </c>
      <c r="I92" s="1">
        <v>1423</v>
      </c>
      <c r="J92" s="1">
        <v>100.83</v>
      </c>
      <c r="K92" s="1">
        <v>13.619</v>
      </c>
      <c r="L92" s="1">
        <v>114.449</v>
      </c>
      <c r="M92" s="16">
        <v>11.899623413048607</v>
      </c>
      <c r="N92" s="1">
        <v>0.17</v>
      </c>
      <c r="O92" s="1">
        <v>1.036</v>
      </c>
      <c r="P92" s="1">
        <v>0.87</v>
      </c>
      <c r="Q92" s="1">
        <v>35</v>
      </c>
      <c r="R92" s="16">
        <v>1686.0061489636021</v>
      </c>
      <c r="S92" s="16"/>
      <c r="T92" s="16">
        <v>673.2294117647059</v>
      </c>
      <c r="U92" s="1"/>
      <c r="V92" s="3">
        <f>Table_Query_from_OINTLYP134567891011125934[[#This Row],[GAS]]*1000</f>
        <v>170</v>
      </c>
      <c r="W92" s="3">
        <f>Table_Query_from_OINTLYP134567891011125934[[#This Row],[GAS_LIFT_RATE]]*1000</f>
        <v>870</v>
      </c>
      <c r="X92" s="4"/>
      <c r="Y92" s="4"/>
      <c r="AE92" s="112"/>
      <c r="AF92" s="18"/>
      <c r="AG92" s="18"/>
      <c r="AH92" s="18"/>
      <c r="AI92" s="18"/>
      <c r="AJ92" s="18"/>
      <c r="AK92" s="18"/>
      <c r="AL92" s="18"/>
      <c r="AM92" s="18"/>
      <c r="AN92" s="18"/>
      <c r="AO92" s="18"/>
      <c r="AP92" s="18"/>
      <c r="AQ92" s="18"/>
      <c r="AR92" s="18"/>
    </row>
    <row r="93" spans="2:44" ht="10.5" x14ac:dyDescent="0.2">
      <c r="B93" s="15">
        <v>42549</v>
      </c>
      <c r="C93" s="1" t="s">
        <v>103</v>
      </c>
      <c r="D93" s="1" t="s">
        <v>104</v>
      </c>
      <c r="E93" s="1">
        <v>21</v>
      </c>
      <c r="F93" s="1">
        <v>100</v>
      </c>
      <c r="G93" s="1">
        <v>149.97999999999999</v>
      </c>
      <c r="H93" s="1">
        <v>97.48</v>
      </c>
      <c r="I93" s="1">
        <v>1314</v>
      </c>
      <c r="J93" s="1">
        <v>96.12</v>
      </c>
      <c r="K93" s="1">
        <v>12.983000000000001</v>
      </c>
      <c r="L93" s="1">
        <v>109.10299999999999</v>
      </c>
      <c r="M93" s="16">
        <v>11.899764442774259</v>
      </c>
      <c r="N93" s="1">
        <v>0.35</v>
      </c>
      <c r="O93" s="1">
        <v>2.5529999999999999</v>
      </c>
      <c r="P93" s="1">
        <v>2.21</v>
      </c>
      <c r="Q93" s="1">
        <v>39</v>
      </c>
      <c r="R93" s="16">
        <v>3641.2817311693716</v>
      </c>
      <c r="S93" s="16">
        <v>37.017142857142858</v>
      </c>
      <c r="T93" s="16">
        <v>311.42857142857144</v>
      </c>
      <c r="U93" s="1"/>
      <c r="V93" s="3">
        <f>Table_Query_from_OINTLYP134567891011125934[[#This Row],[GAS]]*1000</f>
        <v>350</v>
      </c>
      <c r="W93" s="3">
        <f>Table_Query_from_OINTLYP134567891011125934[[#This Row],[GAS_LIFT_RATE]]*1000</f>
        <v>2210</v>
      </c>
      <c r="X93" s="4"/>
      <c r="Y93" s="4"/>
      <c r="AE93" s="112"/>
      <c r="AF93" s="18"/>
      <c r="AG93" s="18"/>
      <c r="AH93" s="18"/>
      <c r="AI93" s="18"/>
      <c r="AJ93" s="18"/>
      <c r="AK93" s="18"/>
      <c r="AL93" s="18"/>
      <c r="AM93" s="18"/>
      <c r="AN93" s="18"/>
      <c r="AO93" s="18"/>
      <c r="AP93" s="18"/>
      <c r="AQ93" s="18"/>
      <c r="AR93" s="18"/>
    </row>
    <row r="94" spans="2:44" ht="10.5" x14ac:dyDescent="0.2">
      <c r="B94" s="15">
        <v>42562</v>
      </c>
      <c r="C94" s="1" t="s">
        <v>103</v>
      </c>
      <c r="D94" s="1" t="s">
        <v>104</v>
      </c>
      <c r="E94" s="1">
        <v>22</v>
      </c>
      <c r="F94" s="1">
        <v>100</v>
      </c>
      <c r="G94" s="1">
        <v>151</v>
      </c>
      <c r="H94" s="1">
        <v>92</v>
      </c>
      <c r="I94" s="1">
        <v>1694</v>
      </c>
      <c r="J94" s="1">
        <v>74.44</v>
      </c>
      <c r="K94" s="1">
        <v>2.302</v>
      </c>
      <c r="L94" s="1">
        <v>76.742000000000004</v>
      </c>
      <c r="M94" s="16">
        <v>2.999661202470616</v>
      </c>
      <c r="N94" s="1">
        <v>0.45</v>
      </c>
      <c r="O94" s="1">
        <v>0.74199999999999999</v>
      </c>
      <c r="P94" s="1">
        <v>0.28999999999999998</v>
      </c>
      <c r="Q94" s="1">
        <v>39</v>
      </c>
      <c r="R94" s="16">
        <v>6045.1370231058572</v>
      </c>
      <c r="S94" s="16"/>
      <c r="T94" s="16">
        <v>170.54444444444445</v>
      </c>
      <c r="U94" s="1"/>
      <c r="V94" s="3">
        <f>Table_Query_from_OINTLYP134567891011125934[[#This Row],[GAS]]*1000</f>
        <v>450</v>
      </c>
      <c r="W94" s="3">
        <f>Table_Query_from_OINTLYP134567891011125934[[#This Row],[GAS_LIFT_RATE]]*1000</f>
        <v>290</v>
      </c>
      <c r="X94" s="4"/>
      <c r="Y94" s="4"/>
      <c r="AE94" s="112"/>
      <c r="AF94" s="18"/>
      <c r="AG94" s="18"/>
      <c r="AH94" s="18"/>
      <c r="AI94" s="18"/>
      <c r="AJ94" s="18"/>
      <c r="AK94" s="18"/>
      <c r="AL94" s="18"/>
      <c r="AM94" s="18"/>
      <c r="AN94" s="18"/>
      <c r="AO94" s="18"/>
      <c r="AP94" s="18"/>
      <c r="AQ94" s="18"/>
      <c r="AR94" s="18"/>
    </row>
    <row r="95" spans="2:44" ht="10.5" x14ac:dyDescent="0.2">
      <c r="B95" s="15">
        <v>42577</v>
      </c>
      <c r="C95" s="1" t="s">
        <v>103</v>
      </c>
      <c r="D95" s="1" t="s">
        <v>104</v>
      </c>
      <c r="E95" s="1">
        <v>20</v>
      </c>
      <c r="F95" s="1">
        <v>100</v>
      </c>
      <c r="G95" s="1">
        <v>191.7</v>
      </c>
      <c r="H95" s="1">
        <v>89.7</v>
      </c>
      <c r="I95" s="1">
        <v>1619</v>
      </c>
      <c r="J95" s="1">
        <v>78.52</v>
      </c>
      <c r="K95" s="1">
        <v>1.931</v>
      </c>
      <c r="L95" s="1">
        <v>80.450999999999993</v>
      </c>
      <c r="M95" s="16">
        <v>2.4002187667027135</v>
      </c>
      <c r="N95" s="1">
        <v>0.39700000000000002</v>
      </c>
      <c r="O95" s="1">
        <v>0.624</v>
      </c>
      <c r="P95" s="1">
        <v>0.22700000000000001</v>
      </c>
      <c r="Q95" s="1">
        <v>50</v>
      </c>
      <c r="R95" s="16">
        <v>5056.0366785532351</v>
      </c>
      <c r="S95" s="16">
        <v>4.8639798488664985</v>
      </c>
      <c r="T95" s="16">
        <v>202.64483627204029</v>
      </c>
      <c r="U95" s="1"/>
      <c r="V95" s="3">
        <f>Table_Query_from_OINTLYP134567891011125934[[#This Row],[GAS]]*1000</f>
        <v>397</v>
      </c>
      <c r="W95" s="3">
        <f>Table_Query_from_OINTLYP134567891011125934[[#This Row],[GAS_LIFT_RATE]]*1000</f>
        <v>227</v>
      </c>
      <c r="X95" s="4"/>
      <c r="Y95" s="4"/>
      <c r="AE95" s="112"/>
      <c r="AF95" s="18"/>
      <c r="AG95" s="18"/>
      <c r="AH95" s="18"/>
      <c r="AI95" s="18"/>
      <c r="AJ95" s="18"/>
      <c r="AK95" s="18"/>
      <c r="AL95" s="18"/>
      <c r="AM95" s="18"/>
      <c r="AN95" s="18"/>
      <c r="AO95" s="18"/>
      <c r="AP95" s="18"/>
      <c r="AQ95" s="18"/>
      <c r="AR95" s="18"/>
    </row>
    <row r="96" spans="2:44" ht="10.5" x14ac:dyDescent="0.2">
      <c r="B96" s="15">
        <v>42594</v>
      </c>
      <c r="C96" s="1" t="s">
        <v>103</v>
      </c>
      <c r="D96" s="1" t="s">
        <v>104</v>
      </c>
      <c r="E96" s="1">
        <v>8</v>
      </c>
      <c r="F96" s="1">
        <v>100</v>
      </c>
      <c r="G96" s="1">
        <v>217</v>
      </c>
      <c r="H96" s="1">
        <v>98.45</v>
      </c>
      <c r="I96" s="1">
        <v>1278</v>
      </c>
      <c r="J96" s="1">
        <v>109.42</v>
      </c>
      <c r="K96" s="1">
        <v>2.69</v>
      </c>
      <c r="L96" s="1">
        <v>112.11</v>
      </c>
      <c r="M96" s="16">
        <v>2.3994291321023993</v>
      </c>
      <c r="N96" s="1">
        <v>0.24</v>
      </c>
      <c r="O96" s="1">
        <v>2.04</v>
      </c>
      <c r="P96" s="1">
        <v>1.8</v>
      </c>
      <c r="Q96" s="1">
        <v>36</v>
      </c>
      <c r="R96" s="16">
        <v>2193.3832937305792</v>
      </c>
      <c r="S96" s="16">
        <v>11.208333333333334</v>
      </c>
      <c r="T96" s="16">
        <v>467.125</v>
      </c>
      <c r="U96" s="1"/>
      <c r="V96" s="3">
        <f>Table_Query_from_OINTLYP134567891011125934[[#This Row],[GAS]]*1000</f>
        <v>240</v>
      </c>
      <c r="W96" s="3">
        <f>Table_Query_from_OINTLYP134567891011125934[[#This Row],[GAS_LIFT_RATE]]*1000</f>
        <v>1800</v>
      </c>
      <c r="X96" s="4"/>
      <c r="Y96" s="4"/>
      <c r="AE96" s="112"/>
      <c r="AF96" s="18"/>
      <c r="AG96" s="18"/>
      <c r="AH96" s="18"/>
      <c r="AI96" s="18"/>
      <c r="AJ96" s="18"/>
      <c r="AK96" s="18"/>
      <c r="AL96" s="18"/>
      <c r="AM96" s="18"/>
      <c r="AN96" s="18"/>
      <c r="AO96" s="18"/>
      <c r="AP96" s="18"/>
      <c r="AQ96" s="18"/>
      <c r="AR96" s="18"/>
    </row>
    <row r="97" spans="2:44" ht="10.5" x14ac:dyDescent="0.2">
      <c r="B97" s="15">
        <v>42628</v>
      </c>
      <c r="C97" s="1" t="s">
        <v>103</v>
      </c>
      <c r="D97" s="1" t="s">
        <v>104</v>
      </c>
      <c r="E97" s="1">
        <v>23</v>
      </c>
      <c r="F97" s="1">
        <v>100</v>
      </c>
      <c r="G97" s="1">
        <v>202.84</v>
      </c>
      <c r="H97" s="1">
        <v>102</v>
      </c>
      <c r="I97" s="1">
        <v>1465.8</v>
      </c>
      <c r="J97" s="1">
        <v>125.22</v>
      </c>
      <c r="K97" s="1">
        <v>3.0790000000000002</v>
      </c>
      <c r="L97" s="1">
        <v>128.29900000000001</v>
      </c>
      <c r="M97" s="16">
        <v>2.3998628204428716</v>
      </c>
      <c r="N97" s="1">
        <v>0.1</v>
      </c>
      <c r="O97" s="1">
        <v>2.052</v>
      </c>
      <c r="P97" s="1">
        <v>1.952</v>
      </c>
      <c r="Q97" s="1">
        <v>100</v>
      </c>
      <c r="R97" s="16">
        <v>798.59447372624186</v>
      </c>
      <c r="S97" s="16">
        <v>30.79</v>
      </c>
      <c r="T97" s="16">
        <v>1282.99</v>
      </c>
      <c r="U97" s="1"/>
      <c r="V97" s="3">
        <f>Table_Query_from_OINTLYP134567891011125934[[#This Row],[GAS]]*1000</f>
        <v>100</v>
      </c>
      <c r="W97" s="3">
        <f>Table_Query_from_OINTLYP134567891011125934[[#This Row],[GAS_LIFT_RATE]]*1000</f>
        <v>1952</v>
      </c>
      <c r="X97" s="4"/>
      <c r="Y97" s="4"/>
      <c r="AE97" s="112"/>
      <c r="AF97" s="18"/>
      <c r="AG97" s="18"/>
      <c r="AH97" s="18"/>
      <c r="AI97" s="18"/>
      <c r="AJ97" s="18"/>
      <c r="AK97" s="18"/>
      <c r="AL97" s="18"/>
      <c r="AM97" s="18"/>
      <c r="AN97" s="18"/>
      <c r="AO97" s="18"/>
      <c r="AP97" s="18"/>
      <c r="AQ97" s="18"/>
      <c r="AR97" s="18"/>
    </row>
    <row r="98" spans="2:44" ht="10.5" x14ac:dyDescent="0.2">
      <c r="B98" s="15">
        <v>42634</v>
      </c>
      <c r="C98" s="1" t="s">
        <v>103</v>
      </c>
      <c r="D98" s="1" t="s">
        <v>104</v>
      </c>
      <c r="E98" s="1">
        <v>23</v>
      </c>
      <c r="F98" s="1">
        <v>100</v>
      </c>
      <c r="G98" s="1">
        <v>203.5</v>
      </c>
      <c r="H98" s="1">
        <v>93</v>
      </c>
      <c r="I98" s="1">
        <v>1606</v>
      </c>
      <c r="J98" s="1">
        <v>68.98</v>
      </c>
      <c r="K98" s="1">
        <v>9.7000000000000003E-2</v>
      </c>
      <c r="L98" s="1">
        <v>69.076999999999998</v>
      </c>
      <c r="M98" s="16">
        <v>0.14042300621046078</v>
      </c>
      <c r="N98" s="1">
        <v>0.13489999999999999</v>
      </c>
      <c r="O98" s="1">
        <v>0.99199999999999999</v>
      </c>
      <c r="P98" s="1">
        <v>0.85699999999999998</v>
      </c>
      <c r="Q98" s="1">
        <v>100</v>
      </c>
      <c r="R98" s="16">
        <v>1955.6393157436937</v>
      </c>
      <c r="S98" s="16">
        <v>0.7190511489992587</v>
      </c>
      <c r="T98" s="16">
        <v>512.06078576723496</v>
      </c>
      <c r="U98" s="1"/>
      <c r="V98" s="3">
        <f>Table_Query_from_OINTLYP134567891011125934[[#This Row],[GAS]]*1000</f>
        <v>134.9</v>
      </c>
      <c r="W98" s="3">
        <f>Table_Query_from_OINTLYP134567891011125934[[#This Row],[GAS_LIFT_RATE]]*1000</f>
        <v>857</v>
      </c>
      <c r="X98" s="4"/>
      <c r="Y98" s="4"/>
      <c r="AE98" s="112"/>
      <c r="AF98" s="18"/>
      <c r="AG98" s="18"/>
      <c r="AH98" s="18"/>
      <c r="AI98" s="18"/>
      <c r="AJ98" s="18"/>
      <c r="AK98" s="18"/>
      <c r="AL98" s="18"/>
      <c r="AM98" s="18"/>
      <c r="AN98" s="18"/>
      <c r="AO98" s="18"/>
      <c r="AP98" s="18"/>
      <c r="AQ98" s="18"/>
      <c r="AR98" s="18"/>
    </row>
    <row r="99" spans="2:44" ht="10.5" x14ac:dyDescent="0.2">
      <c r="B99" s="15">
        <v>42687</v>
      </c>
      <c r="C99" s="1" t="s">
        <v>103</v>
      </c>
      <c r="D99" s="1" t="s">
        <v>104</v>
      </c>
      <c r="E99" s="1">
        <v>22</v>
      </c>
      <c r="F99" s="1">
        <v>100</v>
      </c>
      <c r="G99" s="1">
        <v>196</v>
      </c>
      <c r="H99" s="1">
        <v>92</v>
      </c>
      <c r="I99" s="1">
        <v>1457</v>
      </c>
      <c r="J99" s="1">
        <v>87.14</v>
      </c>
      <c r="K99" s="1">
        <v>0.122</v>
      </c>
      <c r="L99" s="1">
        <v>87.262</v>
      </c>
      <c r="M99" s="16">
        <v>0.13980885150466413</v>
      </c>
      <c r="N99" s="1">
        <v>3.4000000000000002E-2</v>
      </c>
      <c r="O99" s="1">
        <v>1.151</v>
      </c>
      <c r="P99" s="1">
        <v>1.1180000000000001</v>
      </c>
      <c r="Q99" s="1">
        <v>41</v>
      </c>
      <c r="R99" s="16">
        <v>390.17672710580672</v>
      </c>
      <c r="S99" s="16"/>
      <c r="T99" s="16">
        <v>2566.5294117647059</v>
      </c>
      <c r="U99" s="1"/>
      <c r="V99" s="3">
        <f>Table_Query_from_OINTLYP134567891011125934[[#This Row],[GAS]]*1000</f>
        <v>34</v>
      </c>
      <c r="W99" s="3">
        <f>Table_Query_from_OINTLYP134567891011125934[[#This Row],[GAS_LIFT_RATE]]*1000</f>
        <v>1118</v>
      </c>
      <c r="X99" s="4"/>
      <c r="Y99" s="4"/>
      <c r="AE99" s="112"/>
      <c r="AF99" s="18"/>
      <c r="AG99" s="18"/>
      <c r="AH99" s="18"/>
      <c r="AI99" s="18"/>
      <c r="AJ99" s="18"/>
      <c r="AK99" s="18"/>
      <c r="AL99" s="18"/>
      <c r="AM99" s="18"/>
      <c r="AN99" s="18"/>
      <c r="AO99" s="18"/>
      <c r="AP99" s="18"/>
      <c r="AQ99" s="18"/>
      <c r="AR99" s="18"/>
    </row>
    <row r="100" spans="2:44" ht="10.5" x14ac:dyDescent="0.2">
      <c r="B100" s="15">
        <v>42700</v>
      </c>
      <c r="C100" s="1" t="s">
        <v>103</v>
      </c>
      <c r="D100" s="1" t="s">
        <v>104</v>
      </c>
      <c r="E100" s="1">
        <v>24</v>
      </c>
      <c r="F100" s="1">
        <v>100</v>
      </c>
      <c r="G100" s="1">
        <v>180.66</v>
      </c>
      <c r="H100" s="1">
        <v>87.54</v>
      </c>
      <c r="I100" s="1">
        <v>1603</v>
      </c>
      <c r="J100" s="1">
        <v>78.92</v>
      </c>
      <c r="K100" s="1">
        <v>0.111</v>
      </c>
      <c r="L100" s="1">
        <v>79.031000000000006</v>
      </c>
      <c r="M100" s="16">
        <v>0.14045121534587693</v>
      </c>
      <c r="N100" s="1">
        <v>3.2000000000000001E-2</v>
      </c>
      <c r="O100" s="1">
        <v>0.22700000000000001</v>
      </c>
      <c r="P100" s="1">
        <v>0.19500000000000001</v>
      </c>
      <c r="Q100" s="1">
        <v>41</v>
      </c>
      <c r="R100" s="16">
        <v>405.47389761784086</v>
      </c>
      <c r="S100" s="16">
        <v>3.46875</v>
      </c>
      <c r="T100" s="16">
        <v>2469.71875</v>
      </c>
      <c r="U100" s="1"/>
      <c r="V100" s="3">
        <f>Table_Query_from_OINTLYP134567891011125934[[#This Row],[GAS]]*1000</f>
        <v>32</v>
      </c>
      <c r="W100" s="3">
        <f>Table_Query_from_OINTLYP134567891011125934[[#This Row],[GAS_LIFT_RATE]]*1000</f>
        <v>195</v>
      </c>
      <c r="X100" s="4"/>
      <c r="Y100" s="4"/>
      <c r="AE100" s="112"/>
      <c r="AF100" s="18"/>
      <c r="AG100" s="18"/>
      <c r="AH100" s="18"/>
      <c r="AI100" s="18"/>
      <c r="AJ100" s="18"/>
      <c r="AK100" s="18"/>
      <c r="AL100" s="18"/>
      <c r="AM100" s="18"/>
      <c r="AN100" s="18"/>
      <c r="AO100" s="18"/>
      <c r="AP100" s="18"/>
      <c r="AQ100" s="18"/>
      <c r="AR100" s="18"/>
    </row>
    <row r="101" spans="2:44" ht="10.5" x14ac:dyDescent="0.2">
      <c r="B101" s="15">
        <v>42718</v>
      </c>
      <c r="C101" s="1" t="s">
        <v>103</v>
      </c>
      <c r="D101" s="1" t="s">
        <v>104</v>
      </c>
      <c r="E101" s="1">
        <v>24</v>
      </c>
      <c r="F101" s="1">
        <v>100</v>
      </c>
      <c r="G101" s="1">
        <v>183</v>
      </c>
      <c r="H101" s="1">
        <v>90</v>
      </c>
      <c r="I101" s="1">
        <v>1477</v>
      </c>
      <c r="J101" s="1">
        <v>68.37</v>
      </c>
      <c r="K101" s="1">
        <v>0.1</v>
      </c>
      <c r="L101" s="1">
        <v>68.47</v>
      </c>
      <c r="M101" s="16">
        <v>0.14604936468526361</v>
      </c>
      <c r="N101" s="1">
        <v>0.15429999999999999</v>
      </c>
      <c r="O101" s="1">
        <v>1.1990000000000001</v>
      </c>
      <c r="P101" s="1">
        <v>1.044</v>
      </c>
      <c r="Q101" s="1">
        <v>41</v>
      </c>
      <c r="R101" s="16">
        <v>2256.8377943542491</v>
      </c>
      <c r="S101" s="16"/>
      <c r="T101" s="16">
        <v>443.74594944912508</v>
      </c>
      <c r="U101" s="1"/>
      <c r="V101" s="3">
        <f>Table_Query_from_OINTLYP134567891011125934[[#This Row],[GAS]]*1000</f>
        <v>154.29999999999998</v>
      </c>
      <c r="W101" s="3">
        <f>Table_Query_from_OINTLYP134567891011125934[[#This Row],[GAS_LIFT_RATE]]*1000</f>
        <v>1044</v>
      </c>
      <c r="X101" s="4"/>
      <c r="Y101" s="4"/>
      <c r="AE101" s="112"/>
      <c r="AF101" s="18"/>
      <c r="AG101" s="18"/>
      <c r="AH101" s="18"/>
      <c r="AI101" s="18"/>
      <c r="AJ101" s="18"/>
      <c r="AK101" s="18"/>
      <c r="AL101" s="18"/>
      <c r="AM101" s="18"/>
      <c r="AN101" s="18"/>
      <c r="AO101" s="18"/>
      <c r="AP101" s="18"/>
      <c r="AQ101" s="18"/>
      <c r="AR101" s="18"/>
    </row>
    <row r="102" spans="2:44" ht="10.5" x14ac:dyDescent="0.2">
      <c r="B102" s="15">
        <v>42746</v>
      </c>
      <c r="C102" s="1" t="s">
        <v>103</v>
      </c>
      <c r="D102" s="1" t="s">
        <v>104</v>
      </c>
      <c r="E102" s="1">
        <v>24</v>
      </c>
      <c r="F102" s="1">
        <v>100</v>
      </c>
      <c r="G102" s="1">
        <v>188.7</v>
      </c>
      <c r="H102" s="1">
        <v>87</v>
      </c>
      <c r="I102" s="1">
        <v>1611</v>
      </c>
      <c r="J102" s="1">
        <v>77.78</v>
      </c>
      <c r="K102" s="1">
        <v>24.295000000000002</v>
      </c>
      <c r="L102" s="1">
        <v>102.075</v>
      </c>
      <c r="M102" s="16">
        <v>23.801126622581435</v>
      </c>
      <c r="N102" s="1">
        <v>3.1E-2</v>
      </c>
      <c r="O102" s="1">
        <v>0.57399999999999995</v>
      </c>
      <c r="P102" s="1">
        <v>0.54300000000000004</v>
      </c>
      <c r="Q102" s="1">
        <v>100</v>
      </c>
      <c r="R102" s="16">
        <v>398.56004114168167</v>
      </c>
      <c r="S102" s="16">
        <v>783.70967741935488</v>
      </c>
      <c r="T102" s="16">
        <v>3292.7419354838707</v>
      </c>
      <c r="U102" s="1"/>
      <c r="V102" s="3">
        <f>Table_Query_from_OINTLYP134567891011125934[[#This Row],[GAS]]*1000</f>
        <v>31</v>
      </c>
      <c r="W102" s="3">
        <f>Table_Query_from_OINTLYP134567891011125934[[#This Row],[GAS_LIFT_RATE]]*1000</f>
        <v>543</v>
      </c>
      <c r="X102" s="4"/>
      <c r="Y102" s="4"/>
      <c r="AE102" s="112"/>
      <c r="AF102" s="18"/>
      <c r="AG102" s="18"/>
      <c r="AH102" s="18"/>
      <c r="AI102" s="18"/>
      <c r="AJ102" s="18"/>
      <c r="AK102" s="18"/>
      <c r="AL102" s="18"/>
      <c r="AM102" s="18"/>
      <c r="AN102" s="18"/>
      <c r="AO102" s="18"/>
      <c r="AP102" s="18"/>
      <c r="AQ102" s="18"/>
      <c r="AR102" s="18"/>
    </row>
    <row r="103" spans="2:44" ht="10.5" x14ac:dyDescent="0.2">
      <c r="B103" s="15">
        <v>42799</v>
      </c>
      <c r="C103" s="1" t="s">
        <v>103</v>
      </c>
      <c r="D103" s="1" t="s">
        <v>104</v>
      </c>
      <c r="E103" s="1">
        <v>24</v>
      </c>
      <c r="F103" s="1">
        <v>100</v>
      </c>
      <c r="G103" s="1">
        <v>210</v>
      </c>
      <c r="H103" s="1">
        <v>86</v>
      </c>
      <c r="I103" s="1">
        <v>1467</v>
      </c>
      <c r="J103" s="1">
        <v>72.459999999999994</v>
      </c>
      <c r="K103" s="1">
        <v>11.8</v>
      </c>
      <c r="L103" s="1">
        <v>84.26</v>
      </c>
      <c r="M103" s="16">
        <v>14.004272489912177</v>
      </c>
      <c r="N103" s="1">
        <v>2.9000000000000001E-2</v>
      </c>
      <c r="O103" s="1">
        <v>1.26</v>
      </c>
      <c r="P103" s="1">
        <v>1.23</v>
      </c>
      <c r="Q103" s="1"/>
      <c r="R103" s="16">
        <v>400.22081148219706</v>
      </c>
      <c r="S103" s="16"/>
      <c r="T103" s="16">
        <v>2905.5172413793102</v>
      </c>
      <c r="U103" s="1"/>
      <c r="V103" s="3">
        <f>Table_Query_from_OINTLYP134567891011125934[[#This Row],[GAS]]*1000</f>
        <v>29</v>
      </c>
      <c r="W103" s="3">
        <f>Table_Query_from_OINTLYP134567891011125934[[#This Row],[GAS_LIFT_RATE]]*1000</f>
        <v>1230</v>
      </c>
      <c r="X103" s="4"/>
      <c r="Y103" s="4"/>
      <c r="AE103" s="112"/>
      <c r="AF103" s="18"/>
      <c r="AG103" s="18"/>
      <c r="AH103" s="18"/>
      <c r="AI103" s="18"/>
      <c r="AJ103" s="18"/>
      <c r="AK103" s="18"/>
      <c r="AL103" s="18"/>
      <c r="AM103" s="18"/>
      <c r="AN103" s="18"/>
      <c r="AO103" s="18"/>
      <c r="AP103" s="18"/>
      <c r="AQ103" s="18"/>
      <c r="AR103" s="18"/>
    </row>
    <row r="104" spans="2:44" ht="10.5" x14ac:dyDescent="0.2">
      <c r="B104" s="15">
        <v>42842</v>
      </c>
      <c r="C104" s="1" t="s">
        <v>103</v>
      </c>
      <c r="D104" s="1" t="s">
        <v>104</v>
      </c>
      <c r="E104" s="1">
        <v>13</v>
      </c>
      <c r="F104" s="1">
        <v>100</v>
      </c>
      <c r="G104" s="1">
        <v>197.25</v>
      </c>
      <c r="H104" s="1">
        <v>84.57</v>
      </c>
      <c r="I104" s="1">
        <v>1585</v>
      </c>
      <c r="J104" s="1">
        <v>10.28</v>
      </c>
      <c r="K104" s="1">
        <v>1.67</v>
      </c>
      <c r="L104" s="1">
        <v>11.95</v>
      </c>
      <c r="M104" s="16">
        <v>13.97489539748954</v>
      </c>
      <c r="N104" s="1">
        <v>4.0000000000000001E-3</v>
      </c>
      <c r="O104" s="1">
        <v>0.52</v>
      </c>
      <c r="P104" s="1">
        <v>0.52</v>
      </c>
      <c r="Q104" s="1">
        <v>41</v>
      </c>
      <c r="R104" s="16">
        <v>389.10505836575874</v>
      </c>
      <c r="S104" s="16"/>
      <c r="T104" s="16">
        <v>2987.3649999999998</v>
      </c>
      <c r="U104" s="1"/>
      <c r="V104" s="3">
        <f>Table_Query_from_OINTLYP134567891011125934[[#This Row],[GAS]]*1000</f>
        <v>4</v>
      </c>
      <c r="W104" s="3">
        <f>Table_Query_from_OINTLYP134567891011125934[[#This Row],[GAS_LIFT_RATE]]*1000</f>
        <v>520</v>
      </c>
      <c r="X104" s="4"/>
      <c r="Y104" s="4"/>
      <c r="AE104" s="112"/>
      <c r="AF104" s="18"/>
      <c r="AG104" s="18"/>
      <c r="AH104" s="18"/>
      <c r="AI104" s="18"/>
      <c r="AJ104" s="18"/>
      <c r="AK104" s="18"/>
      <c r="AL104" s="18"/>
      <c r="AM104" s="18"/>
      <c r="AN104" s="18"/>
      <c r="AO104" s="18"/>
      <c r="AP104" s="18"/>
      <c r="AQ104" s="18"/>
      <c r="AR104" s="18"/>
    </row>
    <row r="105" spans="2:44" ht="10.5" x14ac:dyDescent="0.2">
      <c r="B105" s="15">
        <v>42867</v>
      </c>
      <c r="C105" s="1" t="s">
        <v>103</v>
      </c>
      <c r="D105" s="1" t="s">
        <v>104</v>
      </c>
      <c r="E105" s="1">
        <v>15</v>
      </c>
      <c r="F105" s="1">
        <v>100</v>
      </c>
      <c r="G105" s="1">
        <v>243</v>
      </c>
      <c r="H105" s="1">
        <v>102</v>
      </c>
      <c r="I105" s="1">
        <v>1147</v>
      </c>
      <c r="J105" s="1">
        <v>145.77000000000001</v>
      </c>
      <c r="K105" s="1">
        <v>1.47</v>
      </c>
      <c r="L105" s="1">
        <v>147.24</v>
      </c>
      <c r="M105" s="16">
        <v>0.99837000814995924</v>
      </c>
      <c r="N105" s="1">
        <v>5.8000000000000003E-2</v>
      </c>
      <c r="O105" s="1">
        <v>1.6559999999999999</v>
      </c>
      <c r="P105" s="1">
        <v>1.6</v>
      </c>
      <c r="Q105" s="1">
        <v>38.5</v>
      </c>
      <c r="R105" s="16">
        <v>397.88708239006655</v>
      </c>
      <c r="S105" s="16"/>
      <c r="T105" s="16">
        <v>2538.6206896551726</v>
      </c>
      <c r="U105" s="1"/>
      <c r="V105" s="3">
        <f>Table_Query_from_OINTLYP134567891011125934[[#This Row],[GAS]]*1000</f>
        <v>58</v>
      </c>
      <c r="W105" s="3">
        <f>Table_Query_from_OINTLYP134567891011125934[[#This Row],[GAS_LIFT_RATE]]*1000</f>
        <v>1600</v>
      </c>
      <c r="X105" s="4"/>
      <c r="Y105" s="4"/>
      <c r="AE105" s="112"/>
      <c r="AF105" s="18"/>
      <c r="AG105" s="18"/>
      <c r="AH105" s="18"/>
      <c r="AI105" s="18"/>
      <c r="AJ105" s="18"/>
      <c r="AK105" s="18"/>
      <c r="AL105" s="18"/>
      <c r="AM105" s="18"/>
      <c r="AN105" s="18"/>
      <c r="AO105" s="18"/>
      <c r="AP105" s="18"/>
      <c r="AQ105" s="18"/>
      <c r="AR105" s="18"/>
    </row>
    <row r="106" spans="2:44" ht="10.5" x14ac:dyDescent="0.2">
      <c r="B106" s="15">
        <v>42872</v>
      </c>
      <c r="C106" s="1" t="s">
        <v>103</v>
      </c>
      <c r="D106" s="1" t="s">
        <v>104</v>
      </c>
      <c r="E106" s="1">
        <v>12</v>
      </c>
      <c r="F106" s="1">
        <v>100</v>
      </c>
      <c r="G106" s="1">
        <v>252</v>
      </c>
      <c r="H106" s="1">
        <v>96</v>
      </c>
      <c r="I106" s="1">
        <v>1404</v>
      </c>
      <c r="J106" s="1">
        <v>126.24</v>
      </c>
      <c r="K106" s="1">
        <v>1.28</v>
      </c>
      <c r="L106" s="1">
        <v>127.52</v>
      </c>
      <c r="M106" s="16">
        <v>1.0037641154328734</v>
      </c>
      <c r="N106" s="1">
        <v>0.05</v>
      </c>
      <c r="O106" s="1">
        <v>0.79900000000000004</v>
      </c>
      <c r="P106" s="1">
        <v>0.75</v>
      </c>
      <c r="Q106" s="1">
        <v>44.5</v>
      </c>
      <c r="R106" s="16">
        <v>396.07097591888464</v>
      </c>
      <c r="S106" s="16"/>
      <c r="T106" s="16">
        <v>2550.4</v>
      </c>
      <c r="U106" s="1"/>
      <c r="V106" s="3">
        <f>Table_Query_from_OINTLYP134567891011125934[[#This Row],[GAS]]*1000</f>
        <v>50</v>
      </c>
      <c r="W106" s="3">
        <f>Table_Query_from_OINTLYP134567891011125934[[#This Row],[GAS_LIFT_RATE]]*1000</f>
        <v>750</v>
      </c>
      <c r="X106" s="4"/>
      <c r="Y106" s="4"/>
      <c r="AE106" s="112"/>
      <c r="AF106" s="18"/>
      <c r="AG106" s="18"/>
      <c r="AH106" s="18"/>
      <c r="AI106" s="18"/>
      <c r="AJ106" s="18"/>
      <c r="AK106" s="18"/>
      <c r="AL106" s="18"/>
      <c r="AM106" s="18"/>
      <c r="AN106" s="18"/>
      <c r="AO106" s="18"/>
      <c r="AP106" s="18"/>
      <c r="AQ106" s="18"/>
      <c r="AR106" s="18"/>
    </row>
    <row r="107" spans="2:44" ht="10.5" x14ac:dyDescent="0.2">
      <c r="B107" s="15">
        <v>42884</v>
      </c>
      <c r="C107" s="1" t="s">
        <v>103</v>
      </c>
      <c r="D107" s="1" t="s">
        <v>104</v>
      </c>
      <c r="E107" s="1">
        <v>21</v>
      </c>
      <c r="F107" s="1">
        <v>100</v>
      </c>
      <c r="G107" s="1">
        <v>191</v>
      </c>
      <c r="H107" s="1">
        <v>89</v>
      </c>
      <c r="I107" s="1">
        <v>1591</v>
      </c>
      <c r="J107" s="1">
        <v>58</v>
      </c>
      <c r="K107" s="1">
        <v>0.59</v>
      </c>
      <c r="L107" s="1">
        <v>58.59</v>
      </c>
      <c r="M107" s="16">
        <v>1.0069977811913295</v>
      </c>
      <c r="N107" s="1">
        <v>2.3E-2</v>
      </c>
      <c r="O107" s="1">
        <v>0.82699999999999996</v>
      </c>
      <c r="P107" s="1">
        <v>0.8</v>
      </c>
      <c r="Q107" s="1">
        <v>44.5</v>
      </c>
      <c r="R107" s="16">
        <v>396.55172413793105</v>
      </c>
      <c r="S107" s="16"/>
      <c r="T107" s="16">
        <v>2547.391304347826</v>
      </c>
      <c r="U107" s="1"/>
      <c r="V107" s="3">
        <f>Table_Query_from_OINTLYP134567891011125934[[#This Row],[GAS]]*1000</f>
        <v>23</v>
      </c>
      <c r="W107" s="3">
        <f>Table_Query_from_OINTLYP134567891011125934[[#This Row],[GAS_LIFT_RATE]]*1000</f>
        <v>800</v>
      </c>
      <c r="X107" s="4"/>
      <c r="Y107" s="4"/>
      <c r="AE107" s="112"/>
      <c r="AF107" s="18"/>
      <c r="AG107" s="18"/>
      <c r="AH107" s="18"/>
      <c r="AI107" s="18"/>
      <c r="AJ107" s="18"/>
      <c r="AK107" s="18"/>
      <c r="AL107" s="18"/>
      <c r="AM107" s="18"/>
      <c r="AN107" s="18"/>
      <c r="AO107" s="18"/>
      <c r="AP107" s="18"/>
      <c r="AQ107" s="18"/>
      <c r="AR107" s="18"/>
    </row>
    <row r="108" spans="2:44" ht="10.5" x14ac:dyDescent="0.2">
      <c r="B108" s="15">
        <v>42901</v>
      </c>
      <c r="C108" s="1" t="s">
        <v>103</v>
      </c>
      <c r="D108" s="1" t="s">
        <v>104</v>
      </c>
      <c r="E108" s="1">
        <v>24</v>
      </c>
      <c r="F108" s="1">
        <v>100</v>
      </c>
      <c r="G108" s="1">
        <v>205</v>
      </c>
      <c r="H108" s="1">
        <v>95</v>
      </c>
      <c r="I108" s="1">
        <v>1560</v>
      </c>
      <c r="J108" s="1">
        <v>73.63</v>
      </c>
      <c r="K108" s="1">
        <v>0.74</v>
      </c>
      <c r="L108" s="1">
        <v>74.37</v>
      </c>
      <c r="M108" s="16">
        <v>0.99502487562189057</v>
      </c>
      <c r="N108" s="1">
        <v>2.9000000000000001E-2</v>
      </c>
      <c r="O108" s="1">
        <v>0.9</v>
      </c>
      <c r="P108" s="1">
        <v>0.87</v>
      </c>
      <c r="Q108" s="1">
        <v>45</v>
      </c>
      <c r="R108" s="16">
        <v>393.86119788129838</v>
      </c>
      <c r="S108" s="16"/>
      <c r="T108" s="16">
        <v>2564.4827586206898</v>
      </c>
      <c r="U108" s="1"/>
      <c r="V108" s="3">
        <f>Table_Query_from_OINTLYP134567891011125934[[#This Row],[GAS]]*1000</f>
        <v>29</v>
      </c>
      <c r="W108" s="3">
        <f>Table_Query_from_OINTLYP134567891011125934[[#This Row],[GAS_LIFT_RATE]]*1000</f>
        <v>870</v>
      </c>
      <c r="X108" s="4"/>
      <c r="Y108" s="4"/>
      <c r="AE108" s="112"/>
      <c r="AF108" s="18"/>
      <c r="AG108" s="18"/>
      <c r="AH108" s="18"/>
      <c r="AI108" s="18"/>
      <c r="AJ108" s="18"/>
      <c r="AK108" s="18"/>
      <c r="AL108" s="18"/>
      <c r="AM108" s="18"/>
      <c r="AN108" s="18"/>
      <c r="AO108" s="18"/>
      <c r="AP108" s="18"/>
      <c r="AQ108" s="18"/>
      <c r="AR108" s="18"/>
    </row>
    <row r="109" spans="2:44" ht="10.5" x14ac:dyDescent="0.2">
      <c r="B109" s="15">
        <v>42915</v>
      </c>
      <c r="C109" s="1" t="s">
        <v>103</v>
      </c>
      <c r="D109" s="1" t="s">
        <v>104</v>
      </c>
      <c r="E109" s="1">
        <v>23</v>
      </c>
      <c r="F109" s="1">
        <v>100</v>
      </c>
      <c r="G109" s="1">
        <v>236</v>
      </c>
      <c r="H109" s="1">
        <v>109</v>
      </c>
      <c r="I109" s="1">
        <v>1604</v>
      </c>
      <c r="J109" s="1">
        <v>295.57</v>
      </c>
      <c r="K109" s="1">
        <v>2.99</v>
      </c>
      <c r="L109" s="1">
        <v>298.56</v>
      </c>
      <c r="M109" s="16">
        <v>1.0014737406216505</v>
      </c>
      <c r="N109" s="1">
        <v>0.11799999999999999</v>
      </c>
      <c r="O109" s="1">
        <v>0.99</v>
      </c>
      <c r="P109" s="1">
        <v>0.88</v>
      </c>
      <c r="Q109" s="1"/>
      <c r="R109" s="16">
        <v>399.2286091281253</v>
      </c>
      <c r="S109" s="16"/>
      <c r="T109" s="16">
        <v>2530.1694915254238</v>
      </c>
      <c r="U109" s="1"/>
      <c r="V109" s="3">
        <f>Table_Query_from_OINTLYP134567891011125934[[#This Row],[GAS]]*1000</f>
        <v>118</v>
      </c>
      <c r="W109" s="3">
        <f>Table_Query_from_OINTLYP134567891011125934[[#This Row],[GAS_LIFT_RATE]]*1000</f>
        <v>880</v>
      </c>
      <c r="X109" s="4"/>
      <c r="Y109" s="4"/>
      <c r="AE109" s="112"/>
      <c r="AF109" s="18"/>
      <c r="AG109" s="18"/>
      <c r="AH109" s="18"/>
      <c r="AI109" s="18"/>
      <c r="AJ109" s="18"/>
      <c r="AK109" s="18"/>
      <c r="AL109" s="18"/>
      <c r="AM109" s="18"/>
      <c r="AN109" s="18"/>
      <c r="AO109" s="18"/>
      <c r="AP109" s="18"/>
      <c r="AQ109" s="18"/>
      <c r="AR109" s="18"/>
    </row>
    <row r="110" spans="2:44" ht="10.5" x14ac:dyDescent="0.2">
      <c r="B110" s="15">
        <v>42925</v>
      </c>
      <c r="C110" s="1" t="s">
        <v>103</v>
      </c>
      <c r="D110" s="1" t="s">
        <v>104</v>
      </c>
      <c r="E110" s="1">
        <v>24</v>
      </c>
      <c r="F110" s="1">
        <v>100</v>
      </c>
      <c r="G110" s="1">
        <v>193</v>
      </c>
      <c r="H110" s="1">
        <v>92.3</v>
      </c>
      <c r="I110" s="1">
        <v>1603</v>
      </c>
      <c r="J110" s="1">
        <v>55.71</v>
      </c>
      <c r="K110" s="1">
        <v>0</v>
      </c>
      <c r="L110" s="1">
        <v>55.71</v>
      </c>
      <c r="M110" s="16">
        <v>0</v>
      </c>
      <c r="N110" s="1">
        <v>2.1999999999999999E-2</v>
      </c>
      <c r="O110" s="1">
        <v>0.87</v>
      </c>
      <c r="P110" s="1">
        <v>0.85</v>
      </c>
      <c r="Q110" s="1">
        <v>38</v>
      </c>
      <c r="R110" s="16">
        <v>394.90217196194578</v>
      </c>
      <c r="S110" s="16"/>
      <c r="T110" s="16">
        <v>2532.2727272727275</v>
      </c>
      <c r="U110" s="1"/>
      <c r="V110" s="3">
        <f>Table_Query_from_OINTLYP134567891011125934[[#This Row],[GAS]]*1000</f>
        <v>22</v>
      </c>
      <c r="W110" s="3">
        <f>Table_Query_from_OINTLYP134567891011125934[[#This Row],[GAS_LIFT_RATE]]*1000</f>
        <v>850</v>
      </c>
      <c r="X110" s="4"/>
      <c r="Y110" s="4"/>
      <c r="AE110" s="112"/>
      <c r="AF110" s="18"/>
      <c r="AG110" s="18"/>
      <c r="AH110" s="18"/>
      <c r="AI110" s="18"/>
      <c r="AJ110" s="18"/>
      <c r="AK110" s="18"/>
      <c r="AL110" s="18"/>
      <c r="AM110" s="18"/>
      <c r="AN110" s="18"/>
      <c r="AO110" s="18"/>
      <c r="AP110" s="18"/>
      <c r="AQ110" s="18"/>
      <c r="AR110" s="18"/>
    </row>
    <row r="111" spans="2:44" ht="10.5" x14ac:dyDescent="0.2">
      <c r="B111" s="15">
        <v>42928</v>
      </c>
      <c r="C111" s="1" t="s">
        <v>103</v>
      </c>
      <c r="D111" s="1" t="s">
        <v>104</v>
      </c>
      <c r="E111" s="1">
        <v>23</v>
      </c>
      <c r="F111" s="1">
        <v>100</v>
      </c>
      <c r="G111" s="1">
        <v>196</v>
      </c>
      <c r="H111" s="1">
        <v>93</v>
      </c>
      <c r="I111" s="1">
        <v>1645</v>
      </c>
      <c r="J111" s="1">
        <v>109</v>
      </c>
      <c r="K111" s="1">
        <v>0</v>
      </c>
      <c r="L111" s="1">
        <v>109</v>
      </c>
      <c r="M111" s="16">
        <v>0</v>
      </c>
      <c r="N111" s="1">
        <v>4.3999999999999997E-2</v>
      </c>
      <c r="O111" s="1">
        <v>1.085</v>
      </c>
      <c r="P111" s="1">
        <v>1.04</v>
      </c>
      <c r="Q111" s="1">
        <v>96</v>
      </c>
      <c r="R111" s="16">
        <v>403.66972477064218</v>
      </c>
      <c r="S111" s="16"/>
      <c r="T111" s="16">
        <v>2477.2727272727275</v>
      </c>
      <c r="U111" s="1"/>
      <c r="V111" s="3">
        <f>Table_Query_from_OINTLYP134567891011125934[[#This Row],[GAS]]*1000</f>
        <v>44</v>
      </c>
      <c r="W111" s="3">
        <f>Table_Query_from_OINTLYP134567891011125934[[#This Row],[GAS_LIFT_RATE]]*1000</f>
        <v>1040</v>
      </c>
      <c r="X111" s="4"/>
      <c r="Y111" s="4"/>
      <c r="AE111" s="112"/>
      <c r="AF111" s="18"/>
      <c r="AG111" s="18"/>
      <c r="AH111" s="18"/>
      <c r="AI111" s="18"/>
      <c r="AJ111" s="18"/>
      <c r="AK111" s="18"/>
      <c r="AL111" s="18"/>
      <c r="AM111" s="18"/>
      <c r="AN111" s="18"/>
      <c r="AO111" s="18"/>
      <c r="AP111" s="18"/>
      <c r="AQ111" s="18"/>
      <c r="AR111" s="18"/>
    </row>
    <row r="112" spans="2:44" ht="10.5" x14ac:dyDescent="0.2">
      <c r="B112" s="15">
        <v>42931</v>
      </c>
      <c r="C112" s="1" t="s">
        <v>103</v>
      </c>
      <c r="D112" s="1" t="s">
        <v>104</v>
      </c>
      <c r="E112" s="1">
        <v>18</v>
      </c>
      <c r="F112" s="1">
        <v>100</v>
      </c>
      <c r="G112" s="1">
        <v>190</v>
      </c>
      <c r="H112" s="1">
        <v>94</v>
      </c>
      <c r="I112" s="1">
        <v>1445</v>
      </c>
      <c r="J112" s="1">
        <v>99.6</v>
      </c>
      <c r="K112" s="1">
        <v>0</v>
      </c>
      <c r="L112" s="1">
        <v>99.6</v>
      </c>
      <c r="M112" s="16">
        <v>0</v>
      </c>
      <c r="N112" s="1">
        <v>0.04</v>
      </c>
      <c r="O112" s="1">
        <v>1.52</v>
      </c>
      <c r="P112" s="1">
        <v>1.48</v>
      </c>
      <c r="Q112" s="1">
        <v>33</v>
      </c>
      <c r="R112" s="16">
        <v>401.60642570281124</v>
      </c>
      <c r="S112" s="16"/>
      <c r="T112" s="16">
        <v>2490</v>
      </c>
      <c r="U112" s="1"/>
      <c r="V112" s="3">
        <f>Table_Query_from_OINTLYP134567891011125934[[#This Row],[GAS]]*1000</f>
        <v>40</v>
      </c>
      <c r="W112" s="3">
        <f>Table_Query_from_OINTLYP134567891011125934[[#This Row],[GAS_LIFT_RATE]]*1000</f>
        <v>1480</v>
      </c>
      <c r="X112" s="4"/>
      <c r="Y112" s="4"/>
      <c r="AE112" s="112"/>
      <c r="AF112" s="18"/>
      <c r="AG112" s="18"/>
      <c r="AH112" s="18"/>
      <c r="AI112" s="18"/>
      <c r="AJ112" s="18"/>
      <c r="AK112" s="18"/>
      <c r="AL112" s="18"/>
      <c r="AM112" s="18"/>
      <c r="AN112" s="18"/>
      <c r="AO112" s="18"/>
      <c r="AP112" s="18"/>
      <c r="AQ112" s="18"/>
      <c r="AR112" s="18"/>
    </row>
    <row r="113" spans="2:44" ht="10.5" x14ac:dyDescent="0.2">
      <c r="B113" s="15">
        <v>42946</v>
      </c>
      <c r="C113" s="1" t="s">
        <v>103</v>
      </c>
      <c r="D113" s="1" t="s">
        <v>104</v>
      </c>
      <c r="E113" s="1">
        <v>24</v>
      </c>
      <c r="F113" s="1">
        <v>100</v>
      </c>
      <c r="G113" s="1">
        <v>189</v>
      </c>
      <c r="H113" s="1">
        <v>92.3</v>
      </c>
      <c r="I113" s="1">
        <v>1540</v>
      </c>
      <c r="J113" s="1">
        <v>89.6</v>
      </c>
      <c r="K113" s="1">
        <v>0</v>
      </c>
      <c r="L113" s="1">
        <v>89.6</v>
      </c>
      <c r="M113" s="16">
        <v>0</v>
      </c>
      <c r="N113" s="1">
        <v>3.5999999999999997E-2</v>
      </c>
      <c r="O113" s="1">
        <v>0.80300000000000005</v>
      </c>
      <c r="P113" s="1">
        <v>0.77</v>
      </c>
      <c r="Q113" s="1">
        <v>33</v>
      </c>
      <c r="R113" s="16">
        <v>401.78571428571428</v>
      </c>
      <c r="S113" s="16"/>
      <c r="T113" s="16">
        <v>2488.8888888888887</v>
      </c>
      <c r="U113" s="1"/>
      <c r="V113" s="3">
        <f>Table_Query_from_OINTLYP134567891011125934[[#This Row],[GAS]]*1000</f>
        <v>36</v>
      </c>
      <c r="W113" s="3">
        <f>Table_Query_from_OINTLYP134567891011125934[[#This Row],[GAS_LIFT_RATE]]*1000</f>
        <v>770</v>
      </c>
      <c r="X113" s="4"/>
      <c r="Y113" s="4"/>
      <c r="AE113" s="112"/>
      <c r="AF113" s="18"/>
      <c r="AG113" s="18"/>
      <c r="AH113" s="18"/>
      <c r="AI113" s="18"/>
      <c r="AJ113" s="18"/>
      <c r="AK113" s="18"/>
      <c r="AL113" s="18"/>
      <c r="AM113" s="18"/>
      <c r="AN113" s="18"/>
      <c r="AO113" s="18"/>
      <c r="AP113" s="18"/>
      <c r="AQ113" s="18"/>
      <c r="AR113" s="18"/>
    </row>
    <row r="114" spans="2:44" ht="10.5" x14ac:dyDescent="0.2">
      <c r="B114" s="15">
        <v>42956</v>
      </c>
      <c r="C114" s="1" t="s">
        <v>103</v>
      </c>
      <c r="D114" s="1" t="s">
        <v>104</v>
      </c>
      <c r="E114" s="1">
        <v>12</v>
      </c>
      <c r="F114" s="1">
        <v>100</v>
      </c>
      <c r="G114" s="1">
        <v>192</v>
      </c>
      <c r="H114" s="1">
        <v>92</v>
      </c>
      <c r="I114" s="1">
        <v>1574</v>
      </c>
      <c r="J114" s="1">
        <v>79.53</v>
      </c>
      <c r="K114" s="1">
        <v>0</v>
      </c>
      <c r="L114" s="1">
        <v>79.53</v>
      </c>
      <c r="M114" s="16">
        <v>0</v>
      </c>
      <c r="N114" s="1">
        <v>3.2000000000000001E-2</v>
      </c>
      <c r="O114" s="1">
        <v>0.86</v>
      </c>
      <c r="P114" s="1">
        <v>0.83</v>
      </c>
      <c r="Q114" s="1">
        <v>50</v>
      </c>
      <c r="R114" s="16">
        <v>402.36388784106629</v>
      </c>
      <c r="S114" s="16"/>
      <c r="T114" s="16">
        <v>2485.3125</v>
      </c>
      <c r="U114" s="1"/>
      <c r="V114" s="3">
        <f>Table_Query_from_OINTLYP134567891011125934[[#This Row],[GAS]]*1000</f>
        <v>32</v>
      </c>
      <c r="W114" s="3">
        <f>Table_Query_from_OINTLYP134567891011125934[[#This Row],[GAS_LIFT_RATE]]*1000</f>
        <v>830</v>
      </c>
      <c r="X114" s="4"/>
      <c r="Y114" s="4"/>
      <c r="AE114" s="112"/>
      <c r="AF114" s="18"/>
      <c r="AG114" s="18"/>
      <c r="AH114" s="18"/>
      <c r="AI114" s="18"/>
      <c r="AJ114" s="18"/>
      <c r="AK114" s="18"/>
      <c r="AL114" s="18"/>
      <c r="AM114" s="18"/>
      <c r="AN114" s="18"/>
      <c r="AO114" s="18"/>
      <c r="AP114" s="18"/>
      <c r="AQ114" s="18"/>
      <c r="AR114" s="18"/>
    </row>
    <row r="115" spans="2:44" ht="10.5" x14ac:dyDescent="0.2">
      <c r="B115" s="15">
        <v>42963</v>
      </c>
      <c r="C115" s="1" t="s">
        <v>103</v>
      </c>
      <c r="D115" s="1" t="s">
        <v>104</v>
      </c>
      <c r="E115" s="1">
        <v>20</v>
      </c>
      <c r="F115" s="1">
        <v>100</v>
      </c>
      <c r="G115" s="1">
        <v>200.5</v>
      </c>
      <c r="H115" s="1">
        <v>99</v>
      </c>
      <c r="I115" s="1">
        <v>1309.79</v>
      </c>
      <c r="J115" s="1">
        <v>153.87</v>
      </c>
      <c r="K115" s="1">
        <v>0</v>
      </c>
      <c r="L115" s="1">
        <v>153.87</v>
      </c>
      <c r="M115" s="16">
        <v>0</v>
      </c>
      <c r="N115" s="1">
        <v>6.2E-2</v>
      </c>
      <c r="O115" s="1">
        <v>4.8479999999999999</v>
      </c>
      <c r="P115" s="1">
        <v>4.79</v>
      </c>
      <c r="Q115" s="1">
        <v>50</v>
      </c>
      <c r="R115" s="16">
        <v>402.93754468057449</v>
      </c>
      <c r="S115" s="16"/>
      <c r="T115" s="16">
        <v>2481.7741935483873</v>
      </c>
      <c r="U115" s="1"/>
      <c r="V115" s="3">
        <f>Table_Query_from_OINTLYP134567891011125934[[#This Row],[GAS]]*1000</f>
        <v>62</v>
      </c>
      <c r="W115" s="3">
        <f>Table_Query_from_OINTLYP134567891011125934[[#This Row],[GAS_LIFT_RATE]]*1000</f>
        <v>4790</v>
      </c>
      <c r="X115" s="4"/>
      <c r="Y115" s="4"/>
      <c r="AE115" s="112"/>
      <c r="AF115" s="18"/>
      <c r="AG115" s="18"/>
      <c r="AH115" s="18"/>
      <c r="AI115" s="18"/>
      <c r="AJ115" s="18"/>
      <c r="AK115" s="18"/>
      <c r="AL115" s="18"/>
      <c r="AM115" s="18"/>
      <c r="AN115" s="18"/>
      <c r="AO115" s="18"/>
      <c r="AP115" s="18"/>
      <c r="AQ115" s="18"/>
      <c r="AR115" s="18"/>
    </row>
    <row r="116" spans="2:44" ht="10.5" x14ac:dyDescent="0.2">
      <c r="B116" s="15">
        <v>42965</v>
      </c>
      <c r="C116" s="1" t="s">
        <v>103</v>
      </c>
      <c r="D116" s="1" t="s">
        <v>104</v>
      </c>
      <c r="E116" s="1">
        <v>14</v>
      </c>
      <c r="F116" s="1">
        <v>100</v>
      </c>
      <c r="G116" s="1">
        <v>195</v>
      </c>
      <c r="H116" s="1">
        <v>101</v>
      </c>
      <c r="I116" s="1">
        <v>1141</v>
      </c>
      <c r="J116" s="1">
        <v>148.97</v>
      </c>
      <c r="K116" s="1">
        <v>0</v>
      </c>
      <c r="L116" s="1">
        <v>148.97</v>
      </c>
      <c r="M116" s="16">
        <v>0</v>
      </c>
      <c r="N116" s="1">
        <v>0.06</v>
      </c>
      <c r="O116" s="1">
        <v>3.9260000000000002</v>
      </c>
      <c r="P116" s="1">
        <v>3.87</v>
      </c>
      <c r="Q116" s="1">
        <v>42</v>
      </c>
      <c r="R116" s="16">
        <v>402.76565751493587</v>
      </c>
      <c r="S116" s="16"/>
      <c r="T116" s="16">
        <v>2482.8333333333335</v>
      </c>
      <c r="U116" s="1"/>
      <c r="V116" s="3">
        <f>Table_Query_from_OINTLYP134567891011125934[[#This Row],[GAS]]*1000</f>
        <v>60</v>
      </c>
      <c r="W116" s="3">
        <f>Table_Query_from_OINTLYP134567891011125934[[#This Row],[GAS_LIFT_RATE]]*1000</f>
        <v>3870</v>
      </c>
      <c r="X116" s="4"/>
      <c r="Y116" s="4"/>
      <c r="AE116" s="112"/>
      <c r="AF116" s="18"/>
      <c r="AG116" s="18"/>
      <c r="AH116" s="18"/>
      <c r="AI116" s="18"/>
      <c r="AJ116" s="18"/>
      <c r="AK116" s="18"/>
      <c r="AL116" s="18"/>
      <c r="AM116" s="18"/>
      <c r="AN116" s="18"/>
      <c r="AO116" s="18"/>
      <c r="AP116" s="18"/>
      <c r="AQ116" s="18"/>
      <c r="AR116" s="18"/>
    </row>
    <row r="117" spans="2:44" ht="10.5" x14ac:dyDescent="0.2">
      <c r="B117" s="15">
        <v>42965</v>
      </c>
      <c r="C117" s="1" t="s">
        <v>103</v>
      </c>
      <c r="D117" s="1" t="s">
        <v>104</v>
      </c>
      <c r="E117" s="1">
        <v>5</v>
      </c>
      <c r="F117" s="1">
        <v>100</v>
      </c>
      <c r="G117" s="1">
        <v>201</v>
      </c>
      <c r="H117" s="1">
        <v>95</v>
      </c>
      <c r="I117" s="1">
        <v>1533</v>
      </c>
      <c r="J117" s="1">
        <v>131.69999999999999</v>
      </c>
      <c r="K117" s="1">
        <v>0</v>
      </c>
      <c r="L117" s="1">
        <v>131.69999999999999</v>
      </c>
      <c r="M117" s="16">
        <v>0</v>
      </c>
      <c r="N117" s="1">
        <v>5.2999999999999999E-2</v>
      </c>
      <c r="O117" s="1">
        <v>5.76</v>
      </c>
      <c r="P117" s="1">
        <v>5.71</v>
      </c>
      <c r="Q117" s="1">
        <v>100</v>
      </c>
      <c r="R117" s="16">
        <v>402.42976461655275</v>
      </c>
      <c r="S117" s="16"/>
      <c r="T117" s="16">
        <v>2484.9056603773583</v>
      </c>
      <c r="U117" s="1"/>
      <c r="V117" s="3">
        <f>Table_Query_from_OINTLYP134567891011125934[[#This Row],[GAS]]*1000</f>
        <v>53</v>
      </c>
      <c r="W117" s="3">
        <f>Table_Query_from_OINTLYP134567891011125934[[#This Row],[GAS_LIFT_RATE]]*1000</f>
        <v>5710</v>
      </c>
      <c r="X117" s="4"/>
      <c r="Y117" s="4"/>
      <c r="AE117" s="112"/>
      <c r="AF117" s="18"/>
      <c r="AG117" s="18"/>
      <c r="AH117" s="18"/>
      <c r="AI117" s="18"/>
      <c r="AJ117" s="18"/>
      <c r="AK117" s="18"/>
      <c r="AL117" s="18"/>
      <c r="AM117" s="18"/>
      <c r="AN117" s="18"/>
      <c r="AO117" s="18"/>
      <c r="AP117" s="18"/>
      <c r="AQ117" s="18"/>
      <c r="AR117" s="18"/>
    </row>
    <row r="118" spans="2:44" ht="10.5" x14ac:dyDescent="0.2">
      <c r="B118" s="15">
        <v>43004</v>
      </c>
      <c r="C118" s="1" t="s">
        <v>103</v>
      </c>
      <c r="D118" s="1" t="s">
        <v>104</v>
      </c>
      <c r="E118" s="1">
        <v>18</v>
      </c>
      <c r="F118" s="1">
        <v>100</v>
      </c>
      <c r="G118" s="1">
        <v>210</v>
      </c>
      <c r="H118" s="1">
        <v>98</v>
      </c>
      <c r="I118" s="1">
        <v>1246</v>
      </c>
      <c r="J118" s="1">
        <v>150.1</v>
      </c>
      <c r="K118" s="1">
        <v>0</v>
      </c>
      <c r="L118" s="1">
        <v>150.1</v>
      </c>
      <c r="M118" s="16">
        <v>0</v>
      </c>
      <c r="N118" s="1">
        <v>0.06</v>
      </c>
      <c r="O118" s="1">
        <v>4.03</v>
      </c>
      <c r="P118" s="1">
        <v>3.97</v>
      </c>
      <c r="Q118" s="1"/>
      <c r="R118" s="16">
        <v>399.73351099267154</v>
      </c>
      <c r="S118" s="16"/>
      <c r="T118" s="16">
        <v>2501.6666666666665</v>
      </c>
      <c r="U118" s="1"/>
      <c r="V118" s="3">
        <f>Table_Query_from_OINTLYP134567891011125934[[#This Row],[GAS]]*1000</f>
        <v>60</v>
      </c>
      <c r="W118" s="3">
        <f>Table_Query_from_OINTLYP134567891011125934[[#This Row],[GAS_LIFT_RATE]]*1000</f>
        <v>3970</v>
      </c>
      <c r="X118" s="4"/>
      <c r="Y118" s="4"/>
      <c r="AE118" s="112"/>
      <c r="AF118" s="18"/>
      <c r="AG118" s="18"/>
      <c r="AH118" s="18"/>
      <c r="AI118" s="18"/>
      <c r="AJ118" s="18"/>
      <c r="AK118" s="18"/>
      <c r="AL118" s="18"/>
      <c r="AM118" s="18"/>
      <c r="AN118" s="18"/>
      <c r="AO118" s="18"/>
      <c r="AP118" s="18"/>
      <c r="AQ118" s="18"/>
      <c r="AR118" s="18"/>
    </row>
    <row r="119" spans="2:44" ht="10.5" x14ac:dyDescent="0.2">
      <c r="B119" s="15">
        <v>43055</v>
      </c>
      <c r="C119" s="1" t="s">
        <v>103</v>
      </c>
      <c r="D119" s="1" t="s">
        <v>104</v>
      </c>
      <c r="E119" s="1">
        <v>48</v>
      </c>
      <c r="F119" s="1">
        <v>100</v>
      </c>
      <c r="G119" s="1">
        <v>185.26</v>
      </c>
      <c r="H119" s="1">
        <v>103.8</v>
      </c>
      <c r="I119" s="1">
        <v>1037.3599999999999</v>
      </c>
      <c r="J119" s="1">
        <v>141</v>
      </c>
      <c r="K119" s="1">
        <v>15.7</v>
      </c>
      <c r="L119" s="1">
        <v>156.69999999999999</v>
      </c>
      <c r="M119" s="16">
        <v>10.01914486279515</v>
      </c>
      <c r="N119" s="1">
        <v>0.06</v>
      </c>
      <c r="O119" s="1">
        <v>1.37</v>
      </c>
      <c r="P119" s="1">
        <v>1.31</v>
      </c>
      <c r="Q119" s="1"/>
      <c r="R119" s="16">
        <v>425.531914893617</v>
      </c>
      <c r="S119" s="16"/>
      <c r="T119" s="16">
        <v>2611.1666666666665</v>
      </c>
      <c r="U119" s="1"/>
      <c r="V119" s="3">
        <f>Table_Query_from_OINTLYP134567891011125934[[#This Row],[GAS]]*1000</f>
        <v>60</v>
      </c>
      <c r="W119" s="3">
        <f>Table_Query_from_OINTLYP134567891011125934[[#This Row],[GAS_LIFT_RATE]]*1000</f>
        <v>1310</v>
      </c>
      <c r="X119" s="4"/>
      <c r="Y119" s="4"/>
      <c r="AE119" s="112"/>
      <c r="AF119" s="18"/>
      <c r="AG119" s="18"/>
      <c r="AH119" s="18"/>
      <c r="AI119" s="18"/>
      <c r="AJ119" s="18"/>
      <c r="AK119" s="18"/>
      <c r="AL119" s="18"/>
      <c r="AM119" s="18"/>
      <c r="AN119" s="18"/>
      <c r="AO119" s="18"/>
      <c r="AP119" s="18"/>
      <c r="AQ119" s="18"/>
      <c r="AR119" s="18"/>
    </row>
    <row r="120" spans="2:44" ht="10.5" x14ac:dyDescent="0.2">
      <c r="B120" s="15">
        <v>43092</v>
      </c>
      <c r="C120" s="1" t="s">
        <v>103</v>
      </c>
      <c r="D120" s="1" t="s">
        <v>104</v>
      </c>
      <c r="E120" s="1">
        <v>35</v>
      </c>
      <c r="F120" s="1">
        <v>100</v>
      </c>
      <c r="G120" s="1">
        <v>187</v>
      </c>
      <c r="H120" s="1">
        <v>97</v>
      </c>
      <c r="I120" s="1">
        <v>895</v>
      </c>
      <c r="J120" s="1">
        <v>163.1</v>
      </c>
      <c r="K120" s="1">
        <v>18.100000000000001</v>
      </c>
      <c r="L120" s="1">
        <v>181.2</v>
      </c>
      <c r="M120" s="16">
        <v>9.9889624724061807</v>
      </c>
      <c r="N120" s="1">
        <v>7.0000000000000007E-2</v>
      </c>
      <c r="O120" s="1">
        <v>3.83</v>
      </c>
      <c r="P120" s="1">
        <v>3.76</v>
      </c>
      <c r="Q120" s="1"/>
      <c r="R120" s="16">
        <v>429.18454935622316</v>
      </c>
      <c r="S120" s="16"/>
      <c r="T120" s="16">
        <v>2588.7142857142858</v>
      </c>
      <c r="U120" s="1"/>
      <c r="V120" s="3">
        <f>Table_Query_from_OINTLYP134567891011125934[[#This Row],[GAS]]*1000</f>
        <v>70</v>
      </c>
      <c r="W120" s="3">
        <f>Table_Query_from_OINTLYP134567891011125934[[#This Row],[GAS_LIFT_RATE]]*1000</f>
        <v>3760</v>
      </c>
      <c r="X120" s="4"/>
      <c r="Y120" s="4"/>
      <c r="AE120" s="112"/>
      <c r="AF120" s="18"/>
      <c r="AG120" s="18"/>
      <c r="AH120" s="18"/>
      <c r="AI120" s="18"/>
      <c r="AJ120" s="18"/>
      <c r="AK120" s="18"/>
      <c r="AL120" s="18"/>
      <c r="AM120" s="18"/>
      <c r="AN120" s="18"/>
      <c r="AO120" s="18"/>
      <c r="AP120" s="18"/>
      <c r="AQ120" s="18"/>
      <c r="AR120" s="18"/>
    </row>
    <row r="121" spans="2:44" ht="10.5" x14ac:dyDescent="0.2">
      <c r="B121" s="15">
        <v>43098</v>
      </c>
      <c r="C121" s="1" t="s">
        <v>103</v>
      </c>
      <c r="D121" s="1" t="s">
        <v>104</v>
      </c>
      <c r="E121" s="1">
        <v>79</v>
      </c>
      <c r="F121" s="1">
        <v>100</v>
      </c>
      <c r="G121" s="1">
        <v>197</v>
      </c>
      <c r="H121" s="1">
        <v>96</v>
      </c>
      <c r="I121" s="1">
        <v>1043.5999999999999</v>
      </c>
      <c r="J121" s="1">
        <v>141.26</v>
      </c>
      <c r="K121" s="1">
        <v>15.7</v>
      </c>
      <c r="L121" s="1">
        <v>156.96</v>
      </c>
      <c r="M121" s="16">
        <v>10.002548419979613</v>
      </c>
      <c r="N121" s="1">
        <v>5.7000000000000002E-2</v>
      </c>
      <c r="O121" s="1">
        <v>4.0529999999999999</v>
      </c>
      <c r="P121" s="1">
        <v>4</v>
      </c>
      <c r="Q121" s="1">
        <v>40</v>
      </c>
      <c r="R121" s="16">
        <v>403.5112558402945</v>
      </c>
      <c r="S121" s="16"/>
      <c r="T121" s="16">
        <v>2753.6842105263158</v>
      </c>
      <c r="U121" s="1"/>
      <c r="V121" s="3">
        <f>Table_Query_from_OINTLYP134567891011125934[[#This Row],[GAS]]*1000</f>
        <v>57</v>
      </c>
      <c r="W121" s="3">
        <f>Table_Query_from_OINTLYP134567891011125934[[#This Row],[GAS_LIFT_RATE]]*1000</f>
        <v>4000</v>
      </c>
      <c r="X121" s="4"/>
      <c r="Y121" s="4"/>
      <c r="AE121" s="112"/>
      <c r="AF121" s="18"/>
      <c r="AG121" s="18"/>
      <c r="AH121" s="18"/>
      <c r="AI121" s="18"/>
      <c r="AJ121" s="18"/>
      <c r="AK121" s="18"/>
      <c r="AL121" s="18"/>
      <c r="AM121" s="18"/>
      <c r="AN121" s="18"/>
      <c r="AO121" s="18"/>
      <c r="AP121" s="18"/>
      <c r="AQ121" s="18"/>
      <c r="AR121" s="18"/>
    </row>
    <row r="122" spans="2:44" ht="10.5" x14ac:dyDescent="0.2">
      <c r="B122" s="15">
        <v>43104</v>
      </c>
      <c r="C122" s="1" t="s">
        <v>103</v>
      </c>
      <c r="D122" s="1" t="s">
        <v>104</v>
      </c>
      <c r="E122" s="1">
        <v>48</v>
      </c>
      <c r="F122" s="1">
        <v>100</v>
      </c>
      <c r="G122" s="1">
        <v>190</v>
      </c>
      <c r="H122" s="1">
        <v>100</v>
      </c>
      <c r="I122" s="1">
        <v>1066</v>
      </c>
      <c r="J122" s="20">
        <v>128.4</v>
      </c>
      <c r="K122" s="1">
        <v>14.3</v>
      </c>
      <c r="L122" s="1">
        <v>142.69999999999999</v>
      </c>
      <c r="M122" s="16">
        <v>10.021023125437981</v>
      </c>
      <c r="N122" s="1">
        <v>0.05</v>
      </c>
      <c r="O122" s="1">
        <v>4.09</v>
      </c>
      <c r="P122" s="1">
        <v>4.04</v>
      </c>
      <c r="Q122" s="1"/>
      <c r="R122" s="16">
        <v>389.4080996884735</v>
      </c>
      <c r="S122" s="16"/>
      <c r="T122" s="16">
        <v>2854</v>
      </c>
      <c r="U122" s="1"/>
      <c r="V122" s="3">
        <f>Table_Query_from_OINTLYP134567891011125934[[#This Row],[GAS]]*1000</f>
        <v>50</v>
      </c>
      <c r="W122" s="3">
        <f>Table_Query_from_OINTLYP134567891011125934[[#This Row],[GAS_LIFT_RATE]]*1000</f>
        <v>4040</v>
      </c>
      <c r="X122" s="4"/>
      <c r="Y122" s="4"/>
      <c r="AE122" s="112"/>
      <c r="AF122" s="18"/>
      <c r="AG122" s="18"/>
      <c r="AH122" s="18"/>
      <c r="AI122" s="18"/>
      <c r="AJ122" s="18"/>
      <c r="AK122" s="18"/>
      <c r="AL122" s="18"/>
      <c r="AM122" s="18"/>
      <c r="AN122" s="18"/>
      <c r="AO122" s="18"/>
      <c r="AP122" s="18"/>
      <c r="AQ122" s="18"/>
      <c r="AR122" s="18"/>
    </row>
    <row r="123" spans="2:44" ht="10.5" x14ac:dyDescent="0.2">
      <c r="B123" s="15">
        <v>43152</v>
      </c>
      <c r="C123" s="1" t="s">
        <v>103</v>
      </c>
      <c r="D123" s="1" t="s">
        <v>104</v>
      </c>
      <c r="E123" s="1">
        <v>24</v>
      </c>
      <c r="F123" s="1">
        <v>100</v>
      </c>
      <c r="G123" s="1">
        <v>236.25</v>
      </c>
      <c r="H123" s="1">
        <v>105.65</v>
      </c>
      <c r="I123" s="1">
        <v>796.64</v>
      </c>
      <c r="J123" s="1">
        <v>140.5</v>
      </c>
      <c r="K123" s="1">
        <v>12.2</v>
      </c>
      <c r="L123" s="1">
        <v>152.69999999999999</v>
      </c>
      <c r="M123" s="16">
        <v>7.9895219384413885</v>
      </c>
      <c r="N123" s="1">
        <v>0.06</v>
      </c>
      <c r="O123" s="1">
        <v>1.3</v>
      </c>
      <c r="P123" s="1">
        <v>1.25</v>
      </c>
      <c r="Q123" s="1">
        <v>39</v>
      </c>
      <c r="R123" s="16">
        <v>427.04626334519571</v>
      </c>
      <c r="S123" s="16"/>
      <c r="T123" s="16">
        <v>2545</v>
      </c>
      <c r="U123" s="1"/>
      <c r="V123" s="3">
        <f>Table_Query_from_OINTLYP134567891011125934[[#This Row],[GAS]]*1000</f>
        <v>60</v>
      </c>
      <c r="W123" s="3">
        <f>Table_Query_from_OINTLYP134567891011125934[[#This Row],[GAS_LIFT_RATE]]*1000</f>
        <v>1250</v>
      </c>
      <c r="X123" s="4"/>
      <c r="Y123" s="4"/>
      <c r="AE123" s="112"/>
      <c r="AF123" s="18"/>
      <c r="AG123" s="18"/>
      <c r="AH123" s="18"/>
      <c r="AI123" s="18"/>
      <c r="AJ123" s="18"/>
      <c r="AK123" s="18"/>
      <c r="AL123" s="18"/>
      <c r="AM123" s="18"/>
      <c r="AN123" s="18"/>
      <c r="AO123" s="18"/>
      <c r="AP123" s="18"/>
      <c r="AQ123" s="18"/>
      <c r="AR123" s="18"/>
    </row>
    <row r="124" spans="2:44" ht="10.5" x14ac:dyDescent="0.2">
      <c r="B124" s="15">
        <v>43154</v>
      </c>
      <c r="C124" s="1" t="s">
        <v>103</v>
      </c>
      <c r="D124" s="1" t="s">
        <v>104</v>
      </c>
      <c r="E124" s="1">
        <v>8</v>
      </c>
      <c r="F124" s="1">
        <v>100</v>
      </c>
      <c r="G124" s="1">
        <v>214.99</v>
      </c>
      <c r="H124" s="1">
        <v>95.91</v>
      </c>
      <c r="I124" s="1">
        <v>1032.68</v>
      </c>
      <c r="J124" s="1">
        <v>151.69999999999999</v>
      </c>
      <c r="K124" s="1">
        <v>13.2</v>
      </c>
      <c r="L124" s="1">
        <v>164.9</v>
      </c>
      <c r="M124" s="16">
        <v>8.0048514251061249</v>
      </c>
      <c r="N124" s="1">
        <v>0.06</v>
      </c>
      <c r="O124" s="1">
        <v>3.5</v>
      </c>
      <c r="P124" s="1">
        <v>3.44</v>
      </c>
      <c r="Q124" s="1">
        <v>43</v>
      </c>
      <c r="R124" s="16">
        <v>395.51746868820038</v>
      </c>
      <c r="S124" s="16"/>
      <c r="T124" s="16">
        <v>2748.3333333333335</v>
      </c>
      <c r="U124" s="1"/>
      <c r="V124" s="3">
        <f>Table_Query_from_OINTLYP134567891011125934[[#This Row],[GAS]]*1000</f>
        <v>60</v>
      </c>
      <c r="W124" s="3">
        <f>Table_Query_from_OINTLYP134567891011125934[[#This Row],[GAS_LIFT_RATE]]*1000</f>
        <v>3440</v>
      </c>
      <c r="X124" s="4"/>
      <c r="Y124" s="4"/>
      <c r="AE124" s="112"/>
      <c r="AF124" s="18"/>
      <c r="AG124" s="18"/>
      <c r="AH124" s="18"/>
      <c r="AI124" s="18"/>
      <c r="AJ124" s="18"/>
      <c r="AK124" s="18"/>
      <c r="AL124" s="18"/>
      <c r="AM124" s="18"/>
      <c r="AN124" s="18"/>
      <c r="AO124" s="18"/>
      <c r="AP124" s="18"/>
      <c r="AQ124" s="18"/>
      <c r="AR124" s="18"/>
    </row>
    <row r="125" spans="2:44" ht="10.5" x14ac:dyDescent="0.2">
      <c r="B125" s="15">
        <v>43192</v>
      </c>
      <c r="C125" s="1" t="s">
        <v>103</v>
      </c>
      <c r="D125" s="1" t="s">
        <v>104</v>
      </c>
      <c r="E125" s="1">
        <v>23</v>
      </c>
      <c r="F125" s="1">
        <v>100</v>
      </c>
      <c r="G125" s="1">
        <v>204.8</v>
      </c>
      <c r="H125" s="1">
        <v>92.32</v>
      </c>
      <c r="I125" s="1">
        <v>1302</v>
      </c>
      <c r="J125" s="1">
        <v>100.42</v>
      </c>
      <c r="K125" s="1">
        <v>8.73</v>
      </c>
      <c r="L125" s="20">
        <v>109.15</v>
      </c>
      <c r="M125" s="16">
        <v>7.9981676591846087</v>
      </c>
      <c r="N125" s="1">
        <v>0.04</v>
      </c>
      <c r="O125" s="1">
        <v>3.66</v>
      </c>
      <c r="P125" s="1">
        <v>3.62</v>
      </c>
      <c r="Q125" s="1">
        <v>44</v>
      </c>
      <c r="R125" s="16">
        <v>398.32702648874726</v>
      </c>
      <c r="S125" s="16"/>
      <c r="T125" s="16">
        <v>2728.75</v>
      </c>
      <c r="U125" s="1"/>
      <c r="V125" s="3">
        <f>Table_Query_from_OINTLYP134567891011125934[[#This Row],[GAS]]*1000</f>
        <v>40</v>
      </c>
      <c r="W125" s="3">
        <f>Table_Query_from_OINTLYP134567891011125934[[#This Row],[GAS_LIFT_RATE]]*1000</f>
        <v>3620</v>
      </c>
      <c r="X125" s="4"/>
      <c r="Y125" s="4"/>
      <c r="AE125" s="112"/>
      <c r="AF125" s="18"/>
      <c r="AG125" s="18"/>
      <c r="AH125" s="18"/>
      <c r="AI125" s="18"/>
      <c r="AJ125" s="18"/>
      <c r="AK125" s="18"/>
      <c r="AL125" s="18"/>
      <c r="AM125" s="18"/>
      <c r="AN125" s="18"/>
      <c r="AO125" s="18"/>
      <c r="AP125" s="18"/>
      <c r="AQ125" s="18"/>
      <c r="AR125" s="18"/>
    </row>
    <row r="126" spans="2:44" ht="10.5" x14ac:dyDescent="0.2">
      <c r="B126" s="27">
        <v>43194</v>
      </c>
      <c r="C126" s="1" t="s">
        <v>103</v>
      </c>
      <c r="D126" s="1" t="s">
        <v>104</v>
      </c>
      <c r="E126" s="20">
        <v>15</v>
      </c>
      <c r="F126" s="20">
        <v>100</v>
      </c>
      <c r="G126" s="20">
        <v>226.54</v>
      </c>
      <c r="H126" s="20">
        <v>91.25</v>
      </c>
      <c r="I126" s="20">
        <v>1019.34</v>
      </c>
      <c r="J126" s="20">
        <v>145.65</v>
      </c>
      <c r="K126" s="20">
        <v>1.47</v>
      </c>
      <c r="L126" s="20">
        <v>147.12</v>
      </c>
      <c r="M126" s="19">
        <v>0.99918433931484507</v>
      </c>
      <c r="N126" s="20">
        <v>5.8000000000000003E-2</v>
      </c>
      <c r="O126" s="20">
        <v>2.64</v>
      </c>
      <c r="P126" s="20">
        <v>2.58</v>
      </c>
      <c r="Q126" s="20">
        <v>37.040999999999997</v>
      </c>
      <c r="R126" s="19">
        <v>398.21489872983182</v>
      </c>
      <c r="S126" s="19"/>
      <c r="T126" s="19">
        <v>2536.5517241379312</v>
      </c>
      <c r="U126" s="20"/>
      <c r="V126" s="3">
        <f>Table_Query_from_OINTLYP134567891011125934[[#This Row],[GAS]]*1000</f>
        <v>58</v>
      </c>
      <c r="W126" s="3">
        <f>Table_Query_from_OINTLYP134567891011125934[[#This Row],[GAS_LIFT_RATE]]*1000</f>
        <v>2580</v>
      </c>
      <c r="X126" s="4"/>
      <c r="Y126" s="4"/>
      <c r="AE126" s="112"/>
      <c r="AF126" s="18"/>
      <c r="AG126" s="18"/>
      <c r="AH126" s="18"/>
      <c r="AI126" s="18"/>
      <c r="AJ126" s="18"/>
      <c r="AK126" s="18"/>
      <c r="AL126" s="18"/>
      <c r="AM126" s="18"/>
      <c r="AN126" s="18"/>
      <c r="AO126" s="18"/>
      <c r="AP126" s="18"/>
      <c r="AQ126" s="18"/>
      <c r="AR126" s="18"/>
    </row>
    <row r="127" spans="2:44" ht="10.5" x14ac:dyDescent="0.2">
      <c r="B127" s="15">
        <v>43196</v>
      </c>
      <c r="C127" s="1" t="s">
        <v>103</v>
      </c>
      <c r="D127" s="1" t="s">
        <v>104</v>
      </c>
      <c r="E127" s="1">
        <v>6</v>
      </c>
      <c r="F127" s="1">
        <v>100</v>
      </c>
      <c r="G127" s="1">
        <v>212.55</v>
      </c>
      <c r="H127" s="1">
        <v>89.29</v>
      </c>
      <c r="I127" s="1">
        <v>1234.25</v>
      </c>
      <c r="J127" s="1">
        <v>128.4</v>
      </c>
      <c r="K127" s="1">
        <v>1.3</v>
      </c>
      <c r="L127" s="1">
        <v>129.69999999999999</v>
      </c>
      <c r="M127" s="16">
        <v>1.002313030069391</v>
      </c>
      <c r="N127" s="1">
        <v>0.05</v>
      </c>
      <c r="O127" s="1">
        <v>3.01</v>
      </c>
      <c r="P127" s="1">
        <v>2.96</v>
      </c>
      <c r="Q127" s="1"/>
      <c r="R127" s="16">
        <v>389.4080996884735</v>
      </c>
      <c r="S127" s="16"/>
      <c r="T127" s="16">
        <v>2593.4</v>
      </c>
      <c r="U127" s="1"/>
      <c r="V127" s="3">
        <f>Table_Query_from_OINTLYP134567891011125934[[#This Row],[GAS]]*1000</f>
        <v>50</v>
      </c>
      <c r="W127" s="3">
        <f>Table_Query_from_OINTLYP134567891011125934[[#This Row],[GAS_LIFT_RATE]]*1000</f>
        <v>2960</v>
      </c>
      <c r="X127" s="4"/>
      <c r="Y127" s="4"/>
      <c r="AE127" s="112"/>
      <c r="AF127" s="18"/>
      <c r="AG127" s="18"/>
      <c r="AH127" s="18"/>
      <c r="AI127" s="18"/>
      <c r="AJ127" s="18"/>
      <c r="AK127" s="18"/>
      <c r="AL127" s="18"/>
      <c r="AM127" s="18"/>
      <c r="AN127" s="18"/>
      <c r="AO127" s="18"/>
      <c r="AP127" s="18"/>
      <c r="AQ127" s="18"/>
      <c r="AR127" s="18"/>
    </row>
    <row r="128" spans="2:44" ht="10.5" x14ac:dyDescent="0.2">
      <c r="B128" s="15">
        <v>43239</v>
      </c>
      <c r="C128" s="1" t="s">
        <v>103</v>
      </c>
      <c r="D128" s="1" t="s">
        <v>104</v>
      </c>
      <c r="E128" s="1">
        <v>9</v>
      </c>
      <c r="F128" s="1">
        <v>100</v>
      </c>
      <c r="G128" s="1">
        <v>222.71</v>
      </c>
      <c r="H128" s="1">
        <v>87.96</v>
      </c>
      <c r="I128" s="1">
        <v>1449.25</v>
      </c>
      <c r="J128" s="20">
        <v>105.6</v>
      </c>
      <c r="K128" s="1">
        <v>1.1000000000000001</v>
      </c>
      <c r="L128" s="1">
        <v>106.7</v>
      </c>
      <c r="M128" s="16">
        <v>1.0309278350515463</v>
      </c>
      <c r="N128" s="20">
        <v>0.04</v>
      </c>
      <c r="O128" s="1">
        <v>1.02</v>
      </c>
      <c r="P128" s="1">
        <v>0.98</v>
      </c>
      <c r="Q128" s="1"/>
      <c r="R128" s="16">
        <v>378.78787878787881</v>
      </c>
      <c r="S128" s="16"/>
      <c r="T128" s="16">
        <v>2665</v>
      </c>
      <c r="U128" s="1"/>
      <c r="V128" s="3">
        <f>Table_Query_from_OINTLYP134567891011125934[[#This Row],[GAS]]*1000</f>
        <v>40</v>
      </c>
      <c r="W128" s="3">
        <f>Table_Query_from_OINTLYP134567891011125934[[#This Row],[GAS_LIFT_RATE]]*1000</f>
        <v>980</v>
      </c>
      <c r="X128" s="4"/>
      <c r="Y128" s="4"/>
      <c r="AE128" s="112"/>
      <c r="AF128" s="18"/>
      <c r="AG128" s="18"/>
      <c r="AH128" s="18"/>
      <c r="AI128" s="18"/>
      <c r="AJ128" s="18"/>
      <c r="AK128" s="18"/>
      <c r="AL128" s="18"/>
      <c r="AM128" s="18"/>
      <c r="AN128" s="18"/>
      <c r="AO128" s="18"/>
      <c r="AP128" s="18"/>
      <c r="AQ128" s="18"/>
      <c r="AR128" s="18"/>
    </row>
    <row r="129" spans="2:44" ht="10.5" x14ac:dyDescent="0.2">
      <c r="B129" s="15">
        <v>43248</v>
      </c>
      <c r="C129" s="1" t="s">
        <v>103</v>
      </c>
      <c r="D129" s="1" t="s">
        <v>104</v>
      </c>
      <c r="E129" s="1">
        <v>24</v>
      </c>
      <c r="F129" s="1">
        <v>100</v>
      </c>
      <c r="G129" s="1">
        <v>178</v>
      </c>
      <c r="H129" s="1">
        <v>88</v>
      </c>
      <c r="I129" s="1">
        <v>1442.68</v>
      </c>
      <c r="J129" s="1">
        <v>102.23</v>
      </c>
      <c r="K129" s="1">
        <v>1.03</v>
      </c>
      <c r="L129" s="1">
        <v>103.26</v>
      </c>
      <c r="M129" s="16">
        <v>0.99748208405965522</v>
      </c>
      <c r="N129" s="1">
        <v>4.1000000000000002E-2</v>
      </c>
      <c r="O129" s="1">
        <v>1.1000000000000001</v>
      </c>
      <c r="P129" s="1">
        <v>1.06</v>
      </c>
      <c r="Q129" s="1">
        <v>74</v>
      </c>
      <c r="R129" s="16">
        <v>401.0564413577228</v>
      </c>
      <c r="S129" s="16"/>
      <c r="T129" s="16">
        <v>2518.5365853658536</v>
      </c>
      <c r="U129" s="1"/>
      <c r="V129" s="3">
        <f>Table_Query_from_OINTLYP134567891011125934[[#This Row],[GAS]]*1000</f>
        <v>41</v>
      </c>
      <c r="W129" s="3">
        <f>Table_Query_from_OINTLYP134567891011125934[[#This Row],[GAS_LIFT_RATE]]*1000</f>
        <v>1060</v>
      </c>
      <c r="X129" s="4"/>
      <c r="Y129" s="4"/>
      <c r="AE129" s="112"/>
      <c r="AF129" s="18"/>
      <c r="AG129" s="18"/>
      <c r="AH129" s="18"/>
      <c r="AI129" s="18"/>
      <c r="AJ129" s="18"/>
      <c r="AK129" s="18"/>
      <c r="AL129" s="18"/>
      <c r="AM129" s="18"/>
      <c r="AN129" s="18"/>
      <c r="AO129" s="18"/>
      <c r="AP129" s="18"/>
      <c r="AQ129" s="18"/>
      <c r="AR129" s="18"/>
    </row>
    <row r="130" spans="2:44" ht="10.5" x14ac:dyDescent="0.2">
      <c r="B130" s="15">
        <v>43249</v>
      </c>
      <c r="C130" s="1" t="s">
        <v>103</v>
      </c>
      <c r="D130" s="1" t="s">
        <v>104</v>
      </c>
      <c r="E130" s="1">
        <v>11</v>
      </c>
      <c r="F130" s="1">
        <v>100</v>
      </c>
      <c r="G130" s="1">
        <v>172.26</v>
      </c>
      <c r="H130" s="1">
        <v>90.79</v>
      </c>
      <c r="I130" s="1">
        <v>1379.34</v>
      </c>
      <c r="J130" s="1">
        <v>117.72</v>
      </c>
      <c r="K130" s="1">
        <v>1.19</v>
      </c>
      <c r="L130" s="1">
        <v>118.91</v>
      </c>
      <c r="M130" s="16">
        <v>1.0007568749474391</v>
      </c>
      <c r="N130" s="1">
        <v>4.7E-2</v>
      </c>
      <c r="O130" s="1">
        <v>1.18</v>
      </c>
      <c r="P130" s="1">
        <v>1.1299999999999999</v>
      </c>
      <c r="Q130" s="1">
        <v>70</v>
      </c>
      <c r="R130" s="16">
        <v>399.25246347264698</v>
      </c>
      <c r="S130" s="16"/>
      <c r="T130" s="16">
        <v>2530</v>
      </c>
      <c r="U130" s="1"/>
      <c r="V130" s="3">
        <f>Table_Query_from_OINTLYP134567891011125934[[#This Row],[GAS]]*1000</f>
        <v>47</v>
      </c>
      <c r="W130" s="3">
        <f>Table_Query_from_OINTLYP134567891011125934[[#This Row],[GAS_LIFT_RATE]]*1000</f>
        <v>1130</v>
      </c>
      <c r="X130" s="4"/>
      <c r="Y130" s="4"/>
      <c r="AE130" s="112"/>
      <c r="AF130" s="18"/>
      <c r="AG130" s="18"/>
      <c r="AH130" s="18"/>
      <c r="AI130" s="18"/>
      <c r="AJ130" s="18"/>
      <c r="AK130" s="18"/>
      <c r="AL130" s="18"/>
      <c r="AM130" s="18"/>
      <c r="AN130" s="18"/>
      <c r="AO130" s="18"/>
      <c r="AP130" s="18"/>
      <c r="AQ130" s="18"/>
      <c r="AR130" s="18"/>
    </row>
    <row r="131" spans="2:44" ht="10.5" x14ac:dyDescent="0.2">
      <c r="B131" s="15">
        <v>43258</v>
      </c>
      <c r="C131" s="1" t="s">
        <v>103</v>
      </c>
      <c r="D131" s="1" t="s">
        <v>104</v>
      </c>
      <c r="E131" s="1">
        <v>50</v>
      </c>
      <c r="F131" s="1">
        <v>100</v>
      </c>
      <c r="G131" s="1">
        <v>193.9</v>
      </c>
      <c r="H131" s="1">
        <v>90.28</v>
      </c>
      <c r="I131" s="1">
        <v>1260.4000000000001</v>
      </c>
      <c r="J131" s="1">
        <v>105.1</v>
      </c>
      <c r="K131" s="1">
        <v>1.1000000000000001</v>
      </c>
      <c r="L131" s="1">
        <v>106.2</v>
      </c>
      <c r="M131" s="16">
        <v>1.0357815442561205</v>
      </c>
      <c r="N131" s="1">
        <v>0.04</v>
      </c>
      <c r="O131" s="1">
        <v>4.3970000000000002</v>
      </c>
      <c r="P131" s="1">
        <v>4.3499999999999996</v>
      </c>
      <c r="Q131" s="1"/>
      <c r="R131" s="16">
        <v>380.58991436726927</v>
      </c>
      <c r="S131" s="16"/>
      <c r="T131" s="16">
        <v>2655.05</v>
      </c>
      <c r="U131" s="1"/>
      <c r="V131" s="3">
        <f>Table_Query_from_OINTLYP134567891011125934[[#This Row],[GAS]]*1000</f>
        <v>40</v>
      </c>
      <c r="W131" s="3">
        <f>Table_Query_from_OINTLYP134567891011125934[[#This Row],[GAS_LIFT_RATE]]*1000</f>
        <v>4350</v>
      </c>
      <c r="X131" s="4"/>
      <c r="Y131" s="4"/>
      <c r="AE131" s="112"/>
      <c r="AF131" s="18"/>
      <c r="AG131" s="18"/>
      <c r="AH131" s="18"/>
      <c r="AI131" s="18"/>
      <c r="AJ131" s="18"/>
      <c r="AK131" s="18"/>
      <c r="AL131" s="18"/>
      <c r="AM131" s="18"/>
      <c r="AN131" s="18"/>
      <c r="AO131" s="18"/>
      <c r="AP131" s="18"/>
      <c r="AQ131" s="18"/>
      <c r="AR131" s="18"/>
    </row>
    <row r="132" spans="2:44" ht="10.5" x14ac:dyDescent="0.2">
      <c r="B132" s="15">
        <v>43279</v>
      </c>
      <c r="C132" s="1" t="s">
        <v>103</v>
      </c>
      <c r="D132" s="1" t="s">
        <v>104</v>
      </c>
      <c r="E132" s="1">
        <v>19.5</v>
      </c>
      <c r="F132" s="1">
        <v>100</v>
      </c>
      <c r="G132" s="1">
        <v>185.88</v>
      </c>
      <c r="H132" s="1">
        <v>96.22</v>
      </c>
      <c r="I132" s="1">
        <v>1210</v>
      </c>
      <c r="J132" s="1">
        <v>101.1</v>
      </c>
      <c r="K132" s="1">
        <v>1</v>
      </c>
      <c r="L132" s="1">
        <v>102.1</v>
      </c>
      <c r="M132" s="16">
        <v>0.97943192948090108</v>
      </c>
      <c r="N132" s="1">
        <v>0.04</v>
      </c>
      <c r="O132" s="1">
        <v>3.88</v>
      </c>
      <c r="P132" s="1">
        <v>3.84</v>
      </c>
      <c r="Q132" s="1"/>
      <c r="R132" s="16">
        <v>395.64787339268054</v>
      </c>
      <c r="S132" s="16"/>
      <c r="T132" s="16">
        <v>2552.4749999999999</v>
      </c>
      <c r="U132" s="1"/>
      <c r="V132" s="3">
        <f>Table_Query_from_OINTLYP134567891011125934[[#This Row],[GAS]]*1000</f>
        <v>40</v>
      </c>
      <c r="W132" s="3">
        <f>Table_Query_from_OINTLYP134567891011125934[[#This Row],[GAS_LIFT_RATE]]*1000</f>
        <v>3840</v>
      </c>
      <c r="X132" s="4"/>
      <c r="Y132" s="4"/>
      <c r="AE132" s="112"/>
      <c r="AF132" s="18"/>
      <c r="AG132" s="18"/>
      <c r="AH132" s="18"/>
      <c r="AI132" s="18"/>
      <c r="AJ132" s="18"/>
      <c r="AK132" s="18"/>
      <c r="AL132" s="18"/>
      <c r="AM132" s="18"/>
      <c r="AN132" s="18"/>
      <c r="AO132" s="18"/>
      <c r="AP132" s="18"/>
      <c r="AQ132" s="18"/>
      <c r="AR132" s="18"/>
    </row>
    <row r="133" spans="2:44" ht="10.5" x14ac:dyDescent="0.2">
      <c r="B133" s="15">
        <v>43280</v>
      </c>
      <c r="C133" s="1" t="s">
        <v>103</v>
      </c>
      <c r="D133" s="1" t="s">
        <v>104</v>
      </c>
      <c r="E133" s="1">
        <v>24</v>
      </c>
      <c r="F133" s="1">
        <v>100</v>
      </c>
      <c r="G133" s="1">
        <v>185.83</v>
      </c>
      <c r="H133" s="1">
        <v>95.32</v>
      </c>
      <c r="I133" s="1">
        <v>967.75</v>
      </c>
      <c r="J133" s="1">
        <v>122.6</v>
      </c>
      <c r="K133" s="1">
        <v>1.2</v>
      </c>
      <c r="L133" s="1">
        <v>123.8</v>
      </c>
      <c r="M133" s="16">
        <v>0.96930533117932149</v>
      </c>
      <c r="N133" s="1">
        <v>0.05</v>
      </c>
      <c r="O133" s="1">
        <v>2.6</v>
      </c>
      <c r="P133" s="1">
        <v>2.5499999999999998</v>
      </c>
      <c r="Q133" s="1"/>
      <c r="R133" s="16">
        <v>407.83034257748778</v>
      </c>
      <c r="S133" s="16"/>
      <c r="T133" s="16">
        <v>2478</v>
      </c>
      <c r="U133" s="1"/>
      <c r="V133" s="3">
        <f>Table_Query_from_OINTLYP134567891011125934[[#This Row],[GAS]]*1000</f>
        <v>50</v>
      </c>
      <c r="W133" s="3">
        <f>Table_Query_from_OINTLYP134567891011125934[[#This Row],[GAS_LIFT_RATE]]*1000</f>
        <v>2550</v>
      </c>
      <c r="X133" s="4"/>
      <c r="Y133" s="4"/>
      <c r="AE133" s="112"/>
      <c r="AF133" s="18"/>
      <c r="AG133" s="18"/>
      <c r="AH133" s="18"/>
      <c r="AI133" s="18"/>
      <c r="AJ133" s="18"/>
      <c r="AK133" s="18"/>
      <c r="AL133" s="18"/>
      <c r="AM133" s="18"/>
      <c r="AN133" s="18"/>
      <c r="AO133" s="18"/>
      <c r="AP133" s="18"/>
      <c r="AQ133" s="18"/>
      <c r="AR133" s="18"/>
    </row>
    <row r="134" spans="2:44" ht="10.5" x14ac:dyDescent="0.2">
      <c r="B134" s="15">
        <v>43292</v>
      </c>
      <c r="C134" s="1" t="s">
        <v>103</v>
      </c>
      <c r="D134" s="1" t="s">
        <v>104</v>
      </c>
      <c r="E134" s="1">
        <v>2</v>
      </c>
      <c r="F134" s="1">
        <v>100</v>
      </c>
      <c r="G134" s="1">
        <v>196.3</v>
      </c>
      <c r="H134" s="1">
        <v>90</v>
      </c>
      <c r="I134" s="1">
        <v>1515</v>
      </c>
      <c r="J134" s="1">
        <v>0</v>
      </c>
      <c r="K134" s="1">
        <v>0</v>
      </c>
      <c r="L134" s="1">
        <v>0</v>
      </c>
      <c r="M134" s="16">
        <v>0</v>
      </c>
      <c r="N134" s="1">
        <v>0</v>
      </c>
      <c r="O134" s="1">
        <v>0.96</v>
      </c>
      <c r="P134" s="1">
        <v>0.96</v>
      </c>
      <c r="Q134" s="1">
        <v>69</v>
      </c>
      <c r="R134" s="16">
        <v>0</v>
      </c>
      <c r="S134" s="16"/>
      <c r="T134" s="16">
        <v>0</v>
      </c>
      <c r="U134" s="1"/>
      <c r="V134" s="3">
        <f>Table_Query_from_OINTLYP134567891011125934[[#This Row],[GAS]]*1000</f>
        <v>0</v>
      </c>
      <c r="W134" s="3">
        <f>Table_Query_from_OINTLYP134567891011125934[[#This Row],[GAS_LIFT_RATE]]*1000</f>
        <v>960</v>
      </c>
      <c r="X134" s="4"/>
      <c r="Y134" s="4"/>
      <c r="AE134" s="112"/>
      <c r="AF134" s="18"/>
      <c r="AG134" s="18"/>
      <c r="AH134" s="18"/>
      <c r="AI134" s="18"/>
      <c r="AJ134" s="18"/>
      <c r="AK134" s="18"/>
      <c r="AL134" s="18"/>
      <c r="AM134" s="18"/>
      <c r="AN134" s="18"/>
      <c r="AO134" s="18"/>
      <c r="AP134" s="18"/>
      <c r="AQ134" s="18"/>
      <c r="AR134" s="18"/>
    </row>
    <row r="135" spans="2:44" ht="10.5" x14ac:dyDescent="0.2">
      <c r="B135" s="15">
        <v>43295</v>
      </c>
      <c r="C135" s="1" t="s">
        <v>103</v>
      </c>
      <c r="D135" s="1" t="s">
        <v>104</v>
      </c>
      <c r="E135" s="1">
        <v>27</v>
      </c>
      <c r="F135" s="1">
        <v>100</v>
      </c>
      <c r="G135" s="1">
        <v>184</v>
      </c>
      <c r="H135" s="1">
        <v>110</v>
      </c>
      <c r="I135" s="1">
        <v>761</v>
      </c>
      <c r="J135" s="1">
        <v>193.1</v>
      </c>
      <c r="K135" s="1">
        <v>2</v>
      </c>
      <c r="L135" s="1">
        <v>195.1</v>
      </c>
      <c r="M135" s="16">
        <v>1.0251153254741159</v>
      </c>
      <c r="N135" s="1">
        <v>0.08</v>
      </c>
      <c r="O135" s="1">
        <v>2.86</v>
      </c>
      <c r="P135" s="1">
        <v>2.78</v>
      </c>
      <c r="Q135" s="1"/>
      <c r="R135" s="16">
        <v>414.29311237700671</v>
      </c>
      <c r="S135" s="16"/>
      <c r="T135" s="16">
        <v>2437.5</v>
      </c>
      <c r="U135" s="1"/>
      <c r="V135" s="3">
        <f>Table_Query_from_OINTLYP134567891011125934[[#This Row],[GAS]]*1000</f>
        <v>80</v>
      </c>
      <c r="W135" s="3">
        <f>Table_Query_from_OINTLYP134567891011125934[[#This Row],[GAS_LIFT_RATE]]*1000</f>
        <v>2780</v>
      </c>
      <c r="X135" s="4"/>
      <c r="Y135" s="4"/>
      <c r="AE135" s="112"/>
      <c r="AF135" s="18"/>
      <c r="AG135" s="18"/>
      <c r="AH135" s="18"/>
      <c r="AI135" s="18"/>
      <c r="AJ135" s="18"/>
      <c r="AK135" s="18"/>
      <c r="AL135" s="18"/>
      <c r="AM135" s="18"/>
      <c r="AN135" s="18"/>
      <c r="AO135" s="18"/>
      <c r="AP135" s="18"/>
      <c r="AQ135" s="18"/>
      <c r="AR135" s="18"/>
    </row>
    <row r="136" spans="2:44" ht="10.5" x14ac:dyDescent="0.2">
      <c r="B136" s="15">
        <v>43298</v>
      </c>
      <c r="C136" s="1" t="s">
        <v>103</v>
      </c>
      <c r="D136" s="1" t="s">
        <v>104</v>
      </c>
      <c r="E136" s="1">
        <v>12</v>
      </c>
      <c r="F136" s="1">
        <v>100</v>
      </c>
      <c r="G136" s="1">
        <v>181</v>
      </c>
      <c r="H136" s="1">
        <v>100</v>
      </c>
      <c r="I136" s="1">
        <v>929</v>
      </c>
      <c r="J136" s="1">
        <v>134.9</v>
      </c>
      <c r="K136" s="1">
        <v>1.4</v>
      </c>
      <c r="L136" s="1">
        <v>136.30000000000001</v>
      </c>
      <c r="M136" s="16">
        <v>1.0271460014673515</v>
      </c>
      <c r="N136" s="1">
        <v>0.05</v>
      </c>
      <c r="O136" s="1">
        <v>2.41</v>
      </c>
      <c r="P136" s="1">
        <v>2.35</v>
      </c>
      <c r="Q136" s="1"/>
      <c r="R136" s="16">
        <v>370.64492216456637</v>
      </c>
      <c r="S136" s="16"/>
      <c r="T136" s="16">
        <v>2726</v>
      </c>
      <c r="U136" s="1"/>
      <c r="V136" s="3">
        <f>Table_Query_from_OINTLYP134567891011125934[[#This Row],[GAS]]*1000</f>
        <v>50</v>
      </c>
      <c r="W136" s="3">
        <f>Table_Query_from_OINTLYP134567891011125934[[#This Row],[GAS_LIFT_RATE]]*1000</f>
        <v>2350</v>
      </c>
      <c r="X136" s="4"/>
      <c r="Y136" s="4"/>
      <c r="AE136" s="112"/>
      <c r="AF136" s="18"/>
      <c r="AG136" s="18"/>
      <c r="AH136" s="18"/>
      <c r="AI136" s="18"/>
      <c r="AJ136" s="18"/>
      <c r="AK136" s="18"/>
      <c r="AL136" s="18"/>
      <c r="AM136" s="18"/>
      <c r="AN136" s="18"/>
      <c r="AO136" s="18"/>
      <c r="AP136" s="18"/>
      <c r="AQ136" s="18"/>
      <c r="AR136" s="18"/>
    </row>
    <row r="137" spans="2:44" ht="10.5" x14ac:dyDescent="0.2">
      <c r="B137" s="15">
        <v>43310</v>
      </c>
      <c r="C137" s="1" t="s">
        <v>103</v>
      </c>
      <c r="D137" s="1" t="s">
        <v>104</v>
      </c>
      <c r="E137" s="1">
        <v>15</v>
      </c>
      <c r="F137" s="1">
        <v>100</v>
      </c>
      <c r="G137" s="1">
        <v>176.68</v>
      </c>
      <c r="H137" s="1">
        <v>83.94</v>
      </c>
      <c r="I137" s="1">
        <v>1409.58</v>
      </c>
      <c r="J137" s="1">
        <v>62.3</v>
      </c>
      <c r="K137" s="1">
        <v>0.6</v>
      </c>
      <c r="L137" s="1">
        <v>62.9</v>
      </c>
      <c r="M137" s="16">
        <v>0.95389507154213038</v>
      </c>
      <c r="N137" s="1">
        <v>0.02</v>
      </c>
      <c r="O137" s="1">
        <v>0.82</v>
      </c>
      <c r="P137" s="1">
        <v>0.8</v>
      </c>
      <c r="Q137" s="1"/>
      <c r="R137" s="16">
        <v>321.02728731942216</v>
      </c>
      <c r="S137" s="16"/>
      <c r="T137" s="16">
        <v>3150</v>
      </c>
      <c r="U137" s="1"/>
      <c r="V137" s="3">
        <f>Table_Query_from_OINTLYP134567891011125934[[#This Row],[GAS]]*1000</f>
        <v>20</v>
      </c>
      <c r="W137" s="3">
        <f>Table_Query_from_OINTLYP134567891011125934[[#This Row],[GAS_LIFT_RATE]]*1000</f>
        <v>800</v>
      </c>
      <c r="X137" s="4"/>
      <c r="Y137" s="4"/>
      <c r="AE137" s="112"/>
      <c r="AF137" s="18"/>
      <c r="AG137" s="18"/>
      <c r="AH137" s="18"/>
      <c r="AI137" s="18"/>
      <c r="AJ137" s="18"/>
      <c r="AK137" s="18"/>
      <c r="AL137" s="18"/>
      <c r="AM137" s="18"/>
      <c r="AN137" s="18"/>
      <c r="AO137" s="18"/>
      <c r="AP137" s="18"/>
      <c r="AQ137" s="18"/>
      <c r="AR137" s="18"/>
    </row>
    <row r="138" spans="2:44" ht="10.5" x14ac:dyDescent="0.2">
      <c r="B138" s="15">
        <v>43325</v>
      </c>
      <c r="C138" s="1" t="s">
        <v>103</v>
      </c>
      <c r="D138" s="1" t="s">
        <v>104</v>
      </c>
      <c r="E138" s="1">
        <v>48</v>
      </c>
      <c r="F138" s="1">
        <v>100</v>
      </c>
      <c r="G138" s="1">
        <v>230.2</v>
      </c>
      <c r="H138" s="1">
        <v>89.28</v>
      </c>
      <c r="I138" s="1">
        <v>1108</v>
      </c>
      <c r="J138" s="1">
        <v>126.12</v>
      </c>
      <c r="K138" s="1">
        <v>6.2</v>
      </c>
      <c r="L138" s="1">
        <v>132.32</v>
      </c>
      <c r="M138" s="16">
        <v>4.6856106408706166</v>
      </c>
      <c r="N138" s="1">
        <v>0.87</v>
      </c>
      <c r="O138" s="1">
        <v>0.87</v>
      </c>
      <c r="P138" s="1">
        <v>0</v>
      </c>
      <c r="Q138" s="1"/>
      <c r="R138" s="16">
        <v>6898.1921979067556</v>
      </c>
      <c r="S138" s="16"/>
      <c r="T138" s="16">
        <v>152.09195402298852</v>
      </c>
      <c r="U138" s="1"/>
      <c r="V138" s="3">
        <f>Table_Query_from_OINTLYP134567891011125934[[#This Row],[GAS]]*1000</f>
        <v>870</v>
      </c>
      <c r="W138" s="3">
        <f>Table_Query_from_OINTLYP134567891011125934[[#This Row],[GAS_LIFT_RATE]]*1000</f>
        <v>0</v>
      </c>
      <c r="X138" s="4"/>
      <c r="Y138" s="4"/>
      <c r="AE138" s="112"/>
      <c r="AF138" s="18"/>
      <c r="AG138" s="18"/>
      <c r="AH138" s="18"/>
      <c r="AI138" s="18"/>
      <c r="AJ138" s="18"/>
      <c r="AK138" s="18"/>
      <c r="AL138" s="18"/>
      <c r="AM138" s="18"/>
      <c r="AN138" s="18"/>
      <c r="AO138" s="18"/>
      <c r="AP138" s="18"/>
      <c r="AQ138" s="18"/>
      <c r="AR138" s="18"/>
    </row>
    <row r="139" spans="2:44" ht="10.5" x14ac:dyDescent="0.2">
      <c r="B139" s="15">
        <v>43325</v>
      </c>
      <c r="C139" s="1" t="s">
        <v>103</v>
      </c>
      <c r="D139" s="1" t="s">
        <v>104</v>
      </c>
      <c r="E139" s="1">
        <v>50</v>
      </c>
      <c r="F139" s="1">
        <v>100</v>
      </c>
      <c r="G139" s="1">
        <v>232.11</v>
      </c>
      <c r="H139" s="1">
        <v>88.31</v>
      </c>
      <c r="I139" s="1">
        <v>1101.55</v>
      </c>
      <c r="J139" s="1">
        <v>104.43</v>
      </c>
      <c r="K139" s="1">
        <v>4.3499999999999996</v>
      </c>
      <c r="L139" s="1">
        <v>108.78</v>
      </c>
      <c r="M139" s="16">
        <v>3.9988968560397131</v>
      </c>
      <c r="N139" s="1">
        <v>0.83</v>
      </c>
      <c r="O139" s="1">
        <v>0.83</v>
      </c>
      <c r="P139" s="1">
        <v>0</v>
      </c>
      <c r="Q139" s="1">
        <v>0</v>
      </c>
      <c r="R139" s="16">
        <v>7947.9076893612946</v>
      </c>
      <c r="S139" s="16"/>
      <c r="T139" s="16">
        <v>131.06024096385542</v>
      </c>
      <c r="U139" s="1"/>
      <c r="V139" s="3">
        <f>Table_Query_from_OINTLYP134567891011125934[[#This Row],[GAS]]*1000</f>
        <v>830</v>
      </c>
      <c r="W139" s="3">
        <f>Table_Query_from_OINTLYP134567891011125934[[#This Row],[GAS_LIFT_RATE]]*1000</f>
        <v>0</v>
      </c>
      <c r="X139" s="4"/>
      <c r="Y139" s="4"/>
      <c r="AE139" s="112"/>
      <c r="AF139" s="18"/>
      <c r="AG139" s="18"/>
      <c r="AH139" s="18"/>
      <c r="AI139" s="18"/>
      <c r="AJ139" s="18"/>
      <c r="AK139" s="18"/>
      <c r="AL139" s="18"/>
      <c r="AM139" s="18"/>
      <c r="AN139" s="18"/>
      <c r="AO139" s="18"/>
      <c r="AP139" s="18"/>
      <c r="AQ139" s="18"/>
      <c r="AR139" s="18"/>
    </row>
    <row r="140" spans="2:44" ht="10.5" x14ac:dyDescent="0.2">
      <c r="B140" s="15">
        <v>43328</v>
      </c>
      <c r="C140" s="1" t="s">
        <v>103</v>
      </c>
      <c r="D140" s="1" t="s">
        <v>104</v>
      </c>
      <c r="E140" s="1">
        <v>48</v>
      </c>
      <c r="F140" s="1">
        <v>100</v>
      </c>
      <c r="G140" s="1">
        <v>237.5</v>
      </c>
      <c r="H140" s="1">
        <v>87</v>
      </c>
      <c r="I140" s="1">
        <v>1452</v>
      </c>
      <c r="J140" s="1">
        <v>96.49</v>
      </c>
      <c r="K140" s="1">
        <v>4.82</v>
      </c>
      <c r="L140" s="1">
        <v>101.31</v>
      </c>
      <c r="M140" s="16">
        <v>4.7576744645148557</v>
      </c>
      <c r="N140" s="1">
        <v>0.04</v>
      </c>
      <c r="O140" s="1">
        <v>1.196</v>
      </c>
      <c r="P140" s="1">
        <v>1.157</v>
      </c>
      <c r="Q140" s="1"/>
      <c r="R140" s="16">
        <v>414.55073064566278</v>
      </c>
      <c r="S140" s="16"/>
      <c r="T140" s="16">
        <v>2532.75</v>
      </c>
      <c r="U140" s="1"/>
      <c r="V140" s="3">
        <f>Table_Query_from_OINTLYP134567891011125934[[#This Row],[GAS]]*1000</f>
        <v>40</v>
      </c>
      <c r="W140" s="3">
        <f>Table_Query_from_OINTLYP134567891011125934[[#This Row],[GAS_LIFT_RATE]]*1000</f>
        <v>1157</v>
      </c>
      <c r="X140" s="4"/>
      <c r="Y140" s="4"/>
      <c r="AE140" s="112"/>
      <c r="AF140" s="18"/>
      <c r="AG140" s="18"/>
      <c r="AH140" s="18"/>
      <c r="AI140" s="18"/>
      <c r="AJ140" s="18"/>
      <c r="AK140" s="18"/>
      <c r="AL140" s="18"/>
      <c r="AM140" s="18"/>
      <c r="AN140" s="18"/>
      <c r="AO140" s="18"/>
      <c r="AP140" s="18"/>
      <c r="AQ140" s="18"/>
      <c r="AR140" s="18"/>
    </row>
    <row r="141" spans="2:44" ht="10.5" x14ac:dyDescent="0.2">
      <c r="B141" s="15">
        <v>43347</v>
      </c>
      <c r="C141" s="1" t="s">
        <v>103</v>
      </c>
      <c r="D141" s="1" t="s">
        <v>104</v>
      </c>
      <c r="E141" s="1">
        <v>48</v>
      </c>
      <c r="F141" s="1">
        <v>100</v>
      </c>
      <c r="G141" s="1">
        <v>201.45</v>
      </c>
      <c r="H141" s="1">
        <v>94.58</v>
      </c>
      <c r="I141" s="1">
        <v>1085.4000000000001</v>
      </c>
      <c r="J141" s="1">
        <v>102.7</v>
      </c>
      <c r="K141" s="1">
        <v>4.3</v>
      </c>
      <c r="L141" s="1">
        <v>107</v>
      </c>
      <c r="M141" s="16">
        <v>4.018691588785047</v>
      </c>
      <c r="N141" s="1">
        <v>0.04</v>
      </c>
      <c r="O141" s="1">
        <v>2.31</v>
      </c>
      <c r="P141" s="1">
        <v>2.27</v>
      </c>
      <c r="Q141" s="1"/>
      <c r="R141" s="16">
        <v>389.48393378773125</v>
      </c>
      <c r="S141" s="16"/>
      <c r="T141" s="16">
        <v>1660</v>
      </c>
      <c r="U141" s="1"/>
      <c r="V141" s="3">
        <f>Table_Query_from_OINTLYP134567891011125934[[#This Row],[GAS]]*1000</f>
        <v>40</v>
      </c>
      <c r="W141" s="3">
        <f>Table_Query_from_OINTLYP134567891011125934[[#This Row],[GAS_LIFT_RATE]]*1000</f>
        <v>2270</v>
      </c>
      <c r="X141" s="4"/>
      <c r="Y141" s="4"/>
      <c r="AE141" s="112"/>
      <c r="AF141" s="18"/>
      <c r="AG141" s="18"/>
      <c r="AH141" s="18"/>
      <c r="AI141" s="18"/>
      <c r="AJ141" s="18"/>
      <c r="AK141" s="18"/>
      <c r="AL141" s="18"/>
      <c r="AM141" s="18"/>
      <c r="AN141" s="18"/>
      <c r="AO141" s="18"/>
      <c r="AP141" s="18"/>
      <c r="AQ141" s="18"/>
      <c r="AR141" s="18"/>
    </row>
    <row r="142" spans="2:44" ht="10.5" x14ac:dyDescent="0.2">
      <c r="B142" s="15">
        <v>43359</v>
      </c>
      <c r="C142" s="1" t="s">
        <v>103</v>
      </c>
      <c r="D142" s="1" t="s">
        <v>104</v>
      </c>
      <c r="E142" s="1">
        <v>24.5</v>
      </c>
      <c r="F142" s="1">
        <v>100</v>
      </c>
      <c r="G142" s="1">
        <v>183.59</v>
      </c>
      <c r="H142" s="1">
        <v>91.76</v>
      </c>
      <c r="I142" s="1">
        <v>1363</v>
      </c>
      <c r="J142" s="1">
        <v>62.9</v>
      </c>
      <c r="K142" s="1">
        <v>2.6</v>
      </c>
      <c r="L142" s="1">
        <v>65.5</v>
      </c>
      <c r="M142" s="16">
        <v>3.9694656488549618</v>
      </c>
      <c r="N142" s="1">
        <v>0.03</v>
      </c>
      <c r="O142" s="1">
        <v>1.39</v>
      </c>
      <c r="P142" s="1">
        <v>1.36</v>
      </c>
      <c r="Q142" s="1"/>
      <c r="R142" s="16">
        <v>476.94753577106519</v>
      </c>
      <c r="S142" s="16"/>
      <c r="T142" s="16">
        <v>2183.3333333333335</v>
      </c>
      <c r="U142" s="1"/>
      <c r="V142" s="3">
        <f>Table_Query_from_OINTLYP134567891011125934[[#This Row],[GAS]]*1000</f>
        <v>30</v>
      </c>
      <c r="W142" s="3">
        <f>Table_Query_from_OINTLYP134567891011125934[[#This Row],[GAS_LIFT_RATE]]*1000</f>
        <v>1360</v>
      </c>
      <c r="X142" s="4"/>
      <c r="Y142" s="4"/>
      <c r="AE142" s="112"/>
      <c r="AF142" s="18"/>
      <c r="AG142" s="18"/>
      <c r="AH142" s="18"/>
      <c r="AI142" s="18"/>
      <c r="AJ142" s="18"/>
      <c r="AK142" s="18"/>
      <c r="AL142" s="18"/>
      <c r="AM142" s="18"/>
      <c r="AN142" s="18"/>
      <c r="AO142" s="18"/>
      <c r="AP142" s="18"/>
      <c r="AQ142" s="18"/>
      <c r="AR142" s="18"/>
    </row>
    <row r="143" spans="2:44" ht="10.5" x14ac:dyDescent="0.2">
      <c r="B143" s="15">
        <v>43362</v>
      </c>
      <c r="C143" s="1" t="s">
        <v>103</v>
      </c>
      <c r="D143" s="1" t="s">
        <v>104</v>
      </c>
      <c r="E143" s="1">
        <v>54</v>
      </c>
      <c r="F143" s="1">
        <v>100</v>
      </c>
      <c r="G143" s="1">
        <v>184</v>
      </c>
      <c r="H143" s="1">
        <v>89</v>
      </c>
      <c r="I143" s="1">
        <v>904</v>
      </c>
      <c r="J143" s="1">
        <v>63.7</v>
      </c>
      <c r="K143" s="1">
        <v>2.7</v>
      </c>
      <c r="L143" s="1">
        <v>66.400000000000006</v>
      </c>
      <c r="M143" s="16">
        <v>4.0662650602409638</v>
      </c>
      <c r="N143" s="1">
        <v>0.96</v>
      </c>
      <c r="O143" s="1">
        <v>0.96</v>
      </c>
      <c r="P143" s="1">
        <v>0</v>
      </c>
      <c r="Q143" s="1">
        <v>0</v>
      </c>
      <c r="R143" s="16">
        <v>15070.643642072213</v>
      </c>
      <c r="S143" s="16"/>
      <c r="T143" s="16">
        <v>69.166666666666671</v>
      </c>
      <c r="U143" s="1"/>
      <c r="V143" s="3">
        <f>Table_Query_from_OINTLYP134567891011125934[[#This Row],[GAS]]*1000</f>
        <v>960</v>
      </c>
      <c r="W143" s="3">
        <f>Table_Query_from_OINTLYP134567891011125934[[#This Row],[GAS_LIFT_RATE]]*1000</f>
        <v>0</v>
      </c>
      <c r="X143" s="4"/>
      <c r="Y143" s="4"/>
      <c r="AE143" s="112"/>
      <c r="AF143" s="18"/>
      <c r="AG143" s="18"/>
      <c r="AH143" s="18"/>
      <c r="AI143" s="18"/>
      <c r="AJ143" s="18"/>
      <c r="AK143" s="18"/>
      <c r="AL143" s="18"/>
      <c r="AM143" s="18"/>
      <c r="AN143" s="18"/>
      <c r="AO143" s="18"/>
      <c r="AP143" s="18"/>
      <c r="AQ143" s="18"/>
      <c r="AR143" s="18"/>
    </row>
    <row r="144" spans="2:44" ht="10.5" x14ac:dyDescent="0.2">
      <c r="B144" s="15">
        <v>43386</v>
      </c>
      <c r="C144" s="1" t="s">
        <v>103</v>
      </c>
      <c r="D144" s="1" t="s">
        <v>104</v>
      </c>
      <c r="E144" s="1">
        <v>21</v>
      </c>
      <c r="F144" s="1">
        <v>100</v>
      </c>
      <c r="G144" s="1">
        <v>183</v>
      </c>
      <c r="H144" s="1">
        <v>80</v>
      </c>
      <c r="I144" s="1">
        <v>1459</v>
      </c>
      <c r="J144" s="1">
        <v>18.97</v>
      </c>
      <c r="K144" s="1">
        <v>17.510000000000002</v>
      </c>
      <c r="L144" s="1">
        <v>36.479999999999997</v>
      </c>
      <c r="M144" s="16">
        <v>47.998903508771932</v>
      </c>
      <c r="N144" s="1">
        <v>0.6</v>
      </c>
      <c r="O144" s="1">
        <v>0.74</v>
      </c>
      <c r="P144" s="1">
        <v>0.14000000000000001</v>
      </c>
      <c r="Q144" s="1">
        <v>68</v>
      </c>
      <c r="R144" s="16">
        <v>31628.887717448604</v>
      </c>
      <c r="S144" s="16"/>
      <c r="T144" s="16">
        <v>60.8</v>
      </c>
      <c r="U144" s="1"/>
      <c r="V144" s="3">
        <f>Table_Query_from_OINTLYP134567891011125934[[#This Row],[GAS]]*1000</f>
        <v>600</v>
      </c>
      <c r="W144" s="3">
        <f>Table_Query_from_OINTLYP134567891011125934[[#This Row],[GAS_LIFT_RATE]]*1000</f>
        <v>140</v>
      </c>
      <c r="X144" s="4"/>
      <c r="Y144" s="4"/>
      <c r="AE144" s="112"/>
      <c r="AF144" s="18"/>
      <c r="AG144" s="18"/>
      <c r="AH144" s="18"/>
      <c r="AI144" s="18"/>
      <c r="AJ144" s="18"/>
      <c r="AK144" s="18"/>
      <c r="AL144" s="18"/>
      <c r="AM144" s="18"/>
      <c r="AN144" s="18"/>
      <c r="AO144" s="18"/>
      <c r="AP144" s="18"/>
      <c r="AQ144" s="18"/>
      <c r="AR144" s="18"/>
    </row>
    <row r="145" spans="2:58" ht="10.5" x14ac:dyDescent="0.2">
      <c r="B145" s="15">
        <v>43408</v>
      </c>
      <c r="C145" s="1" t="s">
        <v>103</v>
      </c>
      <c r="D145" s="1" t="s">
        <v>104</v>
      </c>
      <c r="E145" s="1">
        <v>24</v>
      </c>
      <c r="F145" s="1">
        <v>100</v>
      </c>
      <c r="G145" s="1">
        <v>200.73</v>
      </c>
      <c r="H145" s="1">
        <v>94.24</v>
      </c>
      <c r="I145" s="1">
        <v>1238.42</v>
      </c>
      <c r="J145" s="1">
        <v>109</v>
      </c>
      <c r="K145" s="1">
        <v>19.2</v>
      </c>
      <c r="L145" s="1">
        <v>128.19999999999999</v>
      </c>
      <c r="M145" s="16">
        <v>14.976599063962558</v>
      </c>
      <c r="N145" s="1">
        <v>0.11</v>
      </c>
      <c r="O145" s="1">
        <v>5.0999999999999996</v>
      </c>
      <c r="P145" s="1">
        <v>4.99</v>
      </c>
      <c r="Q145" s="1"/>
      <c r="R145" s="16">
        <v>1009.1743119266055</v>
      </c>
      <c r="S145" s="16"/>
      <c r="T145" s="16">
        <v>1138.3636363636363</v>
      </c>
      <c r="U145" s="1"/>
      <c r="V145" s="3">
        <f>Table_Query_from_OINTLYP134567891011125934[[#This Row],[GAS]]*1000</f>
        <v>110</v>
      </c>
      <c r="W145" s="3">
        <f>Table_Query_from_OINTLYP134567891011125934[[#This Row],[GAS_LIFT_RATE]]*1000</f>
        <v>4990</v>
      </c>
      <c r="X145" s="4"/>
      <c r="Y145" s="4"/>
      <c r="AE145" s="112"/>
      <c r="AF145" s="18"/>
      <c r="AG145" s="18"/>
      <c r="AH145" s="18"/>
      <c r="AI145" s="18"/>
      <c r="AJ145" s="18"/>
      <c r="AK145" s="18"/>
      <c r="AL145" s="18"/>
      <c r="AM145" s="18"/>
      <c r="AN145" s="18"/>
      <c r="AO145" s="18"/>
      <c r="AP145" s="18"/>
      <c r="AQ145" s="18"/>
      <c r="AR145" s="18"/>
    </row>
    <row r="146" spans="2:58" ht="10.5" x14ac:dyDescent="0.2">
      <c r="B146" s="15">
        <v>43414</v>
      </c>
      <c r="C146" s="1" t="s">
        <v>103</v>
      </c>
      <c r="D146" s="1" t="s">
        <v>104</v>
      </c>
      <c r="E146" s="1">
        <v>25</v>
      </c>
      <c r="F146" s="1">
        <v>100</v>
      </c>
      <c r="G146" s="1">
        <v>202.57</v>
      </c>
      <c r="H146" s="1">
        <v>102</v>
      </c>
      <c r="I146" s="1">
        <v>696</v>
      </c>
      <c r="J146" s="1">
        <v>74</v>
      </c>
      <c r="K146" s="1">
        <v>111</v>
      </c>
      <c r="L146" s="1">
        <v>185</v>
      </c>
      <c r="M146" s="16">
        <v>60</v>
      </c>
      <c r="N146" s="1">
        <v>1.31</v>
      </c>
      <c r="O146" s="1">
        <v>1.31</v>
      </c>
      <c r="P146" s="1">
        <v>0</v>
      </c>
      <c r="Q146" s="1">
        <v>0</v>
      </c>
      <c r="R146" s="16">
        <v>17702.702702702703</v>
      </c>
      <c r="S146" s="16"/>
      <c r="T146" s="16">
        <v>141.22137404580153</v>
      </c>
      <c r="U146" s="1"/>
      <c r="V146" s="3">
        <f>Table_Query_from_OINTLYP134567891011125934[[#This Row],[GAS]]*1000</f>
        <v>1310</v>
      </c>
      <c r="W146" s="3">
        <f>Table_Query_from_OINTLYP134567891011125934[[#This Row],[GAS_LIFT_RATE]]*1000</f>
        <v>0</v>
      </c>
      <c r="X146" s="4"/>
      <c r="Y146" s="4"/>
      <c r="AE146" s="112"/>
      <c r="AF146" s="18"/>
      <c r="AG146" s="18"/>
      <c r="AH146" s="18"/>
      <c r="AI146" s="18"/>
      <c r="AJ146" s="18"/>
      <c r="AK146" s="18"/>
      <c r="AL146" s="18"/>
      <c r="AM146" s="18"/>
      <c r="AN146" s="18"/>
      <c r="AO146" s="18"/>
      <c r="AP146" s="18"/>
      <c r="AQ146" s="18"/>
      <c r="AR146" s="18"/>
    </row>
    <row r="147" spans="2:58" ht="10.5" x14ac:dyDescent="0.2">
      <c r="B147" s="15">
        <v>43415</v>
      </c>
      <c r="C147" s="1" t="s">
        <v>103</v>
      </c>
      <c r="D147" s="1" t="s">
        <v>104</v>
      </c>
      <c r="E147" s="1">
        <v>24</v>
      </c>
      <c r="F147" s="1">
        <v>100</v>
      </c>
      <c r="G147" s="1">
        <v>206</v>
      </c>
      <c r="H147" s="1">
        <v>92</v>
      </c>
      <c r="I147" s="1">
        <v>1581</v>
      </c>
      <c r="J147" s="1">
        <v>53.6</v>
      </c>
      <c r="K147" s="1">
        <v>80.400000000000006</v>
      </c>
      <c r="L147" s="1">
        <v>134</v>
      </c>
      <c r="M147" s="16">
        <v>60</v>
      </c>
      <c r="N147" s="1">
        <v>0.05</v>
      </c>
      <c r="O147" s="1">
        <v>6.27</v>
      </c>
      <c r="P147" s="1">
        <v>6.22</v>
      </c>
      <c r="Q147" s="1"/>
      <c r="R147" s="16">
        <v>932.83582089552237</v>
      </c>
      <c r="S147" s="16"/>
      <c r="T147" s="16">
        <v>2680</v>
      </c>
      <c r="U147" s="1"/>
      <c r="V147" s="3">
        <f>Table_Query_from_OINTLYP134567891011125934[[#This Row],[GAS]]*1000</f>
        <v>50</v>
      </c>
      <c r="W147" s="3">
        <f>Table_Query_from_OINTLYP134567891011125934[[#This Row],[GAS_LIFT_RATE]]*1000</f>
        <v>6220</v>
      </c>
      <c r="X147" s="4"/>
      <c r="Y147" s="4"/>
      <c r="AE147" s="112"/>
      <c r="AF147" s="18"/>
      <c r="AG147" s="18"/>
      <c r="AH147" s="18"/>
      <c r="AI147" s="18"/>
      <c r="AJ147" s="18"/>
      <c r="AK147" s="18"/>
      <c r="AL147" s="18"/>
      <c r="AM147" s="18"/>
      <c r="AN147" s="18"/>
      <c r="AO147" s="18"/>
      <c r="AP147" s="18"/>
      <c r="AQ147" s="18"/>
      <c r="AR147" s="18"/>
    </row>
    <row r="148" spans="2:58" ht="10.5" x14ac:dyDescent="0.2">
      <c r="B148" s="27">
        <v>43415</v>
      </c>
      <c r="C148" s="1" t="s">
        <v>103</v>
      </c>
      <c r="D148" s="1" t="s">
        <v>104</v>
      </c>
      <c r="E148" s="20">
        <v>12</v>
      </c>
      <c r="F148" s="20">
        <v>100</v>
      </c>
      <c r="G148" s="20">
        <v>203</v>
      </c>
      <c r="H148" s="20">
        <v>101</v>
      </c>
      <c r="I148" s="20">
        <v>915</v>
      </c>
      <c r="J148" s="20">
        <v>152.19999999999999</v>
      </c>
      <c r="K148" s="20">
        <v>26.9</v>
      </c>
      <c r="L148" s="20">
        <v>179.1</v>
      </c>
      <c r="M148" s="19">
        <v>15.019542155220547</v>
      </c>
      <c r="N148" s="20">
        <v>0.15</v>
      </c>
      <c r="O148" s="20">
        <v>3.85</v>
      </c>
      <c r="P148" s="20">
        <v>3.7</v>
      </c>
      <c r="Q148" s="20"/>
      <c r="R148" s="19">
        <v>985.54533508541397</v>
      </c>
      <c r="S148" s="19"/>
      <c r="T148" s="19">
        <v>1194</v>
      </c>
      <c r="U148" s="20"/>
      <c r="V148" s="3">
        <f>Table_Query_from_OINTLYP134567891011125934[[#This Row],[GAS]]*1000</f>
        <v>150</v>
      </c>
      <c r="W148" s="3">
        <f>Table_Query_from_OINTLYP134567891011125934[[#This Row],[GAS_LIFT_RATE]]*1000</f>
        <v>3700</v>
      </c>
      <c r="X148" s="4"/>
      <c r="Y148" s="4"/>
      <c r="AE148" s="112"/>
      <c r="AF148" s="18"/>
      <c r="AG148" s="18"/>
      <c r="AH148" s="18"/>
      <c r="AI148" s="18"/>
      <c r="AJ148" s="18"/>
      <c r="AK148" s="18"/>
      <c r="AL148" s="18"/>
      <c r="AM148" s="18"/>
      <c r="AN148" s="18"/>
      <c r="AO148" s="18"/>
      <c r="AP148" s="18"/>
      <c r="AQ148" s="18"/>
      <c r="AR148" s="18"/>
    </row>
    <row r="149" spans="2:58" ht="10.5" x14ac:dyDescent="0.2">
      <c r="B149" s="15">
        <v>43427</v>
      </c>
      <c r="C149" s="1" t="s">
        <v>103</v>
      </c>
      <c r="D149" s="1" t="s">
        <v>104</v>
      </c>
      <c r="E149" s="1">
        <v>27.3</v>
      </c>
      <c r="F149" s="1">
        <v>100</v>
      </c>
      <c r="G149" s="1">
        <v>208.51</v>
      </c>
      <c r="H149" s="1">
        <v>94.81</v>
      </c>
      <c r="I149" s="1">
        <v>1187.73</v>
      </c>
      <c r="J149" s="1">
        <v>99.7</v>
      </c>
      <c r="K149" s="1">
        <v>17.600000000000001</v>
      </c>
      <c r="L149" s="1">
        <v>117.3</v>
      </c>
      <c r="M149" s="16">
        <v>15.004262574595055</v>
      </c>
      <c r="N149" s="1">
        <v>0.1</v>
      </c>
      <c r="O149" s="1">
        <v>1.29</v>
      </c>
      <c r="P149" s="1">
        <v>1.19</v>
      </c>
      <c r="Q149" s="1"/>
      <c r="R149" s="16">
        <v>1003.0090270812437</v>
      </c>
      <c r="S149" s="16"/>
      <c r="T149" s="16">
        <v>1173</v>
      </c>
      <c r="U149" s="1"/>
      <c r="V149" s="3">
        <f>Table_Query_from_OINTLYP134567891011125934[[#This Row],[GAS]]*1000</f>
        <v>100</v>
      </c>
      <c r="W149" s="3">
        <f>Table_Query_from_OINTLYP134567891011125934[[#This Row],[GAS_LIFT_RATE]]*1000</f>
        <v>1190</v>
      </c>
      <c r="X149" s="4"/>
      <c r="Y149" s="4"/>
      <c r="AE149" s="112"/>
      <c r="AF149" s="18"/>
      <c r="AG149" s="18"/>
      <c r="AH149" s="18"/>
      <c r="AI149" s="18"/>
      <c r="AJ149" s="18"/>
      <c r="AK149" s="18"/>
      <c r="AL149" s="18"/>
      <c r="AM149" s="18"/>
      <c r="AN149" s="18"/>
      <c r="AO149" s="18"/>
      <c r="AP149" s="18"/>
      <c r="AQ149" s="18"/>
      <c r="AR149" s="18"/>
    </row>
    <row r="150" spans="2:58" ht="10.5" x14ac:dyDescent="0.2">
      <c r="B150" s="15">
        <v>43428</v>
      </c>
      <c r="C150" s="1" t="s">
        <v>103</v>
      </c>
      <c r="D150" s="1" t="s">
        <v>104</v>
      </c>
      <c r="E150" s="1">
        <v>19</v>
      </c>
      <c r="F150" s="1">
        <v>100</v>
      </c>
      <c r="G150" s="1">
        <v>208.45</v>
      </c>
      <c r="H150" s="1">
        <v>94.75</v>
      </c>
      <c r="I150" s="1">
        <v>1223.92</v>
      </c>
      <c r="J150" s="1">
        <v>75.3</v>
      </c>
      <c r="K150" s="1">
        <v>13.3</v>
      </c>
      <c r="L150" s="1">
        <v>88.6</v>
      </c>
      <c r="M150" s="16">
        <v>15.011286681715575</v>
      </c>
      <c r="N150" s="1">
        <v>0.08</v>
      </c>
      <c r="O150" s="1">
        <v>1.21</v>
      </c>
      <c r="P150" s="1">
        <v>1.1299999999999999</v>
      </c>
      <c r="Q150" s="1"/>
      <c r="R150" s="16">
        <v>1062.4169986719787</v>
      </c>
      <c r="S150" s="16"/>
      <c r="T150" s="16">
        <v>1108</v>
      </c>
      <c r="U150" s="1"/>
      <c r="V150" s="3">
        <f>Table_Query_from_OINTLYP134567891011125934[[#This Row],[GAS]]*1000</f>
        <v>80</v>
      </c>
      <c r="W150" s="3">
        <f>Table_Query_from_OINTLYP134567891011125934[[#This Row],[GAS_LIFT_RATE]]*1000</f>
        <v>1130</v>
      </c>
      <c r="X150" s="4"/>
      <c r="Y150" s="4"/>
      <c r="AE150" s="112"/>
      <c r="AF150" s="18"/>
      <c r="AG150" s="18"/>
      <c r="AH150" s="18"/>
      <c r="AI150" s="18"/>
      <c r="AJ150" s="18"/>
      <c r="AK150" s="18"/>
      <c r="AL150" s="18"/>
      <c r="AM150" s="18"/>
      <c r="AN150" s="18"/>
      <c r="AO150" s="18"/>
      <c r="AP150" s="18"/>
      <c r="AQ150" s="18"/>
      <c r="AR150" s="18"/>
    </row>
    <row r="151" spans="2:58" ht="10.5" x14ac:dyDescent="0.2">
      <c r="B151" s="15">
        <v>43450</v>
      </c>
      <c r="C151" s="1" t="s">
        <v>103</v>
      </c>
      <c r="D151" s="1" t="s">
        <v>104</v>
      </c>
      <c r="E151" s="1">
        <v>27</v>
      </c>
      <c r="F151" s="1">
        <v>100</v>
      </c>
      <c r="G151" s="1">
        <v>229.68</v>
      </c>
      <c r="H151" s="1">
        <v>87.21</v>
      </c>
      <c r="I151" s="1">
        <v>1510.37</v>
      </c>
      <c r="J151" s="1">
        <v>75.900000000000006</v>
      </c>
      <c r="K151" s="1">
        <v>13.4</v>
      </c>
      <c r="L151" s="1">
        <v>89.3</v>
      </c>
      <c r="M151" s="16">
        <v>15.005599104143338</v>
      </c>
      <c r="N151" s="1">
        <v>0.14000000000000001</v>
      </c>
      <c r="O151" s="1">
        <v>1.29</v>
      </c>
      <c r="P151" s="1">
        <v>1.1499999999999999</v>
      </c>
      <c r="Q151" s="1"/>
      <c r="R151" s="16">
        <v>1844.532279314888</v>
      </c>
      <c r="S151" s="16"/>
      <c r="T151" s="16">
        <v>637.64285714285711</v>
      </c>
      <c r="U151" s="1"/>
      <c r="V151" s="3">
        <f>Table_Query_from_OINTLYP134567891011125934[[#This Row],[GAS]]*1000</f>
        <v>140</v>
      </c>
      <c r="W151" s="3">
        <f>Table_Query_from_OINTLYP134567891011125934[[#This Row],[GAS_LIFT_RATE]]*1000</f>
        <v>1150</v>
      </c>
      <c r="X151" s="4"/>
      <c r="Y151" s="4"/>
      <c r="AE151" s="112"/>
      <c r="AF151" s="18"/>
      <c r="AG151" s="18"/>
      <c r="AH151" s="18"/>
      <c r="AI151" s="18"/>
      <c r="AJ151" s="18"/>
      <c r="AK151" s="18"/>
      <c r="AL151" s="18"/>
      <c r="AM151" s="18"/>
      <c r="AN151" s="18"/>
      <c r="AO151" s="18"/>
      <c r="AP151" s="18"/>
      <c r="AQ151" s="18"/>
      <c r="AR151" s="18"/>
    </row>
    <row r="152" spans="2:58" ht="10.5" x14ac:dyDescent="0.2">
      <c r="B152" s="15">
        <v>43464</v>
      </c>
      <c r="C152" s="1" t="s">
        <v>103</v>
      </c>
      <c r="D152" s="1" t="s">
        <v>104</v>
      </c>
      <c r="E152" s="1">
        <v>23</v>
      </c>
      <c r="F152" s="1">
        <v>100</v>
      </c>
      <c r="G152" s="1">
        <v>220.28</v>
      </c>
      <c r="H152" s="1">
        <v>85.66</v>
      </c>
      <c r="I152" s="1">
        <v>1470.14</v>
      </c>
      <c r="J152" s="1">
        <v>92.4</v>
      </c>
      <c r="K152" s="1">
        <v>4.9000000000000004</v>
      </c>
      <c r="L152" s="1">
        <v>97.3</v>
      </c>
      <c r="M152" s="16">
        <v>5.0359712230215825</v>
      </c>
      <c r="N152" s="1">
        <v>0.09</v>
      </c>
      <c r="O152" s="1">
        <v>1.43</v>
      </c>
      <c r="P152" s="1">
        <v>1.34</v>
      </c>
      <c r="Q152" s="1"/>
      <c r="R152" s="16">
        <v>974.02597402597405</v>
      </c>
      <c r="S152" s="16"/>
      <c r="T152" s="16">
        <v>1080.4444444444443</v>
      </c>
      <c r="U152" s="1"/>
      <c r="V152" s="3">
        <f>Table_Query_from_OINTLYP134567891011125934[[#This Row],[GAS]]*1000</f>
        <v>90</v>
      </c>
      <c r="W152" s="3">
        <f>Table_Query_from_OINTLYP134567891011125934[[#This Row],[GAS_LIFT_RATE]]*1000</f>
        <v>1340</v>
      </c>
      <c r="X152" s="4"/>
      <c r="Y152" s="4"/>
      <c r="AE152" s="112"/>
      <c r="AF152" s="18"/>
      <c r="AG152" s="18"/>
      <c r="AH152" s="18"/>
      <c r="AI152" s="18"/>
      <c r="AJ152" s="18"/>
      <c r="AK152" s="18"/>
      <c r="AL152" s="18"/>
      <c r="AM152" s="18"/>
      <c r="AN152" s="18"/>
      <c r="AO152" s="18"/>
      <c r="AP152" s="18"/>
      <c r="AQ152" s="18"/>
      <c r="AR152" s="18"/>
    </row>
    <row r="153" spans="2:58" ht="10.5" x14ac:dyDescent="0.2">
      <c r="B153" s="15">
        <v>43504</v>
      </c>
      <c r="C153" s="1" t="s">
        <v>103</v>
      </c>
      <c r="D153" s="1" t="s">
        <v>104</v>
      </c>
      <c r="E153" s="1">
        <v>40.5</v>
      </c>
      <c r="F153" s="1">
        <v>100</v>
      </c>
      <c r="G153" s="1">
        <v>199.6</v>
      </c>
      <c r="H153" s="1">
        <v>92</v>
      </c>
      <c r="I153" s="1">
        <v>1530</v>
      </c>
      <c r="J153" s="1">
        <v>82.4</v>
      </c>
      <c r="K153" s="1">
        <v>4.3</v>
      </c>
      <c r="L153" s="1">
        <v>86.7</v>
      </c>
      <c r="M153" s="16">
        <v>4.9596309111880048</v>
      </c>
      <c r="N153" s="1">
        <v>0.08</v>
      </c>
      <c r="O153" s="1">
        <v>4.54</v>
      </c>
      <c r="P153" s="1">
        <v>4.46</v>
      </c>
      <c r="Q153" s="1"/>
      <c r="R153" s="16">
        <v>970.87378640776694</v>
      </c>
      <c r="S153" s="16"/>
      <c r="T153" s="16">
        <v>1083.75</v>
      </c>
      <c r="U153" s="1"/>
      <c r="V153" s="3">
        <f>Table_Query_from_OINTLYP134567891011125934[[#This Row],[GAS]]*1000</f>
        <v>80</v>
      </c>
      <c r="W153" s="3">
        <f>Table_Query_from_OINTLYP134567891011125934[[#This Row],[GAS_LIFT_RATE]]*1000</f>
        <v>4460</v>
      </c>
      <c r="X153" s="4"/>
      <c r="Y153" s="4"/>
      <c r="AE153" s="112"/>
      <c r="AF153" s="18"/>
      <c r="AG153" s="18"/>
      <c r="AH153" s="18"/>
      <c r="AI153" s="18"/>
      <c r="AJ153" s="18"/>
      <c r="AK153" s="18"/>
      <c r="AL153" s="18"/>
      <c r="AM153" s="18"/>
      <c r="AN153" s="18"/>
      <c r="AO153" s="18"/>
      <c r="AP153" s="18"/>
      <c r="AQ153" s="18"/>
      <c r="AR153" s="18"/>
    </row>
    <row r="154" spans="2:58" ht="10.5" x14ac:dyDescent="0.2">
      <c r="B154" s="15">
        <v>43539</v>
      </c>
      <c r="C154" s="1" t="s">
        <v>103</v>
      </c>
      <c r="D154" s="1" t="s">
        <v>104</v>
      </c>
      <c r="E154" s="1">
        <v>27.5</v>
      </c>
      <c r="F154" s="1">
        <v>100</v>
      </c>
      <c r="G154" s="1">
        <v>193.39</v>
      </c>
      <c r="H154" s="1">
        <v>85.85</v>
      </c>
      <c r="I154" s="1">
        <v>1412</v>
      </c>
      <c r="J154" s="1">
        <v>29.7</v>
      </c>
      <c r="K154" s="1">
        <v>1.6</v>
      </c>
      <c r="L154" s="1">
        <v>31.3</v>
      </c>
      <c r="M154" s="16">
        <v>5.1118210862619806</v>
      </c>
      <c r="N154" s="1">
        <v>0.03</v>
      </c>
      <c r="O154" s="1">
        <v>0.44</v>
      </c>
      <c r="P154" s="1">
        <v>0.41</v>
      </c>
      <c r="Q154" s="1"/>
      <c r="R154" s="16">
        <v>1010.10101010101</v>
      </c>
      <c r="S154" s="16"/>
      <c r="T154" s="16">
        <v>1043.3333333333333</v>
      </c>
      <c r="U154" s="1"/>
      <c r="V154" s="3">
        <f>Table_Query_from_OINTLYP134567891011125934[[#This Row],[GAS]]*1000</f>
        <v>30</v>
      </c>
      <c r="W154" s="3">
        <f>Table_Query_from_OINTLYP134567891011125934[[#This Row],[GAS_LIFT_RATE]]*1000</f>
        <v>410</v>
      </c>
      <c r="X154" s="4"/>
      <c r="Y154" s="4"/>
      <c r="AE154" s="112"/>
      <c r="AF154" s="18"/>
      <c r="AG154" s="18"/>
      <c r="AH154" s="18"/>
      <c r="AI154" s="18"/>
      <c r="AJ154" s="18"/>
      <c r="AK154" s="18"/>
      <c r="AL154" s="18"/>
      <c r="AM154" s="18"/>
      <c r="AN154" s="18"/>
      <c r="AO154" s="18"/>
      <c r="AP154" s="18"/>
      <c r="AQ154" s="18"/>
      <c r="AR154" s="18"/>
    </row>
    <row r="155" spans="2:58" ht="10.5" x14ac:dyDescent="0.2">
      <c r="B155" s="15">
        <v>43571</v>
      </c>
      <c r="C155" s="1" t="s">
        <v>103</v>
      </c>
      <c r="D155" s="1" t="s">
        <v>104</v>
      </c>
      <c r="E155" s="1">
        <v>24</v>
      </c>
      <c r="F155" s="1">
        <v>100</v>
      </c>
      <c r="G155" s="1">
        <v>205</v>
      </c>
      <c r="H155" s="1">
        <v>92</v>
      </c>
      <c r="I155" s="1">
        <v>1569</v>
      </c>
      <c r="J155" s="1">
        <v>64.599999999999994</v>
      </c>
      <c r="K155" s="1">
        <v>3.4</v>
      </c>
      <c r="L155" s="1">
        <v>68</v>
      </c>
      <c r="M155" s="16">
        <v>5</v>
      </c>
      <c r="N155" s="1">
        <v>0.06</v>
      </c>
      <c r="O155" s="1">
        <v>0.72</v>
      </c>
      <c r="P155" s="1">
        <v>0.66</v>
      </c>
      <c r="Q155" s="1"/>
      <c r="R155" s="16">
        <v>928.79256965944273</v>
      </c>
      <c r="S155" s="16"/>
      <c r="T155" s="16">
        <v>1133.3333333333333</v>
      </c>
      <c r="U155" s="1"/>
      <c r="V155" s="3">
        <f>Table_Query_from_OINTLYP134567891011125934[[#This Row],[GAS]]*1000</f>
        <v>60</v>
      </c>
      <c r="W155" s="3">
        <f>Table_Query_from_OINTLYP134567891011125934[[#This Row],[GAS_LIFT_RATE]]*1000</f>
        <v>660</v>
      </c>
      <c r="X155" s="4"/>
      <c r="Y155" s="4"/>
      <c r="AE155" s="112"/>
      <c r="AF155" s="18"/>
      <c r="AG155" s="18"/>
      <c r="AH155" s="18"/>
      <c r="AI155" s="18"/>
      <c r="AJ155" s="18"/>
      <c r="AK155" s="18"/>
      <c r="AL155" s="18"/>
      <c r="AM155" s="18"/>
      <c r="AN155" s="18"/>
      <c r="AO155" s="18"/>
      <c r="AP155" s="18"/>
      <c r="AQ155" s="18"/>
      <c r="AR155" s="18"/>
    </row>
    <row r="156" spans="2:58" ht="10.5" x14ac:dyDescent="0.2">
      <c r="B156" s="15">
        <v>43584</v>
      </c>
      <c r="C156" s="1" t="s">
        <v>103</v>
      </c>
      <c r="D156" s="1" t="s">
        <v>104</v>
      </c>
      <c r="E156" s="1">
        <v>27</v>
      </c>
      <c r="F156" s="1">
        <v>100</v>
      </c>
      <c r="G156" s="1">
        <v>212</v>
      </c>
      <c r="H156" s="1">
        <v>94.26</v>
      </c>
      <c r="I156" s="1">
        <v>1563</v>
      </c>
      <c r="J156" s="1">
        <v>62.8</v>
      </c>
      <c r="K156" s="1">
        <v>3.3</v>
      </c>
      <c r="L156" s="1">
        <v>66.099999999999994</v>
      </c>
      <c r="M156" s="16">
        <v>4.9924357034795763</v>
      </c>
      <c r="N156" s="1">
        <v>0.06</v>
      </c>
      <c r="O156" s="1">
        <v>1.1000000000000001</v>
      </c>
      <c r="P156" s="1">
        <v>1.04</v>
      </c>
      <c r="Q156" s="1"/>
      <c r="R156" s="16">
        <v>955.41401273885356</v>
      </c>
      <c r="S156" s="16"/>
      <c r="T156" s="16">
        <v>1101.6666666666667</v>
      </c>
      <c r="U156" s="1"/>
      <c r="V156" s="3">
        <f>Table_Query_from_OINTLYP134567891011125934[[#This Row],[GAS]]*1000</f>
        <v>60</v>
      </c>
      <c r="W156" s="3">
        <f>Table_Query_from_OINTLYP134567891011125934[[#This Row],[GAS_LIFT_RATE]]*1000</f>
        <v>1040</v>
      </c>
      <c r="X156" s="4"/>
      <c r="Y156" s="4"/>
      <c r="AE156" s="112"/>
      <c r="AF156" s="18"/>
      <c r="AG156" s="18"/>
      <c r="AH156" s="18"/>
      <c r="AI156" s="18"/>
      <c r="AJ156" s="18"/>
      <c r="AK156" s="18"/>
      <c r="AL156" s="18"/>
      <c r="AM156" s="18"/>
      <c r="AN156" s="18"/>
      <c r="AO156" s="18"/>
      <c r="AP156" s="18"/>
      <c r="AQ156" s="18"/>
      <c r="AR156" s="18"/>
      <c r="AS156" s="28">
        <v>42915</v>
      </c>
      <c r="AT156" s="29" t="s">
        <v>44</v>
      </c>
      <c r="AU156" s="29">
        <v>100</v>
      </c>
      <c r="AV156" s="29">
        <v>236</v>
      </c>
      <c r="AW156" s="29">
        <v>109</v>
      </c>
      <c r="AX156" s="29">
        <v>1604</v>
      </c>
      <c r="AY156" s="29">
        <v>295.57</v>
      </c>
      <c r="AZ156" s="29">
        <v>2.99</v>
      </c>
      <c r="BA156" s="29">
        <v>298.56</v>
      </c>
      <c r="BB156" s="30">
        <v>1.0014737406216505</v>
      </c>
      <c r="BC156" s="29">
        <v>0.11799999999999999</v>
      </c>
      <c r="BD156" s="29"/>
      <c r="BE156" s="29">
        <v>0.88</v>
      </c>
      <c r="BF156" s="31" t="s">
        <v>49</v>
      </c>
    </row>
    <row r="157" spans="2:58" ht="10.5" x14ac:dyDescent="0.2">
      <c r="B157" s="15">
        <v>43627</v>
      </c>
      <c r="C157" s="1" t="s">
        <v>103</v>
      </c>
      <c r="D157" s="1" t="s">
        <v>104</v>
      </c>
      <c r="E157" s="1">
        <v>12</v>
      </c>
      <c r="F157" s="1">
        <v>100</v>
      </c>
      <c r="G157" s="1">
        <v>201</v>
      </c>
      <c r="H157" s="1">
        <v>88</v>
      </c>
      <c r="I157" s="1">
        <v>1664</v>
      </c>
      <c r="J157" s="1">
        <v>0</v>
      </c>
      <c r="K157" s="1">
        <v>0</v>
      </c>
      <c r="L157" s="1">
        <v>0</v>
      </c>
      <c r="M157" s="16">
        <v>0</v>
      </c>
      <c r="N157" s="1">
        <v>0</v>
      </c>
      <c r="O157" s="1">
        <v>0.1</v>
      </c>
      <c r="P157" s="1">
        <v>0.1</v>
      </c>
      <c r="Q157" s="1"/>
      <c r="R157" s="16">
        <v>0</v>
      </c>
      <c r="S157" s="16"/>
      <c r="T157" s="16">
        <v>0</v>
      </c>
      <c r="U157" s="1"/>
      <c r="V157" s="3">
        <f>Table_Query_from_OINTLYP134567891011125934[[#This Row],[GAS]]*1000</f>
        <v>0</v>
      </c>
      <c r="W157" s="3">
        <f>Table_Query_from_OINTLYP134567891011125934[[#This Row],[GAS_LIFT_RATE]]*1000</f>
        <v>100</v>
      </c>
      <c r="X157" s="4"/>
      <c r="Y157" s="4"/>
      <c r="AE157" s="112"/>
      <c r="AF157" s="18"/>
      <c r="AG157" s="18"/>
      <c r="AH157" s="18"/>
      <c r="AI157" s="18"/>
      <c r="AJ157" s="18"/>
      <c r="AK157" s="18"/>
      <c r="AL157" s="18"/>
      <c r="AM157" s="18"/>
      <c r="AN157" s="18"/>
      <c r="AO157" s="18"/>
      <c r="AP157" s="18"/>
      <c r="AQ157" s="18"/>
      <c r="AR157" s="18"/>
      <c r="AS157" s="32">
        <v>42925</v>
      </c>
      <c r="AT157" s="33" t="s">
        <v>44</v>
      </c>
      <c r="AU157" s="33">
        <v>100</v>
      </c>
      <c r="AV157" s="33">
        <v>193</v>
      </c>
      <c r="AW157" s="33">
        <v>92.3</v>
      </c>
      <c r="AX157" s="33">
        <v>1603</v>
      </c>
      <c r="AY157" s="33">
        <v>55.71</v>
      </c>
      <c r="AZ157" s="33">
        <v>0</v>
      </c>
      <c r="BA157" s="33">
        <v>55.71</v>
      </c>
      <c r="BB157" s="34">
        <v>0</v>
      </c>
      <c r="BC157" s="33">
        <v>2.1999999999999999E-2</v>
      </c>
      <c r="BD157" s="33"/>
      <c r="BE157" s="33">
        <v>0.85</v>
      </c>
      <c r="BF157" s="35" t="s">
        <v>50</v>
      </c>
    </row>
    <row r="158" spans="2:58" ht="21" x14ac:dyDescent="0.2">
      <c r="B158" s="36">
        <v>43638</v>
      </c>
      <c r="C158" s="1" t="s">
        <v>103</v>
      </c>
      <c r="D158" s="1" t="s">
        <v>104</v>
      </c>
      <c r="E158" s="37">
        <v>8</v>
      </c>
      <c r="F158" s="37">
        <v>100</v>
      </c>
      <c r="G158" s="37">
        <v>201</v>
      </c>
      <c r="H158" s="37">
        <v>89</v>
      </c>
      <c r="I158" s="37">
        <v>1583</v>
      </c>
      <c r="J158" s="37">
        <v>13.3</v>
      </c>
      <c r="K158" s="37">
        <v>0.7</v>
      </c>
      <c r="L158" s="37">
        <v>14</v>
      </c>
      <c r="M158" s="38">
        <v>5</v>
      </c>
      <c r="N158" s="37">
        <v>0.01</v>
      </c>
      <c r="O158" s="37">
        <v>0.01</v>
      </c>
      <c r="P158" s="37">
        <v>0</v>
      </c>
      <c r="Q158" s="37"/>
      <c r="R158" s="38">
        <v>751.87969924812035</v>
      </c>
      <c r="S158" s="38"/>
      <c r="T158" s="38">
        <v>1400</v>
      </c>
      <c r="U158" s="37"/>
      <c r="V158" s="3">
        <f>Table_Query_from_OINTLYP134567891011125934[[#This Row],[GAS]]*1000</f>
        <v>10</v>
      </c>
      <c r="W158" s="3">
        <f>Table_Query_from_OINTLYP134567891011125934[[#This Row],[GAS_LIFT_RATE]]*1000</f>
        <v>0</v>
      </c>
      <c r="X158" s="4"/>
      <c r="Y158" s="4"/>
      <c r="AE158" s="112"/>
      <c r="AF158" s="18"/>
      <c r="AG158" s="18"/>
      <c r="AH158" s="18"/>
      <c r="AI158" s="18"/>
      <c r="AJ158" s="18"/>
      <c r="AK158" s="18"/>
      <c r="AL158" s="18"/>
      <c r="AM158" s="18"/>
      <c r="AN158" s="18"/>
      <c r="AO158" s="18"/>
      <c r="AP158" s="18"/>
      <c r="AQ158" s="18"/>
      <c r="AR158" s="18"/>
      <c r="AS158" s="39" t="s">
        <v>14</v>
      </c>
      <c r="AT158" s="40" t="s">
        <v>15</v>
      </c>
      <c r="AU158" s="40" t="s">
        <v>18</v>
      </c>
      <c r="AV158" s="41" t="s">
        <v>19</v>
      </c>
      <c r="AW158" s="41" t="s">
        <v>20</v>
      </c>
      <c r="AX158" s="41" t="s">
        <v>21</v>
      </c>
      <c r="AY158" s="41" t="s">
        <v>22</v>
      </c>
      <c r="AZ158" s="41" t="s">
        <v>23</v>
      </c>
      <c r="BA158" s="41" t="s">
        <v>24</v>
      </c>
      <c r="BB158" s="41" t="s">
        <v>25</v>
      </c>
      <c r="BC158" s="41" t="s">
        <v>26</v>
      </c>
      <c r="BD158" s="40" t="s">
        <v>27</v>
      </c>
      <c r="BE158" s="41" t="s">
        <v>28</v>
      </c>
      <c r="BF158" s="42" t="s">
        <v>34</v>
      </c>
    </row>
    <row r="159" spans="2:58" ht="10.5" x14ac:dyDescent="0.2">
      <c r="B159" s="15">
        <v>43676</v>
      </c>
      <c r="C159" s="1" t="s">
        <v>103</v>
      </c>
      <c r="D159" s="1" t="s">
        <v>104</v>
      </c>
      <c r="E159" s="1">
        <v>22.25</v>
      </c>
      <c r="F159" s="1">
        <v>100</v>
      </c>
      <c r="G159" s="1">
        <v>199.12</v>
      </c>
      <c r="H159" s="1">
        <v>88.97</v>
      </c>
      <c r="I159" s="1">
        <v>1632.47</v>
      </c>
      <c r="J159" s="1">
        <v>50.4</v>
      </c>
      <c r="K159" s="1">
        <v>2.7</v>
      </c>
      <c r="L159" s="1">
        <v>53.1</v>
      </c>
      <c r="M159" s="16">
        <v>5.0847457627118642</v>
      </c>
      <c r="N159" s="1">
        <v>0.05</v>
      </c>
      <c r="O159" s="1">
        <v>0.23</v>
      </c>
      <c r="P159" s="1">
        <v>0.18</v>
      </c>
      <c r="Q159" s="1"/>
      <c r="R159" s="16">
        <v>992.06349206349205</v>
      </c>
      <c r="S159" s="16"/>
      <c r="T159" s="16">
        <v>1060</v>
      </c>
      <c r="U159" s="1"/>
      <c r="V159" s="3">
        <f>Table_Query_from_OINTLYP134567891011125934[[#This Row],[GAS]]*1000</f>
        <v>50</v>
      </c>
      <c r="W159" s="3">
        <f>Table_Query_from_OINTLYP134567891011125934[[#This Row],[GAS_LIFT_RATE]]*1000</f>
        <v>180</v>
      </c>
      <c r="X159" s="4">
        <f>J160-J158</f>
        <v>147.1</v>
      </c>
      <c r="Y159" s="4">
        <f>N160-N158</f>
        <v>0.15</v>
      </c>
      <c r="AE159" s="112"/>
      <c r="AF159" s="18"/>
      <c r="AG159" s="18"/>
      <c r="AH159" s="18"/>
      <c r="AI159" s="18"/>
      <c r="AJ159" s="18"/>
      <c r="AK159" s="18"/>
      <c r="AL159" s="18"/>
      <c r="AM159" s="18"/>
      <c r="AN159" s="18"/>
      <c r="AO159" s="18"/>
      <c r="AP159" s="18"/>
      <c r="AQ159" s="18"/>
      <c r="AR159" s="18"/>
      <c r="AS159" s="43">
        <v>42867</v>
      </c>
      <c r="AT159" s="44" t="s">
        <v>44</v>
      </c>
      <c r="AU159" s="44">
        <v>100</v>
      </c>
      <c r="AV159" s="44">
        <v>243</v>
      </c>
      <c r="AW159" s="44">
        <v>102</v>
      </c>
      <c r="AX159" s="44">
        <v>1147</v>
      </c>
      <c r="AY159" s="44">
        <v>145.77000000000001</v>
      </c>
      <c r="AZ159" s="44">
        <v>1.47</v>
      </c>
      <c r="BA159" s="44">
        <v>147.24</v>
      </c>
      <c r="BB159" s="45">
        <v>0.99837000814995924</v>
      </c>
      <c r="BC159" s="44">
        <v>5.8000000000000003E-2</v>
      </c>
      <c r="BD159" s="44"/>
      <c r="BE159" s="44">
        <v>1.6</v>
      </c>
      <c r="BF159" s="46" t="s">
        <v>45</v>
      </c>
    </row>
    <row r="160" spans="2:58" ht="10.5" x14ac:dyDescent="0.25">
      <c r="B160" s="47">
        <v>43681</v>
      </c>
      <c r="C160" s="1" t="s">
        <v>103</v>
      </c>
      <c r="D160" s="1" t="s">
        <v>104</v>
      </c>
      <c r="E160" s="48">
        <v>22</v>
      </c>
      <c r="F160" s="48">
        <v>100</v>
      </c>
      <c r="G160" s="48">
        <v>196.24</v>
      </c>
      <c r="H160" s="48">
        <v>90.68</v>
      </c>
      <c r="I160" s="48">
        <v>1257.82</v>
      </c>
      <c r="J160" s="48">
        <v>160.4</v>
      </c>
      <c r="K160" s="48">
        <v>1.6</v>
      </c>
      <c r="L160" s="48">
        <v>162</v>
      </c>
      <c r="M160" s="49">
        <v>0.98765432098765427</v>
      </c>
      <c r="N160" s="48">
        <v>0.16</v>
      </c>
      <c r="O160" s="48">
        <v>1.24</v>
      </c>
      <c r="P160" s="48">
        <v>1.08</v>
      </c>
      <c r="Q160" s="48"/>
      <c r="R160" s="49">
        <v>997.5062344139651</v>
      </c>
      <c r="S160" s="49"/>
      <c r="T160" s="49">
        <v>1012.5</v>
      </c>
      <c r="U160" s="48"/>
      <c r="V160" s="50">
        <f>Table_Query_from_OINTLYP134567891011125934[[#This Row],[GAS]]*1000</f>
        <v>160</v>
      </c>
      <c r="W160" s="50">
        <f>Table_Query_from_OINTLYP134567891011125934[[#This Row],[GAS_LIFT_RATE]]*1000</f>
        <v>1080</v>
      </c>
      <c r="Y160" s="4"/>
      <c r="AE160" s="112"/>
      <c r="AF160" s="18"/>
      <c r="AG160" s="18"/>
      <c r="AH160" s="18"/>
      <c r="AI160" s="18"/>
      <c r="AJ160" s="18"/>
      <c r="AK160" s="18"/>
      <c r="AL160" s="18"/>
      <c r="AM160" s="18"/>
      <c r="AN160" s="18"/>
      <c r="AO160" s="18"/>
      <c r="AP160" s="18"/>
      <c r="AQ160" s="18"/>
      <c r="AR160" s="18"/>
      <c r="AS160" s="52">
        <v>42872</v>
      </c>
      <c r="AT160" s="53" t="s">
        <v>44</v>
      </c>
      <c r="AU160" s="53">
        <v>100</v>
      </c>
      <c r="AV160" s="53">
        <v>252</v>
      </c>
      <c r="AW160" s="53">
        <v>96</v>
      </c>
      <c r="AX160" s="53">
        <v>1404</v>
      </c>
      <c r="AY160" s="53">
        <v>126.24</v>
      </c>
      <c r="AZ160" s="53">
        <v>1.28</v>
      </c>
      <c r="BA160" s="53">
        <v>127.52</v>
      </c>
      <c r="BB160" s="54">
        <v>1.0037641154328734</v>
      </c>
      <c r="BC160" s="53">
        <v>0.05</v>
      </c>
      <c r="BD160" s="53"/>
      <c r="BE160" s="53">
        <v>0.75</v>
      </c>
      <c r="BF160" s="55" t="s">
        <v>46</v>
      </c>
    </row>
    <row r="161" spans="2:58" ht="10.5" x14ac:dyDescent="0.2">
      <c r="B161" s="15">
        <v>43690</v>
      </c>
      <c r="C161" s="1" t="s">
        <v>103</v>
      </c>
      <c r="D161" s="1" t="s">
        <v>104</v>
      </c>
      <c r="E161" s="1">
        <v>26</v>
      </c>
      <c r="F161" s="1">
        <v>100</v>
      </c>
      <c r="G161" s="1">
        <v>195</v>
      </c>
      <c r="H161" s="1">
        <v>93</v>
      </c>
      <c r="I161" s="1">
        <v>1583</v>
      </c>
      <c r="J161" s="1">
        <v>62.4</v>
      </c>
      <c r="K161" s="1">
        <v>0.6</v>
      </c>
      <c r="L161" s="1">
        <v>63</v>
      </c>
      <c r="M161" s="16">
        <v>0.95238095238095233</v>
      </c>
      <c r="N161" s="1">
        <v>0.06</v>
      </c>
      <c r="O161" s="1">
        <v>0.94</v>
      </c>
      <c r="P161" s="1">
        <v>0.88</v>
      </c>
      <c r="Q161" s="1"/>
      <c r="R161" s="16">
        <v>961.53846153846155</v>
      </c>
      <c r="S161" s="16"/>
      <c r="T161" s="16">
        <v>1050</v>
      </c>
      <c r="U161" s="1"/>
      <c r="V161" s="3">
        <f>Table_Query_from_OINTLYP134567891011125934[[#This Row],[GAS]]*1000</f>
        <v>60</v>
      </c>
      <c r="W161" s="3">
        <f>Table_Query_from_OINTLYP134567891011125934[[#This Row],[GAS_LIFT_RATE]]*1000</f>
        <v>880</v>
      </c>
      <c r="X161" s="4"/>
      <c r="Y161" s="4"/>
      <c r="AE161" s="112"/>
      <c r="AF161" s="18"/>
      <c r="AG161" s="18"/>
      <c r="AH161" s="18"/>
      <c r="AI161" s="18"/>
      <c r="AJ161" s="18"/>
      <c r="AK161" s="18"/>
      <c r="AL161" s="18"/>
      <c r="AM161" s="18"/>
      <c r="AN161" s="18"/>
      <c r="AO161" s="18"/>
      <c r="AP161" s="18"/>
      <c r="AQ161" s="18"/>
      <c r="AR161" s="18"/>
      <c r="AS161" s="43">
        <v>42884</v>
      </c>
      <c r="AT161" s="44" t="s">
        <v>44</v>
      </c>
      <c r="AU161" s="44">
        <v>100</v>
      </c>
      <c r="AV161" s="44">
        <v>191</v>
      </c>
      <c r="AW161" s="44">
        <v>89</v>
      </c>
      <c r="AX161" s="44">
        <v>1591</v>
      </c>
      <c r="AY161" s="44">
        <v>58</v>
      </c>
      <c r="AZ161" s="44">
        <v>0.59</v>
      </c>
      <c r="BA161" s="44">
        <v>58.59</v>
      </c>
      <c r="BB161" s="45">
        <v>1.0069977811913295</v>
      </c>
      <c r="BC161" s="44">
        <v>2.3E-2</v>
      </c>
      <c r="BD161" s="44"/>
      <c r="BE161" s="44">
        <v>0.8</v>
      </c>
      <c r="BF161" s="46" t="s">
        <v>47</v>
      </c>
    </row>
    <row r="162" spans="2:58" ht="10.5" x14ac:dyDescent="0.2">
      <c r="B162" s="15">
        <v>43719</v>
      </c>
      <c r="C162" s="1" t="s">
        <v>103</v>
      </c>
      <c r="D162" s="1" t="s">
        <v>104</v>
      </c>
      <c r="E162" s="1">
        <v>12</v>
      </c>
      <c r="F162" s="1">
        <v>100</v>
      </c>
      <c r="G162" s="1">
        <v>208</v>
      </c>
      <c r="H162" s="1">
        <v>90.3</v>
      </c>
      <c r="I162" s="1">
        <v>1469</v>
      </c>
      <c r="J162" s="1">
        <v>61.4</v>
      </c>
      <c r="K162" s="1">
        <v>0.6</v>
      </c>
      <c r="L162" s="1">
        <v>62</v>
      </c>
      <c r="M162" s="16">
        <v>0.967741935483871</v>
      </c>
      <c r="N162" s="1">
        <v>0.24</v>
      </c>
      <c r="O162" s="1">
        <v>0.9</v>
      </c>
      <c r="P162" s="1">
        <v>0.66</v>
      </c>
      <c r="Q162" s="1"/>
      <c r="R162" s="16">
        <v>3908.7947882736157</v>
      </c>
      <c r="S162" s="16"/>
      <c r="T162" s="16">
        <v>258.33333333333331</v>
      </c>
      <c r="U162" s="1"/>
      <c r="V162" s="3">
        <f>Table_Query_from_OINTLYP134567891011125934[[#This Row],[GAS]]*1000</f>
        <v>240</v>
      </c>
      <c r="W162" s="3">
        <f>Table_Query_from_OINTLYP134567891011125934[[#This Row],[GAS_LIFT_RATE]]*1000</f>
        <v>660</v>
      </c>
      <c r="X162" s="4"/>
      <c r="Y162" s="4"/>
      <c r="AE162" s="112"/>
      <c r="AF162" s="18"/>
      <c r="AG162" s="18"/>
      <c r="AH162" s="18"/>
      <c r="AI162" s="18"/>
      <c r="AJ162" s="18"/>
      <c r="AK162" s="18"/>
      <c r="AL162" s="18"/>
      <c r="AM162" s="18"/>
      <c r="AN162" s="18"/>
      <c r="AO162" s="18"/>
      <c r="AP162" s="18"/>
      <c r="AQ162" s="18"/>
      <c r="AR162" s="18"/>
      <c r="AS162" s="52">
        <v>42901</v>
      </c>
      <c r="AT162" s="53" t="s">
        <v>44</v>
      </c>
      <c r="AU162" s="53">
        <v>100</v>
      </c>
      <c r="AV162" s="53">
        <v>205</v>
      </c>
      <c r="AW162" s="53">
        <v>95</v>
      </c>
      <c r="AX162" s="53">
        <v>1560</v>
      </c>
      <c r="AY162" s="53">
        <v>73.63</v>
      </c>
      <c r="AZ162" s="53">
        <v>0.74</v>
      </c>
      <c r="BA162" s="53">
        <v>74.37</v>
      </c>
      <c r="BB162" s="54">
        <v>0.99502487562189057</v>
      </c>
      <c r="BC162" s="53">
        <v>2.9000000000000001E-2</v>
      </c>
      <c r="BD162" s="53"/>
      <c r="BE162" s="53">
        <v>0.87</v>
      </c>
      <c r="BF162" s="55" t="s">
        <v>48</v>
      </c>
    </row>
    <row r="163" spans="2:58" ht="10.5" x14ac:dyDescent="0.2">
      <c r="B163" s="15">
        <v>43728</v>
      </c>
      <c r="C163" s="1" t="s">
        <v>103</v>
      </c>
      <c r="D163" s="1" t="s">
        <v>104</v>
      </c>
      <c r="E163" s="1">
        <v>13</v>
      </c>
      <c r="F163" s="1">
        <v>100</v>
      </c>
      <c r="G163" s="1">
        <v>204.5</v>
      </c>
      <c r="H163" s="1">
        <v>85.5</v>
      </c>
      <c r="I163" s="1">
        <v>1141.7</v>
      </c>
      <c r="J163" s="1">
        <v>35.1</v>
      </c>
      <c r="K163" s="1">
        <v>0.4</v>
      </c>
      <c r="L163" s="1">
        <v>35.5</v>
      </c>
      <c r="M163" s="16">
        <v>1.1267605633802817</v>
      </c>
      <c r="N163" s="1">
        <v>0.14000000000000001</v>
      </c>
      <c r="O163" s="1">
        <v>0.15</v>
      </c>
      <c r="P163" s="1">
        <v>0.01</v>
      </c>
      <c r="Q163" s="1"/>
      <c r="R163" s="16">
        <v>3988.6039886039885</v>
      </c>
      <c r="S163" s="16"/>
      <c r="T163" s="16">
        <v>253.57142857142858</v>
      </c>
      <c r="U163" s="1"/>
      <c r="V163" s="3">
        <f>Table_Query_from_OINTLYP134567891011125934[[#This Row],[GAS]]*1000</f>
        <v>140</v>
      </c>
      <c r="W163" s="3">
        <f>Table_Query_from_OINTLYP134567891011125934[[#This Row],[GAS_LIFT_RATE]]*1000</f>
        <v>10</v>
      </c>
      <c r="X163" s="4"/>
      <c r="Y163" s="4"/>
      <c r="AE163" s="112"/>
      <c r="AF163" s="18"/>
      <c r="AG163" s="18"/>
      <c r="AH163" s="18"/>
      <c r="AI163" s="18"/>
      <c r="AJ163" s="18"/>
      <c r="AK163" s="18"/>
      <c r="AL163" s="18"/>
      <c r="AM163" s="18"/>
      <c r="AN163" s="18"/>
      <c r="AO163" s="18"/>
      <c r="AP163" s="18"/>
      <c r="AQ163" s="18"/>
      <c r="AR163" s="18"/>
      <c r="AS163" s="56">
        <v>42915</v>
      </c>
      <c r="AT163" s="57" t="s">
        <v>44</v>
      </c>
      <c r="AU163" s="57">
        <v>100</v>
      </c>
      <c r="AV163" s="57">
        <v>236</v>
      </c>
      <c r="AW163" s="57">
        <v>109</v>
      </c>
      <c r="AX163" s="57">
        <v>1604</v>
      </c>
      <c r="AY163" s="57">
        <v>295.57</v>
      </c>
      <c r="AZ163" s="57">
        <v>2.99</v>
      </c>
      <c r="BA163" s="57">
        <v>298.56</v>
      </c>
      <c r="BB163" s="58">
        <v>1.0014737406216505</v>
      </c>
      <c r="BC163" s="57">
        <v>0.11799999999999999</v>
      </c>
      <c r="BD163" s="57"/>
      <c r="BE163" s="57">
        <v>0.88</v>
      </c>
      <c r="BF163" s="59" t="s">
        <v>49</v>
      </c>
    </row>
    <row r="164" spans="2:58" ht="10.5" x14ac:dyDescent="0.2">
      <c r="B164" s="15">
        <v>43754</v>
      </c>
      <c r="C164" s="1" t="s">
        <v>103</v>
      </c>
      <c r="D164" s="1" t="s">
        <v>104</v>
      </c>
      <c r="E164" s="1">
        <v>25</v>
      </c>
      <c r="F164" s="1">
        <v>100</v>
      </c>
      <c r="G164" s="1">
        <v>208.9</v>
      </c>
      <c r="H164" s="1">
        <v>88.3</v>
      </c>
      <c r="I164" s="1">
        <v>1285</v>
      </c>
      <c r="J164" s="1">
        <v>31</v>
      </c>
      <c r="K164" s="1">
        <v>2</v>
      </c>
      <c r="L164" s="1">
        <v>33</v>
      </c>
      <c r="M164" s="16">
        <v>6.0606060606060606</v>
      </c>
      <c r="N164" s="1">
        <v>3.1E-2</v>
      </c>
      <c r="O164" s="1">
        <v>4.3999999999999997E-2</v>
      </c>
      <c r="P164" s="1">
        <v>1.2999999999999999E-2</v>
      </c>
      <c r="Q164" s="1"/>
      <c r="R164" s="16">
        <v>1000</v>
      </c>
      <c r="S164" s="16"/>
      <c r="T164" s="16">
        <v>1064.516129032258</v>
      </c>
      <c r="U164" s="1"/>
      <c r="V164" s="3">
        <f>Table_Query_from_OINTLYP134567891011125934[[#This Row],[GAS]]*1000</f>
        <v>31</v>
      </c>
      <c r="W164" s="3">
        <f>Table_Query_from_OINTLYP134567891011125934[[#This Row],[GAS_LIFT_RATE]]*1000</f>
        <v>13</v>
      </c>
      <c r="X164" s="4"/>
      <c r="Y164" s="4"/>
      <c r="AE164" s="112"/>
      <c r="AF164" s="18"/>
      <c r="AG164" s="18"/>
      <c r="AH164" s="18"/>
      <c r="AI164" s="18"/>
      <c r="AJ164" s="18"/>
      <c r="AK164" s="18"/>
      <c r="AL164" s="18"/>
      <c r="AM164" s="18"/>
      <c r="AN164" s="18"/>
      <c r="AO164" s="18"/>
      <c r="AP164" s="18"/>
      <c r="AQ164" s="18"/>
      <c r="AR164" s="18"/>
      <c r="AS164" s="60">
        <v>42925</v>
      </c>
      <c r="AT164" s="61" t="s">
        <v>44</v>
      </c>
      <c r="AU164" s="61">
        <v>100</v>
      </c>
      <c r="AV164" s="61">
        <v>193</v>
      </c>
      <c r="AW164" s="61">
        <v>92.3</v>
      </c>
      <c r="AX164" s="61">
        <v>1603</v>
      </c>
      <c r="AY164" s="61">
        <v>55.71</v>
      </c>
      <c r="AZ164" s="61">
        <v>0</v>
      </c>
      <c r="BA164" s="61">
        <v>55.71</v>
      </c>
      <c r="BB164" s="62">
        <v>0</v>
      </c>
      <c r="BC164" s="61">
        <v>2.1999999999999999E-2</v>
      </c>
      <c r="BD164" s="61"/>
      <c r="BE164" s="61">
        <v>0.85</v>
      </c>
      <c r="BF164" s="63" t="s">
        <v>50</v>
      </c>
    </row>
    <row r="165" spans="2:58" ht="10.5" x14ac:dyDescent="0.2">
      <c r="B165" s="15">
        <v>43838</v>
      </c>
      <c r="C165" s="1" t="s">
        <v>103</v>
      </c>
      <c r="D165" s="1" t="s">
        <v>104</v>
      </c>
      <c r="E165" s="1">
        <v>18</v>
      </c>
      <c r="F165" s="1">
        <v>100</v>
      </c>
      <c r="G165" s="1">
        <v>209</v>
      </c>
      <c r="H165" s="1">
        <v>93</v>
      </c>
      <c r="I165" s="1">
        <v>1250</v>
      </c>
      <c r="J165" s="1">
        <v>96.1</v>
      </c>
      <c r="K165" s="1">
        <v>1</v>
      </c>
      <c r="L165" s="1">
        <v>97.1</v>
      </c>
      <c r="M165" s="16">
        <v>1.0298661174047374</v>
      </c>
      <c r="N165" s="1">
        <v>0.38</v>
      </c>
      <c r="O165" s="1">
        <v>2.7</v>
      </c>
      <c r="P165" s="1">
        <v>2.3199999999999998</v>
      </c>
      <c r="Q165" s="1"/>
      <c r="R165" s="16">
        <v>3954.2143600416234</v>
      </c>
      <c r="S165" s="16"/>
      <c r="T165" s="16">
        <v>255.52631578947367</v>
      </c>
      <c r="U165" s="1"/>
      <c r="V165" s="3">
        <f>Table_Query_from_OINTLYP134567891011125934[[#This Row],[GAS]]*1000</f>
        <v>380</v>
      </c>
      <c r="W165" s="3">
        <f>Table_Query_from_OINTLYP134567891011125934[[#This Row],[GAS_LIFT_RATE]]*1000</f>
        <v>2320</v>
      </c>
      <c r="X165" s="4"/>
      <c r="Y165" s="4"/>
      <c r="AE165" s="112"/>
      <c r="AF165" s="18"/>
      <c r="AG165" s="18"/>
      <c r="AH165" s="18"/>
      <c r="AI165" s="18"/>
      <c r="AJ165" s="18"/>
      <c r="AK165" s="18"/>
      <c r="AL165" s="18"/>
      <c r="AM165" s="18"/>
      <c r="AN165" s="18"/>
      <c r="AO165" s="18"/>
      <c r="AP165" s="18"/>
      <c r="AQ165" s="18"/>
      <c r="AR165" s="18"/>
      <c r="AS165" s="64">
        <v>42928</v>
      </c>
      <c r="AT165" s="65" t="s">
        <v>44</v>
      </c>
      <c r="AU165" s="65">
        <v>100</v>
      </c>
      <c r="AV165" s="65">
        <v>196</v>
      </c>
      <c r="AW165" s="65">
        <v>93</v>
      </c>
      <c r="AX165" s="65">
        <v>1645</v>
      </c>
      <c r="AY165" s="65">
        <v>109</v>
      </c>
      <c r="AZ165" s="65">
        <v>0</v>
      </c>
      <c r="BA165" s="65">
        <v>109</v>
      </c>
      <c r="BB165" s="66">
        <v>0</v>
      </c>
      <c r="BC165" s="65">
        <v>4.3999999999999997E-2</v>
      </c>
      <c r="BD165" s="65"/>
      <c r="BE165" s="65">
        <v>1.04</v>
      </c>
      <c r="BF165" s="67" t="s">
        <v>51</v>
      </c>
    </row>
    <row r="166" spans="2:58" ht="10.5" x14ac:dyDescent="0.2">
      <c r="B166" s="15">
        <v>43879</v>
      </c>
      <c r="C166" s="1" t="s">
        <v>103</v>
      </c>
      <c r="D166" s="1" t="s">
        <v>104</v>
      </c>
      <c r="E166" s="1">
        <v>20</v>
      </c>
      <c r="F166" s="1">
        <v>100</v>
      </c>
      <c r="G166" s="1">
        <v>205</v>
      </c>
      <c r="H166" s="1">
        <v>87.4</v>
      </c>
      <c r="I166" s="1">
        <v>1374</v>
      </c>
      <c r="J166" s="1">
        <v>46.6</v>
      </c>
      <c r="K166" s="1">
        <v>15.5</v>
      </c>
      <c r="L166" s="1">
        <v>62.1</v>
      </c>
      <c r="M166" s="16">
        <v>24.9597423510467</v>
      </c>
      <c r="N166" s="1">
        <v>0.28999999999999998</v>
      </c>
      <c r="O166" s="1">
        <v>0.51</v>
      </c>
      <c r="P166" s="1">
        <v>0.22</v>
      </c>
      <c r="Q166" s="1"/>
      <c r="R166" s="16">
        <v>6223.1759656652357</v>
      </c>
      <c r="S166" s="16"/>
      <c r="T166" s="16">
        <v>214.13793103448276</v>
      </c>
      <c r="U166" s="1"/>
      <c r="V166" s="3">
        <f>Table_Query_from_OINTLYP134567891011125934[[#This Row],[GAS]]*1000</f>
        <v>290</v>
      </c>
      <c r="W166" s="3">
        <f>Table_Query_from_OINTLYP134567891011125934[[#This Row],[GAS_LIFT_RATE]]*1000</f>
        <v>220</v>
      </c>
      <c r="X166" s="4"/>
      <c r="Y166" s="4"/>
      <c r="AE166" s="112"/>
      <c r="AF166" s="18"/>
      <c r="AG166" s="18"/>
      <c r="AH166" s="18"/>
      <c r="AI166" s="18"/>
      <c r="AJ166" s="18"/>
      <c r="AK166" s="18"/>
      <c r="AL166" s="18"/>
      <c r="AM166" s="18"/>
      <c r="AN166" s="18"/>
      <c r="AO166" s="18"/>
      <c r="AP166" s="18"/>
      <c r="AQ166" s="18"/>
      <c r="AR166" s="18"/>
      <c r="AS166" s="68">
        <v>42931</v>
      </c>
      <c r="AT166" s="69" t="s">
        <v>44</v>
      </c>
      <c r="AU166" s="69">
        <v>100</v>
      </c>
      <c r="AV166" s="69">
        <v>190</v>
      </c>
      <c r="AW166" s="69">
        <v>94</v>
      </c>
      <c r="AX166" s="69">
        <v>1445</v>
      </c>
      <c r="AY166" s="69">
        <v>99.6</v>
      </c>
      <c r="AZ166" s="69">
        <v>0</v>
      </c>
      <c r="BA166" s="69">
        <v>99.6</v>
      </c>
      <c r="BB166" s="70">
        <v>0</v>
      </c>
      <c r="BC166" s="69">
        <v>0.04</v>
      </c>
      <c r="BD166" s="69"/>
      <c r="BE166" s="69">
        <v>1.48</v>
      </c>
      <c r="BF166" s="71" t="s">
        <v>69</v>
      </c>
    </row>
    <row r="167" spans="2:58" ht="10.5" x14ac:dyDescent="0.2">
      <c r="B167" s="15">
        <v>43921</v>
      </c>
      <c r="C167" s="1" t="s">
        <v>103</v>
      </c>
      <c r="D167" s="1" t="s">
        <v>104</v>
      </c>
      <c r="E167" s="1">
        <v>24</v>
      </c>
      <c r="F167" s="1">
        <v>100</v>
      </c>
      <c r="G167" s="1">
        <v>97</v>
      </c>
      <c r="H167" s="1">
        <v>80</v>
      </c>
      <c r="I167" s="1">
        <v>1401</v>
      </c>
      <c r="J167" s="1">
        <v>1.7</v>
      </c>
      <c r="K167" s="1">
        <v>0.6</v>
      </c>
      <c r="L167" s="1">
        <v>2.2999999999999998</v>
      </c>
      <c r="M167" s="16">
        <v>26.086956521739129</v>
      </c>
      <c r="N167" s="1">
        <v>0.01</v>
      </c>
      <c r="O167" s="1">
        <v>0</v>
      </c>
      <c r="P167" s="1">
        <v>0</v>
      </c>
      <c r="Q167" s="1"/>
      <c r="R167" s="16">
        <v>5882.3529411764703</v>
      </c>
      <c r="S167" s="16"/>
      <c r="T167" s="16">
        <v>230</v>
      </c>
      <c r="U167" s="1"/>
      <c r="V167" s="3">
        <f>Table_Query_from_OINTLYP134567891011125934[[#This Row],[GAS]]*1000</f>
        <v>10</v>
      </c>
      <c r="W167" s="3">
        <f>Table_Query_from_OINTLYP134567891011125934[[#This Row],[GAS_LIFT_RATE]]*1000</f>
        <v>0</v>
      </c>
      <c r="X167" s="4"/>
      <c r="Y167" s="4"/>
      <c r="AE167" s="112"/>
      <c r="AF167" s="18"/>
      <c r="AG167" s="18"/>
      <c r="AH167" s="18"/>
      <c r="AI167" s="18"/>
      <c r="AJ167" s="18"/>
      <c r="AK167" s="18"/>
      <c r="AL167" s="18"/>
      <c r="AM167" s="18"/>
      <c r="AN167" s="18"/>
      <c r="AO167" s="18"/>
      <c r="AP167" s="18"/>
      <c r="AQ167" s="18"/>
      <c r="AR167" s="18"/>
      <c r="AS167" s="64">
        <v>42946</v>
      </c>
      <c r="AT167" s="65" t="s">
        <v>44</v>
      </c>
      <c r="AU167" s="65">
        <v>100</v>
      </c>
      <c r="AV167" s="65">
        <v>189</v>
      </c>
      <c r="AW167" s="65">
        <v>92.3</v>
      </c>
      <c r="AX167" s="65">
        <v>1540</v>
      </c>
      <c r="AY167" s="65">
        <v>89.6</v>
      </c>
      <c r="AZ167" s="65">
        <v>0</v>
      </c>
      <c r="BA167" s="65">
        <v>89.6</v>
      </c>
      <c r="BB167" s="66">
        <v>0</v>
      </c>
      <c r="BC167" s="65">
        <v>3.5999999999999997E-2</v>
      </c>
      <c r="BD167" s="65"/>
      <c r="BE167" s="65">
        <v>0.77</v>
      </c>
      <c r="BF167" s="67" t="s">
        <v>52</v>
      </c>
    </row>
    <row r="168" spans="2:58" ht="10.5" x14ac:dyDescent="0.2">
      <c r="B168" s="15">
        <v>43947</v>
      </c>
      <c r="C168" s="1" t="s">
        <v>103</v>
      </c>
      <c r="D168" s="1" t="s">
        <v>104</v>
      </c>
      <c r="E168" s="1">
        <v>13</v>
      </c>
      <c r="F168" s="1">
        <v>100</v>
      </c>
      <c r="G168" s="1">
        <v>189</v>
      </c>
      <c r="H168" s="1">
        <v>86</v>
      </c>
      <c r="I168" s="1">
        <v>1552</v>
      </c>
      <c r="J168" s="1">
        <v>7</v>
      </c>
      <c r="K168" s="1">
        <v>0</v>
      </c>
      <c r="L168" s="1">
        <v>7</v>
      </c>
      <c r="M168" s="16">
        <v>0</v>
      </c>
      <c r="N168" s="1">
        <v>7.1999999999999998E-3</v>
      </c>
      <c r="O168" s="1">
        <v>0</v>
      </c>
      <c r="P168" s="1">
        <v>0</v>
      </c>
      <c r="Q168" s="1"/>
      <c r="R168" s="16">
        <v>1028.5714285714287</v>
      </c>
      <c r="S168" s="16"/>
      <c r="T168" s="16">
        <v>972.22222222222217</v>
      </c>
      <c r="U168" s="1"/>
      <c r="V168" s="3">
        <f>Table_Query_from_OINTLYP134567891011125934[[#This Row],[GAS]]*1000</f>
        <v>7.2</v>
      </c>
      <c r="W168" s="3">
        <f>Table_Query_from_OINTLYP134567891011125934[[#This Row],[GAS_LIFT_RATE]]*1000</f>
        <v>0</v>
      </c>
      <c r="X168" s="4"/>
      <c r="Y168" s="4"/>
      <c r="AE168" s="112"/>
      <c r="AF168" s="18"/>
      <c r="AG168" s="18"/>
      <c r="AH168" s="18"/>
      <c r="AI168" s="18"/>
      <c r="AJ168" s="18"/>
      <c r="AK168" s="18"/>
      <c r="AL168" s="18"/>
      <c r="AM168" s="18"/>
      <c r="AN168" s="18"/>
      <c r="AO168" s="18"/>
      <c r="AP168" s="18"/>
      <c r="AQ168" s="18"/>
      <c r="AR168" s="18"/>
      <c r="AS168" s="68">
        <v>42956</v>
      </c>
      <c r="AT168" s="69" t="s">
        <v>44</v>
      </c>
      <c r="AU168" s="69">
        <v>100</v>
      </c>
      <c r="AV168" s="69">
        <v>192</v>
      </c>
      <c r="AW168" s="69">
        <v>92</v>
      </c>
      <c r="AX168" s="69">
        <v>1574</v>
      </c>
      <c r="AY168" s="69">
        <v>79.53</v>
      </c>
      <c r="AZ168" s="69">
        <v>0</v>
      </c>
      <c r="BA168" s="69">
        <v>79.53</v>
      </c>
      <c r="BB168" s="70">
        <v>0</v>
      </c>
      <c r="BC168" s="69">
        <v>3.2000000000000001E-2</v>
      </c>
      <c r="BD168" s="69"/>
      <c r="BE168" s="69">
        <v>0.83</v>
      </c>
      <c r="BF168" s="71" t="s">
        <v>53</v>
      </c>
    </row>
    <row r="169" spans="2:58" ht="10.5" x14ac:dyDescent="0.2">
      <c r="B169" s="15">
        <v>43978</v>
      </c>
      <c r="C169" s="1" t="s">
        <v>103</v>
      </c>
      <c r="D169" s="1" t="s">
        <v>104</v>
      </c>
      <c r="E169" s="1">
        <v>27.5</v>
      </c>
      <c r="F169" s="1">
        <v>100</v>
      </c>
      <c r="G169" s="1">
        <v>189</v>
      </c>
      <c r="H169" s="1">
        <v>85</v>
      </c>
      <c r="I169" s="1">
        <v>1415</v>
      </c>
      <c r="J169" s="1">
        <v>0</v>
      </c>
      <c r="K169" s="1">
        <v>0</v>
      </c>
      <c r="L169" s="1">
        <v>0</v>
      </c>
      <c r="M169" s="16">
        <v>0</v>
      </c>
      <c r="N169" s="1">
        <v>0</v>
      </c>
      <c r="O169" s="1">
        <v>0</v>
      </c>
      <c r="P169" s="1">
        <v>0</v>
      </c>
      <c r="Q169" s="1"/>
      <c r="R169" s="16">
        <v>0</v>
      </c>
      <c r="S169" s="16"/>
      <c r="T169" s="16">
        <v>0</v>
      </c>
      <c r="U169" s="1"/>
      <c r="V169" s="3">
        <f>Table_Query_from_OINTLYP134567891011125934[[#This Row],[GAS]]*1000</f>
        <v>0</v>
      </c>
      <c r="W169" s="3">
        <f>Table_Query_from_OINTLYP134567891011125934[[#This Row],[GAS_LIFT_RATE]]*1000</f>
        <v>0</v>
      </c>
      <c r="X169" s="4"/>
      <c r="Y169" s="4"/>
      <c r="AE169" s="112"/>
      <c r="AF169" s="18"/>
      <c r="AG169" s="18"/>
      <c r="AH169" s="18"/>
      <c r="AI169" s="18"/>
      <c r="AJ169" s="18"/>
      <c r="AK169" s="18"/>
      <c r="AL169" s="18"/>
      <c r="AM169" s="18"/>
      <c r="AN169" s="18"/>
      <c r="AO169" s="18"/>
      <c r="AP169" s="18"/>
      <c r="AQ169" s="18"/>
      <c r="AR169" s="18"/>
      <c r="AS169" s="72">
        <v>42963</v>
      </c>
      <c r="AT169" s="73" t="s">
        <v>44</v>
      </c>
      <c r="AU169" s="73">
        <v>100</v>
      </c>
      <c r="AV169" s="73">
        <v>200.5</v>
      </c>
      <c r="AW169" s="73">
        <v>99</v>
      </c>
      <c r="AX169" s="73">
        <v>1309.79</v>
      </c>
      <c r="AY169" s="73">
        <v>153.87</v>
      </c>
      <c r="AZ169" s="73">
        <v>0</v>
      </c>
      <c r="BA169" s="73">
        <v>153.87</v>
      </c>
      <c r="BB169" s="74">
        <v>0</v>
      </c>
      <c r="BC169" s="73">
        <v>6.2E-2</v>
      </c>
      <c r="BD169" s="73"/>
      <c r="BE169" s="73">
        <v>4.79</v>
      </c>
      <c r="BF169" s="75" t="s">
        <v>54</v>
      </c>
    </row>
    <row r="170" spans="2:58" ht="10.5" x14ac:dyDescent="0.2">
      <c r="B170" s="15">
        <v>44029</v>
      </c>
      <c r="C170" s="1" t="s">
        <v>103</v>
      </c>
      <c r="D170" s="1" t="s">
        <v>104</v>
      </c>
      <c r="E170" s="1">
        <v>19</v>
      </c>
      <c r="F170" s="1">
        <v>100</v>
      </c>
      <c r="G170" s="1">
        <v>191</v>
      </c>
      <c r="H170" s="1">
        <v>89</v>
      </c>
      <c r="I170" s="1">
        <v>1526</v>
      </c>
      <c r="J170" s="1">
        <v>1.72</v>
      </c>
      <c r="K170" s="1">
        <v>0</v>
      </c>
      <c r="L170" s="1">
        <v>1.72</v>
      </c>
      <c r="M170" s="16">
        <v>0</v>
      </c>
      <c r="N170" s="1">
        <v>0</v>
      </c>
      <c r="O170" s="1">
        <v>0</v>
      </c>
      <c r="P170" s="1">
        <v>0</v>
      </c>
      <c r="Q170" s="1"/>
      <c r="R170" s="16">
        <v>0</v>
      </c>
      <c r="S170" s="16"/>
      <c r="T170" s="16">
        <v>0</v>
      </c>
      <c r="U170" s="1"/>
      <c r="V170" s="3">
        <f>Table_Query_from_OINTLYP134567891011125934[[#This Row],[GAS]]*1000</f>
        <v>0</v>
      </c>
      <c r="W170" s="3">
        <f>Table_Query_from_OINTLYP134567891011125934[[#This Row],[GAS_LIFT_RATE]]*1000</f>
        <v>0</v>
      </c>
      <c r="X170" s="4"/>
      <c r="Y170" s="4"/>
      <c r="AE170" s="112"/>
      <c r="AF170" s="18"/>
      <c r="AG170" s="18"/>
      <c r="AH170" s="18"/>
      <c r="AI170" s="18"/>
      <c r="AJ170" s="18"/>
      <c r="AK170" s="18"/>
      <c r="AL170" s="18"/>
      <c r="AM170" s="18"/>
      <c r="AN170" s="18"/>
      <c r="AO170" s="18"/>
      <c r="AP170" s="18"/>
      <c r="AQ170" s="18"/>
      <c r="AR170" s="18"/>
      <c r="AX170" s="4" t="s">
        <v>70</v>
      </c>
      <c r="AY170" s="4">
        <f>AY169-AY168</f>
        <v>74.34</v>
      </c>
      <c r="AZ170" s="29"/>
      <c r="BA170" s="30"/>
      <c r="BB170" s="29"/>
      <c r="BC170" s="29"/>
      <c r="BD170" s="29"/>
      <c r="BE170" s="31"/>
    </row>
    <row r="171" spans="2:58" ht="10.5" x14ac:dyDescent="0.2">
      <c r="B171" s="15">
        <v>44033</v>
      </c>
      <c r="C171" s="1" t="s">
        <v>103</v>
      </c>
      <c r="D171" s="1" t="s">
        <v>104</v>
      </c>
      <c r="E171" s="1">
        <v>13</v>
      </c>
      <c r="F171" s="1">
        <v>100</v>
      </c>
      <c r="G171" s="1">
        <v>191</v>
      </c>
      <c r="H171" s="1">
        <v>84</v>
      </c>
      <c r="I171" s="1">
        <v>1661</v>
      </c>
      <c r="J171" s="1">
        <v>70.599999999999994</v>
      </c>
      <c r="K171" s="1">
        <v>1.4</v>
      </c>
      <c r="L171" s="1">
        <v>72</v>
      </c>
      <c r="M171" s="16">
        <v>1.9444444444444444</v>
      </c>
      <c r="N171" s="1">
        <v>0.28000000000000003</v>
      </c>
      <c r="O171" s="1">
        <v>4.43</v>
      </c>
      <c r="P171" s="1">
        <v>4.1500000000000004</v>
      </c>
      <c r="Q171" s="1"/>
      <c r="R171" s="16">
        <v>3966.0056657223795</v>
      </c>
      <c r="S171" s="16"/>
      <c r="T171" s="16">
        <v>257.14285714285717</v>
      </c>
      <c r="U171" s="1"/>
      <c r="V171" s="3">
        <f>Table_Query_from_OINTLYP134567891011125934[[#This Row],[GAS]]*1000</f>
        <v>280</v>
      </c>
      <c r="W171" s="3">
        <f>Table_Query_from_OINTLYP134567891011125934[[#This Row],[GAS_LIFT_RATE]]*1000</f>
        <v>4150</v>
      </c>
      <c r="X171" s="4"/>
      <c r="Y171" s="4"/>
      <c r="AE171" s="112"/>
      <c r="AF171" s="18"/>
      <c r="AG171" s="18"/>
      <c r="AH171" s="18"/>
      <c r="AI171" s="18"/>
      <c r="AJ171" s="18"/>
      <c r="AK171" s="18"/>
      <c r="AL171" s="18"/>
      <c r="AM171" s="18"/>
      <c r="AN171" s="18"/>
      <c r="AO171" s="18"/>
      <c r="AP171" s="18"/>
      <c r="AQ171" s="18"/>
      <c r="AR171" s="18"/>
      <c r="AS171" s="28"/>
      <c r="AT171" s="4" t="s">
        <v>71</v>
      </c>
      <c r="AU171" s="29" t="s">
        <v>72</v>
      </c>
      <c r="AV171" s="31" t="s">
        <v>73</v>
      </c>
      <c r="AW171" s="29"/>
    </row>
    <row r="172" spans="2:58" ht="10.5" x14ac:dyDescent="0.2">
      <c r="B172" s="15">
        <v>44034</v>
      </c>
      <c r="C172" s="1" t="s">
        <v>103</v>
      </c>
      <c r="D172" s="1" t="s">
        <v>104</v>
      </c>
      <c r="E172" s="1">
        <v>24</v>
      </c>
      <c r="F172" s="1">
        <v>100</v>
      </c>
      <c r="G172" s="1">
        <v>193</v>
      </c>
      <c r="H172" s="1">
        <v>91</v>
      </c>
      <c r="I172" s="1">
        <v>998</v>
      </c>
      <c r="J172" s="1">
        <v>132.30000000000001</v>
      </c>
      <c r="K172" s="1">
        <v>2.7</v>
      </c>
      <c r="L172" s="1">
        <v>135</v>
      </c>
      <c r="M172" s="16">
        <v>2</v>
      </c>
      <c r="N172" s="1">
        <v>0.11</v>
      </c>
      <c r="O172" s="1">
        <v>2.4</v>
      </c>
      <c r="P172" s="1">
        <v>2.29</v>
      </c>
      <c r="Q172" s="1"/>
      <c r="R172" s="16">
        <v>831.4436885865457</v>
      </c>
      <c r="S172" s="16"/>
      <c r="T172" s="16">
        <v>1234.6363636363637</v>
      </c>
      <c r="U172" s="1"/>
      <c r="V172" s="3">
        <f>Table_Query_from_OINTLYP134567891011125934[[#This Row],[GAS]]*1000</f>
        <v>110</v>
      </c>
      <c r="W172" s="3">
        <f>Table_Query_from_OINTLYP134567891011125934[[#This Row],[GAS_LIFT_RATE]]*1000</f>
        <v>2290</v>
      </c>
      <c r="X172" s="4"/>
      <c r="Y172" s="4"/>
      <c r="AE172" s="112"/>
      <c r="AF172" s="18"/>
      <c r="AG172" s="18"/>
      <c r="AH172" s="18"/>
      <c r="AI172" s="18"/>
      <c r="AJ172" s="18"/>
      <c r="AK172" s="18"/>
      <c r="AL172" s="18"/>
      <c r="AM172" s="18"/>
      <c r="AN172" s="18"/>
      <c r="AO172" s="18"/>
      <c r="AP172" s="18"/>
      <c r="AQ172" s="18"/>
      <c r="AR172" s="18"/>
      <c r="AS172" s="43" t="s">
        <v>74</v>
      </c>
      <c r="AT172" s="44">
        <f>AY159-AY162</f>
        <v>72.140000000000015</v>
      </c>
      <c r="AU172" s="4">
        <f>AS162-AS159</f>
        <v>34</v>
      </c>
      <c r="AV172" s="76">
        <f>AT172/AU172</f>
        <v>2.1217647058823532</v>
      </c>
    </row>
    <row r="173" spans="2:58" ht="10.5" x14ac:dyDescent="0.2">
      <c r="B173" s="15">
        <v>44045</v>
      </c>
      <c r="C173" s="1" t="s">
        <v>103</v>
      </c>
      <c r="D173" s="1" t="s">
        <v>104</v>
      </c>
      <c r="E173" s="1">
        <v>26</v>
      </c>
      <c r="F173" s="1">
        <v>100</v>
      </c>
      <c r="G173" s="1">
        <v>204</v>
      </c>
      <c r="H173" s="1">
        <v>94</v>
      </c>
      <c r="I173" s="1">
        <v>1289</v>
      </c>
      <c r="J173" s="1">
        <v>37</v>
      </c>
      <c r="K173" s="1">
        <v>1</v>
      </c>
      <c r="L173" s="1">
        <v>38</v>
      </c>
      <c r="M173" s="16">
        <v>2.6315789473684212</v>
      </c>
      <c r="N173" s="1">
        <v>0.03</v>
      </c>
      <c r="O173" s="1">
        <v>2.012</v>
      </c>
      <c r="P173" s="1">
        <v>1.982</v>
      </c>
      <c r="Q173" s="1">
        <v>2.7</v>
      </c>
      <c r="R173" s="16">
        <v>810.81081081081084</v>
      </c>
      <c r="S173" s="16"/>
      <c r="T173" s="16">
        <v>1266.6666666666667</v>
      </c>
      <c r="U173" s="1"/>
      <c r="V173" s="3">
        <f>Table_Query_from_OINTLYP134567891011125934[[#This Row],[GAS]]*1000</f>
        <v>30</v>
      </c>
      <c r="W173" s="3">
        <f>Table_Query_from_OINTLYP134567891011125934[[#This Row],[GAS_LIFT_RATE]]*1000</f>
        <v>1982</v>
      </c>
      <c r="X173" s="4"/>
      <c r="Y173" s="4"/>
      <c r="AE173" s="112"/>
      <c r="AF173" s="18"/>
      <c r="AG173" s="18"/>
      <c r="AH173" s="18"/>
      <c r="AI173" s="18"/>
      <c r="AJ173" s="18"/>
      <c r="AK173" s="18"/>
      <c r="AL173" s="18"/>
      <c r="AM173" s="18"/>
      <c r="AN173" s="18"/>
      <c r="AO173" s="18"/>
      <c r="AP173" s="18"/>
      <c r="AQ173" s="18"/>
      <c r="AR173" s="18"/>
      <c r="AS173" s="61" t="s">
        <v>75</v>
      </c>
      <c r="AT173" s="61">
        <f>AY163-AY164</f>
        <v>239.85999999999999</v>
      </c>
      <c r="AU173" s="4">
        <f>AS164-AS163</f>
        <v>10</v>
      </c>
      <c r="AV173" s="76">
        <f>AT173/AU173</f>
        <v>23.985999999999997</v>
      </c>
    </row>
    <row r="174" spans="2:58" ht="10.5" x14ac:dyDescent="0.2">
      <c r="B174" s="15">
        <v>44101</v>
      </c>
      <c r="C174" s="1" t="s">
        <v>103</v>
      </c>
      <c r="D174" s="1" t="s">
        <v>104</v>
      </c>
      <c r="E174" s="1">
        <v>20</v>
      </c>
      <c r="F174" s="1">
        <v>100</v>
      </c>
      <c r="G174" s="1">
        <v>207</v>
      </c>
      <c r="H174" s="1">
        <v>83</v>
      </c>
      <c r="I174" s="1">
        <v>1122</v>
      </c>
      <c r="J174" s="1">
        <v>1</v>
      </c>
      <c r="K174" s="1">
        <v>1</v>
      </c>
      <c r="L174" s="1">
        <v>2</v>
      </c>
      <c r="M174" s="16">
        <v>50</v>
      </c>
      <c r="N174" s="1">
        <v>1E-3</v>
      </c>
      <c r="O174" s="1">
        <v>0.87</v>
      </c>
      <c r="P174" s="1">
        <v>0.86899999999999999</v>
      </c>
      <c r="Q174" s="1">
        <v>100</v>
      </c>
      <c r="R174" s="16">
        <v>1000</v>
      </c>
      <c r="S174" s="16"/>
      <c r="T174" s="16">
        <v>1000</v>
      </c>
      <c r="U174" s="1"/>
      <c r="V174" s="3">
        <f>Table_Query_from_OINTLYP134567891011125934[[#This Row],[GAS]]*1000</f>
        <v>1</v>
      </c>
      <c r="W174" s="3">
        <f>Table_Query_from_OINTLYP134567891011125934[[#This Row],[GAS_LIFT_RATE]]*1000</f>
        <v>869</v>
      </c>
      <c r="X174" s="4"/>
      <c r="Y174" s="4"/>
      <c r="AE174" s="112"/>
      <c r="AF174" s="18"/>
      <c r="AG174" s="18"/>
      <c r="AH174" s="18"/>
      <c r="AI174" s="18"/>
      <c r="AJ174" s="18"/>
      <c r="AK174" s="18"/>
      <c r="AL174" s="18"/>
      <c r="AM174" s="18"/>
      <c r="AN174" s="18"/>
      <c r="AO174" s="18"/>
      <c r="AP174" s="18"/>
      <c r="AQ174" s="18"/>
      <c r="AR174" s="18"/>
      <c r="AS174" s="68" t="s">
        <v>76</v>
      </c>
      <c r="AT174" s="69">
        <f>AY165-AY168</f>
        <v>29.47</v>
      </c>
      <c r="AU174" s="4">
        <f>AS168-AS165</f>
        <v>28</v>
      </c>
      <c r="AV174" s="76">
        <f>AT174/AU174</f>
        <v>1.0525</v>
      </c>
    </row>
    <row r="175" spans="2:58" ht="10.5" x14ac:dyDescent="0.2">
      <c r="B175" s="15">
        <v>44102</v>
      </c>
      <c r="C175" s="1" t="s">
        <v>103</v>
      </c>
      <c r="D175" s="1" t="s">
        <v>104</v>
      </c>
      <c r="E175" s="1">
        <v>23</v>
      </c>
      <c r="F175" s="1">
        <v>100</v>
      </c>
      <c r="G175" s="1">
        <v>212</v>
      </c>
      <c r="H175" s="1">
        <v>89</v>
      </c>
      <c r="I175" s="1">
        <v>1596</v>
      </c>
      <c r="J175" s="1">
        <v>92</v>
      </c>
      <c r="K175" s="1">
        <v>1</v>
      </c>
      <c r="L175" s="1">
        <v>93</v>
      </c>
      <c r="M175" s="16">
        <v>1.075268817204301</v>
      </c>
      <c r="N175" s="1">
        <v>7.3999999999999996E-2</v>
      </c>
      <c r="O175" s="1">
        <v>0.99199999999999999</v>
      </c>
      <c r="P175" s="1">
        <v>0.91800000000000004</v>
      </c>
      <c r="Q175" s="1">
        <v>100</v>
      </c>
      <c r="R175" s="16">
        <v>804.3478260869565</v>
      </c>
      <c r="S175" s="16"/>
      <c r="T175" s="16">
        <v>1256.7567567567567</v>
      </c>
      <c r="U175" s="1"/>
      <c r="V175" s="3">
        <f>Table_Query_from_OINTLYP134567891011125934[[#This Row],[GAS]]*1000</f>
        <v>74</v>
      </c>
      <c r="W175" s="3">
        <f>Table_Query_from_OINTLYP134567891011125934[[#This Row],[GAS_LIFT_RATE]]*1000</f>
        <v>918</v>
      </c>
      <c r="X175" s="4"/>
      <c r="Y175" s="4"/>
      <c r="AE175" s="112"/>
      <c r="AF175" s="18"/>
      <c r="AG175" s="18"/>
      <c r="AH175" s="18"/>
      <c r="AI175" s="18"/>
      <c r="AJ175" s="18"/>
      <c r="AK175" s="18"/>
      <c r="AL175" s="18"/>
      <c r="AM175" s="18"/>
      <c r="AN175" s="18"/>
      <c r="AO175" s="18"/>
      <c r="AP175" s="18"/>
      <c r="AQ175" s="18"/>
      <c r="AR175" s="18"/>
      <c r="AS175" s="77" t="s">
        <v>77</v>
      </c>
      <c r="AT175" s="78">
        <f>AY169-AY169</f>
        <v>0</v>
      </c>
      <c r="AU175" s="4">
        <f>AS169-AS169</f>
        <v>0</v>
      </c>
      <c r="AV175" s="76" t="e">
        <f>AT175/AU175</f>
        <v>#DIV/0!</v>
      </c>
    </row>
    <row r="176" spans="2:58" ht="10.5" x14ac:dyDescent="0.2">
      <c r="B176" s="15">
        <v>44128</v>
      </c>
      <c r="C176" s="1" t="s">
        <v>103</v>
      </c>
      <c r="D176" s="1" t="s">
        <v>104</v>
      </c>
      <c r="E176" s="1">
        <v>24</v>
      </c>
      <c r="F176" s="1">
        <v>100</v>
      </c>
      <c r="G176" s="1">
        <v>200</v>
      </c>
      <c r="H176" s="1">
        <v>83</v>
      </c>
      <c r="I176" s="1">
        <v>1576</v>
      </c>
      <c r="J176" s="1">
        <v>0.1</v>
      </c>
      <c r="K176" s="1">
        <v>0</v>
      </c>
      <c r="L176" s="1">
        <v>0.1</v>
      </c>
      <c r="M176" s="16">
        <v>0</v>
      </c>
      <c r="N176" s="1">
        <v>8.0000000000000007E-5</v>
      </c>
      <c r="O176" s="1">
        <v>0.1</v>
      </c>
      <c r="P176" s="1">
        <v>0.1</v>
      </c>
      <c r="Q176" s="1"/>
      <c r="R176" s="16">
        <v>800</v>
      </c>
      <c r="S176" s="16"/>
      <c r="T176" s="16">
        <v>1250</v>
      </c>
      <c r="U176" s="1"/>
      <c r="V176" s="3">
        <f>Table_Query_from_OINTLYP134567891011125934[[#This Row],[GAS]]*1000</f>
        <v>0.08</v>
      </c>
      <c r="W176" s="3">
        <f>Table_Query_from_OINTLYP134567891011125934[[#This Row],[GAS_LIFT_RATE]]*1000</f>
        <v>100</v>
      </c>
      <c r="X176" s="4"/>
      <c r="Y176" s="4"/>
      <c r="AE176" s="112"/>
      <c r="AF176" s="18"/>
      <c r="AG176" s="18"/>
      <c r="AH176" s="18"/>
      <c r="AI176" s="18"/>
      <c r="AJ176" s="18"/>
      <c r="AK176" s="18"/>
      <c r="AL176" s="18"/>
      <c r="AM176" s="18"/>
      <c r="AN176" s="18"/>
      <c r="AO176" s="18"/>
      <c r="AP176" s="18"/>
      <c r="AQ176" s="18"/>
      <c r="AR176" s="18"/>
    </row>
    <row r="177" spans="2:59" ht="10.5" x14ac:dyDescent="0.2">
      <c r="B177" s="15">
        <v>44141</v>
      </c>
      <c r="C177" s="1" t="s">
        <v>103</v>
      </c>
      <c r="D177" s="1" t="s">
        <v>104</v>
      </c>
      <c r="E177" s="1">
        <v>23</v>
      </c>
      <c r="F177" s="1">
        <v>100</v>
      </c>
      <c r="G177" s="1">
        <v>197.58</v>
      </c>
      <c r="H177" s="1">
        <v>86.84</v>
      </c>
      <c r="I177" s="1">
        <v>1610.51</v>
      </c>
      <c r="J177" s="1">
        <v>0</v>
      </c>
      <c r="K177" s="1">
        <v>0</v>
      </c>
      <c r="L177" s="1">
        <v>0</v>
      </c>
      <c r="M177" s="16">
        <v>0</v>
      </c>
      <c r="N177" s="1">
        <v>0</v>
      </c>
      <c r="O177" s="1">
        <v>0.28000000000000003</v>
      </c>
      <c r="P177" s="1">
        <v>0.28000000000000003</v>
      </c>
      <c r="Q177" s="1"/>
      <c r="R177" s="16">
        <v>0</v>
      </c>
      <c r="S177" s="16"/>
      <c r="T177" s="16">
        <v>0</v>
      </c>
      <c r="U177" s="1"/>
      <c r="V177" s="3">
        <f>Table_Query_from_OINTLYP134567891011125934[[#This Row],[GAS]]*1000</f>
        <v>0</v>
      </c>
      <c r="W177" s="3">
        <f>Table_Query_from_OINTLYP134567891011125934[[#This Row],[GAS_LIFT_RATE]]*1000</f>
        <v>280</v>
      </c>
      <c r="X177" s="4"/>
      <c r="Y177" s="4"/>
      <c r="AE177" s="112"/>
      <c r="AF177" s="18"/>
      <c r="AG177" s="18"/>
      <c r="AH177" s="18"/>
      <c r="AI177" s="18"/>
      <c r="AJ177" s="18"/>
      <c r="AK177" s="18"/>
      <c r="AL177" s="18"/>
      <c r="AM177" s="18"/>
      <c r="AN177" s="18"/>
      <c r="AO177" s="18"/>
      <c r="AP177" s="18"/>
      <c r="AQ177" s="18"/>
      <c r="AR177" s="18"/>
    </row>
    <row r="178" spans="2:59" ht="10.5" x14ac:dyDescent="0.2">
      <c r="B178" s="27">
        <v>44154</v>
      </c>
      <c r="C178" s="1" t="s">
        <v>103</v>
      </c>
      <c r="D178" s="1" t="s">
        <v>104</v>
      </c>
      <c r="E178" s="20">
        <v>17</v>
      </c>
      <c r="F178" s="20">
        <v>100</v>
      </c>
      <c r="G178" s="20">
        <v>201</v>
      </c>
      <c r="H178" s="20">
        <v>84</v>
      </c>
      <c r="I178" s="20">
        <v>1475</v>
      </c>
      <c r="J178" s="20">
        <v>70</v>
      </c>
      <c r="K178" s="20">
        <v>0</v>
      </c>
      <c r="L178" s="20">
        <v>70</v>
      </c>
      <c r="M178" s="19">
        <v>0</v>
      </c>
      <c r="N178" s="20">
        <v>0.33710000000000001</v>
      </c>
      <c r="O178" s="20">
        <v>0.59099999999999997</v>
      </c>
      <c r="P178" s="20">
        <v>0.25</v>
      </c>
      <c r="Q178" s="20"/>
      <c r="R178" s="19">
        <v>4815.7142857142853</v>
      </c>
      <c r="S178" s="19"/>
      <c r="T178" s="19">
        <v>207.65351527736576</v>
      </c>
      <c r="U178" s="20"/>
      <c r="V178" s="3">
        <f>Table_Query_from_OINTLYP134567891011125934[[#This Row],[GAS]]*1000</f>
        <v>337.1</v>
      </c>
      <c r="W178" s="3">
        <f>Table_Query_from_OINTLYP134567891011125934[[#This Row],[GAS_LIFT_RATE]]*1000</f>
        <v>250</v>
      </c>
      <c r="X178" s="4"/>
      <c r="Y178" s="4"/>
      <c r="AE178" s="112"/>
      <c r="AF178" s="18"/>
      <c r="AG178" s="18"/>
      <c r="AH178" s="18"/>
      <c r="AI178" s="18"/>
      <c r="AJ178" s="18"/>
      <c r="AK178" s="18"/>
      <c r="AL178" s="18"/>
      <c r="AM178" s="18"/>
      <c r="AN178" s="18"/>
      <c r="AO178" s="18"/>
      <c r="AP178" s="18"/>
      <c r="AQ178" s="18"/>
      <c r="AR178" s="18"/>
    </row>
    <row r="179" spans="2:59" ht="10.5" x14ac:dyDescent="0.2">
      <c r="B179" s="15">
        <v>44155</v>
      </c>
      <c r="C179" s="1" t="s">
        <v>103</v>
      </c>
      <c r="D179" s="1" t="s">
        <v>104</v>
      </c>
      <c r="E179" s="1">
        <v>24</v>
      </c>
      <c r="F179" s="1">
        <v>100</v>
      </c>
      <c r="G179" s="1">
        <v>199</v>
      </c>
      <c r="H179" s="1">
        <v>83</v>
      </c>
      <c r="I179" s="1">
        <v>812</v>
      </c>
      <c r="J179" s="1">
        <v>0</v>
      </c>
      <c r="K179" s="1">
        <v>0</v>
      </c>
      <c r="L179" s="1">
        <v>0</v>
      </c>
      <c r="M179" s="16">
        <v>0</v>
      </c>
      <c r="N179" s="1">
        <v>0</v>
      </c>
      <c r="O179" s="1">
        <v>0.91500000000000004</v>
      </c>
      <c r="P179" s="1">
        <v>0.91500000000000004</v>
      </c>
      <c r="Q179" s="1"/>
      <c r="R179" s="16">
        <v>0</v>
      </c>
      <c r="S179" s="16"/>
      <c r="T179" s="16">
        <v>0</v>
      </c>
      <c r="U179" s="1"/>
      <c r="V179" s="3">
        <f>Table_Query_from_OINTLYP134567891011125934[[#This Row],[GAS]]*1000</f>
        <v>0</v>
      </c>
      <c r="W179" s="3">
        <f>Table_Query_from_OINTLYP134567891011125934[[#This Row],[GAS_LIFT_RATE]]*1000</f>
        <v>915</v>
      </c>
      <c r="X179" s="4"/>
      <c r="Y179" s="4"/>
      <c r="AE179" s="112"/>
      <c r="AF179" s="18"/>
      <c r="AG179" s="18"/>
      <c r="AH179" s="18"/>
      <c r="AI179" s="18"/>
      <c r="AJ179" s="18"/>
      <c r="AK179" s="18"/>
      <c r="AL179" s="18"/>
      <c r="AM179" s="18"/>
      <c r="AN179" s="18"/>
      <c r="AO179" s="18"/>
      <c r="AP179" s="18"/>
      <c r="AQ179" s="18"/>
      <c r="AR179" s="18"/>
    </row>
    <row r="180" spans="2:59" ht="21" x14ac:dyDescent="0.2">
      <c r="B180" s="15">
        <v>44159</v>
      </c>
      <c r="C180" s="1" t="s">
        <v>103</v>
      </c>
      <c r="D180" s="1" t="s">
        <v>104</v>
      </c>
      <c r="E180" s="1">
        <v>20</v>
      </c>
      <c r="F180" s="1">
        <v>100</v>
      </c>
      <c r="G180" s="1">
        <v>213</v>
      </c>
      <c r="H180" s="1">
        <v>81</v>
      </c>
      <c r="I180" s="1">
        <v>1584</v>
      </c>
      <c r="J180" s="1">
        <v>4</v>
      </c>
      <c r="K180" s="1">
        <v>0</v>
      </c>
      <c r="L180" s="1">
        <v>4</v>
      </c>
      <c r="M180" s="16">
        <v>0</v>
      </c>
      <c r="N180" s="1">
        <v>1.6000000000000001E-3</v>
      </c>
      <c r="O180" s="1">
        <v>1.4E-2</v>
      </c>
      <c r="P180" s="1">
        <v>1.2E-2</v>
      </c>
      <c r="Q180" s="1">
        <v>30</v>
      </c>
      <c r="R180" s="16">
        <v>400</v>
      </c>
      <c r="S180" s="16"/>
      <c r="T180" s="16">
        <v>2500</v>
      </c>
      <c r="U180" s="1"/>
      <c r="V180" s="3">
        <f>Table_Query_from_OINTLYP134567891011125934[[#This Row],[GAS]]*1000</f>
        <v>1.6</v>
      </c>
      <c r="W180" s="3">
        <f>Table_Query_from_OINTLYP134567891011125934[[#This Row],[GAS_LIFT_RATE]]*1000</f>
        <v>12</v>
      </c>
      <c r="X180" s="4"/>
      <c r="Y180" s="4"/>
      <c r="AE180" s="112"/>
      <c r="AF180" s="18"/>
      <c r="AG180" s="18"/>
      <c r="AH180" s="18"/>
      <c r="AI180" s="18"/>
      <c r="AJ180" s="18"/>
      <c r="AK180" s="18"/>
      <c r="AL180" s="18"/>
      <c r="AM180" s="18"/>
      <c r="AN180" s="18"/>
      <c r="AO180" s="18"/>
      <c r="AP180" s="18"/>
      <c r="AQ180" s="18"/>
      <c r="AR180" s="18"/>
      <c r="AS180" s="39" t="s">
        <v>14</v>
      </c>
      <c r="AT180" s="41" t="s">
        <v>15</v>
      </c>
      <c r="AU180" s="41" t="s">
        <v>18</v>
      </c>
      <c r="AV180" s="41" t="s">
        <v>19</v>
      </c>
      <c r="AW180" s="41" t="s">
        <v>20</v>
      </c>
      <c r="AX180" s="41" t="s">
        <v>21</v>
      </c>
      <c r="AY180" s="41" t="s">
        <v>22</v>
      </c>
      <c r="AZ180" s="41" t="s">
        <v>23</v>
      </c>
      <c r="BA180" s="41" t="s">
        <v>24</v>
      </c>
      <c r="BB180" s="41" t="s">
        <v>25</v>
      </c>
      <c r="BC180" s="41" t="s">
        <v>26</v>
      </c>
      <c r="BD180" s="41" t="s">
        <v>27</v>
      </c>
      <c r="BE180" s="41" t="s">
        <v>28</v>
      </c>
      <c r="BF180" s="79" t="s">
        <v>34</v>
      </c>
    </row>
    <row r="181" spans="2:59" ht="10.5" x14ac:dyDescent="0.2">
      <c r="B181" s="15">
        <v>44161</v>
      </c>
      <c r="C181" s="1" t="s">
        <v>103</v>
      </c>
      <c r="D181" s="1" t="s">
        <v>104</v>
      </c>
      <c r="E181" s="1">
        <v>35</v>
      </c>
      <c r="F181" s="1">
        <v>100</v>
      </c>
      <c r="G181" s="1">
        <v>207</v>
      </c>
      <c r="H181" s="1">
        <v>82</v>
      </c>
      <c r="I181" s="1">
        <v>1414</v>
      </c>
      <c r="J181" s="1">
        <v>75</v>
      </c>
      <c r="K181" s="1">
        <v>1</v>
      </c>
      <c r="L181" s="1">
        <v>76</v>
      </c>
      <c r="M181" s="16">
        <v>1.3157894736842106</v>
      </c>
      <c r="N181" s="1">
        <v>0.03</v>
      </c>
      <c r="O181" s="1">
        <v>2.1890000000000001</v>
      </c>
      <c r="P181" s="1">
        <v>2.1589999999999998</v>
      </c>
      <c r="Q181" s="1">
        <v>45</v>
      </c>
      <c r="R181" s="16">
        <v>400</v>
      </c>
      <c r="S181" s="16"/>
      <c r="T181" s="16">
        <v>2533.3333333333335</v>
      </c>
      <c r="U181" s="1"/>
      <c r="V181" s="3">
        <f>Table_Query_from_OINTLYP134567891011125934[[#This Row],[GAS]]*1000</f>
        <v>30</v>
      </c>
      <c r="W181" s="3">
        <f>Table_Query_from_OINTLYP134567891011125934[[#This Row],[GAS_LIFT_RATE]]*1000</f>
        <v>2159</v>
      </c>
      <c r="X181" s="4"/>
      <c r="Y181" s="4"/>
      <c r="AE181" s="112"/>
      <c r="AF181" s="18"/>
      <c r="AG181" s="18"/>
      <c r="AH181" s="18"/>
      <c r="AI181" s="18"/>
      <c r="AJ181" s="18"/>
      <c r="AK181" s="18"/>
      <c r="AL181" s="18"/>
      <c r="AM181" s="18"/>
      <c r="AN181" s="18"/>
      <c r="AO181" s="18"/>
      <c r="AP181" s="18"/>
      <c r="AQ181" s="18"/>
      <c r="AR181" s="18"/>
      <c r="AS181" s="32">
        <v>43092</v>
      </c>
      <c r="AT181" s="33" t="s">
        <v>44</v>
      </c>
      <c r="AU181" s="33">
        <v>100</v>
      </c>
      <c r="AV181" s="33">
        <v>187</v>
      </c>
      <c r="AW181" s="33">
        <v>97</v>
      </c>
      <c r="AX181" s="33">
        <v>895</v>
      </c>
      <c r="AY181" s="33">
        <v>163.1</v>
      </c>
      <c r="AZ181" s="33">
        <v>18.100000000000001</v>
      </c>
      <c r="BA181" s="33">
        <v>181.2</v>
      </c>
      <c r="BB181" s="34">
        <v>9.9889624724061807</v>
      </c>
      <c r="BC181" s="33">
        <v>7.0000000000000007E-2</v>
      </c>
      <c r="BD181" s="33">
        <v>3.83</v>
      </c>
      <c r="BE181" s="33">
        <v>3.76</v>
      </c>
      <c r="BF181" s="35" t="s">
        <v>55</v>
      </c>
      <c r="BG181" s="31"/>
    </row>
    <row r="182" spans="2:59" ht="10.5" x14ac:dyDescent="0.2">
      <c r="B182" s="15">
        <v>44176</v>
      </c>
      <c r="C182" s="1" t="s">
        <v>103</v>
      </c>
      <c r="D182" s="1" t="s">
        <v>104</v>
      </c>
      <c r="E182" s="1">
        <v>12</v>
      </c>
      <c r="F182" s="1">
        <v>100</v>
      </c>
      <c r="G182" s="1">
        <v>208</v>
      </c>
      <c r="H182" s="1">
        <v>88</v>
      </c>
      <c r="I182" s="1">
        <v>1313</v>
      </c>
      <c r="J182" s="1">
        <v>82</v>
      </c>
      <c r="K182" s="1">
        <v>0</v>
      </c>
      <c r="L182" s="1">
        <v>82</v>
      </c>
      <c r="M182" s="16">
        <v>0</v>
      </c>
      <c r="N182" s="1">
        <v>3.3000000000000002E-2</v>
      </c>
      <c r="O182" s="1">
        <v>1.6</v>
      </c>
      <c r="P182" s="1">
        <v>1.56</v>
      </c>
      <c r="Q182" s="1"/>
      <c r="R182" s="16">
        <v>402.4390243902439</v>
      </c>
      <c r="S182" s="16"/>
      <c r="T182" s="16">
        <v>2484.848484848485</v>
      </c>
      <c r="U182" s="1"/>
      <c r="V182" s="3">
        <f>Table_Query_from_OINTLYP134567891011125934[[#This Row],[GAS]]*1000</f>
        <v>33</v>
      </c>
      <c r="W182" s="3">
        <f>Table_Query_from_OINTLYP134567891011125934[[#This Row],[GAS_LIFT_RATE]]*1000</f>
        <v>1560</v>
      </c>
      <c r="X182" s="4"/>
      <c r="Y182" s="4"/>
      <c r="AE182" s="112"/>
      <c r="AF182" s="18"/>
      <c r="AG182" s="18"/>
      <c r="AH182" s="18"/>
      <c r="AI182" s="18"/>
      <c r="AJ182" s="18"/>
      <c r="AK182" s="18"/>
      <c r="AL182" s="18"/>
      <c r="AM182" s="18"/>
      <c r="AN182" s="18"/>
      <c r="AO182" s="18"/>
      <c r="AP182" s="18"/>
      <c r="AQ182" s="18"/>
      <c r="AR182" s="18"/>
      <c r="AS182" s="32">
        <v>43098</v>
      </c>
      <c r="AT182" s="33" t="s">
        <v>44</v>
      </c>
      <c r="AU182" s="33">
        <v>100</v>
      </c>
      <c r="AV182" s="33">
        <v>197</v>
      </c>
      <c r="AW182" s="33">
        <v>96</v>
      </c>
      <c r="AX182" s="33">
        <v>1043.5999999999999</v>
      </c>
      <c r="AY182" s="33">
        <v>141.26</v>
      </c>
      <c r="AZ182" s="33">
        <v>15.7</v>
      </c>
      <c r="BA182" s="33">
        <v>156.96</v>
      </c>
      <c r="BB182" s="34">
        <v>10.002548419979613</v>
      </c>
      <c r="BC182" s="33">
        <v>5.7000000000000002E-2</v>
      </c>
      <c r="BD182" s="33">
        <v>4.0529999999999999</v>
      </c>
      <c r="BE182" s="33">
        <v>4</v>
      </c>
      <c r="BF182" s="31" t="s">
        <v>56</v>
      </c>
      <c r="BG182" s="35"/>
    </row>
    <row r="183" spans="2:59" ht="10.5" x14ac:dyDescent="0.2">
      <c r="B183" s="15">
        <v>44192</v>
      </c>
      <c r="C183" s="1" t="s">
        <v>103</v>
      </c>
      <c r="D183" s="1" t="s">
        <v>104</v>
      </c>
      <c r="E183" s="1">
        <v>12</v>
      </c>
      <c r="F183" s="1">
        <v>100</v>
      </c>
      <c r="G183" s="1">
        <v>211</v>
      </c>
      <c r="H183" s="1">
        <v>88</v>
      </c>
      <c r="I183" s="1">
        <v>1476</v>
      </c>
      <c r="J183" s="1">
        <v>74</v>
      </c>
      <c r="K183" s="1">
        <v>0</v>
      </c>
      <c r="L183" s="1">
        <v>74</v>
      </c>
      <c r="M183" s="16">
        <v>0</v>
      </c>
      <c r="N183" s="1">
        <v>2.9000000000000001E-2</v>
      </c>
      <c r="O183" s="1">
        <v>1.2</v>
      </c>
      <c r="P183" s="1">
        <v>1.17</v>
      </c>
      <c r="Q183" s="1"/>
      <c r="R183" s="16">
        <v>391.89189189189187</v>
      </c>
      <c r="S183" s="16"/>
      <c r="T183" s="16">
        <v>2551.7241379310344</v>
      </c>
      <c r="U183" s="1"/>
      <c r="V183" s="3">
        <f>Table_Query_from_OINTLYP134567891011125934[[#This Row],[GAS]]*1000</f>
        <v>29</v>
      </c>
      <c r="W183" s="3">
        <f>Table_Query_from_OINTLYP134567891011125934[[#This Row],[GAS_LIFT_RATE]]*1000</f>
        <v>1170</v>
      </c>
      <c r="X183" s="4"/>
      <c r="Y183" s="4"/>
      <c r="AE183" s="112"/>
      <c r="AF183" s="18"/>
      <c r="AG183" s="18"/>
      <c r="AH183" s="18"/>
      <c r="AI183" s="18"/>
      <c r="AJ183" s="18"/>
      <c r="AK183" s="18"/>
      <c r="AL183" s="18"/>
      <c r="AM183" s="18"/>
      <c r="AN183" s="18"/>
      <c r="AO183" s="18"/>
      <c r="AP183" s="18"/>
      <c r="AQ183" s="18"/>
      <c r="AR183" s="18"/>
      <c r="AS183" s="80">
        <v>43104</v>
      </c>
      <c r="AT183" s="81" t="s">
        <v>44</v>
      </c>
      <c r="AU183" s="81">
        <v>100</v>
      </c>
      <c r="AV183" s="81">
        <v>190</v>
      </c>
      <c r="AW183" s="81">
        <v>100</v>
      </c>
      <c r="AX183" s="81">
        <v>1066</v>
      </c>
      <c r="AY183" s="81">
        <v>128.4</v>
      </c>
      <c r="AZ183" s="81">
        <v>14.3</v>
      </c>
      <c r="BA183" s="81">
        <v>142.69999999999999</v>
      </c>
      <c r="BB183" s="82">
        <v>10.021023125437981</v>
      </c>
      <c r="BC183" s="81">
        <v>0.05</v>
      </c>
      <c r="BD183" s="81">
        <v>4.09</v>
      </c>
      <c r="BE183" s="81">
        <v>4.04</v>
      </c>
      <c r="BF183" s="35" t="s">
        <v>57</v>
      </c>
      <c r="BG183" s="31"/>
    </row>
    <row r="184" spans="2:59" ht="10.5" x14ac:dyDescent="0.2">
      <c r="B184" s="15">
        <v>44225</v>
      </c>
      <c r="C184" s="1" t="s">
        <v>103</v>
      </c>
      <c r="D184" s="1" t="s">
        <v>104</v>
      </c>
      <c r="E184" s="1">
        <v>23</v>
      </c>
      <c r="F184" s="1">
        <v>100</v>
      </c>
      <c r="G184" s="1">
        <v>217</v>
      </c>
      <c r="H184" s="1">
        <v>79</v>
      </c>
      <c r="I184" s="1">
        <v>1455</v>
      </c>
      <c r="J184" s="1">
        <v>14</v>
      </c>
      <c r="K184" s="1">
        <v>5</v>
      </c>
      <c r="L184" s="1">
        <v>19</v>
      </c>
      <c r="M184" s="16">
        <v>26.315789473684209</v>
      </c>
      <c r="N184" s="1">
        <v>5.5999999999999999E-3</v>
      </c>
      <c r="O184" s="1">
        <v>7.4999999999999997E-2</v>
      </c>
      <c r="P184" s="1">
        <v>6.9000000000000006E-2</v>
      </c>
      <c r="Q184" s="1"/>
      <c r="R184" s="16">
        <v>400</v>
      </c>
      <c r="S184" s="16"/>
      <c r="T184" s="16">
        <v>3392.8571428571427</v>
      </c>
      <c r="U184" s="1"/>
      <c r="V184" s="3">
        <f>Table_Query_from_OINTLYP134567891011125934[[#This Row],[GAS]]*1000</f>
        <v>5.6</v>
      </c>
      <c r="W184" s="3">
        <f>Table_Query_from_OINTLYP134567891011125934[[#This Row],[GAS_LIFT_RATE]]*1000</f>
        <v>69</v>
      </c>
      <c r="X184" s="4"/>
      <c r="Y184" s="4"/>
      <c r="AE184" s="112"/>
      <c r="AF184" s="18"/>
      <c r="AG184" s="18"/>
      <c r="AH184" s="18"/>
      <c r="AI184" s="18"/>
      <c r="AJ184" s="18"/>
      <c r="AK184" s="18"/>
      <c r="AL184" s="18"/>
      <c r="AM184" s="18"/>
      <c r="AN184" s="18"/>
      <c r="AO184" s="18"/>
      <c r="AP184" s="18"/>
      <c r="AQ184" s="18"/>
      <c r="AR184" s="18"/>
    </row>
    <row r="185" spans="2:59" ht="10.5" x14ac:dyDescent="0.2">
      <c r="B185" s="15">
        <v>44246</v>
      </c>
      <c r="C185" s="1" t="s">
        <v>103</v>
      </c>
      <c r="D185" s="1" t="s">
        <v>104</v>
      </c>
      <c r="E185" s="1">
        <v>5</v>
      </c>
      <c r="F185" s="1">
        <v>100</v>
      </c>
      <c r="G185" s="1">
        <v>211</v>
      </c>
      <c r="H185" s="1">
        <v>79</v>
      </c>
      <c r="I185" s="1">
        <v>1584</v>
      </c>
      <c r="J185" s="1">
        <v>0</v>
      </c>
      <c r="K185" s="1">
        <v>0</v>
      </c>
      <c r="L185" s="1">
        <v>0</v>
      </c>
      <c r="M185" s="16">
        <v>0</v>
      </c>
      <c r="N185" s="1">
        <v>0</v>
      </c>
      <c r="O185" s="1">
        <v>0.7</v>
      </c>
      <c r="P185" s="1">
        <v>0.7</v>
      </c>
      <c r="Q185" s="1"/>
      <c r="R185" s="16">
        <v>0</v>
      </c>
      <c r="S185" s="16"/>
      <c r="T185" s="16">
        <v>0</v>
      </c>
      <c r="U185" s="1"/>
      <c r="V185" s="3">
        <f>Table_Query_from_OINTLYP134567891011125934[[#This Row],[GAS]]*1000</f>
        <v>0</v>
      </c>
      <c r="W185" s="3">
        <f>Table_Query_from_OINTLYP134567891011125934[[#This Row],[GAS_LIFT_RATE]]*1000</f>
        <v>700</v>
      </c>
      <c r="X185" s="4"/>
      <c r="Y185" s="4"/>
      <c r="AE185" s="112"/>
      <c r="AF185" s="18"/>
      <c r="AG185" s="18"/>
      <c r="AH185" s="18"/>
      <c r="AI185" s="18"/>
      <c r="AJ185" s="18"/>
      <c r="AK185" s="18"/>
      <c r="AL185" s="18"/>
      <c r="AM185" s="18"/>
      <c r="AN185" s="18"/>
      <c r="AO185" s="18"/>
      <c r="AP185" s="18"/>
      <c r="AQ185" s="18"/>
      <c r="AR185" s="18"/>
    </row>
    <row r="186" spans="2:59" ht="21" x14ac:dyDescent="0.2">
      <c r="B186" s="15">
        <v>44254</v>
      </c>
      <c r="C186" s="1" t="s">
        <v>103</v>
      </c>
      <c r="D186" s="1" t="s">
        <v>104</v>
      </c>
      <c r="E186" s="1">
        <v>6</v>
      </c>
      <c r="F186" s="1">
        <v>100</v>
      </c>
      <c r="G186" s="1">
        <v>219</v>
      </c>
      <c r="H186" s="1">
        <v>83</v>
      </c>
      <c r="I186" s="1">
        <v>1407</v>
      </c>
      <c r="J186" s="1">
        <v>65</v>
      </c>
      <c r="K186" s="1">
        <v>2</v>
      </c>
      <c r="L186" s="1">
        <v>67</v>
      </c>
      <c r="M186" s="16">
        <v>2.9850746268656718</v>
      </c>
      <c r="N186" s="1">
        <v>0.03</v>
      </c>
      <c r="O186" s="1">
        <v>0.05</v>
      </c>
      <c r="P186" s="1">
        <v>0.02</v>
      </c>
      <c r="Q186" s="1"/>
      <c r="R186" s="16">
        <v>461.53846153846155</v>
      </c>
      <c r="S186" s="16"/>
      <c r="T186" s="16">
        <v>2233.3333333333335</v>
      </c>
      <c r="U186" s="1"/>
      <c r="V186" s="3">
        <f>Table_Query_from_OINTLYP134567891011125934[[#This Row],[GAS]]*1000</f>
        <v>30</v>
      </c>
      <c r="W186" s="3">
        <f>Table_Query_from_OINTLYP134567891011125934[[#This Row],[GAS_LIFT_RATE]]*1000</f>
        <v>20</v>
      </c>
      <c r="X186" s="4"/>
      <c r="Y186" s="4" t="s">
        <v>81</v>
      </c>
      <c r="AE186" s="112"/>
      <c r="AF186" s="18"/>
      <c r="AG186" s="18"/>
      <c r="AH186" s="18"/>
      <c r="AI186" s="18"/>
      <c r="AJ186" s="18"/>
      <c r="AK186" s="18"/>
      <c r="AL186" s="18"/>
      <c r="AM186" s="18"/>
      <c r="AN186" s="18"/>
      <c r="AO186" s="18"/>
      <c r="AP186" s="18"/>
      <c r="AQ186" s="18"/>
      <c r="AR186" s="18"/>
      <c r="AS186" s="39" t="s">
        <v>14</v>
      </c>
      <c r="AT186" s="41" t="s">
        <v>15</v>
      </c>
      <c r="AU186" s="41" t="s">
        <v>18</v>
      </c>
      <c r="AV186" s="41" t="s">
        <v>19</v>
      </c>
      <c r="AW186" s="41" t="s">
        <v>20</v>
      </c>
      <c r="AX186" s="41" t="s">
        <v>21</v>
      </c>
      <c r="AY186" s="41" t="s">
        <v>22</v>
      </c>
      <c r="AZ186" s="41" t="s">
        <v>23</v>
      </c>
      <c r="BA186" s="41" t="s">
        <v>24</v>
      </c>
      <c r="BB186" s="41" t="s">
        <v>25</v>
      </c>
      <c r="BC186" s="41" t="s">
        <v>26</v>
      </c>
      <c r="BD186" s="41" t="s">
        <v>27</v>
      </c>
      <c r="BE186" s="41" t="s">
        <v>28</v>
      </c>
      <c r="BF186" s="79" t="s">
        <v>34</v>
      </c>
    </row>
    <row r="187" spans="2:59" ht="10.5" x14ac:dyDescent="0.2">
      <c r="B187" s="27">
        <v>44255</v>
      </c>
      <c r="C187" s="1" t="s">
        <v>103</v>
      </c>
      <c r="D187" s="1" t="s">
        <v>104</v>
      </c>
      <c r="E187" s="20">
        <v>3</v>
      </c>
      <c r="F187" s="20">
        <v>100</v>
      </c>
      <c r="G187" s="20">
        <v>223</v>
      </c>
      <c r="H187" s="20">
        <v>88</v>
      </c>
      <c r="I187" s="20">
        <v>1657</v>
      </c>
      <c r="J187" s="20">
        <v>365</v>
      </c>
      <c r="K187" s="20">
        <v>8</v>
      </c>
      <c r="L187" s="20">
        <v>373</v>
      </c>
      <c r="M187" s="19">
        <v>2.1447721179624666</v>
      </c>
      <c r="N187" s="20">
        <v>0.15</v>
      </c>
      <c r="O187" s="20">
        <v>1.5</v>
      </c>
      <c r="P187" s="20">
        <v>1.35</v>
      </c>
      <c r="Q187" s="20"/>
      <c r="R187" s="19">
        <v>410.95890410958901</v>
      </c>
      <c r="S187" s="19"/>
      <c r="T187" s="19">
        <v>2486.6666666666665</v>
      </c>
      <c r="U187" s="20"/>
      <c r="V187" s="3">
        <f>Table_Query_from_OINTLYP134567891011125934[[#This Row],[GAS]]*1000</f>
        <v>150</v>
      </c>
      <c r="W187" s="3">
        <f>Table_Query_from_OINTLYP134567891011125934[[#This Row],[GAS_LIFT_RATE]]*1000</f>
        <v>1350</v>
      </c>
      <c r="X187" s="4"/>
      <c r="Y187" s="4">
        <f>J186-J184</f>
        <v>51</v>
      </c>
      <c r="Z187" s="4">
        <f>N186-N184</f>
        <v>2.4399999999999998E-2</v>
      </c>
      <c r="AE187" s="112"/>
      <c r="AF187" s="18"/>
      <c r="AG187" s="18"/>
      <c r="AH187" s="18"/>
      <c r="AI187" s="18"/>
      <c r="AJ187" s="18"/>
      <c r="AK187" s="18"/>
      <c r="AL187" s="18"/>
      <c r="AM187" s="18"/>
      <c r="AN187" s="18"/>
      <c r="AO187" s="18"/>
      <c r="AP187" s="18"/>
      <c r="AQ187" s="18"/>
      <c r="AR187" s="18"/>
      <c r="AS187" s="28">
        <v>43192</v>
      </c>
      <c r="AT187" s="29" t="s">
        <v>44</v>
      </c>
      <c r="AU187" s="29">
        <v>100</v>
      </c>
      <c r="AV187" s="29">
        <v>204.8</v>
      </c>
      <c r="AW187" s="29">
        <v>92.32</v>
      </c>
      <c r="AX187" s="29">
        <v>1302</v>
      </c>
      <c r="AY187" s="29">
        <v>100.42</v>
      </c>
      <c r="AZ187" s="29">
        <v>8.73</v>
      </c>
      <c r="BA187" s="29">
        <v>109.15</v>
      </c>
      <c r="BB187" s="30">
        <v>7.9981676591846087</v>
      </c>
      <c r="BC187" s="29">
        <v>0.04</v>
      </c>
      <c r="BD187" s="29">
        <v>3.66</v>
      </c>
      <c r="BE187" s="29">
        <v>3.62</v>
      </c>
      <c r="BF187" s="31" t="s">
        <v>58</v>
      </c>
    </row>
    <row r="188" spans="2:59" ht="10.5" x14ac:dyDescent="0.2">
      <c r="B188" s="15">
        <v>44256</v>
      </c>
      <c r="C188" s="1" t="s">
        <v>103</v>
      </c>
      <c r="D188" s="1" t="s">
        <v>104</v>
      </c>
      <c r="E188" s="1">
        <v>24</v>
      </c>
      <c r="F188" s="1">
        <v>100</v>
      </c>
      <c r="G188" s="1">
        <v>224</v>
      </c>
      <c r="H188" s="1">
        <v>81</v>
      </c>
      <c r="I188" s="1">
        <v>1451</v>
      </c>
      <c r="J188" s="1">
        <v>1</v>
      </c>
      <c r="K188" s="1">
        <v>0</v>
      </c>
      <c r="L188" s="1">
        <v>1</v>
      </c>
      <c r="M188" s="16">
        <v>0</v>
      </c>
      <c r="N188" s="1">
        <v>0</v>
      </c>
      <c r="O188" s="1">
        <v>0.08</v>
      </c>
      <c r="P188" s="1">
        <v>7.0000000000000007E-2</v>
      </c>
      <c r="Q188" s="1"/>
      <c r="R188" s="16">
        <v>0</v>
      </c>
      <c r="S188" s="16"/>
      <c r="T188" s="16">
        <v>0</v>
      </c>
      <c r="U188" s="1"/>
      <c r="V188" s="3">
        <f>Table_Query_from_OINTLYP134567891011125934[[#This Row],[GAS]]*1000</f>
        <v>0</v>
      </c>
      <c r="W188" s="3">
        <f>Table_Query_from_OINTLYP134567891011125934[[#This Row],[GAS_LIFT_RATE]]*1000</f>
        <v>70</v>
      </c>
      <c r="X188" s="3"/>
      <c r="Y188" s="4"/>
      <c r="AE188" s="112"/>
      <c r="AF188" s="18"/>
      <c r="AG188" s="18"/>
      <c r="AH188" s="18"/>
      <c r="AI188" s="18"/>
      <c r="AJ188" s="18"/>
      <c r="AK188" s="18"/>
      <c r="AL188" s="18"/>
      <c r="AM188" s="18"/>
      <c r="AN188" s="18"/>
      <c r="AO188" s="18"/>
      <c r="AP188" s="18"/>
      <c r="AQ188" s="18"/>
      <c r="AR188" s="18"/>
      <c r="AS188" s="32">
        <v>43194</v>
      </c>
      <c r="AT188" s="33" t="s">
        <v>44</v>
      </c>
      <c r="AU188" s="33">
        <v>100</v>
      </c>
      <c r="AV188" s="33">
        <v>226.54</v>
      </c>
      <c r="AW188" s="33">
        <v>91.25</v>
      </c>
      <c r="AX188" s="33">
        <v>1019.34</v>
      </c>
      <c r="AY188" s="33">
        <v>145.65</v>
      </c>
      <c r="AZ188" s="33">
        <v>1.47</v>
      </c>
      <c r="BA188" s="33">
        <v>147.12</v>
      </c>
      <c r="BB188" s="34">
        <v>0.99918433931484507</v>
      </c>
      <c r="BC188" s="33">
        <v>5.8000000000000003E-2</v>
      </c>
      <c r="BD188" s="33">
        <v>2.64</v>
      </c>
      <c r="BE188" s="33">
        <v>2.58</v>
      </c>
      <c r="BF188" s="35" t="s">
        <v>59</v>
      </c>
    </row>
    <row r="189" spans="2:59" ht="10.5" x14ac:dyDescent="0.2">
      <c r="B189" s="15">
        <v>44265</v>
      </c>
      <c r="C189" s="1" t="s">
        <v>103</v>
      </c>
      <c r="D189" s="1" t="s">
        <v>104</v>
      </c>
      <c r="E189" s="1">
        <v>17</v>
      </c>
      <c r="F189" s="1">
        <v>100</v>
      </c>
      <c r="G189" s="1">
        <v>233</v>
      </c>
      <c r="H189" s="1">
        <v>80</v>
      </c>
      <c r="I189" s="1">
        <v>1556</v>
      </c>
      <c r="J189" s="1">
        <v>0</v>
      </c>
      <c r="K189" s="1">
        <v>0</v>
      </c>
      <c r="L189" s="1">
        <v>0</v>
      </c>
      <c r="M189" s="16">
        <v>0</v>
      </c>
      <c r="N189" s="1">
        <v>0</v>
      </c>
      <c r="O189" s="1">
        <v>1.4E-2</v>
      </c>
      <c r="P189" s="1">
        <v>1.4E-2</v>
      </c>
      <c r="Q189" s="1"/>
      <c r="R189" s="16">
        <v>0</v>
      </c>
      <c r="S189" s="16"/>
      <c r="T189" s="16">
        <v>0</v>
      </c>
      <c r="U189" s="1"/>
      <c r="V189" s="3">
        <f>Table_Query_from_OINTLYP134567891011125934[[#This Row],[GAS]]*1000</f>
        <v>0</v>
      </c>
      <c r="W189" s="3">
        <f>Table_Query_from_OINTLYP134567891011125934[[#This Row],[GAS_LIFT_RATE]]*1000</f>
        <v>14</v>
      </c>
      <c r="X189" s="83"/>
      <c r="Y189" s="4"/>
      <c r="AE189" s="112"/>
      <c r="AF189" s="18"/>
      <c r="AG189" s="18"/>
      <c r="AH189" s="18"/>
      <c r="AI189" s="18"/>
      <c r="AJ189" s="18"/>
      <c r="AK189" s="18"/>
      <c r="AL189" s="18"/>
      <c r="AM189" s="18"/>
      <c r="AN189" s="18"/>
      <c r="AO189" s="18"/>
      <c r="AP189" s="18"/>
      <c r="AQ189" s="18"/>
      <c r="AR189" s="18"/>
      <c r="AS189" s="28">
        <v>43196</v>
      </c>
      <c r="AT189" s="29" t="s">
        <v>44</v>
      </c>
      <c r="AU189" s="29">
        <v>100</v>
      </c>
      <c r="AV189" s="29">
        <v>212.55</v>
      </c>
      <c r="AW189" s="29">
        <v>89.29</v>
      </c>
      <c r="AX189" s="29">
        <v>1234.25</v>
      </c>
      <c r="AY189" s="29">
        <v>128.4</v>
      </c>
      <c r="AZ189" s="29">
        <v>1.3</v>
      </c>
      <c r="BA189" s="29">
        <v>129.69999999999999</v>
      </c>
      <c r="BB189" s="30">
        <v>1.002313030069391</v>
      </c>
      <c r="BC189" s="29">
        <v>0.05</v>
      </c>
      <c r="BD189" s="29">
        <v>3.01</v>
      </c>
      <c r="BE189" s="29">
        <v>2.96</v>
      </c>
      <c r="BF189" s="31" t="s">
        <v>60</v>
      </c>
    </row>
    <row r="190" spans="2:59" ht="10.5" x14ac:dyDescent="0.25">
      <c r="B190" s="15">
        <v>44290</v>
      </c>
      <c r="C190" s="1" t="s">
        <v>103</v>
      </c>
      <c r="D190" s="1" t="s">
        <v>104</v>
      </c>
      <c r="E190" s="1">
        <v>22</v>
      </c>
      <c r="F190" s="1">
        <v>100</v>
      </c>
      <c r="G190" s="1">
        <v>217</v>
      </c>
      <c r="H190" s="1">
        <v>85</v>
      </c>
      <c r="I190" s="1">
        <v>1515</v>
      </c>
      <c r="J190" s="1">
        <v>2</v>
      </c>
      <c r="K190" s="1">
        <v>0</v>
      </c>
      <c r="L190" s="1">
        <v>2</v>
      </c>
      <c r="M190" s="16">
        <v>0</v>
      </c>
      <c r="N190" s="1">
        <v>8.9999999999999998E-4</v>
      </c>
      <c r="O190" s="1">
        <v>1.6E-2</v>
      </c>
      <c r="P190" s="1">
        <v>1.4999999999999999E-2</v>
      </c>
      <c r="Q190" s="1">
        <v>80</v>
      </c>
      <c r="R190" s="16">
        <v>450</v>
      </c>
      <c r="S190" s="16"/>
      <c r="T190" s="16">
        <v>2222.2222222222222</v>
      </c>
      <c r="U190" s="1"/>
      <c r="V190" s="3">
        <f>Table_Query_from_OINTLYP134567891011125934[[#This Row],[GAS]]*1000</f>
        <v>0.9</v>
      </c>
      <c r="W190" s="3">
        <f>Table_Query_from_OINTLYP134567891011125934[[#This Row],[GAS_LIFT_RATE]]*1000</f>
        <v>15</v>
      </c>
      <c r="Y190" s="4"/>
      <c r="AE190" s="112"/>
      <c r="AF190" s="18"/>
      <c r="AG190" s="18"/>
      <c r="AH190" s="18"/>
      <c r="AI190" s="18"/>
      <c r="AJ190" s="18"/>
      <c r="AK190" s="18"/>
      <c r="AL190" s="18"/>
      <c r="AM190" s="18"/>
      <c r="AN190" s="18"/>
      <c r="AO190" s="18"/>
      <c r="AP190" s="18"/>
      <c r="AQ190" s="18"/>
      <c r="AR190" s="18"/>
      <c r="AS190" s="32">
        <v>43239</v>
      </c>
      <c r="AT190" s="33" t="s">
        <v>44</v>
      </c>
      <c r="AU190" s="33">
        <v>100</v>
      </c>
      <c r="AV190" s="33">
        <v>222.71</v>
      </c>
      <c r="AW190" s="33">
        <v>87.96</v>
      </c>
      <c r="AX190" s="33">
        <v>1449.25</v>
      </c>
      <c r="AY190" s="33">
        <v>105.6</v>
      </c>
      <c r="AZ190" s="33">
        <v>1.1000000000000001</v>
      </c>
      <c r="BA190" s="33">
        <v>106.7</v>
      </c>
      <c r="BB190" s="34">
        <v>1.0309278350515463</v>
      </c>
      <c r="BC190" s="33">
        <v>0.04</v>
      </c>
      <c r="BD190" s="33">
        <v>1.02</v>
      </c>
      <c r="BE190" s="33">
        <v>0.98</v>
      </c>
      <c r="BF190" s="84" t="s">
        <v>61</v>
      </c>
    </row>
    <row r="191" spans="2:59" ht="10.5" x14ac:dyDescent="0.25">
      <c r="B191" s="15">
        <v>44294</v>
      </c>
      <c r="C191" s="1" t="s">
        <v>103</v>
      </c>
      <c r="D191" s="1" t="s">
        <v>104</v>
      </c>
      <c r="E191" s="1">
        <v>23</v>
      </c>
      <c r="F191" s="1">
        <v>100</v>
      </c>
      <c r="G191" s="1">
        <v>217.72</v>
      </c>
      <c r="H191" s="1">
        <v>83.37</v>
      </c>
      <c r="I191" s="1">
        <v>1541.44</v>
      </c>
      <c r="J191" s="1">
        <v>3.39</v>
      </c>
      <c r="K191" s="1">
        <v>0.04</v>
      </c>
      <c r="L191" s="1">
        <v>3.43</v>
      </c>
      <c r="M191" s="16">
        <v>1.1661807580174928</v>
      </c>
      <c r="N191" s="1">
        <v>1.5E-3</v>
      </c>
      <c r="O191" s="1">
        <v>0.02</v>
      </c>
      <c r="P191" s="1">
        <v>1.7999999999999999E-2</v>
      </c>
      <c r="Q191" s="1"/>
      <c r="R191" s="16">
        <v>442.47787610619469</v>
      </c>
      <c r="S191" s="16"/>
      <c r="T191" s="16">
        <v>2286.6666666666665</v>
      </c>
      <c r="U191" s="1"/>
      <c r="V191" s="3">
        <f>Table_Query_from_OINTLYP134567891011125934[[#This Row],[GAS]]*1000</f>
        <v>1.5</v>
      </c>
      <c r="W191" s="3">
        <f>Table_Query_from_OINTLYP134567891011125934[[#This Row],[GAS_LIFT_RATE]]*1000</f>
        <v>18</v>
      </c>
      <c r="Y191" s="4"/>
      <c r="AE191" s="112"/>
      <c r="AF191" s="18"/>
      <c r="AG191" s="18"/>
      <c r="AH191" s="18"/>
      <c r="AI191" s="18"/>
      <c r="AJ191" s="18"/>
      <c r="AK191" s="18"/>
      <c r="AL191" s="18"/>
      <c r="AM191" s="18"/>
      <c r="AN191" s="18"/>
      <c r="AO191" s="18"/>
      <c r="AP191" s="18"/>
      <c r="AQ191" s="18"/>
      <c r="AR191" s="18"/>
      <c r="AS191" s="28">
        <v>43248</v>
      </c>
      <c r="AT191" s="29" t="s">
        <v>44</v>
      </c>
      <c r="AU191" s="29">
        <v>100</v>
      </c>
      <c r="AV191" s="29">
        <v>178</v>
      </c>
      <c r="AW191" s="29">
        <v>88</v>
      </c>
      <c r="AX191" s="29">
        <v>1442.68</v>
      </c>
      <c r="AY191" s="29">
        <v>102.23</v>
      </c>
      <c r="AZ191" s="29">
        <v>1.03</v>
      </c>
      <c r="BA191" s="29">
        <v>103.26</v>
      </c>
      <c r="BB191" s="30">
        <v>0.99748208405965522</v>
      </c>
      <c r="BC191" s="29">
        <v>4.1000000000000002E-2</v>
      </c>
      <c r="BD191" s="29">
        <v>1.1000000000000001</v>
      </c>
      <c r="BE191" s="29">
        <v>1.06</v>
      </c>
      <c r="BF191" s="31" t="s">
        <v>62</v>
      </c>
    </row>
    <row r="192" spans="2:59" ht="10.5" x14ac:dyDescent="0.25">
      <c r="B192" s="15">
        <v>44330</v>
      </c>
      <c r="C192" s="1" t="s">
        <v>103</v>
      </c>
      <c r="D192" s="1" t="s">
        <v>104</v>
      </c>
      <c r="E192" s="1">
        <v>15</v>
      </c>
      <c r="F192" s="1">
        <v>100</v>
      </c>
      <c r="G192" s="1">
        <v>206</v>
      </c>
      <c r="H192" s="1">
        <v>94</v>
      </c>
      <c r="I192" s="1">
        <v>1510</v>
      </c>
      <c r="J192" s="1">
        <v>80</v>
      </c>
      <c r="K192" s="1">
        <v>1</v>
      </c>
      <c r="L192" s="1">
        <v>81</v>
      </c>
      <c r="M192" s="16">
        <v>1.2345679012345678</v>
      </c>
      <c r="N192" s="1">
        <v>3.2000000000000001E-2</v>
      </c>
      <c r="O192" s="1">
        <v>2.0550000000000002</v>
      </c>
      <c r="P192" s="1">
        <v>2.0230000000000001</v>
      </c>
      <c r="Q192" s="1"/>
      <c r="R192" s="16">
        <v>400</v>
      </c>
      <c r="S192" s="16"/>
      <c r="T192" s="16">
        <v>2531.25</v>
      </c>
      <c r="U192" s="1"/>
      <c r="V192" s="3">
        <f>Table_Query_from_OINTLYP134567891011125934[[#This Row],[GAS]]*1000</f>
        <v>32</v>
      </c>
      <c r="W192" s="3">
        <f>Table_Query_from_OINTLYP134567891011125934[[#This Row],[GAS_LIFT_RATE]]*1000</f>
        <v>2023.0000000000002</v>
      </c>
      <c r="Y192" s="4">
        <f>J210-J184</f>
        <v>71.724999999999994</v>
      </c>
      <c r="Z192" s="4">
        <f>N210-N184</f>
        <v>2.869E-2</v>
      </c>
      <c r="AE192" s="112"/>
      <c r="AF192" s="18"/>
      <c r="AG192" s="18"/>
      <c r="AH192" s="18"/>
      <c r="AI192" s="18"/>
      <c r="AJ192" s="18"/>
      <c r="AK192" s="18"/>
      <c r="AL192" s="18"/>
      <c r="AM192" s="18"/>
      <c r="AN192" s="18"/>
      <c r="AO192" s="18"/>
      <c r="AP192" s="18"/>
      <c r="AQ192" s="18"/>
      <c r="AR192" s="18"/>
      <c r="AS192" s="85">
        <v>43249</v>
      </c>
      <c r="AT192" s="86" t="s">
        <v>44</v>
      </c>
      <c r="AU192" s="86">
        <v>100</v>
      </c>
      <c r="AV192" s="86">
        <v>172.26</v>
      </c>
      <c r="AW192" s="86">
        <v>90.79</v>
      </c>
      <c r="AX192" s="86">
        <v>1379.34</v>
      </c>
      <c r="AY192" s="86">
        <v>117.72</v>
      </c>
      <c r="AZ192" s="86">
        <v>1.19</v>
      </c>
      <c r="BA192" s="86">
        <v>118.91</v>
      </c>
      <c r="BB192" s="87">
        <v>1.0007568749474391</v>
      </c>
      <c r="BC192" s="86">
        <v>4.7E-2</v>
      </c>
      <c r="BD192" s="86">
        <v>1.18</v>
      </c>
      <c r="BE192" s="86">
        <v>1.1299999999999999</v>
      </c>
      <c r="BF192" s="35" t="s">
        <v>63</v>
      </c>
    </row>
    <row r="193" spans="2:58" ht="10.5" x14ac:dyDescent="0.25">
      <c r="B193" s="15">
        <v>44338</v>
      </c>
      <c r="C193" s="1" t="s">
        <v>103</v>
      </c>
      <c r="D193" s="1" t="s">
        <v>104</v>
      </c>
      <c r="E193" s="1">
        <v>22</v>
      </c>
      <c r="F193" s="1">
        <v>100</v>
      </c>
      <c r="G193" s="1">
        <v>216</v>
      </c>
      <c r="H193" s="1">
        <v>91</v>
      </c>
      <c r="I193" s="1">
        <v>1423</v>
      </c>
      <c r="J193" s="1">
        <v>51</v>
      </c>
      <c r="K193" s="1">
        <v>1</v>
      </c>
      <c r="L193" s="1">
        <v>52</v>
      </c>
      <c r="M193" s="16">
        <v>1.9230769230769231</v>
      </c>
      <c r="N193" s="1">
        <v>2.0400000000000001E-2</v>
      </c>
      <c r="O193" s="1">
        <v>2.9689999999999999</v>
      </c>
      <c r="P193" s="1">
        <v>2.9489999999999998</v>
      </c>
      <c r="Q193" s="1">
        <v>80</v>
      </c>
      <c r="R193" s="16">
        <v>400</v>
      </c>
      <c r="S193" s="16"/>
      <c r="T193" s="16">
        <v>2549.0196078431372</v>
      </c>
      <c r="U193" s="1"/>
      <c r="V193" s="3">
        <f>Table_Query_from_OINTLYP134567891011125934[[#This Row],[GAS]]*1000</f>
        <v>20.400000000000002</v>
      </c>
      <c r="W193" s="3">
        <f>Table_Query_from_OINTLYP134567891011125934[[#This Row],[GAS_LIFT_RATE]]*1000</f>
        <v>2949</v>
      </c>
      <c r="Y193" s="4"/>
      <c r="AE193" s="112"/>
      <c r="AF193" s="18"/>
      <c r="AG193" s="18"/>
      <c r="AH193" s="18"/>
      <c r="AI193" s="18"/>
      <c r="AJ193" s="18"/>
      <c r="AK193" s="18"/>
      <c r="AL193" s="18"/>
      <c r="AM193" s="18"/>
      <c r="AN193" s="18"/>
      <c r="AO193" s="18"/>
      <c r="AP193" s="18"/>
      <c r="AQ193" s="18"/>
      <c r="AR193" s="18"/>
      <c r="AX193" s="88" t="s">
        <v>84</v>
      </c>
      <c r="AY193" s="77">
        <f>AY192-AY190</f>
        <v>12.120000000000005</v>
      </c>
      <c r="BC193" s="77">
        <f>BC192-BC190</f>
        <v>6.9999999999999993E-3</v>
      </c>
    </row>
    <row r="194" spans="2:58" ht="21" x14ac:dyDescent="0.25">
      <c r="B194" s="15">
        <v>44361</v>
      </c>
      <c r="C194" s="1" t="s">
        <v>103</v>
      </c>
      <c r="D194" s="1" t="s">
        <v>104</v>
      </c>
      <c r="E194" s="1">
        <v>12</v>
      </c>
      <c r="F194" s="1">
        <v>100</v>
      </c>
      <c r="G194" s="1">
        <v>230</v>
      </c>
      <c r="H194" s="1">
        <v>95.6</v>
      </c>
      <c r="I194" s="1">
        <v>1333</v>
      </c>
      <c r="J194" s="1">
        <v>54</v>
      </c>
      <c r="K194" s="1">
        <v>1</v>
      </c>
      <c r="L194" s="1">
        <v>55</v>
      </c>
      <c r="M194" s="16">
        <v>1.8181818181818181</v>
      </c>
      <c r="N194" s="1">
        <v>0.02</v>
      </c>
      <c r="O194" s="1">
        <v>0.46</v>
      </c>
      <c r="P194" s="1">
        <v>0.44</v>
      </c>
      <c r="Q194" s="1"/>
      <c r="R194" s="16">
        <v>370.37037037037038</v>
      </c>
      <c r="S194" s="16"/>
      <c r="T194" s="16">
        <v>2750</v>
      </c>
      <c r="U194" s="1"/>
      <c r="V194" s="3">
        <f>Table_Query_from_OINTLYP134567891011125934[[#This Row],[GAS]]*1000</f>
        <v>20</v>
      </c>
      <c r="W194" s="3">
        <f>Table_Query_from_OINTLYP134567891011125934[[#This Row],[GAS_LIFT_RATE]]*1000</f>
        <v>440</v>
      </c>
      <c r="Y194" s="4"/>
      <c r="AE194" s="112"/>
      <c r="AF194" s="18"/>
      <c r="AG194" s="18"/>
      <c r="AH194" s="18"/>
      <c r="AI194" s="18"/>
      <c r="AJ194" s="18"/>
      <c r="AK194" s="18"/>
      <c r="AL194" s="18"/>
      <c r="AM194" s="18"/>
      <c r="AN194" s="18"/>
      <c r="AO194" s="18"/>
      <c r="AP194" s="18"/>
      <c r="AQ194" s="18"/>
      <c r="AR194" s="18"/>
      <c r="AS194" s="39" t="s">
        <v>14</v>
      </c>
      <c r="AT194" s="41" t="s">
        <v>15</v>
      </c>
      <c r="AU194" s="41" t="s">
        <v>18</v>
      </c>
      <c r="AV194" s="41" t="s">
        <v>19</v>
      </c>
      <c r="AW194" s="41" t="s">
        <v>20</v>
      </c>
      <c r="AX194" s="41" t="s">
        <v>21</v>
      </c>
      <c r="AY194" s="41" t="s">
        <v>22</v>
      </c>
      <c r="AZ194" s="41" t="s">
        <v>23</v>
      </c>
      <c r="BA194" s="41" t="s">
        <v>24</v>
      </c>
      <c r="BB194" s="41" t="s">
        <v>25</v>
      </c>
      <c r="BC194" s="41" t="s">
        <v>26</v>
      </c>
      <c r="BD194" s="41" t="s">
        <v>27</v>
      </c>
      <c r="BE194" s="41" t="s">
        <v>28</v>
      </c>
      <c r="BF194" s="79" t="s">
        <v>34</v>
      </c>
    </row>
    <row r="195" spans="2:58" ht="10.5" x14ac:dyDescent="0.25">
      <c r="B195" s="15">
        <v>44369</v>
      </c>
      <c r="C195" s="1" t="s">
        <v>103</v>
      </c>
      <c r="D195" s="1" t="s">
        <v>104</v>
      </c>
      <c r="E195" s="1">
        <v>24</v>
      </c>
      <c r="F195" s="1">
        <v>100</v>
      </c>
      <c r="G195" s="1">
        <v>221</v>
      </c>
      <c r="H195" s="1">
        <v>89</v>
      </c>
      <c r="I195" s="1">
        <v>1330</v>
      </c>
      <c r="J195" s="1">
        <v>12.9</v>
      </c>
      <c r="K195" s="1">
        <v>0.3</v>
      </c>
      <c r="L195" s="1">
        <v>13.2</v>
      </c>
      <c r="M195" s="16">
        <v>2.2727272727272729</v>
      </c>
      <c r="N195" s="1">
        <v>0.01</v>
      </c>
      <c r="O195" s="1">
        <v>0.13</v>
      </c>
      <c r="P195" s="1">
        <v>0.12</v>
      </c>
      <c r="Q195" s="1"/>
      <c r="R195" s="16">
        <v>775.19379844961236</v>
      </c>
      <c r="S195" s="16"/>
      <c r="T195" s="16">
        <v>1320</v>
      </c>
      <c r="U195" s="1"/>
      <c r="V195" s="3">
        <f>Table_Query_from_OINTLYP134567891011125934[[#This Row],[GAS]]*1000</f>
        <v>10</v>
      </c>
      <c r="W195" s="3">
        <f>Table_Query_from_OINTLYP134567891011125934[[#This Row],[GAS_LIFT_RATE]]*1000</f>
        <v>120</v>
      </c>
      <c r="Y195" s="4"/>
      <c r="AE195" s="112"/>
      <c r="AF195" s="18"/>
      <c r="AG195" s="18"/>
      <c r="AH195" s="18"/>
      <c r="AI195" s="18"/>
      <c r="AJ195" s="18"/>
      <c r="AK195" s="18"/>
      <c r="AL195" s="18"/>
      <c r="AM195" s="18"/>
      <c r="AN195" s="18"/>
      <c r="AO195" s="18"/>
      <c r="AP195" s="18"/>
      <c r="AQ195" s="18"/>
      <c r="AR195" s="18"/>
      <c r="AS195" s="32">
        <v>43638</v>
      </c>
      <c r="AT195" s="33" t="s">
        <v>44</v>
      </c>
      <c r="AU195" s="33">
        <v>100</v>
      </c>
      <c r="AV195" s="33">
        <v>201</v>
      </c>
      <c r="AW195" s="33">
        <v>89</v>
      </c>
      <c r="AX195" s="33">
        <v>1583</v>
      </c>
      <c r="AY195" s="33">
        <v>13.3</v>
      </c>
      <c r="AZ195" s="33">
        <v>0.7</v>
      </c>
      <c r="BA195" s="33">
        <v>14</v>
      </c>
      <c r="BB195" s="34">
        <v>5</v>
      </c>
      <c r="BC195" s="33">
        <v>0.01</v>
      </c>
      <c r="BD195" s="33">
        <v>0.01</v>
      </c>
      <c r="BE195" s="33">
        <v>0</v>
      </c>
      <c r="BF195" s="35" t="s">
        <v>64</v>
      </c>
    </row>
    <row r="196" spans="2:58" ht="10.5" x14ac:dyDescent="0.25">
      <c r="B196" s="15">
        <v>44373</v>
      </c>
      <c r="C196" s="1" t="s">
        <v>103</v>
      </c>
      <c r="D196" s="1" t="s">
        <v>104</v>
      </c>
      <c r="E196" s="1">
        <v>24</v>
      </c>
      <c r="F196" s="1">
        <v>100</v>
      </c>
      <c r="G196" s="1">
        <v>225</v>
      </c>
      <c r="H196" s="1">
        <v>89</v>
      </c>
      <c r="I196" s="1">
        <v>1379</v>
      </c>
      <c r="J196" s="1">
        <v>23.8</v>
      </c>
      <c r="K196" s="1">
        <v>0.5</v>
      </c>
      <c r="L196" s="1">
        <v>24.3</v>
      </c>
      <c r="M196" s="16">
        <v>2.0576131687242798</v>
      </c>
      <c r="N196" s="1">
        <v>0.01</v>
      </c>
      <c r="O196" s="1">
        <v>0.09</v>
      </c>
      <c r="P196" s="1">
        <v>0.08</v>
      </c>
      <c r="Q196" s="1"/>
      <c r="R196" s="16">
        <v>420.16806722689074</v>
      </c>
      <c r="S196" s="16"/>
      <c r="T196" s="16">
        <v>2430</v>
      </c>
      <c r="U196" s="1"/>
      <c r="V196" s="3">
        <f>Table_Query_from_OINTLYP134567891011125934[[#This Row],[GAS]]*1000</f>
        <v>10</v>
      </c>
      <c r="W196" s="3">
        <f>Table_Query_from_OINTLYP134567891011125934[[#This Row],[GAS_LIFT_RATE]]*1000</f>
        <v>80</v>
      </c>
      <c r="Y196" s="4"/>
      <c r="AE196" s="112"/>
      <c r="AF196" s="18"/>
      <c r="AG196" s="18"/>
      <c r="AH196" s="18"/>
      <c r="AI196" s="18"/>
      <c r="AJ196" s="18"/>
      <c r="AK196" s="18"/>
      <c r="AL196" s="18"/>
      <c r="AM196" s="18"/>
      <c r="AN196" s="18"/>
      <c r="AO196" s="18"/>
      <c r="AP196" s="18"/>
      <c r="AQ196" s="18"/>
      <c r="AR196" s="18"/>
      <c r="AS196" s="28">
        <v>43676</v>
      </c>
      <c r="AT196" s="29" t="s">
        <v>44</v>
      </c>
      <c r="AU196" s="29">
        <v>100</v>
      </c>
      <c r="AV196" s="29">
        <v>199.12</v>
      </c>
      <c r="AW196" s="29">
        <v>88.97</v>
      </c>
      <c r="AX196" s="29">
        <v>1632.47</v>
      </c>
      <c r="AY196" s="29">
        <v>50.4</v>
      </c>
      <c r="AZ196" s="29">
        <v>2.7</v>
      </c>
      <c r="BA196" s="29">
        <v>53.1</v>
      </c>
      <c r="BB196" s="30">
        <v>5.0847457627118642</v>
      </c>
      <c r="BC196" s="29">
        <v>0.05</v>
      </c>
      <c r="BD196" s="29">
        <v>0.23</v>
      </c>
      <c r="BE196" s="29">
        <v>0.18</v>
      </c>
      <c r="BF196" s="31" t="s">
        <v>65</v>
      </c>
    </row>
    <row r="197" spans="2:58" ht="10.5" x14ac:dyDescent="0.25">
      <c r="B197" s="15">
        <v>44386</v>
      </c>
      <c r="C197" s="1" t="s">
        <v>103</v>
      </c>
      <c r="D197" s="1" t="s">
        <v>104</v>
      </c>
      <c r="E197" s="1">
        <v>18</v>
      </c>
      <c r="F197" s="1">
        <v>100</v>
      </c>
      <c r="G197" s="1">
        <v>207</v>
      </c>
      <c r="H197" s="1">
        <v>84</v>
      </c>
      <c r="I197" s="1">
        <v>1385</v>
      </c>
      <c r="J197" s="1">
        <v>5</v>
      </c>
      <c r="K197" s="1">
        <v>0</v>
      </c>
      <c r="L197" s="1">
        <v>5</v>
      </c>
      <c r="M197" s="16">
        <v>0</v>
      </c>
      <c r="N197" s="1">
        <v>1.8E-3</v>
      </c>
      <c r="O197" s="1">
        <v>3.0000000000000001E-3</v>
      </c>
      <c r="P197" s="1">
        <v>1E-3</v>
      </c>
      <c r="Q197" s="1"/>
      <c r="R197" s="16">
        <v>360</v>
      </c>
      <c r="S197" s="16"/>
      <c r="T197" s="16">
        <v>2777.7777777777778</v>
      </c>
      <c r="U197" s="1"/>
      <c r="V197" s="3">
        <f>Table_Query_from_OINTLYP134567891011125934[[#This Row],[GAS]]*1000</f>
        <v>1.8</v>
      </c>
      <c r="W197" s="3">
        <f>Table_Query_from_OINTLYP134567891011125934[[#This Row],[GAS_LIFT_RATE]]*1000</f>
        <v>1</v>
      </c>
      <c r="Y197" s="4"/>
      <c r="AE197" s="112"/>
      <c r="AF197" s="18"/>
      <c r="AG197" s="18"/>
      <c r="AH197" s="18"/>
      <c r="AI197" s="18"/>
      <c r="AJ197" s="18"/>
      <c r="AK197" s="18"/>
      <c r="AL197" s="18"/>
      <c r="AM197" s="18"/>
      <c r="AN197" s="18"/>
      <c r="AO197" s="18"/>
      <c r="AP197" s="18"/>
      <c r="AQ197" s="18"/>
      <c r="AR197" s="18"/>
      <c r="AS197" s="32">
        <v>43681</v>
      </c>
      <c r="AT197" s="33" t="s">
        <v>44</v>
      </c>
      <c r="AU197" s="33">
        <v>100</v>
      </c>
      <c r="AV197" s="33">
        <v>196.24</v>
      </c>
      <c r="AW197" s="33">
        <v>90.68</v>
      </c>
      <c r="AX197" s="33">
        <v>1257.82</v>
      </c>
      <c r="AY197" s="33">
        <v>156</v>
      </c>
      <c r="AZ197" s="33">
        <v>8</v>
      </c>
      <c r="BA197" s="33">
        <v>164</v>
      </c>
      <c r="BB197" s="34">
        <v>4.8780487804878048</v>
      </c>
      <c r="BC197" s="33">
        <v>0.156</v>
      </c>
      <c r="BD197" s="33">
        <v>1.1539999999999999</v>
      </c>
      <c r="BE197" s="33">
        <v>0.998</v>
      </c>
      <c r="BF197" s="35" t="s">
        <v>85</v>
      </c>
    </row>
    <row r="198" spans="2:58" ht="10.5" x14ac:dyDescent="0.25">
      <c r="B198" s="15">
        <v>44391</v>
      </c>
      <c r="C198" s="1" t="s">
        <v>103</v>
      </c>
      <c r="D198" s="1" t="s">
        <v>104</v>
      </c>
      <c r="E198" s="1">
        <v>25</v>
      </c>
      <c r="F198" s="1">
        <v>100</v>
      </c>
      <c r="G198" s="1">
        <v>192</v>
      </c>
      <c r="H198" s="1">
        <v>83</v>
      </c>
      <c r="I198" s="1">
        <v>1446</v>
      </c>
      <c r="J198" s="1">
        <v>11</v>
      </c>
      <c r="K198" s="1">
        <v>0</v>
      </c>
      <c r="L198" s="1">
        <v>11</v>
      </c>
      <c r="M198" s="16">
        <v>0</v>
      </c>
      <c r="N198" s="1">
        <v>4.4999999999999997E-3</v>
      </c>
      <c r="O198" s="1">
        <v>0.01</v>
      </c>
      <c r="P198" s="1">
        <v>4.4999999999999997E-3</v>
      </c>
      <c r="Q198" s="1">
        <v>100</v>
      </c>
      <c r="R198" s="16">
        <v>409.09090909090907</v>
      </c>
      <c r="S198" s="16"/>
      <c r="T198" s="16">
        <v>2444.4444444444443</v>
      </c>
      <c r="U198" s="1"/>
      <c r="V198" s="3">
        <f>Table_Query_from_OINTLYP134567891011125934[[#This Row],[GAS]]*1000</f>
        <v>4.5</v>
      </c>
      <c r="W198" s="3">
        <f>Table_Query_from_OINTLYP134567891011125934[[#This Row],[GAS_LIFT_RATE]]*1000</f>
        <v>4.5</v>
      </c>
      <c r="Y198" s="4"/>
      <c r="AE198" s="112"/>
      <c r="AF198" s="18"/>
      <c r="AG198" s="18"/>
      <c r="AH198" s="18"/>
      <c r="AI198" s="18"/>
      <c r="AJ198" s="18"/>
      <c r="AK198" s="18"/>
      <c r="AL198" s="18"/>
      <c r="AM198" s="18"/>
      <c r="AN198" s="18"/>
      <c r="AO198" s="18"/>
      <c r="AP198" s="18"/>
      <c r="AQ198" s="18"/>
      <c r="AR198" s="18"/>
      <c r="AX198" s="88" t="s">
        <v>84</v>
      </c>
      <c r="AY198" s="89">
        <f>AY197-AY196</f>
        <v>105.6</v>
      </c>
      <c r="BB198" s="88" t="s">
        <v>84</v>
      </c>
      <c r="BC198" s="90">
        <f>BC197-BC196</f>
        <v>0.106</v>
      </c>
    </row>
    <row r="199" spans="2:58" ht="10.5" x14ac:dyDescent="0.25">
      <c r="B199" s="15">
        <v>44514</v>
      </c>
      <c r="C199" s="1" t="s">
        <v>103</v>
      </c>
      <c r="D199" s="1" t="s">
        <v>104</v>
      </c>
      <c r="E199" s="1">
        <v>17</v>
      </c>
      <c r="F199" s="1">
        <v>100</v>
      </c>
      <c r="G199" s="1">
        <v>191</v>
      </c>
      <c r="H199" s="1">
        <v>84</v>
      </c>
      <c r="I199" s="1">
        <v>1272</v>
      </c>
      <c r="J199" s="1">
        <v>5</v>
      </c>
      <c r="K199" s="1">
        <v>0</v>
      </c>
      <c r="L199" s="1">
        <v>5</v>
      </c>
      <c r="M199" s="16">
        <v>0</v>
      </c>
      <c r="N199" s="1">
        <v>0</v>
      </c>
      <c r="O199" s="1">
        <v>0</v>
      </c>
      <c r="P199" s="1">
        <v>0</v>
      </c>
      <c r="Q199" s="1">
        <v>100</v>
      </c>
      <c r="R199" s="16">
        <v>0</v>
      </c>
      <c r="S199" s="16"/>
      <c r="T199" s="16">
        <v>0</v>
      </c>
      <c r="U199" s="1"/>
      <c r="V199" s="3">
        <f>Table_Query_from_OINTLYP134567891011125934[[#This Row],[GAS]]*1000</f>
        <v>0</v>
      </c>
      <c r="W199" s="3">
        <f>Table_Query_from_OINTLYP134567891011125934[[#This Row],[GAS_LIFT_RATE]]*1000</f>
        <v>0</v>
      </c>
      <c r="Y199" s="4"/>
      <c r="AE199" s="112"/>
      <c r="AF199" s="18"/>
      <c r="AG199" s="18"/>
      <c r="AH199" s="18"/>
      <c r="AI199" s="18"/>
      <c r="AJ199" s="18"/>
      <c r="AK199" s="18"/>
      <c r="AL199" s="18"/>
      <c r="AM199" s="18"/>
      <c r="AN199" s="18"/>
      <c r="AO199" s="18"/>
      <c r="AP199" s="18"/>
      <c r="AQ199" s="18"/>
      <c r="AR199" s="18"/>
      <c r="BC199" s="91"/>
    </row>
    <row r="200" spans="2:58" ht="10.5" x14ac:dyDescent="0.25">
      <c r="B200" s="15">
        <v>44585</v>
      </c>
      <c r="C200" s="1" t="s">
        <v>103</v>
      </c>
      <c r="D200" s="1" t="s">
        <v>104</v>
      </c>
      <c r="E200" s="1">
        <v>20</v>
      </c>
      <c r="F200" s="1">
        <v>100</v>
      </c>
      <c r="G200" s="1">
        <v>244</v>
      </c>
      <c r="H200" s="1">
        <v>82</v>
      </c>
      <c r="I200" s="1">
        <v>1297</v>
      </c>
      <c r="J200" s="1">
        <v>13.08</v>
      </c>
      <c r="K200" s="1">
        <v>14.75</v>
      </c>
      <c r="L200" s="1">
        <v>27.83</v>
      </c>
      <c r="M200" s="16">
        <v>53.000359324469997</v>
      </c>
      <c r="N200" s="1">
        <v>0</v>
      </c>
      <c r="O200" s="1">
        <v>0</v>
      </c>
      <c r="P200" s="1">
        <v>0</v>
      </c>
      <c r="Q200" s="1"/>
      <c r="R200" s="16">
        <v>0</v>
      </c>
      <c r="S200" s="16"/>
      <c r="T200" s="16">
        <v>0</v>
      </c>
      <c r="U200" s="1"/>
      <c r="V200" s="3">
        <f>Table_Query_from_OINTLYP134567891011125934[[#This Row],[GAS]]*1000</f>
        <v>0</v>
      </c>
      <c r="W200" s="3">
        <f>Table_Query_from_OINTLYP134567891011125934[[#This Row],[GAS_LIFT_RATE]]*1000</f>
        <v>0</v>
      </c>
      <c r="Y200" s="4"/>
      <c r="AE200" s="112"/>
      <c r="AF200" s="18"/>
      <c r="AG200" s="18"/>
      <c r="AH200" s="18"/>
      <c r="AI200" s="18"/>
      <c r="AJ200" s="18"/>
      <c r="AK200" s="18"/>
      <c r="AL200" s="18"/>
      <c r="AM200" s="18"/>
      <c r="AN200" s="18"/>
      <c r="AO200" s="18"/>
      <c r="AP200" s="18"/>
      <c r="AQ200" s="18"/>
      <c r="AR200" s="18"/>
    </row>
    <row r="201" spans="2:58" ht="18.75" customHeight="1" x14ac:dyDescent="0.25">
      <c r="B201" s="15">
        <v>44608</v>
      </c>
      <c r="C201" s="1" t="s">
        <v>103</v>
      </c>
      <c r="D201" s="1" t="s">
        <v>104</v>
      </c>
      <c r="E201" s="1">
        <v>12</v>
      </c>
      <c r="F201" s="1">
        <v>100</v>
      </c>
      <c r="G201" s="1">
        <v>264</v>
      </c>
      <c r="H201" s="1">
        <v>83</v>
      </c>
      <c r="I201" s="1">
        <v>1443</v>
      </c>
      <c r="J201" s="1">
        <v>8</v>
      </c>
      <c r="K201" s="1">
        <v>0</v>
      </c>
      <c r="L201" s="1">
        <v>8</v>
      </c>
      <c r="M201" s="16">
        <v>0</v>
      </c>
      <c r="N201" s="1">
        <v>0</v>
      </c>
      <c r="O201" s="1">
        <v>0.01</v>
      </c>
      <c r="P201" s="1">
        <v>0.01</v>
      </c>
      <c r="Q201" s="1"/>
      <c r="R201" s="16">
        <v>0</v>
      </c>
      <c r="S201" s="16"/>
      <c r="T201" s="16">
        <v>0</v>
      </c>
      <c r="U201" s="1"/>
      <c r="V201" s="3">
        <f>Table_Query_from_OINTLYP134567891011125934[[#This Row],[GAS]]*1000</f>
        <v>0</v>
      </c>
      <c r="W201" s="3">
        <f>Table_Query_from_OINTLYP134567891011125934[[#This Row],[GAS_LIFT_RATE]]*1000</f>
        <v>10</v>
      </c>
      <c r="Y201" s="4"/>
      <c r="AE201" s="112"/>
      <c r="AF201" s="18"/>
      <c r="AG201" s="18"/>
      <c r="AH201" s="18"/>
      <c r="AI201" s="18"/>
      <c r="AJ201" s="18"/>
      <c r="AK201" s="18"/>
      <c r="AL201" s="18"/>
      <c r="AM201" s="18"/>
      <c r="AN201" s="18"/>
      <c r="AO201" s="18"/>
      <c r="AP201" s="18"/>
      <c r="AQ201" s="18"/>
      <c r="AR201" s="18"/>
      <c r="AS201" s="39" t="s">
        <v>14</v>
      </c>
      <c r="AT201" s="41" t="s">
        <v>15</v>
      </c>
      <c r="AU201" s="41" t="s">
        <v>18</v>
      </c>
      <c r="AV201" s="41" t="s">
        <v>19</v>
      </c>
      <c r="AW201" s="41" t="s">
        <v>20</v>
      </c>
      <c r="AX201" s="41" t="s">
        <v>21</v>
      </c>
      <c r="AY201" s="41" t="s">
        <v>22</v>
      </c>
      <c r="AZ201" s="41" t="s">
        <v>23</v>
      </c>
      <c r="BA201" s="41" t="s">
        <v>24</v>
      </c>
      <c r="BB201" s="41" t="s">
        <v>25</v>
      </c>
      <c r="BC201" s="41" t="s">
        <v>26</v>
      </c>
      <c r="BD201" s="41" t="s">
        <v>27</v>
      </c>
      <c r="BE201" s="41" t="s">
        <v>28</v>
      </c>
      <c r="BF201" s="79" t="s">
        <v>34</v>
      </c>
    </row>
    <row r="202" spans="2:58" ht="10.5" x14ac:dyDescent="0.25">
      <c r="B202" s="15">
        <v>44690</v>
      </c>
      <c r="C202" s="1" t="s">
        <v>103</v>
      </c>
      <c r="D202" s="1" t="s">
        <v>104</v>
      </c>
      <c r="E202" s="1">
        <v>18</v>
      </c>
      <c r="F202" s="1">
        <v>100</v>
      </c>
      <c r="G202" s="1">
        <v>234</v>
      </c>
      <c r="H202" s="1">
        <v>88</v>
      </c>
      <c r="I202" s="1">
        <v>1437</v>
      </c>
      <c r="J202" s="1">
        <v>2.8</v>
      </c>
      <c r="K202" s="1">
        <v>0.15</v>
      </c>
      <c r="L202" s="1">
        <v>2.95</v>
      </c>
      <c r="M202" s="16">
        <v>5.0847457627118642</v>
      </c>
      <c r="N202" s="1">
        <v>0</v>
      </c>
      <c r="O202" s="1">
        <v>0.04</v>
      </c>
      <c r="P202" s="1">
        <v>0.04</v>
      </c>
      <c r="Q202" s="1"/>
      <c r="R202" s="16">
        <v>0</v>
      </c>
      <c r="S202" s="16"/>
      <c r="T202" s="16">
        <v>0</v>
      </c>
      <c r="U202" s="1"/>
      <c r="V202" s="3">
        <f>Table_Query_from_OINTLYP134567891011125934[[#This Row],[GAS]]*1000</f>
        <v>0</v>
      </c>
      <c r="W202" s="3">
        <f>Table_Query_from_OINTLYP134567891011125934[[#This Row],[GAS_LIFT_RATE]]*1000</f>
        <v>40</v>
      </c>
      <c r="Y202" s="4"/>
      <c r="AE202" s="112"/>
      <c r="AF202" s="18"/>
      <c r="AG202" s="18"/>
      <c r="AH202" s="18"/>
      <c r="AI202" s="18"/>
      <c r="AJ202" s="18"/>
      <c r="AK202" s="18"/>
      <c r="AL202" s="18"/>
      <c r="AM202" s="18"/>
      <c r="AN202" s="18"/>
      <c r="AO202" s="18"/>
      <c r="AP202" s="18"/>
      <c r="AQ202" s="18"/>
      <c r="AR202" s="18"/>
      <c r="AS202" s="28">
        <v>43728</v>
      </c>
      <c r="AT202" s="29" t="s">
        <v>44</v>
      </c>
      <c r="AU202" s="29">
        <v>100</v>
      </c>
      <c r="AV202" s="29">
        <v>204.5</v>
      </c>
      <c r="AW202" s="29">
        <v>85.5</v>
      </c>
      <c r="AX202" s="29">
        <v>1141.7</v>
      </c>
      <c r="AY202" s="29">
        <v>35.1</v>
      </c>
      <c r="AZ202" s="29">
        <v>0.4</v>
      </c>
      <c r="BA202" s="29">
        <v>35.5</v>
      </c>
      <c r="BB202" s="30">
        <v>1.1267605633802817</v>
      </c>
      <c r="BC202" s="29">
        <v>0.14000000000000001</v>
      </c>
      <c r="BD202" s="29">
        <v>0.15</v>
      </c>
      <c r="BE202" s="29">
        <v>0.01</v>
      </c>
      <c r="BF202" s="31" t="s">
        <v>66</v>
      </c>
    </row>
    <row r="203" spans="2:58" ht="10.5" x14ac:dyDescent="0.25">
      <c r="B203" s="15">
        <v>44722</v>
      </c>
      <c r="C203" s="1" t="s">
        <v>103</v>
      </c>
      <c r="D203" s="1" t="s">
        <v>104</v>
      </c>
      <c r="E203" s="1">
        <v>4</v>
      </c>
      <c r="F203" s="1">
        <v>98</v>
      </c>
      <c r="G203" s="1">
        <v>227</v>
      </c>
      <c r="H203" s="1">
        <v>90</v>
      </c>
      <c r="I203" s="1">
        <v>1274</v>
      </c>
      <c r="J203" s="1">
        <v>14</v>
      </c>
      <c r="K203" s="1">
        <v>1</v>
      </c>
      <c r="L203" s="1">
        <v>15</v>
      </c>
      <c r="M203" s="16">
        <v>6.666666666666667</v>
      </c>
      <c r="N203" s="1">
        <v>0</v>
      </c>
      <c r="O203" s="1">
        <v>4.2999999999999997E-2</v>
      </c>
      <c r="P203" s="1">
        <v>4.2999999999999997E-2</v>
      </c>
      <c r="Q203" s="1">
        <v>50</v>
      </c>
      <c r="R203" s="16">
        <v>0</v>
      </c>
      <c r="S203" s="16"/>
      <c r="T203" s="16">
        <v>0</v>
      </c>
      <c r="U203" s="1"/>
      <c r="V203" s="3">
        <f>Table_Query_from_OINTLYP134567891011125934[[#This Row],[GAS]]*1000</f>
        <v>0</v>
      </c>
      <c r="W203" s="3">
        <f>Table_Query_from_OINTLYP134567891011125934[[#This Row],[GAS_LIFT_RATE]]*1000</f>
        <v>43</v>
      </c>
      <c r="X203" s="51" t="s">
        <v>86</v>
      </c>
      <c r="Y203" s="4"/>
      <c r="AE203" s="112"/>
      <c r="AF203" s="18"/>
      <c r="AG203" s="18"/>
      <c r="AH203" s="18"/>
      <c r="AI203" s="18"/>
      <c r="AJ203" s="18"/>
      <c r="AK203" s="18"/>
      <c r="AL203" s="18"/>
      <c r="AM203" s="18"/>
      <c r="AN203" s="18"/>
      <c r="AO203" s="18"/>
      <c r="AP203" s="18"/>
      <c r="AQ203" s="18"/>
      <c r="AR203" s="18"/>
      <c r="AS203" s="32">
        <v>43754</v>
      </c>
      <c r="AT203" s="33" t="s">
        <v>44</v>
      </c>
      <c r="AU203" s="33">
        <v>100</v>
      </c>
      <c r="AV203" s="33">
        <v>208.9</v>
      </c>
      <c r="AW203" s="33">
        <v>88.3</v>
      </c>
      <c r="AX203" s="33">
        <v>1285</v>
      </c>
      <c r="AY203" s="33">
        <v>31</v>
      </c>
      <c r="AZ203" s="33">
        <v>2</v>
      </c>
      <c r="BA203" s="33">
        <v>33</v>
      </c>
      <c r="BB203" s="34">
        <v>6.0606060606060606</v>
      </c>
      <c r="BC203" s="33">
        <v>3.1E-2</v>
      </c>
      <c r="BD203" s="33">
        <v>4.3999999999999997E-2</v>
      </c>
      <c r="BE203" s="33">
        <v>1.2999999999999999E-2</v>
      </c>
      <c r="BF203" s="35" t="s">
        <v>67</v>
      </c>
    </row>
    <row r="204" spans="2:58" ht="10.5" x14ac:dyDescent="0.25">
      <c r="B204" s="148">
        <v>44723</v>
      </c>
      <c r="C204" s="1" t="s">
        <v>103</v>
      </c>
      <c r="D204" s="1" t="s">
        <v>104</v>
      </c>
      <c r="E204" s="20">
        <v>6</v>
      </c>
      <c r="F204" s="20">
        <v>100</v>
      </c>
      <c r="G204" s="20">
        <v>247</v>
      </c>
      <c r="H204" s="20">
        <v>91</v>
      </c>
      <c r="I204" s="20">
        <v>1099</v>
      </c>
      <c r="J204" s="20">
        <v>124.2</v>
      </c>
      <c r="K204" s="20">
        <v>13.8</v>
      </c>
      <c r="L204" s="20">
        <v>138</v>
      </c>
      <c r="M204" s="19">
        <v>10</v>
      </c>
      <c r="N204" s="20">
        <v>4.82E-2</v>
      </c>
      <c r="O204" s="20">
        <v>4.843</v>
      </c>
      <c r="P204" s="20">
        <v>4.7939999999999996</v>
      </c>
      <c r="Q204" s="20">
        <v>45</v>
      </c>
      <c r="R204" s="19">
        <v>388.08373590982285</v>
      </c>
      <c r="S204" s="19"/>
      <c r="T204" s="19">
        <v>2863.0705394190873</v>
      </c>
      <c r="U204" s="20"/>
      <c r="V204" s="92">
        <f>Table_Query_from_OINTLYP134567891011125934[[#This Row],[GAS]]*1000</f>
        <v>48.2</v>
      </c>
      <c r="W204" s="92">
        <f>Table_Query_from_OINTLYP134567891011125934[[#This Row],[GAS_LIFT_RATE]]*1000</f>
        <v>4794</v>
      </c>
      <c r="X204" s="51">
        <f>Table_Query_from_OINTLYP134567891011125934[[#This Row],[OIL]]-J202</f>
        <v>121.4</v>
      </c>
      <c r="Y204" s="4">
        <f>Table_Query_from_OINTLYP134567891011125934[[#This Row],[GAS]]-N202</f>
        <v>4.82E-2</v>
      </c>
      <c r="AA204" s="4">
        <f t="shared" ref="AA204:AA210" si="0">$AC$4*EXP(-$AC$8*(B204-$AA$4))</f>
        <v>4.82E-2</v>
      </c>
      <c r="AB204" s="4">
        <f t="shared" ref="AB204:AB210" si="1">$AC$15/(1+$AC$19*(B204-$AA$15))</f>
        <v>4.82E-2</v>
      </c>
      <c r="AE204" s="131">
        <f t="shared" ref="AE204:AE211" si="2">$AG$4*EXP(-$AG$8*(B204-$AE$4))</f>
        <v>124.2</v>
      </c>
      <c r="AF204" s="132">
        <f t="shared" ref="AF204:AF211" si="3">$AG$15/(1+$AG$19*(B204-$AE$15))</f>
        <v>124.2</v>
      </c>
      <c r="AG204" s="18"/>
      <c r="AH204" s="18"/>
      <c r="AI204" s="17"/>
      <c r="AJ204" s="18"/>
      <c r="AK204" s="18"/>
      <c r="AL204" s="18"/>
      <c r="AM204" s="18"/>
      <c r="AN204" s="18"/>
      <c r="AO204" s="18"/>
      <c r="AP204" s="18"/>
      <c r="AQ204" s="18"/>
      <c r="AR204" s="18"/>
      <c r="AS204" s="93">
        <v>43838</v>
      </c>
      <c r="AT204" s="94" t="s">
        <v>44</v>
      </c>
      <c r="AU204" s="94">
        <v>100</v>
      </c>
      <c r="AV204" s="94">
        <v>209</v>
      </c>
      <c r="AW204" s="94">
        <v>93</v>
      </c>
      <c r="AX204" s="94">
        <v>1250</v>
      </c>
      <c r="AY204" s="94">
        <v>96.1</v>
      </c>
      <c r="AZ204" s="94">
        <v>1</v>
      </c>
      <c r="BA204" s="94">
        <v>97.1</v>
      </c>
      <c r="BB204" s="95">
        <v>1.0298661174047374</v>
      </c>
      <c r="BC204" s="94">
        <v>0.38</v>
      </c>
      <c r="BD204" s="94">
        <v>2.7</v>
      </c>
      <c r="BE204" s="94">
        <v>2.3199999999999998</v>
      </c>
      <c r="BF204" s="96" t="s">
        <v>68</v>
      </c>
    </row>
    <row r="205" spans="2:58" ht="10.5" x14ac:dyDescent="0.25">
      <c r="B205" s="147">
        <v>44726</v>
      </c>
      <c r="C205" s="1" t="s">
        <v>103</v>
      </c>
      <c r="D205" s="1" t="s">
        <v>104</v>
      </c>
      <c r="E205" s="1">
        <v>13</v>
      </c>
      <c r="F205" s="1">
        <v>100</v>
      </c>
      <c r="G205" s="1">
        <v>235</v>
      </c>
      <c r="H205" s="1">
        <v>94</v>
      </c>
      <c r="I205" s="1">
        <v>782</v>
      </c>
      <c r="J205" s="1">
        <v>103</v>
      </c>
      <c r="K205" s="1">
        <v>15</v>
      </c>
      <c r="L205" s="1">
        <v>118</v>
      </c>
      <c r="M205" s="16">
        <v>12.711864406779661</v>
      </c>
      <c r="N205" s="1">
        <v>4.02E-2</v>
      </c>
      <c r="O205" s="1">
        <v>2.7170000000000001</v>
      </c>
      <c r="P205" s="1">
        <v>2.677</v>
      </c>
      <c r="Q205" s="1">
        <v>88</v>
      </c>
      <c r="R205" s="16">
        <v>390.29126213592235</v>
      </c>
      <c r="S205" s="16"/>
      <c r="T205" s="16">
        <v>2935.323383084577</v>
      </c>
      <c r="U205" s="1"/>
      <c r="V205" s="3">
        <f>Table_Query_from_OINTLYP134567891011125934[[#This Row],[GAS]]*1000</f>
        <v>40.200000000000003</v>
      </c>
      <c r="W205" s="3">
        <f>Table_Query_from_OINTLYP134567891011125934[[#This Row],[GAS_LIFT_RATE]]*1000</f>
        <v>2677</v>
      </c>
      <c r="Y205" s="4"/>
      <c r="AA205" s="4">
        <f t="shared" si="0"/>
        <v>4.6677656345326939E-2</v>
      </c>
      <c r="AB205" s="4">
        <f t="shared" si="1"/>
        <v>4.6412260243533905E-2</v>
      </c>
      <c r="AE205" s="131">
        <f t="shared" si="2"/>
        <v>119.93291721368446</v>
      </c>
      <c r="AF205" s="132">
        <f t="shared" si="3"/>
        <v>119.11665868836764</v>
      </c>
      <c r="AG205" s="18"/>
      <c r="AH205" s="18"/>
      <c r="AI205" s="17"/>
      <c r="AJ205" s="18"/>
      <c r="AK205" s="18"/>
      <c r="AL205" s="18"/>
      <c r="AM205" s="18"/>
      <c r="AN205" s="18"/>
      <c r="AO205" s="18"/>
      <c r="AP205" s="18" t="s">
        <v>87</v>
      </c>
      <c r="AQ205" s="18"/>
      <c r="AR205" s="18"/>
      <c r="AX205" s="88" t="s">
        <v>84</v>
      </c>
      <c r="AY205" s="89">
        <f>AY204-AY203</f>
        <v>65.099999999999994</v>
      </c>
      <c r="BB205" s="88" t="s">
        <v>88</v>
      </c>
      <c r="BC205" s="90">
        <f>BC204-BC203</f>
        <v>0.34899999999999998</v>
      </c>
    </row>
    <row r="206" spans="2:58" ht="10.5" x14ac:dyDescent="0.25">
      <c r="B206" s="147">
        <v>44742</v>
      </c>
      <c r="C206" s="1" t="s">
        <v>103</v>
      </c>
      <c r="D206" s="1" t="s">
        <v>104</v>
      </c>
      <c r="E206" s="1">
        <v>14</v>
      </c>
      <c r="F206" s="1">
        <v>100</v>
      </c>
      <c r="G206" s="1">
        <v>207</v>
      </c>
      <c r="H206" s="1">
        <v>97</v>
      </c>
      <c r="I206" s="1">
        <v>982</v>
      </c>
      <c r="J206" s="1">
        <v>99</v>
      </c>
      <c r="K206" s="1">
        <v>11</v>
      </c>
      <c r="L206" s="1">
        <v>110</v>
      </c>
      <c r="M206" s="16">
        <v>10</v>
      </c>
      <c r="N206" s="1">
        <v>3.95E-2</v>
      </c>
      <c r="O206" s="1">
        <v>2.5539999999999998</v>
      </c>
      <c r="P206" s="1">
        <v>2.5150000000000001</v>
      </c>
      <c r="Q206" s="1">
        <v>100</v>
      </c>
      <c r="R206" s="16">
        <v>398.98989898989902</v>
      </c>
      <c r="S206" s="16"/>
      <c r="T206" s="16">
        <v>2784.8101265822784</v>
      </c>
      <c r="U206" s="1"/>
      <c r="V206" s="3">
        <f>Table_Query_from_OINTLYP134567891011125934[[#This Row],[GAS]]*1000</f>
        <v>39.5</v>
      </c>
      <c r="W206" s="3">
        <f>Table_Query_from_OINTLYP134567891011125934[[#This Row],[GAS_LIFT_RATE]]*1000</f>
        <v>2515</v>
      </c>
      <c r="Y206" s="4"/>
      <c r="AA206" s="4">
        <f t="shared" si="0"/>
        <v>3.9334448357295597E-2</v>
      </c>
      <c r="AB206" s="4">
        <f t="shared" si="1"/>
        <v>3.8747483786711785E-2</v>
      </c>
      <c r="AE206" s="131">
        <f t="shared" si="2"/>
        <v>99.531681109248723</v>
      </c>
      <c r="AF206" s="132">
        <f t="shared" si="3"/>
        <v>97.773948919449907</v>
      </c>
      <c r="AG206" s="18"/>
      <c r="AH206" s="18"/>
      <c r="AI206" s="17"/>
      <c r="AJ206" s="18"/>
      <c r="AK206" s="18"/>
      <c r="AL206" s="18"/>
      <c r="AM206" s="18"/>
      <c r="AN206" s="18"/>
      <c r="AO206" s="18" t="s">
        <v>89</v>
      </c>
      <c r="AP206" s="18" t="s">
        <v>90</v>
      </c>
      <c r="AQ206" s="18" t="s">
        <v>91</v>
      </c>
      <c r="AR206" s="18"/>
    </row>
    <row r="207" spans="2:58" ht="10.5" x14ac:dyDescent="0.25">
      <c r="B207" s="147">
        <v>44743</v>
      </c>
      <c r="C207" s="1" t="s">
        <v>103</v>
      </c>
      <c r="D207" s="1" t="s">
        <v>104</v>
      </c>
      <c r="E207" s="1">
        <v>22</v>
      </c>
      <c r="F207" s="1">
        <v>100</v>
      </c>
      <c r="G207" s="1">
        <v>208</v>
      </c>
      <c r="H207" s="1">
        <v>97</v>
      </c>
      <c r="I207" s="1">
        <v>1000</v>
      </c>
      <c r="J207" s="1">
        <v>86</v>
      </c>
      <c r="K207" s="1">
        <v>10</v>
      </c>
      <c r="L207" s="1">
        <v>96</v>
      </c>
      <c r="M207" s="16">
        <v>10.416666666666666</v>
      </c>
      <c r="N207" s="1">
        <v>3.4299999999999997E-2</v>
      </c>
      <c r="O207" s="1">
        <v>2.5009999999999999</v>
      </c>
      <c r="P207" s="1">
        <v>2.4670000000000001</v>
      </c>
      <c r="Q207" s="1">
        <v>100</v>
      </c>
      <c r="R207" s="16">
        <v>398.83720930232556</v>
      </c>
      <c r="S207" s="16"/>
      <c r="T207" s="16">
        <v>2769.6793002915451</v>
      </c>
      <c r="U207" s="1"/>
      <c r="V207" s="3">
        <f>Table_Query_from_OINTLYP134567891011125934[[#This Row],[GAS]]*1000</f>
        <v>34.299999999999997</v>
      </c>
      <c r="W207" s="3">
        <f>Table_Query_from_OINTLYP134567891011125934[[#This Row],[GAS_LIFT_RATE]]*1000</f>
        <v>2467</v>
      </c>
      <c r="Y207" s="4"/>
      <c r="AA207" s="4">
        <f t="shared" si="0"/>
        <v>3.8915898783803957E-2</v>
      </c>
      <c r="AB207" s="4">
        <f t="shared" si="1"/>
        <v>3.8351633775714801E-2</v>
      </c>
      <c r="AE207" s="131">
        <f t="shared" si="2"/>
        <v>98.378517405854396</v>
      </c>
      <c r="AF207" s="132">
        <f t="shared" si="3"/>
        <v>96.69115989897027</v>
      </c>
      <c r="AG207" s="18">
        <v>0</v>
      </c>
      <c r="AH207" s="18">
        <v>44896</v>
      </c>
      <c r="AI207" s="17"/>
      <c r="AJ207" s="18"/>
      <c r="AK207" s="18"/>
      <c r="AL207" s="18">
        <f>AI207+50</f>
        <v>50</v>
      </c>
      <c r="AM207" s="18">
        <f>AJ207+50</f>
        <v>50</v>
      </c>
      <c r="AN207" s="18"/>
      <c r="AO207" s="97">
        <v>44805</v>
      </c>
      <c r="AP207" s="98">
        <f>AL207-AI207</f>
        <v>50</v>
      </c>
      <c r="AQ207" s="99">
        <f>AP207</f>
        <v>50</v>
      </c>
      <c r="AR207" s="18"/>
    </row>
    <row r="208" spans="2:58" ht="10.5" x14ac:dyDescent="0.25">
      <c r="B208" s="147">
        <v>44744</v>
      </c>
      <c r="C208" s="1" t="s">
        <v>103</v>
      </c>
      <c r="D208" s="1" t="s">
        <v>104</v>
      </c>
      <c r="E208" s="1">
        <v>13</v>
      </c>
      <c r="F208" s="1">
        <v>100</v>
      </c>
      <c r="G208" s="1">
        <v>208</v>
      </c>
      <c r="H208" s="1">
        <v>97</v>
      </c>
      <c r="I208" s="1">
        <v>1013</v>
      </c>
      <c r="J208" s="1">
        <v>58</v>
      </c>
      <c r="K208" s="1">
        <v>6</v>
      </c>
      <c r="L208" s="1">
        <v>64</v>
      </c>
      <c r="M208" s="16">
        <v>9.375</v>
      </c>
      <c r="N208" s="1">
        <v>2.3300000000000001E-2</v>
      </c>
      <c r="O208" s="1">
        <v>2.5009999999999999</v>
      </c>
      <c r="P208" s="1">
        <v>2.4769999999999999</v>
      </c>
      <c r="Q208" s="1">
        <v>100</v>
      </c>
      <c r="R208" s="16">
        <v>401.72413793103448</v>
      </c>
      <c r="S208" s="16"/>
      <c r="T208" s="16">
        <v>2746.7811158798281</v>
      </c>
      <c r="U208" s="1"/>
      <c r="V208" s="3">
        <f>Table_Query_from_OINTLYP134567891011125934[[#This Row],[GAS]]*1000</f>
        <v>23.3</v>
      </c>
      <c r="W208" s="3">
        <f>Table_Query_from_OINTLYP134567891011125934[[#This Row],[GAS_LIFT_RATE]]*1000</f>
        <v>2477</v>
      </c>
      <c r="Y208" s="4"/>
      <c r="AA208" s="4">
        <f t="shared" si="0"/>
        <v>3.8501802908095954E-2</v>
      </c>
      <c r="AB208" s="4">
        <f t="shared" si="1"/>
        <v>3.7963790095094076E-2</v>
      </c>
      <c r="AE208" s="131">
        <f t="shared" si="2"/>
        <v>97.238714137167932</v>
      </c>
      <c r="AF208" s="132">
        <f t="shared" si="3"/>
        <v>95.632090699461955</v>
      </c>
      <c r="AG208" s="18">
        <v>30</v>
      </c>
      <c r="AH208" s="18">
        <f>AH207</f>
        <v>44896</v>
      </c>
      <c r="AI208" s="17"/>
      <c r="AJ208" s="18"/>
      <c r="AK208" s="18"/>
      <c r="AL208" s="17">
        <f>$AL$207*EXP(-$AK$8*(B213-$B$212))</f>
        <v>49.420705201327507</v>
      </c>
      <c r="AM208" s="18">
        <f>$AM$207/(1+$AK$19*(B213-$B$212))</f>
        <v>49.298720472440941</v>
      </c>
      <c r="AN208" s="18"/>
      <c r="AO208" s="97">
        <f t="shared" ref="AO208:AP271" si="4">AO207+$C$212</f>
        <v>44806</v>
      </c>
      <c r="AP208" s="98">
        <f t="shared" ref="AP208:AQ271" si="5">AL208-AI208</f>
        <v>49.420705201327507</v>
      </c>
      <c r="AQ208" s="99">
        <f>AP208+AQ207</f>
        <v>99.420705201327507</v>
      </c>
      <c r="AR208" s="18"/>
    </row>
    <row r="209" spans="2:60" ht="21" x14ac:dyDescent="0.25">
      <c r="B209" s="148">
        <v>44750</v>
      </c>
      <c r="C209" s="20" t="s">
        <v>103</v>
      </c>
      <c r="D209" s="20" t="s">
        <v>104</v>
      </c>
      <c r="E209" s="20">
        <v>4</v>
      </c>
      <c r="F209" s="20">
        <v>100</v>
      </c>
      <c r="G209" s="20">
        <v>206</v>
      </c>
      <c r="H209" s="20">
        <v>91</v>
      </c>
      <c r="I209" s="20">
        <v>1029</v>
      </c>
      <c r="J209" s="20">
        <v>113</v>
      </c>
      <c r="K209" s="20">
        <v>13</v>
      </c>
      <c r="L209" s="20">
        <v>126</v>
      </c>
      <c r="M209" s="19">
        <v>10.317460317460318</v>
      </c>
      <c r="N209" s="20">
        <v>0.04</v>
      </c>
      <c r="O209" s="20">
        <v>2.48</v>
      </c>
      <c r="P209" s="20">
        <v>2.44</v>
      </c>
      <c r="Q209" s="20"/>
      <c r="R209" s="19">
        <v>353.98230088495575</v>
      </c>
      <c r="S209" s="19"/>
      <c r="T209" s="19">
        <v>3150</v>
      </c>
      <c r="U209" s="20"/>
      <c r="V209" s="92">
        <f>Table_Query_from_OINTLYP134567891011125934[[#This Row],[GAS]]*1000</f>
        <v>40</v>
      </c>
      <c r="W209" s="92">
        <f>Table_Query_from_OINTLYP134567891011125934[[#This Row],[GAS_LIFT_RATE]]*1000</f>
        <v>2440</v>
      </c>
      <c r="Y209" s="4"/>
      <c r="AA209" s="4">
        <f t="shared" si="0"/>
        <v>3.6108136419617562E-2</v>
      </c>
      <c r="AB209" s="4">
        <f t="shared" si="1"/>
        <v>3.5792036684167958E-2</v>
      </c>
      <c r="AE209" s="131">
        <f t="shared" si="2"/>
        <v>90.671919649848078</v>
      </c>
      <c r="AF209" s="132">
        <f t="shared" si="3"/>
        <v>89.734835917778582</v>
      </c>
      <c r="AG209" s="18"/>
      <c r="AH209" s="18"/>
      <c r="AI209" s="17"/>
      <c r="AJ209" s="18"/>
      <c r="AK209" s="18"/>
      <c r="AL209" s="17">
        <f>$AL$207*EXP(-$AK$8*(B214-$B$212))</f>
        <v>48.848122051930396</v>
      </c>
      <c r="AM209" s="18">
        <f>$AM$207/(1+$AK$19*(B214-$B$212))</f>
        <v>48.616840572676537</v>
      </c>
      <c r="AN209" s="18"/>
      <c r="AO209" s="97">
        <f t="shared" si="4"/>
        <v>44807</v>
      </c>
      <c r="AP209" s="98">
        <f t="shared" si="5"/>
        <v>48.848122051930396</v>
      </c>
      <c r="AQ209" s="99">
        <f t="shared" ref="AQ209:AR272" si="6">AP209+AQ208</f>
        <v>148.26882725325791</v>
      </c>
      <c r="AR209" s="18"/>
      <c r="AS209" s="39" t="s">
        <v>14</v>
      </c>
      <c r="AT209" s="41" t="s">
        <v>15</v>
      </c>
      <c r="AU209" s="41" t="s">
        <v>18</v>
      </c>
      <c r="AV209" s="41" t="s">
        <v>19</v>
      </c>
      <c r="AW209" s="41" t="s">
        <v>20</v>
      </c>
      <c r="AX209" s="41" t="s">
        <v>21</v>
      </c>
      <c r="AY209" s="41" t="s">
        <v>22</v>
      </c>
      <c r="AZ209" s="41" t="s">
        <v>23</v>
      </c>
      <c r="BA209" s="41" t="s">
        <v>24</v>
      </c>
      <c r="BB209" s="41" t="s">
        <v>25</v>
      </c>
      <c r="BC209" s="41" t="s">
        <v>26</v>
      </c>
      <c r="BD209" s="41" t="s">
        <v>27</v>
      </c>
      <c r="BE209" s="41" t="s">
        <v>28</v>
      </c>
      <c r="BF209" s="79" t="s">
        <v>34</v>
      </c>
    </row>
    <row r="210" spans="2:60" ht="10.5" x14ac:dyDescent="0.25">
      <c r="B210" s="147">
        <v>44755</v>
      </c>
      <c r="C210" s="1" t="s">
        <v>103</v>
      </c>
      <c r="D210" s="1" t="s">
        <v>104</v>
      </c>
      <c r="E210" s="1">
        <v>13</v>
      </c>
      <c r="F210" s="1">
        <v>100</v>
      </c>
      <c r="G210" s="1">
        <v>203</v>
      </c>
      <c r="H210" s="1">
        <v>93</v>
      </c>
      <c r="I210" s="1">
        <v>1038</v>
      </c>
      <c r="J210" s="1">
        <v>85.724999999999994</v>
      </c>
      <c r="K210" s="1">
        <v>9.5250000000000004</v>
      </c>
      <c r="L210" s="1">
        <v>95.25</v>
      </c>
      <c r="M210" s="16">
        <v>10</v>
      </c>
      <c r="N210" s="1">
        <v>3.4290000000000001E-2</v>
      </c>
      <c r="O210" s="1">
        <v>2.29</v>
      </c>
      <c r="P210" s="1">
        <v>2.2557100000000001</v>
      </c>
      <c r="Q210" s="1"/>
      <c r="R210" s="16">
        <v>400</v>
      </c>
      <c r="S210" s="16"/>
      <c r="T210" s="16">
        <v>2777.7777777777778</v>
      </c>
      <c r="U210" s="1"/>
      <c r="V210" s="3">
        <f>Table_Query_from_OINTLYP134567891011125934[[#This Row],[GAS]]*1000</f>
        <v>34.29</v>
      </c>
      <c r="W210" s="3">
        <f>Table_Query_from_OINTLYP134567891011125934[[#This Row],[GAS_LIFT_RATE]]*1000</f>
        <v>2255.71</v>
      </c>
      <c r="Y210" s="4"/>
      <c r="AA210" s="4">
        <f t="shared" si="0"/>
        <v>3.4227492291748228E-2</v>
      </c>
      <c r="AB210" s="4">
        <f t="shared" si="1"/>
        <v>3.4163412256540765E-2</v>
      </c>
      <c r="AE210" s="129">
        <f t="shared" si="2"/>
        <v>85.539652142435827</v>
      </c>
      <c r="AF210" s="130">
        <f t="shared" si="3"/>
        <v>85.348893843251588</v>
      </c>
      <c r="AG210" s="18"/>
      <c r="AH210" s="18"/>
      <c r="AI210" s="17"/>
      <c r="AJ210" s="18"/>
      <c r="AK210" s="18"/>
      <c r="AL210" s="17">
        <f>$AL$207*EXP(-$AK$8*(B215-$B$212))</f>
        <v>48.282172791338354</v>
      </c>
      <c r="AM210" s="18">
        <f>$AM$207/(1+$AK$19*(B215-$B$212))</f>
        <v>47.953566299664907</v>
      </c>
      <c r="AN210" s="18"/>
      <c r="AO210" s="97">
        <f t="shared" si="4"/>
        <v>44808</v>
      </c>
      <c r="AP210" s="98">
        <f t="shared" si="5"/>
        <v>48.282172791338354</v>
      </c>
      <c r="AQ210" s="99">
        <f t="shared" si="6"/>
        <v>196.55100004459626</v>
      </c>
      <c r="AR210" s="18"/>
      <c r="AS210" s="32">
        <v>44585</v>
      </c>
      <c r="AT210" s="33" t="s">
        <v>44</v>
      </c>
      <c r="AU210" s="33">
        <v>100</v>
      </c>
      <c r="AV210" s="33">
        <v>244</v>
      </c>
      <c r="AW210" s="33">
        <v>82</v>
      </c>
      <c r="AX210" s="33">
        <v>1297</v>
      </c>
      <c r="AY210" s="100">
        <v>13.08</v>
      </c>
      <c r="AZ210" s="100">
        <v>14.75</v>
      </c>
      <c r="BA210" s="100">
        <v>27.83</v>
      </c>
      <c r="BB210" s="34">
        <v>53.000359324469997</v>
      </c>
      <c r="BC210" s="34">
        <v>0</v>
      </c>
      <c r="BD210" s="34">
        <v>0</v>
      </c>
      <c r="BE210" s="34">
        <v>0</v>
      </c>
      <c r="BF210" s="34"/>
      <c r="BG210" s="35" t="s">
        <v>78</v>
      </c>
    </row>
    <row r="211" spans="2:60" ht="10.5" x14ac:dyDescent="0.25">
      <c r="B211" s="15" t="s">
        <v>107</v>
      </c>
      <c r="C211" s="1"/>
      <c r="D211" s="1"/>
      <c r="E211" s="1"/>
      <c r="F211" s="1"/>
      <c r="G211" s="1"/>
      <c r="H211" s="1"/>
      <c r="I211" s="1"/>
      <c r="J211" s="1"/>
      <c r="K211" s="1"/>
      <c r="L211" s="1"/>
      <c r="M211" s="16"/>
      <c r="N211" s="1"/>
      <c r="O211" s="1"/>
      <c r="P211" s="1"/>
      <c r="Q211" s="1"/>
      <c r="R211" s="16"/>
      <c r="S211" s="16"/>
      <c r="T211" s="16"/>
      <c r="U211" s="1"/>
      <c r="V211" s="3"/>
      <c r="W211" s="3"/>
      <c r="Y211" s="4"/>
      <c r="AE211" s="129">
        <f t="shared" si="2"/>
        <v>15.245079490034016</v>
      </c>
      <c r="AF211" s="130">
        <f t="shared" si="3"/>
        <v>34.882554145931167</v>
      </c>
      <c r="AG211" s="18"/>
      <c r="AH211" s="18"/>
      <c r="AI211" s="17"/>
      <c r="AJ211" s="18"/>
      <c r="AK211" s="18"/>
      <c r="AL211" s="17">
        <f>$AL$207*EXP(-$AK$8*(B216-$B$212))</f>
        <v>47.722780560005774</v>
      </c>
      <c r="AM211" s="18">
        <f>$AM$207/(1+$AK$19*(B216-$B$212))</f>
        <v>47.308146399055488</v>
      </c>
      <c r="AN211" s="18"/>
      <c r="AO211" s="97">
        <f t="shared" si="4"/>
        <v>44809</v>
      </c>
      <c r="AP211" s="98">
        <f t="shared" si="5"/>
        <v>47.722780560005774</v>
      </c>
      <c r="AQ211" s="99">
        <f t="shared" si="6"/>
        <v>244.27378060460205</v>
      </c>
      <c r="AR211" s="18"/>
      <c r="AS211" s="28">
        <v>44608</v>
      </c>
      <c r="AT211" s="29" t="s">
        <v>44</v>
      </c>
      <c r="AU211" s="29">
        <v>100</v>
      </c>
      <c r="AV211" s="29">
        <v>264</v>
      </c>
      <c r="AW211" s="29">
        <v>83</v>
      </c>
      <c r="AX211" s="29">
        <v>1443</v>
      </c>
      <c r="AY211" s="101">
        <v>8</v>
      </c>
      <c r="AZ211" s="101">
        <v>0</v>
      </c>
      <c r="BA211" s="101">
        <v>8</v>
      </c>
      <c r="BB211" s="30">
        <v>0</v>
      </c>
      <c r="BC211" s="30">
        <v>0</v>
      </c>
      <c r="BD211" s="30">
        <v>0.01</v>
      </c>
      <c r="BE211" s="30">
        <v>0.01</v>
      </c>
      <c r="BF211" s="30"/>
      <c r="BG211" s="31" t="s">
        <v>79</v>
      </c>
    </row>
    <row r="212" spans="2:60" ht="10.5" x14ac:dyDescent="0.25">
      <c r="B212" s="102">
        <v>44805</v>
      </c>
      <c r="C212" s="83">
        <v>1</v>
      </c>
      <c r="D212" s="83"/>
      <c r="E212" s="83"/>
      <c r="F212" s="83"/>
      <c r="G212" s="83"/>
      <c r="H212" s="83"/>
      <c r="I212" s="83"/>
      <c r="J212" s="83"/>
      <c r="K212" s="83"/>
      <c r="L212" s="83"/>
      <c r="M212" s="83"/>
      <c r="N212" s="83"/>
      <c r="O212" s="83"/>
      <c r="P212" s="83"/>
      <c r="Q212" s="83"/>
      <c r="R212" s="83"/>
      <c r="S212" s="83"/>
      <c r="T212" s="83"/>
      <c r="U212" s="83"/>
      <c r="V212" s="83"/>
      <c r="W212" s="83"/>
      <c r="X212" s="83"/>
      <c r="AB212" s="4">
        <f>$AC$4*EXP(-$AC$8*(B212-$AA$4))</f>
        <v>2.0048189035012331E-2</v>
      </c>
      <c r="AC212" s="4">
        <f t="shared" ref="AC212:AC275" si="7">$AC$15/(1+$AC$19*(B212-$AA$15))</f>
        <v>2.347961726446612E-2</v>
      </c>
      <c r="AF212" s="129">
        <f>$AG$4*EXP(-$AG$8*(B212-$AE$4))</f>
        <v>47.76548298566258</v>
      </c>
      <c r="AG212" s="130">
        <f t="shared" ref="AG212:AG274" si="8">$AG$15/(1+$AG$19*(B212-$AE$15))</f>
        <v>57.328579656721573</v>
      </c>
      <c r="AH212" s="18"/>
      <c r="AI212" s="18"/>
      <c r="AJ212" s="17"/>
      <c r="AK212" s="18"/>
      <c r="AL212" s="18"/>
      <c r="AM212" s="17">
        <f t="shared" ref="AM212:AM275" si="9">$AL$207*EXP(-$AK$8*(B217-$B$212))</f>
        <v>47.169869388873778</v>
      </c>
      <c r="AN212" s="18">
        <f t="shared" ref="AN212:AN275" si="10">$AM$207/(1+$AK$19*(B217-$B$212))</f>
        <v>46.679869524697111</v>
      </c>
      <c r="AO212" s="18"/>
      <c r="AP212" s="97">
        <f>AO211+$C$212</f>
        <v>44810</v>
      </c>
      <c r="AQ212" s="98">
        <f t="shared" si="5"/>
        <v>47.169869388873778</v>
      </c>
      <c r="AR212" s="99">
        <f>AQ212+AQ211</f>
        <v>291.44364999347584</v>
      </c>
      <c r="AS212" s="18"/>
      <c r="AT212" s="32">
        <v>44690</v>
      </c>
      <c r="AU212" s="33" t="s">
        <v>44</v>
      </c>
      <c r="AV212" s="33">
        <v>100</v>
      </c>
      <c r="AW212" s="33">
        <v>234</v>
      </c>
      <c r="AX212" s="33">
        <v>88</v>
      </c>
      <c r="AY212" s="33">
        <v>1437</v>
      </c>
      <c r="AZ212" s="100">
        <v>2.8</v>
      </c>
      <c r="BA212" s="100">
        <v>0.15</v>
      </c>
      <c r="BB212" s="100">
        <v>2.95</v>
      </c>
      <c r="BC212" s="34">
        <v>5.0847457627118642</v>
      </c>
      <c r="BD212" s="34">
        <v>0</v>
      </c>
      <c r="BE212" s="34">
        <v>0.04</v>
      </c>
      <c r="BF212" s="34">
        <v>0.04</v>
      </c>
      <c r="BG212" s="34"/>
      <c r="BH212" s="35" t="s">
        <v>80</v>
      </c>
    </row>
    <row r="213" spans="2:60" ht="10.5" x14ac:dyDescent="0.25">
      <c r="B213" s="103">
        <f>B212+$C$212</f>
        <v>44806</v>
      </c>
      <c r="E213" s="4"/>
      <c r="AB213" s="4">
        <f>$AC$4*EXP(-$AC$8*(B213-$AA$4))</f>
        <v>1.9834860481535162E-2</v>
      </c>
      <c r="AC213" s="4">
        <f>$AC$15/(1+$AC$19*(B213-$AA$15))</f>
        <v>2.3333676214308055E-2</v>
      </c>
      <c r="AF213" s="129">
        <f>$AG$4*EXP(-$AG$8*(B213-$AE$4))</f>
        <v>47.212077068669103</v>
      </c>
      <c r="AG213" s="130">
        <f t="shared" si="8"/>
        <v>56.954612039368278</v>
      </c>
      <c r="AH213" s="18"/>
      <c r="AI213" s="18"/>
      <c r="AJ213" s="17"/>
      <c r="AK213" s="18"/>
      <c r="AL213" s="18"/>
      <c r="AM213" s="17">
        <f t="shared" si="9"/>
        <v>46.623364189053071</v>
      </c>
      <c r="AN213" s="18">
        <f t="shared" si="10"/>
        <v>46.068061623361693</v>
      </c>
      <c r="AO213" s="18"/>
      <c r="AP213" s="97">
        <f t="shared" si="4"/>
        <v>44811</v>
      </c>
      <c r="AQ213" s="98">
        <f t="shared" si="5"/>
        <v>46.623364189053071</v>
      </c>
      <c r="AR213" s="99">
        <f t="shared" si="6"/>
        <v>338.06701418252891</v>
      </c>
      <c r="AS213" s="18"/>
      <c r="AT213" s="28">
        <v>44722</v>
      </c>
      <c r="AU213" s="29" t="s">
        <v>44</v>
      </c>
      <c r="AV213" s="29">
        <v>98</v>
      </c>
      <c r="AW213" s="29">
        <v>227</v>
      </c>
      <c r="AX213" s="29">
        <v>90</v>
      </c>
      <c r="AY213" s="29">
        <v>1274</v>
      </c>
      <c r="AZ213" s="101">
        <v>14</v>
      </c>
      <c r="BA213" s="101">
        <v>1</v>
      </c>
      <c r="BB213" s="101">
        <v>15</v>
      </c>
      <c r="BC213" s="30">
        <v>6.666666666666667</v>
      </c>
      <c r="BD213" s="30">
        <v>0</v>
      </c>
      <c r="BE213" s="30">
        <v>4.2999999999999997E-2</v>
      </c>
      <c r="BF213" s="30">
        <v>4.2999999999999997E-2</v>
      </c>
      <c r="BG213" s="30" t="s">
        <v>92</v>
      </c>
      <c r="BH213" s="75" t="s">
        <v>82</v>
      </c>
    </row>
    <row r="214" spans="2:60" ht="10.5" x14ac:dyDescent="0.25">
      <c r="B214" s="103">
        <f t="shared" ref="B214:B277" si="11">B213+$C$212</f>
        <v>44807</v>
      </c>
      <c r="E214" s="4"/>
      <c r="J214" s="51">
        <f>(30-10)*J204/30</f>
        <v>82.8</v>
      </c>
      <c r="AB214" s="4">
        <f t="shared" ref="AB214:AB277" si="12">$AC$4*EXP(-$AC$8*(B214-$AA$4))</f>
        <v>1.9623801912227092E-2</v>
      </c>
      <c r="AC214" s="4">
        <f t="shared" si="7"/>
        <v>2.318953819371972E-2</v>
      </c>
      <c r="AF214" s="129">
        <f>$AG$4*EXP(-$AG$8*(B214-$AE$4))</f>
        <v>46.665082855061009</v>
      </c>
      <c r="AG214" s="130">
        <f t="shared" si="8"/>
        <v>56.585491756679936</v>
      </c>
      <c r="AJ214" s="17"/>
      <c r="AK214" s="18"/>
      <c r="AM214" s="17">
        <f t="shared" si="9"/>
        <v>46.083190741626431</v>
      </c>
      <c r="AN214" s="18">
        <f t="shared" si="10"/>
        <v>45.472083522469354</v>
      </c>
      <c r="AP214" s="97">
        <f t="shared" si="4"/>
        <v>44812</v>
      </c>
      <c r="AQ214" s="98">
        <f t="shared" si="5"/>
        <v>46.083190741626431</v>
      </c>
      <c r="AR214" s="99">
        <f>AQ214+AR213</f>
        <v>384.15020492415533</v>
      </c>
      <c r="AT214" s="85">
        <v>44723</v>
      </c>
      <c r="AU214" s="86" t="s">
        <v>44</v>
      </c>
      <c r="AV214" s="86">
        <v>100</v>
      </c>
      <c r="AW214" s="86">
        <v>247</v>
      </c>
      <c r="AX214" s="86">
        <v>91</v>
      </c>
      <c r="AY214" s="86">
        <v>1099</v>
      </c>
      <c r="AZ214" s="104">
        <v>124.2</v>
      </c>
      <c r="BA214" s="104">
        <v>13.8</v>
      </c>
      <c r="BB214" s="104">
        <v>138</v>
      </c>
      <c r="BC214" s="87">
        <v>10</v>
      </c>
      <c r="BD214" s="87">
        <v>4.82E-2</v>
      </c>
      <c r="BE214" s="87">
        <v>4.843</v>
      </c>
      <c r="BF214" s="87">
        <v>4.7939999999999996</v>
      </c>
      <c r="BG214" s="87" t="s">
        <v>93</v>
      </c>
      <c r="BH214" s="35" t="s">
        <v>83</v>
      </c>
    </row>
    <row r="215" spans="2:60" ht="10.5" x14ac:dyDescent="0.25">
      <c r="B215" s="103">
        <f t="shared" si="11"/>
        <v>44808</v>
      </c>
      <c r="E215" s="4"/>
      <c r="AB215" s="4">
        <f t="shared" si="12"/>
        <v>1.9414989172665088E-2</v>
      </c>
      <c r="AC215" s="4">
        <f t="shared" si="7"/>
        <v>2.3047169994527127E-2</v>
      </c>
      <c r="AF215" s="129">
        <f t="shared" ref="AF215:AF278" si="13">$AG$4*EXP(-$AG$8*(B215-$AE$4))</f>
        <v>46.124426059509851</v>
      </c>
      <c r="AG215" s="130">
        <f t="shared" si="8"/>
        <v>56.221125169453224</v>
      </c>
      <c r="AJ215" s="17"/>
      <c r="AK215" s="18"/>
      <c r="AM215" s="17">
        <f t="shared" si="9"/>
        <v>45.549275687569299</v>
      </c>
      <c r="AN215" s="18">
        <f t="shared" si="10"/>
        <v>44.891328702666371</v>
      </c>
      <c r="AP215" s="97">
        <f t="shared" si="4"/>
        <v>44813</v>
      </c>
      <c r="AQ215" s="98">
        <f>AM215-AJ215</f>
        <v>45.549275687569299</v>
      </c>
      <c r="AR215" s="99">
        <f t="shared" si="6"/>
        <v>429.69948061172465</v>
      </c>
      <c r="AY215" s="88" t="s">
        <v>84</v>
      </c>
      <c r="AZ215" s="89">
        <f>AZ214-AZ212</f>
        <v>121.4</v>
      </c>
      <c r="BC215" s="88" t="s">
        <v>88</v>
      </c>
      <c r="BD215" s="90">
        <f>BD214-BD212</f>
        <v>4.82E-2</v>
      </c>
    </row>
    <row r="216" spans="2:60" ht="10.5" x14ac:dyDescent="0.25">
      <c r="B216" s="103">
        <f t="shared" si="11"/>
        <v>44809</v>
      </c>
      <c r="E216" s="4"/>
      <c r="AB216" s="4">
        <f t="shared" si="12"/>
        <v>1.9208398365448218E-2</v>
      </c>
      <c r="AC216" s="4">
        <f t="shared" si="7"/>
        <v>2.2906539219083796E-2</v>
      </c>
      <c r="AF216" s="129">
        <f t="shared" si="13"/>
        <v>45.590033257349283</v>
      </c>
      <c r="AG216" s="130">
        <f t="shared" si="8"/>
        <v>55.861421034908517</v>
      </c>
      <c r="AJ216" s="17"/>
      <c r="AK216" s="18"/>
      <c r="AM216" s="17">
        <f t="shared" si="9"/>
        <v>45.021546517787137</v>
      </c>
      <c r="AN216" s="18">
        <f t="shared" si="10"/>
        <v>44.325221238938049</v>
      </c>
      <c r="AP216" s="97">
        <f t="shared" si="4"/>
        <v>44814</v>
      </c>
      <c r="AQ216" s="98">
        <f t="shared" si="5"/>
        <v>45.021546517787137</v>
      </c>
      <c r="AR216" s="99">
        <f t="shared" si="6"/>
        <v>474.72102712951181</v>
      </c>
    </row>
    <row r="217" spans="2:60" ht="10.5" x14ac:dyDescent="0.25">
      <c r="B217" s="103">
        <f t="shared" si="11"/>
        <v>44810</v>
      </c>
      <c r="E217" s="4"/>
      <c r="AB217" s="4">
        <f t="shared" si="12"/>
        <v>1.9004005847462778E-2</v>
      </c>
      <c r="AC217" s="4">
        <f t="shared" si="7"/>
        <v>2.2767614255692074E-2</v>
      </c>
      <c r="AF217" s="129">
        <f t="shared" si="13"/>
        <v>45.061831874603527</v>
      </c>
      <c r="AG217" s="130">
        <f t="shared" si="8"/>
        <v>55.506290430515271</v>
      </c>
      <c r="AJ217" s="17"/>
      <c r="AK217" s="18"/>
      <c r="AM217" s="17">
        <f t="shared" si="9"/>
        <v>44.49993156326822</v>
      </c>
      <c r="AN217" s="18">
        <f t="shared" si="10"/>
        <v>43.77321389556478</v>
      </c>
      <c r="AP217" s="97">
        <f t="shared" si="4"/>
        <v>44815</v>
      </c>
      <c r="AQ217" s="98">
        <f t="shared" si="5"/>
        <v>44.49993156326822</v>
      </c>
      <c r="AR217" s="99">
        <f t="shared" si="6"/>
        <v>519.22095869278007</v>
      </c>
    </row>
    <row r="218" spans="2:60" ht="10.5" x14ac:dyDescent="0.25">
      <c r="B218" s="103">
        <f t="shared" si="11"/>
        <v>44811</v>
      </c>
      <c r="E218" s="4"/>
      <c r="AB218" s="4">
        <f t="shared" si="12"/>
        <v>1.8801788227176434E-2</v>
      </c>
      <c r="AC218" s="4">
        <f t="shared" si="7"/>
        <v>2.2630364254913434E-2</v>
      </c>
      <c r="AF218" s="129">
        <f t="shared" si="13"/>
        <v>44.539750178131278</v>
      </c>
      <c r="AG218" s="130">
        <f t="shared" si="8"/>
        <v>55.155646680704855</v>
      </c>
      <c r="AJ218" s="17"/>
      <c r="AK218" s="18"/>
      <c r="AM218" s="17">
        <f t="shared" si="9"/>
        <v>43.984359985350558</v>
      </c>
      <c r="AN218" s="18">
        <f t="shared" si="10"/>
        <v>43.23478636167458</v>
      </c>
      <c r="AP218" s="97">
        <f t="shared" si="4"/>
        <v>44816</v>
      </c>
      <c r="AQ218" s="98">
        <f t="shared" si="5"/>
        <v>43.984359985350558</v>
      </c>
      <c r="AR218" s="99">
        <f t="shared" si="6"/>
        <v>563.20531867813065</v>
      </c>
      <c r="BC218" s="4">
        <f>BA210*BB210%</f>
        <v>14.749999999999998</v>
      </c>
    </row>
    <row r="219" spans="2:60" ht="10.5" x14ac:dyDescent="0.25">
      <c r="B219" s="103">
        <f t="shared" si="11"/>
        <v>44812</v>
      </c>
      <c r="E219" s="4"/>
      <c r="AB219" s="4">
        <f t="shared" si="12"/>
        <v>1.8601722361961236E-2</v>
      </c>
      <c r="AC219" s="4">
        <f t="shared" si="7"/>
        <v>2.2494759106730534E-2</v>
      </c>
      <c r="AF219" s="129">
        <f t="shared" si="13"/>
        <v>44.023717265884009</v>
      </c>
      <c r="AG219" s="130">
        <f t="shared" si="8"/>
        <v>54.809405286343605</v>
      </c>
      <c r="AJ219" s="17"/>
      <c r="AK219" s="18"/>
      <c r="AM219" s="17">
        <f t="shared" si="9"/>
        <v>43.474761766101516</v>
      </c>
      <c r="AN219" s="18">
        <f t="shared" si="10"/>
        <v>42.709443615433813</v>
      </c>
      <c r="AP219" s="97">
        <f t="shared" si="4"/>
        <v>44817</v>
      </c>
      <c r="AQ219" s="98">
        <f t="shared" si="5"/>
        <v>43.474761766101516</v>
      </c>
      <c r="AR219" s="99">
        <f t="shared" si="6"/>
        <v>606.6800804442322</v>
      </c>
    </row>
    <row r="220" spans="2:60" ht="10.5" x14ac:dyDescent="0.25">
      <c r="B220" s="103">
        <f t="shared" si="11"/>
        <v>44813</v>
      </c>
      <c r="E220" s="4"/>
      <c r="K220" s="51" t="s">
        <v>94</v>
      </c>
      <c r="L220" s="105">
        <v>134</v>
      </c>
      <c r="M220" s="106">
        <v>10</v>
      </c>
      <c r="N220" s="51" t="s">
        <v>95</v>
      </c>
      <c r="O220" s="51" t="s">
        <v>96</v>
      </c>
      <c r="AB220" s="4">
        <f t="shared" si="12"/>
        <v>1.8403785355445044E-2</v>
      </c>
      <c r="AC220" s="4">
        <f t="shared" si="7"/>
        <v>2.2360769418525484E-2</v>
      </c>
      <c r="AF220" s="129">
        <f t="shared" si="13"/>
        <v>43.513663057276908</v>
      </c>
      <c r="AG220" s="130">
        <f t="shared" si="8"/>
        <v>54.467483856845789</v>
      </c>
      <c r="AJ220" s="17"/>
      <c r="AK220" s="18"/>
      <c r="AM220" s="17">
        <f t="shared" si="9"/>
        <v>42.971067698808952</v>
      </c>
      <c r="AN220" s="18">
        <f t="shared" si="10"/>
        <v>42.196714406065709</v>
      </c>
      <c r="AP220" s="97">
        <f t="shared" si="4"/>
        <v>44818</v>
      </c>
      <c r="AQ220" s="98">
        <f t="shared" si="5"/>
        <v>42.971067698808952</v>
      </c>
      <c r="AR220" s="99">
        <f t="shared" si="6"/>
        <v>649.65114814304115</v>
      </c>
    </row>
    <row r="221" spans="2:60" ht="10.5" x14ac:dyDescent="0.25">
      <c r="B221" s="103">
        <f t="shared" si="11"/>
        <v>44814</v>
      </c>
      <c r="E221" s="4"/>
      <c r="K221" s="51" t="s">
        <v>97</v>
      </c>
      <c r="L221" s="107">
        <f>L220-L222</f>
        <v>120.6</v>
      </c>
      <c r="M221" s="108">
        <v>4.9000000000000004</v>
      </c>
      <c r="N221" s="51" t="s">
        <v>98</v>
      </c>
      <c r="O221" s="109">
        <f>M221-M224</f>
        <v>4.67</v>
      </c>
      <c r="AB221" s="4">
        <f t="shared" si="12"/>
        <v>1.8207954554891194E-2</v>
      </c>
      <c r="AC221" s="4">
        <f t="shared" si="7"/>
        <v>2.2228366493840402E-2</v>
      </c>
      <c r="AF221" s="129">
        <f t="shared" si="13"/>
        <v>43.009518283671554</v>
      </c>
      <c r="AG221" s="130">
        <f t="shared" si="8"/>
        <v>54.129802044811832</v>
      </c>
      <c r="AJ221" s="17"/>
      <c r="AK221" s="18"/>
      <c r="AM221" s="17">
        <f t="shared" si="9"/>
        <v>42.473209378582482</v>
      </c>
      <c r="AN221" s="18">
        <f t="shared" si="10"/>
        <v>41.696149843912586</v>
      </c>
      <c r="AP221" s="97">
        <f t="shared" si="4"/>
        <v>44819</v>
      </c>
      <c r="AQ221" s="98">
        <f t="shared" si="5"/>
        <v>42.473209378582482</v>
      </c>
      <c r="AR221" s="99">
        <f t="shared" si="6"/>
        <v>692.12435752162366</v>
      </c>
    </row>
    <row r="222" spans="2:60" x14ac:dyDescent="0.25">
      <c r="B222" s="103">
        <f t="shared" si="11"/>
        <v>44815</v>
      </c>
      <c r="K222" s="51" t="s">
        <v>99</v>
      </c>
      <c r="L222" s="107">
        <f>L220*M220%</f>
        <v>13.4</v>
      </c>
      <c r="M222" s="109">
        <f>L221*O222/10^6</f>
        <v>4.8239999999999998E-2</v>
      </c>
      <c r="N222" s="51" t="s">
        <v>100</v>
      </c>
      <c r="O222" s="106">
        <v>400</v>
      </c>
      <c r="AB222" s="4">
        <f t="shared" si="12"/>
        <v>1.8014207548606012E-2</v>
      </c>
      <c r="AC222" s="4">
        <f t="shared" si="7"/>
        <v>2.2097522311888249E-2</v>
      </c>
      <c r="AF222" s="129">
        <f t="shared" si="13"/>
        <v>42.511214478968739</v>
      </c>
      <c r="AG222" s="130">
        <f t="shared" si="8"/>
        <v>53.7962814830829</v>
      </c>
      <c r="AJ222" s="17"/>
      <c r="AK222" s="18"/>
      <c r="AM222" s="17">
        <f t="shared" si="9"/>
        <v>41.98111919306367</v>
      </c>
      <c r="AN222" s="18">
        <f t="shared" si="10"/>
        <v>41.207322089675031</v>
      </c>
      <c r="AP222" s="97">
        <f t="shared" si="4"/>
        <v>44820</v>
      </c>
      <c r="AQ222" s="98">
        <f t="shared" si="5"/>
        <v>41.98111919306367</v>
      </c>
      <c r="AR222" s="99">
        <f t="shared" si="6"/>
        <v>734.10547671468737</v>
      </c>
      <c r="AX222" s="4">
        <v>11532</v>
      </c>
      <c r="AY222" s="4">
        <f>AX222-AX224</f>
        <v>10</v>
      </c>
    </row>
    <row r="223" spans="2:60" x14ac:dyDescent="0.25">
      <c r="B223" s="103">
        <f t="shared" si="11"/>
        <v>44816</v>
      </c>
      <c r="M223" s="109">
        <f>M221-M222</f>
        <v>4.8517600000000005</v>
      </c>
      <c r="N223" s="51" t="s">
        <v>101</v>
      </c>
      <c r="AB223" s="4">
        <f t="shared" si="12"/>
        <v>1.7822522163373947E-2</v>
      </c>
      <c r="AC223" s="4">
        <f t="shared" si="7"/>
        <v>2.1968209507782922E-2</v>
      </c>
      <c r="AF223" s="129">
        <f t="shared" si="13"/>
        <v>42.018683970310398</v>
      </c>
      <c r="AG223" s="130">
        <f t="shared" si="8"/>
        <v>53.466845724108289</v>
      </c>
      <c r="AJ223" s="17"/>
      <c r="AK223" s="18"/>
      <c r="AM223" s="17">
        <f t="shared" si="9"/>
        <v>41.494730313243835</v>
      </c>
      <c r="AN223" s="18">
        <f t="shared" si="10"/>
        <v>40.729823134783487</v>
      </c>
      <c r="AP223" s="97">
        <f t="shared" si="4"/>
        <v>44821</v>
      </c>
      <c r="AQ223" s="98">
        <f t="shared" si="5"/>
        <v>41.494730313243835</v>
      </c>
      <c r="AR223" s="99">
        <f t="shared" si="6"/>
        <v>775.60020702793122</v>
      </c>
      <c r="AX223" s="4">
        <v>11543</v>
      </c>
      <c r="AY223" s="4">
        <f>AX223-AX224</f>
        <v>21</v>
      </c>
    </row>
    <row r="224" spans="2:60" x14ac:dyDescent="0.25">
      <c r="B224" s="103">
        <f t="shared" si="11"/>
        <v>44817</v>
      </c>
      <c r="K224" s="1"/>
      <c r="M224" s="106">
        <v>0.23000000000000009</v>
      </c>
      <c r="N224" s="51" t="s">
        <v>102</v>
      </c>
      <c r="AB224" s="4">
        <f t="shared" si="12"/>
        <v>1.7632876461919945E-2</v>
      </c>
      <c r="AC224" s="4">
        <f t="shared" si="7"/>
        <v>2.1840401353459559E-2</v>
      </c>
      <c r="AF224" s="129">
        <f t="shared" si="13"/>
        <v>41.531859868889114</v>
      </c>
      <c r="AG224" s="130">
        <f t="shared" si="8"/>
        <v>53.141420181526954</v>
      </c>
      <c r="AJ224" s="17"/>
      <c r="AK224" s="18"/>
      <c r="AM224" s="17">
        <f t="shared" si="9"/>
        <v>41.01397668438824</v>
      </c>
      <c r="AN224" s="18">
        <f t="shared" si="10"/>
        <v>40.263263665594856</v>
      </c>
      <c r="AP224" s="97">
        <f t="shared" si="4"/>
        <v>44822</v>
      </c>
      <c r="AQ224" s="98">
        <f t="shared" si="5"/>
        <v>41.01397668438824</v>
      </c>
      <c r="AR224" s="99">
        <f t="shared" si="6"/>
        <v>816.61418371231946</v>
      </c>
      <c r="AX224" s="4">
        <v>11522</v>
      </c>
    </row>
    <row r="225" spans="2:45" x14ac:dyDescent="0.25">
      <c r="B225" s="103">
        <f t="shared" si="11"/>
        <v>44818</v>
      </c>
      <c r="AB225" s="4">
        <f t="shared" si="12"/>
        <v>1.7445248740398878E-2</v>
      </c>
      <c r="AC225" s="4">
        <f t="shared" si="7"/>
        <v>2.171407173925699E-2</v>
      </c>
      <c r="AF225" s="129">
        <f t="shared" si="13"/>
        <v>41.050676060864269</v>
      </c>
      <c r="AG225" s="130">
        <f t="shared" si="8"/>
        <v>52.819932073869658</v>
      </c>
      <c r="AJ225" s="17"/>
      <c r="AK225" s="18"/>
      <c r="AM225" s="17">
        <f t="shared" si="9"/>
        <v>40.538793017065416</v>
      </c>
      <c r="AN225" s="18">
        <f t="shared" si="10"/>
        <v>39.807272004768521</v>
      </c>
      <c r="AP225" s="97">
        <f t="shared" si="4"/>
        <v>44823</v>
      </c>
      <c r="AQ225" s="98">
        <f t="shared" si="5"/>
        <v>40.538793017065416</v>
      </c>
      <c r="AR225" s="99">
        <f t="shared" si="6"/>
        <v>857.15297672938482</v>
      </c>
    </row>
    <row r="226" spans="2:45" x14ac:dyDescent="0.25">
      <c r="B226" s="103">
        <f t="shared" si="11"/>
        <v>44819</v>
      </c>
      <c r="AB226" s="4">
        <f t="shared" si="12"/>
        <v>1.7259617525911659E-2</v>
      </c>
      <c r="AC226" s="4">
        <f t="shared" si="7"/>
        <v>2.1589195156135658E-2</v>
      </c>
      <c r="AF226" s="129">
        <f t="shared" si="13"/>
        <v>40.575067198383316</v>
      </c>
      <c r="AG226" s="130">
        <f t="shared" si="8"/>
        <v>52.502310370292221</v>
      </c>
      <c r="AJ226" s="17"/>
      <c r="AK226" s="18"/>
      <c r="AM226" s="17">
        <f t="shared" si="9"/>
        <v>40.069114778280486</v>
      </c>
      <c r="AN226" s="18">
        <f t="shared" si="10"/>
        <v>39.3614931237721</v>
      </c>
      <c r="AP226" s="97">
        <f t="shared" si="4"/>
        <v>44824</v>
      </c>
      <c r="AQ226" s="98">
        <f t="shared" si="5"/>
        <v>40.069114778280486</v>
      </c>
      <c r="AR226" s="99">
        <f t="shared" si="6"/>
        <v>897.22209150766525</v>
      </c>
    </row>
    <row r="227" spans="2:45" x14ac:dyDescent="0.25">
      <c r="B227" s="103">
        <f t="shared" si="11"/>
        <v>44820</v>
      </c>
      <c r="AB227" s="4">
        <f t="shared" si="12"/>
        <v>1.7075961574047789E-2</v>
      </c>
      <c r="AC227" s="4">
        <f t="shared" si="7"/>
        <v>2.1465746678505655E-2</v>
      </c>
      <c r="AF227" s="129">
        <f t="shared" si="13"/>
        <v>40.104968690707103</v>
      </c>
      <c r="AG227" s="130">
        <f t="shared" si="8"/>
        <v>52.188485738255032</v>
      </c>
      <c r="AJ227" s="17"/>
      <c r="AK227" s="18"/>
      <c r="AM227" s="17">
        <f t="shared" si="9"/>
        <v>39.604878182711104</v>
      </c>
      <c r="AN227" s="18">
        <f t="shared" si="10"/>
        <v>38.925587721002522</v>
      </c>
      <c r="AP227" s="97">
        <f t="shared" si="4"/>
        <v>44825</v>
      </c>
      <c r="AQ227" s="98">
        <f t="shared" si="5"/>
        <v>39.604878182711104</v>
      </c>
      <c r="AR227" s="99">
        <f t="shared" si="6"/>
        <v>936.82696969037636</v>
      </c>
    </row>
    <row r="228" spans="2:45" x14ac:dyDescent="0.25">
      <c r="B228" s="103">
        <f t="shared" si="11"/>
        <v>44821</v>
      </c>
      <c r="AB228" s="4">
        <f t="shared" si="12"/>
        <v>1.6894259866454077E-2</v>
      </c>
      <c r="AC228" s="4">
        <f t="shared" si="7"/>
        <v>2.1343701947640552E-2</v>
      </c>
      <c r="AF228" s="129">
        <f t="shared" si="13"/>
        <v>39.640316695438116</v>
      </c>
      <c r="AG228" s="130">
        <f t="shared" si="8"/>
        <v>51.878390493067862</v>
      </c>
      <c r="AJ228" s="17"/>
      <c r="AK228" s="18"/>
      <c r="AM228" s="17">
        <f t="shared" si="9"/>
        <v>39.146020184045064</v>
      </c>
      <c r="AN228" s="18">
        <f t="shared" si="10"/>
        <v>38.499231360491933</v>
      </c>
      <c r="AP228" s="97">
        <f t="shared" si="4"/>
        <v>44826</v>
      </c>
      <c r="AQ228" s="98">
        <f t="shared" si="5"/>
        <v>39.146020184045064</v>
      </c>
      <c r="AR228" s="99">
        <f t="shared" si="6"/>
        <v>975.97298987442139</v>
      </c>
    </row>
    <row r="229" spans="2:45" x14ac:dyDescent="0.25">
      <c r="B229" s="103">
        <f t="shared" si="11"/>
        <v>44822</v>
      </c>
      <c r="AB229" s="4">
        <f t="shared" si="12"/>
        <v>1.671449160842918E-2</v>
      </c>
      <c r="AC229" s="4">
        <f t="shared" si="7"/>
        <v>2.122303715565382E-2</v>
      </c>
      <c r="AF229" s="129">
        <f t="shared" si="13"/>
        <v>39.181048109850153</v>
      </c>
      <c r="AG229" s="130">
        <f t="shared" si="8"/>
        <v>51.571958549222799</v>
      </c>
      <c r="AJ229" s="17"/>
      <c r="AK229" s="18"/>
      <c r="AM229" s="17">
        <f t="shared" si="9"/>
        <v>38.692478466418144</v>
      </c>
      <c r="AN229" s="18">
        <f t="shared" si="10"/>
        <v>38.082113666603306</v>
      </c>
      <c r="AP229" s="97">
        <f t="shared" si="4"/>
        <v>44827</v>
      </c>
      <c r="AQ229" s="98">
        <f t="shared" si="5"/>
        <v>38.692478466418144</v>
      </c>
      <c r="AR229" s="99">
        <f t="shared" si="6"/>
        <v>1014.6654683408395</v>
      </c>
    </row>
    <row r="230" spans="2:45" x14ac:dyDescent="0.25">
      <c r="B230" s="103">
        <f t="shared" si="11"/>
        <v>44823</v>
      </c>
      <c r="AB230" s="4">
        <f t="shared" si="12"/>
        <v>1.6536636226543791E-2</v>
      </c>
      <c r="AC230" s="4">
        <f t="shared" si="7"/>
        <v>2.1103729030015717E-2</v>
      </c>
      <c r="AF230" s="129">
        <f t="shared" si="13"/>
        <v>38.727100562318704</v>
      </c>
      <c r="AG230" s="130">
        <f t="shared" si="8"/>
        <v>51.269125373441838</v>
      </c>
      <c r="AJ230" s="17"/>
      <c r="AK230" s="18"/>
      <c r="AM230" s="17">
        <f t="shared" si="9"/>
        <v>38.244191435951272</v>
      </c>
      <c r="AN230" s="18">
        <f t="shared" si="10"/>
        <v>37.673937570515236</v>
      </c>
      <c r="AP230" s="97">
        <f t="shared" si="4"/>
        <v>44828</v>
      </c>
      <c r="AQ230" s="98">
        <f t="shared" si="5"/>
        <v>38.244191435951272</v>
      </c>
      <c r="AR230" s="99">
        <f t="shared" si="6"/>
        <v>1052.9096597767907</v>
      </c>
    </row>
    <row r="231" spans="2:45" x14ac:dyDescent="0.25">
      <c r="B231" s="103">
        <f t="shared" si="11"/>
        <v>44824</v>
      </c>
      <c r="AB231" s="4">
        <f t="shared" si="12"/>
        <v>1.6360673366286146E-2</v>
      </c>
      <c r="AC231" s="4">
        <f t="shared" si="7"/>
        <v>2.0985754818589549E-2</v>
      </c>
      <c r="AF231" s="129">
        <f t="shared" si="13"/>
        <v>38.278412403850346</v>
      </c>
      <c r="AG231" s="130">
        <f t="shared" si="8"/>
        <v>50.969827939369111</v>
      </c>
      <c r="AJ231" s="17"/>
      <c r="AK231" s="18"/>
      <c r="AM231" s="17">
        <f t="shared" si="9"/>
        <v>37.801098212385646</v>
      </c>
      <c r="AN231" s="18">
        <f t="shared" si="10"/>
        <v>37.27441860465116</v>
      </c>
      <c r="AP231" s="97">
        <f t="shared" si="4"/>
        <v>44829</v>
      </c>
      <c r="AQ231" s="98">
        <f t="shared" si="5"/>
        <v>37.801098212385646</v>
      </c>
      <c r="AR231" s="99">
        <f t="shared" si="6"/>
        <v>1090.7107579891763</v>
      </c>
    </row>
    <row r="232" spans="2:45" x14ac:dyDescent="0.25">
      <c r="B232" s="103">
        <f t="shared" si="11"/>
        <v>44825</v>
      </c>
      <c r="AB232" s="4">
        <f t="shared" si="12"/>
        <v>1.6186582889732532E-2</v>
      </c>
      <c r="AC232" s="4">
        <f t="shared" si="7"/>
        <v>2.0869092275166954E-2</v>
      </c>
      <c r="AF232" s="129">
        <f t="shared" si="13"/>
        <v>37.834922699710532</v>
      </c>
      <c r="AG232" s="130">
        <f t="shared" si="8"/>
        <v>50.674004683840742</v>
      </c>
      <c r="AJ232" s="17"/>
      <c r="AK232" s="18"/>
      <c r="AM232" s="17">
        <f t="shared" si="9"/>
        <v>37.363138620814787</v>
      </c>
      <c r="AN232" s="18">
        <f t="shared" si="10"/>
        <v>36.883284241531662</v>
      </c>
      <c r="AP232" s="97">
        <f t="shared" si="4"/>
        <v>44830</v>
      </c>
      <c r="AQ232" s="98">
        <f t="shared" si="5"/>
        <v>37.363138620814787</v>
      </c>
      <c r="AR232" s="99">
        <f t="shared" si="6"/>
        <v>1128.0738966099912</v>
      </c>
    </row>
    <row r="233" spans="2:45" x14ac:dyDescent="0.25">
      <c r="B233" s="103">
        <f t="shared" si="11"/>
        <v>44826</v>
      </c>
      <c r="AB233" s="4">
        <f t="shared" si="12"/>
        <v>1.6014344873242638E-2</v>
      </c>
      <c r="AC233" s="4">
        <f t="shared" si="7"/>
        <v>2.0753719645483091E-2</v>
      </c>
      <c r="AF233" s="129">
        <f t="shared" si="13"/>
        <v>37.396571221148157</v>
      </c>
      <c r="AG233" s="130">
        <f t="shared" si="8"/>
        <v>50.381595464668955</v>
      </c>
      <c r="AJ233" s="17"/>
      <c r="AK233" s="18"/>
      <c r="AM233" s="17">
        <f t="shared" si="9"/>
        <v>36.930253183512441</v>
      </c>
      <c r="AN233" s="18">
        <f t="shared" si="10"/>
        <v>36.500273273820369</v>
      </c>
      <c r="AP233" s="97">
        <f t="shared" si="4"/>
        <v>44831</v>
      </c>
      <c r="AQ233" s="98">
        <f t="shared" si="5"/>
        <v>36.930253183512441</v>
      </c>
      <c r="AR233" s="99">
        <f t="shared" si="6"/>
        <v>1165.0041497935035</v>
      </c>
    </row>
    <row r="234" spans="2:45" x14ac:dyDescent="0.25">
      <c r="B234" s="103">
        <f t="shared" si="11"/>
        <v>44827</v>
      </c>
      <c r="AB234" s="4">
        <f t="shared" si="12"/>
        <v>1.5843939605179418E-2</v>
      </c>
      <c r="AC234" s="4">
        <f t="shared" si="7"/>
        <v>2.0639615653693068E-2</v>
      </c>
      <c r="AF234" s="129">
        <f t="shared" si="13"/>
        <v>36.963298437216238</v>
      </c>
      <c r="AG234" s="130">
        <f t="shared" si="8"/>
        <v>50.092541519879212</v>
      </c>
      <c r="AJ234" s="17"/>
      <c r="AK234" s="18"/>
      <c r="AM234" s="17">
        <f t="shared" si="9"/>
        <v>36.502383111855103</v>
      </c>
      <c r="AN234" s="18">
        <f t="shared" si="10"/>
        <v>36.125135232600073</v>
      </c>
      <c r="AP234" s="97">
        <f t="shared" si="4"/>
        <v>44832</v>
      </c>
      <c r="AQ234" s="98">
        <f t="shared" si="5"/>
        <v>36.502383111855103</v>
      </c>
      <c r="AR234" s="99">
        <f t="shared" si="6"/>
        <v>1201.5065329053587</v>
      </c>
    </row>
    <row r="235" spans="2:45" x14ac:dyDescent="0.25">
      <c r="B235" s="103">
        <f t="shared" si="11"/>
        <v>44828</v>
      </c>
      <c r="AB235" s="4">
        <f t="shared" si="12"/>
        <v>1.5675347583653198E-2</v>
      </c>
      <c r="AC235" s="4">
        <f t="shared" si="7"/>
        <v>2.0526759489292116E-2</v>
      </c>
      <c r="AF235" s="129">
        <f t="shared" si="13"/>
        <v>36.535045506687062</v>
      </c>
      <c r="AG235" s="130">
        <f t="shared" si="8"/>
        <v>49.806785428342671</v>
      </c>
      <c r="AJ235" s="17"/>
      <c r="AK235" s="18"/>
      <c r="AM235" s="17">
        <f t="shared" si="9"/>
        <v>36.079470298338137</v>
      </c>
      <c r="AN235" s="18">
        <f t="shared" si="10"/>
        <v>35.757629841156522</v>
      </c>
      <c r="AP235" s="97">
        <f t="shared" si="4"/>
        <v>44833</v>
      </c>
      <c r="AQ235" s="98">
        <f t="shared" si="5"/>
        <v>36.079470298338137</v>
      </c>
      <c r="AR235" s="99">
        <f t="shared" si="6"/>
        <v>1237.5860032036967</v>
      </c>
    </row>
    <row r="236" spans="2:45" x14ac:dyDescent="0.25">
      <c r="B236" s="103">
        <f t="shared" si="11"/>
        <v>44829</v>
      </c>
      <c r="AB236" s="4">
        <f t="shared" si="12"/>
        <v>1.5508549514289796E-2</v>
      </c>
      <c r="AC236" s="4">
        <f t="shared" si="7"/>
        <v>2.0415130794462492E-2</v>
      </c>
      <c r="AF236" s="129">
        <f t="shared" si="13"/>
        <v>36.111754270061333</v>
      </c>
      <c r="AG236" s="130">
        <f t="shared" si="8"/>
        <v>49.52427107174843</v>
      </c>
      <c r="AJ236" s="17"/>
      <c r="AK236" s="18"/>
      <c r="AM236" s="17">
        <f t="shared" si="9"/>
        <v>35.661457308684412</v>
      </c>
      <c r="AN236" s="18">
        <f t="shared" si="10"/>
        <v>35.397526501766784</v>
      </c>
      <c r="AP236" s="97">
        <f t="shared" si="4"/>
        <v>44834</v>
      </c>
      <c r="AQ236" s="98">
        <f t="shared" si="5"/>
        <v>35.661457308684412</v>
      </c>
      <c r="AR236" s="99">
        <f t="shared" si="6"/>
        <v>1273.2474605123812</v>
      </c>
      <c r="AS236" s="110">
        <f>AVERAGE(AQ207:AQ236)</f>
        <v>58.916266433718754</v>
      </c>
    </row>
    <row r="237" spans="2:45" x14ac:dyDescent="0.25">
      <c r="B237" s="103">
        <f t="shared" si="11"/>
        <v>44830</v>
      </c>
      <c r="AB237" s="4">
        <f t="shared" si="12"/>
        <v>1.5343526308022406E-2</v>
      </c>
      <c r="AC237" s="4">
        <f t="shared" si="7"/>
        <v>2.0304709651831059E-2</v>
      </c>
      <c r="AF237" s="129">
        <f t="shared" si="13"/>
        <v>35.69336724166962</v>
      </c>
      <c r="AG237" s="130">
        <f t="shared" si="8"/>
        <v>49.244943597862651</v>
      </c>
      <c r="AJ237" s="17"/>
      <c r="AK237" s="18"/>
      <c r="AM237" s="17">
        <f t="shared" si="9"/>
        <v>35.248287374044374</v>
      </c>
      <c r="AN237" s="18">
        <f t="shared" si="10"/>
        <v>35.044603813188736</v>
      </c>
      <c r="AP237" s="111">
        <f t="shared" si="4"/>
        <v>44835</v>
      </c>
      <c r="AQ237" s="112">
        <f t="shared" si="5"/>
        <v>35.248287374044374</v>
      </c>
      <c r="AR237" s="113">
        <f t="shared" si="6"/>
        <v>1308.4957478864255</v>
      </c>
    </row>
    <row r="238" spans="2:45" x14ac:dyDescent="0.25">
      <c r="B238" s="103">
        <f t="shared" si="11"/>
        <v>44831</v>
      </c>
      <c r="AB238" s="4">
        <f t="shared" si="12"/>
        <v>1.5180259078906948E-2</v>
      </c>
      <c r="AC238" s="4">
        <f t="shared" si="7"/>
        <v>2.0195476572621968E-2</v>
      </c>
      <c r="AF238" s="129">
        <f t="shared" si="13"/>
        <v>35.279827601865492</v>
      </c>
      <c r="AG238" s="130">
        <f t="shared" si="8"/>
        <v>48.968749385024104</v>
      </c>
      <c r="AJ238" s="17"/>
      <c r="AK238" s="18"/>
      <c r="AM238" s="17">
        <f t="shared" si="9"/>
        <v>34.839904383286431</v>
      </c>
      <c r="AN238" s="18">
        <f t="shared" si="10"/>
        <v>34.698649116730166</v>
      </c>
      <c r="AP238" s="111">
        <f t="shared" si="4"/>
        <v>44836</v>
      </c>
      <c r="AQ238" s="112">
        <f t="shared" si="5"/>
        <v>34.839904383286431</v>
      </c>
      <c r="AR238" s="113">
        <f t="shared" si="6"/>
        <v>1343.335652269712</v>
      </c>
    </row>
    <row r="239" spans="2:45" x14ac:dyDescent="0.25">
      <c r="B239" s="103">
        <f t="shared" si="11"/>
        <v>44832</v>
      </c>
      <c r="AB239" s="4">
        <f t="shared" si="12"/>
        <v>1.5018729141960707E-2</v>
      </c>
      <c r="AC239" s="4">
        <f t="shared" si="7"/>
        <v>2.00874124851898E-2</v>
      </c>
      <c r="AF239" s="129">
        <f t="shared" si="13"/>
        <v>34.871079189309036</v>
      </c>
      <c r="AG239" s="130">
        <f t="shared" si="8"/>
        <v>48.69563600782778</v>
      </c>
      <c r="AJ239" s="17"/>
      <c r="AK239" s="18"/>
      <c r="AM239" s="17">
        <f t="shared" si="9"/>
        <v>34.436252875376738</v>
      </c>
      <c r="AN239" s="18">
        <f t="shared" si="10"/>
        <v>34.359458068941862</v>
      </c>
      <c r="AP239" s="111">
        <f t="shared" si="4"/>
        <v>44837</v>
      </c>
      <c r="AQ239" s="112">
        <f t="shared" si="5"/>
        <v>34.436252875376738</v>
      </c>
      <c r="AR239" s="113">
        <f t="shared" si="6"/>
        <v>1377.7719051450888</v>
      </c>
    </row>
    <row r="240" spans="2:45" x14ac:dyDescent="0.25">
      <c r="B240" s="103">
        <f t="shared" si="11"/>
        <v>44833</v>
      </c>
      <c r="AB240" s="4">
        <f t="shared" si="12"/>
        <v>1.4858918011023917E-2</v>
      </c>
      <c r="AC240" s="4">
        <f t="shared" si="7"/>
        <v>1.9980498723918775E-2</v>
      </c>
      <c r="AF240" s="129">
        <f t="shared" si="13"/>
        <v>34.467066493339772</v>
      </c>
      <c r="AG240" s="130">
        <f t="shared" si="8"/>
        <v>48.425552203950559</v>
      </c>
      <c r="AJ240" s="17"/>
      <c r="AK240" s="18"/>
      <c r="AM240" s="17">
        <f t="shared" si="9"/>
        <v>34.037278031847208</v>
      </c>
      <c r="AN240" s="18">
        <f t="shared" si="10"/>
        <v>34.02683423913043</v>
      </c>
      <c r="AP240" s="111">
        <f t="shared" si="4"/>
        <v>44838</v>
      </c>
      <c r="AQ240" s="112">
        <f t="shared" si="5"/>
        <v>34.037278031847208</v>
      </c>
      <c r="AR240" s="113">
        <f t="shared" si="6"/>
        <v>1411.8091831769359</v>
      </c>
    </row>
    <row r="241" spans="2:44" x14ac:dyDescent="0.25">
      <c r="B241" s="103">
        <f t="shared" si="11"/>
        <v>44834</v>
      </c>
      <c r="AB241" s="4">
        <f t="shared" si="12"/>
        <v>1.4700807396644146E-2</v>
      </c>
      <c r="AC241" s="4">
        <f t="shared" si="7"/>
        <v>1.9874717018474677E-2</v>
      </c>
      <c r="AF241" s="129">
        <f t="shared" si="13"/>
        <v>34.067734646437955</v>
      </c>
      <c r="AG241" s="130">
        <f t="shared" si="8"/>
        <v>48.1584478420747</v>
      </c>
      <c r="AJ241" s="17"/>
      <c r="AK241" s="18"/>
      <c r="AM241" s="17">
        <f t="shared" si="9"/>
        <v>33.642925669350838</v>
      </c>
      <c r="AN241" s="18">
        <f t="shared" si="10"/>
        <v>33.700588730025231</v>
      </c>
      <c r="AP241" s="111">
        <f t="shared" si="4"/>
        <v>44839</v>
      </c>
      <c r="AQ241" s="112">
        <f t="shared" si="5"/>
        <v>33.642925669350838</v>
      </c>
      <c r="AR241" s="113">
        <f t="shared" si="6"/>
        <v>1445.4521088462868</v>
      </c>
    </row>
    <row r="242" spans="2:44" s="125" customFormat="1" x14ac:dyDescent="0.25">
      <c r="B242" s="133">
        <f t="shared" si="11"/>
        <v>44835</v>
      </c>
      <c r="C242" s="106"/>
      <c r="D242" s="106"/>
      <c r="E242" s="134"/>
      <c r="F242" s="106"/>
      <c r="G242" s="106"/>
      <c r="H242" s="106"/>
      <c r="I242" s="106"/>
      <c r="J242" s="106"/>
      <c r="K242" s="106"/>
      <c r="L242" s="106"/>
      <c r="M242" s="106"/>
      <c r="N242" s="106"/>
      <c r="O242" s="106"/>
      <c r="P242" s="106"/>
      <c r="Q242" s="106"/>
      <c r="R242" s="106"/>
      <c r="S242" s="106"/>
      <c r="T242" s="106"/>
      <c r="U242" s="106"/>
      <c r="V242" s="106"/>
      <c r="W242" s="106"/>
      <c r="X242" s="106"/>
      <c r="Y242" s="106"/>
      <c r="AB242" s="125">
        <f t="shared" si="12"/>
        <v>1.4544379203983169E-2</v>
      </c>
      <c r="AC242" s="125">
        <f t="shared" si="7"/>
        <v>1.9770049483396373E-2</v>
      </c>
      <c r="AF242" s="138">
        <f>$AG$4*EXP(-$AG$8*(B242-$AE$4))</f>
        <v>33.673029416773232</v>
      </c>
      <c r="AG242" s="128">
        <f>$AG$15/(1+$AG$19*(B242-$AE$15))</f>
        <v>47.89427389086709</v>
      </c>
      <c r="AJ242" s="135">
        <v>90</v>
      </c>
      <c r="AK242" s="128">
        <v>90</v>
      </c>
      <c r="AM242" s="135">
        <f t="shared" si="9"/>
        <v>33.253142232303233</v>
      </c>
      <c r="AN242" s="128">
        <f t="shared" si="10"/>
        <v>33.38053982005998</v>
      </c>
      <c r="AP242" s="136">
        <f t="shared" si="4"/>
        <v>44840</v>
      </c>
      <c r="AQ242" s="126">
        <f t="shared" si="5"/>
        <v>-56.746857767696767</v>
      </c>
      <c r="AR242" s="137">
        <f t="shared" si="6"/>
        <v>1388.70525107859</v>
      </c>
    </row>
    <row r="243" spans="2:44" x14ac:dyDescent="0.25">
      <c r="B243" s="103">
        <f t="shared" si="11"/>
        <v>44836</v>
      </c>
      <c r="AB243" s="4">
        <f t="shared" si="12"/>
        <v>1.4389615530746126E-2</v>
      </c>
      <c r="AC243" s="4">
        <f t="shared" si="7"/>
        <v>1.9666478608014463E-2</v>
      </c>
      <c r="AF243" s="129">
        <f t="shared" si="13"/>
        <v>33.282897200839578</v>
      </c>
      <c r="AG243" s="130">
        <f t="shared" si="8"/>
        <v>47.632982388973964</v>
      </c>
      <c r="AJ243" s="17">
        <f>$AJ$242*EXP(-$AK$8*(B243-$B$242))</f>
        <v>88.957269362389511</v>
      </c>
      <c r="AK243" s="18">
        <f>$AK$242/(1+$AK$19*(B243-$B$242))</f>
        <v>88.737696850393689</v>
      </c>
      <c r="AM243" s="17">
        <f t="shared" si="9"/>
        <v>32.867874785609438</v>
      </c>
      <c r="AN243" s="18">
        <f t="shared" si="10"/>
        <v>33.066512625845846</v>
      </c>
      <c r="AP243" s="111">
        <f t="shared" si="4"/>
        <v>44841</v>
      </c>
      <c r="AQ243" s="112">
        <f t="shared" si="5"/>
        <v>-56.089394576780073</v>
      </c>
      <c r="AR243" s="113">
        <f t="shared" si="6"/>
        <v>1332.61585650181</v>
      </c>
    </row>
    <row r="244" spans="2:44" x14ac:dyDescent="0.25">
      <c r="B244" s="103">
        <f t="shared" si="11"/>
        <v>44837</v>
      </c>
      <c r="AB244" s="4">
        <f t="shared" si="12"/>
        <v>1.4236498665132694E-2</v>
      </c>
      <c r="AC244" s="4">
        <f>$AC$15/(1+$AC$19*(B244-$AA$15))</f>
        <v>1.9563987246685226E-2</v>
      </c>
      <c r="AF244" s="129">
        <f t="shared" si="13"/>
        <v>32.897285016175637</v>
      </c>
      <c r="AG244" s="130">
        <f t="shared" si="8"/>
        <v>47.374526415992385</v>
      </c>
      <c r="AJ244" s="17">
        <f>$AJ$242*EXP(-$AK$8*(B244-$B$242))</f>
        <v>87.92661969347472</v>
      </c>
      <c r="AK244" s="18">
        <f>$AK$242/(1+$AK$19*(B244-$B$242))</f>
        <v>87.51031303081777</v>
      </c>
      <c r="AM244" s="17">
        <f t="shared" si="9"/>
        <v>32.487071007474995</v>
      </c>
      <c r="AN244" s="18">
        <f t="shared" si="10"/>
        <v>32.758338783518639</v>
      </c>
      <c r="AP244" s="111">
        <f t="shared" si="4"/>
        <v>44842</v>
      </c>
      <c r="AQ244" s="112">
        <f t="shared" si="5"/>
        <v>-55.439548685999725</v>
      </c>
      <c r="AR244" s="113">
        <f t="shared" si="6"/>
        <v>1277.1763078158103</v>
      </c>
    </row>
    <row r="245" spans="2:44" x14ac:dyDescent="0.25">
      <c r="B245" s="103">
        <f t="shared" si="11"/>
        <v>44838</v>
      </c>
      <c r="AB245" s="4">
        <f t="shared" si="12"/>
        <v>1.4085011083810085E-2</v>
      </c>
      <c r="AC245" s="4">
        <f t="shared" si="7"/>
        <v>1.9462558609328294E-2</v>
      </c>
      <c r="AF245" s="129">
        <f t="shared" si="13"/>
        <v>32.516140494169285</v>
      </c>
      <c r="AG245" s="130">
        <f t="shared" si="8"/>
        <v>47.118860064381742</v>
      </c>
      <c r="AJ245" s="17">
        <f t="shared" ref="AJ245:AJ308" si="14">$AJ$242*EXP(-$AK$8*(B245-$B$242))</f>
        <v>86.907911024409032</v>
      </c>
      <c r="AK245" s="18">
        <f t="shared" ref="AK245:AK308" si="15">$AK$242/(1+$AK$19*(B245-$B$242))</f>
        <v>86.31641933939683</v>
      </c>
      <c r="AM245" s="17">
        <f t="shared" si="9"/>
        <v>32.110679182300302</v>
      </c>
      <c r="AN245" s="18">
        <f t="shared" si="10"/>
        <v>32.455856147740157</v>
      </c>
      <c r="AP245" s="111">
        <f t="shared" si="4"/>
        <v>44843</v>
      </c>
      <c r="AQ245" s="112">
        <f t="shared" si="5"/>
        <v>-54.797231842108729</v>
      </c>
      <c r="AR245" s="113">
        <f t="shared" si="6"/>
        <v>1222.3790759737017</v>
      </c>
    </row>
    <row r="246" spans="2:44" x14ac:dyDescent="0.25">
      <c r="B246" s="103">
        <f t="shared" si="11"/>
        <v>44839</v>
      </c>
      <c r="AB246" s="4">
        <f t="shared" si="12"/>
        <v>1.3935135449907611E-2</v>
      </c>
      <c r="AC246" s="4">
        <f t="shared" si="7"/>
        <v>1.9362176252257196E-2</v>
      </c>
      <c r="AF246" s="129">
        <f t="shared" si="13"/>
        <v>32.139411872945765</v>
      </c>
      <c r="AG246" s="130">
        <f t="shared" si="8"/>
        <v>46.865938412279867</v>
      </c>
      <c r="AJ246" s="17">
        <f t="shared" si="14"/>
        <v>85.901005008010387</v>
      </c>
      <c r="AK246" s="18">
        <f t="shared" si="15"/>
        <v>85.154663518299884</v>
      </c>
      <c r="AM246" s="17">
        <f t="shared" si="9"/>
        <v>31.738648193657355</v>
      </c>
      <c r="AN246" s="18">
        <f t="shared" si="10"/>
        <v>32.15890850722311</v>
      </c>
      <c r="AP246" s="111">
        <f t="shared" si="4"/>
        <v>44844</v>
      </c>
      <c r="AQ246" s="112">
        <f t="shared" si="5"/>
        <v>-54.162356814353032</v>
      </c>
      <c r="AR246" s="113">
        <f t="shared" si="6"/>
        <v>1168.2167191593487</v>
      </c>
    </row>
    <row r="247" spans="2:44" x14ac:dyDescent="0.25">
      <c r="B247" s="103">
        <f t="shared" si="11"/>
        <v>44840</v>
      </c>
      <c r="AB247" s="4">
        <f t="shared" si="12"/>
        <v>1.3786854611032563E-2</v>
      </c>
      <c r="AC247" s="4">
        <f t="shared" si="7"/>
        <v>1.9262824069292174E-2</v>
      </c>
      <c r="AF247" s="129">
        <f t="shared" si="13"/>
        <v>31.767047990337954</v>
      </c>
      <c r="AG247" s="130">
        <f t="shared" si="8"/>
        <v>46.615717497189948</v>
      </c>
      <c r="AJ247" s="17">
        <f t="shared" si="14"/>
        <v>84.905764899972795</v>
      </c>
      <c r="AK247" s="18">
        <f t="shared" si="15"/>
        <v>84.023765144454799</v>
      </c>
      <c r="AM247" s="17">
        <f t="shared" si="9"/>
        <v>31.37092751734772</v>
      </c>
      <c r="AN247" s="18">
        <f t="shared" si="10"/>
        <v>31.867345315730869</v>
      </c>
      <c r="AP247" s="111">
        <f t="shared" si="4"/>
        <v>44845</v>
      </c>
      <c r="AQ247" s="112">
        <f t="shared" si="5"/>
        <v>-53.534837382625071</v>
      </c>
      <c r="AR247" s="113">
        <f t="shared" si="6"/>
        <v>1114.6818817767237</v>
      </c>
    </row>
    <row r="248" spans="2:44" x14ac:dyDescent="0.25">
      <c r="B248" s="103">
        <f t="shared" si="11"/>
        <v>44841</v>
      </c>
      <c r="AB248" s="4">
        <f t="shared" si="12"/>
        <v>1.3640151597307224E-2</v>
      </c>
      <c r="AC248" s="4">
        <f t="shared" si="7"/>
        <v>1.9164486283145245E-2</v>
      </c>
      <c r="AF248" s="129">
        <f t="shared" si="13"/>
        <v>31.398998276938311</v>
      </c>
      <c r="AG248" s="130">
        <f t="shared" si="8"/>
        <v>46.368154290505913</v>
      </c>
      <c r="AJ248" s="17">
        <f t="shared" si="14"/>
        <v>83.922055540295517</v>
      </c>
      <c r="AK248" s="18">
        <f t="shared" si="15"/>
        <v>82.922510922051046</v>
      </c>
      <c r="AM248" s="17">
        <f t="shared" si="9"/>
        <v>31.007467214541094</v>
      </c>
      <c r="AN248" s="18">
        <f t="shared" si="10"/>
        <v>31.581021437578812</v>
      </c>
      <c r="AP248" s="111">
        <f t="shared" si="4"/>
        <v>44846</v>
      </c>
      <c r="AQ248" s="112">
        <f t="shared" si="5"/>
        <v>-52.914588325754423</v>
      </c>
      <c r="AR248" s="113">
        <f t="shared" si="6"/>
        <v>1061.7672934509692</v>
      </c>
    </row>
    <row r="249" spans="2:44" x14ac:dyDescent="0.25">
      <c r="B249" s="103">
        <f t="shared" si="11"/>
        <v>44842</v>
      </c>
      <c r="AB249" s="4">
        <f t="shared" si="12"/>
        <v>1.3495009619426769E-2</v>
      </c>
      <c r="AC249" s="4">
        <f t="shared" si="7"/>
        <v>1.906714743706776E-2</v>
      </c>
      <c r="AF249" s="129">
        <f t="shared" si="13"/>
        <v>31.035212749231171</v>
      </c>
      <c r="AG249" s="130">
        <f t="shared" si="8"/>
        <v>46.123206672845221</v>
      </c>
      <c r="AJ249" s="17">
        <f t="shared" si="14"/>
        <v>82.949743334927575</v>
      </c>
      <c r="AK249" s="18">
        <f t="shared" si="15"/>
        <v>81.849750340444842</v>
      </c>
      <c r="AM249" s="17">
        <f t="shared" si="9"/>
        <v>30.648217924993265</v>
      </c>
      <c r="AN249" s="18">
        <f t="shared" si="10"/>
        <v>31.299796906733324</v>
      </c>
      <c r="AP249" s="111">
        <f t="shared" si="4"/>
        <v>44847</v>
      </c>
      <c r="AQ249" s="112">
        <f t="shared" si="5"/>
        <v>-52.301525409934314</v>
      </c>
      <c r="AR249" s="113">
        <f t="shared" si="6"/>
        <v>1009.4657680410348</v>
      </c>
    </row>
    <row r="250" spans="2:44" x14ac:dyDescent="0.25">
      <c r="B250" s="103">
        <f t="shared" si="11"/>
        <v>44843</v>
      </c>
      <c r="AB250" s="4">
        <f t="shared" si="12"/>
        <v>1.3351412066737841E-2</v>
      </c>
      <c r="AC250" s="4">
        <f t="shared" si="7"/>
        <v>1.8970792386751291E-2</v>
      </c>
      <c r="AF250" s="129">
        <f t="shared" si="13"/>
        <v>30.675642002804697</v>
      </c>
      <c r="AG250" s="130">
        <f t="shared" si="8"/>
        <v>45.880833410159489</v>
      </c>
      <c r="AJ250" s="17">
        <f t="shared" si="14"/>
        <v>81.988696237624737</v>
      </c>
      <c r="AK250" s="18">
        <f t="shared" si="15"/>
        <v>80.804391664799468</v>
      </c>
      <c r="AM250" s="17">
        <f t="shared" si="9"/>
        <v>30.293130860342671</v>
      </c>
      <c r="AN250" s="18">
        <f t="shared" si="10"/>
        <v>31.023536698668316</v>
      </c>
      <c r="AP250" s="111">
        <f t="shared" si="4"/>
        <v>44848</v>
      </c>
      <c r="AQ250" s="112">
        <f t="shared" si="5"/>
        <v>-51.695565377282065</v>
      </c>
      <c r="AR250" s="113">
        <f t="shared" si="6"/>
        <v>957.7702026637528</v>
      </c>
    </row>
    <row r="251" spans="2:44" x14ac:dyDescent="0.25">
      <c r="B251" s="103">
        <f t="shared" si="11"/>
        <v>44844</v>
      </c>
      <c r="AB251" s="4">
        <f t="shared" si="12"/>
        <v>1.3209342505337526E-2</v>
      </c>
      <c r="AC251" s="4">
        <f t="shared" si="7"/>
        <v>1.8875406292472745E-2</v>
      </c>
      <c r="AF251" s="129">
        <f t="shared" si="13"/>
        <v>30.320237205641412</v>
      </c>
      <c r="AG251" s="130">
        <f t="shared" si="8"/>
        <v>45.640994130594279</v>
      </c>
      <c r="AJ251" s="17">
        <f t="shared" si="14"/>
        <v>81.038783732016839</v>
      </c>
      <c r="AK251" s="18">
        <f t="shared" si="15"/>
        <v>79.785398230088489</v>
      </c>
      <c r="AM251" s="17">
        <f t="shared" si="9"/>
        <v>29.942157797484636</v>
      </c>
      <c r="AN251" s="18">
        <f t="shared" si="10"/>
        <v>30.752110514198002</v>
      </c>
      <c r="AP251" s="111">
        <f t="shared" si="4"/>
        <v>44849</v>
      </c>
      <c r="AQ251" s="112">
        <f t="shared" si="5"/>
        <v>-51.096625934532199</v>
      </c>
      <c r="AR251" s="113">
        <f t="shared" si="6"/>
        <v>906.6735767292206</v>
      </c>
    </row>
    <row r="252" spans="2:44" x14ac:dyDescent="0.25">
      <c r="B252" s="103">
        <f t="shared" si="11"/>
        <v>44845</v>
      </c>
      <c r="AB252" s="4">
        <f t="shared" si="12"/>
        <v>1.3068784676192617E-2</v>
      </c>
      <c r="AC252" s="4">
        <f t="shared" si="7"/>
        <v>1.8780974611475366E-2</v>
      </c>
      <c r="AF252" s="129">
        <f t="shared" si="13"/>
        <v>29.96895009148653</v>
      </c>
      <c r="AG252" s="130">
        <f t="shared" si="8"/>
        <v>45.403649302070974</v>
      </c>
      <c r="AJ252" s="17">
        <f t="shared" si="14"/>
        <v>80.099876813882801</v>
      </c>
      <c r="AK252" s="18">
        <f t="shared" si="15"/>
        <v>78.791785012016604</v>
      </c>
      <c r="AM252" s="17">
        <f t="shared" si="9"/>
        <v>29.595251072022361</v>
      </c>
      <c r="AN252" s="18">
        <f t="shared" si="10"/>
        <v>30.485392574558734</v>
      </c>
      <c r="AP252" s="111">
        <f t="shared" si="4"/>
        <v>44850</v>
      </c>
      <c r="AQ252" s="112">
        <f t="shared" si="5"/>
        <v>-50.504625741860437</v>
      </c>
      <c r="AR252" s="113">
        <f t="shared" si="6"/>
        <v>856.16895098736018</v>
      </c>
    </row>
    <row r="253" spans="2:44" x14ac:dyDescent="0.25">
      <c r="B253" s="103">
        <f t="shared" si="11"/>
        <v>44846</v>
      </c>
      <c r="AB253" s="4">
        <f t="shared" si="12"/>
        <v>1.2929722493278844E-2</v>
      </c>
      <c r="AC253" s="4">
        <f t="shared" si="7"/>
        <v>1.8687483090577248E-2</v>
      </c>
      <c r="AF253" s="129">
        <f t="shared" si="13"/>
        <v>29.621732953293051</v>
      </c>
      <c r="AG253" s="130">
        <f t="shared" si="8"/>
        <v>45.168760210564528</v>
      </c>
      <c r="AJ253" s="17">
        <f t="shared" si="14"/>
        <v>79.171847973631003</v>
      </c>
      <c r="AK253" s="18">
        <f t="shared" si="15"/>
        <v>77.822615451014244</v>
      </c>
      <c r="AM253" s="17">
        <f t="shared" si="9"/>
        <v>29.252363571793783</v>
      </c>
      <c r="AN253" s="18">
        <f t="shared" si="10"/>
        <v>30.223261427062901</v>
      </c>
      <c r="AP253" s="111">
        <f t="shared" si="4"/>
        <v>44851</v>
      </c>
      <c r="AQ253" s="112">
        <f t="shared" si="5"/>
        <v>-49.919484401837224</v>
      </c>
      <c r="AR253" s="113">
        <f t="shared" si="6"/>
        <v>806.2494665855229</v>
      </c>
    </row>
    <row r="254" spans="2:44" x14ac:dyDescent="0.25">
      <c r="B254" s="103">
        <f t="shared" si="11"/>
        <v>44847</v>
      </c>
      <c r="AB254" s="4">
        <f t="shared" si="12"/>
        <v>1.2792140041739938E-2</v>
      </c>
      <c r="AC254" s="4">
        <f t="shared" si="7"/>
        <v>1.8594917758999505E-2</v>
      </c>
      <c r="AF254" s="129">
        <f t="shared" si="13"/>
        <v>29.278538636742894</v>
      </c>
      <c r="AG254" s="130">
        <f t="shared" si="8"/>
        <v>44.936288939051913</v>
      </c>
      <c r="AJ254" s="17">
        <f t="shared" si="14"/>
        <v>78.254571178982729</v>
      </c>
      <c r="AK254" s="18">
        <f t="shared" si="15"/>
        <v>76.876998507780868</v>
      </c>
      <c r="AM254" s="17">
        <f t="shared" si="9"/>
        <v>28.913448730473444</v>
      </c>
      <c r="AN254" s="18">
        <f t="shared" si="10"/>
        <v>29.965599760693983</v>
      </c>
      <c r="AP254" s="111">
        <f t="shared" si="4"/>
        <v>44852</v>
      </c>
      <c r="AQ254" s="112">
        <f t="shared" si="5"/>
        <v>-49.341122448509282</v>
      </c>
      <c r="AR254" s="113">
        <f t="shared" si="6"/>
        <v>756.90834413701361</v>
      </c>
    </row>
    <row r="255" spans="2:44" x14ac:dyDescent="0.25">
      <c r="B255" s="103">
        <f t="shared" si="11"/>
        <v>44848</v>
      </c>
      <c r="AB255" s="4">
        <f t="shared" si="12"/>
        <v>1.2656021576066259E-2</v>
      </c>
      <c r="AC255" s="4">
        <f t="shared" si="7"/>
        <v>1.8503264921406602E-2</v>
      </c>
      <c r="AF255" s="129">
        <f t="shared" si="13"/>
        <v>28.939320533842956</v>
      </c>
      <c r="AG255" s="130">
        <f t="shared" si="8"/>
        <v>44.706198347107431</v>
      </c>
      <c r="AJ255" s="17">
        <f t="shared" si="14"/>
        <v>77.347921857856107</v>
      </c>
      <c r="AK255" s="18">
        <f t="shared" si="15"/>
        <v>75.954085930918282</v>
      </c>
      <c r="AM255" s="17">
        <f t="shared" si="9"/>
        <v>28.578460521248505</v>
      </c>
      <c r="AN255" s="18">
        <f t="shared" si="10"/>
        <v>29.712294231054425</v>
      </c>
      <c r="AP255" s="111">
        <f t="shared" si="4"/>
        <v>44853</v>
      </c>
      <c r="AQ255" s="112">
        <f t="shared" si="5"/>
        <v>-48.769461336607606</v>
      </c>
      <c r="AR255" s="113">
        <f t="shared" si="6"/>
        <v>708.13888280040601</v>
      </c>
    </row>
    <row r="256" spans="2:44" x14ac:dyDescent="0.25">
      <c r="B256" s="103">
        <f t="shared" si="11"/>
        <v>44849</v>
      </c>
      <c r="AB256" s="4">
        <f t="shared" si="12"/>
        <v>1.2521351518292815E-2</v>
      </c>
      <c r="AC256" s="4">
        <f t="shared" si="7"/>
        <v>1.8412511151151435E-2</v>
      </c>
      <c r="AF256" s="129">
        <f t="shared" si="13"/>
        <v>28.604032576595532</v>
      </c>
      <c r="AG256" s="130">
        <f t="shared" si="8"/>
        <v>44.478452051121636</v>
      </c>
      <c r="AJ256" s="17">
        <f t="shared" si="14"/>
        <v>76.451776881448467</v>
      </c>
      <c r="AK256" s="18">
        <f t="shared" si="15"/>
        <v>75.053069719042654</v>
      </c>
      <c r="AM256" s="17">
        <f t="shared" si="9"/>
        <v>28.247353450567982</v>
      </c>
      <c r="AN256" s="18">
        <f t="shared" si="10"/>
        <v>29.463235294117645</v>
      </c>
      <c r="AP256" s="111">
        <f t="shared" si="4"/>
        <v>44854</v>
      </c>
      <c r="AQ256" s="112">
        <f t="shared" si="5"/>
        <v>-48.204423430880482</v>
      </c>
      <c r="AR256" s="113">
        <f t="shared" si="6"/>
        <v>659.93445936952548</v>
      </c>
    </row>
    <row r="257" spans="2:45" x14ac:dyDescent="0.25">
      <c r="B257" s="103">
        <f t="shared" si="11"/>
        <v>44850</v>
      </c>
      <c r="AB257" s="4">
        <f t="shared" si="12"/>
        <v>1.2388114456216452E-2</v>
      </c>
      <c r="AC257" s="4">
        <f t="shared" si="7"/>
        <v>1.8322643283718253E-2</v>
      </c>
      <c r="AF257" s="129">
        <f t="shared" si="13"/>
        <v>28.27262923074192</v>
      </c>
      <c r="AG257" s="130">
        <f t="shared" si="8"/>
        <v>44.253014405121817</v>
      </c>
      <c r="AJ257" s="17">
        <f t="shared" si="14"/>
        <v>75.566014547514612</v>
      </c>
      <c r="AK257" s="18">
        <f t="shared" si="15"/>
        <v>74.173179761415057</v>
      </c>
      <c r="AM257" s="17">
        <f t="shared" si="9"/>
        <v>27.92008255196443</v>
      </c>
      <c r="AN257" s="18">
        <f t="shared" si="10"/>
        <v>29.218317048271835</v>
      </c>
      <c r="AP257" s="111">
        <f t="shared" si="4"/>
        <v>44855</v>
      </c>
      <c r="AQ257" s="112">
        <f t="shared" si="5"/>
        <v>-47.645931995550185</v>
      </c>
      <c r="AR257" s="113">
        <f t="shared" si="6"/>
        <v>612.28852737397528</v>
      </c>
    </row>
    <row r="258" spans="2:45" x14ac:dyDescent="0.25">
      <c r="B258" s="103">
        <f t="shared" si="11"/>
        <v>44851</v>
      </c>
      <c r="AB258" s="4">
        <f t="shared" si="12"/>
        <v>1.2256295141632031E-2</v>
      </c>
      <c r="AC258" s="4">
        <f t="shared" si="7"/>
        <v>1.8233648410356688E-2</v>
      </c>
      <c r="AF258" s="129">
        <f t="shared" si="13"/>
        <v>27.945065489578631</v>
      </c>
      <c r="AG258" s="130">
        <f t="shared" si="8"/>
        <v>44.029850482172876</v>
      </c>
      <c r="AJ258" s="17">
        <f t="shared" si="14"/>
        <v>74.690514563838903</v>
      </c>
      <c r="AK258" s="18">
        <f t="shared" si="15"/>
        <v>73.313681642610277</v>
      </c>
      <c r="AM258" s="17">
        <f t="shared" si="9"/>
        <v>27.596603379947236</v>
      </c>
      <c r="AN258" s="18">
        <f t="shared" si="10"/>
        <v>28.977437084177026</v>
      </c>
      <c r="AP258" s="111">
        <f t="shared" si="4"/>
        <v>44856</v>
      </c>
      <c r="AQ258" s="112">
        <f t="shared" si="5"/>
        <v>-47.093911183891663</v>
      </c>
      <c r="AR258" s="113">
        <f t="shared" si="6"/>
        <v>565.19461619008359</v>
      </c>
    </row>
    <row r="259" spans="2:45" x14ac:dyDescent="0.25">
      <c r="B259" s="103">
        <f t="shared" si="11"/>
        <v>44852</v>
      </c>
      <c r="AB259" s="4">
        <f t="shared" si="12"/>
        <v>1.2125878488587337E-2</v>
      </c>
      <c r="AC259" s="4">
        <f t="shared" si="7"/>
        <v>1.8145513871900366E-2</v>
      </c>
      <c r="AF259" s="129">
        <f t="shared" si="13"/>
        <v>27.621296867845135</v>
      </c>
      <c r="AG259" s="130">
        <f t="shared" si="8"/>
        <v>43.808926056338024</v>
      </c>
      <c r="AJ259" s="17">
        <f t="shared" si="14"/>
        <v>73.825158031898823</v>
      </c>
      <c r="AK259" s="18">
        <f t="shared" si="15"/>
        <v>72.473874598070736</v>
      </c>
      <c r="AM259" s="17">
        <f t="shared" si="9"/>
        <v>27.276872003966613</v>
      </c>
      <c r="AN259" s="18">
        <f t="shared" si="10"/>
        <v>28.740496341988234</v>
      </c>
      <c r="AP259" s="111">
        <f t="shared" si="4"/>
        <v>44857</v>
      </c>
      <c r="AQ259" s="112">
        <f t="shared" si="5"/>
        <v>-46.548286027932207</v>
      </c>
      <c r="AR259" s="113">
        <f t="shared" si="6"/>
        <v>518.64633016215134</v>
      </c>
    </row>
    <row r="260" spans="2:45" x14ac:dyDescent="0.25">
      <c r="B260" s="103">
        <f t="shared" si="11"/>
        <v>44853</v>
      </c>
      <c r="AB260" s="4">
        <f t="shared" si="12"/>
        <v>1.1996849571656603E-2</v>
      </c>
      <c r="AC260" s="4">
        <f t="shared" si="7"/>
        <v>1.8058227252763973E-2</v>
      </c>
      <c r="AF260" s="129">
        <f t="shared" si="13"/>
        <v>27.301279395682503</v>
      </c>
      <c r="AG260" s="130">
        <f t="shared" si="8"/>
        <v>43.590207585179989</v>
      </c>
      <c r="AJ260" s="17">
        <f t="shared" si="14"/>
        <v>72.969827430717743</v>
      </c>
      <c r="AK260" s="18">
        <f t="shared" si="15"/>
        <v>71.653089608583343</v>
      </c>
      <c r="AM260" s="17">
        <f t="shared" si="9"/>
        <v>26.960845002447552</v>
      </c>
      <c r="AN260" s="18">
        <f t="shared" si="10"/>
        <v>28.507398975526467</v>
      </c>
      <c r="AP260" s="111">
        <f t="shared" si="4"/>
        <v>44858</v>
      </c>
      <c r="AQ260" s="112">
        <f t="shared" si="5"/>
        <v>-46.008982428270187</v>
      </c>
      <c r="AR260" s="113">
        <f t="shared" si="6"/>
        <v>472.63734773388114</v>
      </c>
    </row>
    <row r="261" spans="2:45" x14ac:dyDescent="0.25">
      <c r="B261" s="103">
        <f t="shared" si="11"/>
        <v>44854</v>
      </c>
      <c r="AB261" s="4">
        <f t="shared" si="12"/>
        <v>1.1869193624232366E-2</v>
      </c>
      <c r="AC261" s="4">
        <f t="shared" si="7"/>
        <v>1.7971776375112714E-2</v>
      </c>
      <c r="AF261" s="129">
        <f t="shared" si="13"/>
        <v>26.984969612662038</v>
      </c>
      <c r="AG261" s="130">
        <f t="shared" si="8"/>
        <v>43.373662192783677</v>
      </c>
      <c r="AJ261" s="17">
        <f t="shared" si="14"/>
        <v>72.124406600904877</v>
      </c>
      <c r="AK261" s="18">
        <f t="shared" si="15"/>
        <v>70.850687622789778</v>
      </c>
      <c r="AM261" s="17">
        <f t="shared" si="9"/>
        <v>26.648479456892886</v>
      </c>
      <c r="AN261" s="18">
        <f t="shared" si="10"/>
        <v>28.278052223006348</v>
      </c>
      <c r="AP261" s="111">
        <f t="shared" si="4"/>
        <v>44859</v>
      </c>
      <c r="AQ261" s="112">
        <f t="shared" si="5"/>
        <v>-45.47592714401199</v>
      </c>
      <c r="AR261" s="113">
        <f t="shared" si="6"/>
        <v>427.16142058986918</v>
      </c>
    </row>
    <row r="262" spans="2:45" x14ac:dyDescent="0.25">
      <c r="B262" s="103">
        <f t="shared" si="11"/>
        <v>44855</v>
      </c>
      <c r="AB262" s="4">
        <f t="shared" si="12"/>
        <v>1.1742896036835522E-2</v>
      </c>
      <c r="AC262" s="4">
        <f t="shared" si="7"/>
        <v>1.7886149293198469E-2</v>
      </c>
      <c r="AF262" s="129">
        <f t="shared" si="13"/>
        <v>26.672324561883027</v>
      </c>
      <c r="AG262" s="130">
        <f t="shared" si="8"/>
        <v>43.159257653282452</v>
      </c>
      <c r="AJ262" s="17">
        <f t="shared" si="14"/>
        <v>71.288780728879985</v>
      </c>
      <c r="AK262" s="18">
        <f t="shared" si="15"/>
        <v>70.066057897804541</v>
      </c>
      <c r="AM262" s="17">
        <f t="shared" si="9"/>
        <v>26.33973294605471</v>
      </c>
      <c r="AN262" s="18">
        <f t="shared" si="10"/>
        <v>28.052366283954072</v>
      </c>
      <c r="AP262" s="111">
        <f t="shared" si="4"/>
        <v>44860</v>
      </c>
      <c r="AQ262" s="112">
        <f t="shared" si="5"/>
        <v>-44.949047782825275</v>
      </c>
      <c r="AR262" s="113">
        <f t="shared" si="6"/>
        <v>382.21237280704389</v>
      </c>
    </row>
    <row r="263" spans="2:45" x14ac:dyDescent="0.25">
      <c r="B263" s="103">
        <f t="shared" si="11"/>
        <v>44856</v>
      </c>
      <c r="AB263" s="4">
        <f t="shared" si="12"/>
        <v>1.1617942355443353E-2</v>
      </c>
      <c r="AC263" s="4">
        <f t="shared" si="7"/>
        <v>1.7801334287857091E-2</v>
      </c>
      <c r="AF263" s="129">
        <f t="shared" si="13"/>
        <v>26.363301784138965</v>
      </c>
      <c r="AG263" s="130">
        <f t="shared" si="8"/>
        <v>42.946962374870552</v>
      </c>
      <c r="AJ263" s="17">
        <f t="shared" si="14"/>
        <v>70.46283633128111</v>
      </c>
      <c r="AK263" s="18">
        <f t="shared" si="15"/>
        <v>69.298616448885468</v>
      </c>
      <c r="AM263" s="17">
        <f t="shared" si="9"/>
        <v>26.034563540173274</v>
      </c>
      <c r="AN263" s="18">
        <f t="shared" si="10"/>
        <v>27.830254201972494</v>
      </c>
      <c r="AP263" s="111">
        <f t="shared" si="4"/>
        <v>44861</v>
      </c>
      <c r="AQ263" s="112">
        <f t="shared" si="5"/>
        <v>-44.428272791107837</v>
      </c>
      <c r="AR263" s="113">
        <f t="shared" si="6"/>
        <v>337.78410001593608</v>
      </c>
    </row>
    <row r="264" spans="2:45" x14ac:dyDescent="0.25">
      <c r="B264" s="103">
        <f t="shared" si="11"/>
        <v>44857</v>
      </c>
      <c r="AB264" s="4">
        <f t="shared" si="12"/>
        <v>1.1494318279835351E-2</v>
      </c>
      <c r="AC264" s="4">
        <f t="shared" si="7"/>
        <v>1.7717319861161537E-2</v>
      </c>
      <c r="AF264" s="129">
        <f t="shared" si="13"/>
        <v>26.057859312151262</v>
      </c>
      <c r="AG264" s="130">
        <f t="shared" si="8"/>
        <v>42.736745384285101</v>
      </c>
      <c r="AJ264" s="17">
        <f t="shared" si="14"/>
        <v>69.646461239552664</v>
      </c>
      <c r="AK264" s="18">
        <f t="shared" si="15"/>
        <v>68.54780459988595</v>
      </c>
      <c r="AM264" s="17">
        <f t="shared" si="9"/>
        <v>25.732929795282654</v>
      </c>
      <c r="AN264" s="18">
        <f t="shared" si="10"/>
        <v>27.611631753031972</v>
      </c>
      <c r="AP264" s="111">
        <f t="shared" si="4"/>
        <v>44862</v>
      </c>
      <c r="AQ264" s="112">
        <f t="shared" si="5"/>
        <v>-43.913531444270006</v>
      </c>
      <c r="AR264" s="113">
        <f t="shared" si="6"/>
        <v>293.87056857166607</v>
      </c>
    </row>
    <row r="265" spans="2:45" x14ac:dyDescent="0.25">
      <c r="B265" s="103">
        <f t="shared" si="11"/>
        <v>44858</v>
      </c>
      <c r="AB265" s="4">
        <f t="shared" si="12"/>
        <v>1.1372009661956641E-2</v>
      </c>
      <c r="AC265" s="4">
        <f t="shared" si="7"/>
        <v>1.7634094731225642E-2</v>
      </c>
      <c r="AF265" s="129">
        <f t="shared" si="13"/>
        <v>25.755955664869891</v>
      </c>
      <c r="AG265" s="130">
        <f t="shared" si="8"/>
        <v>42.528576311741581</v>
      </c>
      <c r="AJ265" s="17">
        <f t="shared" si="14"/>
        <v>68.8395445847123</v>
      </c>
      <c r="AK265" s="18">
        <f t="shared" si="15"/>
        <v>67.813087626927413</v>
      </c>
      <c r="AM265" s="17">
        <f t="shared" si="9"/>
        <v>25.434790747582426</v>
      </c>
      <c r="AN265" s="18">
        <f t="shared" si="10"/>
        <v>27.396417338985362</v>
      </c>
      <c r="AP265" s="111">
        <f t="shared" si="4"/>
        <v>44863</v>
      </c>
      <c r="AQ265" s="112">
        <f t="shared" si="5"/>
        <v>-43.404753837129874</v>
      </c>
      <c r="AR265" s="113">
        <f t="shared" si="6"/>
        <v>250.4658147345362</v>
      </c>
    </row>
    <row r="266" spans="2:45" x14ac:dyDescent="0.25">
      <c r="B266" s="103">
        <f t="shared" si="11"/>
        <v>44859</v>
      </c>
      <c r="AB266" s="4">
        <f t="shared" si="12"/>
        <v>1.1251002504298818E-2</v>
      </c>
      <c r="AC266" s="4">
        <f t="shared" si="7"/>
        <v>1.7551647827153773E-2</v>
      </c>
      <c r="AF266" s="129">
        <f t="shared" si="13"/>
        <v>25.457549841839917</v>
      </c>
      <c r="AG266" s="130">
        <f t="shared" si="8"/>
        <v>42.322425376307507</v>
      </c>
      <c r="AJ266" s="17">
        <f t="shared" si="14"/>
        <v>68.041976782294171</v>
      </c>
      <c r="AK266" s="18">
        <f t="shared" si="15"/>
        <v>67.093953488372094</v>
      </c>
      <c r="AM266" s="17">
        <f t="shared" si="9"/>
        <v>25.140105907874467</v>
      </c>
      <c r="AN266" s="18">
        <f t="shared" si="10"/>
        <v>27.18453188602442</v>
      </c>
      <c r="AP266" s="111">
        <f t="shared" si="4"/>
        <v>44864</v>
      </c>
      <c r="AQ266" s="112">
        <f t="shared" si="5"/>
        <v>-42.9018708744197</v>
      </c>
      <c r="AR266" s="113">
        <f t="shared" si="6"/>
        <v>207.5639438601165</v>
      </c>
    </row>
    <row r="267" spans="2:45" x14ac:dyDescent="0.25">
      <c r="B267" s="103">
        <f t="shared" si="11"/>
        <v>44860</v>
      </c>
      <c r="AB267" s="4">
        <f t="shared" si="12"/>
        <v>1.1131282958298008E-2</v>
      </c>
      <c r="AC267" s="4">
        <f t="shared" si="7"/>
        <v>1.746996828413136E-2</v>
      </c>
      <c r="AF267" s="129">
        <f t="shared" si="13"/>
        <v>25.162601317633449</v>
      </c>
      <c r="AG267" s="130">
        <f t="shared" si="8"/>
        <v>42.118263371699385</v>
      </c>
      <c r="AJ267" s="17">
        <f t="shared" si="14"/>
        <v>67.253649517466613</v>
      </c>
      <c r="AK267" s="18">
        <f t="shared" si="15"/>
        <v>66.389911634756984</v>
      </c>
      <c r="AM267" s="17">
        <f t="shared" si="9"/>
        <v>24.848835256064323</v>
      </c>
      <c r="AN267" s="18">
        <f t="shared" si="10"/>
        <v>26.975898747812035</v>
      </c>
      <c r="AP267" s="111">
        <f t="shared" si="4"/>
        <v>44865</v>
      </c>
      <c r="AQ267" s="112">
        <f t="shared" si="5"/>
        <v>-42.404814261402294</v>
      </c>
      <c r="AR267" s="113">
        <f t="shared" si="6"/>
        <v>165.1591295987142</v>
      </c>
      <c r="AS267" s="110">
        <f>AVERAGE(AQ237:AQ267)</f>
        <v>-35.744784868182805</v>
      </c>
    </row>
    <row r="268" spans="2:45" x14ac:dyDescent="0.25">
      <c r="B268" s="103">
        <f t="shared" si="11"/>
        <v>44861</v>
      </c>
      <c r="AB268" s="4">
        <f t="shared" si="12"/>
        <v>1.1012837322749993E-2</v>
      </c>
      <c r="AC268" s="4">
        <f t="shared" si="7"/>
        <v>1.7389045438651992E-2</v>
      </c>
      <c r="AF268" s="129">
        <f t="shared" si="13"/>
        <v>24.871070036345955</v>
      </c>
      <c r="AG268" s="130">
        <f t="shared" si="8"/>
        <v>41.916061652488835</v>
      </c>
      <c r="AJ268" s="17">
        <f t="shared" si="14"/>
        <v>66.47445573032239</v>
      </c>
      <c r="AK268" s="18">
        <f t="shared" si="15"/>
        <v>65.700491892876656</v>
      </c>
      <c r="AM268" s="17">
        <f t="shared" si="9"/>
        <v>24.56093923572617</v>
      </c>
      <c r="AN268" s="18">
        <f t="shared" si="10"/>
        <v>26.770443613041152</v>
      </c>
      <c r="AP268" s="111">
        <f t="shared" si="4"/>
        <v>44866</v>
      </c>
      <c r="AQ268" s="112">
        <f t="shared" si="5"/>
        <v>-41.913516494596223</v>
      </c>
      <c r="AR268" s="113">
        <f t="shared" si="6"/>
        <v>123.24561310411798</v>
      </c>
    </row>
    <row r="269" spans="2:45" x14ac:dyDescent="0.25">
      <c r="B269" s="103">
        <f t="shared" si="11"/>
        <v>44862</v>
      </c>
      <c r="AB269" s="4">
        <f t="shared" si="12"/>
        <v>1.0895652042242177E-2</v>
      </c>
      <c r="AC269" s="4">
        <f t="shared" si="7"/>
        <v>1.7308868823876479E-2</v>
      </c>
      <c r="AF269" s="129">
        <f t="shared" si="13"/>
        <v>24.582916406156468</v>
      </c>
      <c r="AG269" s="130">
        <f t="shared" si="8"/>
        <v>41.715792120704101</v>
      </c>
      <c r="AJ269" s="17">
        <f t="shared" si="14"/>
        <v>65.704289601339184</v>
      </c>
      <c r="AK269" s="18">
        <f t="shared" si="15"/>
        <v>65.025243418680134</v>
      </c>
      <c r="AM269" s="17">
        <f t="shared" si="9"/>
        <v>24.276378748730824</v>
      </c>
      <c r="AN269" s="18">
        <f t="shared" si="10"/>
        <v>26.568094417186046</v>
      </c>
      <c r="AP269" s="111">
        <f t="shared" si="4"/>
        <v>44867</v>
      </c>
      <c r="AQ269" s="112">
        <f t="shared" si="5"/>
        <v>-41.427910852608363</v>
      </c>
      <c r="AR269" s="113">
        <f t="shared" si="6"/>
        <v>81.817702251509616</v>
      </c>
    </row>
    <row r="270" spans="2:45" x14ac:dyDescent="0.25">
      <c r="B270" s="103">
        <f t="shared" si="11"/>
        <v>44863</v>
      </c>
      <c r="AB270" s="4">
        <f t="shared" si="12"/>
        <v>1.0779713705602254E-2</v>
      </c>
      <c r="AC270" s="4">
        <f t="shared" si="7"/>
        <v>1.7229428165119756E-2</v>
      </c>
      <c r="AF270" s="129">
        <f t="shared" si="13"/>
        <v>24.298101293950719</v>
      </c>
      <c r="AG270" s="130">
        <f t="shared" si="8"/>
        <v>41.517427212813878</v>
      </c>
      <c r="AJ270" s="17">
        <f t="shared" si="14"/>
        <v>64.943046537008641</v>
      </c>
      <c r="AK270" s="18">
        <f t="shared" si="15"/>
        <v>64.363733714081746</v>
      </c>
      <c r="AM270" s="17">
        <f t="shared" si="9"/>
        <v>23.995115149935963</v>
      </c>
      <c r="AN270" s="18">
        <f t="shared" si="10"/>
        <v>26.368781258225848</v>
      </c>
      <c r="AP270" s="111">
        <f t="shared" si="4"/>
        <v>44868</v>
      </c>
      <c r="AQ270" s="112">
        <f t="shared" si="5"/>
        <v>-40.947931387072678</v>
      </c>
      <c r="AR270" s="113">
        <f t="shared" si="6"/>
        <v>40.869770864436937</v>
      </c>
    </row>
    <row r="271" spans="2:45" x14ac:dyDescent="0.25">
      <c r="B271" s="103">
        <f t="shared" si="11"/>
        <v>44864</v>
      </c>
      <c r="AB271" s="4">
        <f t="shared" si="12"/>
        <v>1.0665009044363374E-2</v>
      </c>
      <c r="AC271" s="4">
        <f t="shared" si="7"/>
        <v>1.7150713375461459E-2</v>
      </c>
      <c r="AF271" s="129">
        <f t="shared" si="13"/>
        <v>24.016586020006663</v>
      </c>
      <c r="AG271" s="130">
        <f t="shared" si="8"/>
        <v>41.320939887080698</v>
      </c>
      <c r="AJ271" s="17">
        <f t="shared" si="14"/>
        <v>64.19062315563194</v>
      </c>
      <c r="AK271" s="18">
        <f t="shared" si="15"/>
        <v>63.715547703180206</v>
      </c>
      <c r="AM271" s="17">
        <f t="shared" si="9"/>
        <v>23.717110241937853</v>
      </c>
      <c r="AN271" s="18">
        <f t="shared" si="10"/>
        <v>26.172436316133247</v>
      </c>
      <c r="AP271" s="111">
        <f t="shared" si="4"/>
        <v>44869</v>
      </c>
      <c r="AQ271" s="112">
        <f t="shared" si="5"/>
        <v>-40.473512913694087</v>
      </c>
      <c r="AR271" s="113">
        <f t="shared" si="6"/>
        <v>0.39625795074285008</v>
      </c>
    </row>
    <row r="272" spans="2:45" x14ac:dyDescent="0.25">
      <c r="B272" s="103">
        <f t="shared" si="11"/>
        <v>44865</v>
      </c>
      <c r="AB272" s="4">
        <f t="shared" si="12"/>
        <v>1.0551524931245641E-2</v>
      </c>
      <c r="AC272" s="4">
        <f t="shared" si="7"/>
        <v>1.7072714551476333E-2</v>
      </c>
      <c r="AF272" s="129">
        <f t="shared" si="13"/>
        <v>23.738332352741452</v>
      </c>
      <c r="AG272" s="130">
        <f t="shared" si="8"/>
        <v>41.126303611271794</v>
      </c>
      <c r="AJ272" s="17">
        <f t="shared" si="14"/>
        <v>63.446917273279873</v>
      </c>
      <c r="AK272" s="18">
        <f t="shared" si="15"/>
        <v>63.080286863739722</v>
      </c>
      <c r="AM272" s="17">
        <f t="shared" si="9"/>
        <v>23.442326269883917</v>
      </c>
      <c r="AN272" s="18">
        <f t="shared" si="10"/>
        <v>25.978993775933606</v>
      </c>
      <c r="AP272" s="111">
        <f t="shared" ref="AP272:AP335" si="16">AP271+$C$212</f>
        <v>44870</v>
      </c>
      <c r="AQ272" s="112">
        <f t="shared" ref="AQ272:AQ335" si="17">AM272-AJ272</f>
        <v>-40.004591003395959</v>
      </c>
      <c r="AR272" s="113">
        <f t="shared" si="6"/>
        <v>-39.608333052653109</v>
      </c>
    </row>
    <row r="273" spans="2:44" x14ac:dyDescent="0.25">
      <c r="B273" s="103">
        <f t="shared" si="11"/>
        <v>44866</v>
      </c>
      <c r="AB273" s="4">
        <f t="shared" si="12"/>
        <v>1.0439248378653792E-2</v>
      </c>
      <c r="AC273" s="4">
        <f t="shared" si="7"/>
        <v>1.6995421969080552E-2</v>
      </c>
      <c r="AF273" s="129">
        <f t="shared" si="13"/>
        <v>23.463302503519415</v>
      </c>
      <c r="AG273" s="130">
        <f t="shared" si="8"/>
        <v>40.933492350715568</v>
      </c>
      <c r="AJ273" s="17">
        <f t="shared" si="14"/>
        <v>62.711827889915575</v>
      </c>
      <c r="AK273" s="18">
        <f t="shared" si="15"/>
        <v>62.457568410114298</v>
      </c>
      <c r="AM273" s="17">
        <f t="shared" si="9"/>
        <v>23.170725916345372</v>
      </c>
      <c r="AN273" s="18">
        <f t="shared" si="10"/>
        <v>25.788389754151108</v>
      </c>
      <c r="AP273" s="111">
        <f t="shared" si="16"/>
        <v>44871</v>
      </c>
      <c r="AQ273" s="112">
        <f t="shared" si="17"/>
        <v>-39.541101973570207</v>
      </c>
      <c r="AR273" s="113">
        <f t="shared" ref="AR273:AR336" si="18">AQ273+AR272</f>
        <v>-79.149435026223316</v>
      </c>
    </row>
    <row r="274" spans="2:44" x14ac:dyDescent="0.25">
      <c r="B274" s="103">
        <f t="shared" si="11"/>
        <v>44867</v>
      </c>
      <c r="AB274" s="4">
        <f t="shared" si="12"/>
        <v>1.0328166537190812E-2</v>
      </c>
      <c r="AC274" s="4">
        <f t="shared" si="7"/>
        <v>1.6918826079490409E-2</v>
      </c>
      <c r="AF274" s="129">
        <f t="shared" si="13"/>
        <v>23.191459121520051</v>
      </c>
      <c r="AG274" s="130">
        <f t="shared" si="8"/>
        <v>40.742480556692584</v>
      </c>
      <c r="AJ274" s="17">
        <f t="shared" si="14"/>
        <v>61.985255175678127</v>
      </c>
      <c r="AK274" s="18">
        <f t="shared" si="15"/>
        <v>61.847024524095353</v>
      </c>
      <c r="AM274" s="17">
        <f t="shared" si="9"/>
        <v>22.902272296249276</v>
      </c>
      <c r="AN274" s="18">
        <f t="shared" si="10"/>
        <v>25.600562228469204</v>
      </c>
      <c r="AP274" s="111">
        <f t="shared" si="16"/>
        <v>44872</v>
      </c>
      <c r="AQ274" s="112">
        <f t="shared" si="17"/>
        <v>-39.082982879428855</v>
      </c>
      <c r="AR274" s="113">
        <f t="shared" si="18"/>
        <v>-118.23241790565217</v>
      </c>
    </row>
    <row r="275" spans="2:44" x14ac:dyDescent="0.25">
      <c r="B275" s="103">
        <f t="shared" si="11"/>
        <v>44868</v>
      </c>
      <c r="AB275" s="4">
        <f t="shared" si="12"/>
        <v>1.0218266694187416E-2</v>
      </c>
      <c r="AC275" s="4">
        <f t="shared" si="7"/>
        <v>1.6842917505289778E-2</v>
      </c>
      <c r="AF275" s="129">
        <f t="shared" si="13"/>
        <v>22.922765288665609</v>
      </c>
      <c r="AG275" s="130">
        <f t="shared" ref="AG275:AG338" si="19">$AG$15/(1+$AG$19*(B275-$AE$15))</f>
        <v>40.553243155149929</v>
      </c>
      <c r="AJ275" s="17">
        <f t="shared" si="14"/>
        <v>61.267100457324972</v>
      </c>
      <c r="AK275" s="18">
        <f t="shared" si="15"/>
        <v>61.248301630434774</v>
      </c>
      <c r="AM275" s="17">
        <f t="shared" si="9"/>
        <v>22.636928951869312</v>
      </c>
      <c r="AN275" s="18">
        <f t="shared" si="10"/>
        <v>25.415450970442723</v>
      </c>
      <c r="AP275" s="111">
        <f t="shared" si="16"/>
        <v>44873</v>
      </c>
      <c r="AQ275" s="112">
        <f t="shared" si="17"/>
        <v>-38.630171505455664</v>
      </c>
      <c r="AR275" s="113">
        <f t="shared" si="18"/>
        <v>-156.86258941110782</v>
      </c>
    </row>
    <row r="276" spans="2:44" x14ac:dyDescent="0.25">
      <c r="B276" s="103">
        <f t="shared" si="11"/>
        <v>44869</v>
      </c>
      <c r="AB276" s="4">
        <f t="shared" si="12"/>
        <v>1.0109536272247159E-2</v>
      </c>
      <c r="AC276" s="4">
        <f t="shared" ref="AC276:AC339" si="20">$AC$15/(1+$AC$19*(B276-$AA$15))</f>
        <v>1.676768703660295E-2</v>
      </c>
      <c r="AF276" s="129">
        <f t="shared" si="13"/>
        <v>22.657184514607319</v>
      </c>
      <c r="AG276" s="130">
        <f t="shared" si="19"/>
        <v>40.365755535728766</v>
      </c>
      <c r="AJ276" s="17">
        <f t="shared" si="14"/>
        <v>60.557266204831507</v>
      </c>
      <c r="AK276" s="18">
        <f t="shared" si="15"/>
        <v>60.661059714045415</v>
      </c>
      <c r="AM276" s="17">
        <f t="shared" ref="AM276:AM339" si="21">$AL$207*EXP(-$AK$8*(B281-$B$212))</f>
        <v>22.374659847874579</v>
      </c>
      <c r="AN276" s="18">
        <f t="shared" ref="AN276:AN339" si="22">$AM$207/(1+$AK$19*(B281-$B$212))</f>
        <v>25.23299748110831</v>
      </c>
      <c r="AP276" s="111">
        <f t="shared" si="16"/>
        <v>44874</v>
      </c>
      <c r="AQ276" s="112">
        <f t="shared" si="17"/>
        <v>-38.182606356956924</v>
      </c>
      <c r="AR276" s="113">
        <f t="shared" si="18"/>
        <v>-195.04519576806473</v>
      </c>
    </row>
    <row r="277" spans="2:44" x14ac:dyDescent="0.25">
      <c r="B277" s="103">
        <f t="shared" si="11"/>
        <v>44870</v>
      </c>
      <c r="AB277" s="4">
        <f t="shared" si="12"/>
        <v>1.0001962827807012E-2</v>
      </c>
      <c r="AC277" s="4">
        <f t="shared" si="20"/>
        <v>1.6693125627369618E-2</v>
      </c>
      <c r="AF277" s="129">
        <f t="shared" si="13"/>
        <v>22.394680731769824</v>
      </c>
      <c r="AG277" s="130">
        <f t="shared" si="19"/>
        <v>40.179993541094781</v>
      </c>
      <c r="AJ277" s="17">
        <f t="shared" si="14"/>
        <v>59.855656018145822</v>
      </c>
      <c r="AK277" s="18">
        <f t="shared" si="15"/>
        <v>60.084971676107962</v>
      </c>
      <c r="AM277" s="17">
        <f t="shared" si="21"/>
        <v>22.11542936643578</v>
      </c>
      <c r="AN277" s="18">
        <f t="shared" si="22"/>
        <v>25.053144929348502</v>
      </c>
      <c r="AP277" s="111">
        <f t="shared" si="16"/>
        <v>44875</v>
      </c>
      <c r="AQ277" s="112">
        <f t="shared" si="17"/>
        <v>-37.740226651710046</v>
      </c>
      <c r="AR277" s="113">
        <f t="shared" si="18"/>
        <v>-232.78542241977476</v>
      </c>
    </row>
    <row r="278" spans="2:44" x14ac:dyDescent="0.25">
      <c r="B278" s="103">
        <f t="shared" ref="B278:B341" si="23">B277+$C$212</f>
        <v>44871</v>
      </c>
      <c r="AB278" s="4">
        <f t="shared" ref="AB278:AB341" si="24">$AC$4*EXP(-$AC$8*(B278-$AA$4))</f>
        <v>9.8955340497132831E-3</v>
      </c>
      <c r="AC278" s="4">
        <f t="shared" si="20"/>
        <v>1.6619224391718784E-2</v>
      </c>
      <c r="AF278" s="129">
        <f t="shared" si="13"/>
        <v>22.135218290452915</v>
      </c>
      <c r="AG278" s="130">
        <f t="shared" si="19"/>
        <v>39.995933456561914</v>
      </c>
      <c r="AJ278" s="17">
        <f t="shared" si="14"/>
        <v>59.162174614096983</v>
      </c>
      <c r="AK278" s="18">
        <f t="shared" si="15"/>
        <v>59.519722726522517</v>
      </c>
      <c r="AM278" s="17">
        <f t="shared" si="21"/>
        <v>21.859202302388077</v>
      </c>
      <c r="AN278" s="18">
        <f t="shared" si="22"/>
        <v>24.875838092873106</v>
      </c>
      <c r="AP278" s="111">
        <f t="shared" si="16"/>
        <v>44876</v>
      </c>
      <c r="AQ278" s="112">
        <f t="shared" si="17"/>
        <v>-37.302972311708906</v>
      </c>
      <c r="AR278" s="113">
        <f t="shared" si="18"/>
        <v>-270.08839473148367</v>
      </c>
    </row>
    <row r="279" spans="2:44" x14ac:dyDescent="0.25">
      <c r="B279" s="103">
        <f t="shared" si="23"/>
        <v>44872</v>
      </c>
      <c r="AB279" s="4">
        <f t="shared" si="24"/>
        <v>9.7902377578126653E-3</v>
      </c>
      <c r="AC279" s="4">
        <f t="shared" si="20"/>
        <v>1.6545974600438534E-2</v>
      </c>
      <c r="AF279" s="129">
        <f t="shared" ref="AF279:AF342" si="25">$AG$4*EXP(-$AG$8*(B279-$AE$4))</f>
        <v>21.878761953990125</v>
      </c>
      <c r="AG279" s="130">
        <f t="shared" si="19"/>
        <v>39.813551999999994</v>
      </c>
      <c r="AJ279" s="17">
        <f t="shared" si="14"/>
        <v>58.476727813454985</v>
      </c>
      <c r="AK279" s="18">
        <f t="shared" si="15"/>
        <v>58.965009810333548</v>
      </c>
      <c r="AM279" s="17">
        <f t="shared" si="21"/>
        <v>21.605943858450011</v>
      </c>
      <c r="AN279" s="18">
        <f t="shared" si="22"/>
        <v>24.701023301689059</v>
      </c>
      <c r="AP279" s="111">
        <f t="shared" si="16"/>
        <v>44877</v>
      </c>
      <c r="AQ279" s="112">
        <f t="shared" si="17"/>
        <v>-36.870783955004974</v>
      </c>
      <c r="AR279" s="113">
        <f t="shared" si="18"/>
        <v>-306.95917868648866</v>
      </c>
    </row>
    <row r="280" spans="2:44" x14ac:dyDescent="0.25">
      <c r="B280" s="103">
        <f t="shared" si="23"/>
        <v>44873</v>
      </c>
      <c r="AB280" s="4">
        <f t="shared" si="24"/>
        <v>9.6860619015583013E-3</v>
      </c>
      <c r="AC280" s="4">
        <f t="shared" si="20"/>
        <v>1.6473367677538826E-2</v>
      </c>
      <c r="AF280" s="129">
        <f t="shared" si="25"/>
        <v>21.625276893963321</v>
      </c>
      <c r="AG280" s="130">
        <f t="shared" si="19"/>
        <v>39.632826312017201</v>
      </c>
      <c r="AJ280" s="17">
        <f t="shared" si="14"/>
        <v>57.799222528140547</v>
      </c>
      <c r="AK280" s="18">
        <f t="shared" si="15"/>
        <v>58.420541065932284</v>
      </c>
      <c r="AM280" s="17">
        <f t="shared" si="21"/>
        <v>21.355619640497814</v>
      </c>
      <c r="AN280" s="18">
        <f t="shared" si="22"/>
        <v>24.528648383937313</v>
      </c>
      <c r="AP280" s="111">
        <f t="shared" si="16"/>
        <v>44878</v>
      </c>
      <c r="AQ280" s="112">
        <f t="shared" si="17"/>
        <v>-36.443602887642733</v>
      </c>
      <c r="AR280" s="113">
        <f t="shared" si="18"/>
        <v>-343.40278157413138</v>
      </c>
    </row>
    <row r="281" spans="2:44" x14ac:dyDescent="0.25">
      <c r="B281" s="103">
        <f t="shared" si="23"/>
        <v>44874</v>
      </c>
      <c r="AB281" s="4">
        <f t="shared" si="24"/>
        <v>9.5829945586306635E-3</v>
      </c>
      <c r="AC281" s="4">
        <f t="shared" si="20"/>
        <v>1.6401395196904308E-2</v>
      </c>
      <c r="AF281" s="129">
        <f t="shared" si="25"/>
        <v>21.374728685472814</v>
      </c>
      <c r="AG281" s="130">
        <f t="shared" si="19"/>
        <v>39.453733946408747</v>
      </c>
      <c r="AJ281" s="17">
        <f t="shared" si="14"/>
        <v>57.129566748583237</v>
      </c>
      <c r="AK281" s="18">
        <f t="shared" si="15"/>
        <v>57.886035313001599</v>
      </c>
      <c r="AM281" s="17">
        <f t="shared" si="21"/>
        <v>21.108195652894445</v>
      </c>
      <c r="AN281" s="18">
        <f t="shared" si="22"/>
        <v>24.35866261398176</v>
      </c>
      <c r="AP281" s="111">
        <f t="shared" si="16"/>
        <v>44879</v>
      </c>
      <c r="AQ281" s="112">
        <f t="shared" si="17"/>
        <v>-36.021371095688792</v>
      </c>
      <c r="AR281" s="113">
        <f t="shared" si="18"/>
        <v>-379.42415266982016</v>
      </c>
    </row>
    <row r="282" spans="2:44" x14ac:dyDescent="0.25">
      <c r="B282" s="103">
        <f t="shared" si="23"/>
        <v>44875</v>
      </c>
      <c r="AB282" s="4">
        <f t="shared" si="24"/>
        <v>9.4810239335731076E-3</v>
      </c>
      <c r="AC282" s="4">
        <f t="shared" si="20"/>
        <v>1.6330048879034553E-2</v>
      </c>
      <c r="AF282" s="129">
        <f t="shared" si="25"/>
        <v>21.127083302462214</v>
      </c>
      <c r="AG282" s="130">
        <f t="shared" si="19"/>
        <v>39.276252860863387</v>
      </c>
      <c r="AJ282" s="17">
        <f t="shared" si="14"/>
        <v>56.467669531225894</v>
      </c>
      <c r="AK282" s="18">
        <f t="shared" si="15"/>
        <v>57.361221568315564</v>
      </c>
      <c r="AM282" s="17">
        <f t="shared" si="21"/>
        <v>20.863638293872782</v>
      </c>
      <c r="AN282" s="18">
        <f t="shared" si="22"/>
        <v>24.191016662641871</v>
      </c>
      <c r="AP282" s="111">
        <f t="shared" si="16"/>
        <v>44880</v>
      </c>
      <c r="AQ282" s="112">
        <f t="shared" si="17"/>
        <v>-35.604031237353112</v>
      </c>
      <c r="AR282" s="113">
        <f t="shared" si="18"/>
        <v>-415.02818390717329</v>
      </c>
    </row>
    <row r="283" spans="2:44" x14ac:dyDescent="0.25">
      <c r="B283" s="103">
        <f t="shared" si="23"/>
        <v>44876</v>
      </c>
      <c r="AB283" s="4">
        <f t="shared" si="24"/>
        <v>9.3801383564419572E-3</v>
      </c>
      <c r="AC283" s="4">
        <f t="shared" si="20"/>
        <v>1.6259320587868973E-2</v>
      </c>
      <c r="AF283" s="129">
        <f t="shared" si="25"/>
        <v>20.882307113097479</v>
      </c>
      <c r="AG283" s="130">
        <f t="shared" si="19"/>
        <v>39.100361407919543</v>
      </c>
      <c r="AJ283" s="17">
        <f t="shared" si="14"/>
        <v>55.813440986173973</v>
      </c>
      <c r="AK283" s="18">
        <f t="shared" si="15"/>
        <v>56.845838587641865</v>
      </c>
      <c r="AM283" s="17">
        <f t="shared" si="21"/>
        <v>20.621914350972286</v>
      </c>
      <c r="AN283" s="18">
        <f t="shared" si="22"/>
        <v>24.025662549466364</v>
      </c>
      <c r="AP283" s="111">
        <f t="shared" si="16"/>
        <v>44881</v>
      </c>
      <c r="AQ283" s="112">
        <f t="shared" si="17"/>
        <v>-35.191526635201683</v>
      </c>
      <c r="AR283" s="113">
        <f t="shared" si="18"/>
        <v>-450.21971054237497</v>
      </c>
    </row>
    <row r="284" spans="2:44" x14ac:dyDescent="0.25">
      <c r="B284" s="103">
        <f t="shared" si="23"/>
        <v>44877</v>
      </c>
      <c r="AB284" s="4">
        <f t="shared" si="24"/>
        <v>9.2803262814709561E-3</v>
      </c>
      <c r="AC284" s="4">
        <f t="shared" si="20"/>
        <v>1.6189202327693917E-2</v>
      </c>
      <c r="AF284" s="129">
        <f t="shared" si="25"/>
        <v>20.640366875199494</v>
      </c>
      <c r="AG284" s="130">
        <f t="shared" si="19"/>
        <v>38.926038326163464</v>
      </c>
      <c r="AJ284" s="17">
        <f t="shared" si="14"/>
        <v>55.166792264987876</v>
      </c>
      <c r="AK284" s="18">
        <f t="shared" si="15"/>
        <v>56.339634432119979</v>
      </c>
      <c r="AM284" s="17">
        <f t="shared" si="21"/>
        <v>20.38299099652853</v>
      </c>
      <c r="AN284" s="18">
        <f t="shared" si="22"/>
        <v>23.862553596950924</v>
      </c>
      <c r="AP284" s="111">
        <f t="shared" si="16"/>
        <v>44882</v>
      </c>
      <c r="AQ284" s="112">
        <f t="shared" si="17"/>
        <v>-34.783801268459342</v>
      </c>
      <c r="AR284" s="113">
        <f t="shared" si="18"/>
        <v>-485.00351181083431</v>
      </c>
    </row>
    <row r="285" spans="2:44" x14ac:dyDescent="0.25">
      <c r="B285" s="103">
        <f t="shared" si="23"/>
        <v>44878</v>
      </c>
      <c r="AB285" s="4">
        <f t="shared" si="24"/>
        <v>9.1815762857499032E-3</v>
      </c>
      <c r="AC285" s="4">
        <f t="shared" si="20"/>
        <v>1.6119686240129404E-2</v>
      </c>
      <c r="AF285" s="129">
        <f t="shared" si="25"/>
        <v>20.401229731729597</v>
      </c>
      <c r="AG285" s="130">
        <f t="shared" si="19"/>
        <v>38.753262731661728</v>
      </c>
      <c r="AJ285" s="17">
        <f t="shared" si="14"/>
        <v>54.527635548616807</v>
      </c>
      <c r="AK285" s="18">
        <f t="shared" si="15"/>
        <v>55.842366057602973</v>
      </c>
      <c r="AM285" s="17">
        <f t="shared" si="21"/>
        <v>20.146835783214986</v>
      </c>
      <c r="AN285" s="18">
        <f t="shared" si="22"/>
        <v>23.701644386608301</v>
      </c>
      <c r="AP285" s="111">
        <f t="shared" si="16"/>
        <v>44883</v>
      </c>
      <c r="AQ285" s="112">
        <f t="shared" si="17"/>
        <v>-34.380799765401818</v>
      </c>
      <c r="AR285" s="113">
        <f t="shared" si="18"/>
        <v>-519.38431157623609</v>
      </c>
    </row>
    <row r="286" spans="2:44" x14ac:dyDescent="0.25">
      <c r="B286" s="103">
        <f t="shared" si="23"/>
        <v>44879</v>
      </c>
      <c r="AB286" s="4">
        <f t="shared" si="24"/>
        <v>9.0838770679173772E-3</v>
      </c>
      <c r="AC286" s="4">
        <f t="shared" si="20"/>
        <v>1.605076460119324E-2</v>
      </c>
      <c r="AF286" s="129">
        <f t="shared" si="25"/>
        <v>20.164863206327325</v>
      </c>
      <c r="AG286" s="130">
        <f t="shared" si="19"/>
        <v>38.5820141096209</v>
      </c>
      <c r="AJ286" s="17">
        <f t="shared" si="14"/>
        <v>53.895884035472349</v>
      </c>
      <c r="AK286" s="18">
        <f t="shared" si="15"/>
        <v>55.353798925556404</v>
      </c>
      <c r="AM286" s="17">
        <f t="shared" si="21"/>
        <v>19.91341663963648</v>
      </c>
      <c r="AN286" s="18">
        <f t="shared" si="22"/>
        <v>23.542890716803754</v>
      </c>
      <c r="AP286" s="111">
        <f t="shared" si="16"/>
        <v>44884</v>
      </c>
      <c r="AQ286" s="112">
        <f t="shared" si="17"/>
        <v>-33.982467395835869</v>
      </c>
      <c r="AR286" s="113">
        <f t="shared" si="18"/>
        <v>-553.36677897207198</v>
      </c>
    </row>
    <row r="287" spans="2:44" x14ac:dyDescent="0.25">
      <c r="B287" s="103">
        <f t="shared" si="23"/>
        <v>44880</v>
      </c>
      <c r="AB287" s="4">
        <f t="shared" si="24"/>
        <v>8.9872174468673665E-3</v>
      </c>
      <c r="AC287" s="4">
        <f t="shared" si="20"/>
        <v>1.5982429818440027E-2</v>
      </c>
      <c r="AF287" s="129">
        <f t="shared" si="25"/>
        <v>19.931235198899973</v>
      </c>
      <c r="AG287" s="130">
        <f t="shared" si="19"/>
        <v>38.412272306267361</v>
      </c>
      <c r="AJ287" s="17">
        <f t="shared" si="14"/>
        <v>53.27145192964025</v>
      </c>
      <c r="AK287" s="18">
        <f t="shared" si="15"/>
        <v>54.873706634205718</v>
      </c>
      <c r="AM287" s="17">
        <f t="shared" si="21"/>
        <v>19.682701865973687</v>
      </c>
      <c r="AN287" s="18">
        <f t="shared" si="22"/>
        <v>23.386249562273836</v>
      </c>
      <c r="AP287" s="111">
        <f t="shared" si="16"/>
        <v>44885</v>
      </c>
      <c r="AQ287" s="112">
        <f t="shared" si="17"/>
        <v>-33.588750063666566</v>
      </c>
      <c r="AR287" s="113">
        <f t="shared" si="18"/>
        <v>-586.95552903573855</v>
      </c>
    </row>
    <row r="288" spans="2:44" x14ac:dyDescent="0.25">
      <c r="B288" s="103">
        <f t="shared" si="23"/>
        <v>44881</v>
      </c>
      <c r="AB288" s="4">
        <f t="shared" si="24"/>
        <v>8.8915863604696506E-3</v>
      </c>
      <c r="AC288" s="4">
        <f t="shared" si="20"/>
        <v>1.5914674428173049E-2</v>
      </c>
      <c r="AF288" s="129">
        <f t="shared" si="25"/>
        <v>19.700313981263154</v>
      </c>
      <c r="AG288" s="130">
        <f t="shared" si="19"/>
        <v>38.244017520940595</v>
      </c>
      <c r="AJ288" s="17">
        <f t="shared" si="14"/>
        <v>52.654254429228807</v>
      </c>
      <c r="AK288" s="18">
        <f t="shared" si="15"/>
        <v>54.401870568713221</v>
      </c>
      <c r="AM288" s="17">
        <f t="shared" si="21"/>
        <v>19.454660129678093</v>
      </c>
      <c r="AN288" s="18">
        <f t="shared" si="22"/>
        <v>23.231679035250462</v>
      </c>
      <c r="AP288" s="111">
        <f t="shared" si="16"/>
        <v>44886</v>
      </c>
      <c r="AQ288" s="112">
        <f t="shared" si="17"/>
        <v>-33.199594299550711</v>
      </c>
      <c r="AR288" s="113">
        <f t="shared" si="18"/>
        <v>-620.15512333528932</v>
      </c>
    </row>
    <row r="289" spans="2:45" x14ac:dyDescent="0.25">
      <c r="B289" s="103">
        <f t="shared" si="23"/>
        <v>44882</v>
      </c>
      <c r="AB289" s="4">
        <f t="shared" si="24"/>
        <v>8.796972864303804E-3</v>
      </c>
      <c r="AC289" s="4">
        <f t="shared" si="20"/>
        <v>1.5847491092726689E-2</v>
      </c>
      <c r="AF289" s="129">
        <f t="shared" si="25"/>
        <v>19.472068192831941</v>
      </c>
      <c r="AG289" s="130">
        <f t="shared" si="19"/>
        <v>38.07723029839326</v>
      </c>
      <c r="AJ289" s="17">
        <f t="shared" si="14"/>
        <v>52.044207714852199</v>
      </c>
      <c r="AK289" s="18">
        <f t="shared" si="15"/>
        <v>53.938079569249169</v>
      </c>
      <c r="AM289" s="17">
        <f t="shared" si="21"/>
        <v>19.229260461216818</v>
      </c>
      <c r="AN289" s="18">
        <f t="shared" si="22"/>
        <v>23.079138348116576</v>
      </c>
      <c r="AP289" s="111">
        <f t="shared" si="16"/>
        <v>44887</v>
      </c>
      <c r="AQ289" s="112">
        <f t="shared" si="17"/>
        <v>-32.814947253635381</v>
      </c>
      <c r="AR289" s="113">
        <f t="shared" si="18"/>
        <v>-652.97007058892473</v>
      </c>
    </row>
    <row r="290" spans="2:45" x14ac:dyDescent="0.25">
      <c r="B290" s="103">
        <f t="shared" si="23"/>
        <v>44883</v>
      </c>
      <c r="AB290" s="4">
        <f t="shared" si="24"/>
        <v>8.7033661304066721E-3</v>
      </c>
      <c r="AC290" s="4">
        <f t="shared" si="20"/>
        <v>1.5780872597817446E-2</v>
      </c>
      <c r="AF290" s="129">
        <f t="shared" si="25"/>
        <v>19.246466836361865</v>
      </c>
      <c r="AG290" s="130">
        <f t="shared" si="19"/>
        <v>37.911891521291992</v>
      </c>
      <c r="AJ290" s="17">
        <f t="shared" si="14"/>
        <v>51.441228938247306</v>
      </c>
      <c r="AK290" s="18">
        <f t="shared" si="15"/>
        <v>53.482129615897961</v>
      </c>
      <c r="AM290" s="17">
        <f t="shared" si="21"/>
        <v>19.006472249866789</v>
      </c>
      <c r="AN290" s="18">
        <f t="shared" si="22"/>
        <v>22.928587777523461</v>
      </c>
      <c r="AP290" s="111">
        <f t="shared" si="16"/>
        <v>44888</v>
      </c>
      <c r="AQ290" s="112">
        <f t="shared" si="17"/>
        <v>-32.434756688380517</v>
      </c>
      <c r="AR290" s="113">
        <f t="shared" si="18"/>
        <v>-685.40482727730523</v>
      </c>
    </row>
    <row r="291" spans="2:45" x14ac:dyDescent="0.25">
      <c r="B291" s="103">
        <f t="shared" si="23"/>
        <v>44884</v>
      </c>
      <c r="AB291" s="4">
        <f t="shared" si="24"/>
        <v>8.6107554460331664E-3</v>
      </c>
      <c r="AC291" s="4">
        <f t="shared" si="20"/>
        <v>1.5714811849961478E-2</v>
      </c>
      <c r="AF291" s="129">
        <f t="shared" si="25"/>
        <v>19.023479273739326</v>
      </c>
      <c r="AG291" s="130">
        <f t="shared" si="19"/>
        <v>37.747982402912619</v>
      </c>
      <c r="AJ291" s="17">
        <f t="shared" si="14"/>
        <v>50.845236211022367</v>
      </c>
      <c r="AK291" s="18">
        <f t="shared" si="15"/>
        <v>53.033823529411762</v>
      </c>
      <c r="AM291" s="17">
        <f t="shared" si="21"/>
        <v>18.786265239557569</v>
      </c>
      <c r="AN291" s="18">
        <f t="shared" si="22"/>
        <v>22.779988629903354</v>
      </c>
      <c r="AP291" s="111">
        <f t="shared" si="16"/>
        <v>44889</v>
      </c>
      <c r="AQ291" s="112">
        <f t="shared" si="17"/>
        <v>-32.058970971464802</v>
      </c>
      <c r="AR291" s="113">
        <f t="shared" si="18"/>
        <v>-717.46379824876999</v>
      </c>
    </row>
    <row r="292" spans="2:45" x14ac:dyDescent="0.25">
      <c r="B292" s="103">
        <f t="shared" si="23"/>
        <v>44885</v>
      </c>
      <c r="AB292" s="4">
        <f t="shared" si="24"/>
        <v>8.519130212430278E-3</v>
      </c>
      <c r="AC292" s="4">
        <f t="shared" si="20"/>
        <v>1.5649301873956706E-2</v>
      </c>
      <c r="AF292" s="129">
        <f t="shared" si="25"/>
        <v>18.803075221820706</v>
      </c>
      <c r="AG292" s="130">
        <f t="shared" si="19"/>
        <v>37.585484480024164</v>
      </c>
      <c r="AJ292" s="17">
        <f t="shared" si="14"/>
        <v>50.256148593535976</v>
      </c>
      <c r="AK292" s="18">
        <f t="shared" si="15"/>
        <v>52.592970686889309</v>
      </c>
      <c r="AM292" s="17">
        <f t="shared" si="21"/>
        <v>18.568609524762419</v>
      </c>
      <c r="AN292" s="18">
        <f t="shared" si="22"/>
        <v>22.633303208314501</v>
      </c>
      <c r="AP292" s="111">
        <f t="shared" si="16"/>
        <v>44890</v>
      </c>
      <c r="AQ292" s="112">
        <f t="shared" si="17"/>
        <v>-31.687539068773557</v>
      </c>
      <c r="AR292" s="113">
        <f t="shared" si="18"/>
        <v>-749.15133731754349</v>
      </c>
    </row>
    <row r="293" spans="2:45" x14ac:dyDescent="0.25">
      <c r="B293" s="103">
        <f t="shared" si="23"/>
        <v>44886</v>
      </c>
      <c r="AB293" s="4">
        <f t="shared" si="24"/>
        <v>8.4284799436240773E-3</v>
      </c>
      <c r="AC293" s="4">
        <f t="shared" si="20"/>
        <v>1.5584335810427671E-2</v>
      </c>
      <c r="AF293" s="129">
        <f t="shared" si="25"/>
        <v>18.585224748319739</v>
      </c>
      <c r="AG293" s="130">
        <f t="shared" si="19"/>
        <v>37.424379605955778</v>
      </c>
      <c r="AJ293" s="17">
        <f t="shared" si="14"/>
        <v>49.673886083905025</v>
      </c>
      <c r="AK293" s="18">
        <f t="shared" si="15"/>
        <v>52.159386751518653</v>
      </c>
      <c r="AM293" s="17">
        <f t="shared" si="21"/>
        <v>18.353475546436908</v>
      </c>
      <c r="AN293" s="18">
        <f t="shared" si="22"/>
        <v>22.488494780558984</v>
      </c>
      <c r="AP293" s="111">
        <f t="shared" si="16"/>
        <v>44891</v>
      </c>
      <c r="AQ293" s="112">
        <f t="shared" si="17"/>
        <v>-31.320410537468117</v>
      </c>
      <c r="AR293" s="113">
        <f t="shared" si="18"/>
        <v>-780.47174785501159</v>
      </c>
    </row>
    <row r="294" spans="2:45" x14ac:dyDescent="0.25">
      <c r="B294" s="103">
        <f t="shared" si="23"/>
        <v>44887</v>
      </c>
      <c r="AB294" s="4">
        <f t="shared" si="24"/>
        <v>8.3387942652196796E-3</v>
      </c>
      <c r="AC294" s="4">
        <f t="shared" si="20"/>
        <v>1.5519906913431273E-2</v>
      </c>
      <c r="AF294" s="129">
        <f t="shared" si="25"/>
        <v>18.369898267742521</v>
      </c>
      <c r="AG294" s="130">
        <f t="shared" si="19"/>
        <v>37.264649943841256</v>
      </c>
      <c r="AJ294" s="17">
        <f t="shared" si="14"/>
        <v>49.098369607139901</v>
      </c>
      <c r="AK294" s="18">
        <f t="shared" si="15"/>
        <v>51.732893415578822</v>
      </c>
      <c r="AM294" s="17">
        <f t="shared" si="21"/>
        <v>18.140834088004638</v>
      </c>
      <c r="AN294" s="18">
        <f t="shared" si="22"/>
        <v>22.345527548516614</v>
      </c>
      <c r="AP294" s="111">
        <f t="shared" si="16"/>
        <v>44892</v>
      </c>
      <c r="AQ294" s="112">
        <f t="shared" si="17"/>
        <v>-30.957535519135263</v>
      </c>
      <c r="AR294" s="113">
        <f t="shared" si="18"/>
        <v>-811.42928337414685</v>
      </c>
    </row>
    <row r="295" spans="2:45" x14ac:dyDescent="0.25">
      <c r="B295" s="103">
        <f t="shared" si="23"/>
        <v>44888</v>
      </c>
      <c r="AB295" s="4">
        <f t="shared" si="24"/>
        <v>8.2500629132139531E-3</v>
      </c>
      <c r="AC295" s="4">
        <f t="shared" si="20"/>
        <v>1.5456008548121663E-2</v>
      </c>
      <c r="AF295" s="129">
        <f t="shared" si="25"/>
        <v>18.157066537369598</v>
      </c>
      <c r="AG295" s="130">
        <f t="shared" si="19"/>
        <v>37.10627796003579</v>
      </c>
      <c r="AJ295" s="17">
        <f t="shared" si="14"/>
        <v>48.529521004405595</v>
      </c>
      <c r="AK295" s="18">
        <f t="shared" si="15"/>
        <v>51.313318155947634</v>
      </c>
      <c r="AM295" s="17">
        <f t="shared" si="21"/>
        <v>17.930656271389402</v>
      </c>
      <c r="AN295" s="18">
        <f t="shared" si="22"/>
        <v>22.204366618641245</v>
      </c>
      <c r="AP295" s="111">
        <f t="shared" si="16"/>
        <v>44893</v>
      </c>
      <c r="AQ295" s="112">
        <f t="shared" si="17"/>
        <v>-30.598864733016192</v>
      </c>
      <c r="AR295" s="113">
        <f t="shared" si="18"/>
        <v>-842.02814810716302</v>
      </c>
    </row>
    <row r="296" spans="2:45" x14ac:dyDescent="0.25">
      <c r="B296" s="103">
        <f t="shared" si="23"/>
        <v>44889</v>
      </c>
      <c r="AB296" s="4">
        <f t="shared" si="24"/>
        <v>8.1622757328208544E-3</v>
      </c>
      <c r="AC296" s="4">
        <f t="shared" si="20"/>
        <v>1.539263418847257E-2</v>
      </c>
      <c r="AF296" s="129">
        <f t="shared" si="25"/>
        <v>17.946700653284626</v>
      </c>
      <c r="AG296" s="130">
        <f t="shared" si="19"/>
        <v>36.949246417699896</v>
      </c>
      <c r="AJ296" s="17">
        <f t="shared" si="14"/>
        <v>47.967263022407195</v>
      </c>
      <c r="AK296" s="18">
        <f t="shared" si="15"/>
        <v>50.900494001411431</v>
      </c>
      <c r="AM296" s="17">
        <f t="shared" si="21"/>
        <v>17.722913553093399</v>
      </c>
      <c r="AN296" s="18">
        <f t="shared" si="22"/>
        <v>22.064977973568279</v>
      </c>
      <c r="AP296" s="111">
        <f t="shared" si="16"/>
        <v>44894</v>
      </c>
      <c r="AQ296" s="112">
        <f t="shared" si="17"/>
        <v>-30.244349469313796</v>
      </c>
      <c r="AR296" s="113">
        <f t="shared" si="18"/>
        <v>-872.27249757647678</v>
      </c>
    </row>
    <row r="297" spans="2:45" x14ac:dyDescent="0.25">
      <c r="B297" s="103">
        <f t="shared" si="23"/>
        <v>44890</v>
      </c>
      <c r="AB297" s="4">
        <f t="shared" si="24"/>
        <v>8.0754226773092803E-3</v>
      </c>
      <c r="AC297" s="4">
        <f t="shared" si="20"/>
        <v>1.5329777415055455E-2</v>
      </c>
      <c r="AF297" s="129">
        <f t="shared" si="25"/>
        <v>17.738772046449029</v>
      </c>
      <c r="AG297" s="130">
        <f t="shared" si="19"/>
        <v>36.793538370545612</v>
      </c>
      <c r="AJ297" s="17">
        <f t="shared" si="14"/>
        <v>47.411519302898483</v>
      </c>
      <c r="AK297" s="18">
        <f t="shared" si="15"/>
        <v>50.494259311117325</v>
      </c>
      <c r="AM297" s="17">
        <f t="shared" si="21"/>
        <v>17.517577720320816</v>
      </c>
      <c r="AN297" s="18">
        <f t="shared" si="22"/>
        <v>21.927328444784941</v>
      </c>
      <c r="AP297" s="111">
        <f t="shared" si="16"/>
        <v>44895</v>
      </c>
      <c r="AQ297" s="112">
        <f t="shared" si="17"/>
        <v>-29.893941582577668</v>
      </c>
      <c r="AR297" s="113">
        <f t="shared" si="18"/>
        <v>-902.16643915905445</v>
      </c>
      <c r="AS297" s="110">
        <f>AVERAGE(AQ268:AQ297)</f>
        <v>-35.5775189585923</v>
      </c>
    </row>
    <row r="298" spans="2:45" x14ac:dyDescent="0.25">
      <c r="B298" s="103">
        <f t="shared" si="23"/>
        <v>44891</v>
      </c>
      <c r="AB298" s="4">
        <f t="shared" si="24"/>
        <v>7.989493806853272E-3</v>
      </c>
      <c r="AC298" s="4">
        <f t="shared" si="20"/>
        <v>1.5267431912871866E-2</v>
      </c>
      <c r="AF298" s="129">
        <f t="shared" si="25"/>
        <v>17.533252478822131</v>
      </c>
      <c r="AG298" s="130">
        <f t="shared" si="19"/>
        <v>36.639137156740041</v>
      </c>
      <c r="AJ298" s="17">
        <f t="shared" si="14"/>
        <v>46.86221437231189</v>
      </c>
      <c r="AK298" s="18">
        <f t="shared" si="15"/>
        <v>50.094457563550492</v>
      </c>
      <c r="AM298" s="17">
        <f t="shared" si="21"/>
        <v>17.314620887146358</v>
      </c>
      <c r="AN298" s="18">
        <f t="shared" si="22"/>
        <v>21.791385686317163</v>
      </c>
      <c r="AP298" s="111">
        <f t="shared" si="16"/>
        <v>44896</v>
      </c>
      <c r="AQ298" s="112">
        <f t="shared" si="17"/>
        <v>-29.547593485165532</v>
      </c>
      <c r="AR298" s="113">
        <f t="shared" si="18"/>
        <v>-931.71403264421997</v>
      </c>
    </row>
    <row r="299" spans="2:45" x14ac:dyDescent="0.25">
      <c r="B299" s="103">
        <f t="shared" si="23"/>
        <v>44892</v>
      </c>
      <c r="AB299" s="4">
        <f t="shared" si="24"/>
        <v>7.90447928739447E-3</v>
      </c>
      <c r="AC299" s="4">
        <f t="shared" si="20"/>
        <v>1.5205591469238475E-2</v>
      </c>
      <c r="AF299" s="129">
        <f t="shared" si="25"/>
        <v>17.330114039526265</v>
      </c>
      <c r="AG299" s="130">
        <f t="shared" si="19"/>
        <v>36.486026392961868</v>
      </c>
      <c r="AJ299" s="17">
        <f t="shared" si="14"/>
        <v>46.319273631508779</v>
      </c>
      <c r="AK299" s="18">
        <f t="shared" si="15"/>
        <v>49.700937155457552</v>
      </c>
      <c r="AM299" s="17">
        <f t="shared" si="21"/>
        <v>17.114015490728153</v>
      </c>
      <c r="AN299" s="18">
        <f t="shared" si="22"/>
        <v>21.657118149389252</v>
      </c>
      <c r="AP299" s="111">
        <f t="shared" si="16"/>
        <v>44897</v>
      </c>
      <c r="AQ299" s="112">
        <f t="shared" si="17"/>
        <v>-29.205258140780625</v>
      </c>
      <c r="AR299" s="113">
        <f t="shared" si="18"/>
        <v>-960.91929078500061</v>
      </c>
    </row>
    <row r="300" spans="2:45" x14ac:dyDescent="0.25">
      <c r="B300" s="103">
        <f t="shared" si="23"/>
        <v>44893</v>
      </c>
      <c r="AB300" s="4">
        <f t="shared" si="24"/>
        <v>7.8203693895166505E-3</v>
      </c>
      <c r="AC300" s="4">
        <f t="shared" si="20"/>
        <v>1.5144249971723313E-2</v>
      </c>
      <c r="AF300" s="129">
        <f t="shared" si="25"/>
        <v>17.129329141056292</v>
      </c>
      <c r="AG300" s="130">
        <f t="shared" si="19"/>
        <v>36.33418996860626</v>
      </c>
      <c r="AJ300" s="17">
        <f t="shared" si="14"/>
        <v>45.782623345648368</v>
      </c>
      <c r="AK300" s="18">
        <f t="shared" si="15"/>
        <v>49.313551210173657</v>
      </c>
      <c r="AM300" s="17">
        <f t="shared" si="21"/>
        <v>16.915734287564572</v>
      </c>
      <c r="AN300" s="18">
        <f t="shared" si="22"/>
        <v>21.524495058014608</v>
      </c>
      <c r="AP300" s="111">
        <f t="shared" si="16"/>
        <v>44898</v>
      </c>
      <c r="AQ300" s="112">
        <f t="shared" si="17"/>
        <v>-28.866889058083796</v>
      </c>
      <c r="AR300" s="113">
        <f t="shared" si="18"/>
        <v>-989.78617984308437</v>
      </c>
    </row>
    <row r="301" spans="2:45" x14ac:dyDescent="0.25">
      <c r="B301" s="103">
        <f t="shared" si="23"/>
        <v>44894</v>
      </c>
      <c r="AB301" s="4">
        <f t="shared" si="24"/>
        <v>7.73715448733226E-3</v>
      </c>
      <c r="AC301" s="4">
        <f t="shared" si="20"/>
        <v>1.5083401406131751E-2</v>
      </c>
      <c r="AF301" s="129">
        <f t="shared" si="25"/>
        <v>16.93087051553303</v>
      </c>
      <c r="AG301" s="130">
        <f t="shared" si="19"/>
        <v>36.183612040133774</v>
      </c>
      <c r="AJ301" s="17">
        <f t="shared" si="14"/>
        <v>45.252190634174042</v>
      </c>
      <c r="AK301" s="18">
        <f t="shared" si="15"/>
        <v>48.932157394843955</v>
      </c>
      <c r="AM301" s="17">
        <f t="shared" si="21"/>
        <v>16.719750349794328</v>
      </c>
      <c r="AN301" s="18">
        <f t="shared" si="22"/>
        <v>21.393486385477839</v>
      </c>
      <c r="AP301" s="111">
        <f t="shared" si="16"/>
        <v>44899</v>
      </c>
      <c r="AQ301" s="112">
        <f t="shared" si="17"/>
        <v>-28.532440284379714</v>
      </c>
      <c r="AR301" s="113">
        <f t="shared" si="18"/>
        <v>-1018.3186201274641</v>
      </c>
    </row>
    <row r="302" spans="2:45" x14ac:dyDescent="0.25">
      <c r="B302" s="103">
        <f t="shared" si="23"/>
        <v>44895</v>
      </c>
      <c r="AB302" s="4">
        <f t="shared" si="24"/>
        <v>7.6548250573807829E-3</v>
      </c>
      <c r="AC302" s="4">
        <f t="shared" si="20"/>
        <v>1.5023039854540851E-2</v>
      </c>
      <c r="AF302" s="129">
        <f t="shared" si="25"/>
        <v>16.734711211000114</v>
      </c>
      <c r="AG302" s="130">
        <f t="shared" si="19"/>
        <v>36.034277025559334</v>
      </c>
      <c r="AJ302" s="17">
        <f t="shared" si="14"/>
        <v>44.727903460915783</v>
      </c>
      <c r="AK302" s="18">
        <f t="shared" si="15"/>
        <v>48.556617746061661</v>
      </c>
      <c r="AM302" s="17">
        <f t="shared" si="21"/>
        <v>16.526037061539562</v>
      </c>
      <c r="AN302" s="18">
        <f t="shared" si="22"/>
        <v>21.264062831670554</v>
      </c>
      <c r="AP302" s="111">
        <f t="shared" si="16"/>
        <v>44900</v>
      </c>
      <c r="AQ302" s="112">
        <f t="shared" si="17"/>
        <v>-28.201866399376222</v>
      </c>
      <c r="AR302" s="113">
        <f t="shared" si="18"/>
        <v>-1046.5204865268404</v>
      </c>
    </row>
    <row r="303" spans="2:45" x14ac:dyDescent="0.25">
      <c r="B303" s="103">
        <f t="shared" si="23"/>
        <v>44896</v>
      </c>
      <c r="AB303" s="4">
        <f t="shared" si="24"/>
        <v>7.5733716775388468E-3</v>
      </c>
      <c r="AC303" s="4">
        <f t="shared" si="20"/>
        <v>1.496315949338071E-2</v>
      </c>
      <c r="AF303" s="129">
        <f t="shared" si="25"/>
        <v>16.540824587763748</v>
      </c>
      <c r="AG303" s="130">
        <f t="shared" si="19"/>
        <v>35.886169599077007</v>
      </c>
      <c r="AJ303" s="17">
        <f t="shared" si="14"/>
        <v>44.209690624307107</v>
      </c>
      <c r="AK303" s="18">
        <f t="shared" si="15"/>
        <v>48.186798503474073</v>
      </c>
      <c r="AM303" s="17">
        <f t="shared" si="21"/>
        <v>16.334568115291191</v>
      </c>
      <c r="AN303" s="18">
        <f t="shared" si="22"/>
        <v>21.136195801244853</v>
      </c>
      <c r="AP303" s="111">
        <f t="shared" si="16"/>
        <v>44901</v>
      </c>
      <c r="AQ303" s="112">
        <f t="shared" si="17"/>
        <v>-27.875122509015917</v>
      </c>
      <c r="AR303" s="113">
        <f t="shared" si="18"/>
        <v>-1074.3956090358563</v>
      </c>
    </row>
    <row r="304" spans="2:45" x14ac:dyDescent="0.25">
      <c r="B304" s="103">
        <f t="shared" si="23"/>
        <v>44897</v>
      </c>
      <c r="AB304" s="4">
        <f t="shared" si="24"/>
        <v>7.4927850259418971E-3</v>
      </c>
      <c r="AC304" s="4">
        <f t="shared" si="20"/>
        <v>1.4903754591561515E-2</v>
      </c>
      <c r="AF304" s="129">
        <f t="shared" si="25"/>
        <v>16.349184314774831</v>
      </c>
      <c r="AG304" s="130">
        <f t="shared" si="19"/>
        <v>35.739274685816874</v>
      </c>
      <c r="AJ304" s="17">
        <f t="shared" si="14"/>
        <v>43.697481747715479</v>
      </c>
      <c r="AK304" s="18">
        <f t="shared" si="15"/>
        <v>47.822569950934884</v>
      </c>
      <c r="AM304" s="17">
        <f t="shared" si="21"/>
        <v>16.145317508336195</v>
      </c>
      <c r="AN304" s="18">
        <f t="shared" si="22"/>
        <v>21.009857382550333</v>
      </c>
      <c r="AP304" s="111">
        <f t="shared" si="16"/>
        <v>44902</v>
      </c>
      <c r="AQ304" s="112">
        <f t="shared" si="17"/>
        <v>-27.552164239379284</v>
      </c>
      <c r="AR304" s="113">
        <f t="shared" si="18"/>
        <v>-1101.9477732752355</v>
      </c>
    </row>
    <row r="305" spans="2:44" x14ac:dyDescent="0.25">
      <c r="B305" s="103">
        <f t="shared" si="23"/>
        <v>44898</v>
      </c>
      <c r="AB305" s="4">
        <f t="shared" si="24"/>
        <v>7.4130558799173829E-3</v>
      </c>
      <c r="AC305" s="4">
        <f t="shared" si="20"/>
        <v>1.484481950864505E-2</v>
      </c>
      <c r="AF305" s="129">
        <f t="shared" si="25"/>
        <v>16.159764366053089</v>
      </c>
      <c r="AG305" s="130">
        <f t="shared" si="19"/>
        <v>35.593577456730081</v>
      </c>
      <c r="AJ305" s="17">
        <f t="shared" si="14"/>
        <v>43.191207269884728</v>
      </c>
      <c r="AK305" s="18">
        <f t="shared" si="15"/>
        <v>47.463806264806522</v>
      </c>
      <c r="AM305" s="17">
        <f t="shared" si="21"/>
        <v>15.958259539226294</v>
      </c>
      <c r="AN305" s="18">
        <f t="shared" si="22"/>
        <v>20.885020327322003</v>
      </c>
      <c r="AP305" s="111">
        <f t="shared" si="16"/>
        <v>44903</v>
      </c>
      <c r="AQ305" s="112">
        <f t="shared" si="17"/>
        <v>-27.232947730658434</v>
      </c>
      <c r="AR305" s="113">
        <f t="shared" si="18"/>
        <v>-1129.1807210058939</v>
      </c>
    </row>
    <row r="306" spans="2:44" x14ac:dyDescent="0.25">
      <c r="B306" s="103">
        <f t="shared" si="23"/>
        <v>44899</v>
      </c>
      <c r="AB306" s="4">
        <f t="shared" si="24"/>
        <v>7.3341751149292615E-3</v>
      </c>
      <c r="AC306" s="4">
        <f t="shared" si="20"/>
        <v>1.4786348693059382E-2</v>
      </c>
      <c r="AF306" s="129">
        <f t="shared" si="25"/>
        <v>15.972539017152538</v>
      </c>
      <c r="AG306" s="130">
        <f t="shared" si="19"/>
        <v>35.449063323598544</v>
      </c>
      <c r="AJ306" s="17">
        <f t="shared" si="14"/>
        <v>42.690798435488134</v>
      </c>
      <c r="AK306" s="18">
        <f t="shared" si="15"/>
        <v>47.11038536903984</v>
      </c>
      <c r="AM306" s="17">
        <f t="shared" si="21"/>
        <v>15.773368804287502</v>
      </c>
      <c r="AN306" s="18">
        <f t="shared" si="22"/>
        <v>20.761658031088082</v>
      </c>
      <c r="AP306" s="111">
        <f t="shared" si="16"/>
        <v>44904</v>
      </c>
      <c r="AQ306" s="112">
        <f t="shared" si="17"/>
        <v>-26.917429631200633</v>
      </c>
      <c r="AR306" s="113">
        <f t="shared" si="18"/>
        <v>-1156.0981506370945</v>
      </c>
    </row>
    <row r="307" spans="2:44" x14ac:dyDescent="0.25">
      <c r="B307" s="103">
        <f t="shared" si="23"/>
        <v>44900</v>
      </c>
      <c r="AB307" s="4">
        <f t="shared" si="24"/>
        <v>7.2561337035337648E-3</v>
      </c>
      <c r="AC307" s="4">
        <f t="shared" si="20"/>
        <v>1.4728336680355612E-2</v>
      </c>
      <c r="AF307" s="129">
        <f t="shared" si="25"/>
        <v>15.787482841667943</v>
      </c>
      <c r="AG307" s="130">
        <f t="shared" si="19"/>
        <v>35.305717934165713</v>
      </c>
      <c r="AJ307" s="17">
        <f t="shared" si="14"/>
        <v>42.196187285791055</v>
      </c>
      <c r="AK307" s="18">
        <f t="shared" si="15"/>
        <v>46.762188796680491</v>
      </c>
      <c r="AM307" s="17">
        <f t="shared" si="21"/>
        <v>15.590620194170171</v>
      </c>
      <c r="AN307" s="18">
        <f t="shared" si="22"/>
        <v>20.639744514268052</v>
      </c>
      <c r="AP307" s="111">
        <f t="shared" si="16"/>
        <v>44905</v>
      </c>
      <c r="AQ307" s="112">
        <f t="shared" si="17"/>
        <v>-26.605567091620884</v>
      </c>
      <c r="AR307" s="113">
        <f t="shared" si="18"/>
        <v>-1182.7037177287154</v>
      </c>
    </row>
    <row r="308" spans="2:44" x14ac:dyDescent="0.25">
      <c r="B308" s="103">
        <f t="shared" si="23"/>
        <v>44901</v>
      </c>
      <c r="AB308" s="4">
        <f t="shared" si="24"/>
        <v>7.1789227143462401E-3</v>
      </c>
      <c r="AC308" s="4">
        <f t="shared" si="20"/>
        <v>1.4670778091505471E-2</v>
      </c>
      <c r="AF308" s="129">
        <f t="shared" si="25"/>
        <v>15.604570707781752</v>
      </c>
      <c r="AG308" s="130">
        <f t="shared" si="19"/>
        <v>35.163527167385006</v>
      </c>
      <c r="AJ308" s="17">
        <f t="shared" si="14"/>
        <v>41.707306649421668</v>
      </c>
      <c r="AK308" s="18">
        <f t="shared" si="15"/>
        <v>46.419101557471997</v>
      </c>
      <c r="AM308" s="17">
        <f t="shared" si="21"/>
        <v>15.409988890438948</v>
      </c>
      <c r="AN308" s="18">
        <f t="shared" si="22"/>
        <v>20.519254403932813</v>
      </c>
      <c r="AP308" s="111">
        <f t="shared" si="16"/>
        <v>44906</v>
      </c>
      <c r="AQ308" s="112">
        <f t="shared" si="17"/>
        <v>-26.297317758982722</v>
      </c>
      <c r="AR308" s="113">
        <f t="shared" si="18"/>
        <v>-1209.0010354876981</v>
      </c>
    </row>
    <row r="309" spans="2:44" x14ac:dyDescent="0.25">
      <c r="B309" s="103">
        <f t="shared" si="23"/>
        <v>44902</v>
      </c>
      <c r="AB309" s="4">
        <f t="shared" si="24"/>
        <v>7.1025333110190199E-3</v>
      </c>
      <c r="AC309" s="4">
        <f t="shared" si="20"/>
        <v>1.4613667631238701E-2</v>
      </c>
      <c r="AF309" s="129">
        <f t="shared" si="25"/>
        <v>15.42377777485105</v>
      </c>
      <c r="AG309" s="130">
        <f t="shared" si="19"/>
        <v>35.022477128782548</v>
      </c>
      <c r="AJ309" s="17">
        <f t="shared" ref="AJ309:AJ372" si="26">$AJ$242*EXP(-$AK$8*(B309-$B$242))</f>
        <v>41.224090133248694</v>
      </c>
      <c r="AK309" s="18">
        <f t="shared" ref="AK309:AK372" si="27">$AK$242/(1+$AK$19*(B309-$B$242))</f>
        <v>46.081012011244567</v>
      </c>
      <c r="AM309" s="17">
        <f t="shared" si="21"/>
        <v>15.231450362202306</v>
      </c>
      <c r="AN309" s="18">
        <f t="shared" si="22"/>
        <v>20.400162916199974</v>
      </c>
      <c r="AP309" s="111">
        <f t="shared" si="16"/>
        <v>44907</v>
      </c>
      <c r="AQ309" s="112">
        <f t="shared" si="17"/>
        <v>-25.992639771046388</v>
      </c>
      <c r="AR309" s="113">
        <f t="shared" si="18"/>
        <v>-1234.9936752587446</v>
      </c>
    </row>
    <row r="310" spans="2:44" x14ac:dyDescent="0.25">
      <c r="B310" s="103">
        <f t="shared" si="23"/>
        <v>44903</v>
      </c>
      <c r="AB310" s="4">
        <f t="shared" si="24"/>
        <v>7.0269567512301553E-3</v>
      </c>
      <c r="AC310" s="4">
        <f t="shared" si="20"/>
        <v>1.45570000864191E-2</v>
      </c>
      <c r="AF310" s="129">
        <f t="shared" si="25"/>
        <v>15.245079490034016</v>
      </c>
      <c r="AG310" s="130">
        <f t="shared" si="19"/>
        <v>34.882554145931167</v>
      </c>
      <c r="AJ310" s="17">
        <f t="shared" si="26"/>
        <v>40.74647211336476</v>
      </c>
      <c r="AK310" s="18">
        <f t="shared" si="27"/>
        <v>45.747811746796906</v>
      </c>
      <c r="AM310" s="17">
        <f t="shared" si="21"/>
        <v>15.054980362781063</v>
      </c>
      <c r="AN310" s="18">
        <f t="shared" si="22"/>
        <v>20.282445839238708</v>
      </c>
      <c r="AP310" s="111">
        <f t="shared" si="16"/>
        <v>44908</v>
      </c>
      <c r="AQ310" s="112">
        <f t="shared" si="17"/>
        <v>-25.691491750583697</v>
      </c>
      <c r="AR310" s="113">
        <f t="shared" si="18"/>
        <v>-1260.6851670093283</v>
      </c>
    </row>
    <row r="311" spans="2:44" x14ac:dyDescent="0.25">
      <c r="B311" s="103">
        <f t="shared" si="23"/>
        <v>44904</v>
      </c>
      <c r="AB311" s="4">
        <f t="shared" si="24"/>
        <v>6.9521843856828929E-3</v>
      </c>
      <c r="AC311" s="4">
        <f t="shared" si="20"/>
        <v>1.4500770324458219E-2</v>
      </c>
      <c r="AF311" s="129">
        <f t="shared" si="25"/>
        <v>15.068451584955513</v>
      </c>
      <c r="AG311" s="130">
        <f t="shared" si="19"/>
        <v>34.743744764032385</v>
      </c>
      <c r="AJ311" s="17">
        <f t="shared" si="26"/>
        <v>40.27438772617424</v>
      </c>
      <c r="AK311" s="18">
        <f t="shared" si="27"/>
        <v>45.41939546599496</v>
      </c>
      <c r="AM311" s="17">
        <f t="shared" si="21"/>
        <v>14.880554926415554</v>
      </c>
      <c r="AN311" s="18">
        <f t="shared" si="22"/>
        <v>20.166079516859586</v>
      </c>
      <c r="AP311" s="111">
        <f t="shared" si="16"/>
        <v>44909</v>
      </c>
      <c r="AQ311" s="112">
        <f t="shared" si="17"/>
        <v>-25.393832799758684</v>
      </c>
      <c r="AR311" s="113">
        <f t="shared" si="18"/>
        <v>-1286.078999809087</v>
      </c>
    </row>
    <row r="312" spans="2:44" x14ac:dyDescent="0.25">
      <c r="B312" s="103">
        <f t="shared" si="23"/>
        <v>44905</v>
      </c>
      <c r="AB312" s="4">
        <f t="shared" si="24"/>
        <v>6.8782076571158295E-3</v>
      </c>
      <c r="AC312" s="4">
        <f t="shared" si="20"/>
        <v>1.4444973291765676E-2</v>
      </c>
      <c r="AF312" s="129">
        <f t="shared" si="25"/>
        <v>14.893870072411252</v>
      </c>
      <c r="AG312" s="130">
        <f t="shared" si="19"/>
        <v>34.606035741603499</v>
      </c>
      <c r="AJ312" s="17">
        <f t="shared" si="26"/>
        <v>39.807772859584404</v>
      </c>
      <c r="AK312" s="18">
        <f t="shared" si="27"/>
        <v>45.095660872827303</v>
      </c>
      <c r="AM312" s="17">
        <f t="shared" si="21"/>
        <v>14.708150365010894</v>
      </c>
      <c r="AN312" s="18">
        <f t="shared" si="22"/>
        <v>20.051040832666132</v>
      </c>
      <c r="AP312" s="111">
        <f t="shared" si="16"/>
        <v>44910</v>
      </c>
      <c r="AQ312" s="112">
        <f t="shared" si="17"/>
        <v>-25.099622494573509</v>
      </c>
      <c r="AR312" s="113">
        <f t="shared" si="18"/>
        <v>-1311.1786223036606</v>
      </c>
    </row>
    <row r="313" spans="2:44" x14ac:dyDescent="0.25">
      <c r="B313" s="103">
        <f t="shared" si="23"/>
        <v>44906</v>
      </c>
      <c r="AB313" s="4">
        <f t="shared" si="24"/>
        <v>6.8050180993235714E-3</v>
      </c>
      <c r="AC313" s="4">
        <f t="shared" si="20"/>
        <v>1.4389604012235113E-2</v>
      </c>
      <c r="AF313" s="129">
        <f t="shared" si="25"/>
        <v>14.721311243110216</v>
      </c>
      <c r="AG313" s="130">
        <f t="shared" si="19"/>
        <v>34.469414046266792</v>
      </c>
      <c r="AJ313" s="17">
        <f t="shared" si="26"/>
        <v>39.346564144298533</v>
      </c>
      <c r="AK313" s="18">
        <f t="shared" si="27"/>
        <v>44.776508567171589</v>
      </c>
      <c r="AM313" s="17">
        <f t="shared" si="21"/>
        <v>14.537743264920023</v>
      </c>
      <c r="AN313" s="18">
        <f t="shared" si="22"/>
        <v>19.937307194745745</v>
      </c>
      <c r="AP313" s="111">
        <f t="shared" si="16"/>
        <v>44911</v>
      </c>
      <c r="AQ313" s="112">
        <f t="shared" si="17"/>
        <v>-24.808820879378509</v>
      </c>
      <c r="AR313" s="113">
        <f t="shared" si="18"/>
        <v>-1335.9874431830392</v>
      </c>
    </row>
    <row r="314" spans="2:44" x14ac:dyDescent="0.25">
      <c r="B314" s="103">
        <f t="shared" si="23"/>
        <v>44907</v>
      </c>
      <c r="AB314" s="4">
        <f t="shared" si="24"/>
        <v>6.7326073361878404E-3</v>
      </c>
      <c r="AC314" s="4">
        <f t="shared" si="20"/>
        <v>1.4334657585764837E-2</v>
      </c>
      <c r="AF314" s="129">
        <f t="shared" si="25"/>
        <v>14.550751662454763</v>
      </c>
      <c r="AG314" s="130">
        <f t="shared" si="19"/>
        <v>34.333866850638145</v>
      </c>
      <c r="AJ314" s="17">
        <f t="shared" si="26"/>
        <v>38.890698945210019</v>
      </c>
      <c r="AK314" s="18">
        <f t="shared" si="27"/>
        <v>44.461841943040305</v>
      </c>
      <c r="AM314" s="17">
        <f t="shared" si="21"/>
        <v>14.369310483763936</v>
      </c>
      <c r="AN314" s="18">
        <f t="shared" si="22"/>
        <v>19.824856520878683</v>
      </c>
      <c r="AP314" s="111">
        <f t="shared" si="16"/>
        <v>44912</v>
      </c>
      <c r="AQ314" s="112">
        <f t="shared" si="17"/>
        <v>-24.521388461446083</v>
      </c>
      <c r="AR314" s="113">
        <f t="shared" si="18"/>
        <v>-1360.5088316444853</v>
      </c>
    </row>
    <row r="315" spans="2:44" x14ac:dyDescent="0.25">
      <c r="B315" s="103">
        <f t="shared" si="23"/>
        <v>44908</v>
      </c>
      <c r="AB315" s="4">
        <f t="shared" si="24"/>
        <v>6.660967080718859E-3</v>
      </c>
      <c r="AC315" s="4">
        <f t="shared" si="20"/>
        <v>1.4280129186812224E-2</v>
      </c>
      <c r="AF315" s="129">
        <f t="shared" si="25"/>
        <v>14.382168167358063</v>
      </c>
      <c r="AG315" s="130">
        <f t="shared" si="19"/>
        <v>34.199381528312252</v>
      </c>
      <c r="AJ315" s="17">
        <f t="shared" si="26"/>
        <v>38.440115352896065</v>
      </c>
      <c r="AK315" s="18">
        <f t="shared" si="27"/>
        <v>44.151567091087159</v>
      </c>
      <c r="AM315" s="17">
        <f t="shared" si="21"/>
        <v>14.202829147288845</v>
      </c>
      <c r="AN315" s="18">
        <f t="shared" si="22"/>
        <v>19.713667224244809</v>
      </c>
      <c r="AP315" s="111">
        <f t="shared" si="16"/>
        <v>44913</v>
      </c>
      <c r="AQ315" s="112">
        <f t="shared" si="17"/>
        <v>-24.237286205607219</v>
      </c>
      <c r="AR315" s="113">
        <f t="shared" si="18"/>
        <v>-1384.7461178500926</v>
      </c>
    </row>
    <row r="316" spans="2:44" x14ac:dyDescent="0.25">
      <c r="B316" s="103">
        <f t="shared" si="23"/>
        <v>44909</v>
      </c>
      <c r="AB316" s="4">
        <f t="shared" si="24"/>
        <v>6.5900891341069629E-3</v>
      </c>
      <c r="AC316" s="4">
        <f t="shared" si="20"/>
        <v>1.4226014062981013E-2</v>
      </c>
      <c r="AF316" s="129">
        <f t="shared" si="25"/>
        <v>14.215537863098389</v>
      </c>
      <c r="AG316" s="130">
        <f t="shared" si="19"/>
        <v>34.06594564994181</v>
      </c>
      <c r="AJ316" s="17">
        <f t="shared" si="26"/>
        <v>37.994752175209996</v>
      </c>
      <c r="AK316" s="18">
        <f t="shared" si="27"/>
        <v>43.845592705167171</v>
      </c>
      <c r="AM316" s="17">
        <f t="shared" si="21"/>
        <v>14.038276646259677</v>
      </c>
      <c r="AN316" s="18">
        <f t="shared" si="22"/>
        <v>19.603718199608608</v>
      </c>
      <c r="AP316" s="111">
        <f t="shared" si="16"/>
        <v>44914</v>
      </c>
      <c r="AQ316" s="112">
        <f t="shared" si="17"/>
        <v>-23.956475528950321</v>
      </c>
      <c r="AR316" s="113">
        <f t="shared" si="18"/>
        <v>-1408.7025933790428</v>
      </c>
    </row>
    <row r="317" spans="2:44" x14ac:dyDescent="0.25">
      <c r="B317" s="103">
        <f t="shared" si="23"/>
        <v>44910</v>
      </c>
      <c r="AB317" s="4">
        <f t="shared" si="24"/>
        <v>6.5199653847842973E-3</v>
      </c>
      <c r="AC317" s="4">
        <f t="shared" si="20"/>
        <v>1.4172307533640563E-2</v>
      </c>
      <c r="AF317" s="129">
        <f t="shared" si="25"/>
        <v>14.050838120209892</v>
      </c>
      <c r="AG317" s="130">
        <f t="shared" si="19"/>
        <v>33.933546979408156</v>
      </c>
      <c r="AJ317" s="17">
        <f t="shared" si="26"/>
        <v>37.554548928971009</v>
      </c>
      <c r="AK317" s="18">
        <f t="shared" si="27"/>
        <v>43.54382999275537</v>
      </c>
      <c r="AM317" s="17">
        <f t="shared" si="21"/>
        <v>13.875630633389601</v>
      </c>
      <c r="AN317" s="18">
        <f t="shared" si="22"/>
        <v>19.494988809963996</v>
      </c>
      <c r="AP317" s="111">
        <f t="shared" si="16"/>
        <v>44915</v>
      </c>
      <c r="AQ317" s="112">
        <f t="shared" si="17"/>
        <v>-23.678918295581408</v>
      </c>
      <c r="AR317" s="113">
        <f t="shared" si="18"/>
        <v>-1432.3815116746241</v>
      </c>
    </row>
    <row r="318" spans="2:44" x14ac:dyDescent="0.25">
      <c r="B318" s="103">
        <f t="shared" si="23"/>
        <v>44911</v>
      </c>
      <c r="AB318" s="4">
        <f t="shared" si="24"/>
        <v>6.4505878074964827E-3</v>
      </c>
      <c r="AC318" s="4">
        <f t="shared" si="20"/>
        <v>1.4119004988576296E-2</v>
      </c>
      <c r="AF318" s="129">
        <f t="shared" si="25"/>
        <v>13.888046571409356</v>
      </c>
      <c r="AG318" s="130">
        <f t="shared" si="19"/>
        <v>33.802173470080824</v>
      </c>
      <c r="AJ318" s="17">
        <f t="shared" si="26"/>
        <v>37.119445831750113</v>
      </c>
      <c r="AK318" s="18">
        <f t="shared" si="27"/>
        <v>43.246192589039453</v>
      </c>
      <c r="AM318" s="17">
        <f t="shared" si="21"/>
        <v>13.714869020305134</v>
      </c>
      <c r="AN318" s="18">
        <f t="shared" si="22"/>
        <v>19.387458873621053</v>
      </c>
      <c r="AP318" s="111">
        <f t="shared" si="16"/>
        <v>44916</v>
      </c>
      <c r="AQ318" s="112">
        <f t="shared" si="17"/>
        <v>-23.404576811444979</v>
      </c>
      <c r="AR318" s="113">
        <f t="shared" si="18"/>
        <v>-1455.786088486069</v>
      </c>
    </row>
    <row r="319" spans="2:44" x14ac:dyDescent="0.25">
      <c r="B319" s="103">
        <f t="shared" si="23"/>
        <v>44912</v>
      </c>
      <c r="AB319" s="4">
        <f t="shared" si="24"/>
        <v>6.3819484623841892E-3</v>
      </c>
      <c r="AC319" s="4">
        <f t="shared" si="20"/>
        <v>1.4066101886670472E-2</v>
      </c>
      <c r="AF319" s="129">
        <f t="shared" si="25"/>
        <v>13.727141108558584</v>
      </c>
      <c r="AG319" s="130">
        <f t="shared" si="19"/>
        <v>33.671813261163727</v>
      </c>
      <c r="AJ319" s="17">
        <f t="shared" si="26"/>
        <v>36.689383793751354</v>
      </c>
      <c r="AK319" s="18">
        <f t="shared" si="27"/>
        <v>42.952596474511665</v>
      </c>
      <c r="AM319" s="17">
        <f t="shared" si="21"/>
        <v>13.55596997454639</v>
      </c>
      <c r="AN319" s="18">
        <f t="shared" si="22"/>
        <v>19.28110865171783</v>
      </c>
      <c r="AP319" s="111">
        <f t="shared" si="16"/>
        <v>44917</v>
      </c>
      <c r="AQ319" s="112">
        <f t="shared" si="17"/>
        <v>-23.133413819204964</v>
      </c>
      <c r="AR319" s="113">
        <f t="shared" si="18"/>
        <v>-1478.9195023052739</v>
      </c>
    </row>
    <row r="320" spans="2:44" x14ac:dyDescent="0.25">
      <c r="B320" s="103">
        <f t="shared" si="23"/>
        <v>44913</v>
      </c>
      <c r="AB320" s="4">
        <f t="shared" si="24"/>
        <v>6.3140394940744537E-3</v>
      </c>
      <c r="AC320" s="4">
        <f t="shared" si="20"/>
        <v>1.4013593754612521E-2</v>
      </c>
      <c r="AF320" s="129">
        <f t="shared" si="25"/>
        <v>13.568099879661956</v>
      </c>
      <c r="AG320" s="130">
        <f t="shared" si="19"/>
        <v>33.542454674125494</v>
      </c>
      <c r="AJ320" s="17">
        <f t="shared" si="26"/>
        <v>36.264304409786973</v>
      </c>
      <c r="AK320" s="18">
        <f t="shared" si="27"/>
        <v>42.662959895894943</v>
      </c>
      <c r="AM320" s="17">
        <f t="shared" si="21"/>
        <v>13.398911916602085</v>
      </c>
      <c r="AN320" s="18">
        <f t="shared" si="22"/>
        <v>19.175918836140887</v>
      </c>
      <c r="AP320" s="111">
        <f t="shared" si="16"/>
        <v>44918</v>
      </c>
      <c r="AQ320" s="112">
        <f t="shared" si="17"/>
        <v>-22.865392493184888</v>
      </c>
      <c r="AR320" s="113">
        <f t="shared" si="18"/>
        <v>-1501.7848947984587</v>
      </c>
    </row>
    <row r="321" spans="2:45" x14ac:dyDescent="0.25">
      <c r="B321" s="103">
        <f t="shared" si="23"/>
        <v>44914</v>
      </c>
      <c r="AB321" s="4">
        <f t="shared" si="24"/>
        <v>6.2468531307816747E-3</v>
      </c>
      <c r="AC321" s="4">
        <f t="shared" si="20"/>
        <v>1.3961476185638125E-2</v>
      </c>
      <c r="AF321" s="129">
        <f t="shared" si="25"/>
        <v>13.410901285898815</v>
      </c>
      <c r="AG321" s="130">
        <f t="shared" si="19"/>
        <v>33.41408620921176</v>
      </c>
      <c r="AJ321" s="17">
        <f t="shared" si="26"/>
        <v>35.844149951345663</v>
      </c>
      <c r="AK321" s="18">
        <f t="shared" si="27"/>
        <v>42.377203290246761</v>
      </c>
      <c r="AM321" s="17">
        <f t="shared" si="21"/>
        <v>13.243673516978918</v>
      </c>
      <c r="AN321" s="18">
        <f t="shared" si="22"/>
        <v>19.071870537839125</v>
      </c>
      <c r="AP321" s="111">
        <f t="shared" si="16"/>
        <v>44919</v>
      </c>
      <c r="AQ321" s="112">
        <f t="shared" si="17"/>
        <v>-22.600476434366747</v>
      </c>
      <c r="AR321" s="113">
        <f t="shared" si="18"/>
        <v>-1524.3853712328255</v>
      </c>
    </row>
    <row r="322" spans="2:45" x14ac:dyDescent="0.25">
      <c r="B322" s="103">
        <f t="shared" si="23"/>
        <v>44915</v>
      </c>
      <c r="AB322" s="4">
        <f t="shared" si="24"/>
        <v>6.1803816834181914E-3</v>
      </c>
      <c r="AC322" s="4">
        <f t="shared" si="20"/>
        <v>1.3909744838296366E-2</v>
      </c>
      <c r="AF322" s="129">
        <f t="shared" si="25"/>
        <v>13.25552397869019</v>
      </c>
      <c r="AG322" s="130">
        <f t="shared" si="19"/>
        <v>33.286696542037319</v>
      </c>
      <c r="AJ322" s="17">
        <f t="shared" si="26"/>
        <v>35.428863358752636</v>
      </c>
      <c r="AK322" s="18">
        <f t="shared" si="27"/>
        <v>42.095249212092909</v>
      </c>
      <c r="AM322" s="17">
        <f t="shared" si="21"/>
        <v>13.090233693304864</v>
      </c>
      <c r="AN322" s="18">
        <f t="shared" si="22"/>
        <v>18.968945275515999</v>
      </c>
      <c r="AP322" s="111">
        <f t="shared" si="16"/>
        <v>44920</v>
      </c>
      <c r="AQ322" s="112">
        <f t="shared" si="17"/>
        <v>-22.338629665447773</v>
      </c>
      <c r="AR322" s="113">
        <f t="shared" si="18"/>
        <v>-1546.7240008982733</v>
      </c>
    </row>
    <row r="323" spans="2:45" x14ac:dyDescent="0.25">
      <c r="B323" s="103">
        <f t="shared" si="23"/>
        <v>44916</v>
      </c>
      <c r="AB323" s="4">
        <f t="shared" si="24"/>
        <v>6.1146175447143007E-3</v>
      </c>
      <c r="AC323" s="4">
        <f t="shared" si="20"/>
        <v>1.3858395435244161E-2</v>
      </c>
      <c r="AF323" s="129">
        <f t="shared" si="25"/>
        <v>13.101946856799515</v>
      </c>
      <c r="AG323" s="130">
        <f t="shared" si="19"/>
        <v>33.160274520255861</v>
      </c>
      <c r="AJ323" s="17">
        <f t="shared" si="26"/>
        <v>35.018388233420566</v>
      </c>
      <c r="AK323" s="18">
        <f t="shared" si="27"/>
        <v>41.817022263450831</v>
      </c>
      <c r="AM323" s="17">
        <f t="shared" si="21"/>
        <v>12.938571607466088</v>
      </c>
      <c r="AN323" s="18">
        <f t="shared" si="22"/>
        <v>18.867124964685935</v>
      </c>
      <c r="AP323" s="111">
        <f t="shared" si="16"/>
        <v>44921</v>
      </c>
      <c r="AQ323" s="112">
        <f t="shared" si="17"/>
        <v>-22.079816625954479</v>
      </c>
      <c r="AR323" s="113">
        <f t="shared" si="18"/>
        <v>-1568.8038175242277</v>
      </c>
    </row>
    <row r="324" spans="2:45" x14ac:dyDescent="0.25">
      <c r="B324" s="103">
        <f t="shared" si="23"/>
        <v>44917</v>
      </c>
      <c r="AB324" s="4">
        <f t="shared" si="24"/>
        <v>6.0495531883476492E-3</v>
      </c>
      <c r="AC324" s="4">
        <f t="shared" si="20"/>
        <v>1.3807423762067315E-2</v>
      </c>
      <c r="AF324" s="129">
        <f t="shared" si="25"/>
        <v>12.950149063466965</v>
      </c>
      <c r="AG324" s="130">
        <f t="shared" si="19"/>
        <v>33.034809160305343</v>
      </c>
      <c r="AJ324" s="17">
        <f t="shared" si="26"/>
        <v>34.612668830190273</v>
      </c>
      <c r="AK324" s="18">
        <f t="shared" si="27"/>
        <v>41.542449026609837</v>
      </c>
      <c r="AM324" s="17">
        <f t="shared" si="21"/>
        <v>12.788666662776954</v>
      </c>
      <c r="AN324" s="18">
        <f t="shared" si="22"/>
        <v>18.766391907081299</v>
      </c>
      <c r="AP324" s="111">
        <f t="shared" si="16"/>
        <v>44922</v>
      </c>
      <c r="AQ324" s="112">
        <f t="shared" si="17"/>
        <v>-21.824002167413319</v>
      </c>
      <c r="AR324" s="113">
        <f t="shared" si="18"/>
        <v>-1590.627819691641</v>
      </c>
    </row>
    <row r="325" spans="2:45" x14ac:dyDescent="0.25">
      <c r="B325" s="103">
        <f t="shared" si="23"/>
        <v>44918</v>
      </c>
      <c r="AB325" s="4">
        <f t="shared" si="24"/>
        <v>5.9851811680819008E-3</v>
      </c>
      <c r="AC325" s="4">
        <f t="shared" si="20"/>
        <v>1.3756825666127478E-2</v>
      </c>
      <c r="AF325" s="129">
        <f t="shared" si="25"/>
        <v>12.800109983576968</v>
      </c>
      <c r="AG325" s="130">
        <f t="shared" si="19"/>
        <v>32.91028964422695</v>
      </c>
      <c r="AJ325" s="17">
        <f t="shared" si="26"/>
        <v>34.211650049760216</v>
      </c>
      <c r="AK325" s="18">
        <f t="shared" si="27"/>
        <v>41.271457999542228</v>
      </c>
      <c r="AM325" s="17">
        <f t="shared" si="21"/>
        <v>12.640498501182895</v>
      </c>
      <c r="AN325" s="18">
        <f t="shared" si="22"/>
        <v>18.666728780396905</v>
      </c>
      <c r="AP325" s="111">
        <f t="shared" si="16"/>
        <v>44923</v>
      </c>
      <c r="AQ325" s="112">
        <f t="shared" si="17"/>
        <v>-21.571151548577319</v>
      </c>
      <c r="AR325" s="113">
        <f t="shared" si="18"/>
        <v>-1612.1989712402183</v>
      </c>
    </row>
    <row r="326" spans="2:45" x14ac:dyDescent="0.25">
      <c r="B326" s="103">
        <f t="shared" si="23"/>
        <v>44919</v>
      </c>
      <c r="AB326" s="4">
        <f t="shared" si="24"/>
        <v>5.9214941169145417E-3</v>
      </c>
      <c r="AC326" s="4">
        <f t="shared" si="20"/>
        <v>1.3706597055434373E-2</v>
      </c>
      <c r="AF326" s="129">
        <f t="shared" si="25"/>
        <v>12.651809240858533</v>
      </c>
      <c r="AG326" s="130">
        <f t="shared" si="19"/>
        <v>32.786705316555761</v>
      </c>
      <c r="AJ326" s="17">
        <f t="shared" si="26"/>
        <v>33.815277431203626</v>
      </c>
      <c r="AK326" s="18">
        <f t="shared" si="27"/>
        <v>41.00397953382604</v>
      </c>
      <c r="AM326" s="17">
        <f t="shared" si="21"/>
        <v>12.494047000495641</v>
      </c>
      <c r="AN326" s="18">
        <f t="shared" si="22"/>
        <v>18.568118628359588</v>
      </c>
      <c r="AP326" s="111">
        <f t="shared" si="16"/>
        <v>44924</v>
      </c>
      <c r="AQ326" s="112">
        <f t="shared" si="17"/>
        <v>-21.321230430707985</v>
      </c>
      <c r="AR326" s="113">
        <f t="shared" si="18"/>
        <v>-1633.5202016709263</v>
      </c>
    </row>
    <row r="327" spans="2:45" x14ac:dyDescent="0.25">
      <c r="B327" s="103">
        <f t="shared" si="23"/>
        <v>44920</v>
      </c>
      <c r="AB327" s="4">
        <f t="shared" si="24"/>
        <v>5.8584847462337854E-3</v>
      </c>
      <c r="AC327" s="4">
        <f t="shared" si="20"/>
        <v>1.3656733897542656E-2</v>
      </c>
      <c r="AF327" s="129">
        <f t="shared" si="25"/>
        <v>12.505226695118013</v>
      </c>
      <c r="AG327" s="130">
        <f t="shared" si="19"/>
        <v>32.664045681281173</v>
      </c>
      <c r="AJ327" s="17">
        <f t="shared" si="26"/>
        <v>33.423497144572352</v>
      </c>
      <c r="AK327" s="18">
        <f t="shared" si="27"/>
        <v>40.739945774966102</v>
      </c>
      <c r="AM327" s="17">
        <f t="shared" si="21"/>
        <v>12.349292271660506</v>
      </c>
      <c r="AN327" s="18">
        <f t="shared" si="22"/>
        <v>18.470544851110905</v>
      </c>
      <c r="AP327" s="111">
        <f t="shared" si="16"/>
        <v>44925</v>
      </c>
      <c r="AQ327" s="112">
        <f t="shared" si="17"/>
        <v>-21.074204872911846</v>
      </c>
      <c r="AR327" s="113">
        <f t="shared" si="18"/>
        <v>-1654.5944065438382</v>
      </c>
    </row>
    <row r="328" spans="2:45" x14ac:dyDescent="0.25">
      <c r="B328" s="103">
        <f t="shared" si="23"/>
        <v>44921</v>
      </c>
      <c r="AB328" s="4">
        <f t="shared" si="24"/>
        <v>5.7961458449844279E-3</v>
      </c>
      <c r="AC328" s="4">
        <f t="shared" si="20"/>
        <v>1.3607232218472723E-2</v>
      </c>
      <c r="AF328" s="129">
        <f t="shared" si="25"/>
        <v>12.360342439503967</v>
      </c>
      <c r="AG328" s="130">
        <f t="shared" si="19"/>
        <v>32.542300398875298</v>
      </c>
      <c r="AJ328" s="17">
        <f t="shared" si="26"/>
        <v>33.036255983586436</v>
      </c>
      <c r="AK328" s="18">
        <f t="shared" si="27"/>
        <v>40.47929060500617</v>
      </c>
      <c r="AM328" s="17">
        <f t="shared" si="21"/>
        <v>12.206214656055318</v>
      </c>
      <c r="AN328" s="18">
        <f t="shared" si="22"/>
        <v>18.373991195891417</v>
      </c>
      <c r="AP328" s="111">
        <f t="shared" si="16"/>
        <v>44926</v>
      </c>
      <c r="AQ328" s="112">
        <f t="shared" si="17"/>
        <v>-20.83004132753112</v>
      </c>
      <c r="AR328" s="113">
        <f t="shared" si="18"/>
        <v>-1675.4244478713692</v>
      </c>
      <c r="AS328" s="110">
        <f>AVERAGE(AQ298:AQ328)</f>
        <v>-24.943806732655322</v>
      </c>
    </row>
    <row r="329" spans="2:45" x14ac:dyDescent="0.25">
      <c r="B329" s="103">
        <f t="shared" si="23"/>
        <v>44922</v>
      </c>
      <c r="AB329" s="4">
        <f t="shared" si="24"/>
        <v>5.734470278842576E-3</v>
      </c>
      <c r="AC329" s="4">
        <f t="shared" si="20"/>
        <v>1.3558088101654958E-2</v>
      </c>
      <c r="AF329" s="129">
        <f t="shared" si="25"/>
        <v>12.217136797803654</v>
      </c>
      <c r="AG329" s="130">
        <f t="shared" si="19"/>
        <v>32.42145928338762</v>
      </c>
      <c r="AJ329" s="17">
        <f t="shared" si="26"/>
        <v>32.653501358408349</v>
      </c>
      <c r="AK329" s="18">
        <f t="shared" si="27"/>
        <v>40.221949587329902</v>
      </c>
      <c r="AM329" s="17">
        <f t="shared" si="21"/>
        <v>12.064794722820665</v>
      </c>
      <c r="AN329" s="18">
        <f t="shared" si="22"/>
        <v>18.278441748015691</v>
      </c>
      <c r="AP329" s="111">
        <f t="shared" si="16"/>
        <v>44927</v>
      </c>
      <c r="AQ329" s="112">
        <f t="shared" si="17"/>
        <v>-20.588706635587684</v>
      </c>
      <c r="AR329" s="113">
        <f t="shared" si="18"/>
        <v>-1696.0131545069569</v>
      </c>
    </row>
    <row r="330" spans="2:45" x14ac:dyDescent="0.25">
      <c r="B330" s="103">
        <f t="shared" si="23"/>
        <v>44923</v>
      </c>
      <c r="AB330" s="4">
        <f t="shared" si="24"/>
        <v>5.6734509893991807E-3</v>
      </c>
      <c r="AC330" s="4">
        <f t="shared" si="20"/>
        <v>1.3509297686896725E-2</v>
      </c>
      <c r="AF330" s="129">
        <f t="shared" si="25"/>
        <v>12.075590321770898</v>
      </c>
      <c r="AG330" s="130">
        <f t="shared" si="19"/>
        <v>32.30151229960407</v>
      </c>
      <c r="AJ330" s="17">
        <f t="shared" si="26"/>
        <v>32.275181288500924</v>
      </c>
      <c r="AK330" s="18">
        <f t="shared" si="27"/>
        <v>39.967859913554243</v>
      </c>
      <c r="AM330" s="17">
        <f t="shared" si="21"/>
        <v>11.925013266221034</v>
      </c>
      <c r="AN330" s="18">
        <f t="shared" si="22"/>
        <v>18.183880922127425</v>
      </c>
      <c r="AP330" s="111">
        <f t="shared" si="16"/>
        <v>44928</v>
      </c>
      <c r="AQ330" s="112">
        <f t="shared" si="17"/>
        <v>-20.350168022279888</v>
      </c>
      <c r="AR330" s="113">
        <f t="shared" si="18"/>
        <v>-1716.3633225292367</v>
      </c>
    </row>
    <row r="331" spans="2:45" x14ac:dyDescent="0.25">
      <c r="B331" s="103">
        <f t="shared" si="23"/>
        <v>44924</v>
      </c>
      <c r="AB331" s="4">
        <f t="shared" si="24"/>
        <v>5.613080993352235E-3</v>
      </c>
      <c r="AC331" s="4">
        <f t="shared" si="20"/>
        <v>1.3460857169371636E-2</v>
      </c>
      <c r="AF331" s="129">
        <f t="shared" si="25"/>
        <v>11.935683788484862</v>
      </c>
      <c r="AG331" s="130">
        <f t="shared" si="19"/>
        <v>32.182449560269006</v>
      </c>
      <c r="AJ331" s="17">
        <f t="shared" si="26"/>
        <v>31.901244395568121</v>
      </c>
      <c r="AK331" s="18">
        <f t="shared" si="27"/>
        <v>39.716960352422902</v>
      </c>
      <c r="AM331" s="17">
        <f t="shared" si="21"/>
        <v>11.786851303036592</v>
      </c>
      <c r="AN331" s="18">
        <f t="shared" si="22"/>
        <v>18.090293453724602</v>
      </c>
      <c r="AP331" s="111">
        <f t="shared" si="16"/>
        <v>44929</v>
      </c>
      <c r="AQ331" s="112">
        <f t="shared" si="17"/>
        <v>-20.114393092531529</v>
      </c>
      <c r="AR331" s="113">
        <f t="shared" si="18"/>
        <v>-1736.4777156217683</v>
      </c>
    </row>
    <row r="332" spans="2:45" x14ac:dyDescent="0.25">
      <c r="B332" s="103">
        <f t="shared" si="23"/>
        <v>44925</v>
      </c>
      <c r="AB332" s="4">
        <f t="shared" si="24"/>
        <v>5.5533533817075705E-3</v>
      </c>
      <c r="AC332" s="4">
        <f t="shared" si="20"/>
        <v>1.3412762798630429E-2</v>
      </c>
      <c r="AF332" s="129">
        <f t="shared" si="25"/>
        <v>11.797398197739485</v>
      </c>
      <c r="AG332" s="130">
        <f t="shared" si="19"/>
        <v>32.064261323368335</v>
      </c>
      <c r="AJ332" s="17">
        <f t="shared" si="26"/>
        <v>31.531639896577467</v>
      </c>
      <c r="AK332" s="18">
        <f t="shared" si="27"/>
        <v>39.46919120061289</v>
      </c>
      <c r="AM332" s="17">
        <f t="shared" si="21"/>
        <v>11.650290069985086</v>
      </c>
      <c r="AN332" s="18">
        <f t="shared" si="22"/>
        <v>17.997664390945019</v>
      </c>
      <c r="AP332" s="111">
        <f t="shared" si="16"/>
        <v>44930</v>
      </c>
      <c r="AQ332" s="112">
        <f t="shared" si="17"/>
        <v>-19.88134982659238</v>
      </c>
      <c r="AR332" s="113">
        <f t="shared" si="18"/>
        <v>-1756.3590654483608</v>
      </c>
    </row>
    <row r="333" spans="2:45" x14ac:dyDescent="0.25">
      <c r="B333" s="103">
        <f t="shared" si="23"/>
        <v>44926</v>
      </c>
      <c r="AB333" s="4">
        <f t="shared" si="24"/>
        <v>5.4942613189881773E-3</v>
      </c>
      <c r="AC333" s="4">
        <f t="shared" si="20"/>
        <v>1.3365010877633025E-2</v>
      </c>
      <c r="AF333" s="129">
        <f t="shared" si="25"/>
        <v>11.660714769463109</v>
      </c>
      <c r="AG333" s="130">
        <f t="shared" si="19"/>
        <v>31.946937989472328</v>
      </c>
      <c r="AJ333" s="17">
        <f t="shared" si="26"/>
        <v>31.16631759686344</v>
      </c>
      <c r="AK333" s="18">
        <f t="shared" si="27"/>
        <v>39.224494235370891</v>
      </c>
      <c r="AM333" s="17">
        <f t="shared" si="21"/>
        <v>11.515311021173725</v>
      </c>
      <c r="AN333" s="18">
        <f t="shared" si="22"/>
        <v>17.905979086602912</v>
      </c>
      <c r="AP333" s="111">
        <f t="shared" si="16"/>
        <v>44931</v>
      </c>
      <c r="AQ333" s="112">
        <f t="shared" si="17"/>
        <v>-19.651006575689713</v>
      </c>
      <c r="AR333" s="113">
        <f t="shared" si="18"/>
        <v>-1776.0100720240505</v>
      </c>
    </row>
    <row r="334" spans="2:45" x14ac:dyDescent="0.25">
      <c r="B334" s="103">
        <f t="shared" si="23"/>
        <v>44927</v>
      </c>
      <c r="AB334" s="4">
        <f t="shared" si="24"/>
        <v>5.4357980424519078E-3</v>
      </c>
      <c r="AC334" s="4">
        <f t="shared" si="20"/>
        <v>1.3317597761801168E-2</v>
      </c>
      <c r="AF334" s="129">
        <f t="shared" si="25"/>
        <v>11.525614941168042</v>
      </c>
      <c r="AG334" s="130">
        <f t="shared" si="19"/>
        <v>31.830470099136548</v>
      </c>
      <c r="AJ334" s="17">
        <f t="shared" si="26"/>
        <v>30.805227883310678</v>
      </c>
      <c r="AK334" s="18">
        <f t="shared" si="27"/>
        <v>38.982812668900657</v>
      </c>
      <c r="AM334" s="17">
        <f t="shared" si="21"/>
        <v>11.381895825580484</v>
      </c>
      <c r="AN334" s="18">
        <f t="shared" si="22"/>
        <v>17.815223190467719</v>
      </c>
      <c r="AP334" s="111">
        <f t="shared" si="16"/>
        <v>44932</v>
      </c>
      <c r="AQ334" s="112">
        <f t="shared" si="17"/>
        <v>-19.423332057730192</v>
      </c>
      <c r="AR334" s="113">
        <f t="shared" si="18"/>
        <v>-1795.4334040817807</v>
      </c>
    </row>
    <row r="335" spans="2:45" x14ac:dyDescent="0.25">
      <c r="B335" s="103">
        <f t="shared" si="23"/>
        <v>44928</v>
      </c>
      <c r="AB335" s="4">
        <f t="shared" si="24"/>
        <v>5.3779568613175344E-3</v>
      </c>
      <c r="AC335" s="4">
        <f t="shared" si="20"/>
        <v>1.3270519858091143E-2</v>
      </c>
      <c r="AF335" s="129">
        <f t="shared" si="25"/>
        <v>11.39208036542963</v>
      </c>
      <c r="AG335" s="130">
        <f t="shared" si="19"/>
        <v>31.714848330359416</v>
      </c>
      <c r="AJ335" s="17">
        <f t="shared" si="26"/>
        <v>30.448321717616228</v>
      </c>
      <c r="AK335" s="18">
        <f t="shared" si="27"/>
        <v>38.744091104426296</v>
      </c>
      <c r="AM335" s="17">
        <f t="shared" si="21"/>
        <v>11.250026364564667</v>
      </c>
      <c r="AN335" s="18">
        <f t="shared" si="22"/>
        <v>17.72538264177652</v>
      </c>
      <c r="AP335" s="111">
        <f t="shared" si="16"/>
        <v>44933</v>
      </c>
      <c r="AQ335" s="112">
        <f t="shared" si="17"/>
        <v>-19.198295353051563</v>
      </c>
      <c r="AR335" s="113">
        <f t="shared" si="18"/>
        <v>-1814.6316994348324</v>
      </c>
    </row>
    <row r="336" spans="2:45" x14ac:dyDescent="0.25">
      <c r="B336" s="103">
        <f t="shared" si="23"/>
        <v>44929</v>
      </c>
      <c r="AB336" s="4">
        <f t="shared" si="24"/>
        <v>5.3207311559990214E-3</v>
      </c>
      <c r="AC336" s="4">
        <f t="shared" si="20"/>
        <v>1.3223773624086122E-2</v>
      </c>
      <c r="AF336" s="129">
        <f t="shared" si="25"/>
        <v>11.260092907394581</v>
      </c>
      <c r="AG336" s="130">
        <f t="shared" si="19"/>
        <v>31.600063496094986</v>
      </c>
      <c r="AJ336" s="17">
        <f t="shared" si="26"/>
        <v>30.095550629629795</v>
      </c>
      <c r="AK336" s="18">
        <f t="shared" si="27"/>
        <v>38.508275493860111</v>
      </c>
      <c r="AM336" s="17">
        <f t="shared" si="21"/>
        <v>11.119684729406254</v>
      </c>
      <c r="AN336" s="18">
        <f t="shared" si="22"/>
        <v>17.636443661971828</v>
      </c>
      <c r="AP336" s="111">
        <f t="shared" ref="AP336:AP399" si="28">AP335+$C$212</f>
        <v>44934</v>
      </c>
      <c r="AQ336" s="112">
        <f t="shared" ref="AQ336:AQ399" si="29">AM336-AJ336</f>
        <v>-18.975865900223539</v>
      </c>
      <c r="AR336" s="113">
        <f t="shared" si="18"/>
        <v>-1833.6075653350558</v>
      </c>
    </row>
    <row r="337" spans="2:44" x14ac:dyDescent="0.25">
      <c r="B337" s="103">
        <f t="shared" si="23"/>
        <v>44930</v>
      </c>
      <c r="AB337" s="4">
        <f t="shared" si="24"/>
        <v>5.2641143773479475E-3</v>
      </c>
      <c r="AC337" s="4">
        <f t="shared" si="20"/>
        <v>1.3177355567107607E-2</v>
      </c>
      <c r="AF337" s="129">
        <f t="shared" si="25"/>
        <v>11.129634642318125</v>
      </c>
      <c r="AG337" s="130">
        <f t="shared" si="19"/>
        <v>31.486106541819559</v>
      </c>
      <c r="AJ337" s="17">
        <f t="shared" si="26"/>
        <v>29.746866710771211</v>
      </c>
      <c r="AK337" s="18">
        <f t="shared" si="27"/>
        <v>38.275313097007</v>
      </c>
      <c r="AM337" s="17">
        <f t="shared" si="21"/>
        <v>10.990853218873793</v>
      </c>
      <c r="AN337" s="18">
        <f t="shared" si="22"/>
        <v>17.548392747657001</v>
      </c>
      <c r="AP337" s="111">
        <f t="shared" si="28"/>
        <v>44935</v>
      </c>
      <c r="AQ337" s="112">
        <f t="shared" si="29"/>
        <v>-18.75601349189742</v>
      </c>
      <c r="AR337" s="113">
        <f t="shared" ref="AR337:AR400" si="30">AQ337+AR336</f>
        <v>-1852.3635788269532</v>
      </c>
    </row>
    <row r="338" spans="2:44" x14ac:dyDescent="0.25">
      <c r="B338" s="103">
        <f t="shared" si="23"/>
        <v>44931</v>
      </c>
      <c r="AB338" s="4">
        <f t="shared" si="24"/>
        <v>5.2081000459040022E-3</v>
      </c>
      <c r="AC338" s="4">
        <f t="shared" si="20"/>
        <v>1.3131262243345529E-2</v>
      </c>
      <c r="AF338" s="129">
        <f t="shared" si="25"/>
        <v>11.000687853129728</v>
      </c>
      <c r="AG338" s="130">
        <f t="shared" si="19"/>
        <v>31.372968543150726</v>
      </c>
      <c r="AJ338" s="17">
        <f t="shared" si="26"/>
        <v>29.402222607524141</v>
      </c>
      <c r="AK338" s="18">
        <f t="shared" si="27"/>
        <v>38.045152442240735</v>
      </c>
      <c r="AM338" s="17">
        <f t="shared" si="21"/>
        <v>10.863514336820467</v>
      </c>
      <c r="AN338" s="18">
        <f t="shared" si="22"/>
        <v>17.461216663761544</v>
      </c>
      <c r="AP338" s="111">
        <f t="shared" si="28"/>
        <v>44936</v>
      </c>
      <c r="AQ338" s="112">
        <f t="shared" si="29"/>
        <v>-18.538708270703673</v>
      </c>
      <c r="AR338" s="113">
        <f t="shared" si="30"/>
        <v>-1870.9022870976569</v>
      </c>
    </row>
    <row r="339" spans="2:44" x14ac:dyDescent="0.25">
      <c r="B339" s="103">
        <f t="shared" si="23"/>
        <v>44932</v>
      </c>
      <c r="AB339" s="4">
        <f t="shared" si="24"/>
        <v>5.1526817511534529E-3</v>
      </c>
      <c r="AC339" s="4">
        <f t="shared" si="20"/>
        <v>1.3085490257006536E-2</v>
      </c>
      <c r="AF339" s="129">
        <f t="shared" si="25"/>
        <v>10.873235028026972</v>
      </c>
      <c r="AG339" s="130">
        <f t="shared" ref="AG339:AG402" si="31">$AG$15/(1+$AG$19*(B339-$AE$15))</f>
        <v>31.260640703517584</v>
      </c>
      <c r="AJ339" s="17">
        <f t="shared" si="26"/>
        <v>29.061571515005149</v>
      </c>
      <c r="AK339" s="18">
        <f t="shared" si="27"/>
        <v>37.817743288590599</v>
      </c>
      <c r="AM339" s="17">
        <f t="shared" si="21"/>
        <v>10.737650789807981</v>
      </c>
      <c r="AN339" s="18">
        <f t="shared" si="22"/>
        <v>17.374902436909199</v>
      </c>
      <c r="AP339" s="111">
        <f t="shared" si="28"/>
        <v>44937</v>
      </c>
      <c r="AQ339" s="112">
        <f t="shared" si="29"/>
        <v>-18.323920725197169</v>
      </c>
      <c r="AR339" s="113">
        <f t="shared" si="30"/>
        <v>-1889.2262078228541</v>
      </c>
    </row>
    <row r="340" spans="2:44" x14ac:dyDescent="0.25">
      <c r="B340" s="103">
        <f t="shared" si="23"/>
        <v>44933</v>
      </c>
      <c r="AB340" s="4">
        <f t="shared" si="24"/>
        <v>5.0978531507954797E-3</v>
      </c>
      <c r="AC340" s="4">
        <f t="shared" ref="AC340:AC403" si="32">$AC$15/(1+$AC$19*(B340-$AA$15))</f>
        <v>1.3040036259480031E-2</v>
      </c>
      <c r="AF340" s="129">
        <f t="shared" si="25"/>
        <v>10.747258858097378</v>
      </c>
      <c r="AG340" s="130">
        <f t="shared" si="31"/>
        <v>31.149114351880822</v>
      </c>
      <c r="AJ340" s="17">
        <f t="shared" si="26"/>
        <v>28.724867170607329</v>
      </c>
      <c r="AK340" s="18">
        <f t="shared" si="27"/>
        <v>37.593036589179611</v>
      </c>
      <c r="AM340" s="17">
        <f t="shared" ref="AM340:AM403" si="33">$AL$207*EXP(-$AK$8*(B345-$B$212))</f>
        <v>10.613245484758037</v>
      </c>
      <c r="AN340" s="18">
        <f t="shared" ref="AN340:AN403" si="34">$AM$207/(1+$AK$19*(B345-$B$212))</f>
        <v>17.289437348981703</v>
      </c>
      <c r="AP340" s="111">
        <f t="shared" si="28"/>
        <v>44938</v>
      </c>
      <c r="AQ340" s="112">
        <f t="shared" si="29"/>
        <v>-18.111621685849293</v>
      </c>
      <c r="AR340" s="113">
        <f t="shared" si="30"/>
        <v>-1907.3378295087034</v>
      </c>
    </row>
    <row r="341" spans="2:44" x14ac:dyDescent="0.25">
      <c r="B341" s="103">
        <f t="shared" si="23"/>
        <v>44934</v>
      </c>
      <c r="AB341" s="4">
        <f t="shared" si="24"/>
        <v>5.0436079700163583E-3</v>
      </c>
      <c r="AC341" s="4">
        <f t="shared" si="32"/>
        <v>1.2994896948521543E-2</v>
      </c>
      <c r="AF341" s="129">
        <f t="shared" si="25"/>
        <v>10.622742234967724</v>
      </c>
      <c r="AG341" s="130">
        <f t="shared" si="31"/>
        <v>31.038380940501433</v>
      </c>
      <c r="AJ341" s="17">
        <f t="shared" si="26"/>
        <v>28.392063847717502</v>
      </c>
      <c r="AK341" s="18">
        <f t="shared" si="27"/>
        <v>37.370984455958549</v>
      </c>
      <c r="AM341" s="17">
        <f t="shared" si="33"/>
        <v>10.490281526630943</v>
      </c>
      <c r="AN341" s="18">
        <f t="shared" si="34"/>
        <v>17.204808930871618</v>
      </c>
      <c r="AP341" s="111">
        <f t="shared" si="28"/>
        <v>44939</v>
      </c>
      <c r="AQ341" s="112">
        <f t="shared" si="29"/>
        <v>-17.901782321086557</v>
      </c>
      <c r="AR341" s="113">
        <f t="shared" si="30"/>
        <v>-1925.23961182979</v>
      </c>
    </row>
    <row r="342" spans="2:44" x14ac:dyDescent="0.25">
      <c r="B342" s="103">
        <f t="shared" ref="B342:B405" si="35">B341+$C$212</f>
        <v>44935</v>
      </c>
      <c r="AB342" s="4">
        <f t="shared" ref="AB342:AB405" si="36">$AC$4*EXP(-$AC$8*(B342-$AA$4))</f>
        <v>4.9899400007713335E-3</v>
      </c>
      <c r="AC342" s="4">
        <f t="shared" si="32"/>
        <v>1.2950069067452986E-2</v>
      </c>
      <c r="AF342" s="129">
        <f t="shared" si="25"/>
        <v>10.499668248480619</v>
      </c>
      <c r="AG342" s="130">
        <f t="shared" si="31"/>
        <v>30.928432042756821</v>
      </c>
      <c r="AJ342" s="17">
        <f t="shared" si="26"/>
        <v>28.063116349506309</v>
      </c>
      <c r="AK342" s="18">
        <f t="shared" si="27"/>
        <v>37.151540125682494</v>
      </c>
      <c r="AM342" s="17">
        <f t="shared" si="33"/>
        <v>10.368742216131196</v>
      </c>
      <c r="AN342" s="18">
        <f t="shared" si="34"/>
        <v>17.121004956417707</v>
      </c>
      <c r="AP342" s="111">
        <f t="shared" si="28"/>
        <v>44940</v>
      </c>
      <c r="AQ342" s="112">
        <f t="shared" si="29"/>
        <v>-17.694374133375113</v>
      </c>
      <c r="AR342" s="113">
        <f t="shared" si="30"/>
        <v>-1942.933985963165</v>
      </c>
    </row>
    <row r="343" spans="2:44" x14ac:dyDescent="0.25">
      <c r="B343" s="103">
        <f t="shared" si="35"/>
        <v>44936</v>
      </c>
      <c r="AB343" s="4">
        <f t="shared" si="36"/>
        <v>4.9368431010741402E-3</v>
      </c>
      <c r="AC343" s="4">
        <f t="shared" si="32"/>
        <v>1.2905549404379418E-2</v>
      </c>
      <c r="AF343" s="129">
        <f t="shared" ref="AF343:AF406" si="37">$AG$4*EXP(-$AG$8*(B343-$AE$4))</f>
        <v>10.378020184397988</v>
      </c>
      <c r="AG343" s="130">
        <f t="shared" si="31"/>
        <v>30.819259351003222</v>
      </c>
      <c r="AJ343" s="17">
        <f t="shared" si="26"/>
        <v>27.737980002790106</v>
      </c>
      <c r="AK343" s="18">
        <f t="shared" si="27"/>
        <v>36.934657927079066</v>
      </c>
      <c r="AM343" s="17">
        <f t="shared" si="33"/>
        <v>10.24861104743958</v>
      </c>
      <c r="AN343" s="18">
        <f t="shared" si="34"/>
        <v>17.03801343651671</v>
      </c>
      <c r="AP343" s="111">
        <f t="shared" si="28"/>
        <v>44941</v>
      </c>
      <c r="AQ343" s="112">
        <f t="shared" si="29"/>
        <v>-17.489368955350528</v>
      </c>
      <c r="AR343" s="113">
        <f t="shared" si="30"/>
        <v>-1960.4233549185155</v>
      </c>
    </row>
    <row r="344" spans="2:44" x14ac:dyDescent="0.25">
      <c r="B344" s="103">
        <f t="shared" si="35"/>
        <v>44937</v>
      </c>
      <c r="AB344" s="4">
        <f t="shared" si="36"/>
        <v>4.8843111942941013E-3</v>
      </c>
      <c r="AC344" s="4">
        <f t="shared" si="32"/>
        <v>1.2861334791421906E-2</v>
      </c>
      <c r="AF344" s="129">
        <f t="shared" si="37"/>
        <v>10.257781522131189</v>
      </c>
      <c r="AG344" s="130">
        <f t="shared" si="31"/>
        <v>30.71085467448318</v>
      </c>
      <c r="AJ344" s="17">
        <f t="shared" si="26"/>
        <v>27.416610651964152</v>
      </c>
      <c r="AK344" s="18">
        <f t="shared" si="27"/>
        <v>36.720293249159958</v>
      </c>
      <c r="AM344" s="17">
        <f t="shared" si="33"/>
        <v>10.129871705971597</v>
      </c>
      <c r="AN344" s="18">
        <f t="shared" si="34"/>
        <v>16.955822613405548</v>
      </c>
      <c r="AP344" s="111">
        <f t="shared" si="28"/>
        <v>44942</v>
      </c>
      <c r="AQ344" s="112">
        <f t="shared" si="29"/>
        <v>-17.286738945992553</v>
      </c>
      <c r="AR344" s="113">
        <f t="shared" si="30"/>
        <v>-1977.7100938645081</v>
      </c>
    </row>
    <row r="345" spans="2:44" x14ac:dyDescent="0.25">
      <c r="B345" s="103">
        <f t="shared" si="35"/>
        <v>44938</v>
      </c>
      <c r="AB345" s="4">
        <f t="shared" si="36"/>
        <v>4.8323382684606793E-3</v>
      </c>
      <c r="AC345" s="4">
        <f t="shared" si="32"/>
        <v>1.2817422103966107E-2</v>
      </c>
      <c r="AF345" s="129">
        <f t="shared" si="37"/>
        <v>10.1389359324974</v>
      </c>
      <c r="AG345" s="130">
        <f t="shared" si="31"/>
        <v>30.603209937277082</v>
      </c>
      <c r="AJ345" s="17">
        <f t="shared" si="26"/>
        <v>27.098964653005911</v>
      </c>
      <c r="AK345" s="18">
        <f t="shared" si="27"/>
        <v>36.508402510629679</v>
      </c>
      <c r="AM345" s="17">
        <f t="shared" si="33"/>
        <v>10.012508066161816</v>
      </c>
      <c r="AN345" s="18">
        <f t="shared" si="34"/>
        <v>16.874420955108228</v>
      </c>
      <c r="AP345" s="111">
        <f t="shared" si="28"/>
        <v>44943</v>
      </c>
      <c r="AQ345" s="112">
        <f t="shared" si="29"/>
        <v>-17.086456586844093</v>
      </c>
      <c r="AR345" s="113">
        <f t="shared" si="30"/>
        <v>-1994.7965504513522</v>
      </c>
    </row>
    <row r="346" spans="2:44" x14ac:dyDescent="0.25">
      <c r="B346" s="103">
        <f t="shared" si="35"/>
        <v>44939</v>
      </c>
      <c r="AB346" s="4">
        <f t="shared" si="36"/>
        <v>4.780918375575453E-3</v>
      </c>
      <c r="AC346" s="4">
        <f t="shared" si="32"/>
        <v>1.2773808259926174E-2</v>
      </c>
      <c r="AF346" s="129">
        <f t="shared" si="37"/>
        <v>10.021467275502015</v>
      </c>
      <c r="AG346" s="130">
        <f t="shared" si="31"/>
        <v>30.496317176297563</v>
      </c>
      <c r="AJ346" s="17">
        <f t="shared" si="26"/>
        <v>26.784998867547998</v>
      </c>
      <c r="AK346" s="18">
        <f t="shared" si="27"/>
        <v>36.298943130347254</v>
      </c>
      <c r="AM346" s="17">
        <f t="shared" si="33"/>
        <v>9.8965041892739407</v>
      </c>
      <c r="AN346" s="18">
        <f t="shared" si="34"/>
        <v>16.793797150041907</v>
      </c>
      <c r="AP346" s="111">
        <f t="shared" si="28"/>
        <v>44944</v>
      </c>
      <c r="AQ346" s="112">
        <f t="shared" si="29"/>
        <v>-16.888494678274057</v>
      </c>
      <c r="AR346" s="113">
        <f t="shared" si="30"/>
        <v>-2011.6850451296264</v>
      </c>
    </row>
    <row r="347" spans="2:44" x14ac:dyDescent="0.25">
      <c r="B347" s="103">
        <f t="shared" si="35"/>
        <v>44940</v>
      </c>
      <c r="AB347" s="4">
        <f t="shared" si="36"/>
        <v>4.7300456309313996E-3</v>
      </c>
      <c r="AC347" s="4">
        <f t="shared" si="32"/>
        <v>1.2730490219023657E-2</v>
      </c>
      <c r="AF347" s="129">
        <f t="shared" si="37"/>
        <v>9.9053595981467151</v>
      </c>
      <c r="AG347" s="130">
        <f t="shared" si="31"/>
        <v>30.390168539325842</v>
      </c>
      <c r="AJ347" s="17">
        <f t="shared" si="26"/>
        <v>26.474670657019608</v>
      </c>
      <c r="AK347" s="18">
        <f t="shared" si="27"/>
        <v>36.091873498799039</v>
      </c>
      <c r="AM347" s="17">
        <f t="shared" si="33"/>
        <v>9.7818443212361998</v>
      </c>
      <c r="AN347" s="18">
        <f t="shared" si="34"/>
        <v>16.713940101776924</v>
      </c>
      <c r="AP347" s="111">
        <f t="shared" si="28"/>
        <v>44945</v>
      </c>
      <c r="AQ347" s="112">
        <f t="shared" si="29"/>
        <v>-16.692826335783408</v>
      </c>
      <c r="AR347" s="113">
        <f t="shared" si="30"/>
        <v>-2028.3778714654097</v>
      </c>
    </row>
    <row r="348" spans="2:44" x14ac:dyDescent="0.25">
      <c r="B348" s="103">
        <f t="shared" si="35"/>
        <v>44941</v>
      </c>
      <c r="AB348" s="4">
        <f t="shared" si="36"/>
        <v>4.6797142124394148E-3</v>
      </c>
      <c r="AC348" s="4">
        <f t="shared" si="32"/>
        <v>1.268746498208103E-2</v>
      </c>
      <c r="AF348" s="129">
        <f t="shared" si="37"/>
        <v>9.7905971322629757</v>
      </c>
      <c r="AG348" s="130">
        <f t="shared" si="31"/>
        <v>30.2847562830889</v>
      </c>
      <c r="AJ348" s="17">
        <f t="shared" si="26"/>
        <v>26.16793787685604</v>
      </c>
      <c r="AK348" s="18">
        <f t="shared" si="27"/>
        <v>35.887152950542344</v>
      </c>
      <c r="AM348" s="17">
        <f t="shared" si="33"/>
        <v>9.6685128905018782</v>
      </c>
      <c r="AN348" s="18">
        <f t="shared" si="34"/>
        <v>16.63483892394553</v>
      </c>
      <c r="AP348" s="111">
        <f t="shared" si="28"/>
        <v>44946</v>
      </c>
      <c r="AQ348" s="112">
        <f t="shared" si="29"/>
        <v>-16.499424986354164</v>
      </c>
      <c r="AR348" s="113">
        <f t="shared" si="30"/>
        <v>-2044.8772964517639</v>
      </c>
    </row>
    <row r="349" spans="2:44" x14ac:dyDescent="0.25">
      <c r="B349" s="103">
        <f t="shared" si="35"/>
        <v>44942</v>
      </c>
      <c r="AB349" s="4">
        <f t="shared" si="36"/>
        <v>4.6299183599620266E-3</v>
      </c>
      <c r="AC349" s="4">
        <f t="shared" si="32"/>
        <v>1.264472959032947E-2</v>
      </c>
      <c r="AF349" s="129">
        <f t="shared" si="37"/>
        <v>9.6771642923706196</v>
      </c>
      <c r="AG349" s="130">
        <f t="shared" si="31"/>
        <v>30.180072771376587</v>
      </c>
      <c r="AJ349" s="17">
        <f t="shared" si="26"/>
        <v>25.864758870775084</v>
      </c>
      <c r="AK349" s="18">
        <f t="shared" si="27"/>
        <v>35.684741737581632</v>
      </c>
      <c r="AM349" s="17">
        <f t="shared" si="33"/>
        <v>9.5564945059345625</v>
      </c>
      <c r="AN349" s="18">
        <f t="shared" si="34"/>
        <v>16.556482935294603</v>
      </c>
      <c r="AP349" s="111">
        <f t="shared" si="28"/>
        <v>44947</v>
      </c>
      <c r="AQ349" s="112">
        <f t="shared" si="29"/>
        <v>-16.308264364840522</v>
      </c>
      <c r="AR349" s="113">
        <f t="shared" si="30"/>
        <v>-2061.1855608166043</v>
      </c>
    </row>
    <row r="350" spans="2:44" x14ac:dyDescent="0.25">
      <c r="B350" s="103">
        <f t="shared" si="35"/>
        <v>44943</v>
      </c>
      <c r="AB350" s="4">
        <f t="shared" si="36"/>
        <v>4.580652374654169E-3</v>
      </c>
      <c r="AC350" s="4">
        <f t="shared" si="32"/>
        <v>1.2602281124730606E-2</v>
      </c>
      <c r="AF350" s="129">
        <f t="shared" si="37"/>
        <v>9.565045673561233</v>
      </c>
      <c r="AG350" s="130">
        <f t="shared" si="31"/>
        <v>30.076110473197552</v>
      </c>
      <c r="AJ350" s="17">
        <f t="shared" si="26"/>
        <v>25.565092465119921</v>
      </c>
      <c r="AK350" s="18">
        <f t="shared" si="27"/>
        <v>35.484601003640655</v>
      </c>
      <c r="AM350" s="17">
        <f t="shared" si="33"/>
        <v>9.4457739547179607</v>
      </c>
      <c r="AN350" s="18">
        <f t="shared" si="34"/>
        <v>16.478861654877445</v>
      </c>
      <c r="AP350" s="111">
        <f t="shared" si="28"/>
        <v>44948</v>
      </c>
      <c r="AQ350" s="112">
        <f t="shared" si="29"/>
        <v>-16.119318510401961</v>
      </c>
      <c r="AR350" s="113">
        <f t="shared" si="30"/>
        <v>-2077.3048793270063</v>
      </c>
    </row>
    <row r="351" spans="2:44" x14ac:dyDescent="0.25">
      <c r="B351" s="103">
        <f t="shared" si="35"/>
        <v>44944</v>
      </c>
      <c r="AB351" s="4">
        <f t="shared" si="36"/>
        <v>4.5319106183109806E-3</v>
      </c>
      <c r="AC351" s="4">
        <f t="shared" si="32"/>
        <v>1.2560116705311873E-2</v>
      </c>
      <c r="AF351" s="129">
        <f t="shared" si="37"/>
        <v>9.4542260494060546</v>
      </c>
      <c r="AG351" s="130">
        <f t="shared" si="31"/>
        <v>29.972861960973255</v>
      </c>
      <c r="AJ351" s="17">
        <f t="shared" si="26"/>
        <v>25.268897963267417</v>
      </c>
      <c r="AK351" s="18">
        <f t="shared" si="27"/>
        <v>35.286692759295491</v>
      </c>
      <c r="AM351" s="17">
        <f t="shared" si="33"/>
        <v>9.3363362002898764</v>
      </c>
      <c r="AN351" s="18">
        <f t="shared" si="34"/>
        <v>16.401964797380266</v>
      </c>
      <c r="AP351" s="111">
        <f t="shared" si="28"/>
        <v>44949</v>
      </c>
      <c r="AQ351" s="112">
        <f t="shared" si="29"/>
        <v>-15.93256176297754</v>
      </c>
      <c r="AR351" s="113">
        <f t="shared" si="30"/>
        <v>-2093.2374410899838</v>
      </c>
    </row>
    <row r="352" spans="2:44" x14ac:dyDescent="0.25">
      <c r="B352" s="103">
        <f t="shared" si="35"/>
        <v>44945</v>
      </c>
      <c r="AB352" s="4">
        <f t="shared" si="36"/>
        <v>4.4836875127225572E-3</v>
      </c>
      <c r="AC352" s="4">
        <f t="shared" si="32"/>
        <v>1.2518233490515151E-2</v>
      </c>
      <c r="AF352" s="129">
        <f t="shared" si="37"/>
        <v>9.3446903698881556</v>
      </c>
      <c r="AG352" s="130">
        <f t="shared" si="31"/>
        <v>29.870319908768977</v>
      </c>
      <c r="AJ352" s="17">
        <f t="shared" si="26"/>
        <v>24.976135140101285</v>
      </c>
      <c r="AK352" s="18">
        <f t="shared" si="27"/>
        <v>35.090979857935189</v>
      </c>
      <c r="AM352" s="17">
        <f t="shared" si="33"/>
        <v>9.2281663803001646</v>
      </c>
      <c r="AN352" s="18">
        <f t="shared" si="34"/>
        <v>16.325782268578877</v>
      </c>
      <c r="AP352" s="111">
        <f t="shared" si="28"/>
        <v>44950</v>
      </c>
      <c r="AQ352" s="112">
        <f t="shared" si="29"/>
        <v>-15.74796875980112</v>
      </c>
      <c r="AR352" s="113">
        <f t="shared" si="30"/>
        <v>-2108.9854098497849</v>
      </c>
    </row>
    <row r="353" spans="2:45" x14ac:dyDescent="0.25">
      <c r="B353" s="103">
        <f t="shared" si="35"/>
        <v>44946</v>
      </c>
      <c r="AB353" s="4">
        <f t="shared" si="36"/>
        <v>4.4359775390355408E-3</v>
      </c>
      <c r="AC353" s="4">
        <f t="shared" si="32"/>
        <v>1.2476628676558431E-2</v>
      </c>
      <c r="AF353" s="129">
        <f t="shared" si="37"/>
        <v>9.2364237593585319</v>
      </c>
      <c r="AG353" s="130">
        <f t="shared" si="31"/>
        <v>29.768477090561067</v>
      </c>
      <c r="AJ353" s="17">
        <f t="shared" si="26"/>
        <v>24.686764236549241</v>
      </c>
      <c r="AK353" s="18">
        <f t="shared" si="27"/>
        <v>34.897425972517901</v>
      </c>
      <c r="AM353" s="17">
        <f t="shared" si="33"/>
        <v>9.1212498045923187</v>
      </c>
      <c r="AN353" s="18">
        <f t="shared" si="34"/>
        <v>16.250304160921402</v>
      </c>
      <c r="AP353" s="111">
        <f t="shared" si="28"/>
        <v>44951</v>
      </c>
      <c r="AQ353" s="112">
        <f t="shared" si="29"/>
        <v>-15.565514431956922</v>
      </c>
      <c r="AR353" s="113">
        <f t="shared" si="30"/>
        <v>-2124.550924281742</v>
      </c>
    </row>
    <row r="354" spans="2:45" x14ac:dyDescent="0.25">
      <c r="B354" s="103">
        <f t="shared" si="35"/>
        <v>44947</v>
      </c>
      <c r="AB354" s="4">
        <f t="shared" si="36"/>
        <v>4.388775237121537E-3</v>
      </c>
      <c r="AC354" s="4">
        <f t="shared" si="32"/>
        <v>1.2435299496810114E-2</v>
      </c>
      <c r="AF354" s="129">
        <f t="shared" si="37"/>
        <v>9.1294115145159065</v>
      </c>
      <c r="AG354" s="130">
        <f t="shared" si="31"/>
        <v>29.667326378539492</v>
      </c>
      <c r="AJ354" s="17">
        <f t="shared" si="26"/>
        <v>24.400745954183499</v>
      </c>
      <c r="AK354" s="18">
        <f t="shared" si="27"/>
        <v>34.705995573092096</v>
      </c>
      <c r="AM354" s="17">
        <f t="shared" si="33"/>
        <v>9.0155719532084628</v>
      </c>
      <c r="AN354" s="18">
        <f t="shared" si="34"/>
        <v>16.175520749233002</v>
      </c>
      <c r="AP354" s="111">
        <f t="shared" si="28"/>
        <v>44952</v>
      </c>
      <c r="AQ354" s="112">
        <f t="shared" si="29"/>
        <v>-15.385174000975036</v>
      </c>
      <c r="AR354" s="113">
        <f t="shared" si="30"/>
        <v>-2139.936098282717</v>
      </c>
    </row>
    <row r="355" spans="2:45" x14ac:dyDescent="0.25">
      <c r="B355" s="103">
        <f t="shared" si="35"/>
        <v>44948</v>
      </c>
      <c r="AB355" s="4">
        <f t="shared" si="36"/>
        <v>4.3420752049522244E-3</v>
      </c>
      <c r="AC355" s="4">
        <f t="shared" si="32"/>
        <v>1.2394243221175756E-2</v>
      </c>
      <c r="AF355" s="129">
        <f t="shared" si="37"/>
        <v>9.0236391024099092</v>
      </c>
      <c r="AG355" s="130">
        <f t="shared" si="31"/>
        <v>29.566860741444867</v>
      </c>
      <c r="AJ355" s="17">
        <f t="shared" si="26"/>
        <v>24.118041449883755</v>
      </c>
      <c r="AK355" s="18">
        <f t="shared" si="27"/>
        <v>34.516653905053595</v>
      </c>
      <c r="AM355" s="17">
        <f t="shared" si="33"/>
        <v>8.911118474417437</v>
      </c>
      <c r="AN355" s="18">
        <f t="shared" si="34"/>
        <v>16.101422486538613</v>
      </c>
      <c r="AP355" s="111">
        <f t="shared" si="28"/>
        <v>44953</v>
      </c>
      <c r="AQ355" s="112">
        <f t="shared" si="29"/>
        <v>-15.206922975466318</v>
      </c>
      <c r="AR355" s="113">
        <f t="shared" si="30"/>
        <v>-2155.1430212581831</v>
      </c>
    </row>
    <row r="356" spans="2:45" x14ac:dyDescent="0.25">
      <c r="B356" s="103">
        <f t="shared" si="35"/>
        <v>44949</v>
      </c>
      <c r="AB356" s="4">
        <f t="shared" si="36"/>
        <v>4.2958720979811224E-3</v>
      </c>
      <c r="AC356" s="4">
        <f t="shared" si="32"/>
        <v>1.2353457155496884E-2</v>
      </c>
      <c r="AF356" s="129">
        <f t="shared" si="37"/>
        <v>8.9190921584674321</v>
      </c>
      <c r="AG356" s="130">
        <f t="shared" si="31"/>
        <v>29.46707324293919</v>
      </c>
      <c r="AJ356" s="17">
        <f t="shared" si="26"/>
        <v>23.838612330562054</v>
      </c>
      <c r="AK356" s="18">
        <f t="shared" si="27"/>
        <v>34.329366968110421</v>
      </c>
      <c r="AM356" s="17">
        <f t="shared" si="33"/>
        <v>8.8078751827657502</v>
      </c>
      <c r="AN356" s="18">
        <f t="shared" si="34"/>
        <v>16.027999999999999</v>
      </c>
      <c r="AP356" s="111">
        <f t="shared" si="28"/>
        <v>44954</v>
      </c>
      <c r="AQ356" s="112">
        <f t="shared" si="29"/>
        <v>-15.030737147796303</v>
      </c>
      <c r="AR356" s="113">
        <f t="shared" si="30"/>
        <v>-2170.1737584059792</v>
      </c>
    </row>
    <row r="357" spans="2:45" x14ac:dyDescent="0.25">
      <c r="B357" s="103">
        <f t="shared" si="35"/>
        <v>44950</v>
      </c>
      <c r="AB357" s="4">
        <f t="shared" si="36"/>
        <v>4.2501606285319463E-3</v>
      </c>
      <c r="AC357" s="4">
        <f t="shared" si="32"/>
        <v>1.2312938640961673E-2</v>
      </c>
      <c r="AF357" s="129">
        <f t="shared" si="37"/>
        <v>8.8157564845418186</v>
      </c>
      <c r="AG357" s="130">
        <f t="shared" si="31"/>
        <v>29.367957040009443</v>
      </c>
      <c r="AJ357" s="17">
        <f t="shared" si="26"/>
        <v>23.562420647948755</v>
      </c>
      <c r="AK357" s="18">
        <f t="shared" si="27"/>
        <v>34.144101495928794</v>
      </c>
      <c r="AM357" s="17">
        <f t="shared" si="33"/>
        <v>8.7058280571510949</v>
      </c>
      <c r="AN357" s="18">
        <f t="shared" si="34"/>
        <v>15.955244086963445</v>
      </c>
      <c r="AP357" s="111">
        <f t="shared" si="28"/>
        <v>44955</v>
      </c>
      <c r="AQ357" s="112">
        <f t="shared" si="29"/>
        <v>-14.856592590797661</v>
      </c>
      <c r="AR357" s="113">
        <f t="shared" si="30"/>
        <v>-2185.0303509967771</v>
      </c>
    </row>
    <row r="358" spans="2:45" x14ac:dyDescent="0.25">
      <c r="B358" s="103">
        <f t="shared" si="35"/>
        <v>44951</v>
      </c>
      <c r="AB358" s="4">
        <f t="shared" si="36"/>
        <v>4.2049355651934631E-3</v>
      </c>
      <c r="AC358" s="4">
        <f t="shared" si="32"/>
        <v>1.2272685053527152E-2</v>
      </c>
      <c r="AF358" s="129">
        <f t="shared" si="37"/>
        <v>8.7136180469846511</v>
      </c>
      <c r="AG358" s="130">
        <f t="shared" si="31"/>
        <v>29.269505381403281</v>
      </c>
      <c r="AJ358" s="17">
        <f t="shared" si="26"/>
        <v>23.289428893438956</v>
      </c>
      <c r="AK358" s="18">
        <f t="shared" si="27"/>
        <v>33.960824936434683</v>
      </c>
      <c r="AM358" s="17">
        <f t="shared" si="33"/>
        <v>8.6049632389182023</v>
      </c>
      <c r="AN358" s="18">
        <f t="shared" si="34"/>
        <v>15.883145711114631</v>
      </c>
      <c r="AP358" s="111">
        <f t="shared" si="28"/>
        <v>44956</v>
      </c>
      <c r="AQ358" s="112">
        <f t="shared" si="29"/>
        <v>-14.684465654520753</v>
      </c>
      <c r="AR358" s="113">
        <f t="shared" si="30"/>
        <v>-2199.714816651298</v>
      </c>
    </row>
    <row r="359" spans="2:45" x14ac:dyDescent="0.25">
      <c r="B359" s="103">
        <f t="shared" si="35"/>
        <v>44952</v>
      </c>
      <c r="AB359" s="4">
        <f t="shared" si="36"/>
        <v>4.1601917322207768E-3</v>
      </c>
      <c r="AC359" s="4">
        <f t="shared" si="32"/>
        <v>1.2232693803352729E-2</v>
      </c>
      <c r="AF359" s="129">
        <f t="shared" si="37"/>
        <v>8.6126629747399122</v>
      </c>
      <c r="AG359" s="130">
        <f t="shared" si="31"/>
        <v>29.171711606096128</v>
      </c>
      <c r="AJ359" s="17">
        <f t="shared" si="26"/>
        <v>23.019599992998518</v>
      </c>
      <c r="AK359" s="18">
        <f t="shared" si="27"/>
        <v>33.77950543274634</v>
      </c>
      <c r="AM359" s="17">
        <f t="shared" si="33"/>
        <v>8.5052670299767357</v>
      </c>
      <c r="AN359" s="18">
        <f t="shared" si="34"/>
        <v>15.811695998737273</v>
      </c>
      <c r="AP359" s="111">
        <f t="shared" si="28"/>
        <v>44957</v>
      </c>
      <c r="AQ359" s="112">
        <f t="shared" si="29"/>
        <v>-14.514332963021783</v>
      </c>
      <c r="AR359" s="113">
        <f t="shared" si="30"/>
        <v>-2214.2291496143198</v>
      </c>
      <c r="AS359" s="110">
        <f>AVERAGE(AQ329:AQ359)</f>
        <v>-17.380796830417754</v>
      </c>
    </row>
    <row r="360" spans="2:45" x14ac:dyDescent="0.25">
      <c r="B360" s="103">
        <f t="shared" si="35"/>
        <v>44953</v>
      </c>
      <c r="AB360" s="4">
        <f t="shared" si="36"/>
        <v>4.1159240089430069E-3</v>
      </c>
      <c r="AC360" s="4">
        <f t="shared" si="32"/>
        <v>1.2192962334244759E-2</v>
      </c>
      <c r="AF360" s="129">
        <f t="shared" si="37"/>
        <v>8.5128775574601896</v>
      </c>
      <c r="AG360" s="130">
        <f t="shared" si="31"/>
        <v>29.07456914178886</v>
      </c>
      <c r="AJ360" s="17">
        <f t="shared" si="26"/>
        <v>22.752897302129213</v>
      </c>
      <c r="AK360" s="18">
        <f t="shared" si="27"/>
        <v>33.60011180471443</v>
      </c>
      <c r="AM360" s="17">
        <f t="shared" si="33"/>
        <v>8.4067258909410132</v>
      </c>
      <c r="AN360" s="18">
        <f t="shared" si="34"/>
        <v>15.74088623507228</v>
      </c>
      <c r="AP360" s="111">
        <f t="shared" si="28"/>
        <v>44958</v>
      </c>
      <c r="AQ360" s="112">
        <f t="shared" si="29"/>
        <v>-14.3461714111882</v>
      </c>
      <c r="AR360" s="113">
        <f t="shared" si="30"/>
        <v>-2228.5753210255079</v>
      </c>
    </row>
    <row r="361" spans="2:45" x14ac:dyDescent="0.25">
      <c r="B361" s="103">
        <f t="shared" si="35"/>
        <v>44954</v>
      </c>
      <c r="AB361" s="4">
        <f t="shared" si="36"/>
        <v>4.0721273291772532E-3</v>
      </c>
      <c r="AC361" s="4">
        <f t="shared" si="32"/>
        <v>1.215348812311187E-2</v>
      </c>
      <c r="AF361" s="129">
        <f t="shared" si="37"/>
        <v>8.4142482436447441</v>
      </c>
      <c r="AG361" s="130">
        <f t="shared" si="31"/>
        <v>28.978071503435423</v>
      </c>
      <c r="AJ361" s="17">
        <f t="shared" si="26"/>
        <v>22.489284600892155</v>
      </c>
      <c r="AK361" s="18">
        <f t="shared" si="27"/>
        <v>33.422613531047261</v>
      </c>
      <c r="AM361" s="17">
        <f t="shared" si="33"/>
        <v>8.3093264392912616</v>
      </c>
      <c r="AN361" s="18">
        <f t="shared" si="34"/>
        <v>15.670707860774343</v>
      </c>
      <c r="AP361" s="111">
        <f t="shared" si="28"/>
        <v>44959</v>
      </c>
      <c r="AQ361" s="112">
        <f t="shared" si="29"/>
        <v>-14.179958161600894</v>
      </c>
      <c r="AR361" s="113">
        <f t="shared" si="30"/>
        <v>-2242.755279187109</v>
      </c>
    </row>
    <row r="362" spans="2:45" x14ac:dyDescent="0.25">
      <c r="B362" s="103">
        <f t="shared" si="35"/>
        <v>44955</v>
      </c>
      <c r="AB362" s="4">
        <f t="shared" si="36"/>
        <v>4.0287966806487928E-3</v>
      </c>
      <c r="AC362" s="4">
        <f t="shared" si="32"/>
        <v>1.2114268679430877E-2</v>
      </c>
      <c r="AF362" s="129">
        <f t="shared" si="37"/>
        <v>8.3167616387990915</v>
      </c>
      <c r="AG362" s="130">
        <f t="shared" si="31"/>
        <v>28.882212291799654</v>
      </c>
      <c r="AJ362" s="17">
        <f t="shared" si="26"/>
        <v>22.22872608898891</v>
      </c>
      <c r="AK362" s="18">
        <f t="shared" si="27"/>
        <v>33.246980731999628</v>
      </c>
      <c r="AM362" s="17">
        <f t="shared" si="33"/>
        <v>8.213055447556199</v>
      </c>
      <c r="AN362" s="18">
        <f t="shared" si="34"/>
        <v>15.601152468462853</v>
      </c>
      <c r="AP362" s="111">
        <f t="shared" si="28"/>
        <v>44960</v>
      </c>
      <c r="AQ362" s="112">
        <f t="shared" si="29"/>
        <v>-14.015670641432711</v>
      </c>
      <c r="AR362" s="113">
        <f t="shared" si="30"/>
        <v>-2256.7709498285417</v>
      </c>
    </row>
    <row r="363" spans="2:45" x14ac:dyDescent="0.25">
      <c r="B363" s="103">
        <f t="shared" si="35"/>
        <v>44956</v>
      </c>
      <c r="AB363" s="4">
        <f t="shared" si="36"/>
        <v>3.9859271044174714E-3</v>
      </c>
      <c r="AC363" s="4">
        <f t="shared" si="32"/>
        <v>1.2075301544722966E-2</v>
      </c>
      <c r="AF363" s="129">
        <f t="shared" si="37"/>
        <v>8.2204045036159865</v>
      </c>
      <c r="AG363" s="130">
        <f t="shared" si="31"/>
        <v>28.786985192040714</v>
      </c>
      <c r="AJ363" s="17">
        <f t="shared" si="26"/>
        <v>21.971186380899574</v>
      </c>
      <c r="AK363" s="18">
        <f t="shared" si="27"/>
        <v>33.073184152604547</v>
      </c>
      <c r="AM363" s="17">
        <f t="shared" si="33"/>
        <v>8.1178998415166355</v>
      </c>
      <c r="AN363" s="18">
        <f t="shared" si="34"/>
        <v>15.532211799364291</v>
      </c>
      <c r="AP363" s="111">
        <f t="shared" si="28"/>
        <v>44961</v>
      </c>
      <c r="AQ363" s="112">
        <f t="shared" si="29"/>
        <v>-13.853286539382939</v>
      </c>
      <c r="AR363" s="113">
        <f t="shared" si="30"/>
        <v>-2270.6242363679248</v>
      </c>
    </row>
    <row r="364" spans="2:45" x14ac:dyDescent="0.25">
      <c r="B364" s="103">
        <f t="shared" si="35"/>
        <v>44957</v>
      </c>
      <c r="AB364" s="4">
        <f t="shared" si="36"/>
        <v>3.9435136943101624E-3</v>
      </c>
      <c r="AC364" s="4">
        <f t="shared" si="32"/>
        <v>1.2036584292039987E-2</v>
      </c>
      <c r="AF364" s="129">
        <f t="shared" si="37"/>
        <v>8.1251637521774125</v>
      </c>
      <c r="AG364" s="130">
        <f t="shared" si="31"/>
        <v>28.692383972326311</v>
      </c>
      <c r="AJ364" s="17">
        <f t="shared" si="26"/>
        <v>21.716630501077194</v>
      </c>
      <c r="AK364" s="18">
        <f t="shared" si="27"/>
        <v>32.901195146428243</v>
      </c>
      <c r="AM364" s="17">
        <f t="shared" si="33"/>
        <v>8.0238466984299404</v>
      </c>
      <c r="AN364" s="18">
        <f t="shared" si="34"/>
        <v>15.463877740043221</v>
      </c>
      <c r="AP364" s="111">
        <f t="shared" si="28"/>
        <v>44962</v>
      </c>
      <c r="AQ364" s="112">
        <f t="shared" si="29"/>
        <v>-13.692783802647254</v>
      </c>
      <c r="AR364" s="113">
        <f t="shared" si="30"/>
        <v>-2284.3170201705721</v>
      </c>
    </row>
    <row r="365" spans="2:45" x14ac:dyDescent="0.25">
      <c r="B365" s="103">
        <f t="shared" si="35"/>
        <v>44958</v>
      </c>
      <c r="AB365" s="4">
        <f t="shared" si="36"/>
        <v>3.9015515963592992E-3</v>
      </c>
      <c r="AC365" s="4">
        <f t="shared" si="32"/>
        <v>1.1998114525460572E-2</v>
      </c>
      <c r="AF365" s="129">
        <f t="shared" si="37"/>
        <v>8.0310264501774427</v>
      </c>
      <c r="AG365" s="130">
        <f t="shared" si="31"/>
        <v>28.598402482473272</v>
      </c>
      <c r="AJ365" s="17">
        <f t="shared" si="26"/>
        <v>21.465023879197862</v>
      </c>
      <c r="AK365" s="18">
        <f t="shared" si="27"/>
        <v>32.730985659829365</v>
      </c>
      <c r="AM365" s="17">
        <f t="shared" si="33"/>
        <v>7.9308832452750204</v>
      </c>
      <c r="AN365" s="18">
        <f t="shared" si="34"/>
        <v>15.396142319219239</v>
      </c>
      <c r="AP365" s="111">
        <f t="shared" si="28"/>
        <v>44963</v>
      </c>
      <c r="AQ365" s="112">
        <f t="shared" si="29"/>
        <v>-13.534140633922842</v>
      </c>
      <c r="AR365" s="113">
        <f t="shared" si="30"/>
        <v>-2297.8511608044951</v>
      </c>
    </row>
    <row r="366" spans="2:45" x14ac:dyDescent="0.25">
      <c r="B366" s="103">
        <f t="shared" si="35"/>
        <v>44959</v>
      </c>
      <c r="AB366" s="4">
        <f t="shared" si="36"/>
        <v>3.8600360082473605E-3</v>
      </c>
      <c r="AC366" s="4">
        <f t="shared" si="32"/>
        <v>1.1959889879595891E-2</v>
      </c>
      <c r="AF366" s="129">
        <f t="shared" si="37"/>
        <v>7.9379798131656614</v>
      </c>
      <c r="AG366" s="130">
        <f t="shared" si="31"/>
        <v>28.505034652614693</v>
      </c>
      <c r="AJ366" s="17">
        <f t="shared" si="26"/>
        <v>21.216332345465865</v>
      </c>
      <c r="AK366" s="18">
        <f t="shared" si="27"/>
        <v>32.56252821670428</v>
      </c>
      <c r="AM366" s="17">
        <f t="shared" si="33"/>
        <v>7.8389968570176896</v>
      </c>
      <c r="AN366" s="18">
        <f t="shared" si="34"/>
        <v>15.328997704667174</v>
      </c>
      <c r="AP366" s="111">
        <f t="shared" si="28"/>
        <v>44964</v>
      </c>
      <c r="AQ366" s="112">
        <f t="shared" si="29"/>
        <v>-13.377335488448175</v>
      </c>
      <c r="AR366" s="113">
        <f t="shared" si="30"/>
        <v>-2311.2284962929434</v>
      </c>
    </row>
    <row r="367" spans="2:45" x14ac:dyDescent="0.25">
      <c r="B367" s="103">
        <f t="shared" si="35"/>
        <v>44960</v>
      </c>
      <c r="AB367" s="4">
        <f t="shared" si="36"/>
        <v>3.8189621787572698E-3</v>
      </c>
      <c r="AC367" s="4">
        <f t="shared" si="32"/>
        <v>1.1921908019104848E-2</v>
      </c>
      <c r="AF367" s="129">
        <f t="shared" si="37"/>
        <v>7.8460112048109778</v>
      </c>
      <c r="AG367" s="130">
        <f t="shared" si="31"/>
        <v>28.412274491893122</v>
      </c>
      <c r="AJ367" s="17">
        <f t="shared" si="26"/>
        <v>20.970522125973154</v>
      </c>
      <c r="AK367" s="18">
        <f t="shared" si="27"/>
        <v>32.395795903701035</v>
      </c>
      <c r="AM367" s="17">
        <f t="shared" si="33"/>
        <v>7.7481750548960813</v>
      </c>
      <c r="AN367" s="18">
        <f t="shared" si="34"/>
        <v>15.262436200198064</v>
      </c>
      <c r="AP367" s="111">
        <f t="shared" si="28"/>
        <v>44965</v>
      </c>
      <c r="AQ367" s="112">
        <f t="shared" si="29"/>
        <v>-13.222347071077074</v>
      </c>
      <c r="AR367" s="113">
        <f t="shared" si="30"/>
        <v>-2324.4508433640203</v>
      </c>
    </row>
    <row r="368" spans="2:45" x14ac:dyDescent="0.25">
      <c r="B368" s="103">
        <f t="shared" si="35"/>
        <v>44961</v>
      </c>
      <c r="AB368" s="4">
        <f t="shared" si="36"/>
        <v>3.7783254072286531E-3</v>
      </c>
      <c r="AC368" s="4">
        <f t="shared" si="32"/>
        <v>1.1884166638218459E-2</v>
      </c>
      <c r="AF368" s="129">
        <f t="shared" si="37"/>
        <v>7.7551081351855151</v>
      </c>
      <c r="AG368" s="130">
        <f t="shared" si="31"/>
        <v>28.320116087179191</v>
      </c>
      <c r="AJ368" s="17">
        <f t="shared" si="26"/>
        <v>20.727559838112704</v>
      </c>
      <c r="AK368" s="18">
        <f t="shared" si="27"/>
        <v>32.23076235588524</v>
      </c>
      <c r="AM368" s="17">
        <f t="shared" si="33"/>
        <v>7.6584055047259767</v>
      </c>
      <c r="AN368" s="18">
        <f t="shared" si="34"/>
        <v>15.196450242718445</v>
      </c>
      <c r="AP368" s="111">
        <f t="shared" si="28"/>
        <v>44966</v>
      </c>
      <c r="AQ368" s="112">
        <f t="shared" si="29"/>
        <v>-13.069154333386727</v>
      </c>
      <c r="AR368" s="113">
        <f t="shared" si="30"/>
        <v>-2337.5199976974072</v>
      </c>
    </row>
    <row r="369" spans="2:44" x14ac:dyDescent="0.25">
      <c r="B369" s="103">
        <f t="shared" si="35"/>
        <v>44962</v>
      </c>
      <c r="AB369" s="4">
        <f t="shared" si="36"/>
        <v>3.7381210430198725E-3</v>
      </c>
      <c r="AC369" s="4">
        <f t="shared" si="32"/>
        <v>1.184666346027324E-2</v>
      </c>
      <c r="AF369" s="129">
        <f t="shared" si="37"/>
        <v>7.6652582590684037</v>
      </c>
      <c r="AG369" s="130">
        <f t="shared" si="31"/>
        <v>28.228553601815086</v>
      </c>
      <c r="AJ369" s="17">
        <f t="shared" si="26"/>
        <v>20.487412486044871</v>
      </c>
      <c r="AK369" s="18">
        <f t="shared" si="27"/>
        <v>32.067401742841895</v>
      </c>
      <c r="AM369" s="17">
        <f t="shared" si="33"/>
        <v>7.5696760152257268</v>
      </c>
      <c r="AN369" s="18">
        <f t="shared" si="34"/>
        <v>15.131032399365605</v>
      </c>
      <c r="AP369" s="111">
        <f t="shared" si="28"/>
        <v>44967</v>
      </c>
      <c r="AQ369" s="112">
        <f t="shared" si="29"/>
        <v>-12.917736470819143</v>
      </c>
      <c r="AR369" s="113">
        <f t="shared" si="30"/>
        <v>-2350.4377341682266</v>
      </c>
    </row>
    <row r="370" spans="2:44" x14ac:dyDescent="0.25">
      <c r="B370" s="103">
        <f t="shared" si="35"/>
        <v>44963</v>
      </c>
      <c r="AB370" s="4">
        <f t="shared" si="36"/>
        <v>3.6983444849757849E-3</v>
      </c>
      <c r="AC370" s="4">
        <f t="shared" si="32"/>
        <v>1.1809396237253408E-2</v>
      </c>
      <c r="AF370" s="129">
        <f t="shared" si="37"/>
        <v>7.5764493742692087</v>
      </c>
      <c r="AG370" s="130">
        <f t="shared" si="31"/>
        <v>28.137581274382313</v>
      </c>
      <c r="AJ370" s="17">
        <f t="shared" si="26"/>
        <v>20.2500474562164</v>
      </c>
      <c r="AK370" s="18">
        <f t="shared" si="27"/>
        <v>31.905688755197733</v>
      </c>
      <c r="AM370" s="17">
        <f t="shared" si="33"/>
        <v>7.4819745363606032</v>
      </c>
      <c r="AN370" s="18">
        <f t="shared" si="34"/>
        <v>15.066175364716496</v>
      </c>
      <c r="AP370" s="111">
        <f t="shared" si="28"/>
        <v>44968</v>
      </c>
      <c r="AQ370" s="112">
        <f t="shared" si="29"/>
        <v>-12.768072919855797</v>
      </c>
      <c r="AR370" s="113">
        <f t="shared" si="30"/>
        <v>-2363.2058070880826</v>
      </c>
    </row>
    <row r="371" spans="2:44" x14ac:dyDescent="0.25">
      <c r="B371" s="103">
        <f t="shared" si="35"/>
        <v>44964</v>
      </c>
      <c r="AB371" s="4">
        <f t="shared" si="36"/>
        <v>3.6589911809011724E-3</v>
      </c>
      <c r="AC371" s="4">
        <f t="shared" si="32"/>
        <v>1.1772362749341703E-2</v>
      </c>
      <c r="AF371" s="129">
        <f t="shared" si="37"/>
        <v>7.4886694199708161</v>
      </c>
      <c r="AG371" s="130">
        <f t="shared" si="31"/>
        <v>28.047193417493236</v>
      </c>
      <c r="AJ371" s="17">
        <f t="shared" si="26"/>
        <v>20.015432512931255</v>
      </c>
      <c r="AK371" s="18">
        <f t="shared" si="27"/>
        <v>31.745598591549292</v>
      </c>
      <c r="AM371" s="17">
        <f t="shared" si="33"/>
        <v>7.3952891577063289</v>
      </c>
      <c r="AN371" s="18">
        <f t="shared" si="34"/>
        <v>15.001871958068138</v>
      </c>
      <c r="AP371" s="111">
        <f t="shared" si="28"/>
        <v>44969</v>
      </c>
      <c r="AQ371" s="112">
        <f t="shared" si="29"/>
        <v>-12.620143355224926</v>
      </c>
      <c r="AR371" s="113">
        <f t="shared" si="30"/>
        <v>-2375.8259504433076</v>
      </c>
    </row>
    <row r="372" spans="2:44" x14ac:dyDescent="0.25">
      <c r="B372" s="103">
        <f t="shared" si="35"/>
        <v>44965</v>
      </c>
      <c r="AB372" s="4">
        <f t="shared" si="36"/>
        <v>3.620056627039766E-3</v>
      </c>
      <c r="AC372" s="4">
        <f t="shared" si="32"/>
        <v>1.1735560804478615E-2</v>
      </c>
      <c r="AF372" s="129">
        <f t="shared" si="37"/>
        <v>7.4019064750914785</v>
      </c>
      <c r="AG372" s="130">
        <f t="shared" si="31"/>
        <v>27.957384416605809</v>
      </c>
      <c r="AJ372" s="17">
        <f t="shared" si="26"/>
        <v>19.783535793972828</v>
      </c>
      <c r="AK372" s="18">
        <f t="shared" si="27"/>
        <v>31.587106945782601</v>
      </c>
      <c r="AM372" s="17">
        <f t="shared" si="33"/>
        <v>7.3096081068315613</v>
      </c>
      <c r="AN372" s="18">
        <f t="shared" si="34"/>
        <v>14.938115120787353</v>
      </c>
      <c r="AP372" s="111">
        <f t="shared" si="28"/>
        <v>44970</v>
      </c>
      <c r="AQ372" s="112">
        <f t="shared" si="29"/>
        <v>-12.473927687141266</v>
      </c>
      <c r="AR372" s="113">
        <f t="shared" si="30"/>
        <v>-2388.2998781304491</v>
      </c>
    </row>
    <row r="373" spans="2:44" x14ac:dyDescent="0.25">
      <c r="B373" s="103">
        <f t="shared" si="35"/>
        <v>44966</v>
      </c>
      <c r="AB373" s="4">
        <f t="shared" si="36"/>
        <v>3.5815363675588139E-3</v>
      </c>
      <c r="AC373" s="4">
        <f t="shared" si="32"/>
        <v>1.1698988237929874E-2</v>
      </c>
      <c r="AF373" s="129">
        <f t="shared" si="37"/>
        <v>7.3161487566658661</v>
      </c>
      <c r="AG373" s="130">
        <f t="shared" si="31"/>
        <v>27.868148728861016</v>
      </c>
      <c r="AJ373" s="17">
        <f t="shared" ref="AJ373:AJ436" si="38">$AJ$242*EXP(-$AK$8*(B373-$B$242))</f>
        <v>19.554325806276839</v>
      </c>
      <c r="AK373" s="18">
        <f t="shared" ref="AK373:AK436" si="39">$AK$242/(1+$AK$19*(B373-$B$242))</f>
        <v>31.430189994770778</v>
      </c>
      <c r="AM373" s="17">
        <f t="shared" si="33"/>
        <v>7.2249197476991256</v>
      </c>
      <c r="AN373" s="18">
        <f t="shared" si="34"/>
        <v>14.874897913727818</v>
      </c>
      <c r="AP373" s="111">
        <f t="shared" si="28"/>
        <v>44971</v>
      </c>
      <c r="AQ373" s="112">
        <f t="shared" si="29"/>
        <v>-12.329406058577714</v>
      </c>
      <c r="AR373" s="113">
        <f t="shared" si="30"/>
        <v>-2400.6292841890267</v>
      </c>
    </row>
    <row r="374" spans="2:44" x14ac:dyDescent="0.25">
      <c r="B374" s="103">
        <f t="shared" si="35"/>
        <v>44967</v>
      </c>
      <c r="AB374" s="4">
        <f t="shared" si="36"/>
        <v>3.543425994039149E-3</v>
      </c>
      <c r="AC374" s="4">
        <f t="shared" si="32"/>
        <v>1.166264291186199E-2</v>
      </c>
      <c r="AF374" s="129">
        <f t="shared" si="37"/>
        <v>7.2313846182448502</v>
      </c>
      <c r="AG374" s="130">
        <f t="shared" si="31"/>
        <v>27.779480881942501</v>
      </c>
      <c r="AJ374" s="17">
        <f t="shared" si="38"/>
        <v>19.327771421654365</v>
      </c>
      <c r="AK374" s="18">
        <f t="shared" si="39"/>
        <v>31.274824386436556</v>
      </c>
      <c r="AM374" s="17">
        <f t="shared" si="33"/>
        <v>7.1412125790857592</v>
      </c>
      <c r="AN374" s="18">
        <f t="shared" si="34"/>
        <v>14.812213514712404</v>
      </c>
      <c r="AP374" s="111">
        <f t="shared" si="28"/>
        <v>44972</v>
      </c>
      <c r="AQ374" s="112">
        <f t="shared" si="29"/>
        <v>-12.186558842568605</v>
      </c>
      <c r="AR374" s="113">
        <f t="shared" si="30"/>
        <v>-2412.8158430315953</v>
      </c>
    </row>
    <row r="375" spans="2:44" x14ac:dyDescent="0.25">
      <c r="B375" s="103">
        <f t="shared" si="35"/>
        <v>44968</v>
      </c>
      <c r="AB375" s="4">
        <f t="shared" si="36"/>
        <v>3.5057211449706547E-3</v>
      </c>
      <c r="AC375" s="4">
        <f t="shared" si="32"/>
        <v>1.1626522714925678E-2</v>
      </c>
      <c r="AF375" s="129">
        <f t="shared" si="37"/>
        <v>7.1476025483138592</v>
      </c>
      <c r="AG375" s="130">
        <f t="shared" si="31"/>
        <v>27.69137547295793</v>
      </c>
      <c r="AJ375" s="17">
        <f t="shared" si="38"/>
        <v>19.103841872564466</v>
      </c>
      <c r="AK375" s="18">
        <f t="shared" si="39"/>
        <v>31.120987228167063</v>
      </c>
      <c r="AM375" s="17">
        <f t="shared" si="33"/>
        <v>7.0584752330201814</v>
      </c>
      <c r="AN375" s="18">
        <f t="shared" si="34"/>
        <v>14.750055216078922</v>
      </c>
      <c r="AP375" s="111">
        <f t="shared" si="28"/>
        <v>44973</v>
      </c>
      <c r="AQ375" s="112">
        <f t="shared" si="29"/>
        <v>-12.045366639544284</v>
      </c>
      <c r="AR375" s="113">
        <f t="shared" si="30"/>
        <v>-2424.8612096711395</v>
      </c>
    </row>
    <row r="376" spans="2:44" x14ac:dyDescent="0.25">
      <c r="B376" s="103">
        <f t="shared" si="35"/>
        <v>44969</v>
      </c>
      <c r="AB376" s="4">
        <f t="shared" si="36"/>
        <v>3.4684175052531298E-3</v>
      </c>
      <c r="AC376" s="4">
        <f t="shared" si="32"/>
        <v>1.159062556184701E-2</v>
      </c>
      <c r="AF376" s="129">
        <f t="shared" si="37"/>
        <v>7.0647911687295295</v>
      </c>
      <c r="AG376" s="130">
        <f t="shared" si="31"/>
        <v>27.603827167341503</v>
      </c>
      <c r="AJ376" s="17">
        <f t="shared" si="38"/>
        <v>18.882506747935697</v>
      </c>
      <c r="AK376" s="18">
        <f t="shared" si="39"/>
        <v>30.968656075568912</v>
      </c>
      <c r="AM376" s="17">
        <f t="shared" si="33"/>
        <v>6.9766964732392367</v>
      </c>
      <c r="AN376" s="18">
        <f t="shared" si="34"/>
        <v>14.688416422287387</v>
      </c>
      <c r="AP376" s="111">
        <f t="shared" si="28"/>
        <v>44974</v>
      </c>
      <c r="AQ376" s="112">
        <f t="shared" si="29"/>
        <v>-11.90581027469646</v>
      </c>
      <c r="AR376" s="113">
        <f t="shared" si="30"/>
        <v>-2436.7670199458357</v>
      </c>
    </row>
    <row r="377" spans="2:44" x14ac:dyDescent="0.25">
      <c r="B377" s="103">
        <f t="shared" si="35"/>
        <v>44970</v>
      </c>
      <c r="AB377" s="4">
        <f t="shared" si="36"/>
        <v>3.4315108057024458E-3</v>
      </c>
      <c r="AC377" s="4">
        <f t="shared" si="32"/>
        <v>1.1554949393026107E-2</v>
      </c>
      <c r="AF377" s="129">
        <f t="shared" si="37"/>
        <v>6.9829392331744851</v>
      </c>
      <c r="AG377" s="130">
        <f t="shared" si="31"/>
        <v>27.51683069777728</v>
      </c>
      <c r="AJ377" s="17">
        <f t="shared" si="38"/>
        <v>18.663735989036152</v>
      </c>
      <c r="AK377" s="18">
        <f t="shared" si="39"/>
        <v>30.817808921551869</v>
      </c>
      <c r="AM377" s="17">
        <f t="shared" si="33"/>
        <v>6.8958651936619528</v>
      </c>
      <c r="AN377" s="18">
        <f t="shared" si="34"/>
        <v>14.62729064758706</v>
      </c>
      <c r="AP377" s="111">
        <f t="shared" si="28"/>
        <v>44975</v>
      </c>
      <c r="AQ377" s="112">
        <f t="shared" si="29"/>
        <v>-11.767870795374199</v>
      </c>
      <c r="AR377" s="113">
        <f t="shared" si="30"/>
        <v>-2448.5348907412099</v>
      </c>
    </row>
    <row r="378" spans="2:44" x14ac:dyDescent="0.25">
      <c r="B378" s="103">
        <f t="shared" si="35"/>
        <v>44971</v>
      </c>
      <c r="AB378" s="4">
        <f t="shared" si="36"/>
        <v>3.394996822561956E-3</v>
      </c>
      <c r="AC378" s="4">
        <f t="shared" si="32"/>
        <v>1.1519492174143237E-2</v>
      </c>
      <c r="AF378" s="129">
        <f t="shared" si="37"/>
        <v>6.9020356256300026</v>
      </c>
      <c r="AG378" s="130">
        <f t="shared" si="31"/>
        <v>27.430380863142805</v>
      </c>
      <c r="AJ378" s="17">
        <f t="shared" si="38"/>
        <v>18.447499885391245</v>
      </c>
      <c r="AK378" s="18">
        <f t="shared" si="39"/>
        <v>30.668424185730078</v>
      </c>
      <c r="AM378" s="17">
        <f t="shared" si="33"/>
        <v>6.8159704168812523</v>
      </c>
      <c r="AN378" s="18">
        <f t="shared" si="34"/>
        <v>14.566671513741456</v>
      </c>
      <c r="AP378" s="111">
        <f t="shared" si="28"/>
        <v>44976</v>
      </c>
      <c r="AQ378" s="112">
        <f t="shared" si="29"/>
        <v>-11.631529468509992</v>
      </c>
      <c r="AR378" s="113">
        <f t="shared" si="30"/>
        <v>-2460.1664202097199</v>
      </c>
    </row>
    <row r="379" spans="2:44" x14ac:dyDescent="0.25">
      <c r="B379" s="103">
        <f t="shared" si="35"/>
        <v>44972</v>
      </c>
      <c r="AB379" s="4">
        <f t="shared" si="36"/>
        <v>3.3588713770191241E-3</v>
      </c>
      <c r="AC379" s="4">
        <f t="shared" si="32"/>
        <v>1.1484251895772119E-2</v>
      </c>
      <c r="AF379" s="129">
        <f t="shared" si="37"/>
        <v>6.8220693588664076</v>
      </c>
      <c r="AG379" s="130">
        <f t="shared" si="31"/>
        <v>27.344472527472522</v>
      </c>
      <c r="AJ379" s="17">
        <f t="shared" si="38"/>
        <v>18.233769070748878</v>
      </c>
      <c r="AK379" s="18">
        <f t="shared" si="39"/>
        <v>30.520480704129991</v>
      </c>
      <c r="AM379" s="17">
        <f t="shared" si="33"/>
        <v>6.7370012926731535</v>
      </c>
      <c r="AN379" s="18">
        <f t="shared" si="34"/>
        <v>14.506552747809716</v>
      </c>
      <c r="AP379" s="111">
        <f t="shared" si="28"/>
        <v>44977</v>
      </c>
      <c r="AQ379" s="112">
        <f t="shared" si="29"/>
        <v>-11.496767778075725</v>
      </c>
      <c r="AR379" s="113">
        <f t="shared" si="30"/>
        <v>-2471.6631879877955</v>
      </c>
    </row>
    <row r="380" spans="2:44" x14ac:dyDescent="0.25">
      <c r="B380" s="103">
        <f t="shared" si="35"/>
        <v>44973</v>
      </c>
      <c r="AB380" s="4">
        <f t="shared" si="36"/>
        <v>3.3231303347272759E-3</v>
      </c>
      <c r="AC380" s="4">
        <f t="shared" si="32"/>
        <v>1.1449226573000328E-2</v>
      </c>
      <c r="AF380" s="129">
        <f t="shared" si="37"/>
        <v>6.7430295729509213</v>
      </c>
      <c r="AG380" s="130">
        <f t="shared" si="31"/>
        <v>27.259100618940675</v>
      </c>
      <c r="AJ380" s="17">
        <f t="shared" si="38"/>
        <v>18.022514519091271</v>
      </c>
      <c r="AK380" s="18">
        <f t="shared" si="39"/>
        <v>30.373957719194809</v>
      </c>
      <c r="AM380" s="17">
        <f t="shared" si="33"/>
        <v>6.6589470965232476</v>
      </c>
      <c r="AN380" s="18">
        <f t="shared" si="34"/>
        <v>14.446928179982692</v>
      </c>
      <c r="AP380" s="111">
        <f t="shared" si="28"/>
        <v>44978</v>
      </c>
      <c r="AQ380" s="112">
        <f t="shared" si="29"/>
        <v>-11.363567422568023</v>
      </c>
      <c r="AR380" s="113">
        <f t="shared" si="30"/>
        <v>-2483.0267554103634</v>
      </c>
    </row>
    <row r="381" spans="2:44" x14ac:dyDescent="0.25">
      <c r="B381" s="103">
        <f t="shared" si="35"/>
        <v>44974</v>
      </c>
      <c r="AB381" s="4">
        <f t="shared" si="36"/>
        <v>3.287769605332445E-3</v>
      </c>
      <c r="AC381" s="4">
        <f t="shared" si="32"/>
        <v>1.1414414245056593E-2</v>
      </c>
      <c r="AF381" s="129">
        <f t="shared" si="37"/>
        <v>6.664905533772818</v>
      </c>
      <c r="AG381" s="130">
        <f t="shared" si="31"/>
        <v>27.17426012886316</v>
      </c>
      <c r="AJ381" s="17">
        <f t="shared" si="38"/>
        <v>17.813707540693091</v>
      </c>
      <c r="AK381" s="18">
        <f t="shared" si="39"/>
        <v>30.228834870075435</v>
      </c>
      <c r="AM381" s="17">
        <f t="shared" si="33"/>
        <v>6.5817972281702222</v>
      </c>
      <c r="AN381" s="18">
        <f t="shared" si="34"/>
        <v>14.387791741472171</v>
      </c>
      <c r="AP381" s="111">
        <f t="shared" si="28"/>
        <v>44979</v>
      </c>
      <c r="AQ381" s="112">
        <f t="shared" si="29"/>
        <v>-11.231910312522869</v>
      </c>
      <c r="AR381" s="113">
        <f t="shared" si="30"/>
        <v>-2494.2586657228862</v>
      </c>
    </row>
    <row r="382" spans="2:44" x14ac:dyDescent="0.25">
      <c r="B382" s="103">
        <f t="shared" si="35"/>
        <v>44975</v>
      </c>
      <c r="AB382" s="4">
        <f t="shared" si="36"/>
        <v>3.2527851420052658E-3</v>
      </c>
      <c r="AC382" s="4">
        <f t="shared" si="32"/>
        <v>1.137981297494492E-2</v>
      </c>
      <c r="AF382" s="129">
        <f t="shared" si="37"/>
        <v>6.5876866315856555</v>
      </c>
      <c r="AG382" s="130">
        <f t="shared" si="31"/>
        <v>27.089946110717975</v>
      </c>
      <c r="AJ382" s="17">
        <f t="shared" si="38"/>
        <v>17.607319778225158</v>
      </c>
      <c r="AK382" s="18">
        <f t="shared" si="39"/>
        <v>30.085092183198459</v>
      </c>
      <c r="AM382" s="17">
        <f t="shared" si="33"/>
        <v>6.5055412101663004</v>
      </c>
      <c r="AN382" s="18">
        <f t="shared" si="34"/>
        <v>14.329137462451722</v>
      </c>
      <c r="AP382" s="111">
        <f t="shared" si="28"/>
        <v>44980</v>
      </c>
      <c r="AQ382" s="112">
        <f t="shared" si="29"/>
        <v>-11.101778568058858</v>
      </c>
      <c r="AR382" s="113">
        <f t="shared" si="30"/>
        <v>-2505.360444290945</v>
      </c>
    </row>
    <row r="383" spans="2:44" x14ac:dyDescent="0.25">
      <c r="B383" s="103">
        <f t="shared" si="35"/>
        <v>44976</v>
      </c>
      <c r="AB383" s="4">
        <f t="shared" si="36"/>
        <v>3.2181729409778222E-3</v>
      </c>
      <c r="AC383" s="4">
        <f t="shared" si="32"/>
        <v>1.13454208490853E-2</v>
      </c>
      <c r="AF383" s="129">
        <f t="shared" si="37"/>
        <v>6.5113623795664166</v>
      </c>
      <c r="AG383" s="130">
        <f t="shared" si="31"/>
        <v>27.006153679183846</v>
      </c>
      <c r="AJ383" s="17">
        <f t="shared" si="38"/>
        <v>17.40332320290338</v>
      </c>
      <c r="AK383" s="18">
        <f t="shared" si="39"/>
        <v>29.942710063101956</v>
      </c>
      <c r="AM383" s="17">
        <f t="shared" si="33"/>
        <v>6.4301686864543228</v>
      </c>
      <c r="AN383" s="18">
        <f t="shared" si="34"/>
        <v>14.270959470047723</v>
      </c>
      <c r="AP383" s="111">
        <f t="shared" si="28"/>
        <v>44981</v>
      </c>
      <c r="AQ383" s="112">
        <f t="shared" si="29"/>
        <v>-10.973154516449057</v>
      </c>
      <c r="AR383" s="113">
        <f t="shared" si="30"/>
        <v>-2516.3335988073941</v>
      </c>
    </row>
    <row r="384" spans="2:44" x14ac:dyDescent="0.25">
      <c r="B384" s="103">
        <f t="shared" si="35"/>
        <v>44977</v>
      </c>
      <c r="AB384" s="4">
        <f t="shared" si="36"/>
        <v>3.1839290410854574E-3</v>
      </c>
      <c r="AC384" s="4">
        <f t="shared" si="32"/>
        <v>1.1311235976960951E-2</v>
      </c>
      <c r="AF384" s="129">
        <f t="shared" si="37"/>
        <v>6.4359224123913243</v>
      </c>
      <c r="AG384" s="130">
        <f t="shared" si="31"/>
        <v>26.922878009196644</v>
      </c>
      <c r="AJ384" s="17">
        <f t="shared" si="38"/>
        <v>17.201690110682211</v>
      </c>
      <c r="AK384" s="18">
        <f t="shared" si="39"/>
        <v>29.801669283530284</v>
      </c>
      <c r="AM384" s="17">
        <f t="shared" si="33"/>
        <v>6.3556694209613296</v>
      </c>
      <c r="AN384" s="18">
        <f t="shared" si="34"/>
        <v>14.213251986379111</v>
      </c>
      <c r="AP384" s="111">
        <f t="shared" si="28"/>
        <v>44982</v>
      </c>
      <c r="AQ384" s="112">
        <f t="shared" si="29"/>
        <v>-10.846020689720881</v>
      </c>
      <c r="AR384" s="113">
        <f t="shared" si="30"/>
        <v>-2527.1796194971148</v>
      </c>
    </row>
    <row r="385" spans="2:45" x14ac:dyDescent="0.25">
      <c r="B385" s="103">
        <f t="shared" si="35"/>
        <v>44978</v>
      </c>
      <c r="AB385" s="4">
        <f t="shared" si="36"/>
        <v>3.1500495233134284E-3</v>
      </c>
      <c r="AC385" s="4">
        <f t="shared" si="32"/>
        <v>1.1277256490771893E-2</v>
      </c>
      <c r="AF385" s="129">
        <f t="shared" si="37"/>
        <v>6.3613564848281667</v>
      </c>
      <c r="AG385" s="130">
        <f t="shared" si="31"/>
        <v>26.840114335023188</v>
      </c>
      <c r="AJ385" s="17">
        <f t="shared" si="38"/>
        <v>17.002393118492328</v>
      </c>
      <c r="AK385" s="18">
        <f t="shared" si="39"/>
        <v>29.661950978779398</v>
      </c>
      <c r="AM385" s="17">
        <f t="shared" si="33"/>
        <v>6.2820332962084349</v>
      </c>
      <c r="AN385" s="18">
        <f t="shared" si="34"/>
        <v>14.156009326644526</v>
      </c>
      <c r="AP385" s="111">
        <f t="shared" si="28"/>
        <v>44983</v>
      </c>
      <c r="AQ385" s="112">
        <f t="shared" si="29"/>
        <v>-10.720359822283893</v>
      </c>
      <c r="AR385" s="113">
        <f t="shared" si="30"/>
        <v>-2537.8999793193989</v>
      </c>
    </row>
    <row r="386" spans="2:45" x14ac:dyDescent="0.25">
      <c r="B386" s="103">
        <f t="shared" si="35"/>
        <v>44979</v>
      </c>
      <c r="AB386" s="4">
        <f t="shared" si="36"/>
        <v>3.1165305103484004E-3</v>
      </c>
      <c r="AC386" s="4">
        <f t="shared" si="32"/>
        <v>1.1243480545094772E-2</v>
      </c>
      <c r="AF386" s="129">
        <f t="shared" si="37"/>
        <v>6.2876544703449166</v>
      </c>
      <c r="AG386" s="130">
        <f t="shared" si="31"/>
        <v>26.757857949352115</v>
      </c>
      <c r="AJ386" s="17">
        <f t="shared" si="38"/>
        <v>16.805405160521776</v>
      </c>
      <c r="AK386" s="18">
        <f t="shared" si="39"/>
        <v>29.523536635284483</v>
      </c>
      <c r="AM386" s="17">
        <f t="shared" si="33"/>
        <v>6.2092503119368159</v>
      </c>
      <c r="AN386" s="18">
        <f t="shared" si="34"/>
        <v>14.099225897255453</v>
      </c>
      <c r="AP386" s="111">
        <f t="shared" si="28"/>
        <v>44984</v>
      </c>
      <c r="AQ386" s="112">
        <f t="shared" si="29"/>
        <v>-10.596154848584959</v>
      </c>
      <c r="AR386" s="113">
        <f t="shared" si="30"/>
        <v>-2548.4961341679837</v>
      </c>
    </row>
    <row r="387" spans="2:45" x14ac:dyDescent="0.25">
      <c r="B387" s="103">
        <f t="shared" si="35"/>
        <v>44980</v>
      </c>
      <c r="AB387" s="4">
        <f t="shared" si="36"/>
        <v>3.0833681661347162E-3</v>
      </c>
      <c r="AC387" s="4">
        <f t="shared" si="32"/>
        <v>1.1209906316548741E-2</v>
      </c>
      <c r="AF387" s="129">
        <f t="shared" si="37"/>
        <v>6.2148063597345029</v>
      </c>
      <c r="AG387" s="130">
        <f t="shared" si="31"/>
        <v>26.676104202401373</v>
      </c>
      <c r="AJ387" s="17">
        <f t="shared" si="38"/>
        <v>16.610699484540294</v>
      </c>
      <c r="AK387" s="18">
        <f t="shared" si="39"/>
        <v>29.386408083441978</v>
      </c>
      <c r="AM387" s="17">
        <f t="shared" si="33"/>
        <v>6.1373105837496036</v>
      </c>
      <c r="AN387" s="18">
        <f t="shared" si="34"/>
        <v>14.042896194014157</v>
      </c>
      <c r="AP387" s="111">
        <f t="shared" si="28"/>
        <v>44985</v>
      </c>
      <c r="AQ387" s="112">
        <f t="shared" si="29"/>
        <v>-10.473388900790692</v>
      </c>
      <c r="AR387" s="113">
        <f t="shared" si="30"/>
        <v>-2558.9695230687744</v>
      </c>
      <c r="AS387" s="110">
        <f>AVERAGE(AQ360:AQ387)</f>
        <v>-12.312156194801933</v>
      </c>
    </row>
    <row r="388" spans="2:45" x14ac:dyDescent="0.25">
      <c r="B388" s="103">
        <f t="shared" si="35"/>
        <v>44981</v>
      </c>
      <c r="AB388" s="4">
        <f t="shared" si="36"/>
        <v>3.0505586954353765E-3</v>
      </c>
      <c r="AC388" s="4">
        <f t="shared" si="32"/>
        <v>1.1176532003467354E-2</v>
      </c>
      <c r="AF388" s="129">
        <f t="shared" si="37"/>
        <v>6.1428022597554861</v>
      </c>
      <c r="AG388" s="130">
        <f t="shared" si="31"/>
        <v>26.594848501042051</v>
      </c>
      <c r="AJ388" s="17">
        <f t="shared" si="38"/>
        <v>16.418249648266173</v>
      </c>
      <c r="AK388" s="18">
        <f t="shared" si="39"/>
        <v>29.250547489658526</v>
      </c>
      <c r="AM388" s="17">
        <f t="shared" si="33"/>
        <v>6.0662043417695299</v>
      </c>
      <c r="AN388" s="18">
        <f t="shared" si="34"/>
        <v>13.9870148003351</v>
      </c>
      <c r="AP388" s="111">
        <f t="shared" si="28"/>
        <v>44986</v>
      </c>
      <c r="AQ388" s="112">
        <f t="shared" si="29"/>
        <v>-10.352045306496642</v>
      </c>
      <c r="AR388" s="113">
        <f t="shared" si="30"/>
        <v>-2569.321568375271</v>
      </c>
    </row>
    <row r="389" spans="2:45" x14ac:dyDescent="0.25">
      <c r="B389" s="103">
        <f t="shared" si="35"/>
        <v>44982</v>
      </c>
      <c r="AB389" s="4">
        <f t="shared" si="36"/>
        <v>3.0180983433976973E-3</v>
      </c>
      <c r="AC389" s="4">
        <f t="shared" si="32"/>
        <v>1.1143355825576283E-2</v>
      </c>
      <c r="AF389" s="129">
        <f t="shared" si="37"/>
        <v>6.0716323917884862</v>
      </c>
      <c r="AG389" s="130">
        <f t="shared" si="31"/>
        <v>26.514086307938197</v>
      </c>
      <c r="AJ389" s="17">
        <f t="shared" si="38"/>
        <v>16.228029515775233</v>
      </c>
      <c r="AK389" s="18">
        <f t="shared" si="39"/>
        <v>29.115937348619404</v>
      </c>
      <c r="AM389" s="17">
        <f t="shared" si="33"/>
        <v>5.9959219293120984</v>
      </c>
      <c r="AN389" s="18">
        <f t="shared" si="34"/>
        <v>13.931576385508656</v>
      </c>
      <c r="AP389" s="111">
        <f t="shared" si="28"/>
        <v>44987</v>
      </c>
      <c r="AQ389" s="112">
        <f t="shared" si="29"/>
        <v>-10.232107586463135</v>
      </c>
      <c r="AR389" s="113">
        <f t="shared" si="30"/>
        <v>-2579.5536759617339</v>
      </c>
    </row>
    <row r="390" spans="2:45" x14ac:dyDescent="0.25">
      <c r="B390" s="103">
        <f t="shared" si="35"/>
        <v>44983</v>
      </c>
      <c r="AB390" s="4">
        <f t="shared" si="36"/>
        <v>2.9859833951235933E-3</v>
      </c>
      <c r="AC390" s="4">
        <f t="shared" si="32"/>
        <v>1.1110376023676746E-2</v>
      </c>
      <c r="AF390" s="129">
        <f t="shared" si="37"/>
        <v>6.0012870905081952</v>
      </c>
      <c r="AG390" s="130">
        <f t="shared" si="31"/>
        <v>26.433813140702181</v>
      </c>
      <c r="AJ390" s="17">
        <f t="shared" si="38"/>
        <v>16.040013253951386</v>
      </c>
      <c r="AK390" s="18">
        <f t="shared" si="39"/>
        <v>28.982560475769503</v>
      </c>
      <c r="AM390" s="17">
        <f t="shared" si="33"/>
        <v>5.9264538015741604</v>
      </c>
      <c r="AN390" s="18">
        <f t="shared" si="34"/>
        <v>13.876575703005955</v>
      </c>
      <c r="AP390" s="111">
        <f t="shared" si="28"/>
        <v>44988</v>
      </c>
      <c r="AQ390" s="112">
        <f t="shared" si="29"/>
        <v>-10.113559452377226</v>
      </c>
      <c r="AR390" s="113">
        <f t="shared" si="30"/>
        <v>-2589.667235414111</v>
      </c>
    </row>
    <row r="391" spans="2:45" x14ac:dyDescent="0.25">
      <c r="B391" s="103">
        <f t="shared" si="35"/>
        <v>44984</v>
      </c>
      <c r="AB391" s="4">
        <f t="shared" si="36"/>
        <v>2.9542101752444267E-3</v>
      </c>
      <c r="AC391" s="4">
        <f t="shared" si="32"/>
        <v>1.1077590859334562E-2</v>
      </c>
      <c r="AF391" s="129">
        <f t="shared" si="37"/>
        <v>5.9317568025707601</v>
      </c>
      <c r="AG391" s="130">
        <f t="shared" si="31"/>
        <v>26.354024571065448</v>
      </c>
      <c r="AJ391" s="17">
        <f t="shared" si="38"/>
        <v>15.854175328978352</v>
      </c>
      <c r="AK391" s="18">
        <f t="shared" si="39"/>
        <v>28.850399999999997</v>
      </c>
      <c r="AM391" s="17">
        <f t="shared" si="33"/>
        <v>5.8577905243376662</v>
      </c>
      <c r="AN391" s="18">
        <f t="shared" si="34"/>
        <v>13.82200758882373</v>
      </c>
      <c r="AP391" s="111">
        <f t="shared" si="28"/>
        <v>44989</v>
      </c>
      <c r="AQ391" s="112">
        <f t="shared" si="29"/>
        <v>-9.9963848046406856</v>
      </c>
      <c r="AR391" s="113">
        <f t="shared" si="30"/>
        <v>-2599.6636202187519</v>
      </c>
    </row>
    <row r="392" spans="2:45" x14ac:dyDescent="0.25">
      <c r="B392" s="103">
        <f t="shared" si="35"/>
        <v>44985</v>
      </c>
      <c r="AB392" s="4">
        <f t="shared" si="36"/>
        <v>2.9227750475003785E-3</v>
      </c>
      <c r="AC392" s="4">
        <f t="shared" si="32"/>
        <v>1.1044998614574674E-2</v>
      </c>
      <c r="AF392" s="129">
        <f t="shared" si="37"/>
        <v>5.8630320853163731</v>
      </c>
      <c r="AG392" s="130">
        <f t="shared" si="31"/>
        <v>26.274716224064193</v>
      </c>
      <c r="AJ392" s="17">
        <f t="shared" si="38"/>
        <v>15.670490502871971</v>
      </c>
      <c r="AK392" s="18">
        <f t="shared" si="39"/>
        <v>28.719439356534203</v>
      </c>
      <c r="AM392" s="17">
        <f t="shared" si="33"/>
        <v>5.7899227726884313</v>
      </c>
      <c r="AN392" s="18">
        <f t="shared" si="34"/>
        <v>13.767866959868057</v>
      </c>
      <c r="AP392" s="111">
        <f t="shared" si="28"/>
        <v>44990</v>
      </c>
      <c r="AQ392" s="112">
        <f t="shared" si="29"/>
        <v>-9.8805677301835395</v>
      </c>
      <c r="AR392" s="113">
        <f t="shared" si="30"/>
        <v>-2609.5441879489354</v>
      </c>
    </row>
    <row r="393" spans="2:45" x14ac:dyDescent="0.25">
      <c r="B393" s="103">
        <f t="shared" si="35"/>
        <v>44986</v>
      </c>
      <c r="AB393" s="4">
        <f t="shared" si="36"/>
        <v>2.8916744143243096E-3</v>
      </c>
      <c r="AC393" s="4">
        <f t="shared" si="32"/>
        <v>1.101259759158108E-2</v>
      </c>
      <c r="AF393" s="129">
        <f t="shared" si="37"/>
        <v>5.795103605486899</v>
      </c>
      <c r="AG393" s="130">
        <f t="shared" si="31"/>
        <v>26.195883777239704</v>
      </c>
      <c r="AJ393" s="17">
        <f t="shared" si="38"/>
        <v>15.488933830052764</v>
      </c>
      <c r="AK393" s="18">
        <f t="shared" si="39"/>
        <v>28.589662280006337</v>
      </c>
      <c r="AM393" s="17">
        <f t="shared" si="33"/>
        <v>5.7228413297497536</v>
      </c>
      <c r="AN393" s="18">
        <f t="shared" si="34"/>
        <v>13.714148812375932</v>
      </c>
      <c r="AP393" s="111">
        <f t="shared" si="28"/>
        <v>44991</v>
      </c>
      <c r="AQ393" s="112">
        <f t="shared" si="29"/>
        <v>-9.7660925003030101</v>
      </c>
      <c r="AR393" s="113">
        <f t="shared" si="30"/>
        <v>-2619.3102804492382</v>
      </c>
    </row>
    <row r="394" spans="2:45" x14ac:dyDescent="0.25">
      <c r="B394" s="103">
        <f t="shared" si="35"/>
        <v>44987</v>
      </c>
      <c r="AB394" s="4">
        <f t="shared" si="36"/>
        <v>2.8609047164300291E-3</v>
      </c>
      <c r="AC394" s="4">
        <f t="shared" si="32"/>
        <v>1.0980386112401984E-2</v>
      </c>
      <c r="AF394" s="129">
        <f t="shared" si="37"/>
        <v>5.7279621379583627</v>
      </c>
      <c r="AG394" s="130">
        <f t="shared" si="31"/>
        <v>26.117522959853051</v>
      </c>
      <c r="AJ394" s="17">
        <f t="shared" si="38"/>
        <v>15.309480653958126</v>
      </c>
      <c r="AK394" s="18">
        <f t="shared" si="39"/>
        <v>28.461052797727088</v>
      </c>
      <c r="AM394" s="17">
        <f t="shared" si="33"/>
        <v>5.6565370854307133</v>
      </c>
      <c r="AN394" s="18">
        <f t="shared" si="34"/>
        <v>13.660848220373651</v>
      </c>
      <c r="AP394" s="111">
        <f t="shared" si="28"/>
        <v>44992</v>
      </c>
      <c r="AQ394" s="112">
        <f t="shared" si="29"/>
        <v>-9.6529435685274123</v>
      </c>
      <c r="AR394" s="113">
        <f t="shared" si="30"/>
        <v>-2628.9632240177657</v>
      </c>
    </row>
    <row r="395" spans="2:45" x14ac:dyDescent="0.25">
      <c r="B395" s="103">
        <f t="shared" si="35"/>
        <v>44988</v>
      </c>
      <c r="AB395" s="4">
        <f t="shared" si="36"/>
        <v>2.830462432404964E-3</v>
      </c>
      <c r="AC395" s="4">
        <f t="shared" si="32"/>
        <v>1.0948362518660158E-2</v>
      </c>
      <c r="AF395" s="129">
        <f t="shared" si="37"/>
        <v>5.6615985644881164</v>
      </c>
      <c r="AG395" s="130">
        <f t="shared" si="31"/>
        <v>26.039629552113851</v>
      </c>
      <c r="AJ395" s="17">
        <f t="shared" si="38"/>
        <v>15.132106603693824</v>
      </c>
      <c r="AK395" s="18">
        <f t="shared" si="39"/>
        <v>28.333595223130104</v>
      </c>
      <c r="AM395" s="17">
        <f t="shared" si="33"/>
        <v>5.5910010351889516</v>
      </c>
      <c r="AN395" s="18">
        <f t="shared" si="34"/>
        <v>13.607960334171022</v>
      </c>
      <c r="AP395" s="111">
        <f t="shared" si="28"/>
        <v>44993</v>
      </c>
      <c r="AQ395" s="112">
        <f t="shared" si="29"/>
        <v>-9.5411055685048716</v>
      </c>
      <c r="AR395" s="113">
        <f t="shared" si="30"/>
        <v>-2638.5043295862706</v>
      </c>
    </row>
    <row r="396" spans="2:45" x14ac:dyDescent="0.25">
      <c r="B396" s="103">
        <f t="shared" si="35"/>
        <v>44989</v>
      </c>
      <c r="AB396" s="4">
        <f t="shared" si="36"/>
        <v>2.8003440783071504E-3</v>
      </c>
      <c r="AC396" s="4">
        <f t="shared" si="32"/>
        <v>1.0916525171268314E-2</v>
      </c>
      <c r="AF396" s="129">
        <f t="shared" si="37"/>
        <v>5.5960038724765262</v>
      </c>
      <c r="AG396" s="130">
        <f t="shared" si="31"/>
        <v>25.96219938442276</v>
      </c>
      <c r="AJ396" s="17">
        <f t="shared" si="38"/>
        <v>14.956787590724272</v>
      </c>
      <c r="AK396" s="18">
        <f t="shared" si="39"/>
        <v>28.207274149393815</v>
      </c>
      <c r="AM396" s="17">
        <f t="shared" si="33"/>
        <v>5.5262242788078035</v>
      </c>
      <c r="AN396" s="18">
        <f t="shared" si="34"/>
        <v>13.55548037889039</v>
      </c>
      <c r="AP396" s="111">
        <f t="shared" si="28"/>
        <v>44994</v>
      </c>
      <c r="AQ396" s="112">
        <f t="shared" si="29"/>
        <v>-9.4305633119164689</v>
      </c>
      <c r="AR396" s="113">
        <f t="shared" si="30"/>
        <v>-2647.9348928981872</v>
      </c>
    </row>
    <row r="397" spans="2:45" x14ac:dyDescent="0.25">
      <c r="B397" s="103">
        <f t="shared" si="35"/>
        <v>44990</v>
      </c>
      <c r="AB397" s="4">
        <f t="shared" si="36"/>
        <v>2.7705462072665121E-3</v>
      </c>
      <c r="AC397" s="4">
        <f t="shared" si="32"/>
        <v>1.0884872450149458E-2</v>
      </c>
      <c r="AF397" s="129">
        <f t="shared" si="37"/>
        <v>5.5311691537429901</v>
      </c>
      <c r="AG397" s="130">
        <f t="shared" si="31"/>
        <v>25.885228336627481</v>
      </c>
      <c r="AJ397" s="17">
        <f t="shared" si="38"/>
        <v>14.783499805601158</v>
      </c>
      <c r="AK397" s="18">
        <f t="shared" si="39"/>
        <v>28.082074443233136</v>
      </c>
      <c r="AM397" s="17">
        <f t="shared" si="33"/>
        <v>5.462198019187583</v>
      </c>
      <c r="AN397" s="18">
        <f t="shared" si="34"/>
        <v>13.503403653029586</v>
      </c>
      <c r="AP397" s="111">
        <f t="shared" si="28"/>
        <v>44995</v>
      </c>
      <c r="AQ397" s="112">
        <f t="shared" si="29"/>
        <v>-9.3213017864135743</v>
      </c>
      <c r="AR397" s="113">
        <f t="shared" si="30"/>
        <v>-2657.2561946846008</v>
      </c>
    </row>
    <row r="398" spans="2:45" x14ac:dyDescent="0.25">
      <c r="B398" s="103">
        <f t="shared" si="35"/>
        <v>44991</v>
      </c>
      <c r="AB398" s="4">
        <f t="shared" si="36"/>
        <v>2.7410654090903961E-3</v>
      </c>
      <c r="AC398" s="4">
        <f t="shared" si="32"/>
        <v>1.085340275396207E-2</v>
      </c>
      <c r="AF398" s="129">
        <f t="shared" si="37"/>
        <v>5.4670856033161694</v>
      </c>
      <c r="AG398" s="130">
        <f t="shared" si="31"/>
        <v>25.808712337291912</v>
      </c>
      <c r="AJ398" s="17">
        <f t="shared" si="38"/>
        <v>14.612219714729946</v>
      </c>
      <c r="AK398" s="18">
        <f t="shared" si="39"/>
        <v>27.957981238855723</v>
      </c>
      <c r="AM398" s="17">
        <f t="shared" si="33"/>
        <v>5.3989135611508914</v>
      </c>
      <c r="AN398" s="18">
        <f t="shared" si="34"/>
        <v>13.451725527057874</v>
      </c>
      <c r="AP398" s="111">
        <f t="shared" si="28"/>
        <v>44996</v>
      </c>
      <c r="AQ398" s="112">
        <f t="shared" si="29"/>
        <v>-9.2133061535790546</v>
      </c>
      <c r="AR398" s="113">
        <f t="shared" si="30"/>
        <v>-2666.46950083818</v>
      </c>
    </row>
    <row r="399" spans="2:45" x14ac:dyDescent="0.25">
      <c r="B399" s="103">
        <f t="shared" si="35"/>
        <v>44992</v>
      </c>
      <c r="AB399" s="4">
        <f t="shared" si="36"/>
        <v>2.7118983098732875E-3</v>
      </c>
      <c r="AC399" s="4">
        <f t="shared" si="32"/>
        <v>1.0822114499830058E-2</v>
      </c>
      <c r="AF399" s="129">
        <f t="shared" si="37"/>
        <v>5.4037445182382022</v>
      </c>
      <c r="AG399" s="130">
        <f t="shared" si="31"/>
        <v>25.73264736297828</v>
      </c>
      <c r="AJ399" s="17">
        <f t="shared" si="38"/>
        <v>14.442924057173892</v>
      </c>
      <c r="AK399" s="18">
        <f t="shared" si="39"/>
        <v>27.8349799320778</v>
      </c>
      <c r="AM399" s="17">
        <f t="shared" si="33"/>
        <v>5.3363623102617508</v>
      </c>
      <c r="AN399" s="18">
        <f t="shared" si="34"/>
        <v>13.400441442044007</v>
      </c>
      <c r="AP399" s="111">
        <f t="shared" si="28"/>
        <v>44997</v>
      </c>
      <c r="AQ399" s="112">
        <f t="shared" si="29"/>
        <v>-9.106561746912142</v>
      </c>
      <c r="AR399" s="113">
        <f t="shared" si="30"/>
        <v>-2675.5760625850921</v>
      </c>
    </row>
    <row r="400" spans="2:45" x14ac:dyDescent="0.25">
      <c r="B400" s="103">
        <f t="shared" si="35"/>
        <v>44993</v>
      </c>
      <c r="AB400" s="4">
        <f t="shared" si="36"/>
        <v>2.6830415716106891E-3</v>
      </c>
      <c r="AC400" s="4">
        <f t="shared" si="32"/>
        <v>1.0791006123077368E-2</v>
      </c>
      <c r="AF400" s="129">
        <f t="shared" si="37"/>
        <v>5.3411372963827963</v>
      </c>
      <c r="AG400" s="130">
        <f t="shared" si="31"/>
        <v>25.657029437541887</v>
      </c>
      <c r="AJ400" s="17">
        <f t="shared" si="38"/>
        <v>14.275589841495037</v>
      </c>
      <c r="AK400" s="18">
        <f t="shared" si="39"/>
        <v>27.71305617459463</v>
      </c>
      <c r="AM400" s="17">
        <f t="shared" si="33"/>
        <v>5.2745357716584191</v>
      </c>
      <c r="AN400" s="18">
        <f t="shared" si="34"/>
        <v>13.349546908315563</v>
      </c>
      <c r="AP400" s="111">
        <f t="shared" ref="AP400:AP463" si="40">AP399+$C$212</f>
        <v>44998</v>
      </c>
      <c r="AQ400" s="112">
        <f t="shared" ref="AQ400:AQ463" si="41">AM400-AJ400</f>
        <v>-9.0010540698366182</v>
      </c>
      <c r="AR400" s="113">
        <f t="shared" si="30"/>
        <v>-2684.5771166549289</v>
      </c>
    </row>
    <row r="401" spans="2:44" x14ac:dyDescent="0.25">
      <c r="B401" s="103">
        <f t="shared" si="35"/>
        <v>44994</v>
      </c>
      <c r="AB401" s="4">
        <f t="shared" si="36"/>
        <v>2.6544918918171069E-3</v>
      </c>
      <c r="AC401" s="4">
        <f t="shared" si="32"/>
        <v>1.0760076076967141E-2</v>
      </c>
      <c r="AF401" s="129">
        <f t="shared" si="37"/>
        <v>5.2792554352869914</v>
      </c>
      <c r="AG401" s="130">
        <f t="shared" si="31"/>
        <v>25.581854631438265</v>
      </c>
      <c r="AJ401" s="17">
        <f t="shared" si="38"/>
        <v>14.110194342631841</v>
      </c>
      <c r="AK401" s="18">
        <f t="shared" si="39"/>
        <v>27.592195868400914</v>
      </c>
      <c r="AM401" s="17">
        <f t="shared" si="33"/>
        <v>5.2134255488997443</v>
      </c>
      <c r="AN401" s="18">
        <f t="shared" si="34"/>
        <v>13.299037504148687</v>
      </c>
      <c r="AP401" s="111">
        <f t="shared" si="40"/>
        <v>44999</v>
      </c>
      <c r="AQ401" s="112">
        <f t="shared" si="41"/>
        <v>-8.8967687937320967</v>
      </c>
      <c r="AR401" s="113">
        <f t="shared" ref="AR401:AR464" si="42">AQ401+AR400</f>
        <v>-2693.4738854486609</v>
      </c>
    </row>
    <row r="402" spans="2:44" x14ac:dyDescent="0.25">
      <c r="B402" s="103">
        <f t="shared" si="35"/>
        <v>44995</v>
      </c>
      <c r="AB402" s="4">
        <f t="shared" si="36"/>
        <v>2.6262460031480968E-3</v>
      </c>
      <c r="AC402" s="4">
        <f t="shared" si="32"/>
        <v>1.072932283244536E-2</v>
      </c>
      <c r="AF402" s="129">
        <f t="shared" si="37"/>
        <v>5.218090530996486</v>
      </c>
      <c r="AG402" s="130">
        <f t="shared" si="31"/>
        <v>25.507119061042488</v>
      </c>
      <c r="AJ402" s="17">
        <f t="shared" si="38"/>
        <v>13.946715098812946</v>
      </c>
      <c r="AK402" s="18">
        <f t="shared" si="39"/>
        <v>27.472385160356513</v>
      </c>
      <c r="AM402" s="17">
        <f t="shared" si="33"/>
        <v>5.1530233428248664</v>
      </c>
      <c r="AN402" s="18">
        <f t="shared" si="34"/>
        <v>13.248908874487499</v>
      </c>
      <c r="AP402" s="111">
        <f t="shared" si="40"/>
        <v>45000</v>
      </c>
      <c r="AQ402" s="112">
        <f t="shared" si="41"/>
        <v>-8.7936917559880801</v>
      </c>
      <c r="AR402" s="113">
        <f t="shared" si="42"/>
        <v>-2702.2675772046491</v>
      </c>
    </row>
    <row r="403" spans="2:44" x14ac:dyDescent="0.25">
      <c r="B403" s="103">
        <f t="shared" si="35"/>
        <v>44996</v>
      </c>
      <c r="AB403" s="4">
        <f t="shared" si="36"/>
        <v>2.5983006730263408E-3</v>
      </c>
      <c r="AC403" s="4">
        <f t="shared" si="32"/>
        <v>1.0698744877888871E-2</v>
      </c>
      <c r="AF403" s="129">
        <f t="shared" si="37"/>
        <v>5.1576342769243162</v>
      </c>
      <c r="AG403" s="130">
        <f t="shared" ref="AG403:AG466" si="43">$AG$15/(1+$AG$19*(B403-$AE$15))</f>
        <v>25.432818887980371</v>
      </c>
      <c r="AJ403" s="17">
        <f t="shared" si="38"/>
        <v>13.785129908506757</v>
      </c>
      <c r="AK403" s="18">
        <f t="shared" si="39"/>
        <v>27.353610436893202</v>
      </c>
      <c r="AM403" s="17">
        <f t="shared" si="33"/>
        <v>5.0933209504261407</v>
      </c>
      <c r="AN403" s="18">
        <f t="shared" si="34"/>
        <v>13.199156729692335</v>
      </c>
      <c r="AP403" s="111">
        <f t="shared" si="40"/>
        <v>45001</v>
      </c>
      <c r="AQ403" s="112">
        <f t="shared" si="41"/>
        <v>-8.6918089580806175</v>
      </c>
      <c r="AR403" s="113">
        <f t="shared" si="42"/>
        <v>-2710.9593861627295</v>
      </c>
    </row>
    <row r="404" spans="2:44" x14ac:dyDescent="0.25">
      <c r="B404" s="103">
        <f t="shared" si="35"/>
        <v>44997</v>
      </c>
      <c r="AB404" s="4">
        <f t="shared" si="36"/>
        <v>2.5706527032716944E-3</v>
      </c>
      <c r="AC404" s="4">
        <f t="shared" ref="AC404:AC467" si="44">$AC$15/(1+$AC$19*(B404-$AA$15))</f>
        <v>1.0668340718857706E-2</v>
      </c>
      <c r="AF404" s="129">
        <f t="shared" si="37"/>
        <v>5.0978784627227745</v>
      </c>
      <c r="AG404" s="130">
        <f t="shared" si="43"/>
        <v>25.358950318471333</v>
      </c>
      <c r="AJ404" s="17">
        <f t="shared" si="38"/>
        <v>13.625416827406308</v>
      </c>
      <c r="AK404" s="18">
        <f t="shared" si="39"/>
        <v>27.235858318858089</v>
      </c>
      <c r="AM404" s="17">
        <f t="shared" ref="AM404:AM467" si="45">$AL$207*EXP(-$AK$8*(B409-$B$212))</f>
        <v>5.0343102637351098</v>
      </c>
      <c r="AN404" s="18">
        <f t="shared" ref="AN404:AN467" si="46">$AM$207/(1+$AK$19*(B409-$B$212))</f>
        <v>13.149776844316092</v>
      </c>
      <c r="AP404" s="111">
        <f t="shared" si="40"/>
        <v>45002</v>
      </c>
      <c r="AQ404" s="112">
        <f t="shared" si="41"/>
        <v>-8.5911065636711985</v>
      </c>
      <c r="AR404" s="113">
        <f t="shared" si="42"/>
        <v>-2719.5504927264005</v>
      </c>
    </row>
    <row r="405" spans="2:44" x14ac:dyDescent="0.25">
      <c r="B405" s="103">
        <f t="shared" si="35"/>
        <v>44998</v>
      </c>
      <c r="AB405" s="4">
        <f t="shared" si="36"/>
        <v>2.5432989297351715E-3</v>
      </c>
      <c r="AC405" s="4">
        <f t="shared" si="44"/>
        <v>1.0638108877851616E-2</v>
      </c>
      <c r="AF405" s="129">
        <f t="shared" si="37"/>
        <v>5.0388149731683765</v>
      </c>
      <c r="AG405" s="130">
        <f t="shared" si="43"/>
        <v>25.285509602682652</v>
      </c>
      <c r="AJ405" s="17">
        <f t="shared" si="38"/>
        <v>13.467554165449085</v>
      </c>
      <c r="AK405" s="18">
        <f t="shared" si="39"/>
        <v>27.119115656489694</v>
      </c>
      <c r="AM405" s="17">
        <f t="shared" si="45"/>
        <v>4.9759832687214036</v>
      </c>
      <c r="AN405" s="18">
        <f t="shared" si="46"/>
        <v>13.10076505590793</v>
      </c>
      <c r="AP405" s="111">
        <f t="shared" si="40"/>
        <v>45003</v>
      </c>
      <c r="AQ405" s="112">
        <f t="shared" si="41"/>
        <v>-8.4915708967276817</v>
      </c>
      <c r="AR405" s="113">
        <f t="shared" si="42"/>
        <v>-2728.0420636231283</v>
      </c>
    </row>
    <row r="406" spans="2:44" x14ac:dyDescent="0.25">
      <c r="B406" s="103">
        <f t="shared" ref="B406:B469" si="47">B405+$C$212</f>
        <v>44999</v>
      </c>
      <c r="AB406" s="4">
        <f t="shared" ref="AB406:AB469" si="48">$AC$4*EXP(-$AC$8*(B406-$AA$4))</f>
        <v>2.5162362219368303E-3</v>
      </c>
      <c r="AC406" s="4">
        <f t="shared" si="44"/>
        <v>1.0608047894070731E-2</v>
      </c>
      <c r="AF406" s="129">
        <f t="shared" si="37"/>
        <v>4.9804357870597862</v>
      </c>
      <c r="AG406" s="130">
        <f t="shared" si="43"/>
        <v>25.212493034094937</v>
      </c>
      <c r="AJ406" s="17">
        <f t="shared" si="38"/>
        <v>13.311520483871393</v>
      </c>
      <c r="AK406" s="18">
        <f t="shared" si="39"/>
        <v>27.003369524522647</v>
      </c>
      <c r="AM406" s="17">
        <f t="shared" si="45"/>
        <v>4.9183320442043694</v>
      </c>
      <c r="AN406" s="18">
        <f t="shared" si="46"/>
        <v>13.052117263843646</v>
      </c>
      <c r="AP406" s="111">
        <f t="shared" si="40"/>
        <v>45004</v>
      </c>
      <c r="AQ406" s="112">
        <f t="shared" si="41"/>
        <v>-8.3931884396670231</v>
      </c>
      <c r="AR406" s="113">
        <f t="shared" si="42"/>
        <v>-2736.4352520627954</v>
      </c>
    </row>
    <row r="407" spans="2:44" x14ac:dyDescent="0.25">
      <c r="B407" s="103">
        <f t="shared" si="47"/>
        <v>45000</v>
      </c>
      <c r="AB407" s="4">
        <f t="shared" si="48"/>
        <v>2.4894614827075069E-3</v>
      </c>
      <c r="AC407" s="4">
        <f t="shared" si="44"/>
        <v>1.0578156323180266E-2</v>
      </c>
      <c r="AF407" s="129">
        <f t="shared" ref="AF407:AF470" si="49">$AG$4*EXP(-$AG$8*(B407-$AE$4))</f>
        <v>4.9227329761284642</v>
      </c>
      <c r="AG407" s="130">
        <f t="shared" si="43"/>
        <v>25.139896948878555</v>
      </c>
      <c r="AJ407" s="17">
        <f t="shared" si="38"/>
        <v>13.157294592296809</v>
      </c>
      <c r="AK407" s="18">
        <f t="shared" si="39"/>
        <v>26.888607217417235</v>
      </c>
      <c r="AM407" s="17">
        <f t="shared" si="45"/>
        <v>4.861348760777334</v>
      </c>
      <c r="AN407" s="18">
        <f t="shared" si="46"/>
        <v>13.003829428181993</v>
      </c>
      <c r="AP407" s="111">
        <f t="shared" si="40"/>
        <v>45005</v>
      </c>
      <c r="AQ407" s="112">
        <f t="shared" si="41"/>
        <v>-8.2959458315194752</v>
      </c>
      <c r="AR407" s="113">
        <f t="shared" si="42"/>
        <v>-2744.7311978943148</v>
      </c>
    </row>
    <row r="408" spans="2:44" x14ac:dyDescent="0.25">
      <c r="B408" s="103">
        <f t="shared" si="47"/>
        <v>45001</v>
      </c>
      <c r="AB408" s="4">
        <f t="shared" si="48"/>
        <v>2.4629716478343595E-3</v>
      </c>
      <c r="AC408" s="4">
        <f t="shared" si="44"/>
        <v>1.0548432737079196E-2</v>
      </c>
      <c r="AF408" s="129">
        <f t="shared" si="49"/>
        <v>4.8656987039619706</v>
      </c>
      <c r="AG408" s="130">
        <f t="shared" si="43"/>
        <v>25.067717725280808</v>
      </c>
      <c r="AJ408" s="17">
        <f t="shared" si="38"/>
        <v>13.004855545858426</v>
      </c>
      <c r="AK408" s="18">
        <f t="shared" si="39"/>
        <v>26.77481624471007</v>
      </c>
      <c r="AM408" s="17">
        <f t="shared" si="45"/>
        <v>4.8050256797443085</v>
      </c>
      <c r="AN408" s="18">
        <f t="shared" si="46"/>
        <v>12.9558975685463</v>
      </c>
      <c r="AP408" s="111">
        <f t="shared" si="40"/>
        <v>45006</v>
      </c>
      <c r="AQ408" s="112">
        <f t="shared" si="41"/>
        <v>-8.1998298661141185</v>
      </c>
      <c r="AR408" s="113">
        <f t="shared" si="42"/>
        <v>-2752.9310277604291</v>
      </c>
    </row>
    <row r="409" spans="2:44" x14ac:dyDescent="0.25">
      <c r="B409" s="103">
        <f t="shared" si="47"/>
        <v>45002</v>
      </c>
      <c r="AB409" s="4">
        <f t="shared" si="48"/>
        <v>2.4367636857101898E-3</v>
      </c>
      <c r="AC409" s="4">
        <f t="shared" si="44"/>
        <v>1.0518875723672815E-2</v>
      </c>
      <c r="AF409" s="129">
        <f t="shared" si="49"/>
        <v>4.8093252249397169</v>
      </c>
      <c r="AG409" s="130">
        <f t="shared" si="43"/>
        <v>24.9959517830236</v>
      </c>
      <c r="AJ409" s="17">
        <f t="shared" si="38"/>
        <v>12.854182642354367</v>
      </c>
      <c r="AK409" s="18">
        <f t="shared" si="39"/>
        <v>26.661984326482326</v>
      </c>
      <c r="AM409" s="17">
        <f t="shared" si="45"/>
        <v>4.7493551520690351</v>
      </c>
      <c r="AN409" s="18">
        <f t="shared" si="46"/>
        <v>12.908317763030732</v>
      </c>
      <c r="AP409" s="111">
        <f t="shared" si="40"/>
        <v>45007</v>
      </c>
      <c r="AQ409" s="112">
        <f t="shared" si="41"/>
        <v>-8.1048274902853308</v>
      </c>
      <c r="AR409" s="113">
        <f t="shared" si="42"/>
        <v>-2761.0358552507146</v>
      </c>
    </row>
    <row r="410" spans="2:44" x14ac:dyDescent="0.25">
      <c r="B410" s="103">
        <f t="shared" si="47"/>
        <v>45003</v>
      </c>
      <c r="AB410" s="4">
        <f t="shared" si="48"/>
        <v>2.4108345969864951E-3</v>
      </c>
      <c r="AC410" s="4">
        <f t="shared" si="44"/>
        <v>1.0489483886649111E-2</v>
      </c>
      <c r="AF410" s="129">
        <f t="shared" si="49"/>
        <v>4.7536048831810769</v>
      </c>
      <c r="AG410" s="130">
        <f t="shared" si="43"/>
        <v>24.924595582711468</v>
      </c>
      <c r="AJ410" s="17">
        <f t="shared" si="38"/>
        <v>12.705255419436327</v>
      </c>
      <c r="AK410" s="18">
        <f t="shared" si="39"/>
        <v>26.550099388942058</v>
      </c>
      <c r="AM410" s="17">
        <f t="shared" si="45"/>
        <v>4.6943296173361952</v>
      </c>
      <c r="AN410" s="18">
        <f t="shared" si="46"/>
        <v>12.861086147130566</v>
      </c>
      <c r="AP410" s="111">
        <f t="shared" si="40"/>
        <v>45008</v>
      </c>
      <c r="AQ410" s="112">
        <f t="shared" si="41"/>
        <v>-8.0109258021001324</v>
      </c>
      <c r="AR410" s="113">
        <f t="shared" si="42"/>
        <v>-2769.0467810528148</v>
      </c>
    </row>
    <row r="411" spans="2:44" x14ac:dyDescent="0.25">
      <c r="B411" s="103">
        <f t="shared" si="47"/>
        <v>45004</v>
      </c>
      <c r="AB411" s="4">
        <f t="shared" si="48"/>
        <v>2.3851814142302036E-3</v>
      </c>
      <c r="AC411" s="4">
        <f t="shared" si="44"/>
        <v>1.0460255845258891E-2</v>
      </c>
      <c r="AF411" s="129">
        <f t="shared" si="49"/>
        <v>4.698530111505657</v>
      </c>
      <c r="AG411" s="130">
        <f t="shared" si="43"/>
        <v>24.853645625249698</v>
      </c>
      <c r="AJ411" s="17">
        <f t="shared" si="38"/>
        <v>12.558053651830626</v>
      </c>
      <c r="AK411" s="18">
        <f t="shared" si="39"/>
        <v>26.439149560117297</v>
      </c>
      <c r="AM411" s="17">
        <f t="shared" si="45"/>
        <v>4.6399416027246545</v>
      </c>
      <c r="AN411" s="18">
        <f t="shared" si="46"/>
        <v>12.814198912695872</v>
      </c>
      <c r="AP411" s="111">
        <f t="shared" si="40"/>
        <v>45009</v>
      </c>
      <c r="AQ411" s="112">
        <f t="shared" si="41"/>
        <v>-7.9181120491059716</v>
      </c>
      <c r="AR411" s="113">
        <f t="shared" si="42"/>
        <v>-2776.964893101921</v>
      </c>
    </row>
    <row r="412" spans="2:44" x14ac:dyDescent="0.25">
      <c r="B412" s="103">
        <f t="shared" si="47"/>
        <v>45005</v>
      </c>
      <c r="AB412" s="4">
        <f t="shared" si="48"/>
        <v>2.3598012015840779E-3</v>
      </c>
      <c r="AC412" s="4">
        <f t="shared" si="44"/>
        <v>1.0431190234099547E-2</v>
      </c>
      <c r="AF412" s="129">
        <f t="shared" si="49"/>
        <v>4.6440934304056318</v>
      </c>
      <c r="AG412" s="130">
        <f t="shared" si="43"/>
        <v>24.783098451272345</v>
      </c>
      <c r="AJ412" s="17">
        <f t="shared" si="38"/>
        <v>12.412557348591514</v>
      </c>
      <c r="AK412" s="18">
        <f t="shared" si="39"/>
        <v>26.329123165656711</v>
      </c>
      <c r="AM412" s="17">
        <f t="shared" si="45"/>
        <v>4.5861837219926045</v>
      </c>
      <c r="AN412" s="18">
        <f t="shared" si="46"/>
        <v>12.767652306907976</v>
      </c>
      <c r="AP412" s="111">
        <f t="shared" si="40"/>
        <v>45010</v>
      </c>
      <c r="AQ412" s="112">
        <f t="shared" si="41"/>
        <v>-7.8263736265989099</v>
      </c>
      <c r="AR412" s="113">
        <f t="shared" si="42"/>
        <v>-2784.79126672852</v>
      </c>
    </row>
    <row r="413" spans="2:44" x14ac:dyDescent="0.25">
      <c r="B413" s="103">
        <f t="shared" si="47"/>
        <v>45006</v>
      </c>
      <c r="AB413" s="4">
        <f t="shared" si="48"/>
        <v>2.3346910544307133E-3</v>
      </c>
      <c r="AC413" s="4">
        <f t="shared" si="44"/>
        <v>1.0402285702902449E-2</v>
      </c>
      <c r="AF413" s="129">
        <f t="shared" si="49"/>
        <v>4.5902874470299704</v>
      </c>
      <c r="AG413" s="130">
        <f t="shared" si="43"/>
        <v>24.712950640579997</v>
      </c>
      <c r="AJ413" s="17">
        <f t="shared" si="38"/>
        <v>12.268746750386255</v>
      </c>
      <c r="AK413" s="18">
        <f t="shared" si="39"/>
        <v>26.220008724734619</v>
      </c>
      <c r="AM413" s="17">
        <f t="shared" si="45"/>
        <v>4.5330486744744682</v>
      </c>
      <c r="AN413" s="18">
        <f t="shared" si="46"/>
        <v>12.721442631278174</v>
      </c>
      <c r="AP413" s="111">
        <f t="shared" si="40"/>
        <v>45011</v>
      </c>
      <c r="AQ413" s="112">
        <f t="shared" si="41"/>
        <v>-7.7356980759117864</v>
      </c>
      <c r="AR413" s="113">
        <f t="shared" si="42"/>
        <v>-2792.5269648044318</v>
      </c>
    </row>
    <row r="414" spans="2:44" x14ac:dyDescent="0.25">
      <c r="B414" s="103">
        <f t="shared" si="47"/>
        <v>45007</v>
      </c>
      <c r="AB414" s="4">
        <f t="shared" si="48"/>
        <v>2.3098480990601318E-3</v>
      </c>
      <c r="AC414" s="4">
        <f t="shared" si="44"/>
        <v>1.0373540916323818E-2</v>
      </c>
      <c r="AF414" s="129">
        <f t="shared" si="49"/>
        <v>4.5371048541804484</v>
      </c>
      <c r="AG414" s="130">
        <f t="shared" si="43"/>
        <v>24.643198811587023</v>
      </c>
      <c r="AJ414" s="17">
        <f t="shared" si="38"/>
        <v>12.126602326811676</v>
      </c>
      <c r="AK414" s="18">
        <f t="shared" si="39"/>
        <v>26.11179494605749</v>
      </c>
      <c r="AM414" s="17">
        <f t="shared" si="45"/>
        <v>4.4805292440894222</v>
      </c>
      <c r="AN414" s="18">
        <f t="shared" si="46"/>
        <v>12.675566240668099</v>
      </c>
      <c r="AP414" s="111">
        <f t="shared" si="40"/>
        <v>45012</v>
      </c>
      <c r="AQ414" s="112">
        <f t="shared" si="41"/>
        <v>-7.6460730827222543</v>
      </c>
      <c r="AR414" s="113">
        <f t="shared" si="42"/>
        <v>-2800.1730378871539</v>
      </c>
    </row>
    <row r="415" spans="2:44" x14ac:dyDescent="0.25">
      <c r="B415" s="103">
        <f t="shared" si="47"/>
        <v>45008</v>
      </c>
      <c r="AB415" s="4">
        <f t="shared" si="48"/>
        <v>2.2852694923408954E-3</v>
      </c>
      <c r="AC415" s="4">
        <f t="shared" si="44"/>
        <v>1.0344954553739115E-2</v>
      </c>
      <c r="AF415" s="129">
        <f t="shared" si="49"/>
        <v>4.4845384293192785</v>
      </c>
      <c r="AG415" s="130">
        <f t="shared" si="43"/>
        <v>24.573839620778195</v>
      </c>
      <c r="AJ415" s="17">
        <f t="shared" si="38"/>
        <v>11.986104773741845</v>
      </c>
      <c r="AK415" s="18">
        <f t="shared" si="39"/>
        <v>26.004470723968844</v>
      </c>
      <c r="AM415" s="17">
        <f t="shared" si="45"/>
        <v>4.4286182983614042</v>
      </c>
      <c r="AN415" s="18">
        <f t="shared" si="46"/>
        <v>12.63001954233121</v>
      </c>
      <c r="AP415" s="111">
        <f t="shared" si="40"/>
        <v>45013</v>
      </c>
      <c r="AQ415" s="112">
        <f t="shared" si="41"/>
        <v>-7.5574864753804407</v>
      </c>
      <c r="AR415" s="113">
        <f t="shared" si="42"/>
        <v>-2807.7305243625342</v>
      </c>
    </row>
    <row r="416" spans="2:44" x14ac:dyDescent="0.25">
      <c r="B416" s="103">
        <f t="shared" si="47"/>
        <v>45009</v>
      </c>
      <c r="AB416" s="4">
        <f t="shared" si="48"/>
        <v>2.2609524213947265E-3</v>
      </c>
      <c r="AC416" s="4">
        <f t="shared" si="44"/>
        <v>1.0316525309040763E-2</v>
      </c>
      <c r="AF416" s="129">
        <f t="shared" si="49"/>
        <v>4.4325810335882485</v>
      </c>
      <c r="AG416" s="130">
        <f t="shared" si="43"/>
        <v>24.504869762174401</v>
      </c>
      <c r="AJ416" s="17">
        <f t="shared" si="38"/>
        <v>11.847235010706399</v>
      </c>
      <c r="AK416" s="18">
        <f t="shared" si="39"/>
        <v>25.898025134649906</v>
      </c>
      <c r="AM416" s="17">
        <f t="shared" si="45"/>
        <v>4.3773087874504713</v>
      </c>
      <c r="AN416" s="18">
        <f t="shared" si="46"/>
        <v>12.584798994974873</v>
      </c>
      <c r="AP416" s="111">
        <f t="shared" si="40"/>
        <v>45014</v>
      </c>
      <c r="AQ416" s="112">
        <f t="shared" si="41"/>
        <v>-7.4699262232559276</v>
      </c>
      <c r="AR416" s="113">
        <f t="shared" si="42"/>
        <v>-2815.2004505857903</v>
      </c>
    </row>
    <row r="417" spans="2:45" x14ac:dyDescent="0.25">
      <c r="B417" s="103">
        <f t="shared" si="47"/>
        <v>45010</v>
      </c>
      <c r="AB417" s="4">
        <f t="shared" si="48"/>
        <v>2.2368941032745956E-3</v>
      </c>
      <c r="AC417" s="4">
        <f t="shared" si="44"/>
        <v>1.0288251890439243E-2</v>
      </c>
      <c r="AF417" s="129">
        <f t="shared" si="49"/>
        <v>4.3812256108392083</v>
      </c>
      <c r="AG417" s="130">
        <f t="shared" si="43"/>
        <v>24.436285966807418</v>
      </c>
      <c r="AJ417" s="17">
        <f t="shared" si="38"/>
        <v>11.709974178299341</v>
      </c>
      <c r="AK417" s="18">
        <f t="shared" si="39"/>
        <v>25.792447432413098</v>
      </c>
      <c r="AM417" s="17">
        <f t="shared" si="45"/>
        <v>4.326593743195402</v>
      </c>
      <c r="AN417" s="18">
        <f t="shared" si="46"/>
        <v>12.539901107842521</v>
      </c>
      <c r="AP417" s="111">
        <f t="shared" si="40"/>
        <v>45015</v>
      </c>
      <c r="AQ417" s="112">
        <f t="shared" si="41"/>
        <v>-7.3833804351039385</v>
      </c>
      <c r="AR417" s="113">
        <f t="shared" si="42"/>
        <v>-2822.5838310208942</v>
      </c>
    </row>
    <row r="418" spans="2:45" x14ac:dyDescent="0.25">
      <c r="B418" s="103">
        <f t="shared" si="47"/>
        <v>45011</v>
      </c>
      <c r="AB418" s="4">
        <f t="shared" si="48"/>
        <v>2.2130917846462251E-3</v>
      </c>
      <c r="AC418" s="4">
        <f t="shared" si="44"/>
        <v>1.0260133020267414E-2</v>
      </c>
      <c r="AF418" s="129">
        <f t="shared" si="49"/>
        <v>4.3304651866758102</v>
      </c>
      <c r="AG418" s="130">
        <f t="shared" si="43"/>
        <v>24.368085002203394</v>
      </c>
      <c r="AJ418" s="17">
        <f t="shared" si="38"/>
        <v>11.574303635617781</v>
      </c>
      <c r="AK418" s="18">
        <f t="shared" si="39"/>
        <v>25.6877270460859</v>
      </c>
      <c r="AM418" s="17">
        <f t="shared" si="45"/>
        <v>4.2764662781673612</v>
      </c>
      <c r="AN418" s="18">
        <f t="shared" si="46"/>
        <v>12.495322439815391</v>
      </c>
      <c r="AP418" s="111">
        <f t="shared" si="40"/>
        <v>45016</v>
      </c>
      <c r="AQ418" s="112">
        <f t="shared" si="41"/>
        <v>-7.2978373574504198</v>
      </c>
      <c r="AR418" s="113">
        <f t="shared" si="42"/>
        <v>-2829.8816683783448</v>
      </c>
      <c r="AS418" s="110">
        <f>AVERAGE(AQ388:AQ418)</f>
        <v>-8.7391014615990272</v>
      </c>
    </row>
    <row r="419" spans="2:45" x14ac:dyDescent="0.25">
      <c r="B419" s="103">
        <f t="shared" si="47"/>
        <v>45012</v>
      </c>
      <c r="AB419" s="4">
        <f t="shared" si="48"/>
        <v>2.1895427414729846E-3</v>
      </c>
      <c r="AC419" s="4">
        <f t="shared" si="44"/>
        <v>1.0232167434788062E-2</v>
      </c>
      <c r="AF419" s="129">
        <f t="shared" si="49"/>
        <v>4.2802928675063399</v>
      </c>
      <c r="AG419" s="130">
        <f t="shared" si="43"/>
        <v>24.300263671874998</v>
      </c>
      <c r="AJ419" s="17">
        <f t="shared" si="38"/>
        <v>11.440204957730394</v>
      </c>
      <c r="AK419" s="18">
        <f t="shared" si="39"/>
        <v>25.583853575482401</v>
      </c>
      <c r="AM419" s="17">
        <f t="shared" si="45"/>
        <v>4.2269195847345484</v>
      </c>
      <c r="AN419" s="18">
        <f t="shared" si="46"/>
        <v>12.451059598533341</v>
      </c>
      <c r="AP419" s="111">
        <f t="shared" si="40"/>
        <v>45017</v>
      </c>
      <c r="AQ419" s="112">
        <f t="shared" si="41"/>
        <v>-7.2132853729958457</v>
      </c>
      <c r="AR419" s="113">
        <f t="shared" si="42"/>
        <v>-2837.0949537513407</v>
      </c>
    </row>
    <row r="420" spans="2:45" x14ac:dyDescent="0.25">
      <c r="B420" s="103">
        <f t="shared" si="47"/>
        <v>45013</v>
      </c>
      <c r="AB420" s="4">
        <f t="shared" si="48"/>
        <v>2.166244278704146E-3</v>
      </c>
      <c r="AC420" s="4">
        <f t="shared" si="44"/>
        <v>1.0204353884004558E-2</v>
      </c>
      <c r="AF420" s="129">
        <f t="shared" si="49"/>
        <v>4.2307018396075113</v>
      </c>
      <c r="AG420" s="130">
        <f t="shared" si="43"/>
        <v>24.232818814822025</v>
      </c>
      <c r="AJ420" s="17">
        <f t="shared" si="38"/>
        <v>11.307659933175183</v>
      </c>
      <c r="AK420" s="18">
        <f t="shared" si="39"/>
        <v>25.480816787960148</v>
      </c>
      <c r="AM420" s="17">
        <f t="shared" si="45"/>
        <v>4.177946934137676</v>
      </c>
      <c r="AN420" s="18">
        <f t="shared" si="46"/>
        <v>12.407109239534307</v>
      </c>
      <c r="AP420" s="111">
        <f t="shared" si="40"/>
        <v>45018</v>
      </c>
      <c r="AQ420" s="112">
        <f t="shared" si="41"/>
        <v>-7.1297129990375065</v>
      </c>
      <c r="AR420" s="113">
        <f t="shared" si="42"/>
        <v>-2844.2246667503782</v>
      </c>
    </row>
    <row r="421" spans="2:45" x14ac:dyDescent="0.25">
      <c r="B421" s="103">
        <f t="shared" si="47"/>
        <v>45014</v>
      </c>
      <c r="AB421" s="4">
        <f t="shared" si="48"/>
        <v>2.1431937299664478E-3</v>
      </c>
      <c r="AC421" s="4">
        <f t="shared" si="44"/>
        <v>1.0176691131474631E-2</v>
      </c>
      <c r="AF421" s="129">
        <f t="shared" si="49"/>
        <v>4.1816853681991359</v>
      </c>
      <c r="AG421" s="130">
        <f t="shared" si="43"/>
        <v>24.165747305040302</v>
      </c>
      <c r="AJ421" s="17">
        <f t="shared" si="38"/>
        <v>11.176650561486268</v>
      </c>
      <c r="AK421" s="18">
        <f t="shared" si="39"/>
        <v>25.378606615059816</v>
      </c>
      <c r="AM421" s="17">
        <f t="shared" si="45"/>
        <v>4.1295416755761627</v>
      </c>
      <c r="AN421" s="18">
        <f t="shared" si="46"/>
        <v>12.363468065411908</v>
      </c>
      <c r="AP421" s="111">
        <f t="shared" si="40"/>
        <v>45019</v>
      </c>
      <c r="AQ421" s="112">
        <f t="shared" si="41"/>
        <v>-7.047108885910105</v>
      </c>
      <c r="AR421" s="113">
        <f t="shared" si="42"/>
        <v>-2851.2717756362881</v>
      </c>
    </row>
    <row r="422" spans="2:45" x14ac:dyDescent="0.25">
      <c r="B422" s="103">
        <f t="shared" si="47"/>
        <v>45015</v>
      </c>
      <c r="AB422" s="4">
        <f t="shared" si="48"/>
        <v>2.1203884572589416E-3</v>
      </c>
      <c r="AC422" s="4">
        <f t="shared" si="44"/>
        <v>1.0149177954127139E-2</v>
      </c>
      <c r="AF422" s="129">
        <f t="shared" si="49"/>
        <v>4.1332367965294825</v>
      </c>
      <c r="AG422" s="130">
        <f t="shared" si="43"/>
        <v>24.099046051038687</v>
      </c>
      <c r="AJ422" s="17">
        <f t="shared" si="38"/>
        <v>11.047159050749286</v>
      </c>
      <c r="AK422" s="18">
        <f t="shared" si="39"/>
        <v>25.277213149225481</v>
      </c>
      <c r="AM422" s="17">
        <f t="shared" si="45"/>
        <v>4.0816972353049108</v>
      </c>
      <c r="AN422" s="18">
        <f t="shared" si="46"/>
        <v>12.320132824990774</v>
      </c>
      <c r="AP422" s="111">
        <f t="shared" si="40"/>
        <v>45020</v>
      </c>
      <c r="AQ422" s="112">
        <f t="shared" si="41"/>
        <v>-6.9654618154443755</v>
      </c>
      <c r="AR422" s="113">
        <f t="shared" si="42"/>
        <v>-2858.2372374517327</v>
      </c>
    </row>
    <row r="423" spans="2:45" x14ac:dyDescent="0.25">
      <c r="B423" s="103">
        <f t="shared" si="47"/>
        <v>45016</v>
      </c>
      <c r="AB423" s="4">
        <f t="shared" si="48"/>
        <v>2.0978258506510953E-3</v>
      </c>
      <c r="AC423" s="4">
        <f t="shared" si="44"/>
        <v>1.0121813142081798E-2</v>
      </c>
      <c r="AF423" s="129">
        <f t="shared" si="49"/>
        <v>4.0853495449712574</v>
      </c>
      <c r="AG423" s="130">
        <f t="shared" si="43"/>
        <v>24.03271199536411</v>
      </c>
      <c r="AJ423" s="17">
        <f t="shared" si="38"/>
        <v>10.919167815185155</v>
      </c>
      <c r="AK423" s="18">
        <f t="shared" si="39"/>
        <v>25.176626640603178</v>
      </c>
      <c r="AM423" s="17">
        <f t="shared" si="45"/>
        <v>4.0344071157415522</v>
      </c>
      <c r="AN423" s="18">
        <f t="shared" si="46"/>
        <v>12.277100312519147</v>
      </c>
      <c r="AP423" s="111">
        <f t="shared" si="40"/>
        <v>45021</v>
      </c>
      <c r="AQ423" s="112">
        <f t="shared" si="41"/>
        <v>-6.8847606994436026</v>
      </c>
      <c r="AR423" s="113">
        <f t="shared" si="42"/>
        <v>-2865.1219981511763</v>
      </c>
    </row>
    <row r="424" spans="2:45" x14ac:dyDescent="0.25">
      <c r="B424" s="103">
        <f t="shared" si="47"/>
        <v>45017</v>
      </c>
      <c r="AB424" s="4">
        <f t="shared" si="48"/>
        <v>2.0755033279840924E-3</v>
      </c>
      <c r="AC424" s="4">
        <f t="shared" si="44"/>
        <v>1.0094595498471847E-2</v>
      </c>
      <c r="AF424" s="129">
        <f t="shared" si="49"/>
        <v>4.03801711012804</v>
      </c>
      <c r="AG424" s="130">
        <f t="shared" si="43"/>
        <v>23.966742114134355</v>
      </c>
      <c r="AJ424" s="17">
        <f t="shared" si="38"/>
        <v>10.792659472761777</v>
      </c>
      <c r="AK424" s="18">
        <f t="shared" si="39"/>
        <v>25.07683749391558</v>
      </c>
      <c r="AM424" s="17">
        <f t="shared" si="45"/>
        <v>3.9876648945840238</v>
      </c>
      <c r="AN424" s="18">
        <f t="shared" si="46"/>
        <v>12.234367366878358</v>
      </c>
      <c r="AP424" s="111">
        <f t="shared" si="40"/>
        <v>45022</v>
      </c>
      <c r="AQ424" s="112">
        <f t="shared" si="41"/>
        <v>-6.8049945781777534</v>
      </c>
      <c r="AR424" s="113">
        <f t="shared" si="42"/>
        <v>-2871.926992729354</v>
      </c>
    </row>
    <row r="425" spans="2:45" x14ac:dyDescent="0.25">
      <c r="B425" s="103">
        <f t="shared" si="47"/>
        <v>45018</v>
      </c>
      <c r="AB425" s="4">
        <f t="shared" si="48"/>
        <v>2.0534183345753284E-3</v>
      </c>
      <c r="AC425" s="4">
        <f t="shared" si="44"/>
        <v>1.0067523839269532E-2</v>
      </c>
      <c r="AF425" s="129">
        <f t="shared" si="49"/>
        <v>3.991233063951086</v>
      </c>
      <c r="AG425" s="130">
        <f t="shared" si="43"/>
        <v>23.901133416578613</v>
      </c>
      <c r="AJ425" s="17">
        <f t="shared" si="38"/>
        <v>10.667616842833489</v>
      </c>
      <c r="AK425" s="18">
        <f t="shared" si="39"/>
        <v>24.977836265410719</v>
      </c>
      <c r="AM425" s="17">
        <f t="shared" si="45"/>
        <v>3.9414642239383957</v>
      </c>
      <c r="AN425" s="18">
        <f t="shared" si="46"/>
        <v>12.191930870808735</v>
      </c>
      <c r="AP425" s="111">
        <f t="shared" si="40"/>
        <v>45023</v>
      </c>
      <c r="AQ425" s="112">
        <f t="shared" si="41"/>
        <v>-6.7261526188950933</v>
      </c>
      <c r="AR425" s="113">
        <f t="shared" si="42"/>
        <v>-2878.6531453482489</v>
      </c>
    </row>
    <row r="426" spans="2:45" x14ac:dyDescent="0.25">
      <c r="B426" s="103">
        <f t="shared" si="47"/>
        <v>45019</v>
      </c>
      <c r="AB426" s="4">
        <f t="shared" si="48"/>
        <v>2.0315683429260366E-3</v>
      </c>
      <c r="AC426" s="4">
        <f t="shared" si="44"/>
        <v>1.0040596993114428E-2</v>
      </c>
      <c r="AF426" s="129">
        <f t="shared" si="49"/>
        <v>3.9449910528663539</v>
      </c>
      <c r="AG426" s="130">
        <f t="shared" si="43"/>
        <v>23.835882944585464</v>
      </c>
      <c r="AJ426" s="17">
        <f t="shared" si="38"/>
        <v>10.544022943807798</v>
      </c>
      <c r="AK426" s="18">
        <f t="shared" si="39"/>
        <v>24.879613659882715</v>
      </c>
      <c r="AM426" s="17">
        <f t="shared" si="45"/>
        <v>3.8957988294567709</v>
      </c>
      <c r="AN426" s="18">
        <f t="shared" si="46"/>
        <v>12.149787750151605</v>
      </c>
      <c r="AP426" s="111">
        <f t="shared" si="40"/>
        <v>45024</v>
      </c>
      <c r="AQ426" s="112">
        <f t="shared" si="41"/>
        <v>-6.6482241143510272</v>
      </c>
      <c r="AR426" s="113">
        <f t="shared" si="42"/>
        <v>-2885.3013694626002</v>
      </c>
    </row>
    <row r="427" spans="2:45" x14ac:dyDescent="0.25">
      <c r="B427" s="103">
        <f t="shared" si="47"/>
        <v>45020</v>
      </c>
      <c r="AB427" s="4">
        <f t="shared" si="48"/>
        <v>2.0099508524320298E-3</v>
      </c>
      <c r="AC427" s="4">
        <f t="shared" si="44"/>
        <v>1.001381380114447E-2</v>
      </c>
      <c r="AF427" s="129">
        <f t="shared" si="49"/>
        <v>3.899284796911656</v>
      </c>
      <c r="AG427" s="130">
        <f t="shared" si="43"/>
        <v>23.770987772258309</v>
      </c>
      <c r="AJ427" s="17">
        <f t="shared" si="38"/>
        <v>10.421860990839177</v>
      </c>
      <c r="AK427" s="18">
        <f t="shared" si="39"/>
        <v>24.782160527762503</v>
      </c>
      <c r="AM427" s="17">
        <f t="shared" si="45"/>
        <v>3.8506625094851983</v>
      </c>
      <c r="AN427" s="18">
        <f t="shared" si="46"/>
        <v>12.107934973106905</v>
      </c>
      <c r="AP427" s="111">
        <f t="shared" si="40"/>
        <v>45025</v>
      </c>
      <c r="AQ427" s="112">
        <f t="shared" si="41"/>
        <v>-6.5711984813539779</v>
      </c>
      <c r="AR427" s="113">
        <f t="shared" si="42"/>
        <v>-2891.872567943954</v>
      </c>
    </row>
    <row r="428" spans="2:45" x14ac:dyDescent="0.25">
      <c r="B428" s="103">
        <f t="shared" si="47"/>
        <v>45021</v>
      </c>
      <c r="AB428" s="4">
        <f t="shared" si="48"/>
        <v>1.9885633890975259E-3</v>
      </c>
      <c r="AC428" s="4">
        <f t="shared" si="44"/>
        <v>9.9871731168297128E-3</v>
      </c>
      <c r="AF428" s="129">
        <f t="shared" si="49"/>
        <v>3.8541080888837822</v>
      </c>
      <c r="AG428" s="130">
        <f t="shared" si="43"/>
        <v>23.706445005478013</v>
      </c>
      <c r="AJ428" s="17">
        <f t="shared" si="38"/>
        <v>10.301114393549557</v>
      </c>
      <c r="AK428" s="18">
        <f t="shared" si="39"/>
        <v>24.685467862276674</v>
      </c>
      <c r="AM428" s="17">
        <f t="shared" si="45"/>
        <v>3.8060491342214391</v>
      </c>
      <c r="AN428" s="18">
        <f t="shared" si="46"/>
        <v>12.06636954950614</v>
      </c>
      <c r="AP428" s="111">
        <f t="shared" si="40"/>
        <v>45026</v>
      </c>
      <c r="AQ428" s="112">
        <f t="shared" si="41"/>
        <v>-6.4950652593281184</v>
      </c>
      <c r="AR428" s="113">
        <f t="shared" si="42"/>
        <v>-2898.3676332032819</v>
      </c>
    </row>
    <row r="429" spans="2:45" x14ac:dyDescent="0.25">
      <c r="B429" s="103">
        <f t="shared" si="47"/>
        <v>45022</v>
      </c>
      <c r="AB429" s="4">
        <f t="shared" si="48"/>
        <v>1.967403505252009E-3</v>
      </c>
      <c r="AC429" s="4">
        <f t="shared" si="44"/>
        <v>9.9606738058087216E-3</v>
      </c>
      <c r="AF429" s="129">
        <f t="shared" si="49"/>
        <v>3.8094547934955427</v>
      </c>
      <c r="AG429" s="130">
        <f t="shared" si="43"/>
        <v>23.642251781472684</v>
      </c>
      <c r="AJ429" s="17">
        <f t="shared" si="38"/>
        <v>10.181766753775284</v>
      </c>
      <c r="AK429" s="18">
        <f t="shared" si="39"/>
        <v>24.589526796672573</v>
      </c>
      <c r="AM429" s="17">
        <f t="shared" si="45"/>
        <v>3.76195264488251</v>
      </c>
      <c r="AN429" s="18">
        <f t="shared" si="46"/>
        <v>12.025088530100232</v>
      </c>
      <c r="AP429" s="111">
        <f t="shared" si="40"/>
        <v>45027</v>
      </c>
      <c r="AQ429" s="112">
        <f t="shared" si="41"/>
        <v>-6.4198141088927736</v>
      </c>
      <c r="AR429" s="113">
        <f t="shared" si="42"/>
        <v>-2904.7874473121747</v>
      </c>
    </row>
    <row r="430" spans="2:45" x14ac:dyDescent="0.25">
      <c r="B430" s="103">
        <f t="shared" si="47"/>
        <v>45023</v>
      </c>
      <c r="AB430" s="4">
        <f t="shared" si="48"/>
        <v>1.9464687792701083E-3</v>
      </c>
      <c r="AC430" s="4">
        <f t="shared" si="44"/>
        <v>9.9343147457275644E-3</v>
      </c>
      <c r="AF430" s="129">
        <f t="shared" si="49"/>
        <v>3.7653188465425433</v>
      </c>
      <c r="AG430" s="130">
        <f t="shared" si="43"/>
        <v>23.57840526839437</v>
      </c>
      <c r="AJ430" s="17">
        <f t="shared" si="38"/>
        <v>10.063801863340112</v>
      </c>
      <c r="AK430" s="18">
        <f t="shared" si="39"/>
        <v>24.494328601507842</v>
      </c>
      <c r="AM430" s="17">
        <f t="shared" si="45"/>
        <v>3.7183670528818569</v>
      </c>
      <c r="AN430" s="18">
        <f t="shared" si="46"/>
        <v>11.984089005861943</v>
      </c>
      <c r="AP430" s="111">
        <f t="shared" si="40"/>
        <v>45028</v>
      </c>
      <c r="AQ430" s="112">
        <f t="shared" si="41"/>
        <v>-6.3454348104582552</v>
      </c>
      <c r="AR430" s="113">
        <f t="shared" si="42"/>
        <v>-2911.132882122633</v>
      </c>
    </row>
    <row r="431" spans="2:45" x14ac:dyDescent="0.25">
      <c r="B431" s="103">
        <f t="shared" si="47"/>
        <v>45024</v>
      </c>
      <c r="AB431" s="4">
        <f t="shared" si="48"/>
        <v>1.9257568152944607E-3</v>
      </c>
      <c r="AC431" s="4">
        <f t="shared" si="44"/>
        <v>9.9080948260813484E-3</v>
      </c>
      <c r="AF431" s="129">
        <f t="shared" si="49"/>
        <v>3.7216942540796323</v>
      </c>
      <c r="AG431" s="130">
        <f t="shared" si="43"/>
        <v>23.51490266490266</v>
      </c>
      <c r="AJ431" s="17">
        <f t="shared" si="38"/>
        <v>9.9472037018540469</v>
      </c>
      <c r="AK431" s="18">
        <f t="shared" si="39"/>
        <v>24.399864682002704</v>
      </c>
      <c r="AM431" s="17">
        <f t="shared" si="45"/>
        <v>3.6752864390160651</v>
      </c>
      <c r="AN431" s="18">
        <f t="shared" si="46"/>
        <v>11.943368107302533</v>
      </c>
      <c r="AP431" s="111">
        <f t="shared" si="40"/>
        <v>45029</v>
      </c>
      <c r="AQ431" s="112">
        <f t="shared" si="41"/>
        <v>-6.2719172628379818</v>
      </c>
      <c r="AR431" s="113">
        <f t="shared" si="42"/>
        <v>-2917.4047993854711</v>
      </c>
    </row>
    <row r="432" spans="2:45" x14ac:dyDescent="0.25">
      <c r="B432" s="103">
        <f t="shared" si="47"/>
        <v>45025</v>
      </c>
      <c r="AB432" s="4">
        <f t="shared" si="48"/>
        <v>1.9052652429615126E-3</v>
      </c>
      <c r="AC432" s="4">
        <f t="shared" si="44"/>
        <v>9.8820129480582646E-3</v>
      </c>
      <c r="AF432" s="129">
        <f t="shared" si="49"/>
        <v>3.6785750916068798</v>
      </c>
      <c r="AG432" s="130">
        <f t="shared" si="43"/>
        <v>23.451741199754956</v>
      </c>
      <c r="AJ432" s="17">
        <f t="shared" si="38"/>
        <v>9.8319564345376484</v>
      </c>
      <c r="AK432" s="18">
        <f t="shared" si="39"/>
        <v>24.306126575453256</v>
      </c>
      <c r="AM432" s="17">
        <f t="shared" si="45"/>
        <v>3.6327049526609936</v>
      </c>
      <c r="AN432" s="18">
        <f t="shared" si="46"/>
        <v>11.902923003802281</v>
      </c>
      <c r="AP432" s="111">
        <f t="shared" si="40"/>
        <v>45030</v>
      </c>
      <c r="AQ432" s="112">
        <f t="shared" si="41"/>
        <v>-6.1992514818766544</v>
      </c>
      <c r="AR432" s="113">
        <f t="shared" si="42"/>
        <v>-2923.6040508673477</v>
      </c>
    </row>
    <row r="433" spans="2:45" x14ac:dyDescent="0.25">
      <c r="B433" s="103">
        <f t="shared" si="47"/>
        <v>45026</v>
      </c>
      <c r="AB433" s="4">
        <f t="shared" si="48"/>
        <v>1.8849917171302522E-3</v>
      </c>
      <c r="AC433" s="4">
        <f t="shared" si="44"/>
        <v>9.8560680243860999E-3</v>
      </c>
      <c r="AF433" s="129">
        <f t="shared" si="49"/>
        <v>3.6359555032649977</v>
      </c>
      <c r="AG433" s="130">
        <f t="shared" si="43"/>
        <v>23.388918131403322</v>
      </c>
      <c r="AJ433" s="17">
        <f t="shared" si="38"/>
        <v>9.7180444100716041</v>
      </c>
      <c r="AK433" s="18">
        <f t="shared" si="39"/>
        <v>24.213105948704175</v>
      </c>
      <c r="AM433" s="17">
        <f t="shared" si="45"/>
        <v>3.590616810977227</v>
      </c>
      <c r="AN433" s="18">
        <f t="shared" si="46"/>
        <v>11.862750902954586</v>
      </c>
      <c r="AP433" s="111">
        <f t="shared" si="40"/>
        <v>45031</v>
      </c>
      <c r="AQ433" s="112">
        <f t="shared" si="41"/>
        <v>-6.1274275990943767</v>
      </c>
      <c r="AR433" s="113">
        <f t="shared" si="42"/>
        <v>-2929.7314784664422</v>
      </c>
    </row>
    <row r="434" spans="2:45" x14ac:dyDescent="0.25">
      <c r="B434" s="103">
        <f t="shared" si="47"/>
        <v>45027</v>
      </c>
      <c r="AB434" s="4">
        <f t="shared" si="48"/>
        <v>1.8649339176138187E-3</v>
      </c>
      <c r="AC434" s="4">
        <f t="shared" si="44"/>
        <v>9.8302589791811369E-3</v>
      </c>
      <c r="AF434" s="129">
        <f t="shared" si="49"/>
        <v>3.593829701040077</v>
      </c>
      <c r="AG434" s="130">
        <f t="shared" si="43"/>
        <v>23.32643074759784</v>
      </c>
      <c r="AJ434" s="17">
        <f t="shared" si="38"/>
        <v>9.6054521584711523</v>
      </c>
      <c r="AK434" s="18">
        <f t="shared" si="39"/>
        <v>24.120794595679214</v>
      </c>
      <c r="AM434" s="17">
        <f t="shared" si="45"/>
        <v>3.5490162981247257</v>
      </c>
      <c r="AN434" s="18">
        <f t="shared" si="46"/>
        <v>11.822849049923285</v>
      </c>
      <c r="AP434" s="111">
        <f t="shared" si="40"/>
        <v>45032</v>
      </c>
      <c r="AQ434" s="112">
        <f t="shared" si="41"/>
        <v>-6.0564358603464266</v>
      </c>
      <c r="AR434" s="113">
        <f t="shared" si="42"/>
        <v>-2935.7879143267887</v>
      </c>
    </row>
    <row r="435" spans="2:45" x14ac:dyDescent="0.25">
      <c r="B435" s="103">
        <f t="shared" si="47"/>
        <v>45028</v>
      </c>
      <c r="AB435" s="4">
        <f t="shared" si="48"/>
        <v>1.845089548913969E-3</v>
      </c>
      <c r="AC435" s="4">
        <f t="shared" si="44"/>
        <v>9.804584747799442E-3</v>
      </c>
      <c r="AF435" s="129">
        <f t="shared" si="49"/>
        <v>3.5521919639775335</v>
      </c>
      <c r="AG435" s="130">
        <f t="shared" si="43"/>
        <v>23.264276364996256</v>
      </c>
      <c r="AJ435" s="17">
        <f t="shared" si="38"/>
        <v>9.4941643889851548</v>
      </c>
      <c r="AK435" s="18">
        <f t="shared" si="39"/>
        <v>24.029184434968013</v>
      </c>
      <c r="AM435" s="17">
        <f t="shared" si="45"/>
        <v>3.5078977644865743</v>
      </c>
      <c r="AN435" s="18">
        <f t="shared" si="46"/>
        <v>11.783214726812915</v>
      </c>
      <c r="AP435" s="111">
        <f t="shared" si="40"/>
        <v>45033</v>
      </c>
      <c r="AQ435" s="112">
        <f t="shared" si="41"/>
        <v>-5.9862666244985805</v>
      </c>
      <c r="AR435" s="113">
        <f t="shared" si="42"/>
        <v>-2941.7741809512872</v>
      </c>
    </row>
    <row r="436" spans="2:45" x14ac:dyDescent="0.25">
      <c r="B436" s="103">
        <f t="shared" si="47"/>
        <v>45029</v>
      </c>
      <c r="AB436" s="4">
        <f t="shared" si="48"/>
        <v>1.825456339958374E-3</v>
      </c>
      <c r="AC436" s="4">
        <f t="shared" si="44"/>
        <v>9.7790442766904559E-3</v>
      </c>
      <c r="AF436" s="129">
        <f t="shared" si="49"/>
        <v>3.5110366374051649</v>
      </c>
      <c r="AG436" s="130">
        <f t="shared" si="43"/>
        <v>23.202452328779895</v>
      </c>
      <c r="AJ436" s="17">
        <f t="shared" si="38"/>
        <v>9.3841659880195394</v>
      </c>
      <c r="AK436" s="18">
        <f t="shared" si="39"/>
        <v>23.938267507467639</v>
      </c>
      <c r="AM436" s="17">
        <f t="shared" si="45"/>
        <v>3.4672556259017355</v>
      </c>
      <c r="AN436" s="18">
        <f t="shared" si="46"/>
        <v>11.74384525205158</v>
      </c>
      <c r="AP436" s="111">
        <f t="shared" si="40"/>
        <v>45034</v>
      </c>
      <c r="AQ436" s="112">
        <f t="shared" si="41"/>
        <v>-5.9169103621178039</v>
      </c>
      <c r="AR436" s="113">
        <f t="shared" si="42"/>
        <v>-2947.6910913134052</v>
      </c>
    </row>
    <row r="437" spans="2:45" x14ac:dyDescent="0.25">
      <c r="B437" s="103">
        <f t="shared" si="47"/>
        <v>45030</v>
      </c>
      <c r="AB437" s="4">
        <f t="shared" si="48"/>
        <v>1.8060320438407075E-3</v>
      </c>
      <c r="AC437" s="4">
        <f t="shared" si="44"/>
        <v>9.7536365232529041E-3</v>
      </c>
      <c r="AF437" s="129">
        <f t="shared" si="49"/>
        <v>3.4703581321652175</v>
      </c>
      <c r="AG437" s="130">
        <f t="shared" si="43"/>
        <v>23.140956012275641</v>
      </c>
      <c r="AJ437" s="17">
        <f t="shared" ref="AJ437:AJ500" si="50">$AJ$242*EXP(-$AK$8*(B437-$B$242))</f>
        <v>9.2754420170847585</v>
      </c>
      <c r="AK437" s="18">
        <f t="shared" ref="AK437:AK500" si="51">$AK$242/(1+$AK$19*(B437-$B$242))</f>
        <v>23.848035974077497</v>
      </c>
      <c r="AM437" s="17">
        <f t="shared" si="45"/>
        <v>3.4270843629066787</v>
      </c>
      <c r="AN437" s="18">
        <f t="shared" si="46"/>
        <v>11.704737979786175</v>
      </c>
      <c r="AP437" s="111">
        <f t="shared" si="40"/>
        <v>45035</v>
      </c>
      <c r="AQ437" s="112">
        <f t="shared" si="41"/>
        <v>-5.8483576541780797</v>
      </c>
      <c r="AR437" s="113">
        <f t="shared" si="42"/>
        <v>-2953.5394489675832</v>
      </c>
    </row>
    <row r="438" spans="2:45" x14ac:dyDescent="0.25">
      <c r="B438" s="103">
        <f t="shared" si="47"/>
        <v>45031</v>
      </c>
      <c r="AB438" s="4">
        <f t="shared" si="48"/>
        <v>1.7868144375634966E-3</v>
      </c>
      <c r="AC438" s="4">
        <f t="shared" si="44"/>
        <v>9.7283604556929002E-3</v>
      </c>
      <c r="AF438" s="129">
        <f t="shared" si="49"/>
        <v>3.4301509238553347</v>
      </c>
      <c r="AG438" s="130">
        <f t="shared" si="43"/>
        <v>23.07978481658396</v>
      </c>
      <c r="AJ438" s="17">
        <f t="shared" si="50"/>
        <v>9.1679777107670528</v>
      </c>
      <c r="AK438" s="18">
        <f t="shared" si="51"/>
        <v>23.758482113446206</v>
      </c>
      <c r="AM438" s="17">
        <f t="shared" si="45"/>
        <v>3.3873785199858064</v>
      </c>
      <c r="AN438" s="18">
        <f t="shared" si="46"/>
        <v>11.665890299289622</v>
      </c>
      <c r="AP438" s="111">
        <f t="shared" si="40"/>
        <v>45036</v>
      </c>
      <c r="AQ438" s="112">
        <f t="shared" si="41"/>
        <v>-5.7805991907812464</v>
      </c>
      <c r="AR438" s="113">
        <f t="shared" si="42"/>
        <v>-2959.3200481583644</v>
      </c>
    </row>
    <row r="439" spans="2:45" x14ac:dyDescent="0.25">
      <c r="B439" s="103">
        <f t="shared" si="47"/>
        <v>45032</v>
      </c>
      <c r="AB439" s="4">
        <f t="shared" si="48"/>
        <v>1.7678013217837193E-3</v>
      </c>
      <c r="AC439" s="4">
        <f t="shared" si="44"/>
        <v>9.7032150528842936E-3</v>
      </c>
      <c r="AF439" s="129">
        <f t="shared" si="49"/>
        <v>3.3904095520783155</v>
      </c>
      <c r="AG439" s="130">
        <f t="shared" si="43"/>
        <v>23.018936170212761</v>
      </c>
      <c r="AJ439" s="17">
        <f t="shared" si="50"/>
        <v>9.061758474723197</v>
      </c>
      <c r="AK439" s="18">
        <f t="shared" si="51"/>
        <v>23.669598319768966</v>
      </c>
      <c r="AM439" s="17">
        <f t="shared" si="45"/>
        <v>3.3481327048305518</v>
      </c>
      <c r="AN439" s="18">
        <f t="shared" si="46"/>
        <v>11.627299634379893</v>
      </c>
      <c r="AP439" s="111">
        <f t="shared" si="40"/>
        <v>45037</v>
      </c>
      <c r="AQ439" s="112">
        <f t="shared" si="41"/>
        <v>-5.7136257698926451</v>
      </c>
      <c r="AR439" s="113">
        <f t="shared" si="42"/>
        <v>-2965.033673928257</v>
      </c>
    </row>
    <row r="440" spans="2:45" x14ac:dyDescent="0.25">
      <c r="B440" s="103">
        <f t="shared" si="47"/>
        <v>45033</v>
      </c>
      <c r="AB440" s="4">
        <f t="shared" si="48"/>
        <v>1.7489905205610987E-3</v>
      </c>
      <c r="AC440" s="4">
        <f t="shared" si="44"/>
        <v>9.6781993042311405E-3</v>
      </c>
      <c r="AF440" s="129">
        <f t="shared" si="49"/>
        <v>3.3511286197005452</v>
      </c>
      <c r="AG440" s="130">
        <f t="shared" si="43"/>
        <v>22.958407528717071</v>
      </c>
      <c r="AJ440" s="17">
        <f t="shared" si="50"/>
        <v>8.9567698836985254</v>
      </c>
      <c r="AK440" s="18">
        <f t="shared" si="51"/>
        <v>23.581377100634274</v>
      </c>
      <c r="AM440" s="17">
        <f t="shared" si="45"/>
        <v>3.3093415876070802</v>
      </c>
      <c r="AN440" s="18">
        <f t="shared" si="46"/>
        <v>11.588963442850529</v>
      </c>
      <c r="AP440" s="111">
        <f t="shared" si="40"/>
        <v>45038</v>
      </c>
      <c r="AQ440" s="112">
        <f t="shared" si="41"/>
        <v>-5.6474282960914453</v>
      </c>
      <c r="AR440" s="113">
        <f t="shared" si="42"/>
        <v>-2970.6811022243483</v>
      </c>
    </row>
    <row r="441" spans="2:45" x14ac:dyDescent="0.25">
      <c r="B441" s="103">
        <f t="shared" si="47"/>
        <v>45034</v>
      </c>
      <c r="AB441" s="4">
        <f t="shared" si="48"/>
        <v>1.7303798811090774E-3</v>
      </c>
      <c r="AC441" s="4">
        <f t="shared" si="44"/>
        <v>9.6533122095323314E-3</v>
      </c>
      <c r="AF441" s="129">
        <f t="shared" si="49"/>
        <v>3.3123027921190431</v>
      </c>
      <c r="AG441" s="130">
        <f t="shared" si="43"/>
        <v>22.898196374344341</v>
      </c>
      <c r="AJ441" s="17">
        <f t="shared" si="50"/>
        <v>8.8529976795678653</v>
      </c>
      <c r="AK441" s="18">
        <f t="shared" si="51"/>
        <v>23.493811074918561</v>
      </c>
      <c r="AM441" s="17">
        <f t="shared" si="45"/>
        <v>3.2709999002324528</v>
      </c>
      <c r="AN441" s="18">
        <f t="shared" si="46"/>
        <v>11.550879215912364</v>
      </c>
      <c r="AP441" s="111">
        <f t="shared" si="40"/>
        <v>45039</v>
      </c>
      <c r="AQ441" s="112">
        <f t="shared" si="41"/>
        <v>-5.5819977793354125</v>
      </c>
      <c r="AR441" s="113">
        <f t="shared" si="42"/>
        <v>-2976.2631000036836</v>
      </c>
    </row>
    <row r="442" spans="2:45" x14ac:dyDescent="0.25">
      <c r="B442" s="103">
        <f t="shared" si="47"/>
        <v>45035</v>
      </c>
      <c r="AB442" s="4">
        <f t="shared" si="48"/>
        <v>1.7119672735484482E-3</v>
      </c>
      <c r="AC442" s="4">
        <f t="shared" si="44"/>
        <v>9.6285527788482622E-3</v>
      </c>
      <c r="AF442" s="129">
        <f t="shared" si="49"/>
        <v>3.2739267965369843</v>
      </c>
      <c r="AG442" s="130">
        <f t="shared" si="43"/>
        <v>22.838300215685372</v>
      </c>
      <c r="AJ442" s="17">
        <f t="shared" si="50"/>
        <v>8.7504277693992023</v>
      </c>
      <c r="AK442" s="18">
        <f t="shared" si="51"/>
        <v>23.406892970727586</v>
      </c>
      <c r="AM442" s="17">
        <f t="shared" si="45"/>
        <v>3.2331024356591955</v>
      </c>
      <c r="AN442" s="18">
        <f t="shared" si="46"/>
        <v>11.513044477646245</v>
      </c>
      <c r="AP442" s="111">
        <f t="shared" si="40"/>
        <v>45040</v>
      </c>
      <c r="AQ442" s="112">
        <f t="shared" si="41"/>
        <v>-5.5173253337400068</v>
      </c>
      <c r="AR442" s="113">
        <f t="shared" si="42"/>
        <v>-2981.7804253374234</v>
      </c>
    </row>
    <row r="443" spans="2:45" x14ac:dyDescent="0.25">
      <c r="B443" s="103">
        <f t="shared" si="47"/>
        <v>45036</v>
      </c>
      <c r="AB443" s="4">
        <f t="shared" si="48"/>
        <v>1.6937505906635983E-3</v>
      </c>
      <c r="AC443" s="4">
        <f t="shared" si="44"/>
        <v>9.603920032369602E-3</v>
      </c>
      <c r="AF443" s="129">
        <f t="shared" si="49"/>
        <v>3.2359954212476185</v>
      </c>
      <c r="AG443" s="130">
        <f t="shared" si="43"/>
        <v>22.778716587330646</v>
      </c>
      <c r="AJ443" s="17">
        <f t="shared" si="50"/>
        <v>8.6490462235397558</v>
      </c>
      <c r="AK443" s="18">
        <f t="shared" si="51"/>
        <v>23.32061562338334</v>
      </c>
      <c r="AM443" s="17">
        <f t="shared" si="45"/>
        <v>3.1956440471681407</v>
      </c>
      <c r="AN443" s="18">
        <f t="shared" si="46"/>
        <v>11.475456784466463</v>
      </c>
      <c r="AP443" s="111">
        <f t="shared" si="40"/>
        <v>45041</v>
      </c>
      <c r="AQ443" s="112">
        <f t="shared" si="41"/>
        <v>-5.4534021763716147</v>
      </c>
      <c r="AR443" s="113">
        <f t="shared" si="42"/>
        <v>-2987.2338275137949</v>
      </c>
    </row>
    <row r="444" spans="2:45" x14ac:dyDescent="0.25">
      <c r="B444" s="103">
        <f t="shared" si="47"/>
        <v>45037</v>
      </c>
      <c r="AB444" s="4">
        <f t="shared" si="48"/>
        <v>1.6757277476613524E-3</v>
      </c>
      <c r="AC444" s="4">
        <f t="shared" si="44"/>
        <v>9.5794130002880146E-3</v>
      </c>
      <c r="AF444" s="129">
        <f t="shared" si="49"/>
        <v>3.1985035149264829</v>
      </c>
      <c r="AG444" s="130">
        <f t="shared" si="43"/>
        <v>22.719443049532067</v>
      </c>
      <c r="AJ444" s="17">
        <f t="shared" si="50"/>
        <v>8.5488392737242638</v>
      </c>
      <c r="AK444" s="18">
        <f t="shared" si="51"/>
        <v>23.234971973455316</v>
      </c>
      <c r="AM444" s="17">
        <f t="shared" si="45"/>
        <v>3.1586196476694757</v>
      </c>
      <c r="AN444" s="18">
        <f t="shared" si="46"/>
        <v>11.438113724594654</v>
      </c>
      <c r="AP444" s="111">
        <f t="shared" si="40"/>
        <v>45042</v>
      </c>
      <c r="AQ444" s="112">
        <f t="shared" si="41"/>
        <v>-5.3902196260547885</v>
      </c>
      <c r="AR444" s="113">
        <f t="shared" si="42"/>
        <v>-2992.6240471398496</v>
      </c>
    </row>
    <row r="445" spans="2:45" x14ac:dyDescent="0.25">
      <c r="B445" s="103">
        <f t="shared" si="47"/>
        <v>45038</v>
      </c>
      <c r="AB445" s="4">
        <f t="shared" si="48"/>
        <v>1.6578966819323815E-3</v>
      </c>
      <c r="AC445" s="4">
        <f t="shared" si="44"/>
        <v>9.5550307226689012E-3</v>
      </c>
      <c r="AF445" s="129">
        <f t="shared" si="49"/>
        <v>3.1614459859318305</v>
      </c>
      <c r="AG445" s="130">
        <f t="shared" si="43"/>
        <v>22.660477187869954</v>
      </c>
      <c r="AJ445" s="17">
        <f t="shared" si="50"/>
        <v>8.449793311205152</v>
      </c>
      <c r="AK445" s="18">
        <f t="shared" si="51"/>
        <v>23.149955064835019</v>
      </c>
      <c r="AM445" s="17">
        <f t="shared" si="45"/>
        <v>3.1220242090118822</v>
      </c>
      <c r="AN445" s="18">
        <f t="shared" si="46"/>
        <v>11.401012917543959</v>
      </c>
      <c r="AP445" s="111">
        <f t="shared" si="40"/>
        <v>45043</v>
      </c>
      <c r="AQ445" s="112">
        <f t="shared" si="41"/>
        <v>-5.3277691021932698</v>
      </c>
      <c r="AR445" s="113">
        <f t="shared" si="42"/>
        <v>-2997.9518162420427</v>
      </c>
    </row>
    <row r="446" spans="2:45" x14ac:dyDescent="0.25">
      <c r="B446" s="103">
        <f t="shared" si="47"/>
        <v>45039</v>
      </c>
      <c r="AB446" s="4">
        <f t="shared" si="48"/>
        <v>1.6402553528151443E-3</v>
      </c>
      <c r="AC446" s="4">
        <f t="shared" si="44"/>
        <v>9.5307722493260544E-3</v>
      </c>
      <c r="AF446" s="129">
        <f t="shared" si="49"/>
        <v>3.1248178016131436</v>
      </c>
      <c r="AG446" s="130">
        <f t="shared" si="43"/>
        <v>22.601816612925198</v>
      </c>
      <c r="AJ446" s="17">
        <f t="shared" si="50"/>
        <v>8.3518948849043788</v>
      </c>
      <c r="AK446" s="18">
        <f t="shared" si="51"/>
        <v>23.065558042852572</v>
      </c>
      <c r="AM446" s="17">
        <f t="shared" si="45"/>
        <v>3.0858527612996793</v>
      </c>
      <c r="AN446" s="18">
        <f t="shared" si="46"/>
        <v>11.364152013613158</v>
      </c>
      <c r="AP446" s="111">
        <f t="shared" si="40"/>
        <v>45044</v>
      </c>
      <c r="AQ446" s="112">
        <f t="shared" si="41"/>
        <v>-5.2660421236046995</v>
      </c>
      <c r="AR446" s="113">
        <f t="shared" si="42"/>
        <v>-3003.2178583656473</v>
      </c>
    </row>
    <row r="447" spans="2:45" x14ac:dyDescent="0.25">
      <c r="B447" s="103">
        <f t="shared" si="47"/>
        <v>45040</v>
      </c>
      <c r="AB447" s="4">
        <f t="shared" si="48"/>
        <v>1.6228017413623516E-3</v>
      </c>
      <c r="AC447" s="4">
        <f t="shared" si="44"/>
        <v>9.5066366396982255E-3</v>
      </c>
      <c r="AF447" s="129">
        <f t="shared" si="49"/>
        <v>3.0886139876276704</v>
      </c>
      <c r="AG447" s="130">
        <f t="shared" si="43"/>
        <v>22.54345895995651</v>
      </c>
      <c r="AJ447" s="17">
        <f t="shared" si="50"/>
        <v>8.2551306995866884</v>
      </c>
      <c r="AK447" s="18">
        <f t="shared" si="51"/>
        <v>22.981774152434358</v>
      </c>
      <c r="AM447" s="17">
        <f t="shared" si="45"/>
        <v>3.0501003922178782</v>
      </c>
      <c r="AN447" s="18">
        <f t="shared" si="46"/>
        <v>11.327528693390626</v>
      </c>
      <c r="AP447" s="111">
        <f t="shared" si="40"/>
        <v>45045</v>
      </c>
      <c r="AQ447" s="112">
        <f t="shared" si="41"/>
        <v>-5.2050303073688102</v>
      </c>
      <c r="AR447" s="113">
        <f t="shared" si="42"/>
        <v>-3008.4228886730161</v>
      </c>
    </row>
    <row r="448" spans="2:45" x14ac:dyDescent="0.25">
      <c r="B448" s="103">
        <f t="shared" si="47"/>
        <v>45041</v>
      </c>
      <c r="AB448" s="4">
        <f t="shared" si="48"/>
        <v>1.6055338501099064E-3</v>
      </c>
      <c r="AC448" s="4">
        <f t="shared" si="44"/>
        <v>9.4826229627275622E-3</v>
      </c>
      <c r="AF448" s="129">
        <f t="shared" si="49"/>
        <v>3.0528296272648738</v>
      </c>
      <c r="AG448" s="130">
        <f t="shared" si="43"/>
        <v>22.485401888582658</v>
      </c>
      <c r="AJ448" s="17">
        <f t="shared" si="50"/>
        <v>8.1594876140540435</v>
      </c>
      <c r="AK448" s="18">
        <f t="shared" si="51"/>
        <v>22.898596736300714</v>
      </c>
      <c r="AM448" s="17">
        <f t="shared" si="45"/>
        <v>3.0147622463650627</v>
      </c>
      <c r="AN448" s="18">
        <f t="shared" si="46"/>
        <v>11.291140667267808</v>
      </c>
      <c r="AP448" s="111">
        <f t="shared" si="40"/>
        <v>45046</v>
      </c>
      <c r="AQ448" s="112">
        <f t="shared" si="41"/>
        <v>-5.1447253676889808</v>
      </c>
      <c r="AR448" s="113">
        <f t="shared" si="42"/>
        <v>-3013.5676140407049</v>
      </c>
      <c r="AS448" s="110">
        <f>AVERAGE(AQ419:AQ448)</f>
        <v>-6.1228648554120433</v>
      </c>
    </row>
    <row r="449" spans="2:44" x14ac:dyDescent="0.25">
      <c r="B449" s="103">
        <f t="shared" si="47"/>
        <v>45042</v>
      </c>
      <c r="AB449" s="4">
        <f t="shared" si="48"/>
        <v>1.5884497028483048E-3</v>
      </c>
      <c r="AC449" s="4">
        <f t="shared" si="44"/>
        <v>9.4587302967398829E-3</v>
      </c>
      <c r="AF449" s="129">
        <f t="shared" si="49"/>
        <v>3.0174598607787173</v>
      </c>
      <c r="AG449" s="130">
        <f t="shared" si="43"/>
        <v>22.427643082469579</v>
      </c>
      <c r="AJ449" s="17">
        <f t="shared" si="50"/>
        <v>8.0649526393609605</v>
      </c>
      <c r="AK449" s="18">
        <f t="shared" si="51"/>
        <v>22.816019233202578</v>
      </c>
      <c r="AM449" s="17">
        <f t="shared" si="45"/>
        <v>2.9798335245939929</v>
      </c>
      <c r="AN449" s="18">
        <f t="shared" si="46"/>
        <v>11.25498567496208</v>
      </c>
      <c r="AP449" s="111">
        <f t="shared" si="40"/>
        <v>45047</v>
      </c>
      <c r="AQ449" s="112">
        <f t="shared" si="41"/>
        <v>-5.0851191147669681</v>
      </c>
      <c r="AR449" s="113">
        <f t="shared" si="42"/>
        <v>-3018.6527331554721</v>
      </c>
    </row>
    <row r="450" spans="2:44" x14ac:dyDescent="0.25">
      <c r="B450" s="103">
        <f t="shared" si="47"/>
        <v>45043</v>
      </c>
      <c r="AB450" s="4">
        <f t="shared" si="48"/>
        <v>1.5715473443964731E-3</v>
      </c>
      <c r="AC450" s="4">
        <f t="shared" si="44"/>
        <v>9.4349577293267577E-3</v>
      </c>
      <c r="AF450" s="129">
        <f t="shared" si="49"/>
        <v>2.982499884727674</v>
      </c>
      <c r="AG450" s="130">
        <f t="shared" si="43"/>
        <v>22.370180249022336</v>
      </c>
      <c r="AJ450" s="17">
        <f t="shared" si="50"/>
        <v>7.9715129370505267</v>
      </c>
      <c r="AK450" s="18">
        <f t="shared" si="51"/>
        <v>22.734035176196176</v>
      </c>
      <c r="AM450" s="17">
        <f t="shared" si="45"/>
        <v>2.9453094833598494</v>
      </c>
      <c r="AN450" s="18">
        <f t="shared" si="46"/>
        <v>11.219061485048718</v>
      </c>
      <c r="AP450" s="111">
        <f t="shared" si="40"/>
        <v>45048</v>
      </c>
      <c r="AQ450" s="112">
        <f t="shared" si="41"/>
        <v>-5.0262034536906768</v>
      </c>
      <c r="AR450" s="113">
        <f t="shared" si="42"/>
        <v>-3023.678936609163</v>
      </c>
    </row>
    <row r="451" spans="2:44" x14ac:dyDescent="0.25">
      <c r="B451" s="103">
        <f t="shared" si="47"/>
        <v>45044</v>
      </c>
      <c r="AB451" s="4">
        <f t="shared" si="48"/>
        <v>1.5548248403780055E-3</v>
      </c>
      <c r="AC451" s="4">
        <f t="shared" si="44"/>
        <v>9.4113043572293682E-3</v>
      </c>
      <c r="AF451" s="129">
        <f t="shared" si="49"/>
        <v>2.9479449513223939</v>
      </c>
      <c r="AG451" s="130">
        <f t="shared" si="43"/>
        <v>22.313011119081779</v>
      </c>
      <c r="AJ451" s="17">
        <f t="shared" si="50"/>
        <v>7.8791558174108483</v>
      </c>
      <c r="AK451" s="18">
        <f t="shared" si="51"/>
        <v>22.652638190954772</v>
      </c>
      <c r="AM451" s="17">
        <f t="shared" si="45"/>
        <v>2.9111854340760268</v>
      </c>
      <c r="AN451" s="18">
        <f t="shared" si="46"/>
        <v>11.183365894501812</v>
      </c>
      <c r="AP451" s="111">
        <f t="shared" si="40"/>
        <v>45049</v>
      </c>
      <c r="AQ451" s="112">
        <f t="shared" si="41"/>
        <v>-4.967970383334821</v>
      </c>
      <c r="AR451" s="113">
        <f t="shared" si="42"/>
        <v>-3028.6469069924979</v>
      </c>
    </row>
    <row r="452" spans="2:44" x14ac:dyDescent="0.25">
      <c r="B452" s="103">
        <f t="shared" si="47"/>
        <v>45045</v>
      </c>
      <c r="AB452" s="4">
        <f t="shared" si="48"/>
        <v>1.5382802769997896E-3</v>
      </c>
      <c r="AC452" s="4">
        <f t="shared" si="44"/>
        <v>9.3877692862240868E-3</v>
      </c>
      <c r="AF452" s="129">
        <f t="shared" si="49"/>
        <v>2.9137903677809156</v>
      </c>
      <c r="AG452" s="130">
        <f t="shared" si="43"/>
        <v>22.256133446625821</v>
      </c>
      <c r="AJ452" s="17">
        <f t="shared" si="50"/>
        <v>7.7878687377517233</v>
      </c>
      <c r="AK452" s="18">
        <f t="shared" si="51"/>
        <v>22.57182199411654</v>
      </c>
      <c r="AM452" s="17">
        <f t="shared" si="45"/>
        <v>2.8774567424773991</v>
      </c>
      <c r="AN452" s="18">
        <f t="shared" si="46"/>
        <v>11.147896728243934</v>
      </c>
      <c r="AP452" s="111">
        <f t="shared" si="40"/>
        <v>45050</v>
      </c>
      <c r="AQ452" s="112">
        <f t="shared" si="41"/>
        <v>-4.9104119952743241</v>
      </c>
      <c r="AR452" s="113">
        <f t="shared" si="42"/>
        <v>-3033.5573189877723</v>
      </c>
    </row>
    <row r="453" spans="2:44" x14ac:dyDescent="0.25">
      <c r="B453" s="103">
        <f t="shared" si="47"/>
        <v>45046</v>
      </c>
      <c r="AB453" s="4">
        <f t="shared" si="48"/>
        <v>1.521911760832982E-3</v>
      </c>
      <c r="AC453" s="4">
        <f t="shared" si="44"/>
        <v>9.3643516310098086E-3</v>
      </c>
      <c r="AF453" s="129">
        <f t="shared" si="49"/>
        <v>2.880031495691366</v>
      </c>
      <c r="AG453" s="130">
        <f t="shared" si="43"/>
        <v>22.199545008475329</v>
      </c>
      <c r="AJ453" s="17">
        <f t="shared" si="50"/>
        <v>7.6976393007012494</v>
      </c>
      <c r="AK453" s="18">
        <f t="shared" si="51"/>
        <v>22.491580391667704</v>
      </c>
      <c r="AM453" s="17">
        <f t="shared" si="45"/>
        <v>2.8441188279909539</v>
      </c>
      <c r="AN453" s="18">
        <f t="shared" si="46"/>
        <v>11.112651838704309</v>
      </c>
      <c r="AP453" s="111">
        <f t="shared" si="40"/>
        <v>45051</v>
      </c>
      <c r="AQ453" s="112">
        <f t="shared" si="41"/>
        <v>-4.8535204727102954</v>
      </c>
      <c r="AR453" s="113">
        <f t="shared" si="42"/>
        <v>-3038.4108394604827</v>
      </c>
    </row>
    <row r="454" spans="2:44" x14ac:dyDescent="0.25">
      <c r="B454" s="103">
        <f t="shared" si="47"/>
        <v>45047</v>
      </c>
      <c r="AB454" s="4">
        <f t="shared" si="48"/>
        <v>1.5057174185963142E-3</v>
      </c>
      <c r="AC454" s="4">
        <f t="shared" si="44"/>
        <v>9.3410505150969287E-3</v>
      </c>
      <c r="AF454" s="129">
        <f t="shared" si="49"/>
        <v>2.8466637503820271</v>
      </c>
      <c r="AG454" s="130">
        <f t="shared" si="43"/>
        <v>22.143243604004446</v>
      </c>
      <c r="AJ454" s="17">
        <f t="shared" si="50"/>
        <v>7.6084552525221882</v>
      </c>
      <c r="AK454" s="18">
        <f t="shared" si="51"/>
        <v>22.411907277360015</v>
      </c>
      <c r="AM454" s="17">
        <f t="shared" si="45"/>
        <v>2.8111671631137218</v>
      </c>
      <c r="AN454" s="18">
        <f t="shared" si="46"/>
        <v>11.077629105385379</v>
      </c>
      <c r="AP454" s="111">
        <f t="shared" si="40"/>
        <v>45052</v>
      </c>
      <c r="AQ454" s="112">
        <f t="shared" si="41"/>
        <v>-4.7972880894084664</v>
      </c>
      <c r="AR454" s="113">
        <f t="shared" si="42"/>
        <v>-3043.2081275498913</v>
      </c>
    </row>
    <row r="455" spans="2:44" x14ac:dyDescent="0.25">
      <c r="B455" s="103">
        <f t="shared" si="47"/>
        <v>45048</v>
      </c>
      <c r="AB455" s="4">
        <f t="shared" si="48"/>
        <v>1.4896953969417116E-3</v>
      </c>
      <c r="AC455" s="4">
        <f t="shared" si="44"/>
        <v>9.3178650706979855E-3</v>
      </c>
      <c r="AF455" s="129">
        <f t="shared" si="49"/>
        <v>2.8136826002987103</v>
      </c>
      <c r="AG455" s="130">
        <f t="shared" si="43"/>
        <v>22.087227054855312</v>
      </c>
      <c r="AJ455" s="17">
        <f t="shared" si="50"/>
        <v>7.520304481447817</v>
      </c>
      <c r="AK455" s="18">
        <f t="shared" si="51"/>
        <v>22.332796631161756</v>
      </c>
      <c r="AM455" s="17">
        <f t="shared" si="45"/>
        <v>2.7785972727979074</v>
      </c>
      <c r="AN455" s="18">
        <f t="shared" si="46"/>
        <v>11.04282643443752</v>
      </c>
      <c r="AP455" s="111">
        <f t="shared" si="40"/>
        <v>45053</v>
      </c>
      <c r="AQ455" s="112">
        <f t="shared" si="41"/>
        <v>-4.7417072086499097</v>
      </c>
      <c r="AR455" s="113">
        <f t="shared" si="42"/>
        <v>-3047.9498347585413</v>
      </c>
    </row>
    <row r="456" spans="2:44" x14ac:dyDescent="0.25">
      <c r="B456" s="103">
        <f t="shared" si="47"/>
        <v>45049</v>
      </c>
      <c r="AB456" s="4">
        <f t="shared" si="48"/>
        <v>1.4738438622421853E-3</v>
      </c>
      <c r="AC456" s="4">
        <f t="shared" si="44"/>
        <v>9.2947944386199428E-3</v>
      </c>
      <c r="AF456" s="129">
        <f t="shared" si="49"/>
        <v>2.7810835663893432</v>
      </c>
      <c r="AG456" s="130">
        <f t="shared" si="43"/>
        <v>22.031493204657131</v>
      </c>
      <c r="AJ456" s="17">
        <f t="shared" si="50"/>
        <v>7.4331750160370929</v>
      </c>
      <c r="AK456" s="18">
        <f t="shared" si="51"/>
        <v>22.254242517741435</v>
      </c>
      <c r="AM456" s="17">
        <f t="shared" si="45"/>
        <v>2.7464047338431592</v>
      </c>
      <c r="AN456" s="18">
        <f t="shared" si="46"/>
        <v>11.008241758241756</v>
      </c>
      <c r="AP456" s="111">
        <f t="shared" si="40"/>
        <v>45054</v>
      </c>
      <c r="AQ456" s="112">
        <f t="shared" si="41"/>
        <v>-4.6867702821939332</v>
      </c>
      <c r="AR456" s="113">
        <f t="shared" si="42"/>
        <v>-3052.636605040735</v>
      </c>
    </row>
    <row r="457" spans="2:44" x14ac:dyDescent="0.25">
      <c r="B457" s="103">
        <f t="shared" si="47"/>
        <v>45050</v>
      </c>
      <c r="AB457" s="4">
        <f t="shared" si="48"/>
        <v>1.4581610003819821E-3</v>
      </c>
      <c r="AC457" s="4">
        <f t="shared" si="44"/>
        <v>9.2718377681580422E-3</v>
      </c>
      <c r="AF457" s="129">
        <f t="shared" si="49"/>
        <v>2.7488622214956853</v>
      </c>
      <c r="AG457" s="130">
        <f t="shared" si="43"/>
        <v>21.976039918749446</v>
      </c>
      <c r="AJ457" s="17">
        <f t="shared" si="50"/>
        <v>7.3470550235488403</v>
      </c>
      <c r="AK457" s="18">
        <f t="shared" si="51"/>
        <v>22.176239084983393</v>
      </c>
      <c r="AM457" s="17">
        <f t="shared" si="45"/>
        <v>2.7145851742958622</v>
      </c>
      <c r="AN457" s="18">
        <f t="shared" si="46"/>
        <v>10.973873035000272</v>
      </c>
      <c r="AP457" s="111">
        <f t="shared" si="40"/>
        <v>45055</v>
      </c>
      <c r="AQ457" s="112">
        <f t="shared" si="41"/>
        <v>-4.6324698492529777</v>
      </c>
      <c r="AR457" s="113">
        <f t="shared" si="42"/>
        <v>-3057.2690748899881</v>
      </c>
    </row>
    <row r="458" spans="2:44" x14ac:dyDescent="0.25">
      <c r="B458" s="103">
        <f t="shared" si="47"/>
        <v>45051</v>
      </c>
      <c r="AB458" s="4">
        <f t="shared" si="48"/>
        <v>1.4426450165489755E-3</v>
      </c>
      <c r="AC458" s="4">
        <f t="shared" si="44"/>
        <v>9.2489942169912409E-3</v>
      </c>
      <c r="AF458" s="129">
        <f t="shared" si="49"/>
        <v>2.7170141897520907</v>
      </c>
      <c r="AG458" s="130">
        <f t="shared" si="43"/>
        <v>21.920865083909614</v>
      </c>
      <c r="AJ458" s="17">
        <f t="shared" si="50"/>
        <v>7.2619328083347936</v>
      </c>
      <c r="AK458" s="18">
        <f t="shared" si="51"/>
        <v>22.098780562534465</v>
      </c>
      <c r="AM458" s="17">
        <f t="shared" si="45"/>
        <v>2.6831342728554017</v>
      </c>
      <c r="AN458" s="18">
        <f t="shared" si="46"/>
        <v>10.939718248334605</v>
      </c>
      <c r="AP458" s="111">
        <f t="shared" si="40"/>
        <v>45056</v>
      </c>
      <c r="AQ458" s="112">
        <f t="shared" si="41"/>
        <v>-4.5787985354793914</v>
      </c>
      <c r="AR458" s="113">
        <f t="shared" si="42"/>
        <v>-3061.8478734254677</v>
      </c>
    </row>
    <row r="459" spans="2:44" x14ac:dyDescent="0.25">
      <c r="B459" s="103">
        <f t="shared" si="47"/>
        <v>45052</v>
      </c>
      <c r="AB459" s="4">
        <f t="shared" si="48"/>
        <v>1.4272941350292549E-3</v>
      </c>
      <c r="AC459" s="4">
        <f t="shared" si="44"/>
        <v>9.2262629510791987E-3</v>
      </c>
      <c r="AF459" s="129">
        <f t="shared" si="49"/>
        <v>2.6855351459912358</v>
      </c>
      <c r="AG459" s="130">
        <f t="shared" si="43"/>
        <v>21.865966608084356</v>
      </c>
      <c r="AJ459" s="17">
        <f t="shared" si="50"/>
        <v>7.1777968102512428</v>
      </c>
      <c r="AK459" s="18">
        <f t="shared" si="51"/>
        <v>22.021861260381044</v>
      </c>
      <c r="AM459" s="17">
        <f t="shared" si="45"/>
        <v>2.6520477582873005</v>
      </c>
      <c r="AN459" s="18">
        <f t="shared" si="46"/>
        <v>10.905775406891294</v>
      </c>
      <c r="AP459" s="111">
        <f t="shared" si="40"/>
        <v>45057</v>
      </c>
      <c r="AQ459" s="112">
        <f t="shared" si="41"/>
        <v>-4.5257490519639418</v>
      </c>
      <c r="AR459" s="113">
        <f t="shared" si="42"/>
        <v>-3066.3736224774316</v>
      </c>
    </row>
    <row r="460" spans="2:44" x14ac:dyDescent="0.25">
      <c r="B460" s="103">
        <f t="shared" si="47"/>
        <v>45053</v>
      </c>
      <c r="AB460" s="4">
        <f t="shared" si="48"/>
        <v>1.4121065990039068E-3</v>
      </c>
      <c r="AC460" s="4">
        <f t="shared" si="44"/>
        <v>9.2036431445607515E-3</v>
      </c>
      <c r="AF460" s="129">
        <f t="shared" si="49"/>
        <v>2.6544208151567377</v>
      </c>
      <c r="AG460" s="130">
        <f t="shared" si="43"/>
        <v>21.811342420125342</v>
      </c>
      <c r="AJ460" s="17">
        <f t="shared" si="50"/>
        <v>7.0946356030891122</v>
      </c>
      <c r="AK460" s="18">
        <f t="shared" si="51"/>
        <v>21.945475567455723</v>
      </c>
      <c r="AM460" s="17">
        <f t="shared" si="45"/>
        <v>2.6213214088431629</v>
      </c>
      <c r="AN460" s="18">
        <f t="shared" si="46"/>
        <v>10.87204254395485</v>
      </c>
      <c r="AP460" s="111">
        <f t="shared" si="40"/>
        <v>45058</v>
      </c>
      <c r="AQ460" s="112">
        <f t="shared" si="41"/>
        <v>-4.4733141942459493</v>
      </c>
      <c r="AR460" s="113">
        <f t="shared" si="42"/>
        <v>-3070.8469366716777</v>
      </c>
    </row>
    <row r="461" spans="2:44" x14ac:dyDescent="0.25">
      <c r="B461" s="103">
        <f t="shared" si="47"/>
        <v>45054</v>
      </c>
      <c r="AB461" s="4">
        <f t="shared" si="48"/>
        <v>1.3970806703479583E-3</v>
      </c>
      <c r="AC461" s="4">
        <f t="shared" si="44"/>
        <v>9.1811339796539129E-3</v>
      </c>
      <c r="AF461" s="129">
        <f t="shared" si="49"/>
        <v>2.6236669717225714</v>
      </c>
      <c r="AG461" s="130">
        <f t="shared" si="43"/>
        <v>21.75699046952872</v>
      </c>
      <c r="AJ461" s="17">
        <f t="shared" si="50"/>
        <v>7.012437893022188</v>
      </c>
      <c r="AK461" s="18">
        <f t="shared" si="51"/>
        <v>21.869617950272886</v>
      </c>
      <c r="AM461" s="17">
        <f t="shared" si="45"/>
        <v>2.5909510516873286</v>
      </c>
      <c r="AN461" s="18">
        <f t="shared" si="46"/>
        <v>10.838517717067893</v>
      </c>
      <c r="AP461" s="111">
        <f t="shared" si="40"/>
        <v>45059</v>
      </c>
      <c r="AQ461" s="112">
        <f t="shared" si="41"/>
        <v>-4.4214868413348594</v>
      </c>
      <c r="AR461" s="113">
        <f t="shared" si="42"/>
        <v>-3075.2684235130127</v>
      </c>
    </row>
    <row r="462" spans="2:44" x14ac:dyDescent="0.25">
      <c r="B462" s="103">
        <f t="shared" si="47"/>
        <v>45055</v>
      </c>
      <c r="AB462" s="4">
        <f t="shared" si="48"/>
        <v>1.3822146294314569E-3</v>
      </c>
      <c r="AC462" s="4">
        <f t="shared" si="44"/>
        <v>9.1587346465573042E-3</v>
      </c>
      <c r="AF462" s="129">
        <f t="shared" si="49"/>
        <v>2.5932694391192181</v>
      </c>
      <c r="AG462" s="130">
        <f t="shared" si="43"/>
        <v>21.702908726178531</v>
      </c>
      <c r="AJ462" s="17">
        <f t="shared" si="50"/>
        <v>6.9311925170733568</v>
      </c>
      <c r="AK462" s="18">
        <f t="shared" si="51"/>
        <v>21.794282951592429</v>
      </c>
      <c r="AM462" s="17">
        <f t="shared" si="45"/>
        <v>2.56093256233018</v>
      </c>
      <c r="AN462" s="18">
        <f t="shared" si="46"/>
        <v>10.805199007658288</v>
      </c>
      <c r="AP462" s="111">
        <f t="shared" si="40"/>
        <v>45060</v>
      </c>
      <c r="AQ462" s="112">
        <f t="shared" si="41"/>
        <v>-4.3702599547431769</v>
      </c>
      <c r="AR462" s="113">
        <f t="shared" si="42"/>
        <v>-3079.638683467756</v>
      </c>
    </row>
    <row r="463" spans="2:44" x14ac:dyDescent="0.25">
      <c r="B463" s="103">
        <f t="shared" si="47"/>
        <v>45056</v>
      </c>
      <c r="AB463" s="4">
        <f t="shared" si="48"/>
        <v>1.3675067749226708E-3</v>
      </c>
      <c r="AC463" s="4">
        <f t="shared" si="44"/>
        <v>9.1364443433530462E-3</v>
      </c>
      <c r="AF463" s="129">
        <f t="shared" si="49"/>
        <v>2.5632240891664564</v>
      </c>
      <c r="AG463" s="130">
        <f t="shared" si="43"/>
        <v>21.649095180093958</v>
      </c>
      <c r="AJ463" s="17">
        <f t="shared" si="50"/>
        <v>6.85088844159859</v>
      </c>
      <c r="AK463" s="18">
        <f t="shared" si="51"/>
        <v>21.719465189111052</v>
      </c>
      <c r="AM463" s="17">
        <f t="shared" si="45"/>
        <v>2.5312618640680018</v>
      </c>
      <c r="AN463" s="18">
        <f t="shared" si="46"/>
        <v>10.772084520673154</v>
      </c>
      <c r="AP463" s="111">
        <f t="shared" si="40"/>
        <v>45061</v>
      </c>
      <c r="AQ463" s="112">
        <f t="shared" si="41"/>
        <v>-4.3196265775305882</v>
      </c>
      <c r="AR463" s="113">
        <f t="shared" si="42"/>
        <v>-3083.9583100452865</v>
      </c>
    </row>
    <row r="464" spans="2:44" x14ac:dyDescent="0.25">
      <c r="B464" s="103">
        <f t="shared" si="47"/>
        <v>45057</v>
      </c>
      <c r="AB464" s="4">
        <f t="shared" si="48"/>
        <v>1.3529554235933814E-3</v>
      </c>
      <c r="AC464" s="4">
        <f t="shared" si="44"/>
        <v>9.1142622759110611E-3</v>
      </c>
      <c r="AF464" s="129">
        <f t="shared" si="49"/>
        <v>2.5335268415127326</v>
      </c>
      <c r="AG464" s="130">
        <f t="shared" si="43"/>
        <v>21.595547841180295</v>
      </c>
      <c r="AJ464" s="17">
        <f t="shared" si="50"/>
        <v>6.7715147607885182</v>
      </c>
      <c r="AK464" s="18">
        <f t="shared" si="51"/>
        <v>21.645159354180418</v>
      </c>
      <c r="AM464" s="17">
        <f t="shared" si="45"/>
        <v>2.5019349274293492</v>
      </c>
      <c r="AN464" s="18">
        <f t="shared" si="46"/>
        <v>10.739172384219554</v>
      </c>
      <c r="AP464" s="111">
        <f t="shared" ref="AP464:AP527" si="52">AP463+$C$212</f>
        <v>45062</v>
      </c>
      <c r="AQ464" s="112">
        <f t="shared" ref="AQ464:AQ527" si="53">AM464-AJ464</f>
        <v>-4.2695798333591686</v>
      </c>
      <c r="AR464" s="113">
        <f t="shared" si="42"/>
        <v>-3088.2278898786458</v>
      </c>
    </row>
    <row r="465" spans="2:45" x14ac:dyDescent="0.25">
      <c r="B465" s="103">
        <f t="shared" si="47"/>
        <v>45058</v>
      </c>
      <c r="AB465" s="4">
        <f t="shared" si="48"/>
        <v>1.338558910126244E-3</v>
      </c>
      <c r="AC465" s="4">
        <f t="shared" si="44"/>
        <v>9.092187657794756E-3</v>
      </c>
      <c r="AF465" s="129">
        <f t="shared" si="49"/>
        <v>2.5041736630810227</v>
      </c>
      <c r="AG465" s="130">
        <f t="shared" si="43"/>
        <v>21.542264738983636</v>
      </c>
      <c r="AJ465" s="17">
        <f t="shared" si="50"/>
        <v>6.6930606951873424</v>
      </c>
      <c r="AK465" s="18">
        <f t="shared" si="51"/>
        <v>21.5713602105515</v>
      </c>
      <c r="AM465" s="17">
        <f t="shared" si="45"/>
        <v>2.4729477696278126</v>
      </c>
      <c r="AN465" s="18">
        <f t="shared" si="46"/>
        <v>10.706460749211775</v>
      </c>
      <c r="AP465" s="111">
        <f t="shared" si="52"/>
        <v>45063</v>
      </c>
      <c r="AQ465" s="112">
        <f t="shared" si="53"/>
        <v>-4.2201129255595298</v>
      </c>
      <c r="AR465" s="113">
        <f t="shared" ref="AR465:AR528" si="54">AQ465+AR464</f>
        <v>-3092.4480028042053</v>
      </c>
    </row>
    <row r="466" spans="2:45" x14ac:dyDescent="0.25">
      <c r="B466" s="103">
        <f t="shared" si="47"/>
        <v>45059</v>
      </c>
      <c r="AB466" s="4">
        <f t="shared" si="48"/>
        <v>1.3243155869242071E-3</v>
      </c>
      <c r="AC466" s="4">
        <f t="shared" si="44"/>
        <v>9.0702197101680867E-3</v>
      </c>
      <c r="AF466" s="129">
        <f t="shared" si="49"/>
        <v>2.4751605675211144</v>
      </c>
      <c r="AG466" s="130">
        <f t="shared" si="43"/>
        <v>21.489243922449155</v>
      </c>
      <c r="AJ466" s="17">
        <f t="shared" si="50"/>
        <v>6.6155155902289167</v>
      </c>
      <c r="AK466" s="18">
        <f t="shared" si="51"/>
        <v>21.498062593144557</v>
      </c>
      <c r="AM466" s="17">
        <f t="shared" si="45"/>
        <v>2.4442964540211296</v>
      </c>
      <c r="AN466" s="18">
        <f t="shared" si="46"/>
        <v>10.673947789025037</v>
      </c>
      <c r="AP466" s="111">
        <f t="shared" si="52"/>
        <v>45064</v>
      </c>
      <c r="AQ466" s="112">
        <f t="shared" si="53"/>
        <v>-4.1712191362077871</v>
      </c>
      <c r="AR466" s="113">
        <f t="shared" si="54"/>
        <v>-3096.6192219404129</v>
      </c>
    </row>
    <row r="467" spans="2:45" x14ac:dyDescent="0.25">
      <c r="B467" s="103">
        <f t="shared" si="47"/>
        <v>45060</v>
      </c>
      <c r="AB467" s="4">
        <f t="shared" si="48"/>
        <v>1.310223823921952E-3</v>
      </c>
      <c r="AC467" s="4">
        <f t="shared" si="44"/>
        <v>9.0483576617039554E-3</v>
      </c>
      <c r="AF467" s="129">
        <f t="shared" si="49"/>
        <v>2.4464836146682294</v>
      </c>
      <c r="AG467" s="130">
        <f t="shared" ref="AG467:AG530" si="55">$AG$15/(1+$AG$19*(B467-$AE$15))</f>
        <v>21.436483459682975</v>
      </c>
      <c r="AJ467" s="17">
        <f t="shared" si="50"/>
        <v>6.5388689147897887</v>
      </c>
      <c r="AK467" s="18">
        <f t="shared" si="51"/>
        <v>21.425261406844104</v>
      </c>
      <c r="AM467" s="17">
        <f t="shared" si="45"/>
        <v>2.4159770895765682</v>
      </c>
      <c r="AN467" s="18">
        <f t="shared" si="46"/>
        <v>10.641631699155466</v>
      </c>
      <c r="AP467" s="111">
        <f t="shared" si="52"/>
        <v>45065</v>
      </c>
      <c r="AQ467" s="112">
        <f t="shared" si="53"/>
        <v>-4.1228918252132205</v>
      </c>
      <c r="AR467" s="113">
        <f t="shared" si="54"/>
        <v>-3100.7421137656261</v>
      </c>
    </row>
    <row r="468" spans="2:45" x14ac:dyDescent="0.25">
      <c r="B468" s="103">
        <f t="shared" si="47"/>
        <v>45061</v>
      </c>
      <c r="AB468" s="4">
        <f t="shared" si="48"/>
        <v>1.29628200839934E-3</v>
      </c>
      <c r="AC468" s="4">
        <f t="shared" ref="AC468:AC531" si="56">$AC$15/(1+$AC$19*(B468-$AA$15))</f>
        <v>9.0266007484939379E-3</v>
      </c>
      <c r="AF468" s="129">
        <f t="shared" si="49"/>
        <v>2.4181389100079334</v>
      </c>
      <c r="AG468" s="130">
        <f t="shared" si="55"/>
        <v>21.383981437717523</v>
      </c>
      <c r="AJ468" s="17">
        <f t="shared" si="50"/>
        <v>6.4631102597590084</v>
      </c>
      <c r="AK468" s="18">
        <f t="shared" si="51"/>
        <v>21.352951625318255</v>
      </c>
      <c r="AM468" s="17">
        <f t="shared" ref="AM468:AM531" si="57">$AL$207*EXP(-$AK$8*(B473-$B$212))</f>
        <v>2.3879858303424961</v>
      </c>
      <c r="AN468" s="18">
        <f t="shared" ref="AN468:AN531" si="58">$AM$207/(1+$AK$19*(B473-$B$212))</f>
        <v>10.609510696886252</v>
      </c>
      <c r="AP468" s="111">
        <f t="shared" si="52"/>
        <v>45066</v>
      </c>
      <c r="AQ468" s="112">
        <f t="shared" si="53"/>
        <v>-4.0751244294165119</v>
      </c>
      <c r="AR468" s="113">
        <f t="shared" si="54"/>
        <v>-3104.8172381950426</v>
      </c>
    </row>
    <row r="469" spans="2:45" x14ac:dyDescent="0.25">
      <c r="B469" s="103">
        <f t="shared" si="47"/>
        <v>45062</v>
      </c>
      <c r="AB469" s="4">
        <f t="shared" si="48"/>
        <v>1.2824885447968481E-3</v>
      </c>
      <c r="AC469" s="4">
        <f t="shared" si="56"/>
        <v>9.0049482139592952E-3</v>
      </c>
      <c r="AF469" s="129">
        <f t="shared" si="49"/>
        <v>2.3901226041472299</v>
      </c>
      <c r="AG469" s="130">
        <f t="shared" si="55"/>
        <v>21.331735962280323</v>
      </c>
      <c r="AJ469" s="17">
        <f t="shared" si="50"/>
        <v>6.388229336624506</v>
      </c>
      <c r="AK469" s="18">
        <f t="shared" si="51"/>
        <v>21.281128289861915</v>
      </c>
      <c r="AM469" s="17">
        <f t="shared" si="57"/>
        <v>2.3603188749260759</v>
      </c>
      <c r="AN469" s="18">
        <f t="shared" si="58"/>
        <v>10.577583020959819</v>
      </c>
      <c r="AP469" s="111">
        <f t="shared" si="52"/>
        <v>45067</v>
      </c>
      <c r="AQ469" s="112">
        <f t="shared" si="53"/>
        <v>-4.02791046169843</v>
      </c>
      <c r="AR469" s="113">
        <f t="shared" si="54"/>
        <v>-3108.845148656741</v>
      </c>
    </row>
    <row r="470" spans="2:45" x14ac:dyDescent="0.25">
      <c r="B470" s="103">
        <f t="shared" ref="B470:B533" si="59">B469+$C$212</f>
        <v>45063</v>
      </c>
      <c r="AB470" s="4">
        <f t="shared" ref="AB470:AB533" si="60">$AC$4*EXP(-$AC$8*(B470-$AA$4))</f>
        <v>1.2688418545329673E-3</v>
      </c>
      <c r="AC470" s="4">
        <f t="shared" si="56"/>
        <v>8.9833993087632923E-3</v>
      </c>
      <c r="AF470" s="129">
        <f t="shared" si="49"/>
        <v>2.3624308922917896</v>
      </c>
      <c r="AG470" s="130">
        <f t="shared" si="55"/>
        <v>21.279745157566165</v>
      </c>
      <c r="AJ470" s="17">
        <f t="shared" si="50"/>
        <v>6.3142159760758334</v>
      </c>
      <c r="AK470" s="18">
        <f t="shared" si="51"/>
        <v>21.20978650826325</v>
      </c>
      <c r="AM470" s="17">
        <f t="shared" si="57"/>
        <v>2.3329724659770124</v>
      </c>
      <c r="AN470" s="18">
        <f t="shared" si="58"/>
        <v>10.54584693125592</v>
      </c>
      <c r="AP470" s="111">
        <f t="shared" si="52"/>
        <v>45068</v>
      </c>
      <c r="AQ470" s="112">
        <f t="shared" si="53"/>
        <v>-3.981243510098821</v>
      </c>
      <c r="AR470" s="113">
        <f t="shared" si="54"/>
        <v>-3112.8263921668399</v>
      </c>
    </row>
    <row r="471" spans="2:45" x14ac:dyDescent="0.25">
      <c r="B471" s="103">
        <f t="shared" si="59"/>
        <v>45064</v>
      </c>
      <c r="AB471" s="4">
        <f t="shared" si="60"/>
        <v>1.2553403758235391E-3</v>
      </c>
      <c r="AC471" s="4">
        <f t="shared" si="56"/>
        <v>8.9619532907247359E-3</v>
      </c>
      <c r="AF471" s="129">
        <f t="shared" ref="AF471:AF534" si="61">$AG$4*EXP(-$AG$8*(B471-$AE$4))</f>
        <v>2.3350600137292323</v>
      </c>
      <c r="AG471" s="130">
        <f t="shared" si="55"/>
        <v>21.228007166012624</v>
      </c>
      <c r="AJ471" s="17">
        <f t="shared" si="50"/>
        <v>6.2410601266231245</v>
      </c>
      <c r="AK471" s="18">
        <f t="shared" si="51"/>
        <v>21.138921453692845</v>
      </c>
      <c r="AM471" s="17">
        <f t="shared" si="57"/>
        <v>2.3059428896772793</v>
      </c>
      <c r="AN471" s="18">
        <f t="shared" si="58"/>
        <v>10.514300708475464</v>
      </c>
      <c r="AP471" s="111">
        <f t="shared" si="52"/>
        <v>45069</v>
      </c>
      <c r="AQ471" s="112">
        <f t="shared" si="53"/>
        <v>-3.9351172369458451</v>
      </c>
      <c r="AR471" s="113">
        <f t="shared" si="54"/>
        <v>-3116.7615094037856</v>
      </c>
    </row>
    <row r="472" spans="2:45" x14ac:dyDescent="0.25">
      <c r="B472" s="103">
        <f t="shared" si="59"/>
        <v>45065</v>
      </c>
      <c r="AB472" s="4">
        <f t="shared" si="60"/>
        <v>1.2419825635030235E-3</v>
      </c>
      <c r="AC472" s="4">
        <f t="shared" si="56"/>
        <v>8.9406094247327754E-3</v>
      </c>
      <c r="AF472" s="129">
        <f t="shared" si="61"/>
        <v>2.3080062513184032</v>
      </c>
      <c r="AG472" s="130">
        <f t="shared" si="55"/>
        <v>21.176520148078804</v>
      </c>
      <c r="AJ472" s="17">
        <f t="shared" si="50"/>
        <v>6.1687518532320214</v>
      </c>
      <c r="AK472" s="18">
        <f t="shared" si="51"/>
        <v>21.068528363615115</v>
      </c>
      <c r="AM472" s="17">
        <f t="shared" si="57"/>
        <v>2.2792264752367619</v>
      </c>
      <c r="AN472" s="18">
        <f t="shared" si="58"/>
        <v>10.482942653830053</v>
      </c>
      <c r="AP472" s="111">
        <f t="shared" si="52"/>
        <v>45070</v>
      </c>
      <c r="AQ472" s="112">
        <f t="shared" si="53"/>
        <v>-3.8895253779952594</v>
      </c>
      <c r="AR472" s="113">
        <f t="shared" si="54"/>
        <v>-3120.6510347817807</v>
      </c>
    </row>
    <row r="473" spans="2:45" x14ac:dyDescent="0.25">
      <c r="B473" s="103">
        <f t="shared" si="59"/>
        <v>45066</v>
      </c>
      <c r="AB473" s="4">
        <f t="shared" si="60"/>
        <v>1.2287668888476589E-3</v>
      </c>
      <c r="AC473" s="4">
        <f t="shared" si="56"/>
        <v>8.9193669826629091E-3</v>
      </c>
      <c r="AF473" s="129">
        <f t="shared" si="61"/>
        <v>2.281265930984556</v>
      </c>
      <c r="AG473" s="130">
        <f t="shared" si="55"/>
        <v>21.125282282027335</v>
      </c>
      <c r="AJ473" s="17">
        <f t="shared" si="50"/>
        <v>6.0972813359744515</v>
      </c>
      <c r="AK473" s="18">
        <f t="shared" si="51"/>
        <v>20.998602538721322</v>
      </c>
      <c r="AM473" s="17">
        <f t="shared" si="57"/>
        <v>2.2528195943947371</v>
      </c>
      <c r="AN473" s="18">
        <f t="shared" si="58"/>
        <v>10.451771088737022</v>
      </c>
      <c r="AP473" s="111">
        <f t="shared" si="52"/>
        <v>45071</v>
      </c>
      <c r="AQ473" s="112">
        <f t="shared" si="53"/>
        <v>-3.8444617415797144</v>
      </c>
      <c r="AR473" s="113">
        <f t="shared" si="54"/>
        <v>-3124.4954965233605</v>
      </c>
    </row>
    <row r="474" spans="2:45" x14ac:dyDescent="0.25">
      <c r="B474" s="103">
        <f t="shared" si="59"/>
        <v>45067</v>
      </c>
      <c r="AB474" s="4">
        <f t="shared" si="60"/>
        <v>1.2156918394005129E-3</v>
      </c>
      <c r="AC474" s="4">
        <f t="shared" si="56"/>
        <v>8.8982252432941809E-3</v>
      </c>
      <c r="AF474" s="129">
        <f t="shared" si="61"/>
        <v>2.2548354212203936</v>
      </c>
      <c r="AG474" s="130">
        <f t="shared" si="55"/>
        <v>21.074291763709503</v>
      </c>
      <c r="AJ474" s="17">
        <f t="shared" si="50"/>
        <v>6.0266388686949934</v>
      </c>
      <c r="AK474" s="18">
        <f t="shared" si="51"/>
        <v>20.929139341883808</v>
      </c>
      <c r="AM474" s="17">
        <f t="shared" si="57"/>
        <v>2.2267186609271299</v>
      </c>
      <c r="AN474" s="18">
        <f t="shared" si="58"/>
        <v>10.420784354519919</v>
      </c>
      <c r="AP474" s="111">
        <f t="shared" si="52"/>
        <v>45072</v>
      </c>
      <c r="AQ474" s="112">
        <f t="shared" si="53"/>
        <v>-3.7999202077678635</v>
      </c>
      <c r="AR474" s="113">
        <f t="shared" si="54"/>
        <v>-3128.2954167311286</v>
      </c>
    </row>
    <row r="475" spans="2:45" x14ac:dyDescent="0.25">
      <c r="B475" s="103">
        <f t="shared" si="59"/>
        <v>45068</v>
      </c>
      <c r="AB475" s="4">
        <f t="shared" si="60"/>
        <v>1.2027559187983885E-3</v>
      </c>
      <c r="AC475" s="4">
        <f t="shared" si="56"/>
        <v>8.8771834922275559E-3</v>
      </c>
      <c r="AF475" s="129">
        <f t="shared" si="61"/>
        <v>2.2287111325928834</v>
      </c>
      <c r="AG475" s="130">
        <f t="shared" si="55"/>
        <v>21.023546806353497</v>
      </c>
      <c r="AJ475" s="17">
        <f t="shared" si="50"/>
        <v>5.956814857692744</v>
      </c>
      <c r="AK475" s="18">
        <f t="shared" si="51"/>
        <v>20.860134197130954</v>
      </c>
      <c r="AM475" s="17">
        <f t="shared" si="57"/>
        <v>2.2009201301594885</v>
      </c>
      <c r="AN475" s="18">
        <f t="shared" si="58"/>
        <v>10.389980812114297</v>
      </c>
      <c r="AP475" s="111">
        <f t="shared" si="52"/>
        <v>45073</v>
      </c>
      <c r="AQ475" s="112">
        <f t="shared" si="53"/>
        <v>-3.7558947275332555</v>
      </c>
      <c r="AR475" s="113">
        <f t="shared" si="54"/>
        <v>-3132.051311458662</v>
      </c>
    </row>
    <row r="476" spans="2:45" x14ac:dyDescent="0.25">
      <c r="B476" s="103">
        <f t="shared" si="59"/>
        <v>45069</v>
      </c>
      <c r="AB476" s="4">
        <f t="shared" si="60"/>
        <v>1.1899576466005719E-3</v>
      </c>
      <c r="AC476" s="4">
        <f t="shared" si="56"/>
        <v>8.8562410218054593E-3</v>
      </c>
      <c r="AF476" s="129">
        <f t="shared" si="61"/>
        <v>2.2028895172557945</v>
      </c>
      <c r="AG476" s="130">
        <f t="shared" si="55"/>
        <v>20.973045640355679</v>
      </c>
      <c r="AJ476" s="17">
        <f t="shared" si="50"/>
        <v>5.8877998204184143</v>
      </c>
      <c r="AK476" s="18">
        <f t="shared" si="51"/>
        <v>20.791582588642257</v>
      </c>
      <c r="AM476" s="17">
        <f t="shared" si="57"/>
        <v>2.1754204984855887</v>
      </c>
      <c r="AN476" s="18">
        <f t="shared" si="58"/>
        <v>10.359358841778697</v>
      </c>
      <c r="AP476" s="111">
        <f t="shared" si="52"/>
        <v>45074</v>
      </c>
      <c r="AQ476" s="112">
        <f t="shared" si="53"/>
        <v>-3.7123793219328256</v>
      </c>
      <c r="AR476" s="113">
        <f t="shared" si="54"/>
        <v>-3135.763690780595</v>
      </c>
    </row>
    <row r="477" spans="2:45" x14ac:dyDescent="0.25">
      <c r="B477" s="103">
        <f t="shared" si="59"/>
        <v>45070</v>
      </c>
      <c r="AB477" s="4">
        <f t="shared" si="60"/>
        <v>1.1772955581194093E-3</v>
      </c>
      <c r="AC477" s="4">
        <f t="shared" si="56"/>
        <v>8.835397131032428E-3</v>
      </c>
      <c r="AF477" s="129">
        <f t="shared" si="61"/>
        <v>2.1773670684678654</v>
      </c>
      <c r="AG477" s="130">
        <f t="shared" si="55"/>
        <v>20.922786513074914</v>
      </c>
      <c r="AJ477" s="17">
        <f t="shared" si="50"/>
        <v>5.8195843841865527</v>
      </c>
      <c r="AK477" s="18">
        <f t="shared" si="51"/>
        <v>20.72348005976324</v>
      </c>
      <c r="AM477" s="17">
        <f t="shared" si="57"/>
        <v>2.150216302891625</v>
      </c>
      <c r="AN477" s="18">
        <f t="shared" si="58"/>
        <v>10.328916842810743</v>
      </c>
      <c r="AP477" s="111">
        <f t="shared" si="52"/>
        <v>45075</v>
      </c>
      <c r="AQ477" s="112">
        <f t="shared" si="53"/>
        <v>-3.6693680812949276</v>
      </c>
      <c r="AR477" s="113">
        <f t="shared" si="54"/>
        <v>-3139.43305886189</v>
      </c>
    </row>
    <row r="478" spans="2:45" x14ac:dyDescent="0.25">
      <c r="B478" s="103">
        <f t="shared" si="59"/>
        <v>45071</v>
      </c>
      <c r="AB478" s="4">
        <f t="shared" si="60"/>
        <v>1.1647682042526788E-3</v>
      </c>
      <c r="AC478" s="4">
        <f t="shared" si="56"/>
        <v>8.8146511254969147E-3</v>
      </c>
      <c r="AF478" s="129">
        <f t="shared" si="61"/>
        <v>2.152140320116581</v>
      </c>
      <c r="AG478" s="130">
        <f t="shared" si="55"/>
        <v>20.872767688629782</v>
      </c>
      <c r="AJ478" s="17">
        <f t="shared" si="50"/>
        <v>5.7521592849026533</v>
      </c>
      <c r="AK478" s="18">
        <f t="shared" si="51"/>
        <v>20.655822212039631</v>
      </c>
      <c r="AM478" s="17">
        <f t="shared" si="57"/>
        <v>2.1253041204859064</v>
      </c>
      <c r="AN478" s="18">
        <f t="shared" si="58"/>
        <v>10.298653233268222</v>
      </c>
      <c r="AP478" s="111">
        <f t="shared" si="52"/>
        <v>45076</v>
      </c>
      <c r="AQ478" s="112">
        <f t="shared" si="53"/>
        <v>-3.6268551644167468</v>
      </c>
      <c r="AR478" s="113">
        <f t="shared" si="54"/>
        <v>-3143.0599140263066</v>
      </c>
    </row>
    <row r="479" spans="2:45" x14ac:dyDescent="0.25">
      <c r="B479" s="103">
        <f t="shared" si="59"/>
        <v>45072</v>
      </c>
      <c r="AB479" s="4">
        <f t="shared" si="60"/>
        <v>1.1523741513177488E-3</v>
      </c>
      <c r="AC479" s="4">
        <f t="shared" si="56"/>
        <v>8.7940023172941549E-3</v>
      </c>
      <c r="AF479" s="129">
        <f t="shared" si="61"/>
        <v>2.1272058462474432</v>
      </c>
      <c r="AG479" s="130">
        <f t="shared" si="55"/>
        <v>20.822987447698743</v>
      </c>
      <c r="AJ479" s="17">
        <f t="shared" si="50"/>
        <v>5.6855153658050561</v>
      </c>
      <c r="AK479" s="18">
        <f t="shared" si="51"/>
        <v>20.588604704270377</v>
      </c>
      <c r="AM479" s="17">
        <f t="shared" si="57"/>
        <v>2.1006805680340119</v>
      </c>
      <c r="AN479" s="18">
        <f t="shared" si="58"/>
        <v>10.268566449695044</v>
      </c>
      <c r="AP479" s="111">
        <f t="shared" si="52"/>
        <v>45077</v>
      </c>
      <c r="AQ479" s="112">
        <f t="shared" si="53"/>
        <v>-3.5848347977710442</v>
      </c>
      <c r="AR479" s="113">
        <f t="shared" si="54"/>
        <v>-3146.6447488240779</v>
      </c>
      <c r="AS479" s="110">
        <f>AVERAGE(AQ449:AQ479)</f>
        <v>-4.2928107994635889</v>
      </c>
    </row>
    <row r="480" spans="2:45" x14ac:dyDescent="0.25">
      <c r="B480" s="103">
        <f t="shared" si="59"/>
        <v>45073</v>
      </c>
      <c r="AB480" s="4">
        <f t="shared" si="60"/>
        <v>1.1401119808875037E-3</v>
      </c>
      <c r="AC480" s="4">
        <f t="shared" si="56"/>
        <v>8.7734500249501413E-3</v>
      </c>
      <c r="AF480" s="129">
        <f t="shared" si="61"/>
        <v>2.1025602605987057</v>
      </c>
      <c r="AG480" s="130">
        <f t="shared" si="55"/>
        <v>20.773444087323117</v>
      </c>
      <c r="AJ480" s="17">
        <f t="shared" si="50"/>
        <v>5.6196435762213879</v>
      </c>
      <c r="AK480" s="18">
        <f t="shared" si="51"/>
        <v>20.521823251579125</v>
      </c>
      <c r="AM480" s="17">
        <f t="shared" si="57"/>
        <v>2.0763423014993223</v>
      </c>
      <c r="AN480" s="18">
        <f t="shared" si="58"/>
        <v>10.238654946852002</v>
      </c>
      <c r="AP480" s="111">
        <f t="shared" si="52"/>
        <v>45078</v>
      </c>
      <c r="AQ480" s="112">
        <f t="shared" si="53"/>
        <v>-3.5433012747220656</v>
      </c>
      <c r="AR480" s="113">
        <f t="shared" si="54"/>
        <v>-3150.1880500988</v>
      </c>
    </row>
    <row r="481" spans="2:44" x14ac:dyDescent="0.25">
      <c r="B481" s="103">
        <f t="shared" si="59"/>
        <v>45074</v>
      </c>
      <c r="AB481" s="4">
        <f t="shared" si="60"/>
        <v>1.1279802896280106E-3</v>
      </c>
      <c r="AC481" s="4">
        <f t="shared" si="56"/>
        <v>8.7529935733466537E-3</v>
      </c>
      <c r="AF481" s="129">
        <f t="shared" si="61"/>
        <v>2.0782002161414996</v>
      </c>
      <c r="AG481" s="130">
        <f t="shared" si="55"/>
        <v>20.724135920712914</v>
      </c>
      <c r="AJ481" s="17">
        <f t="shared" si="50"/>
        <v>5.5545349703394225</v>
      </c>
      <c r="AK481" s="18">
        <f t="shared" si="51"/>
        <v>20.455473624503686</v>
      </c>
      <c r="AM481" s="17">
        <f t="shared" si="57"/>
        <v>2.0522860155888787</v>
      </c>
      <c r="AN481" s="18">
        <f t="shared" si="58"/>
        <v>10.208917197452228</v>
      </c>
      <c r="AP481" s="111">
        <f t="shared" si="52"/>
        <v>45079</v>
      </c>
      <c r="AQ481" s="112">
        <f t="shared" si="53"/>
        <v>-3.5022489547505438</v>
      </c>
      <c r="AR481" s="113">
        <f t="shared" si="54"/>
        <v>-3153.6902990535505</v>
      </c>
    </row>
    <row r="482" spans="2:44" x14ac:dyDescent="0.25">
      <c r="B482" s="103">
        <f t="shared" si="59"/>
        <v>45075</v>
      </c>
      <c r="AB482" s="4">
        <f t="shared" si="60"/>
        <v>1.1159776891379182E-3</v>
      </c>
      <c r="AC482" s="4">
        <f t="shared" si="56"/>
        <v>8.7326322936473293E-3</v>
      </c>
      <c r="AF482" s="129">
        <f t="shared" si="61"/>
        <v>2.0541224046252831</v>
      </c>
      <c r="AG482" s="130">
        <f t="shared" si="55"/>
        <v>20.675061277055377</v>
      </c>
      <c r="AJ482" s="17">
        <f t="shared" si="50"/>
        <v>5.4901807059921808</v>
      </c>
      <c r="AK482" s="18">
        <f t="shared" si="51"/>
        <v>20.389551648103126</v>
      </c>
      <c r="AM482" s="17">
        <f t="shared" si="57"/>
        <v>2.0285084433044993</v>
      </c>
      <c r="AN482" s="18">
        <f t="shared" si="58"/>
        <v>10.179351691901228</v>
      </c>
      <c r="AP482" s="111">
        <f t="shared" si="52"/>
        <v>45080</v>
      </c>
      <c r="AQ482" s="112">
        <f t="shared" si="53"/>
        <v>-3.4616722626876815</v>
      </c>
      <c r="AR482" s="113">
        <f t="shared" si="54"/>
        <v>-3157.1519713162384</v>
      </c>
    </row>
    <row r="483" spans="2:44" x14ac:dyDescent="0.25">
      <c r="B483" s="103">
        <f t="shared" si="59"/>
        <v>45076</v>
      </c>
      <c r="AB483" s="4">
        <f t="shared" si="60"/>
        <v>1.1041028057895612E-3</v>
      </c>
      <c r="AC483" s="4">
        <f t="shared" si="56"/>
        <v>8.7123655232247722E-3</v>
      </c>
      <c r="AF483" s="129">
        <f t="shared" si="61"/>
        <v>2.0303235561285633</v>
      </c>
      <c r="AG483" s="130">
        <f t="shared" si="55"/>
        <v>20.626218501326257</v>
      </c>
      <c r="AJ483" s="17">
        <f t="shared" si="50"/>
        <v>5.4265720434571127</v>
      </c>
      <c r="AK483" s="18">
        <f t="shared" si="51"/>
        <v>20.324053201082055</v>
      </c>
      <c r="AM483" s="17">
        <f t="shared" si="57"/>
        <v>2.0050063554991087</v>
      </c>
      <c r="AN483" s="18">
        <f t="shared" si="58"/>
        <v>10.14995693804144</v>
      </c>
      <c r="AP483" s="111">
        <f t="shared" si="52"/>
        <v>45081</v>
      </c>
      <c r="AQ483" s="112">
        <f t="shared" si="53"/>
        <v>-3.4215656879580041</v>
      </c>
      <c r="AR483" s="113">
        <f t="shared" si="54"/>
        <v>-3160.5735370041962</v>
      </c>
    </row>
    <row r="484" spans="2:44" x14ac:dyDescent="0.25">
      <c r="B484" s="103">
        <f t="shared" si="59"/>
        <v>45077</v>
      </c>
      <c r="AB484" s="4">
        <f t="shared" si="60"/>
        <v>1.0923542805717557E-3</v>
      </c>
      <c r="AC484" s="4">
        <f t="shared" si="56"/>
        <v>8.6921926055886726E-3</v>
      </c>
      <c r="AF484" s="129">
        <f t="shared" si="61"/>
        <v>2.0068004386148126</v>
      </c>
      <c r="AG484" s="130">
        <f t="shared" si="55"/>
        <v>20.577605954103781</v>
      </c>
      <c r="AJ484" s="17">
        <f t="shared" si="50"/>
        <v>5.3637003442691871</v>
      </c>
      <c r="AK484" s="18">
        <f t="shared" si="51"/>
        <v>20.258974214931744</v>
      </c>
      <c r="AM484" s="17">
        <f t="shared" si="57"/>
        <v>1.9817765604381901</v>
      </c>
      <c r="AN484" s="18">
        <f t="shared" si="58"/>
        <v>10.12073146090119</v>
      </c>
      <c r="AP484" s="111">
        <f t="shared" si="52"/>
        <v>45082</v>
      </c>
      <c r="AQ484" s="112">
        <f t="shared" si="53"/>
        <v>-3.381923783830997</v>
      </c>
      <c r="AR484" s="113">
        <f t="shared" si="54"/>
        <v>-3163.9554607880273</v>
      </c>
    </row>
    <row r="485" spans="2:44" x14ac:dyDescent="0.25">
      <c r="B485" s="103">
        <f t="shared" si="59"/>
        <v>45078</v>
      </c>
      <c r="AB485" s="4">
        <f t="shared" si="60"/>
        <v>1.0807307689342704E-3</v>
      </c>
      <c r="AC485" s="4">
        <f t="shared" si="56"/>
        <v>8.6721128903149095E-3</v>
      </c>
      <c r="AF485" s="129">
        <f t="shared" si="61"/>
        <v>1.983549857493548</v>
      </c>
      <c r="AG485" s="130">
        <f t="shared" si="55"/>
        <v>20.529222011385198</v>
      </c>
      <c r="AJ485" s="17">
        <f t="shared" si="50"/>
        <v>5.3015570700477292</v>
      </c>
      <c r="AK485" s="18">
        <f t="shared" si="51"/>
        <v>20.194310673087692</v>
      </c>
      <c r="AM485" s="17">
        <f t="shared" si="57"/>
        <v>1.9588159033663326</v>
      </c>
      <c r="AN485" s="18">
        <f t="shared" si="58"/>
        <v>10.091673802447991</v>
      </c>
      <c r="AP485" s="111">
        <f t="shared" si="52"/>
        <v>45083</v>
      </c>
      <c r="AQ485" s="112">
        <f t="shared" si="53"/>
        <v>-3.3427411666813969</v>
      </c>
      <c r="AR485" s="113">
        <f t="shared" si="54"/>
        <v>-3167.2982019547085</v>
      </c>
    </row>
    <row r="486" spans="2:44" x14ac:dyDescent="0.25">
      <c r="B486" s="103">
        <f t="shared" si="59"/>
        <v>45079</v>
      </c>
      <c r="AB486" s="4">
        <f t="shared" si="60"/>
        <v>1.0692309406339499E-3</v>
      </c>
      <c r="AC486" s="4">
        <f t="shared" si="56"/>
        <v>8.6521257329756612E-3</v>
      </c>
      <c r="AF486" s="129">
        <f t="shared" si="61"/>
        <v>1.9605686551864763</v>
      </c>
      <c r="AG486" s="130">
        <f t="shared" si="55"/>
        <v>20.481065064405939</v>
      </c>
      <c r="AJ486" s="17">
        <f t="shared" si="50"/>
        <v>5.2401337813368478</v>
      </c>
      <c r="AK486" s="18">
        <f t="shared" si="51"/>
        <v>20.130058610103262</v>
      </c>
      <c r="AM486" s="17">
        <f t="shared" si="57"/>
        <v>1.936121266078791</v>
      </c>
      <c r="AN486" s="18">
        <f t="shared" si="58"/>
        <v>10.062782521346055</v>
      </c>
      <c r="AP486" s="111">
        <f t="shared" si="52"/>
        <v>45084</v>
      </c>
      <c r="AQ486" s="112">
        <f t="shared" si="53"/>
        <v>-3.3040125152580568</v>
      </c>
      <c r="AR486" s="113">
        <f t="shared" si="54"/>
        <v>-3170.6022144699664</v>
      </c>
    </row>
    <row r="487" spans="2:44" x14ac:dyDescent="0.25">
      <c r="B487" s="103">
        <f t="shared" si="59"/>
        <v>45080</v>
      </c>
      <c r="AB487" s="4">
        <f t="shared" si="60"/>
        <v>1.0578534795824741E-3</v>
      </c>
      <c r="AC487" s="4">
        <f t="shared" si="56"/>
        <v>8.6322304950704563E-3</v>
      </c>
      <c r="AF487" s="129">
        <f t="shared" si="61"/>
        <v>1.9378537106986788</v>
      </c>
      <c r="AG487" s="130">
        <f t="shared" si="55"/>
        <v>20.433133519461322</v>
      </c>
      <c r="AJ487" s="17">
        <f t="shared" si="50"/>
        <v>5.1794221364593183</v>
      </c>
      <c r="AK487" s="18">
        <f t="shared" si="51"/>
        <v>20.066214110839081</v>
      </c>
      <c r="AM487" s="17">
        <f t="shared" si="57"/>
        <v>1.913689566498018</v>
      </c>
      <c r="AN487" s="18">
        <f t="shared" si="58"/>
        <v>10.034056192717983</v>
      </c>
      <c r="AP487" s="111">
        <f t="shared" si="52"/>
        <v>45085</v>
      </c>
      <c r="AQ487" s="112">
        <f t="shared" si="53"/>
        <v>-3.2657325699613002</v>
      </c>
      <c r="AR487" s="113">
        <f t="shared" si="54"/>
        <v>-3173.8679470399275</v>
      </c>
    </row>
    <row r="488" spans="2:44" x14ac:dyDescent="0.25">
      <c r="B488" s="103">
        <f t="shared" si="59"/>
        <v>45081</v>
      </c>
      <c r="AB488" s="4">
        <f t="shared" si="60"/>
        <v>1.0465970836957428E-3</v>
      </c>
      <c r="AC488" s="4">
        <f t="shared" si="56"/>
        <v>8.6124265439581731E-3</v>
      </c>
      <c r="AF488" s="129">
        <f t="shared" si="61"/>
        <v>1.9154019391947601</v>
      </c>
      <c r="AG488" s="130">
        <f t="shared" si="55"/>
        <v>20.385425797730715</v>
      </c>
      <c r="AJ488" s="17">
        <f t="shared" si="50"/>
        <v>5.1194138903837167</v>
      </c>
      <c r="AK488" s="18">
        <f t="shared" si="51"/>
        <v>20.002773309667756</v>
      </c>
      <c r="AM488" s="17">
        <f t="shared" si="57"/>
        <v>1.8915177582550953</v>
      </c>
      <c r="AN488" s="18">
        <f t="shared" si="58"/>
        <v>10.005493407910505</v>
      </c>
      <c r="AP488" s="111">
        <f t="shared" si="52"/>
        <v>45086</v>
      </c>
      <c r="AQ488" s="112">
        <f t="shared" si="53"/>
        <v>-3.2278961321286213</v>
      </c>
      <c r="AR488" s="113">
        <f t="shared" si="54"/>
        <v>-3177.095843172056</v>
      </c>
    </row>
    <row r="489" spans="2:44" x14ac:dyDescent="0.25">
      <c r="B489" s="103">
        <f t="shared" si="59"/>
        <v>45082</v>
      </c>
      <c r="AB489" s="4">
        <f t="shared" si="60"/>
        <v>1.0354604647448585E-3</v>
      </c>
      <c r="AC489" s="4">
        <f t="shared" si="56"/>
        <v>8.5927132527899991E-3</v>
      </c>
      <c r="AF489" s="129">
        <f t="shared" si="61"/>
        <v>1.8932102915799052</v>
      </c>
      <c r="AG489" s="130">
        <f t="shared" si="55"/>
        <v>20.337940335104207</v>
      </c>
      <c r="AJ489" s="17">
        <f t="shared" si="50"/>
        <v>5.0601008936046989</v>
      </c>
      <c r="AK489" s="18">
        <f t="shared" si="51"/>
        <v>19.939732389693681</v>
      </c>
      <c r="AM489" s="17">
        <f t="shared" si="57"/>
        <v>1.8696028302760193</v>
      </c>
      <c r="AN489" s="18">
        <f t="shared" si="58"/>
        <v>9.9770927742642286</v>
      </c>
      <c r="AP489" s="111">
        <f t="shared" si="52"/>
        <v>45087</v>
      </c>
      <c r="AQ489" s="112">
        <f t="shared" si="53"/>
        <v>-3.1904980633286799</v>
      </c>
      <c r="AR489" s="113">
        <f t="shared" si="54"/>
        <v>-3180.2863412353845</v>
      </c>
    </row>
    <row r="490" spans="2:44" x14ac:dyDescent="0.25">
      <c r="B490" s="103">
        <f t="shared" si="59"/>
        <v>45083</v>
      </c>
      <c r="AB490" s="4">
        <f t="shared" si="60"/>
        <v>1.0244423482086938E-3</v>
      </c>
      <c r="AC490" s="4">
        <f t="shared" si="56"/>
        <v>8.5730900004432793E-3</v>
      </c>
      <c r="AF490" s="129">
        <f t="shared" si="61"/>
        <v>1.8712757540857956</v>
      </c>
      <c r="AG490" s="130">
        <f t="shared" si="55"/>
        <v>20.290675582011655</v>
      </c>
      <c r="AJ490" s="17">
        <f t="shared" si="50"/>
        <v>5.0014750910362338</v>
      </c>
      <c r="AK490" s="18">
        <f t="shared" si="51"/>
        <v>19.877087581987539</v>
      </c>
      <c r="AM490" s="17">
        <f t="shared" si="57"/>
        <v>1.8479418063727739</v>
      </c>
      <c r="AN490" s="18">
        <f t="shared" si="58"/>
        <v>9.9488529148872757</v>
      </c>
      <c r="AP490" s="111">
        <f t="shared" si="52"/>
        <v>45088</v>
      </c>
      <c r="AQ490" s="112">
        <f t="shared" si="53"/>
        <v>-3.1535332846634598</v>
      </c>
      <c r="AR490" s="113">
        <f t="shared" si="54"/>
        <v>-3183.4398745200479</v>
      </c>
    </row>
    <row r="491" spans="2:44" x14ac:dyDescent="0.25">
      <c r="B491" s="103">
        <f t="shared" si="59"/>
        <v>45084</v>
      </c>
      <c r="AB491" s="4">
        <f t="shared" si="60"/>
        <v>1.013541473128035E-3</v>
      </c>
      <c r="AC491" s="4">
        <f t="shared" si="56"/>
        <v>8.5535561714562766E-3</v>
      </c>
      <c r="AF491" s="129">
        <f t="shared" si="61"/>
        <v>1.8495953478613201</v>
      </c>
      <c r="AG491" s="130">
        <f t="shared" si="55"/>
        <v>20.243630003254147</v>
      </c>
      <c r="AJ491" s="17">
        <f t="shared" si="50"/>
        <v>4.9435285209176865</v>
      </c>
      <c r="AK491" s="18">
        <f t="shared" si="51"/>
        <v>19.814835164835159</v>
      </c>
      <c r="AM491" s="17">
        <f t="shared" si="57"/>
        <v>1.8265317448391498</v>
      </c>
      <c r="AN491" s="18">
        <f t="shared" si="58"/>
        <v>9.92077246843278</v>
      </c>
      <c r="AP491" s="111">
        <f t="shared" si="52"/>
        <v>45089</v>
      </c>
      <c r="AQ491" s="112">
        <f t="shared" si="53"/>
        <v>-3.1169967760785369</v>
      </c>
      <c r="AR491" s="113">
        <f t="shared" si="54"/>
        <v>-3186.5568712961262</v>
      </c>
    </row>
    <row r="492" spans="2:44" x14ac:dyDescent="0.25">
      <c r="B492" s="103">
        <f t="shared" si="59"/>
        <v>45085</v>
      </c>
      <c r="AB492" s="4">
        <f t="shared" si="60"/>
        <v>1.0027565919612661E-3</v>
      </c>
      <c r="AC492" s="4">
        <f t="shared" si="56"/>
        <v>8.534111155963843E-3</v>
      </c>
      <c r="AF492" s="129">
        <f t="shared" si="61"/>
        <v>1.828166128568022</v>
      </c>
      <c r="AG492" s="130">
        <f t="shared" si="55"/>
        <v>20.196802077837745</v>
      </c>
      <c r="AJ492" s="17">
        <f t="shared" si="50"/>
        <v>4.8862533137325519</v>
      </c>
      <c r="AK492" s="18">
        <f t="shared" si="51"/>
        <v>19.752971463000488</v>
      </c>
      <c r="AM492" s="17">
        <f t="shared" si="57"/>
        <v>1.8053697380512392</v>
      </c>
      <c r="AN492" s="18">
        <f t="shared" si="58"/>
        <v>9.8928500888801096</v>
      </c>
      <c r="AP492" s="111">
        <f t="shared" si="52"/>
        <v>45090</v>
      </c>
      <c r="AQ492" s="112">
        <f t="shared" si="53"/>
        <v>-3.0808835756813124</v>
      </c>
      <c r="AR492" s="113">
        <f t="shared" si="54"/>
        <v>-3189.6377548718074</v>
      </c>
    </row>
    <row r="493" spans="2:44" x14ac:dyDescent="0.25">
      <c r="B493" s="103">
        <f t="shared" si="59"/>
        <v>45086</v>
      </c>
      <c r="AB493" s="4">
        <f t="shared" si="60"/>
        <v>9.9208647044160092E-4</v>
      </c>
      <c r="AC493" s="4">
        <f t="shared" si="56"/>
        <v>8.5147543496339288E-3</v>
      </c>
      <c r="AF493" s="129">
        <f t="shared" si="61"/>
        <v>1.8069851859802482</v>
      </c>
      <c r="AG493" s="130">
        <f t="shared" si="55"/>
        <v>20.150190298809616</v>
      </c>
      <c r="AJ493" s="17">
        <f t="shared" si="50"/>
        <v>4.8296416911397229</v>
      </c>
      <c r="AK493" s="18">
        <f t="shared" si="51"/>
        <v>19.691492847002291</v>
      </c>
      <c r="AM493" s="17">
        <f t="shared" si="57"/>
        <v>1.7844529120725638</v>
      </c>
      <c r="AN493" s="18">
        <f t="shared" si="58"/>
        <v>9.8650844453198072</v>
      </c>
      <c r="AP493" s="111">
        <f t="shared" si="52"/>
        <v>45091</v>
      </c>
      <c r="AQ493" s="112">
        <f t="shared" si="53"/>
        <v>-3.0451887790671588</v>
      </c>
      <c r="AR493" s="113">
        <f t="shared" si="54"/>
        <v>-3192.6829436508747</v>
      </c>
    </row>
    <row r="494" spans="2:44" x14ac:dyDescent="0.25">
      <c r="B494" s="103">
        <f t="shared" si="59"/>
        <v>45087</v>
      </c>
      <c r="AB494" s="4">
        <f t="shared" si="60"/>
        <v>9.8152988743582608E-4</v>
      </c>
      <c r="AC494" s="4">
        <f t="shared" si="56"/>
        <v>8.4954851536049956E-3</v>
      </c>
      <c r="AF494" s="129">
        <f t="shared" si="61"/>
        <v>1.7860496435899158</v>
      </c>
      <c r="AG494" s="130">
        <f t="shared" si="55"/>
        <v>20.103793173096342</v>
      </c>
      <c r="AJ494" s="17">
        <f t="shared" si="50"/>
        <v>4.7736859649171413</v>
      </c>
      <c r="AK494" s="18">
        <f t="shared" si="51"/>
        <v>19.630395732404331</v>
      </c>
      <c r="AM494" s="17">
        <f t="shared" si="57"/>
        <v>1.7637784262637715</v>
      </c>
      <c r="AN494" s="18">
        <f t="shared" si="58"/>
        <v>9.8374742217421165</v>
      </c>
      <c r="AP494" s="111">
        <f t="shared" si="52"/>
        <v>45092</v>
      </c>
      <c r="AQ494" s="112">
        <f t="shared" si="53"/>
        <v>-3.00990753865337</v>
      </c>
      <c r="AR494" s="113">
        <f t="shared" si="54"/>
        <v>-3195.692851189528</v>
      </c>
    </row>
    <row r="495" spans="2:44" x14ac:dyDescent="0.25">
      <c r="B495" s="103">
        <f t="shared" si="59"/>
        <v>45088</v>
      </c>
      <c r="AB495" s="4">
        <f t="shared" si="60"/>
        <v>9.7108563480454758E-4</v>
      </c>
      <c r="AC495" s="4">
        <f t="shared" si="56"/>
        <v>8.4763029744242373E-3</v>
      </c>
      <c r="AF495" s="129">
        <f t="shared" si="61"/>
        <v>1.7653566582158657</v>
      </c>
      <c r="AG495" s="130">
        <f t="shared" si="55"/>
        <v>20.05760922134451</v>
      </c>
      <c r="AJ495" s="17">
        <f t="shared" si="50"/>
        <v>4.7183785359176929</v>
      </c>
      <c r="AK495" s="18">
        <f t="shared" si="51"/>
        <v>19.569676579118731</v>
      </c>
      <c r="AM495" s="17">
        <f t="shared" si="57"/>
        <v>1.743343472896864</v>
      </c>
      <c r="AN495" s="18">
        <f t="shared" si="58"/>
        <v>9.8100181168290632</v>
      </c>
      <c r="AP495" s="111">
        <f t="shared" si="52"/>
        <v>45093</v>
      </c>
      <c r="AQ495" s="112">
        <f t="shared" si="53"/>
        <v>-2.9750350630208287</v>
      </c>
      <c r="AR495" s="113">
        <f t="shared" si="54"/>
        <v>-3198.6678862525487</v>
      </c>
    </row>
    <row r="496" spans="2:44" x14ac:dyDescent="0.25">
      <c r="B496" s="103">
        <f t="shared" si="59"/>
        <v>45089</v>
      </c>
      <c r="AB496" s="4">
        <f t="shared" si="60"/>
        <v>9.6075251726392944E-4</v>
      </c>
      <c r="AC496" s="4">
        <f t="shared" si="56"/>
        <v>8.4572072239866673E-3</v>
      </c>
      <c r="AF496" s="129">
        <f t="shared" si="61"/>
        <v>1.7449034196177395</v>
      </c>
      <c r="AG496" s="130">
        <f t="shared" si="55"/>
        <v>20.01163697776348</v>
      </c>
      <c r="AJ496" s="17">
        <f t="shared" si="50"/>
        <v>4.6637118930371919</v>
      </c>
      <c r="AK496" s="18">
        <f t="shared" si="51"/>
        <v>19.509331890722205</v>
      </c>
      <c r="AM496" s="17">
        <f t="shared" si="57"/>
        <v>1.7231452767738888</v>
      </c>
      <c r="AN496" s="18">
        <f t="shared" si="58"/>
        <v>9.7827148437499982</v>
      </c>
      <c r="AP496" s="111">
        <f t="shared" si="52"/>
        <v>45094</v>
      </c>
      <c r="AQ496" s="112">
        <f t="shared" si="53"/>
        <v>-2.9405666162633031</v>
      </c>
      <c r="AR496" s="113">
        <f t="shared" si="54"/>
        <v>-3201.608452868812</v>
      </c>
    </row>
    <row r="497" spans="2:45" x14ac:dyDescent="0.25">
      <c r="B497" s="103">
        <f t="shared" si="59"/>
        <v>45090</v>
      </c>
      <c r="AB497" s="4">
        <f t="shared" si="60"/>
        <v>9.5052935224889897E-4</v>
      </c>
      <c r="AC497" s="4">
        <f t="shared" si="56"/>
        <v>8.4381973194750121E-3</v>
      </c>
      <c r="AF497" s="129">
        <f t="shared" si="61"/>
        <v>1.7246871501143313</v>
      </c>
      <c r="AG497" s="130">
        <f t="shared" si="55"/>
        <v>19.96587498997031</v>
      </c>
      <c r="AJ497" s="17">
        <f t="shared" si="50"/>
        <v>4.6096786121943234</v>
      </c>
      <c r="AK497" s="18">
        <f t="shared" si="51"/>
        <v>19.449358213784919</v>
      </c>
      <c r="AM497" s="17">
        <f t="shared" si="57"/>
        <v>1.7031810948500445</v>
      </c>
      <c r="AN497" s="18">
        <f t="shared" si="58"/>
        <v>9.7555631299605583</v>
      </c>
      <c r="AP497" s="111">
        <f t="shared" si="52"/>
        <v>45095</v>
      </c>
      <c r="AQ497" s="112">
        <f t="shared" si="53"/>
        <v>-2.9064975173442789</v>
      </c>
      <c r="AR497" s="113">
        <f t="shared" si="54"/>
        <v>-3204.5149503861562</v>
      </c>
    </row>
    <row r="498" spans="2:45" x14ac:dyDescent="0.25">
      <c r="B498" s="103">
        <f t="shared" si="59"/>
        <v>45091</v>
      </c>
      <c r="AB498" s="4">
        <f t="shared" si="60"/>
        <v>9.4041496977780774E-4</v>
      </c>
      <c r="AC498" s="4">
        <f t="shared" si="56"/>
        <v>8.4192726833004147E-3</v>
      </c>
      <c r="AF498" s="129">
        <f t="shared" si="61"/>
        <v>1.7047051042063608</v>
      </c>
      <c r="AG498" s="130">
        <f t="shared" si="55"/>
        <v>19.920321818836804</v>
      </c>
      <c r="AJ498" s="17">
        <f t="shared" si="50"/>
        <v>4.5562713553224032</v>
      </c>
      <c r="AK498" s="18">
        <f t="shared" si="51"/>
        <v>19.389752137211676</v>
      </c>
      <c r="AM498" s="17">
        <f t="shared" si="57"/>
        <v>1.6834482158611657</v>
      </c>
      <c r="AN498" s="18">
        <f t="shared" si="58"/>
        <v>9.7285617170049523</v>
      </c>
      <c r="AP498" s="111">
        <f t="shared" si="52"/>
        <v>45096</v>
      </c>
      <c r="AQ498" s="112">
        <f t="shared" si="53"/>
        <v>-2.8728231394612376</v>
      </c>
      <c r="AR498" s="113">
        <f t="shared" si="54"/>
        <v>-3207.3877735256174</v>
      </c>
    </row>
    <row r="499" spans="2:45" x14ac:dyDescent="0.25">
      <c r="B499" s="103">
        <f t="shared" si="59"/>
        <v>45092</v>
      </c>
      <c r="AB499" s="4">
        <f t="shared" si="60"/>
        <v>9.3040821231853697E-4</v>
      </c>
      <c r="AC499" s="4">
        <f t="shared" si="56"/>
        <v>8.4004327430439365E-3</v>
      </c>
      <c r="AF499" s="129">
        <f t="shared" si="61"/>
        <v>1.6849545682036182</v>
      </c>
      <c r="AG499" s="130">
        <f t="shared" si="55"/>
        <v>19.874976038338655</v>
      </c>
      <c r="AJ499" s="17">
        <f t="shared" si="50"/>
        <v>4.5034828693728279</v>
      </c>
      <c r="AK499" s="18">
        <f t="shared" si="51"/>
        <v>19.330510291595196</v>
      </c>
      <c r="AM499" s="17">
        <f t="shared" si="57"/>
        <v>1.6639439599555081</v>
      </c>
      <c r="AN499" s="18">
        <f t="shared" si="58"/>
        <v>9.7017093603215336</v>
      </c>
      <c r="AP499" s="111">
        <f t="shared" si="52"/>
        <v>45097</v>
      </c>
      <c r="AQ499" s="112">
        <f t="shared" si="53"/>
        <v>-2.8395389094173198</v>
      </c>
      <c r="AR499" s="113">
        <f t="shared" si="54"/>
        <v>-3210.2273124350345</v>
      </c>
    </row>
    <row r="500" spans="2:45" x14ac:dyDescent="0.25">
      <c r="B500" s="103">
        <f t="shared" si="59"/>
        <v>45093</v>
      </c>
      <c r="AB500" s="4">
        <f t="shared" si="60"/>
        <v>9.2050793465602314E-4</v>
      </c>
      <c r="AC500" s="4">
        <f t="shared" si="56"/>
        <v>8.3816769313988446E-3</v>
      </c>
      <c r="AF500" s="129">
        <f t="shared" si="61"/>
        <v>1.6654328598564219</v>
      </c>
      <c r="AG500" s="130">
        <f t="shared" si="55"/>
        <v>19.829836235406621</v>
      </c>
      <c r="AJ500" s="17">
        <f t="shared" si="50"/>
        <v>4.4513059853300625</v>
      </c>
      <c r="AK500" s="18">
        <f t="shared" si="51"/>
        <v>19.271629348581197</v>
      </c>
      <c r="AM500" s="17">
        <f t="shared" si="57"/>
        <v>1.6446656783298139</v>
      </c>
      <c r="AN500" s="18">
        <f t="shared" si="58"/>
        <v>9.6750048290515736</v>
      </c>
      <c r="AP500" s="111">
        <f t="shared" si="52"/>
        <v>45098</v>
      </c>
      <c r="AQ500" s="112">
        <f t="shared" si="53"/>
        <v>-2.8066403070002486</v>
      </c>
      <c r="AR500" s="113">
        <f t="shared" si="54"/>
        <v>-3213.0339527420347</v>
      </c>
    </row>
    <row r="501" spans="2:45" x14ac:dyDescent="0.25">
      <c r="B501" s="103">
        <f t="shared" si="59"/>
        <v>45094</v>
      </c>
      <c r="AB501" s="4">
        <f t="shared" si="60"/>
        <v>9.1071300376119335E-4</v>
      </c>
      <c r="AC501" s="4">
        <f t="shared" si="56"/>
        <v>8.3630046861136644E-3</v>
      </c>
      <c r="AF501" s="129">
        <f t="shared" si="61"/>
        <v>1.64613732799136</v>
      </c>
      <c r="AG501" s="130">
        <f t="shared" si="55"/>
        <v>19.784901009779755</v>
      </c>
      <c r="AJ501" s="17">
        <f t="shared" ref="AJ501:AJ564" si="62">$AJ$242*EXP(-$AK$8*(B501-$B$242))</f>
        <v>4.3997336172380335</v>
      </c>
      <c r="AK501" s="18">
        <f t="shared" ref="AK501:AK564" si="63">$AK$242/(1+$AK$19*(B501-$B$242))</f>
        <v>19.213106020245068</v>
      </c>
      <c r="AM501" s="17">
        <f t="shared" si="57"/>
        <v>1.6256107528695811</v>
      </c>
      <c r="AN501" s="18">
        <f t="shared" si="58"/>
        <v>9.6484469058511895</v>
      </c>
      <c r="AP501" s="111">
        <f t="shared" si="52"/>
        <v>45099</v>
      </c>
      <c r="AQ501" s="112">
        <f t="shared" si="53"/>
        <v>-2.7741228643684526</v>
      </c>
      <c r="AR501" s="113">
        <f t="shared" si="54"/>
        <v>-3215.8080756064032</v>
      </c>
    </row>
    <row r="502" spans="2:45" x14ac:dyDescent="0.25">
      <c r="B502" s="103">
        <f t="shared" si="59"/>
        <v>45095</v>
      </c>
      <c r="AB502" s="4">
        <f t="shared" si="60"/>
        <v>9.0102229866130014E-4</v>
      </c>
      <c r="AC502" s="4">
        <f t="shared" si="56"/>
        <v>8.3444154499360008E-3</v>
      </c>
      <c r="AF502" s="129">
        <f t="shared" si="61"/>
        <v>1.6270653521512393</v>
      </c>
      <c r="AG502" s="130">
        <f t="shared" si="55"/>
        <v>19.740168973860616</v>
      </c>
      <c r="AJ502" s="17">
        <f t="shared" si="62"/>
        <v>4.3487587612378222</v>
      </c>
      <c r="AK502" s="18">
        <f t="shared" si="63"/>
        <v>19.154937058479842</v>
      </c>
      <c r="AM502" s="17">
        <f t="shared" si="57"/>
        <v>1.6067765957935127</v>
      </c>
      <c r="AN502" s="18">
        <f t="shared" si="58"/>
        <v>9.6220343867063658</v>
      </c>
      <c r="AP502" s="111">
        <f t="shared" si="52"/>
        <v>45100</v>
      </c>
      <c r="AQ502" s="112">
        <f t="shared" si="53"/>
        <v>-2.7419821654443095</v>
      </c>
      <c r="AR502" s="113">
        <f t="shared" si="54"/>
        <v>-3218.5500577718476</v>
      </c>
    </row>
    <row r="503" spans="2:45" x14ac:dyDescent="0.25">
      <c r="B503" s="103">
        <f t="shared" si="59"/>
        <v>45096</v>
      </c>
      <c r="AB503" s="4">
        <f t="shared" si="60"/>
        <v>8.9143471031162894E-4</v>
      </c>
      <c r="AC503" s="4">
        <f t="shared" si="56"/>
        <v>8.3259086705570976E-3</v>
      </c>
      <c r="AF503" s="129">
        <f t="shared" si="61"/>
        <v>1.6082143422392103</v>
      </c>
      <c r="AG503" s="130">
        <f t="shared" si="55"/>
        <v>19.695638752572421</v>
      </c>
      <c r="AJ503" s="17">
        <f t="shared" si="62"/>
        <v>4.2983744946164926</v>
      </c>
      <c r="AK503" s="18">
        <f t="shared" si="63"/>
        <v>19.097119254395253</v>
      </c>
      <c r="AM503" s="17">
        <f t="shared" si="57"/>
        <v>1.5881606493020748</v>
      </c>
      <c r="AN503" s="18">
        <f t="shared" si="58"/>
        <v>9.5957660807509928</v>
      </c>
      <c r="AP503" s="111">
        <f t="shared" si="52"/>
        <v>45101</v>
      </c>
      <c r="AQ503" s="112">
        <f t="shared" si="53"/>
        <v>-2.710213845314418</v>
      </c>
      <c r="AR503" s="113">
        <f t="shared" si="54"/>
        <v>-3221.2602716171618</v>
      </c>
    </row>
    <row r="504" spans="2:45" x14ac:dyDescent="0.25">
      <c r="B504" s="103">
        <f t="shared" si="59"/>
        <v>45097</v>
      </c>
      <c r="AB504" s="4">
        <f t="shared" si="60"/>
        <v>8.8194914146857767E-4</v>
      </c>
      <c r="AC504" s="4">
        <f t="shared" si="56"/>
        <v>8.3074838005571371E-3</v>
      </c>
      <c r="AF504" s="129">
        <f t="shared" si="61"/>
        <v>1.5895817381670165</v>
      </c>
      <c r="AG504" s="130">
        <f t="shared" si="55"/>
        <v>19.651308983218161</v>
      </c>
      <c r="AJ504" s="17">
        <f t="shared" si="62"/>
        <v>4.2485739748669369</v>
      </c>
      <c r="AK504" s="18">
        <f t="shared" si="63"/>
        <v>19.039649437727675</v>
      </c>
      <c r="AM504" s="17">
        <f t="shared" si="57"/>
        <v>1.5697603852301352</v>
      </c>
      <c r="AN504" s="18">
        <f t="shared" si="58"/>
        <v>9.5696408100878863</v>
      </c>
      <c r="AP504" s="111">
        <f t="shared" si="52"/>
        <v>45102</v>
      </c>
      <c r="AQ504" s="112">
        <f t="shared" si="53"/>
        <v>-2.6788135896368015</v>
      </c>
      <c r="AR504" s="113">
        <f t="shared" si="54"/>
        <v>-3223.9390852067986</v>
      </c>
    </row>
    <row r="505" spans="2:45" x14ac:dyDescent="0.25">
      <c r="B505" s="103">
        <f t="shared" si="59"/>
        <v>45098</v>
      </c>
      <c r="AB505" s="4">
        <f t="shared" si="60"/>
        <v>8.7256450656408087E-4</v>
      </c>
      <c r="AC505" s="4">
        <f t="shared" si="56"/>
        <v>8.289140297351269E-3</v>
      </c>
      <c r="AF505" s="129">
        <f t="shared" si="61"/>
        <v>1.571165009507318</v>
      </c>
      <c r="AG505" s="130">
        <f t="shared" si="55"/>
        <v>19.607178315341578</v>
      </c>
      <c r="AJ505" s="17">
        <f t="shared" si="62"/>
        <v>4.1993504387586222</v>
      </c>
      <c r="AK505" s="18">
        <f t="shared" si="63"/>
        <v>18.982524476260654</v>
      </c>
      <c r="AM505" s="17">
        <f t="shared" si="57"/>
        <v>1.551573304703616</v>
      </c>
      <c r="AN505" s="18">
        <f t="shared" si="58"/>
        <v>9.5436574096127273</v>
      </c>
      <c r="AP505" s="111">
        <f t="shared" si="52"/>
        <v>45103</v>
      </c>
      <c r="AQ505" s="112">
        <f t="shared" si="53"/>
        <v>-2.6477771340550063</v>
      </c>
      <c r="AR505" s="113">
        <f t="shared" si="54"/>
        <v>-3226.5868623408537</v>
      </c>
    </row>
    <row r="506" spans="2:45" x14ac:dyDescent="0.25">
      <c r="B506" s="103">
        <f t="shared" si="59"/>
        <v>45099</v>
      </c>
      <c r="AB506" s="4">
        <f t="shared" si="60"/>
        <v>8.6327973158137523E-4</v>
      </c>
      <c r="AC506" s="4">
        <f t="shared" si="56"/>
        <v>8.270877623136344E-3</v>
      </c>
      <c r="AF506" s="129">
        <f t="shared" si="61"/>
        <v>1.5529616551500416</v>
      </c>
      <c r="AG506" s="130">
        <f t="shared" si="55"/>
        <v>19.563245410590035</v>
      </c>
      <c r="AJ506" s="17">
        <f t="shared" si="62"/>
        <v>4.1506972014191028</v>
      </c>
      <c r="AK506" s="18">
        <f t="shared" si="63"/>
        <v>18.925741275255834</v>
      </c>
      <c r="AM506" s="17">
        <f t="shared" si="57"/>
        <v>1.5335969378001379</v>
      </c>
      <c r="AN506" s="18">
        <f t="shared" si="58"/>
        <v>9.5178147268408537</v>
      </c>
      <c r="AP506" s="111">
        <f t="shared" si="52"/>
        <v>45104</v>
      </c>
      <c r="AQ506" s="112">
        <f t="shared" si="53"/>
        <v>-2.6171002636189646</v>
      </c>
      <c r="AR506" s="113">
        <f t="shared" si="54"/>
        <v>-3229.2039626044725</v>
      </c>
    </row>
    <row r="507" spans="2:45" x14ac:dyDescent="0.25">
      <c r="B507" s="103">
        <f t="shared" si="59"/>
        <v>45100</v>
      </c>
      <c r="AB507" s="4">
        <f t="shared" si="60"/>
        <v>8.5409375393208245E-4</v>
      </c>
      <c r="AC507" s="4">
        <f t="shared" si="56"/>
        <v>8.2526952448383553E-3</v>
      </c>
      <c r="AF507" s="129">
        <f t="shared" si="61"/>
        <v>1.534969202962718</v>
      </c>
      <c r="AG507" s="130">
        <f t="shared" si="55"/>
        <v>19.519508942579225</v>
      </c>
      <c r="AJ507" s="17">
        <f t="shared" si="62"/>
        <v>4.102607655426171</v>
      </c>
      <c r="AK507" s="18">
        <f t="shared" si="63"/>
        <v>18.869296776894092</v>
      </c>
      <c r="AM507" s="17">
        <f t="shared" si="57"/>
        <v>1.5158288432135842</v>
      </c>
      <c r="AN507" s="18">
        <f t="shared" si="58"/>
        <v>9.4921116217368642</v>
      </c>
      <c r="AP507" s="111">
        <f t="shared" si="52"/>
        <v>45105</v>
      </c>
      <c r="AQ507" s="112">
        <f t="shared" si="53"/>
        <v>-2.5867788122125868</v>
      </c>
      <c r="AR507" s="113">
        <f t="shared" si="54"/>
        <v>-3231.7907414166853</v>
      </c>
    </row>
    <row r="508" spans="2:45" x14ac:dyDescent="0.25">
      <c r="B508" s="103">
        <f t="shared" si="59"/>
        <v>45101</v>
      </c>
      <c r="AB508" s="4">
        <f t="shared" si="60"/>
        <v>8.4500552233460408E-4</v>
      </c>
      <c r="AC508" s="4">
        <f t="shared" si="56"/>
        <v>8.2345926340605703E-3</v>
      </c>
      <c r="AF508" s="129">
        <f t="shared" si="61"/>
        <v>1.5171852094547424</v>
      </c>
      <c r="AG508" s="130">
        <f t="shared" si="55"/>
        <v>19.475967596759673</v>
      </c>
      <c r="AJ508" s="17">
        <f t="shared" si="62"/>
        <v>4.0550752699105264</v>
      </c>
      <c r="AK508" s="18">
        <f t="shared" si="63"/>
        <v>18.813187959726637</v>
      </c>
      <c r="AM508" s="17">
        <f t="shared" si="57"/>
        <v>1.4982666079225573</v>
      </c>
      <c r="AN508" s="18">
        <f t="shared" si="58"/>
        <v>9.4665469665469644</v>
      </c>
      <c r="AP508" s="111">
        <f t="shared" si="52"/>
        <v>45106</v>
      </c>
      <c r="AQ508" s="112">
        <f t="shared" si="53"/>
        <v>-2.5568086619879691</v>
      </c>
      <c r="AR508" s="113">
        <f t="shared" si="54"/>
        <v>-3234.3475500786731</v>
      </c>
    </row>
    <row r="509" spans="2:45" x14ac:dyDescent="0.25">
      <c r="B509" s="103">
        <f t="shared" si="59"/>
        <v>45102</v>
      </c>
      <c r="AB509" s="4">
        <f t="shared" si="60"/>
        <v>8.3601399669380771E-4</v>
      </c>
      <c r="AC509" s="4">
        <f t="shared" si="56"/>
        <v>8.2165692670323476E-3</v>
      </c>
      <c r="AF509" s="129">
        <f t="shared" si="61"/>
        <v>1.4996072594455427</v>
      </c>
      <c r="AG509" s="130">
        <f t="shared" si="55"/>
        <v>19.432620070285044</v>
      </c>
      <c r="AJ509" s="17">
        <f t="shared" si="62"/>
        <v>4.0080935896688334</v>
      </c>
      <c r="AK509" s="18">
        <f t="shared" si="63"/>
        <v>18.757411838135855</v>
      </c>
      <c r="AM509" s="17">
        <f t="shared" si="57"/>
        <v>1.4809078468626728</v>
      </c>
      <c r="AN509" s="18">
        <f t="shared" si="58"/>
        <v>9.4411196456340392</v>
      </c>
      <c r="AP509" s="111">
        <f t="shared" si="52"/>
        <v>45107</v>
      </c>
      <c r="AQ509" s="112">
        <f t="shared" si="53"/>
        <v>-2.5271857428061608</v>
      </c>
      <c r="AR509" s="113">
        <f t="shared" si="54"/>
        <v>-3236.8747358214791</v>
      </c>
      <c r="AS509" s="110">
        <f>AVERAGE(AQ480:AQ509)</f>
        <v>-3.007666233246769</v>
      </c>
    </row>
    <row r="510" spans="2:45" x14ac:dyDescent="0.25">
      <c r="B510" s="103">
        <f t="shared" si="59"/>
        <v>45103</v>
      </c>
      <c r="AB510" s="4">
        <f t="shared" si="60"/>
        <v>8.2711814798199141E-4</v>
      </c>
      <c r="AC510" s="4">
        <f t="shared" si="56"/>
        <v>8.1986246245586165E-3</v>
      </c>
      <c r="AF510" s="129">
        <f t="shared" si="61"/>
        <v>1.4822329657365765</v>
      </c>
      <c r="AG510" s="130">
        <f t="shared" si="55"/>
        <v>19.389465071882181</v>
      </c>
      <c r="AJ510" s="17">
        <f t="shared" si="62"/>
        <v>3.9616562342870791</v>
      </c>
      <c r="AK510" s="18">
        <f t="shared" si="63"/>
        <v>18.701965461805734</v>
      </c>
      <c r="AM510" s="17">
        <f t="shared" si="57"/>
        <v>1.4637502026026561</v>
      </c>
      <c r="AN510" s="18">
        <f t="shared" si="58"/>
        <v>9.4158285553153469</v>
      </c>
      <c r="AP510" s="111">
        <f t="shared" si="52"/>
        <v>45108</v>
      </c>
      <c r="AQ510" s="112">
        <f t="shared" si="53"/>
        <v>-2.497906031684423</v>
      </c>
      <c r="AR510" s="113">
        <f t="shared" si="54"/>
        <v>-3239.3726418531637</v>
      </c>
    </row>
    <row r="511" spans="2:45" x14ac:dyDescent="0.25">
      <c r="B511" s="103">
        <f t="shared" si="59"/>
        <v>45104</v>
      </c>
      <c r="AB511" s="4">
        <f t="shared" si="60"/>
        <v>8.1831695812112349E-4</v>
      </c>
      <c r="AC511" s="4">
        <f t="shared" si="56"/>
        <v>8.1807581919700195E-3</v>
      </c>
      <c r="AF511" s="129">
        <f t="shared" si="61"/>
        <v>1.4650599687871344</v>
      </c>
      <c r="AG511" s="130">
        <f t="shared" si="55"/>
        <v>19.346501321722904</v>
      </c>
      <c r="AJ511" s="17">
        <f t="shared" si="62"/>
        <v>3.9157568972740595</v>
      </c>
      <c r="AK511" s="18">
        <f t="shared" si="63"/>
        <v>18.646845915201652</v>
      </c>
      <c r="AM511" s="17">
        <f t="shared" si="57"/>
        <v>1.4467913450241854</v>
      </c>
      <c r="AN511" s="18">
        <f t="shared" si="58"/>
        <v>9.3906726037028339</v>
      </c>
      <c r="AP511" s="111">
        <f t="shared" si="52"/>
        <v>45109</v>
      </c>
      <c r="AQ511" s="112">
        <f t="shared" si="53"/>
        <v>-2.4689655522498741</v>
      </c>
      <c r="AR511" s="113">
        <f t="shared" si="54"/>
        <v>-3241.8416074054135</v>
      </c>
    </row>
    <row r="512" spans="2:45" x14ac:dyDescent="0.25">
      <c r="B512" s="103">
        <f t="shared" si="59"/>
        <v>45105</v>
      </c>
      <c r="AB512" s="4">
        <f t="shared" si="60"/>
        <v>8.0960941986632398E-4</v>
      </c>
      <c r="AC512" s="4">
        <f t="shared" si="56"/>
        <v>8.1629694590737208E-3</v>
      </c>
      <c r="AF512" s="129">
        <f t="shared" si="61"/>
        <v>1.4480859363939007</v>
      </c>
      <c r="AG512" s="130">
        <f t="shared" si="55"/>
        <v>19.303727551297467</v>
      </c>
      <c r="AJ512" s="17">
        <f t="shared" si="62"/>
        <v>3.8703893452049249</v>
      </c>
      <c r="AK512" s="18">
        <f t="shared" si="63"/>
        <v>18.592050317059339</v>
      </c>
      <c r="AM512" s="17">
        <f t="shared" si="57"/>
        <v>1.4300289710054483</v>
      </c>
      <c r="AN512" s="18">
        <f t="shared" si="58"/>
        <v>9.3656507105459976</v>
      </c>
      <c r="AP512" s="111">
        <f t="shared" si="52"/>
        <v>45110</v>
      </c>
      <c r="AQ512" s="112">
        <f t="shared" si="53"/>
        <v>-2.4403603741994768</v>
      </c>
      <c r="AR512" s="113">
        <f t="shared" si="54"/>
        <v>-3244.2819677796128</v>
      </c>
    </row>
    <row r="513" spans="2:44" x14ac:dyDescent="0.25">
      <c r="B513" s="103">
        <f t="shared" si="59"/>
        <v>45106</v>
      </c>
      <c r="AB513" s="4">
        <f t="shared" si="60"/>
        <v>8.0099453669059449E-4</v>
      </c>
      <c r="AC513" s="4">
        <f t="shared" si="56"/>
        <v>8.1452579201048217E-3</v>
      </c>
      <c r="AF513" s="129">
        <f t="shared" si="61"/>
        <v>1.4313085633742251</v>
      </c>
      <c r="AG513" s="130">
        <f t="shared" si="55"/>
        <v>19.261142503289726</v>
      </c>
      <c r="AJ513" s="17">
        <f t="shared" si="62"/>
        <v>3.8255474168746315</v>
      </c>
      <c r="AK513" s="18">
        <f t="shared" si="63"/>
        <v>18.5375758198828</v>
      </c>
      <c r="AM513" s="17">
        <f t="shared" si="57"/>
        <v>1.4134608041083594</v>
      </c>
      <c r="AN513" s="18">
        <f t="shared" si="58"/>
        <v>9.3407618070772518</v>
      </c>
      <c r="AP513" s="111">
        <f t="shared" si="52"/>
        <v>45111</v>
      </c>
      <c r="AQ513" s="112">
        <f t="shared" si="53"/>
        <v>-2.4120866127662719</v>
      </c>
      <c r="AR513" s="113">
        <f t="shared" si="54"/>
        <v>-3246.6940543923793</v>
      </c>
    </row>
    <row r="514" spans="2:44" x14ac:dyDescent="0.25">
      <c r="B514" s="103">
        <f t="shared" si="59"/>
        <v>45107</v>
      </c>
      <c r="AB514" s="4">
        <f t="shared" si="60"/>
        <v>7.9247132267076933E-4</v>
      </c>
      <c r="AC514" s="4">
        <f t="shared" si="56"/>
        <v>8.127623073678444E-3</v>
      </c>
      <c r="AF514" s="129">
        <f t="shared" si="61"/>
        <v>1.4147255712530646</v>
      </c>
      <c r="AG514" s="130">
        <f t="shared" si="55"/>
        <v>19.218744931453944</v>
      </c>
      <c r="AJ514" s="17">
        <f t="shared" si="62"/>
        <v>3.7812250224612218</v>
      </c>
      <c r="AK514" s="18">
        <f t="shared" si="63"/>
        <v>18.483419609451079</v>
      </c>
      <c r="AM514" s="17">
        <f t="shared" si="57"/>
        <v>1.397084594269411</v>
      </c>
      <c r="AN514" s="18">
        <f t="shared" si="58"/>
        <v>9.3160048358597596</v>
      </c>
      <c r="AP514" s="111">
        <f t="shared" si="52"/>
        <v>45112</v>
      </c>
      <c r="AQ514" s="112">
        <f t="shared" si="53"/>
        <v>-2.3841404281918108</v>
      </c>
      <c r="AR514" s="113">
        <f t="shared" si="54"/>
        <v>-3249.0781948205708</v>
      </c>
    </row>
    <row r="515" spans="2:44" x14ac:dyDescent="0.25">
      <c r="B515" s="103">
        <f t="shared" si="59"/>
        <v>45108</v>
      </c>
      <c r="AB515" s="4">
        <f t="shared" si="60"/>
        <v>7.8403880237468463E-4</v>
      </c>
      <c r="AC515" s="4">
        <f t="shared" si="56"/>
        <v>8.1100644227424089E-3</v>
      </c>
      <c r="AF515" s="129">
        <f t="shared" si="61"/>
        <v>1.3983347079535469</v>
      </c>
      <c r="AG515" s="130">
        <f t="shared" si="55"/>
        <v>19.176533600493215</v>
      </c>
      <c r="AJ515" s="17">
        <f t="shared" si="62"/>
        <v>3.73741614269878</v>
      </c>
      <c r="AK515" s="18">
        <f t="shared" si="63"/>
        <v>18.429578904333603</v>
      </c>
      <c r="AM515" s="17">
        <f t="shared" si="57"/>
        <v>1.380898117494096</v>
      </c>
      <c r="AN515" s="18">
        <f t="shared" si="58"/>
        <v>9.2913787506376639</v>
      </c>
      <c r="AP515" s="111">
        <f t="shared" si="52"/>
        <v>45113</v>
      </c>
      <c r="AQ515" s="112">
        <f t="shared" si="53"/>
        <v>-2.356518025204684</v>
      </c>
      <c r="AR515" s="113">
        <f t="shared" si="54"/>
        <v>-3251.4347128457757</v>
      </c>
    </row>
    <row r="516" spans="2:44" x14ac:dyDescent="0.25">
      <c r="B516" s="103">
        <f t="shared" si="59"/>
        <v>45109</v>
      </c>
      <c r="AB516" s="4">
        <f t="shared" si="60"/>
        <v>7.7569601074954262E-4</v>
      </c>
      <c r="AC516" s="4">
        <f t="shared" si="56"/>
        <v>8.0925814745305396E-3</v>
      </c>
      <c r="AF516" s="129">
        <f t="shared" si="61"/>
        <v>1.3821337474911326</v>
      </c>
      <c r="AG516" s="130">
        <f t="shared" si="55"/>
        <v>19.134507285939481</v>
      </c>
      <c r="AJ516" s="17">
        <f t="shared" si="62"/>
        <v>3.6941148280599814</v>
      </c>
      <c r="AK516" s="18">
        <f t="shared" si="63"/>
        <v>18.376050955414009</v>
      </c>
      <c r="AM516" s="17">
        <f t="shared" si="57"/>
        <v>1.3648991755548774</v>
      </c>
      <c r="AN516" s="18">
        <f t="shared" si="58"/>
        <v>9.2668825161887121</v>
      </c>
      <c r="AP516" s="111">
        <f t="shared" si="52"/>
        <v>45114</v>
      </c>
      <c r="AQ516" s="112">
        <f t="shared" si="53"/>
        <v>-2.3292156525051038</v>
      </c>
      <c r="AR516" s="113">
        <f t="shared" si="54"/>
        <v>-3253.7639284982806</v>
      </c>
    </row>
    <row r="517" spans="2:44" x14ac:dyDescent="0.25">
      <c r="B517" s="103">
        <f t="shared" si="59"/>
        <v>45110</v>
      </c>
      <c r="AB517" s="4">
        <f t="shared" si="60"/>
        <v>7.6744199301147036E-4</v>
      </c>
      <c r="AC517" s="4">
        <f t="shared" si="56"/>
        <v>8.0751737405165679E-3</v>
      </c>
      <c r="AF517" s="129">
        <f t="shared" si="61"/>
        <v>1.3661204896713059</v>
      </c>
      <c r="AG517" s="130">
        <f t="shared" si="55"/>
        <v>19.092664774035139</v>
      </c>
      <c r="AJ517" s="17">
        <f t="shared" si="62"/>
        <v>3.6513151979480991</v>
      </c>
      <c r="AK517" s="18">
        <f t="shared" si="63"/>
        <v>18.322833045422211</v>
      </c>
      <c r="AM517" s="17">
        <f t="shared" si="57"/>
        <v>1.3490855956926511</v>
      </c>
      <c r="AN517" s="18">
        <f t="shared" si="58"/>
        <v>9.242515108179175</v>
      </c>
      <c r="AP517" s="111">
        <f t="shared" si="52"/>
        <v>45115</v>
      </c>
      <c r="AQ517" s="112">
        <f t="shared" si="53"/>
        <v>-2.3022296022554478</v>
      </c>
      <c r="AR517" s="113">
        <f t="shared" si="54"/>
        <v>-3256.0661581005361</v>
      </c>
    </row>
    <row r="518" spans="2:44" x14ac:dyDescent="0.25">
      <c r="B518" s="103">
        <f t="shared" si="59"/>
        <v>45111</v>
      </c>
      <c r="AB518" s="4">
        <f t="shared" si="60"/>
        <v>7.5927580453624916E-4</v>
      </c>
      <c r="AC518" s="4">
        <f t="shared" si="56"/>
        <v>8.0578407363686155E-3</v>
      </c>
      <c r="AF518" s="129">
        <f t="shared" si="61"/>
        <v>1.3502927597907757</v>
      </c>
      <c r="AG518" s="130">
        <f t="shared" si="55"/>
        <v>19.0510048616162</v>
      </c>
      <c r="AJ518" s="17">
        <f t="shared" si="62"/>
        <v>3.6090114398983957</v>
      </c>
      <c r="AK518" s="18">
        <f t="shared" si="63"/>
        <v>18.269922488474592</v>
      </c>
      <c r="AM518" s="17">
        <f t="shared" si="57"/>
        <v>1.333455230321676</v>
      </c>
      <c r="AN518" s="18">
        <f t="shared" si="58"/>
        <v>9.2182755130210712</v>
      </c>
      <c r="AP518" s="111">
        <f t="shared" si="52"/>
        <v>45116</v>
      </c>
      <c r="AQ518" s="112">
        <f t="shared" si="53"/>
        <v>-2.2755562095767194</v>
      </c>
      <c r="AR518" s="113">
        <f t="shared" si="54"/>
        <v>-3258.3417143101128</v>
      </c>
    </row>
    <row r="519" spans="2:44" x14ac:dyDescent="0.25">
      <c r="B519" s="103">
        <f t="shared" si="59"/>
        <v>45112</v>
      </c>
      <c r="AB519" s="4">
        <f t="shared" si="60"/>
        <v>7.511965107512065E-4</v>
      </c>
      <c r="AC519" s="4">
        <f t="shared" si="56"/>
        <v>8.0405819819042972E-3</v>
      </c>
      <c r="AF519" s="129">
        <f t="shared" si="61"/>
        <v>1.334648408342137</v>
      </c>
      <c r="AG519" s="130">
        <f t="shared" si="55"/>
        <v>19.009526355996943</v>
      </c>
      <c r="AJ519" s="17">
        <f t="shared" si="62"/>
        <v>3.5671978087887419</v>
      </c>
      <c r="AK519" s="18">
        <f t="shared" si="63"/>
        <v>18.21731662962214</v>
      </c>
      <c r="AM519" s="17">
        <f t="shared" si="57"/>
        <v>1.3180059567379163</v>
      </c>
      <c r="AN519" s="18">
        <f t="shared" si="58"/>
        <v>9.1941627277316318</v>
      </c>
      <c r="AP519" s="111">
        <f t="shared" si="52"/>
        <v>45117</v>
      </c>
      <c r="AQ519" s="112">
        <f t="shared" si="53"/>
        <v>-2.2491918520508256</v>
      </c>
      <c r="AR519" s="113">
        <f t="shared" si="54"/>
        <v>-3260.5909061621637</v>
      </c>
    </row>
    <row r="520" spans="2:44" x14ac:dyDescent="0.25">
      <c r="B520" s="103">
        <f t="shared" si="59"/>
        <v>45113</v>
      </c>
      <c r="AB520" s="4">
        <f t="shared" si="60"/>
        <v>7.4320318702826202E-4</v>
      </c>
      <c r="AC520" s="4">
        <f t="shared" si="56"/>
        <v>8.0233970010463607E-3</v>
      </c>
      <c r="AF520" s="129">
        <f t="shared" si="61"/>
        <v>1.3191853107219544</v>
      </c>
      <c r="AG520" s="130">
        <f t="shared" si="55"/>
        <v>18.968228074856114</v>
      </c>
      <c r="AJ520" s="17">
        <f t="shared" si="62"/>
        <v>3.5258686260593985</v>
      </c>
      <c r="AK520" s="18">
        <f t="shared" si="63"/>
        <v>18.165012844406384</v>
      </c>
      <c r="AM520" s="17">
        <f t="shared" si="57"/>
        <v>1.3027356768307641</v>
      </c>
      <c r="AN520" s="18">
        <f t="shared" si="58"/>
        <v>9.1701757597949456</v>
      </c>
      <c r="AP520" s="111">
        <f t="shared" si="52"/>
        <v>45118</v>
      </c>
      <c r="AQ520" s="112">
        <f t="shared" si="53"/>
        <v>-2.2231329492286345</v>
      </c>
      <c r="AR520" s="113">
        <f t="shared" si="54"/>
        <v>-3262.8140391113925</v>
      </c>
    </row>
    <row r="521" spans="2:44" x14ac:dyDescent="0.25">
      <c r="B521" s="103">
        <f t="shared" si="59"/>
        <v>45114</v>
      </c>
      <c r="AB521" s="4">
        <f t="shared" si="60"/>
        <v>7.3529491857810545E-4</v>
      </c>
      <c r="AC521" s="4">
        <f t="shared" si="56"/>
        <v>8.0062853217789144E-3</v>
      </c>
      <c r="AF521" s="129">
        <f t="shared" si="61"/>
        <v>1.3039013669422268</v>
      </c>
      <c r="AG521" s="130">
        <f t="shared" si="55"/>
        <v>18.92710884612459</v>
      </c>
      <c r="AJ521" s="17">
        <f t="shared" si="62"/>
        <v>3.4850182789418236</v>
      </c>
      <c r="AK521" s="18">
        <f t="shared" si="63"/>
        <v>18.1130085384229</v>
      </c>
      <c r="AM521" s="17">
        <f t="shared" si="57"/>
        <v>1.2876423167981008</v>
      </c>
      <c r="AN521" s="18">
        <f t="shared" si="58"/>
        <v>9.1463136270257923</v>
      </c>
      <c r="AP521" s="111">
        <f t="shared" si="52"/>
        <v>45119</v>
      </c>
      <c r="AQ521" s="112">
        <f t="shared" si="53"/>
        <v>-2.197375962143723</v>
      </c>
      <c r="AR521" s="113">
        <f t="shared" si="54"/>
        <v>-3265.0114150735362</v>
      </c>
    </row>
    <row r="522" spans="2:44" x14ac:dyDescent="0.25">
      <c r="B522" s="103">
        <f t="shared" si="59"/>
        <v>45115</v>
      </c>
      <c r="AB522" s="4">
        <f t="shared" si="60"/>
        <v>7.2747080034550886E-4</v>
      </c>
      <c r="AC522" s="4">
        <f t="shared" si="56"/>
        <v>7.9892464761042153E-3</v>
      </c>
      <c r="AF522" s="129">
        <f t="shared" si="61"/>
        <v>1.288794501345196</v>
      </c>
      <c r="AG522" s="130">
        <f t="shared" si="55"/>
        <v>18.886167507874461</v>
      </c>
      <c r="AJ522" s="17">
        <f t="shared" si="62"/>
        <v>3.4446412196964324</v>
      </c>
      <c r="AK522" s="18">
        <f t="shared" si="63"/>
        <v>18.061301146892369</v>
      </c>
      <c r="AM522" s="17">
        <f t="shared" si="57"/>
        <v>1.2727238268646661</v>
      </c>
      <c r="AN522" s="18">
        <f t="shared" si="58"/>
        <v>9.1225753574355704</v>
      </c>
      <c r="AP522" s="111">
        <f t="shared" si="52"/>
        <v>45120</v>
      </c>
      <c r="AQ522" s="112">
        <f t="shared" si="53"/>
        <v>-2.1719173928317663</v>
      </c>
      <c r="AR522" s="113">
        <f t="shared" si="54"/>
        <v>-3267.183332466368</v>
      </c>
    </row>
    <row r="523" spans="2:44" x14ac:dyDescent="0.25">
      <c r="B523" s="103">
        <f t="shared" si="59"/>
        <v>45116</v>
      </c>
      <c r="AB523" s="4">
        <f t="shared" si="60"/>
        <v>7.1972993690574559E-4</v>
      </c>
      <c r="AC523" s="4">
        <f t="shared" si="56"/>
        <v>7.97228E-3</v>
      </c>
      <c r="AF523" s="129">
        <f t="shared" si="61"/>
        <v>1.2738626623214564</v>
      </c>
      <c r="AG523" s="130">
        <f t="shared" si="55"/>
        <v>18.845402908209632</v>
      </c>
      <c r="AJ523" s="17">
        <f t="shared" si="62"/>
        <v>3.4047319648591716</v>
      </c>
      <c r="AK523" s="18">
        <f t="shared" si="63"/>
        <v>18.00988813423891</v>
      </c>
      <c r="AM523" s="17">
        <f t="shared" si="57"/>
        <v>1.257978181003681</v>
      </c>
      <c r="AN523" s="18">
        <f t="shared" si="58"/>
        <v>9.0989599891003206</v>
      </c>
      <c r="AP523" s="111">
        <f t="shared" si="52"/>
        <v>45121</v>
      </c>
      <c r="AQ523" s="112">
        <f t="shared" si="53"/>
        <v>-2.1467537838554906</v>
      </c>
      <c r="AR523" s="113">
        <f t="shared" si="54"/>
        <v>-3269.3300862502233</v>
      </c>
    </row>
    <row r="524" spans="2:44" x14ac:dyDescent="0.25">
      <c r="B524" s="103">
        <f t="shared" si="59"/>
        <v>45117</v>
      </c>
      <c r="AB524" s="4">
        <f t="shared" si="60"/>
        <v>7.1207144236211492E-4</v>
      </c>
      <c r="AC524" s="4">
        <f t="shared" si="56"/>
        <v>7.9553854333773624E-3</v>
      </c>
      <c r="AF524" s="129">
        <f t="shared" si="61"/>
        <v>1.2591038220313377</v>
      </c>
      <c r="AG524" s="130">
        <f t="shared" si="55"/>
        <v>18.804813905157754</v>
      </c>
      <c r="AJ524" s="17">
        <f t="shared" si="62"/>
        <v>3.3652850944968344</v>
      </c>
      <c r="AK524" s="18">
        <f t="shared" si="63"/>
        <v>17.95876699367561</v>
      </c>
      <c r="AM524" s="17">
        <f t="shared" si="57"/>
        <v>1.243403376661703</v>
      </c>
      <c r="AN524" s="18">
        <f t="shared" si="58"/>
        <v>9.0754665700308017</v>
      </c>
      <c r="AP524" s="111">
        <f t="shared" si="52"/>
        <v>45122</v>
      </c>
      <c r="AQ524" s="112">
        <f t="shared" si="53"/>
        <v>-2.1218817178351315</v>
      </c>
      <c r="AR524" s="113">
        <f t="shared" si="54"/>
        <v>-3271.4519679680584</v>
      </c>
    </row>
    <row r="525" spans="2:44" x14ac:dyDescent="0.25">
      <c r="B525" s="103">
        <f t="shared" si="59"/>
        <v>45118</v>
      </c>
      <c r="AB525" s="4">
        <f t="shared" si="60"/>
        <v>7.0449444024455637E-4</v>
      </c>
      <c r="AC525" s="4">
        <f t="shared" si="56"/>
        <v>7.9385623200391615E-3</v>
      </c>
      <c r="AF525" s="129">
        <f t="shared" si="61"/>
        <v>1.2445159761295097</v>
      </c>
      <c r="AG525" s="130">
        <f t="shared" si="55"/>
        <v>18.764399366563605</v>
      </c>
      <c r="AJ525" s="17">
        <f t="shared" si="62"/>
        <v>3.3262952514709929</v>
      </c>
      <c r="AK525" s="18">
        <f t="shared" si="63"/>
        <v>17.907935246797098</v>
      </c>
      <c r="AM525" s="17">
        <f t="shared" si="57"/>
        <v>1.2289974344866641</v>
      </c>
      <c r="AN525" s="18">
        <f t="shared" si="58"/>
        <v>9.0520941580445466</v>
      </c>
      <c r="AP525" s="111">
        <f t="shared" si="52"/>
        <v>45123</v>
      </c>
      <c r="AQ525" s="112">
        <f t="shared" si="53"/>
        <v>-2.0972978169843288</v>
      </c>
      <c r="AR525" s="113">
        <f t="shared" si="54"/>
        <v>-3273.5492657850427</v>
      </c>
    </row>
    <row r="526" spans="2:44" x14ac:dyDescent="0.25">
      <c r="B526" s="103">
        <f t="shared" si="59"/>
        <v>45119</v>
      </c>
      <c r="AB526" s="4">
        <f t="shared" si="60"/>
        <v>6.9699806340934125E-4</v>
      </c>
      <c r="AC526" s="4">
        <f t="shared" si="56"/>
        <v>7.9218102076389664E-3</v>
      </c>
      <c r="AF526" s="129">
        <f t="shared" si="61"/>
        <v>1.2300971434927765</v>
      </c>
      <c r="AG526" s="130">
        <f t="shared" si="55"/>
        <v>18.72415816998382</v>
      </c>
      <c r="AJ526" s="17">
        <f t="shared" si="62"/>
        <v>3.2877571407104695</v>
      </c>
      <c r="AK526" s="18">
        <f t="shared" si="63"/>
        <v>17.857390443179003</v>
      </c>
      <c r="AM526" s="17">
        <f t="shared" si="57"/>
        <v>1.2147583980590648</v>
      </c>
      <c r="AN526" s="18">
        <f t="shared" si="58"/>
        <v>9.0288418206399257</v>
      </c>
      <c r="AP526" s="111">
        <f t="shared" si="52"/>
        <v>45124</v>
      </c>
      <c r="AQ526" s="112">
        <f t="shared" si="53"/>
        <v>-2.0729987426514045</v>
      </c>
      <c r="AR526" s="113">
        <f t="shared" si="54"/>
        <v>-3275.6222645276939</v>
      </c>
    </row>
    <row r="527" spans="2:44" x14ac:dyDescent="0.25">
      <c r="B527" s="103">
        <f t="shared" si="59"/>
        <v>45120</v>
      </c>
      <c r="AB527" s="4">
        <f t="shared" si="60"/>
        <v>6.895814539398359E-4</v>
      </c>
      <c r="AC527" s="4">
        <f t="shared" si="56"/>
        <v>7.9051286476405011E-3</v>
      </c>
      <c r="AF527" s="129">
        <f t="shared" si="61"/>
        <v>1.2158453659510313</v>
      </c>
      <c r="AG527" s="130">
        <f t="shared" si="55"/>
        <v>18.684089202582967</v>
      </c>
      <c r="AJ527" s="17">
        <f t="shared" si="62"/>
        <v>3.2496655284922307</v>
      </c>
      <c r="AK527" s="18">
        <f t="shared" si="63"/>
        <v>17.807130159984197</v>
      </c>
      <c r="AM527" s="17">
        <f t="shared" si="57"/>
        <v>1.2006843336262778</v>
      </c>
      <c r="AN527" s="18">
        <f t="shared" si="58"/>
        <v>9.005708634872116</v>
      </c>
      <c r="AP527" s="111">
        <f t="shared" si="52"/>
        <v>45125</v>
      </c>
      <c r="AQ527" s="112">
        <f t="shared" si="53"/>
        <v>-2.0489811948659531</v>
      </c>
      <c r="AR527" s="113">
        <f t="shared" si="54"/>
        <v>-3277.6712457225599</v>
      </c>
    </row>
    <row r="528" spans="2:44" x14ac:dyDescent="0.25">
      <c r="B528" s="103">
        <f t="shared" si="59"/>
        <v>45121</v>
      </c>
      <c r="AB528" s="4">
        <f t="shared" si="60"/>
        <v>6.822437630483165E-4</v>
      </c>
      <c r="AC528" s="4">
        <f t="shared" si="56"/>
        <v>7.8885171952776251E-3</v>
      </c>
      <c r="AF528" s="129">
        <f t="shared" si="61"/>
        <v>1.2017587080213215</v>
      </c>
      <c r="AG528" s="130">
        <f t="shared" si="55"/>
        <v>18.644191361030977</v>
      </c>
      <c r="AJ528" s="17">
        <f t="shared" si="62"/>
        <v>3.2120152417306151</v>
      </c>
      <c r="AK528" s="18">
        <f t="shared" si="63"/>
        <v>17.757152001575651</v>
      </c>
      <c r="AM528" s="17">
        <f t="shared" si="57"/>
        <v>1.1867733298399332</v>
      </c>
      <c r="AN528" s="18">
        <f t="shared" si="58"/>
        <v>8.9826936872309897</v>
      </c>
      <c r="AP528" s="111">
        <f t="shared" ref="AP528:AP571" si="64">AP527+$C$212</f>
        <v>45126</v>
      </c>
      <c r="AQ528" s="112">
        <f t="shared" ref="AQ528:AQ571" si="65">AM528-AJ528</f>
        <v>-2.0252419118906819</v>
      </c>
      <c r="AR528" s="113">
        <f t="shared" si="54"/>
        <v>-3279.6964876344505</v>
      </c>
    </row>
    <row r="529" spans="2:45" x14ac:dyDescent="0.25">
      <c r="B529" s="103">
        <f t="shared" si="59"/>
        <v>45122</v>
      </c>
      <c r="AB529" s="4">
        <f t="shared" si="60"/>
        <v>6.7498415097883002E-4</v>
      </c>
      <c r="AC529" s="4">
        <f t="shared" si="56"/>
        <v>7.8719754095147934E-3</v>
      </c>
      <c r="AF529" s="129">
        <f t="shared" si="61"/>
        <v>1.1878352566449988</v>
      </c>
      <c r="AG529" s="130">
        <f t="shared" si="55"/>
        <v>18.604463551401867</v>
      </c>
      <c r="AJ529" s="17">
        <f t="shared" si="62"/>
        <v>3.1748011672747887</v>
      </c>
      <c r="AK529" s="18">
        <f t="shared" si="63"/>
        <v>17.70745359913581</v>
      </c>
      <c r="AM529" s="17">
        <f t="shared" si="57"/>
        <v>1.1730234974963429</v>
      </c>
      <c r="AN529" s="18">
        <f t="shared" si="58"/>
        <v>8.9597960735208613</v>
      </c>
      <c r="AP529" s="111">
        <f t="shared" si="64"/>
        <v>45127</v>
      </c>
      <c r="AQ529" s="112">
        <f t="shared" si="65"/>
        <v>-2.0017776697784457</v>
      </c>
      <c r="AR529" s="113">
        <f t="shared" ref="AR529:AR571" si="66">AQ529+AR528</f>
        <v>-3281.6982653042287</v>
      </c>
    </row>
    <row r="530" spans="2:45" x14ac:dyDescent="0.25">
      <c r="B530" s="103">
        <f t="shared" si="59"/>
        <v>45123</v>
      </c>
      <c r="AB530" s="4">
        <f t="shared" si="60"/>
        <v>6.6780178691109009E-4</v>
      </c>
      <c r="AC530" s="4">
        <f t="shared" si="56"/>
        <v>7.8555028530080308E-3</v>
      </c>
      <c r="AF530" s="129">
        <f t="shared" si="61"/>
        <v>1.1740731209279147</v>
      </c>
      <c r="AG530" s="130">
        <f t="shared" si="55"/>
        <v>18.564904689073746</v>
      </c>
      <c r="AJ530" s="17">
        <f t="shared" si="62"/>
        <v>3.1380182512143553</v>
      </c>
      <c r="AK530" s="18">
        <f t="shared" si="63"/>
        <v>17.658032610292313</v>
      </c>
      <c r="AM530" s="17">
        <f t="shared" si="57"/>
        <v>1.1594329692799379</v>
      </c>
      <c r="AN530" s="18">
        <f t="shared" si="58"/>
        <v>8.9370148987420794</v>
      </c>
      <c r="AP530" s="111">
        <f t="shared" si="64"/>
        <v>45128</v>
      </c>
      <c r="AQ530" s="112">
        <f t="shared" si="65"/>
        <v>-1.9785852819344174</v>
      </c>
      <c r="AR530" s="113">
        <f t="shared" si="66"/>
        <v>-3283.6768505861633</v>
      </c>
    </row>
    <row r="531" spans="2:45" x14ac:dyDescent="0.25">
      <c r="B531" s="103">
        <f t="shared" si="59"/>
        <v>45124</v>
      </c>
      <c r="AB531" s="4">
        <f t="shared" si="60"/>
        <v>6.6069584886539398E-4</v>
      </c>
      <c r="AC531" s="4">
        <f t="shared" si="56"/>
        <v>7.8390990920663896E-3</v>
      </c>
      <c r="AF531" s="129">
        <f t="shared" si="61"/>
        <v>1.1604704318836203</v>
      </c>
      <c r="AG531" s="130">
        <f t="shared" ref="AG531:AG572" si="67">$AG$15/(1+$AG$19*(B531-$AE$15))</f>
        <v>18.525513698630135</v>
      </c>
      <c r="AJ531" s="17">
        <f t="shared" si="62"/>
        <v>3.1016614981929997</v>
      </c>
      <c r="AK531" s="18">
        <f t="shared" si="63"/>
        <v>17.608886718749996</v>
      </c>
      <c r="AM531" s="17">
        <f t="shared" si="57"/>
        <v>1.1459998995096727</v>
      </c>
      <c r="AN531" s="18">
        <f t="shared" si="58"/>
        <v>8.9143492769744146</v>
      </c>
      <c r="AP531" s="111">
        <f t="shared" si="64"/>
        <v>45129</v>
      </c>
      <c r="AQ531" s="112">
        <f t="shared" si="65"/>
        <v>-1.955661598683327</v>
      </c>
      <c r="AR531" s="113">
        <f t="shared" si="66"/>
        <v>-3285.6325121848467</v>
      </c>
    </row>
    <row r="532" spans="2:45" x14ac:dyDescent="0.25">
      <c r="B532" s="103">
        <f t="shared" si="59"/>
        <v>45125</v>
      </c>
      <c r="AB532" s="4">
        <f t="shared" si="60"/>
        <v>6.5366552360855007E-4</v>
      </c>
      <c r="AC532" s="4">
        <f t="shared" ref="AC532:AC572" si="68">$AC$15/(1+$AC$19*(B532-$AA$15))</f>
        <v>7.8227636966138794E-3</v>
      </c>
      <c r="AF532" s="129">
        <f t="shared" si="61"/>
        <v>1.147025342179552</v>
      </c>
      <c r="AG532" s="130">
        <f t="shared" si="67"/>
        <v>18.48628951376249</v>
      </c>
      <c r="AJ532" s="17">
        <f t="shared" si="62"/>
        <v>3.0657259707300804</v>
      </c>
      <c r="AK532" s="18">
        <f t="shared" si="63"/>
        <v>17.560013633929003</v>
      </c>
      <c r="AM532" s="17">
        <f t="shared" ref="AM532:AM572" si="69">$AL$207*EXP(-$AK$8*(B537-$B$212))</f>
        <v>1.1327224638883697</v>
      </c>
      <c r="AN532" s="18">
        <f t="shared" ref="AN532:AN572" si="70">$AM$207/(1+$AK$19*(B537-$B$212))</f>
        <v>8.8917983312622031</v>
      </c>
      <c r="AP532" s="111">
        <f t="shared" si="64"/>
        <v>45130</v>
      </c>
      <c r="AQ532" s="112">
        <f t="shared" si="65"/>
        <v>-1.9330035068417106</v>
      </c>
      <c r="AR532" s="113">
        <f t="shared" si="66"/>
        <v>-3287.5655156916882</v>
      </c>
    </row>
    <row r="533" spans="2:45" x14ac:dyDescent="0.25">
      <c r="B533" s="103">
        <f t="shared" si="59"/>
        <v>45126</v>
      </c>
      <c r="AB533" s="4">
        <f t="shared" si="60"/>
        <v>6.4671000656081167E-4</v>
      </c>
      <c r="AC533" s="4">
        <f t="shared" si="68"/>
        <v>7.8064962401518884E-3</v>
      </c>
      <c r="AF533" s="129">
        <f t="shared" si="61"/>
        <v>1.1337360258861489</v>
      </c>
      <c r="AG533" s="130">
        <f t="shared" si="67"/>
        <v>18.447231077173992</v>
      </c>
      <c r="AJ533" s="17">
        <f t="shared" si="62"/>
        <v>3.0302067885500983</v>
      </c>
      <c r="AK533" s="18">
        <f t="shared" si="63"/>
        <v>17.511411090608913</v>
      </c>
      <c r="AM533" s="17">
        <f t="shared" si="69"/>
        <v>1.119598859254969</v>
      </c>
      <c r="AN533" s="18">
        <f t="shared" si="70"/>
        <v>8.8693611935012608</v>
      </c>
      <c r="AP533" s="111">
        <f t="shared" si="64"/>
        <v>45131</v>
      </c>
      <c r="AQ533" s="112">
        <f t="shared" si="65"/>
        <v>-1.9106079292951292</v>
      </c>
      <c r="AR533" s="113">
        <f t="shared" si="66"/>
        <v>-3289.4761236209833</v>
      </c>
    </row>
    <row r="534" spans="2:45" x14ac:dyDescent="0.25">
      <c r="B534" s="103">
        <f t="shared" ref="B534:B597" si="71">B533+$C$212</f>
        <v>45127</v>
      </c>
      <c r="AB534" s="4">
        <f t="shared" ref="AB534:AB572" si="72">$AC$4*EXP(-$AC$8*(B534-$AA$4))</f>
        <v>6.3982850170379477E-4</v>
      </c>
      <c r="AC534" s="4">
        <f t="shared" si="68"/>
        <v>7.7902962997220652E-3</v>
      </c>
      <c r="AF534" s="129">
        <f t="shared" si="61"/>
        <v>1.1206006782288795</v>
      </c>
      <c r="AG534" s="130">
        <f t="shared" si="67"/>
        <v>18.408337340484557</v>
      </c>
      <c r="AJ534" s="17">
        <f t="shared" si="62"/>
        <v>2.9950991279199148</v>
      </c>
      <c r="AK534" s="18">
        <f t="shared" si="63"/>
        <v>17.463076848578758</v>
      </c>
      <c r="AM534" s="17">
        <f t="shared" si="69"/>
        <v>1.1066273033396479</v>
      </c>
      <c r="AN534" s="18">
        <f t="shared" si="70"/>
        <v>8.8470370043274738</v>
      </c>
      <c r="AP534" s="111">
        <f t="shared" si="64"/>
        <v>45132</v>
      </c>
      <c r="AQ534" s="112">
        <f t="shared" si="65"/>
        <v>-1.888471824580267</v>
      </c>
      <c r="AR534" s="113">
        <f t="shared" si="66"/>
        <v>-3291.3645954455637</v>
      </c>
    </row>
    <row r="535" spans="2:45" x14ac:dyDescent="0.25">
      <c r="B535" s="103">
        <f t="shared" si="71"/>
        <v>45128</v>
      </c>
      <c r="AB535" s="4">
        <f t="shared" si="72"/>
        <v>6.3302022148937923E-4</v>
      </c>
      <c r="AC535" s="4">
        <f t="shared" si="68"/>
        <v>7.7741634558696543E-3</v>
      </c>
      <c r="AF535" s="129">
        <f t="shared" ref="AF535:AF572" si="73">$AG$4*EXP(-$AG$8*(B535-$AE$4))</f>
        <v>1.1076175153431422</v>
      </c>
      <c r="AG535" s="130">
        <f t="shared" si="67"/>
        <v>18.369607264137009</v>
      </c>
      <c r="AJ535" s="17">
        <f t="shared" si="62"/>
        <v>2.9603982209936648</v>
      </c>
      <c r="AK535" s="18">
        <f t="shared" si="63"/>
        <v>17.415008692292833</v>
      </c>
      <c r="AM535" s="17">
        <f t="shared" si="69"/>
        <v>1.0938060345217757</v>
      </c>
      <c r="AN535" s="18">
        <f t="shared" si="70"/>
        <v>8.8248249130070899</v>
      </c>
      <c r="AP535" s="111">
        <f t="shared" si="64"/>
        <v>45133</v>
      </c>
      <c r="AQ535" s="112">
        <f t="shared" si="65"/>
        <v>-1.8665921864718891</v>
      </c>
      <c r="AR535" s="113">
        <f t="shared" si="66"/>
        <v>-3293.2311876320355</v>
      </c>
    </row>
    <row r="536" spans="2:45" x14ac:dyDescent="0.25">
      <c r="B536" s="103">
        <f t="shared" si="71"/>
        <v>45129</v>
      </c>
      <c r="AB536" s="4">
        <f t="shared" si="72"/>
        <v>6.2628438674957904E-4</v>
      </c>
      <c r="AC536" s="4">
        <f t="shared" si="68"/>
        <v>7.7580972926073006E-3</v>
      </c>
      <c r="AF536" s="129">
        <f t="shared" si="73"/>
        <v>1.0947847740320056</v>
      </c>
      <c r="AG536" s="130">
        <f t="shared" si="67"/>
        <v>18.3310398173045</v>
      </c>
      <c r="AJ536" s="17">
        <f t="shared" si="62"/>
        <v>2.9260993551652459</v>
      </c>
      <c r="AK536" s="18">
        <f t="shared" si="63"/>
        <v>17.367204430532141</v>
      </c>
      <c r="AM536" s="17">
        <f t="shared" si="69"/>
        <v>1.0811333115906745</v>
      </c>
      <c r="AN536" s="18">
        <f t="shared" si="70"/>
        <v>8.8027240773286461</v>
      </c>
      <c r="AP536" s="111">
        <f t="shared" si="64"/>
        <v>45134</v>
      </c>
      <c r="AQ536" s="112">
        <f t="shared" si="65"/>
        <v>-1.8449660435745714</v>
      </c>
      <c r="AR536" s="113">
        <f t="shared" si="66"/>
        <v>-3295.0761536756099</v>
      </c>
    </row>
    <row r="537" spans="2:45" x14ac:dyDescent="0.25">
      <c r="B537" s="103">
        <f t="shared" si="71"/>
        <v>45130</v>
      </c>
      <c r="AB537" s="4">
        <f t="shared" si="72"/>
        <v>6.196202266073687E-4</v>
      </c>
      <c r="AC537" s="4">
        <f t="shared" si="68"/>
        <v>7.7420973973792908E-3</v>
      </c>
      <c r="AF537" s="129">
        <f t="shared" si="73"/>
        <v>1.0821007115267538</v>
      </c>
      <c r="AG537" s="130">
        <f t="shared" si="67"/>
        <v>18.292633977799014</v>
      </c>
      <c r="AJ537" s="17">
        <f t="shared" si="62"/>
        <v>2.8921978724283233</v>
      </c>
      <c r="AK537" s="18">
        <f t="shared" si="63"/>
        <v>17.319661896071459</v>
      </c>
      <c r="AM537" s="17">
        <f t="shared" si="69"/>
        <v>1.0686074135091534</v>
      </c>
      <c r="AN537" s="18">
        <f t="shared" si="70"/>
        <v>8.7807336634965143</v>
      </c>
      <c r="AP537" s="111">
        <f t="shared" si="64"/>
        <v>45135</v>
      </c>
      <c r="AQ537" s="112">
        <f t="shared" si="65"/>
        <v>-1.8235904589191698</v>
      </c>
      <c r="AR537" s="113">
        <f t="shared" si="66"/>
        <v>-3296.8997441345291</v>
      </c>
    </row>
    <row r="538" spans="2:45" x14ac:dyDescent="0.25">
      <c r="B538" s="103">
        <f t="shared" si="71"/>
        <v>45131</v>
      </c>
      <c r="AB538" s="4">
        <f t="shared" si="72"/>
        <v>6.1302697838846467E-4</v>
      </c>
      <c r="AC538" s="4">
        <f t="shared" si="68"/>
        <v>7.7261633610262405E-3</v>
      </c>
      <c r="AF538" s="129">
        <f t="shared" si="73"/>
        <v>1.0695636052502095</v>
      </c>
      <c r="AG538" s="130">
        <f t="shared" si="67"/>
        <v>18.25438873198107</v>
      </c>
      <c r="AJ538" s="17">
        <f t="shared" si="62"/>
        <v>2.8586891687437346</v>
      </c>
      <c r="AK538" s="18">
        <f t="shared" si="63"/>
        <v>17.272378945351786</v>
      </c>
      <c r="AM538" s="17">
        <f t="shared" si="69"/>
        <v>1.0562266391797792</v>
      </c>
      <c r="AN538" s="18">
        <f t="shared" si="70"/>
        <v>8.7588528460260537</v>
      </c>
      <c r="AP538" s="111">
        <f t="shared" si="64"/>
        <v>45136</v>
      </c>
      <c r="AQ538" s="112">
        <f t="shared" si="65"/>
        <v>-1.8024625295639554</v>
      </c>
      <c r="AR538" s="113">
        <f t="shared" si="66"/>
        <v>-3298.702206664093</v>
      </c>
    </row>
    <row r="539" spans="2:45" x14ac:dyDescent="0.25">
      <c r="B539" s="103">
        <f t="shared" si="71"/>
        <v>45132</v>
      </c>
      <c r="AB539" s="4">
        <f t="shared" si="72"/>
        <v>6.0650388753403866E-4</v>
      </c>
      <c r="AC539" s="4">
        <f t="shared" si="68"/>
        <v>7.7102947777502161E-3</v>
      </c>
      <c r="AF539" s="129">
        <f t="shared" si="73"/>
        <v>1.0571717525827924</v>
      </c>
      <c r="AG539" s="130">
        <f t="shared" si="67"/>
        <v>18.21630307467057</v>
      </c>
      <c r="AJ539" s="17">
        <f t="shared" si="62"/>
        <v>2.8255686934142434</v>
      </c>
      <c r="AK539" s="18">
        <f t="shared" si="63"/>
        <v>17.225353458158192</v>
      </c>
      <c r="AM539" s="17">
        <f t="shared" si="69"/>
        <v>1.043989307213856</v>
      </c>
      <c r="AN539" s="18">
        <f t="shared" si="70"/>
        <v>8.7370808076403108</v>
      </c>
      <c r="AP539" s="111">
        <f t="shared" si="64"/>
        <v>45137</v>
      </c>
      <c r="AQ539" s="112">
        <f t="shared" si="65"/>
        <v>-1.7815793862003875</v>
      </c>
      <c r="AR539" s="113">
        <f t="shared" si="66"/>
        <v>-3300.4837860502935</v>
      </c>
    </row>
    <row r="540" spans="2:45" x14ac:dyDescent="0.25">
      <c r="B540" s="103">
        <f t="shared" si="71"/>
        <v>45133</v>
      </c>
      <c r="AB540" s="4">
        <f t="shared" si="72"/>
        <v>6.0005020751436407E-4</v>
      </c>
      <c r="AC540" s="4">
        <f t="shared" si="68"/>
        <v>7.6944912450802845E-3</v>
      </c>
      <c r="AF540" s="129">
        <f t="shared" si="73"/>
        <v>1.0449234706312984</v>
      </c>
      <c r="AG540" s="130">
        <f t="shared" si="67"/>
        <v>18.178376009058699</v>
      </c>
      <c r="AJ540" s="17">
        <f t="shared" si="62"/>
        <v>2.792831948466509</v>
      </c>
      <c r="AK540" s="18">
        <f t="shared" si="63"/>
        <v>17.178583337302907</v>
      </c>
      <c r="AM540" s="17">
        <f t="shared" si="69"/>
        <v>1.0318937557030823</v>
      </c>
      <c r="AN540" s="18">
        <f t="shared" si="70"/>
        <v>8.7154167391682602</v>
      </c>
      <c r="AP540" s="111">
        <f t="shared" si="64"/>
        <v>45138</v>
      </c>
      <c r="AQ540" s="112">
        <f t="shared" si="65"/>
        <v>-1.7609381927634267</v>
      </c>
      <c r="AR540" s="113">
        <f t="shared" si="66"/>
        <v>-3302.2447242430567</v>
      </c>
      <c r="AS540" s="110">
        <f>AVERAGE(AQ510:AQ540)</f>
        <v>-2.1087093039218856</v>
      </c>
    </row>
    <row r="541" spans="2:45" x14ac:dyDescent="0.25">
      <c r="B541" s="103">
        <f t="shared" si="71"/>
        <v>45134</v>
      </c>
      <c r="AB541" s="4">
        <f t="shared" si="72"/>
        <v>5.9366519974337966E-4</v>
      </c>
      <c r="AC541" s="4">
        <f t="shared" si="68"/>
        <v>7.6787523638384911E-3</v>
      </c>
      <c r="AF541" s="129">
        <f t="shared" si="73"/>
        <v>1.032817096000348</v>
      </c>
      <c r="AG541" s="130">
        <f t="shared" si="67"/>
        <v>18.14060654662098</v>
      </c>
      <c r="AJ541" s="17">
        <f t="shared" si="62"/>
        <v>2.7604744880402485</v>
      </c>
      <c r="AK541" s="18">
        <f t="shared" si="63"/>
        <v>17.132066508313539</v>
      </c>
      <c r="AM541" s="17">
        <f t="shared" si="69"/>
        <v>1.0199383419938537</v>
      </c>
      <c r="AN541" s="18">
        <f t="shared" si="70"/>
        <v>8.6938598394445634</v>
      </c>
      <c r="AP541" s="111">
        <f t="shared" si="64"/>
        <v>45139</v>
      </c>
      <c r="AQ541" s="112">
        <f t="shared" si="65"/>
        <v>-1.7405361460463948</v>
      </c>
      <c r="AR541" s="113">
        <f t="shared" si="66"/>
        <v>-3303.9852603891031</v>
      </c>
    </row>
    <row r="542" spans="2:45" x14ac:dyDescent="0.25">
      <c r="B542" s="103">
        <f t="shared" si="71"/>
        <v>45135</v>
      </c>
      <c r="AB542" s="4">
        <f t="shared" si="72"/>
        <v>5.8734813349416355E-4</v>
      </c>
      <c r="AC542" s="4">
        <f t="shared" si="68"/>
        <v>7.6630777381062444E-3</v>
      </c>
      <c r="AF542" s="129">
        <f t="shared" si="73"/>
        <v>1.0208509845664873</v>
      </c>
      <c r="AG542" s="130">
        <f t="shared" si="67"/>
        <v>18.102993707031388</v>
      </c>
      <c r="AJ542" s="17">
        <f t="shared" si="62"/>
        <v>2.7284919177844515</v>
      </c>
      <c r="AK542" s="18">
        <f t="shared" si="63"/>
        <v>17.085800919126356</v>
      </c>
      <c r="AM542" s="17">
        <f t="shared" si="69"/>
        <v>1.00812144246418</v>
      </c>
      <c r="AN542" s="18">
        <f t="shared" si="70"/>
        <v>8.6724093152108033</v>
      </c>
      <c r="AP542" s="111">
        <f t="shared" si="64"/>
        <v>45140</v>
      </c>
      <c r="AQ542" s="112">
        <f t="shared" si="65"/>
        <v>-1.7203704753202715</v>
      </c>
      <c r="AR542" s="113">
        <f t="shared" si="66"/>
        <v>-3305.7056308644233</v>
      </c>
    </row>
    <row r="543" spans="2:45" x14ac:dyDescent="0.25">
      <c r="B543" s="103">
        <f t="shared" si="71"/>
        <v>45136</v>
      </c>
      <c r="AB543" s="4">
        <f t="shared" si="72"/>
        <v>5.8109828581530312E-4</v>
      </c>
      <c r="AC543" s="4">
        <f t="shared" si="68"/>
        <v>7.6474669751911192E-3</v>
      </c>
      <c r="AF543" s="129">
        <f t="shared" si="73"/>
        <v>1.009023511254906</v>
      </c>
      <c r="AG543" s="130">
        <f t="shared" si="67"/>
        <v>18.065536518077533</v>
      </c>
      <c r="AJ543" s="17">
        <f t="shared" si="62"/>
        <v>2.6968798942606029</v>
      </c>
      <c r="AK543" s="18">
        <f t="shared" si="63"/>
        <v>17.039784539784534</v>
      </c>
      <c r="AM543" s="17">
        <f t="shared" si="69"/>
        <v>0.99644145230318604</v>
      </c>
      <c r="AN543" s="18">
        <f t="shared" si="70"/>
        <v>8.6510643810181769</v>
      </c>
      <c r="AP543" s="111">
        <f t="shared" si="64"/>
        <v>45141</v>
      </c>
      <c r="AQ543" s="112">
        <f t="shared" si="65"/>
        <v>-1.700438441957417</v>
      </c>
      <c r="AR543" s="113">
        <f t="shared" si="66"/>
        <v>-3307.4060693063807</v>
      </c>
    </row>
    <row r="544" spans="2:45" x14ac:dyDescent="0.25">
      <c r="B544" s="103">
        <f t="shared" si="71"/>
        <v>45137</v>
      </c>
      <c r="AB544" s="4">
        <f t="shared" si="72"/>
        <v>5.7491494144816101E-4</v>
      </c>
      <c r="AC544" s="4">
        <f t="shared" si="68"/>
        <v>7.6319196855940633E-3</v>
      </c>
      <c r="AF544" s="129">
        <f t="shared" si="73"/>
        <v>0.99733306981874137</v>
      </c>
      <c r="AG544" s="130">
        <f t="shared" si="67"/>
        <v>18.028234015576885</v>
      </c>
      <c r="AJ544" s="17">
        <f t="shared" si="62"/>
        <v>2.6656341243528114</v>
      </c>
      <c r="AK544" s="18">
        <f t="shared" si="63"/>
        <v>16.994015362141273</v>
      </c>
      <c r="AM544" s="17">
        <f t="shared" si="69"/>
        <v>0.98489678529316804</v>
      </c>
      <c r="AN544" s="18">
        <f t="shared" si="70"/>
        <v>8.6298242591316328</v>
      </c>
      <c r="AP544" s="111">
        <f t="shared" si="64"/>
        <v>45142</v>
      </c>
      <c r="AQ544" s="112">
        <f t="shared" si="65"/>
        <v>-1.6807373390596434</v>
      </c>
      <c r="AR544" s="113">
        <f t="shared" si="66"/>
        <v>-3309.0868066454404</v>
      </c>
    </row>
    <row r="545" spans="2:44" x14ac:dyDescent="0.25">
      <c r="B545" s="103">
        <f t="shared" si="71"/>
        <v>45138</v>
      </c>
      <c r="AB545" s="4">
        <f t="shared" si="72"/>
        <v>5.6879739274501588E-4</v>
      </c>
      <c r="AC545" s="4">
        <f t="shared" si="68"/>
        <v>7.6164354829770043E-3</v>
      </c>
      <c r="AF545" s="129">
        <f t="shared" si="73"/>
        <v>0.98577807262094008</v>
      </c>
      <c r="AG545" s="130">
        <f t="shared" si="67"/>
        <v>17.991085243294048</v>
      </c>
      <c r="AJ545" s="17">
        <f t="shared" si="62"/>
        <v>2.634750364684781</v>
      </c>
      <c r="AK545" s="18">
        <f t="shared" si="63"/>
        <v>16.948491399567626</v>
      </c>
      <c r="AM545" s="17">
        <f t="shared" si="69"/>
        <v>0.97348587359417593</v>
      </c>
      <c r="AN545" s="18">
        <f t="shared" si="70"/>
        <v>8.6086881794353953</v>
      </c>
      <c r="AP545" s="111">
        <f t="shared" si="64"/>
        <v>45143</v>
      </c>
      <c r="AQ545" s="112">
        <f t="shared" si="65"/>
        <v>-1.6612644910906051</v>
      </c>
      <c r="AR545" s="113">
        <f t="shared" si="66"/>
        <v>-3310.7480711365311</v>
      </c>
    </row>
    <row r="546" spans="2:44" x14ac:dyDescent="0.25">
      <c r="B546" s="103">
        <f t="shared" si="71"/>
        <v>45139</v>
      </c>
      <c r="AB546" s="4">
        <f t="shared" si="72"/>
        <v>5.6274493958807629E-4</v>
      </c>
      <c r="AC546" s="4">
        <f t="shared" si="68"/>
        <v>7.6010139841308421E-3</v>
      </c>
      <c r="AF546" s="129">
        <f t="shared" si="73"/>
        <v>0.97435695041864678</v>
      </c>
      <c r="AG546" s="130">
        <f t="shared" si="67"/>
        <v>17.954089252859049</v>
      </c>
      <c r="AJ546" s="17">
        <f t="shared" si="62"/>
        <v>2.6042244210435337</v>
      </c>
      <c r="AK546" s="18">
        <f t="shared" si="63"/>
        <v>16.903210686665101</v>
      </c>
      <c r="AM546" s="17">
        <f t="shared" si="69"/>
        <v>0.96220716753109092</v>
      </c>
      <c r="AN546" s="18">
        <f t="shared" si="70"/>
        <v>8.5876553793399033</v>
      </c>
      <c r="AP546" s="111">
        <f t="shared" si="64"/>
        <v>45144</v>
      </c>
      <c r="AQ546" s="112">
        <f t="shared" si="65"/>
        <v>-1.6420172535124427</v>
      </c>
      <c r="AR546" s="113">
        <f t="shared" si="66"/>
        <v>-3312.3900883900433</v>
      </c>
    </row>
    <row r="547" spans="2:44" x14ac:dyDescent="0.25">
      <c r="B547" s="103">
        <f t="shared" si="71"/>
        <v>45140</v>
      </c>
      <c r="AB547" s="4">
        <f t="shared" si="72"/>
        <v>5.5675688930935743E-4</v>
      </c>
      <c r="AC547" s="4">
        <f t="shared" si="68"/>
        <v>7.5856548089438449E-3</v>
      </c>
      <c r="AF547" s="129">
        <f t="shared" si="73"/>
        <v>0.96306815215008834</v>
      </c>
      <c r="AG547" s="130">
        <f t="shared" si="67"/>
        <v>17.917245103686636</v>
      </c>
      <c r="AJ547" s="17">
        <f t="shared" si="62"/>
        <v>2.5740521478098071</v>
      </c>
      <c r="AK547" s="18">
        <f t="shared" si="63"/>
        <v>16.858171278982795</v>
      </c>
      <c r="AM547" s="17">
        <f t="shared" si="69"/>
        <v>0.95105913538316811</v>
      </c>
      <c r="AN547" s="18">
        <f t="shared" si="70"/>
        <v>8.5667251036900822</v>
      </c>
      <c r="AP547" s="111">
        <f t="shared" si="64"/>
        <v>45145</v>
      </c>
      <c r="AQ547" s="112">
        <f t="shared" si="65"/>
        <v>-1.622993012426639</v>
      </c>
      <c r="AR547" s="113">
        <f t="shared" si="66"/>
        <v>-3314.0130814024701</v>
      </c>
    </row>
    <row r="548" spans="2:44" x14ac:dyDescent="0.25">
      <c r="B548" s="103">
        <f t="shared" si="71"/>
        <v>45141</v>
      </c>
      <c r="AB548" s="4">
        <f t="shared" si="72"/>
        <v>5.5083255661140694E-4</v>
      </c>
      <c r="AC548" s="4">
        <f t="shared" si="68"/>
        <v>7.5703575803704104E-3</v>
      </c>
      <c r="AF548" s="129">
        <f t="shared" si="73"/>
        <v>0.95191014472393476</v>
      </c>
      <c r="AG548" s="130">
        <f t="shared" si="67"/>
        <v>17.88055186289656</v>
      </c>
      <c r="AJ548" s="17">
        <f t="shared" si="62"/>
        <v>2.5442294473950469</v>
      </c>
      <c r="AK548" s="18">
        <f t="shared" si="63"/>
        <v>16.813371252739053</v>
      </c>
      <c r="AM548" s="17">
        <f t="shared" si="69"/>
        <v>0.94004026317601952</v>
      </c>
      <c r="AN548" s="18">
        <f t="shared" si="70"/>
        <v>8.5458966046749687</v>
      </c>
      <c r="AP548" s="111">
        <f t="shared" si="64"/>
        <v>45146</v>
      </c>
      <c r="AQ548" s="112">
        <f t="shared" si="65"/>
        <v>-1.6041891842190275</v>
      </c>
      <c r="AR548" s="113">
        <f t="shared" si="66"/>
        <v>-3315.6172705866893</v>
      </c>
    </row>
    <row r="549" spans="2:44" x14ac:dyDescent="0.25">
      <c r="B549" s="103">
        <f t="shared" si="71"/>
        <v>45142</v>
      </c>
      <c r="AB549" s="4">
        <f t="shared" si="72"/>
        <v>5.449712634888798E-4</v>
      </c>
      <c r="AC549" s="4">
        <f t="shared" si="68"/>
        <v>7.5551219244002158E-3</v>
      </c>
      <c r="AF549" s="129">
        <f t="shared" si="73"/>
        <v>0.94088141281109161</v>
      </c>
      <c r="AG549" s="130">
        <f t="shared" si="67"/>
        <v>17.844008605234851</v>
      </c>
      <c r="AJ549" s="17">
        <f t="shared" si="62"/>
        <v>2.5147522696849398</v>
      </c>
      <c r="AK549" s="18">
        <f t="shared" si="63"/>
        <v>16.768808704547567</v>
      </c>
      <c r="AM549" s="17">
        <f t="shared" si="69"/>
        <v>0.92914905447600771</v>
      </c>
      <c r="AN549" s="18">
        <f t="shared" si="70"/>
        <v>8.5251691417386475</v>
      </c>
      <c r="AP549" s="111">
        <f t="shared" si="64"/>
        <v>45147</v>
      </c>
      <c r="AQ549" s="112">
        <f t="shared" si="65"/>
        <v>-1.5856032152089321</v>
      </c>
      <c r="AR549" s="113">
        <f t="shared" si="66"/>
        <v>-3317.202873801898</v>
      </c>
    </row>
    <row r="550" spans="2:44" x14ac:dyDescent="0.25">
      <c r="B550" s="103">
        <f t="shared" si="71"/>
        <v>45143</v>
      </c>
      <c r="AB550" s="4">
        <f t="shared" si="72"/>
        <v>5.3917233915094201E-4</v>
      </c>
      <c r="AC550" s="4">
        <f t="shared" si="68"/>
        <v>7.5399474700277381E-3</v>
      </c>
      <c r="AF550" s="129">
        <f t="shared" si="73"/>
        <v>0.92998045863890966</v>
      </c>
      <c r="AG550" s="130">
        <f t="shared" si="67"/>
        <v>17.807614412996024</v>
      </c>
      <c r="AJ550" s="17">
        <f t="shared" si="62"/>
        <v>2.4856166114893727</v>
      </c>
      <c r="AK550" s="18">
        <f t="shared" si="63"/>
        <v>16.724481751147795</v>
      </c>
      <c r="AM550" s="17">
        <f t="shared" si="69"/>
        <v>0.9183840301870192</v>
      </c>
      <c r="AN550" s="18">
        <f t="shared" si="70"/>
        <v>8.5045419814924852</v>
      </c>
      <c r="AP550" s="111">
        <f t="shared" si="64"/>
        <v>45148</v>
      </c>
      <c r="AQ550" s="112">
        <f t="shared" si="65"/>
        <v>-1.5672325813023535</v>
      </c>
      <c r="AR550" s="113">
        <f t="shared" si="66"/>
        <v>-3318.7701063832005</v>
      </c>
    </row>
    <row r="551" spans="2:44" x14ac:dyDescent="0.25">
      <c r="B551" s="103">
        <f t="shared" si="71"/>
        <v>45144</v>
      </c>
      <c r="AB551" s="4">
        <f t="shared" si="72"/>
        <v>5.3343511994450395E-4</v>
      </c>
      <c r="AC551" s="4">
        <f t="shared" si="68"/>
        <v>7.5248338492221317E-3</v>
      </c>
      <c r="AF551" s="129">
        <f t="shared" si="73"/>
        <v>0.919205801787778</v>
      </c>
      <c r="AG551" s="130">
        <f t="shared" si="67"/>
        <v>17.771368375946292</v>
      </c>
      <c r="AJ551" s="17">
        <f t="shared" si="62"/>
        <v>2.4568185159987794</v>
      </c>
      <c r="AK551" s="18">
        <f t="shared" si="63"/>
        <v>16.68038852913968</v>
      </c>
      <c r="AM551" s="17">
        <f t="shared" si="69"/>
        <v>0.90774372834959483</v>
      </c>
      <c r="AN551" s="18">
        <f t="shared" si="70"/>
        <v>8.4840143976286253</v>
      </c>
      <c r="AP551" s="111">
        <f t="shared" si="64"/>
        <v>45149</v>
      </c>
      <c r="AQ551" s="112">
        <f t="shared" si="65"/>
        <v>-1.5490747876491846</v>
      </c>
      <c r="AR551" s="113">
        <f t="shared" si="66"/>
        <v>-3320.3191811708498</v>
      </c>
    </row>
    <row r="552" spans="2:44" x14ac:dyDescent="0.25">
      <c r="B552" s="103">
        <f t="shared" si="71"/>
        <v>45145</v>
      </c>
      <c r="AB552" s="4">
        <f t="shared" si="72"/>
        <v>5.2775894927826832E-4</v>
      </c>
      <c r="AC552" s="4">
        <f t="shared" si="68"/>
        <v>7.5097806968974839E-3</v>
      </c>
      <c r="AF552" s="129">
        <f t="shared" si="73"/>
        <v>0.90855597899007312</v>
      </c>
      <c r="AG552" s="130">
        <f t="shared" si="67"/>
        <v>17.735269591247636</v>
      </c>
      <c r="AJ552" s="17">
        <f t="shared" si="62"/>
        <v>2.4283540722467718</v>
      </c>
      <c r="AK552" s="18">
        <f t="shared" si="63"/>
        <v>16.636527194722515</v>
      </c>
      <c r="AM552" s="17">
        <f t="shared" si="69"/>
        <v>0.89722670394238468</v>
      </c>
      <c r="AN552" s="18">
        <f t="shared" si="70"/>
        <v>8.4635856708347408</v>
      </c>
      <c r="AP552" s="111">
        <f t="shared" si="64"/>
        <v>45150</v>
      </c>
      <c r="AQ552" s="112">
        <f t="shared" si="65"/>
        <v>-1.5311273683043871</v>
      </c>
      <c r="AR552" s="113">
        <f t="shared" si="66"/>
        <v>-3321.850308539154</v>
      </c>
    </row>
    <row r="553" spans="2:44" x14ac:dyDescent="0.25">
      <c r="B553" s="103">
        <f t="shared" si="71"/>
        <v>45146</v>
      </c>
      <c r="AB553" s="4">
        <f t="shared" si="72"/>
        <v>5.2214317754758805E-4</v>
      </c>
      <c r="AC553" s="4">
        <f t="shared" si="68"/>
        <v>7.4947876508834124E-3</v>
      </c>
      <c r="AF553" s="129">
        <f t="shared" si="73"/>
        <v>0.89802954393143886</v>
      </c>
      <c r="AG553" s="130">
        <f t="shared" si="67"/>
        <v>17.699317163382883</v>
      </c>
      <c r="AJ553" s="17">
        <f t="shared" si="62"/>
        <v>2.4002194145790168</v>
      </c>
      <c r="AK553" s="18">
        <f t="shared" si="63"/>
        <v>16.592895923437929</v>
      </c>
      <c r="AM553" s="17">
        <f t="shared" si="69"/>
        <v>0.88683152868590764</v>
      </c>
      <c r="AN553" s="18">
        <f t="shared" si="70"/>
        <v>8.443255088710016</v>
      </c>
      <c r="AP553" s="111">
        <f t="shared" si="64"/>
        <v>45151</v>
      </c>
      <c r="AQ553" s="112">
        <f t="shared" si="65"/>
        <v>-1.5133878858931091</v>
      </c>
      <c r="AR553" s="113">
        <f t="shared" si="66"/>
        <v>-3323.3636964250472</v>
      </c>
    </row>
    <row r="554" spans="2:44" x14ac:dyDescent="0.25">
      <c r="B554" s="103">
        <f t="shared" si="71"/>
        <v>45147</v>
      </c>
      <c r="AB554" s="4">
        <f t="shared" si="72"/>
        <v>5.1658716206012074E-4</v>
      </c>
      <c r="AC554" s="4">
        <f t="shared" si="68"/>
        <v>7.4798543518960177E-3</v>
      </c>
      <c r="AF554" s="129">
        <f t="shared" si="73"/>
        <v>0.88762506705436461</v>
      </c>
      <c r="AG554" s="130">
        <f t="shared" si="67"/>
        <v>17.663510204081632</v>
      </c>
      <c r="AJ554" s="17">
        <f t="shared" si="62"/>
        <v>2.3724107221282495</v>
      </c>
      <c r="AK554" s="18">
        <f t="shared" si="63"/>
        <v>16.549492909916935</v>
      </c>
      <c r="AM554" s="17">
        <f t="shared" si="69"/>
        <v>0.87655679084857707</v>
      </c>
      <c r="AN554" s="18">
        <f t="shared" si="70"/>
        <v>8.4230219456823328</v>
      </c>
      <c r="AP554" s="111">
        <f t="shared" si="64"/>
        <v>45152</v>
      </c>
      <c r="AQ554" s="112">
        <f t="shared" si="65"/>
        <v>-1.4958539312796724</v>
      </c>
      <c r="AR554" s="113">
        <f t="shared" si="66"/>
        <v>-3324.859550356327</v>
      </c>
    </row>
    <row r="555" spans="2:44" x14ac:dyDescent="0.25">
      <c r="B555" s="103">
        <f t="shared" si="71"/>
        <v>45148</v>
      </c>
      <c r="AB555" s="4">
        <f t="shared" si="72"/>
        <v>5.1109026696227907E-4</v>
      </c>
      <c r="AC555" s="4">
        <f t="shared" si="68"/>
        <v>7.464980443509189E-3</v>
      </c>
      <c r="AF555" s="129">
        <f t="shared" si="73"/>
        <v>0.87734113536404623</v>
      </c>
      <c r="AG555" s="130">
        <f t="shared" si="67"/>
        <v>17.627847832247095</v>
      </c>
      <c r="AJ555" s="17">
        <f t="shared" si="62"/>
        <v>2.3449242182953753</v>
      </c>
      <c r="AK555" s="18">
        <f t="shared" si="63"/>
        <v>16.506316367630902</v>
      </c>
      <c r="AM555" s="17">
        <f t="shared" si="69"/>
        <v>0.8664010950549843</v>
      </c>
      <c r="AN555" s="18">
        <f t="shared" si="70"/>
        <v>8.4028855429266436</v>
      </c>
      <c r="AP555" s="111">
        <f t="shared" si="64"/>
        <v>45153</v>
      </c>
      <c r="AQ555" s="112">
        <f t="shared" si="65"/>
        <v>-1.478523123240391</v>
      </c>
      <c r="AR555" s="113">
        <f t="shared" si="66"/>
        <v>-3326.3380734795674</v>
      </c>
    </row>
    <row r="556" spans="2:44" x14ac:dyDescent="0.25">
      <c r="B556" s="103">
        <f t="shared" si="71"/>
        <v>45149</v>
      </c>
      <c r="AB556" s="4">
        <f t="shared" si="72"/>
        <v>5.0565186316645918E-4</v>
      </c>
      <c r="AC556" s="4">
        <f t="shared" si="68"/>
        <v>7.450165572126243E-3</v>
      </c>
      <c r="AF556" s="129">
        <f t="shared" si="73"/>
        <v>0.86717635223648992</v>
      </c>
      <c r="AG556" s="130">
        <f t="shared" si="67"/>
        <v>17.59232917388384</v>
      </c>
      <c r="AJ556" s="17">
        <f t="shared" si="62"/>
        <v>2.3177561702365814</v>
      </c>
      <c r="AK556" s="18">
        <f t="shared" si="63"/>
        <v>16.463364528646427</v>
      </c>
      <c r="AM556" s="17">
        <f t="shared" si="69"/>
        <v>0.85636306209639423</v>
      </c>
      <c r="AN556" s="18">
        <f t="shared" si="70"/>
        <v>8.3828451882845183</v>
      </c>
      <c r="AP556" s="111">
        <f t="shared" si="64"/>
        <v>45154</v>
      </c>
      <c r="AQ556" s="112">
        <f t="shared" si="65"/>
        <v>-1.4613931081401872</v>
      </c>
      <c r="AR556" s="113">
        <f t="shared" si="66"/>
        <v>-3327.7994665877077</v>
      </c>
    </row>
    <row r="557" spans="2:44" x14ac:dyDescent="0.25">
      <c r="B557" s="103">
        <f t="shared" si="71"/>
        <v>45150</v>
      </c>
      <c r="AB557" s="4">
        <f t="shared" si="72"/>
        <v>5.0027132827904603E-4</v>
      </c>
      <c r="AC557" s="4">
        <f t="shared" si="68"/>
        <v>7.4354093869519033E-3</v>
      </c>
      <c r="AF557" s="129">
        <f t="shared" si="73"/>
        <v>0.8571293372288421</v>
      </c>
      <c r="AG557" s="130">
        <f t="shared" si="67"/>
        <v>17.556953362026384</v>
      </c>
      <c r="AJ557" s="17">
        <f t="shared" si="62"/>
        <v>2.2909028883563991</v>
      </c>
      <c r="AK557" s="18">
        <f t="shared" si="63"/>
        <v>16.420635643384024</v>
      </c>
      <c r="AM557" s="17">
        <f t="shared" si="69"/>
        <v>0.84644132874344036</v>
      </c>
      <c r="AN557" s="18">
        <f t="shared" si="70"/>
        <v>8.3629001961848299</v>
      </c>
      <c r="AP557" s="111">
        <f t="shared" si="64"/>
        <v>45155</v>
      </c>
      <c r="AQ557" s="112">
        <f t="shared" si="65"/>
        <v>-1.4444615596129586</v>
      </c>
      <c r="AR557" s="113">
        <f t="shared" si="66"/>
        <v>-3329.2439281473207</v>
      </c>
    </row>
    <row r="558" spans="2:44" x14ac:dyDescent="0.25">
      <c r="B558" s="103">
        <f t="shared" si="71"/>
        <v>45151</v>
      </c>
      <c r="AB558" s="4">
        <f t="shared" si="72"/>
        <v>4.9494804652918409E-4</v>
      </c>
      <c r="AC558" s="4">
        <f t="shared" si="68"/>
        <v>7.4207115399646147E-3</v>
      </c>
      <c r="AF558" s="129">
        <f t="shared" si="73"/>
        <v>0.84719872589191669</v>
      </c>
      <c r="AG558" s="130">
        <f t="shared" si="67"/>
        <v>17.521719536668659</v>
      </c>
      <c r="AJ558" s="17">
        <f t="shared" si="62"/>
        <v>2.2643607258066258</v>
      </c>
      <c r="AK558" s="18">
        <f t="shared" si="63"/>
        <v>16.378127980380576</v>
      </c>
      <c r="AM558" s="17">
        <f t="shared" si="69"/>
        <v>0.83663454756099009</v>
      </c>
      <c r="AN558" s="18">
        <f t="shared" si="70"/>
        <v>8.3430498875655861</v>
      </c>
      <c r="AP558" s="111">
        <f t="shared" si="64"/>
        <v>45156</v>
      </c>
      <c r="AQ558" s="112">
        <f t="shared" si="65"/>
        <v>-1.4277261782456359</v>
      </c>
      <c r="AR558" s="113">
        <f t="shared" si="66"/>
        <v>-3330.6716543255666</v>
      </c>
    </row>
    <row r="559" spans="2:44" x14ac:dyDescent="0.25">
      <c r="B559" s="103">
        <f t="shared" si="71"/>
        <v>45152</v>
      </c>
      <c r="AB559" s="4">
        <f t="shared" si="72"/>
        <v>4.8968140869830442E-4</v>
      </c>
      <c r="AC559" s="4">
        <f t="shared" si="68"/>
        <v>7.4060716858891807E-3</v>
      </c>
      <c r="AF559" s="129">
        <f t="shared" si="73"/>
        <v>0.83738316958489356</v>
      </c>
      <c r="AG559" s="130">
        <f t="shared" si="67"/>
        <v>17.486626844694307</v>
      </c>
      <c r="AJ559" s="17">
        <f t="shared" si="62"/>
        <v>2.2381260779910654</v>
      </c>
      <c r="AK559" s="18">
        <f t="shared" si="63"/>
        <v>16.335839826055441</v>
      </c>
      <c r="AM559" s="17">
        <f t="shared" si="69"/>
        <v>0.82694138672515416</v>
      </c>
      <c r="AN559" s="18">
        <f t="shared" si="70"/>
        <v>8.323293589796851</v>
      </c>
      <c r="AP559" s="111">
        <f t="shared" si="64"/>
        <v>45157</v>
      </c>
      <c r="AQ559" s="112">
        <f t="shared" si="65"/>
        <v>-1.4111846912659112</v>
      </c>
      <c r="AR559" s="113">
        <f t="shared" si="66"/>
        <v>-3332.0828390168326</v>
      </c>
    </row>
    <row r="560" spans="2:44" x14ac:dyDescent="0.25">
      <c r="B560" s="103">
        <f t="shared" si="71"/>
        <v>45153</v>
      </c>
      <c r="AB560" s="4">
        <f t="shared" si="72"/>
        <v>4.8447081205040573E-4</v>
      </c>
      <c r="AC560" s="4">
        <f t="shared" si="68"/>
        <v>7.3914894821697262E-3</v>
      </c>
      <c r="AF560" s="129">
        <f t="shared" si="73"/>
        <v>0.82768133529216514</v>
      </c>
      <c r="AG560" s="130">
        <f t="shared" si="67"/>
        <v>17.451674439807832</v>
      </c>
      <c r="AJ560" s="17">
        <f t="shared" si="62"/>
        <v>2.2121953820759952</v>
      </c>
      <c r="AK560" s="18">
        <f t="shared" si="63"/>
        <v>16.293769484480187</v>
      </c>
      <c r="AM560" s="17">
        <f t="shared" si="69"/>
        <v>0.81736052984241681</v>
      </c>
      <c r="AN560" s="18">
        <f t="shared" si="70"/>
        <v>8.3036306366047725</v>
      </c>
      <c r="AP560" s="111">
        <f t="shared" si="64"/>
        <v>45158</v>
      </c>
      <c r="AQ560" s="112">
        <f t="shared" si="65"/>
        <v>-1.3948348522335783</v>
      </c>
      <c r="AR560" s="113">
        <f t="shared" si="66"/>
        <v>-3333.4776738690662</v>
      </c>
    </row>
    <row r="561" spans="2:45" x14ac:dyDescent="0.25">
      <c r="B561" s="103">
        <f t="shared" si="71"/>
        <v>45154</v>
      </c>
      <c r="AB561" s="4">
        <f t="shared" si="72"/>
        <v>4.7931566026307318E-4</v>
      </c>
      <c r="AC561" s="4">
        <f t="shared" si="68"/>
        <v>7.3769645889429801E-3</v>
      </c>
      <c r="AF561" s="129">
        <f t="shared" si="73"/>
        <v>0.8180919054423047</v>
      </c>
      <c r="AG561" s="130">
        <f t="shared" si="67"/>
        <v>17.416861482466576</v>
      </c>
      <c r="AJ561" s="17">
        <f t="shared" si="62"/>
        <v>2.1865651165063169</v>
      </c>
      <c r="AK561" s="18">
        <f t="shared" si="63"/>
        <v>16.251915277151866</v>
      </c>
      <c r="AM561" s="17">
        <f t="shared" si="69"/>
        <v>0.80789067577085849</v>
      </c>
      <c r="AN561" s="18">
        <f t="shared" si="70"/>
        <v>8.2840603679966911</v>
      </c>
      <c r="AP561" s="111">
        <f t="shared" si="64"/>
        <v>45159</v>
      </c>
      <c r="AQ561" s="112">
        <f t="shared" si="65"/>
        <v>-1.3786744407354585</v>
      </c>
      <c r="AR561" s="113">
        <f t="shared" si="66"/>
        <v>-3334.8563483098014</v>
      </c>
    </row>
    <row r="562" spans="2:45" x14ac:dyDescent="0.25">
      <c r="B562" s="103">
        <f t="shared" si="71"/>
        <v>45155</v>
      </c>
      <c r="AB562" s="4">
        <f t="shared" si="72"/>
        <v>4.7421536335923295E-4</v>
      </c>
      <c r="AC562" s="4">
        <f t="shared" si="68"/>
        <v>7.3624966690118707E-3</v>
      </c>
      <c r="AF562" s="129">
        <f t="shared" si="73"/>
        <v>0.80861357772912879</v>
      </c>
      <c r="AG562" s="130">
        <f t="shared" si="67"/>
        <v>17.382187139813485</v>
      </c>
      <c r="AJ562" s="17">
        <f t="shared" si="62"/>
        <v>2.1612318005272999</v>
      </c>
      <c r="AK562" s="18">
        <f t="shared" si="63"/>
        <v>16.210275542769811</v>
      </c>
      <c r="AM562" s="17">
        <f t="shared" si="69"/>
        <v>0.79853053844345723</v>
      </c>
      <c r="AN562" s="18">
        <f t="shared" si="70"/>
        <v>8.2645821301872768</v>
      </c>
      <c r="AP562" s="111">
        <f t="shared" si="64"/>
        <v>45160</v>
      </c>
      <c r="AQ562" s="112">
        <f t="shared" si="65"/>
        <v>-1.3627012620838426</v>
      </c>
      <c r="AR562" s="113">
        <f t="shared" si="66"/>
        <v>-3336.2190495718851</v>
      </c>
    </row>
    <row r="563" spans="2:45" x14ac:dyDescent="0.25">
      <c r="B563" s="103">
        <f t="shared" si="71"/>
        <v>45156</v>
      </c>
      <c r="AB563" s="4">
        <f t="shared" si="72"/>
        <v>4.691693376396328E-4</v>
      </c>
      <c r="AC563" s="4">
        <f t="shared" si="68"/>
        <v>7.3480853878194301E-3</v>
      </c>
      <c r="AF563" s="129">
        <f t="shared" si="73"/>
        <v>0.79924506493483993</v>
      </c>
      <c r="AG563" s="130">
        <f t="shared" si="67"/>
        <v>17.347650585610708</v>
      </c>
      <c r="AJ563" s="17">
        <f t="shared" si="62"/>
        <v>2.1361919937118796</v>
      </c>
      <c r="AK563" s="18">
        <f t="shared" si="63"/>
        <v>16.168848637015781</v>
      </c>
      <c r="AM563" s="17">
        <f t="shared" si="69"/>
        <v>0.7892788466934284</v>
      </c>
      <c r="AN563" s="18">
        <f t="shared" si="70"/>
        <v>8.2451952755257398</v>
      </c>
      <c r="AP563" s="111">
        <f t="shared" si="64"/>
        <v>45161</v>
      </c>
      <c r="AQ563" s="112">
        <f t="shared" si="65"/>
        <v>-1.3469131470184512</v>
      </c>
      <c r="AR563" s="113">
        <f t="shared" si="66"/>
        <v>-3337.5659627189034</v>
      </c>
    </row>
    <row r="564" spans="2:45" x14ac:dyDescent="0.25">
      <c r="B564" s="103">
        <f t="shared" si="71"/>
        <v>45157</v>
      </c>
      <c r="AB564" s="4">
        <f t="shared" si="72"/>
        <v>4.6417700561604189E-4</v>
      </c>
      <c r="AC564" s="4">
        <f t="shared" si="68"/>
        <v>7.3337304134230112E-3</v>
      </c>
      <c r="AF564" s="129">
        <f t="shared" si="73"/>
        <v>0.7899850947552115</v>
      </c>
      <c r="AG564" s="130">
        <f t="shared" si="67"/>
        <v>17.313251000173942</v>
      </c>
      <c r="AJ564" s="17">
        <f t="shared" si="62"/>
        <v>2.1114422954934171</v>
      </c>
      <c r="AK564" s="18">
        <f t="shared" si="63"/>
        <v>16.127632932337551</v>
      </c>
      <c r="AM564" s="17">
        <f t="shared" si="69"/>
        <v>0.78013434408159377</v>
      </c>
      <c r="AN564" s="18">
        <f t="shared" si="70"/>
        <v>8.2258991624240423</v>
      </c>
      <c r="AP564" s="111">
        <f t="shared" si="64"/>
        <v>45162</v>
      </c>
      <c r="AQ564" s="112">
        <f t="shared" si="65"/>
        <v>-1.3313079514118233</v>
      </c>
      <c r="AR564" s="113">
        <f t="shared" si="66"/>
        <v>-3338.8972706703153</v>
      </c>
    </row>
    <row r="565" spans="2:45" x14ac:dyDescent="0.25">
      <c r="B565" s="103">
        <f t="shared" si="71"/>
        <v>45158</v>
      </c>
      <c r="AB565" s="4">
        <f t="shared" si="72"/>
        <v>4.5923779594515823E-4</v>
      </c>
      <c r="AC565" s="4">
        <f t="shared" si="68"/>
        <v>7.3194314164687939E-3</v>
      </c>
      <c r="AF565" s="129">
        <f t="shared" si="73"/>
        <v>0.78083240962680178</v>
      </c>
      <c r="AG565" s="130">
        <f t="shared" si="67"/>
        <v>17.278987570307613</v>
      </c>
      <c r="AJ565" s="17">
        <f t="shared" ref="AJ565:AJ622" si="74">$AJ$242*EXP(-$AK$8*(B565-$B$242))</f>
        <v>2.086979344703888</v>
      </c>
      <c r="AK565" s="18">
        <f t="shared" ref="AK565:AK622" si="75">$AK$242/(1+$AK$19*(B565-$B$242))</f>
        <v>16.086626817735745</v>
      </c>
      <c r="AM565" s="17">
        <f t="shared" si="69"/>
        <v>0.7710957887257488</v>
      </c>
      <c r="AN565" s="18">
        <f t="shared" si="70"/>
        <v>8.2066931552861178</v>
      </c>
      <c r="AP565" s="111">
        <f t="shared" si="64"/>
        <v>45163</v>
      </c>
      <c r="AQ565" s="112">
        <f t="shared" si="65"/>
        <v>-1.3158835559781392</v>
      </c>
      <c r="AR565" s="113">
        <f t="shared" si="66"/>
        <v>-3340.2131542262932</v>
      </c>
    </row>
    <row r="566" spans="2:45" x14ac:dyDescent="0.25">
      <c r="B566" s="103">
        <f t="shared" si="71"/>
        <v>45159</v>
      </c>
      <c r="AB566" s="4">
        <f t="shared" si="72"/>
        <v>4.5435114336322518E-4</v>
      </c>
      <c r="AC566" s="4">
        <f t="shared" si="68"/>
        <v>7.3051880701666023E-3</v>
      </c>
      <c r="AF566" s="129">
        <f t="shared" si="73"/>
        <v>0.77178576655616737</v>
      </c>
      <c r="AG566" s="130">
        <f t="shared" si="67"/>
        <v>17.244859489240788</v>
      </c>
      <c r="AJ566" s="17">
        <f t="shared" si="74"/>
        <v>2.0627998191174108</v>
      </c>
      <c r="AK566" s="18">
        <f t="shared" si="75"/>
        <v>16.045828698553944</v>
      </c>
      <c r="AM566" s="17">
        <f t="shared" si="69"/>
        <v>0.76216195313200696</v>
      </c>
      <c r="AN566" s="18">
        <f t="shared" si="70"/>
        <v>8.187576624438087</v>
      </c>
      <c r="AP566" s="111">
        <f t="shared" si="64"/>
        <v>45164</v>
      </c>
      <c r="AQ566" s="112">
        <f t="shared" si="65"/>
        <v>-1.3006378659854039</v>
      </c>
      <c r="AR566" s="113">
        <f t="shared" si="66"/>
        <v>-3341.5137920922784</v>
      </c>
    </row>
    <row r="567" spans="2:45" x14ac:dyDescent="0.25">
      <c r="B567" s="103">
        <f t="shared" si="71"/>
        <v>45160</v>
      </c>
      <c r="AB567" s="4">
        <f t="shared" si="72"/>
        <v>4.4951648862133779E-4</v>
      </c>
      <c r="AC567" s="4">
        <f t="shared" si="68"/>
        <v>7.291000050265008E-3</v>
      </c>
      <c r="AF567" s="129">
        <f t="shared" si="73"/>
        <v>0.76284393695105823</v>
      </c>
      <c r="AG567" s="130">
        <f t="shared" si="67"/>
        <v>17.210865956563836</v>
      </c>
      <c r="AJ567" s="17">
        <f t="shared" si="74"/>
        <v>2.0389004349990651</v>
      </c>
      <c r="AK567" s="18">
        <f t="shared" si="75"/>
        <v>16.005236996271965</v>
      </c>
      <c r="AM567" s="17">
        <f t="shared" si="69"/>
        <v>0.75333162402809806</v>
      </c>
      <c r="AN567" s="18">
        <f t="shared" si="70"/>
        <v>8.1685489460594436</v>
      </c>
      <c r="AP567" s="111">
        <f t="shared" si="64"/>
        <v>45165</v>
      </c>
      <c r="AQ567" s="112">
        <f t="shared" si="65"/>
        <v>-1.2855688109709671</v>
      </c>
      <c r="AR567" s="113">
        <f t="shared" si="66"/>
        <v>-3342.7993609032492</v>
      </c>
    </row>
    <row r="568" spans="2:45" x14ac:dyDescent="0.25">
      <c r="B568" s="103">
        <f t="shared" si="71"/>
        <v>45161</v>
      </c>
      <c r="AB568" s="4">
        <f t="shared" si="72"/>
        <v>4.4473327842144112E-4</v>
      </c>
      <c r="AC568" s="4">
        <f t="shared" si="68"/>
        <v>7.2768670350267213E-3</v>
      </c>
      <c r="AF568" s="129">
        <f t="shared" si="73"/>
        <v>0.75400570645356635</v>
      </c>
      <c r="AG568" s="130">
        <f t="shared" si="67"/>
        <v>17.177006178165875</v>
      </c>
      <c r="AJ568" s="17">
        <f t="shared" si="74"/>
        <v>2.0152779466589443</v>
      </c>
      <c r="AK568" s="18">
        <f t="shared" si="75"/>
        <v>15.964850148302268</v>
      </c>
      <c r="AM568" s="17">
        <f t="shared" si="69"/>
        <v>0.74460360219859911</v>
      </c>
      <c r="AN568" s="18">
        <f t="shared" si="70"/>
        <v>8.1496095021151955</v>
      </c>
      <c r="AP568" s="111">
        <f t="shared" si="64"/>
        <v>45166</v>
      </c>
      <c r="AQ568" s="112">
        <f t="shared" si="65"/>
        <v>-1.2706743444603452</v>
      </c>
      <c r="AR568" s="113">
        <f t="shared" si="66"/>
        <v>-3344.0700352477097</v>
      </c>
    </row>
    <row r="569" spans="2:45" x14ac:dyDescent="0.25">
      <c r="B569" s="103">
        <f t="shared" si="71"/>
        <v>45162</v>
      </c>
      <c r="AB569" s="4">
        <f t="shared" si="72"/>
        <v>4.4000096535300838E-4</v>
      </c>
      <c r="AC569" s="4">
        <f t="shared" si="68"/>
        <v>7.2627887052042735E-3</v>
      </c>
      <c r="AF569" s="129">
        <f t="shared" si="73"/>
        <v>0.74526987477520834</v>
      </c>
      <c r="AG569" s="130">
        <f t="shared" si="67"/>
        <v>17.143279366172923</v>
      </c>
      <c r="AJ569" s="17">
        <f t="shared" si="74"/>
        <v>1.9919291460113659</v>
      </c>
      <c r="AK569" s="18">
        <f t="shared" si="75"/>
        <v>15.924666607789453</v>
      </c>
      <c r="AM569" s="17">
        <f t="shared" si="69"/>
        <v>0.73597670232207002</v>
      </c>
      <c r="AN569" s="18">
        <f t="shared" si="70"/>
        <v>8.1307576802889479</v>
      </c>
      <c r="AP569" s="111">
        <f t="shared" si="64"/>
        <v>45167</v>
      </c>
      <c r="AQ569" s="112">
        <f t="shared" si="65"/>
        <v>-1.2559524436892959</v>
      </c>
      <c r="AR569" s="113">
        <f t="shared" si="66"/>
        <v>-3345.325987691399</v>
      </c>
    </row>
    <row r="570" spans="2:45" x14ac:dyDescent="0.25">
      <c r="B570" s="103">
        <f t="shared" si="71"/>
        <v>45163</v>
      </c>
      <c r="AB570" s="4">
        <f t="shared" si="72"/>
        <v>4.3531900783039175E-4</v>
      </c>
      <c r="AC570" s="4">
        <f t="shared" si="68"/>
        <v>7.2487647440159803E-3</v>
      </c>
      <c r="AF570" s="129">
        <f t="shared" si="73"/>
        <v>0.73663525553391662</v>
      </c>
      <c r="AG570" s="130">
        <f t="shared" si="67"/>
        <v>17.109684738886788</v>
      </c>
      <c r="AJ570" s="17">
        <f t="shared" si="74"/>
        <v>1.9688508621391962</v>
      </c>
      <c r="AK570" s="18">
        <f t="shared" si="75"/>
        <v>15.884684843412764</v>
      </c>
      <c r="AM570" s="17">
        <f t="shared" si="69"/>
        <v>0.72744975281008373</v>
      </c>
      <c r="AN570" s="18">
        <f t="shared" si="70"/>
        <v>8.1119928739169147</v>
      </c>
      <c r="AP570" s="111">
        <f t="shared" si="64"/>
        <v>45168</v>
      </c>
      <c r="AQ570" s="112">
        <f t="shared" si="65"/>
        <v>-1.2414011093291126</v>
      </c>
      <c r="AR570" s="113">
        <f t="shared" si="66"/>
        <v>-3346.5673888007282</v>
      </c>
    </row>
    <row r="571" spans="2:45" x14ac:dyDescent="0.25">
      <c r="B571" s="103">
        <f t="shared" si="71"/>
        <v>45164</v>
      </c>
      <c r="AB571" s="4">
        <f t="shared" si="72"/>
        <v>4.3068687003084316E-4</v>
      </c>
      <c r="AC571" s="4">
        <f t="shared" si="68"/>
        <v>7.2347948371221773E-3</v>
      </c>
      <c r="AF571" s="129">
        <f t="shared" si="73"/>
        <v>0.72810067609292495</v>
      </c>
      <c r="AG571" s="130">
        <f t="shared" si="67"/>
        <v>17.076221520724676</v>
      </c>
      <c r="AJ571" s="17">
        <f t="shared" si="74"/>
        <v>1.9460399608632142</v>
      </c>
      <c r="AK571" s="18">
        <f t="shared" si="75"/>
        <v>15.844903339191562</v>
      </c>
      <c r="AM571" s="17">
        <f t="shared" si="69"/>
        <v>0.71902159564811419</v>
      </c>
      <c r="AN571" s="18">
        <f t="shared" si="70"/>
        <v>8.0933144819228424</v>
      </c>
      <c r="AP571" s="111">
        <f t="shared" si="64"/>
        <v>45169</v>
      </c>
      <c r="AQ571" s="112">
        <f t="shared" si="65"/>
        <v>-1.2270183652151001</v>
      </c>
      <c r="AR571" s="112">
        <f t="shared" si="66"/>
        <v>-3347.7944071659431</v>
      </c>
      <c r="AS571" s="110">
        <f>AVERAGE(AQ541:AQ571)</f>
        <v>-1.4693446104156991</v>
      </c>
    </row>
    <row r="572" spans="2:45" x14ac:dyDescent="0.25">
      <c r="B572" s="103">
        <f t="shared" si="71"/>
        <v>45165</v>
      </c>
      <c r="AB572" s="4">
        <f t="shared" si="72"/>
        <v>4.2610402183319125E-4</v>
      </c>
      <c r="AC572" s="4">
        <f t="shared" si="68"/>
        <v>7.2208786726017382E-3</v>
      </c>
      <c r="AF572" s="129">
        <f t="shared" si="73"/>
        <v>0.71966497740151369</v>
      </c>
      <c r="AG572" s="130">
        <f t="shared" si="67"/>
        <v>17.042888942159511</v>
      </c>
      <c r="AJ572" s="17">
        <f t="shared" si="74"/>
        <v>1.9234933443164763</v>
      </c>
      <c r="AK572" s="18">
        <f t="shared" si="75"/>
        <v>15.805320594293727</v>
      </c>
      <c r="AM572" s="17">
        <f t="shared" si="69"/>
        <v>0.71069108623827126</v>
      </c>
      <c r="AN572" s="18">
        <f t="shared" si="70"/>
        <v>8.074721908753828</v>
      </c>
      <c r="AP572" s="111"/>
      <c r="AQ572" s="112"/>
      <c r="AR572" s="113"/>
    </row>
    <row r="573" spans="2:45" x14ac:dyDescent="0.25">
      <c r="B573" s="103">
        <f t="shared" si="71"/>
        <v>45166</v>
      </c>
      <c r="Y573" s="114"/>
      <c r="Z573" s="115"/>
      <c r="AA573" s="115"/>
      <c r="AB573" s="115"/>
      <c r="AC573" s="115"/>
      <c r="AD573" s="115"/>
      <c r="AE573" s="115"/>
      <c r="AF573" s="124"/>
      <c r="AG573" s="115"/>
      <c r="AH573" s="115"/>
      <c r="AI573" s="115"/>
      <c r="AJ573" s="17">
        <f t="shared" si="74"/>
        <v>1.9012079505236024</v>
      </c>
      <c r="AK573" s="18">
        <f t="shared" si="75"/>
        <v>15.765935122846898</v>
      </c>
    </row>
    <row r="574" spans="2:45" x14ac:dyDescent="0.25">
      <c r="B574" s="103">
        <f t="shared" si="71"/>
        <v>45167</v>
      </c>
      <c r="Y574" s="114"/>
      <c r="Z574" s="115"/>
      <c r="AA574" s="115"/>
      <c r="AB574" s="115"/>
      <c r="AC574" s="115"/>
      <c r="AD574" s="115"/>
      <c r="AE574" s="115"/>
      <c r="AF574" s="124"/>
      <c r="AG574" s="115"/>
      <c r="AH574" s="115"/>
      <c r="AI574" s="115"/>
      <c r="AJ574" s="17">
        <f t="shared" si="74"/>
        <v>1.8791807529849407</v>
      </c>
      <c r="AK574" s="18">
        <f t="shared" si="75"/>
        <v>15.726745453752558</v>
      </c>
      <c r="AR574" s="4">
        <f>AR571/10^6</f>
        <v>-3.3477944071659432E-3</v>
      </c>
    </row>
    <row r="575" spans="2:45" x14ac:dyDescent="0.25">
      <c r="B575" s="103">
        <f t="shared" si="71"/>
        <v>45168</v>
      </c>
      <c r="Y575" s="114"/>
      <c r="Z575" s="115"/>
      <c r="AA575" s="115"/>
      <c r="AB575" s="115"/>
      <c r="AC575" s="115"/>
      <c r="AD575" s="115"/>
      <c r="AE575" s="115"/>
      <c r="AF575" s="124"/>
      <c r="AG575" s="115"/>
      <c r="AH575" s="115"/>
      <c r="AI575" s="115"/>
      <c r="AJ575" s="17">
        <f t="shared" si="74"/>
        <v>1.857408760265548</v>
      </c>
      <c r="AK575" s="18">
        <f t="shared" si="75"/>
        <v>15.687750130502868</v>
      </c>
    </row>
    <row r="576" spans="2:45" x14ac:dyDescent="0.25">
      <c r="B576" s="103">
        <f t="shared" si="71"/>
        <v>45169</v>
      </c>
      <c r="Y576" s="114"/>
      <c r="Z576" s="115"/>
      <c r="AA576" s="115"/>
      <c r="AB576" s="115"/>
      <c r="AC576" s="115"/>
      <c r="AD576" s="115"/>
      <c r="AE576" s="115"/>
      <c r="AF576" s="124"/>
      <c r="AG576" s="115"/>
      <c r="AH576" s="115"/>
      <c r="AI576" s="115"/>
      <c r="AJ576" s="17">
        <f t="shared" si="74"/>
        <v>1.8358890155889365</v>
      </c>
      <c r="AK576" s="18">
        <f t="shared" si="75"/>
        <v>15.648947711000215</v>
      </c>
    </row>
    <row r="577" spans="2:37" x14ac:dyDescent="0.25">
      <c r="B577" s="103">
        <f t="shared" si="71"/>
        <v>45170</v>
      </c>
      <c r="Y577" s="114"/>
      <c r="Z577" s="115"/>
      <c r="AA577" s="115"/>
      <c r="AB577" s="115"/>
      <c r="AC577" s="115"/>
      <c r="AD577" s="115"/>
      <c r="AE577" s="115"/>
      <c r="AF577" s="124"/>
      <c r="AG577" s="115"/>
      <c r="AH577" s="115"/>
      <c r="AI577" s="115"/>
      <c r="AJ577" s="17">
        <f t="shared" si="74"/>
        <v>1.8146185964355239</v>
      </c>
      <c r="AK577" s="18">
        <f t="shared" si="75"/>
        <v>15.610336767379446</v>
      </c>
    </row>
    <row r="578" spans="2:37" x14ac:dyDescent="0.25">
      <c r="B578" s="118">
        <f t="shared" si="71"/>
        <v>45171</v>
      </c>
      <c r="C578" s="114"/>
      <c r="D578" s="114"/>
      <c r="E578" s="119"/>
      <c r="F578" s="114"/>
      <c r="G578" s="114"/>
      <c r="H578" s="114"/>
      <c r="I578" s="114"/>
      <c r="J578" s="114"/>
      <c r="K578" s="114"/>
      <c r="L578" s="114"/>
      <c r="M578" s="114"/>
      <c r="N578" s="114"/>
      <c r="O578" s="114"/>
      <c r="P578" s="114"/>
      <c r="Q578" s="114"/>
      <c r="R578" s="114"/>
      <c r="S578" s="114"/>
      <c r="T578" s="114"/>
      <c r="U578" s="114"/>
      <c r="V578" s="114"/>
      <c r="W578" s="114"/>
      <c r="X578" s="114"/>
      <c r="Y578" s="114"/>
      <c r="Z578" s="115"/>
      <c r="AA578" s="115"/>
      <c r="AB578" s="115"/>
      <c r="AC578" s="115"/>
      <c r="AD578" s="115"/>
      <c r="AE578" s="115"/>
      <c r="AF578" s="124"/>
      <c r="AG578" s="115"/>
      <c r="AH578" s="115"/>
      <c r="AI578" s="115"/>
      <c r="AJ578" s="17">
        <f t="shared" si="74"/>
        <v>1.7935946141457348</v>
      </c>
      <c r="AK578" s="18">
        <f t="shared" si="75"/>
        <v>15.57191588583272</v>
      </c>
    </row>
    <row r="579" spans="2:37" x14ac:dyDescent="0.25">
      <c r="B579" s="118">
        <f t="shared" si="71"/>
        <v>45172</v>
      </c>
      <c r="C579" s="114"/>
      <c r="D579" s="114"/>
      <c r="E579" s="119"/>
      <c r="F579" s="114"/>
      <c r="G579" s="114"/>
      <c r="H579" s="114"/>
      <c r="I579" s="114"/>
      <c r="J579" s="114"/>
      <c r="K579" s="114"/>
      <c r="L579" s="114"/>
      <c r="M579" s="114"/>
      <c r="N579" s="114"/>
      <c r="O579" s="114"/>
      <c r="P579" s="114"/>
      <c r="Q579" s="114"/>
      <c r="R579" s="114"/>
      <c r="S579" s="114"/>
      <c r="T579" s="114"/>
      <c r="U579" s="114"/>
      <c r="V579" s="114"/>
      <c r="W579" s="114"/>
      <c r="X579" s="114"/>
      <c r="Y579" s="114"/>
      <c r="Z579" s="115"/>
      <c r="AA579" s="115"/>
      <c r="AB579" s="115"/>
      <c r="AC579" s="115"/>
      <c r="AD579" s="115"/>
      <c r="AE579" s="115"/>
      <c r="AF579" s="124"/>
      <c r="AG579" s="115"/>
      <c r="AH579" s="115"/>
      <c r="AI579" s="115"/>
      <c r="AJ579" s="17">
        <f t="shared" si="74"/>
        <v>1.7728142135277025</v>
      </c>
      <c r="AK579" s="18">
        <f t="shared" si="75"/>
        <v>15.533683666436939</v>
      </c>
    </row>
    <row r="580" spans="2:37" x14ac:dyDescent="0.25">
      <c r="B580" s="118">
        <f t="shared" si="71"/>
        <v>45173</v>
      </c>
      <c r="C580" s="114"/>
      <c r="D580" s="114"/>
      <c r="E580" s="119"/>
      <c r="F580" s="114"/>
      <c r="G580" s="114"/>
      <c r="H580" s="114"/>
      <c r="I580" s="114"/>
      <c r="J580" s="114"/>
      <c r="K580" s="114"/>
      <c r="L580" s="114"/>
      <c r="M580" s="114"/>
      <c r="N580" s="114"/>
      <c r="O580" s="114"/>
      <c r="P580" s="114"/>
      <c r="Q580" s="114"/>
      <c r="R580" s="114"/>
      <c r="S580" s="114"/>
      <c r="T580" s="114"/>
      <c r="U580" s="114"/>
      <c r="V580" s="114"/>
      <c r="W580" s="114"/>
      <c r="X580" s="114"/>
      <c r="Y580" s="114"/>
      <c r="Z580" s="115"/>
      <c r="AA580" s="115"/>
      <c r="AB580" s="115"/>
      <c r="AC580" s="115"/>
      <c r="AD580" s="115"/>
      <c r="AE580" s="115"/>
      <c r="AF580" s="124"/>
      <c r="AG580" s="115"/>
      <c r="AH580" s="115"/>
      <c r="AI580" s="115"/>
      <c r="AJ580" s="17">
        <f t="shared" si="74"/>
        <v>1.7522745724695168</v>
      </c>
      <c r="AK580" s="18">
        <f t="shared" si="75"/>
        <v>15.495638722983712</v>
      </c>
    </row>
    <row r="581" spans="2:37" x14ac:dyDescent="0.25">
      <c r="B581" s="118">
        <f t="shared" si="71"/>
        <v>45174</v>
      </c>
      <c r="C581" s="114"/>
      <c r="D581" s="114"/>
      <c r="E581" s="119"/>
      <c r="F581" s="114"/>
      <c r="G581" s="114"/>
      <c r="H581" s="114"/>
      <c r="I581" s="114"/>
      <c r="J581" s="114"/>
      <c r="K581" s="114"/>
      <c r="L581" s="114"/>
      <c r="M581" s="114"/>
      <c r="N581" s="114"/>
      <c r="O581" s="114"/>
      <c r="P581" s="114"/>
      <c r="Q581" s="114"/>
      <c r="R581" s="114"/>
      <c r="S581" s="114"/>
      <c r="T581" s="114"/>
      <c r="U581" s="114"/>
      <c r="V581" s="114"/>
      <c r="W581" s="114"/>
      <c r="X581" s="114"/>
      <c r="Y581" s="114"/>
      <c r="Z581" s="115"/>
      <c r="AA581" s="115"/>
      <c r="AB581" s="115"/>
      <c r="AC581" s="115"/>
      <c r="AD581" s="115"/>
      <c r="AE581" s="115"/>
      <c r="AF581" s="124"/>
      <c r="AG581" s="115"/>
      <c r="AH581" s="115"/>
      <c r="AI581" s="115"/>
      <c r="AJ581" s="17">
        <f t="shared" si="74"/>
        <v>1.7319729015559637</v>
      </c>
      <c r="AK581" s="18">
        <f t="shared" si="75"/>
        <v>15.457779682811827</v>
      </c>
    </row>
    <row r="582" spans="2:37" x14ac:dyDescent="0.25">
      <c r="B582" s="118">
        <f t="shared" si="71"/>
        <v>45175</v>
      </c>
      <c r="C582" s="114"/>
      <c r="D582" s="114"/>
      <c r="E582" s="119"/>
      <c r="F582" s="114"/>
      <c r="G582" s="114"/>
      <c r="H582" s="114"/>
      <c r="I582" s="114"/>
      <c r="J582" s="114"/>
      <c r="K582" s="114"/>
      <c r="L582" s="114"/>
      <c r="M582" s="114"/>
      <c r="N582" s="114"/>
      <c r="O582" s="114"/>
      <c r="P582" s="114"/>
      <c r="Q582" s="114"/>
      <c r="R582" s="114"/>
      <c r="S582" s="114"/>
      <c r="T582" s="114"/>
      <c r="U582" s="114"/>
      <c r="V582" s="114"/>
      <c r="W582" s="114"/>
      <c r="X582" s="114"/>
      <c r="Y582" s="114"/>
      <c r="Z582" s="115"/>
      <c r="AA582" s="115"/>
      <c r="AB582" s="115"/>
      <c r="AC582" s="115"/>
      <c r="AD582" s="115"/>
      <c r="AE582" s="115"/>
      <c r="AF582" s="124"/>
      <c r="AG582" s="115"/>
      <c r="AH582" s="115"/>
      <c r="AI582" s="115"/>
      <c r="AJ582" s="17">
        <f t="shared" si="74"/>
        <v>1.7119064436897027</v>
      </c>
      <c r="AK582" s="18">
        <f t="shared" si="75"/>
        <v>15.420105186642148</v>
      </c>
    </row>
    <row r="583" spans="2:37" x14ac:dyDescent="0.25">
      <c r="B583" s="118">
        <f t="shared" si="71"/>
        <v>45176</v>
      </c>
      <c r="C583" s="114"/>
      <c r="D583" s="114"/>
      <c r="E583" s="119"/>
      <c r="F583" s="114"/>
      <c r="G583" s="114"/>
      <c r="H583" s="114"/>
      <c r="I583" s="114"/>
      <c r="J583" s="114"/>
      <c r="K583" s="114"/>
      <c r="L583" s="114"/>
      <c r="M583" s="114"/>
      <c r="N583" s="114"/>
      <c r="O583" s="114"/>
      <c r="P583" s="114"/>
      <c r="Q583" s="114"/>
      <c r="R583" s="114"/>
      <c r="S583" s="114"/>
      <c r="T583" s="114"/>
      <c r="U583" s="114"/>
      <c r="V583" s="114"/>
      <c r="W583" s="114"/>
      <c r="X583" s="114"/>
      <c r="Y583" s="114"/>
      <c r="Z583" s="115"/>
      <c r="AA583" s="115"/>
      <c r="AB583" s="115"/>
      <c r="AC583" s="115"/>
      <c r="AD583" s="115"/>
      <c r="AE583" s="115"/>
      <c r="AF583" s="124"/>
      <c r="AG583" s="115"/>
      <c r="AH583" s="115"/>
      <c r="AI583" s="115"/>
      <c r="AJ583" s="17">
        <f t="shared" si="74"/>
        <v>1.6920724737168351</v>
      </c>
      <c r="AK583" s="18">
        <f t="shared" si="75"/>
        <v>15.382613888414944</v>
      </c>
    </row>
    <row r="584" spans="2:37" x14ac:dyDescent="0.25">
      <c r="B584" s="118">
        <f t="shared" si="71"/>
        <v>45177</v>
      </c>
      <c r="C584" s="114"/>
      <c r="D584" s="114"/>
      <c r="E584" s="119"/>
      <c r="F584" s="114"/>
      <c r="G584" s="114"/>
      <c r="H584" s="114"/>
      <c r="I584" s="114"/>
      <c r="J584" s="114"/>
      <c r="K584" s="114"/>
      <c r="L584" s="114"/>
      <c r="M584" s="114"/>
      <c r="N584" s="114"/>
      <c r="O584" s="114"/>
      <c r="P584" s="114"/>
      <c r="Q584" s="114"/>
      <c r="R584" s="114"/>
      <c r="S584" s="114"/>
      <c r="T584" s="114"/>
      <c r="U584" s="114"/>
      <c r="V584" s="114"/>
      <c r="W584" s="114"/>
      <c r="X584" s="114"/>
      <c r="Y584" s="114"/>
      <c r="Z584" s="115"/>
      <c r="AA584" s="115"/>
      <c r="AB584" s="115"/>
      <c r="AC584" s="115"/>
      <c r="AD584" s="115"/>
      <c r="AE584" s="115"/>
      <c r="AF584" s="124"/>
      <c r="AG584" s="115"/>
      <c r="AH584" s="115"/>
      <c r="AI584" s="115"/>
      <c r="AJ584" s="17">
        <f t="shared" si="74"/>
        <v>1.6724682980568137</v>
      </c>
      <c r="AK584" s="18">
        <f t="shared" si="75"/>
        <v>15.345304455129567</v>
      </c>
    </row>
    <row r="585" spans="2:37" x14ac:dyDescent="0.25">
      <c r="B585" s="118">
        <f t="shared" si="71"/>
        <v>45178</v>
      </c>
      <c r="C585" s="114"/>
      <c r="D585" s="114"/>
      <c r="E585" s="119"/>
      <c r="F585" s="114"/>
      <c r="G585" s="114"/>
      <c r="H585" s="114"/>
      <c r="I585" s="114"/>
      <c r="J585" s="114"/>
      <c r="K585" s="114"/>
      <c r="L585" s="114"/>
      <c r="M585" s="114"/>
      <c r="N585" s="114"/>
      <c r="O585" s="114"/>
      <c r="P585" s="114"/>
      <c r="Q585" s="114"/>
      <c r="R585" s="114"/>
      <c r="S585" s="114"/>
      <c r="T585" s="114"/>
      <c r="U585" s="114"/>
      <c r="V585" s="114"/>
      <c r="W585" s="114"/>
      <c r="X585" s="114"/>
      <c r="Y585" s="114"/>
      <c r="Z585" s="115"/>
      <c r="AA585" s="115"/>
      <c r="AB585" s="115"/>
      <c r="AC585" s="115"/>
      <c r="AD585" s="115"/>
      <c r="AE585" s="115"/>
      <c r="AF585" s="124"/>
      <c r="AG585" s="115"/>
      <c r="AH585" s="115"/>
      <c r="AI585" s="115"/>
      <c r="AJ585" s="17">
        <f t="shared" si="74"/>
        <v>1.6530912543366347</v>
      </c>
      <c r="AK585" s="18">
        <f t="shared" si="75"/>
        <v>15.308175566686474</v>
      </c>
    </row>
    <row r="586" spans="2:37" x14ac:dyDescent="0.25">
      <c r="B586" s="118">
        <f t="shared" si="71"/>
        <v>45179</v>
      </c>
      <c r="C586" s="114"/>
      <c r="D586" s="114"/>
      <c r="E586" s="119"/>
      <c r="F586" s="114"/>
      <c r="G586" s="114"/>
      <c r="H586" s="114"/>
      <c r="I586" s="114"/>
      <c r="J586" s="114"/>
      <c r="K586" s="114"/>
      <c r="L586" s="114"/>
      <c r="M586" s="114"/>
      <c r="N586" s="114"/>
      <c r="O586" s="114"/>
      <c r="P586" s="114"/>
      <c r="Q586" s="114"/>
      <c r="R586" s="114"/>
      <c r="S586" s="114"/>
      <c r="T586" s="114"/>
      <c r="U586" s="114"/>
      <c r="V586" s="114"/>
      <c r="W586" s="114"/>
      <c r="X586" s="114"/>
      <c r="Y586" s="114"/>
      <c r="Z586" s="115"/>
      <c r="AA586" s="115"/>
      <c r="AB586" s="115"/>
      <c r="AC586" s="115"/>
      <c r="AD586" s="115"/>
      <c r="AE586" s="115"/>
      <c r="AF586" s="124"/>
      <c r="AG586" s="115"/>
      <c r="AH586" s="115"/>
      <c r="AI586" s="115"/>
      <c r="AJ586" s="17">
        <f t="shared" si="74"/>
        <v>1.6339387110292707</v>
      </c>
      <c r="AK586" s="18">
        <f t="shared" si="75"/>
        <v>15.271225915731526</v>
      </c>
    </row>
    <row r="587" spans="2:37" x14ac:dyDescent="0.25">
      <c r="B587" s="118">
        <f t="shared" si="71"/>
        <v>45180</v>
      </c>
      <c r="C587" s="114"/>
      <c r="D587" s="114"/>
      <c r="E587" s="119"/>
      <c r="F587" s="114"/>
      <c r="G587" s="114"/>
      <c r="H587" s="114"/>
      <c r="I587" s="114"/>
      <c r="J587" s="114"/>
      <c r="K587" s="114"/>
      <c r="L587" s="114"/>
      <c r="M587" s="114"/>
      <c r="N587" s="114"/>
      <c r="O587" s="114"/>
      <c r="P587" s="114"/>
      <c r="Q587" s="114"/>
      <c r="R587" s="114"/>
      <c r="S587" s="114"/>
      <c r="T587" s="114"/>
      <c r="U587" s="114"/>
      <c r="V587" s="114"/>
      <c r="W587" s="114"/>
      <c r="X587" s="114"/>
      <c r="Y587" s="114"/>
      <c r="Z587" s="115"/>
      <c r="AA587" s="115"/>
      <c r="AB587" s="115"/>
      <c r="AC587" s="115"/>
      <c r="AD587" s="115"/>
      <c r="AE587" s="115"/>
      <c r="AF587" s="124"/>
      <c r="AG587" s="115"/>
      <c r="AH587" s="115"/>
      <c r="AI587" s="115"/>
      <c r="AJ587" s="17">
        <f t="shared" si="74"/>
        <v>1.6150080670962925</v>
      </c>
      <c r="AK587" s="18">
        <f t="shared" si="75"/>
        <v>15.234454207502534</v>
      </c>
    </row>
    <row r="588" spans="2:37" x14ac:dyDescent="0.25">
      <c r="B588" s="118">
        <f t="shared" si="71"/>
        <v>45181</v>
      </c>
      <c r="C588" s="114"/>
      <c r="D588" s="114"/>
      <c r="E588" s="119"/>
      <c r="F588" s="114"/>
      <c r="G588" s="114"/>
      <c r="H588" s="114"/>
      <c r="I588" s="114"/>
      <c r="J588" s="114"/>
      <c r="K588" s="114"/>
      <c r="L588" s="114"/>
      <c r="M588" s="114"/>
      <c r="N588" s="114"/>
      <c r="O588" s="114"/>
      <c r="P588" s="114"/>
      <c r="Q588" s="114"/>
      <c r="R588" s="114"/>
      <c r="S588" s="114"/>
      <c r="T588" s="114"/>
      <c r="U588" s="114"/>
      <c r="V588" s="114"/>
      <c r="W588" s="114"/>
      <c r="X588" s="114"/>
      <c r="Y588" s="114"/>
      <c r="Z588" s="115"/>
      <c r="AA588" s="115"/>
      <c r="AB588" s="115"/>
      <c r="AC588" s="115"/>
      <c r="AD588" s="115"/>
      <c r="AE588" s="115"/>
      <c r="AF588" s="124"/>
      <c r="AG588" s="115"/>
      <c r="AH588" s="115"/>
      <c r="AI588" s="115"/>
      <c r="AJ588" s="17">
        <f t="shared" si="74"/>
        <v>1.5962967516346338</v>
      </c>
      <c r="AK588" s="18">
        <f t="shared" si="75"/>
        <v>15.197859159678028</v>
      </c>
    </row>
    <row r="589" spans="2:37" x14ac:dyDescent="0.25">
      <c r="B589" s="118">
        <f t="shared" si="71"/>
        <v>45182</v>
      </c>
      <c r="C589" s="114"/>
      <c r="D589" s="114"/>
      <c r="E589" s="119"/>
      <c r="F589" s="114"/>
      <c r="G589" s="114"/>
      <c r="H589" s="114"/>
      <c r="I589" s="114"/>
      <c r="J589" s="114"/>
      <c r="K589" s="114"/>
      <c r="L589" s="114"/>
      <c r="M589" s="114"/>
      <c r="N589" s="114"/>
      <c r="O589" s="114"/>
      <c r="P589" s="114"/>
      <c r="Q589" s="114"/>
      <c r="R589" s="114"/>
      <c r="S589" s="114"/>
      <c r="T589" s="114"/>
      <c r="U589" s="114"/>
      <c r="V589" s="114"/>
      <c r="W589" s="114"/>
      <c r="X589" s="114"/>
      <c r="Y589" s="114"/>
      <c r="Z589" s="115"/>
      <c r="AA589" s="115"/>
      <c r="AB589" s="115"/>
      <c r="AC589" s="115"/>
      <c r="AD589" s="115"/>
      <c r="AE589" s="115"/>
      <c r="AF589" s="124"/>
      <c r="AG589" s="115"/>
      <c r="AH589" s="115"/>
      <c r="AI589" s="115"/>
      <c r="AJ589" s="17">
        <f t="shared" si="74"/>
        <v>1.5778022235274387</v>
      </c>
      <c r="AK589" s="18">
        <f t="shared" si="75"/>
        <v>15.161439502228198</v>
      </c>
    </row>
    <row r="590" spans="2:37" x14ac:dyDescent="0.25">
      <c r="B590" s="118">
        <f t="shared" si="71"/>
        <v>45183</v>
      </c>
      <c r="C590" s="114"/>
      <c r="D590" s="114"/>
      <c r="E590" s="119"/>
      <c r="F590" s="114"/>
      <c r="G590" s="114"/>
      <c r="H590" s="114"/>
      <c r="I590" s="114"/>
      <c r="J590" s="114"/>
      <c r="K590" s="114"/>
      <c r="L590" s="114"/>
      <c r="M590" s="114"/>
      <c r="N590" s="114"/>
      <c r="O590" s="114"/>
      <c r="P590" s="114"/>
      <c r="Q590" s="114"/>
      <c r="R590" s="114"/>
      <c r="S590" s="114"/>
      <c r="T590" s="114"/>
      <c r="U590" s="114"/>
      <c r="V590" s="114"/>
      <c r="W590" s="114"/>
      <c r="X590" s="114"/>
      <c r="Y590" s="114"/>
      <c r="Z590" s="115"/>
      <c r="AA590" s="115"/>
      <c r="AB590" s="115"/>
      <c r="AC590" s="115"/>
      <c r="AD590" s="115"/>
      <c r="AE590" s="115"/>
      <c r="AF590" s="124"/>
      <c r="AG590" s="115"/>
      <c r="AH590" s="115"/>
      <c r="AI590" s="115"/>
      <c r="AJ590" s="17">
        <f t="shared" si="74"/>
        <v>1.5595219710989718</v>
      </c>
      <c r="AK590" s="18">
        <f t="shared" si="75"/>
        <v>15.125193977267958</v>
      </c>
    </row>
    <row r="591" spans="2:37" x14ac:dyDescent="0.25">
      <c r="B591" s="118">
        <f t="shared" si="71"/>
        <v>45184</v>
      </c>
      <c r="C591" s="114"/>
      <c r="D591" s="114"/>
      <c r="E591" s="119"/>
      <c r="F591" s="114"/>
      <c r="G591" s="114"/>
      <c r="H591" s="114"/>
      <c r="I591" s="114"/>
      <c r="J591" s="114"/>
      <c r="K591" s="114"/>
      <c r="L591" s="114"/>
      <c r="M591" s="114"/>
      <c r="N591" s="114"/>
      <c r="O591" s="114"/>
      <c r="P591" s="114"/>
      <c r="Q591" s="114"/>
      <c r="R591" s="114"/>
      <c r="S591" s="114"/>
      <c r="T591" s="114"/>
      <c r="U591" s="114"/>
      <c r="V591" s="114"/>
      <c r="W591" s="114"/>
      <c r="X591" s="114"/>
      <c r="Y591" s="114"/>
      <c r="Z591" s="115"/>
      <c r="AA591" s="115"/>
      <c r="AB591" s="115"/>
      <c r="AC591" s="115"/>
      <c r="AD591" s="115"/>
      <c r="AE591" s="115"/>
      <c r="AF591" s="124"/>
      <c r="AG591" s="115"/>
      <c r="AH591" s="115"/>
      <c r="AI591" s="115"/>
      <c r="AJ591" s="17">
        <f t="shared" si="74"/>
        <v>1.5414535117735098</v>
      </c>
      <c r="AK591" s="18">
        <f t="shared" si="75"/>
        <v>15.089121338912131</v>
      </c>
    </row>
    <row r="592" spans="2:37" x14ac:dyDescent="0.25">
      <c r="B592" s="118">
        <f t="shared" si="71"/>
        <v>45185</v>
      </c>
      <c r="C592" s="114"/>
      <c r="D592" s="114"/>
      <c r="E592" s="119"/>
      <c r="F592" s="114"/>
      <c r="G592" s="114"/>
      <c r="H592" s="114"/>
      <c r="I592" s="114"/>
      <c r="J592" s="114"/>
      <c r="K592" s="114"/>
      <c r="L592" s="114"/>
      <c r="M592" s="114"/>
      <c r="N592" s="114"/>
      <c r="O592" s="114"/>
      <c r="P592" s="114"/>
      <c r="Q592" s="114"/>
      <c r="R592" s="114"/>
      <c r="S592" s="114"/>
      <c r="T592" s="114"/>
      <c r="U592" s="114"/>
      <c r="V592" s="114"/>
      <c r="W592" s="114"/>
      <c r="X592" s="114"/>
      <c r="Y592" s="114"/>
      <c r="Z592" s="115"/>
      <c r="AA592" s="115"/>
      <c r="AB592" s="115"/>
      <c r="AC592" s="115"/>
      <c r="AD592" s="115"/>
      <c r="AE592" s="115"/>
      <c r="AF592" s="124"/>
      <c r="AG592" s="115"/>
      <c r="AH592" s="115"/>
      <c r="AI592" s="115"/>
      <c r="AJ592" s="17">
        <f t="shared" si="74"/>
        <v>1.5235943917381927</v>
      </c>
      <c r="AK592" s="18">
        <f t="shared" si="75"/>
        <v>15.053220353132694</v>
      </c>
    </row>
    <row r="593" spans="2:37" x14ac:dyDescent="0.25">
      <c r="B593" s="118">
        <f t="shared" si="71"/>
        <v>45186</v>
      </c>
      <c r="C593" s="114"/>
      <c r="D593" s="114"/>
      <c r="E593" s="119"/>
      <c r="F593" s="114"/>
      <c r="G593" s="114"/>
      <c r="H593" s="114"/>
      <c r="I593" s="114"/>
      <c r="J593" s="114"/>
      <c r="K593" s="114"/>
      <c r="L593" s="114"/>
      <c r="M593" s="114"/>
      <c r="N593" s="114"/>
      <c r="O593" s="114"/>
      <c r="P593" s="114"/>
      <c r="Q593" s="114"/>
      <c r="R593" s="114"/>
      <c r="S593" s="114"/>
      <c r="T593" s="114"/>
      <c r="U593" s="114"/>
      <c r="V593" s="114"/>
      <c r="W593" s="114"/>
      <c r="X593" s="114"/>
      <c r="Y593" s="114"/>
      <c r="Z593" s="115"/>
      <c r="AA593" s="115"/>
      <c r="AB593" s="115"/>
      <c r="AC593" s="115"/>
      <c r="AD593" s="115"/>
      <c r="AE593" s="115"/>
      <c r="AF593" s="124"/>
      <c r="AG593" s="115"/>
      <c r="AH593" s="115"/>
      <c r="AI593" s="115"/>
      <c r="AJ593" s="17">
        <f t="shared" si="74"/>
        <v>1.5059421856097821</v>
      </c>
      <c r="AK593" s="18">
        <f t="shared" si="75"/>
        <v>15.017489797618055</v>
      </c>
    </row>
    <row r="594" spans="2:37" x14ac:dyDescent="0.25">
      <c r="B594" s="118">
        <f t="shared" si="71"/>
        <v>45187</v>
      </c>
      <c r="C594" s="114"/>
      <c r="D594" s="114"/>
      <c r="E594" s="119"/>
      <c r="F594" s="114"/>
      <c r="G594" s="114"/>
      <c r="H594" s="114"/>
      <c r="I594" s="114"/>
      <c r="J594" s="114"/>
      <c r="K594" s="114"/>
      <c r="L594" s="114"/>
      <c r="M594" s="114"/>
      <c r="N594" s="114"/>
      <c r="O594" s="114"/>
      <c r="P594" s="114"/>
      <c r="Q594" s="114"/>
      <c r="R594" s="114"/>
      <c r="S594" s="114"/>
      <c r="T594" s="114"/>
      <c r="U594" s="114"/>
      <c r="V594" s="114"/>
      <c r="W594" s="114"/>
      <c r="X594" s="114"/>
      <c r="Y594" s="114"/>
      <c r="Z594" s="115"/>
      <c r="AA594" s="115"/>
      <c r="AB594" s="115"/>
      <c r="AC594" s="115"/>
      <c r="AD594" s="115"/>
      <c r="AE594" s="115"/>
      <c r="AF594" s="124"/>
      <c r="AG594" s="115"/>
      <c r="AH594" s="115"/>
      <c r="AI594" s="115"/>
      <c r="AJ594" s="17">
        <f t="shared" si="74"/>
        <v>1.4884944961052775</v>
      </c>
      <c r="AK594" s="18">
        <f t="shared" si="75"/>
        <v>14.981928461634331</v>
      </c>
    </row>
    <row r="595" spans="2:37" x14ac:dyDescent="0.25">
      <c r="B595" s="118">
        <f t="shared" si="71"/>
        <v>45188</v>
      </c>
      <c r="C595" s="114"/>
      <c r="D595" s="114"/>
      <c r="E595" s="119"/>
      <c r="F595" s="114"/>
      <c r="G595" s="114"/>
      <c r="H595" s="114"/>
      <c r="I595" s="114"/>
      <c r="J595" s="114"/>
      <c r="K595" s="114"/>
      <c r="L595" s="114"/>
      <c r="M595" s="114"/>
      <c r="N595" s="114"/>
      <c r="O595" s="114"/>
      <c r="P595" s="114"/>
      <c r="Q595" s="114"/>
      <c r="R595" s="114"/>
      <c r="S595" s="114"/>
      <c r="T595" s="114"/>
      <c r="U595" s="114"/>
      <c r="V595" s="114"/>
      <c r="W595" s="114"/>
      <c r="X595" s="114"/>
      <c r="Y595" s="114"/>
      <c r="Z595" s="115"/>
      <c r="AA595" s="115"/>
      <c r="AB595" s="115"/>
      <c r="AC595" s="115"/>
      <c r="AD595" s="115"/>
      <c r="AE595" s="115"/>
      <c r="AF595" s="124"/>
      <c r="AG595" s="115"/>
      <c r="AH595" s="115"/>
      <c r="AI595" s="115"/>
      <c r="AJ595" s="17">
        <f t="shared" si="74"/>
        <v>1.4712489537163502</v>
      </c>
      <c r="AK595" s="18">
        <f t="shared" si="75"/>
        <v>14.946535145888591</v>
      </c>
    </row>
    <row r="596" spans="2:37" x14ac:dyDescent="0.25">
      <c r="B596" s="118">
        <f t="shared" si="71"/>
        <v>45189</v>
      </c>
      <c r="C596" s="114"/>
      <c r="D596" s="114"/>
      <c r="E596" s="119"/>
      <c r="F596" s="114"/>
      <c r="G596" s="114"/>
      <c r="H596" s="114"/>
      <c r="I596" s="114"/>
      <c r="J596" s="114"/>
      <c r="K596" s="114"/>
      <c r="L596" s="114"/>
      <c r="M596" s="114"/>
      <c r="N596" s="114"/>
      <c r="O596" s="114"/>
      <c r="P596" s="114"/>
      <c r="Q596" s="114"/>
      <c r="R596" s="114"/>
      <c r="S596" s="114"/>
      <c r="T596" s="114"/>
      <c r="U596" s="114"/>
      <c r="V596" s="114"/>
      <c r="W596" s="114"/>
      <c r="X596" s="114"/>
      <c r="Y596" s="114"/>
      <c r="Z596" s="115"/>
      <c r="AA596" s="115"/>
      <c r="AB596" s="115"/>
      <c r="AC596" s="115"/>
      <c r="AD596" s="115"/>
      <c r="AE596" s="115"/>
      <c r="AF596" s="124"/>
      <c r="AG596" s="115"/>
      <c r="AH596" s="115"/>
      <c r="AI596" s="115"/>
      <c r="AJ596" s="17">
        <f t="shared" si="74"/>
        <v>1.4542032163875453</v>
      </c>
      <c r="AK596" s="18">
        <f t="shared" si="75"/>
        <v>14.911308662394044</v>
      </c>
    </row>
    <row r="597" spans="2:37" x14ac:dyDescent="0.25">
      <c r="B597" s="118">
        <f t="shared" si="71"/>
        <v>45190</v>
      </c>
      <c r="C597" s="114"/>
      <c r="D597" s="114"/>
      <c r="E597" s="119"/>
      <c r="F597" s="114"/>
      <c r="G597" s="114"/>
      <c r="H597" s="114"/>
      <c r="I597" s="114"/>
      <c r="J597" s="114"/>
      <c r="K597" s="114"/>
      <c r="L597" s="114"/>
      <c r="M597" s="114"/>
      <c r="N597" s="114"/>
      <c r="O597" s="114"/>
      <c r="P597" s="114"/>
      <c r="Q597" s="114"/>
      <c r="R597" s="114"/>
      <c r="S597" s="114"/>
      <c r="T597" s="114"/>
      <c r="U597" s="114"/>
      <c r="V597" s="114"/>
      <c r="W597" s="114"/>
      <c r="X597" s="114"/>
      <c r="Y597" s="114"/>
      <c r="Z597" s="115"/>
      <c r="AA597" s="115"/>
      <c r="AB597" s="115"/>
      <c r="AC597" s="115"/>
      <c r="AD597" s="115"/>
      <c r="AE597" s="115"/>
      <c r="AF597" s="124"/>
      <c r="AG597" s="115"/>
      <c r="AH597" s="115"/>
      <c r="AI597" s="115"/>
      <c r="AJ597" s="17">
        <f t="shared" si="74"/>
        <v>1.437354969198223</v>
      </c>
      <c r="AK597" s="18">
        <f t="shared" si="75"/>
        <v>14.876247834337098</v>
      </c>
    </row>
    <row r="598" spans="2:37" x14ac:dyDescent="0.25">
      <c r="B598" s="118">
        <f t="shared" ref="B598:B606" si="76">B597+$C$212</f>
        <v>45191</v>
      </c>
      <c r="C598" s="114"/>
      <c r="D598" s="114"/>
      <c r="E598" s="119"/>
      <c r="F598" s="114"/>
      <c r="G598" s="114"/>
      <c r="H598" s="114"/>
      <c r="I598" s="114"/>
      <c r="J598" s="114"/>
      <c r="K598" s="114"/>
      <c r="L598" s="114"/>
      <c r="M598" s="114"/>
      <c r="N598" s="114"/>
      <c r="O598" s="114"/>
      <c r="P598" s="114"/>
      <c r="Q598" s="114"/>
      <c r="R598" s="114"/>
      <c r="S598" s="114"/>
      <c r="T598" s="114"/>
      <c r="U598" s="114"/>
      <c r="V598" s="114"/>
      <c r="W598" s="114"/>
      <c r="X598" s="114"/>
      <c r="Y598" s="114"/>
      <c r="Z598" s="115"/>
      <c r="AA598" s="115"/>
      <c r="AB598" s="115"/>
      <c r="AC598" s="115"/>
      <c r="AD598" s="115"/>
      <c r="AE598" s="115"/>
      <c r="AF598" s="124"/>
      <c r="AG598" s="115"/>
      <c r="AH598" s="115"/>
      <c r="AI598" s="115"/>
      <c r="AJ598" s="17">
        <f t="shared" si="74"/>
        <v>1.4207019240481711</v>
      </c>
      <c r="AK598" s="18">
        <f t="shared" si="75"/>
        <v>14.841351495946332</v>
      </c>
    </row>
    <row r="599" spans="2:37" x14ac:dyDescent="0.25">
      <c r="B599" s="118">
        <f t="shared" si="76"/>
        <v>45192</v>
      </c>
      <c r="C599" s="114"/>
      <c r="D599" s="114"/>
      <c r="E599" s="119"/>
      <c r="F599" s="114"/>
      <c r="G599" s="114"/>
      <c r="H599" s="114"/>
      <c r="I599" s="114"/>
      <c r="J599" s="114"/>
      <c r="K599" s="114"/>
      <c r="L599" s="114"/>
      <c r="M599" s="114"/>
      <c r="N599" s="114"/>
      <c r="O599" s="114"/>
      <c r="P599" s="114"/>
      <c r="Q599" s="114"/>
      <c r="R599" s="114"/>
      <c r="S599" s="114"/>
      <c r="T599" s="114"/>
      <c r="U599" s="114"/>
      <c r="V599" s="114"/>
      <c r="W599" s="114"/>
      <c r="X599" s="114"/>
      <c r="Y599" s="114"/>
      <c r="Z599" s="115"/>
      <c r="AA599" s="115"/>
      <c r="AB599" s="115"/>
      <c r="AC599" s="115"/>
      <c r="AD599" s="115"/>
      <c r="AE599" s="115"/>
      <c r="AF599" s="124"/>
      <c r="AG599" s="115"/>
      <c r="AH599" s="115"/>
      <c r="AI599" s="115"/>
      <c r="AJ599" s="17">
        <f t="shared" si="74"/>
        <v>1.4042418193468686</v>
      </c>
      <c r="AK599" s="18">
        <f t="shared" si="75"/>
        <v>14.806618492363276</v>
      </c>
    </row>
    <row r="600" spans="2:37" x14ac:dyDescent="0.25">
      <c r="B600" s="118">
        <f t="shared" si="76"/>
        <v>45193</v>
      </c>
      <c r="C600" s="114"/>
      <c r="D600" s="114"/>
      <c r="E600" s="119"/>
      <c r="F600" s="114"/>
      <c r="G600" s="114"/>
      <c r="H600" s="114"/>
      <c r="I600" s="114"/>
      <c r="J600" s="114"/>
      <c r="K600" s="114"/>
      <c r="L600" s="114"/>
      <c r="M600" s="114"/>
      <c r="N600" s="114"/>
      <c r="O600" s="114"/>
      <c r="P600" s="114"/>
      <c r="Q600" s="114"/>
      <c r="R600" s="114"/>
      <c r="S600" s="114"/>
      <c r="T600" s="114"/>
      <c r="U600" s="114"/>
      <c r="V600" s="114"/>
      <c r="W600" s="114"/>
      <c r="X600" s="114"/>
      <c r="Y600" s="114"/>
      <c r="Z600" s="115"/>
      <c r="AA600" s="115"/>
      <c r="AB600" s="115"/>
      <c r="AC600" s="115"/>
      <c r="AD600" s="115"/>
      <c r="AE600" s="115"/>
      <c r="AF600" s="124"/>
      <c r="AG600" s="115"/>
      <c r="AH600" s="115"/>
      <c r="AI600" s="115"/>
      <c r="AJ600" s="17">
        <f t="shared" si="74"/>
        <v>1.3879724197063479</v>
      </c>
      <c r="AK600" s="18">
        <f t="shared" si="75"/>
        <v>14.77204767951501</v>
      </c>
    </row>
    <row r="601" spans="2:37" x14ac:dyDescent="0.25">
      <c r="B601" s="118">
        <f t="shared" si="76"/>
        <v>45194</v>
      </c>
      <c r="C601" s="114"/>
      <c r="D601" s="114"/>
      <c r="E601" s="119"/>
      <c r="F601" s="114"/>
      <c r="G601" s="114"/>
      <c r="H601" s="114"/>
      <c r="I601" s="114"/>
      <c r="J601" s="114"/>
      <c r="K601" s="114"/>
      <c r="L601" s="114"/>
      <c r="M601" s="114"/>
      <c r="N601" s="114"/>
      <c r="O601" s="114"/>
      <c r="P601" s="114"/>
      <c r="Q601" s="114"/>
      <c r="R601" s="114"/>
      <c r="S601" s="114"/>
      <c r="T601" s="114"/>
      <c r="U601" s="114"/>
      <c r="V601" s="114"/>
      <c r="W601" s="114"/>
      <c r="X601" s="114"/>
      <c r="Y601" s="114"/>
      <c r="Z601" s="115"/>
      <c r="AA601" s="115"/>
      <c r="AB601" s="115"/>
      <c r="AC601" s="115"/>
      <c r="AD601" s="115"/>
      <c r="AE601" s="115"/>
      <c r="AF601" s="124"/>
      <c r="AG601" s="115"/>
      <c r="AH601" s="115"/>
      <c r="AI601" s="115"/>
      <c r="AJ601" s="17">
        <f t="shared" si="74"/>
        <v>1.3718915156376124</v>
      </c>
      <c r="AK601" s="18">
        <f t="shared" si="75"/>
        <v>14.737637923988556</v>
      </c>
    </row>
    <row r="602" spans="2:37" x14ac:dyDescent="0.25">
      <c r="B602" s="118">
        <f t="shared" si="76"/>
        <v>45195</v>
      </c>
      <c r="C602" s="114"/>
      <c r="D602" s="114"/>
      <c r="E602" s="119"/>
      <c r="F602" s="114"/>
      <c r="G602" s="114"/>
      <c r="H602" s="114"/>
      <c r="I602" s="114"/>
      <c r="J602" s="114"/>
      <c r="K602" s="114"/>
      <c r="L602" s="114"/>
      <c r="M602" s="114"/>
      <c r="N602" s="114"/>
      <c r="O602" s="114"/>
      <c r="P602" s="114"/>
      <c r="Q602" s="114"/>
      <c r="R602" s="114"/>
      <c r="S602" s="114"/>
      <c r="T602" s="114"/>
      <c r="U602" s="114"/>
      <c r="V602" s="114"/>
      <c r="W602" s="114"/>
      <c r="X602" s="114"/>
      <c r="Y602" s="114"/>
      <c r="Z602" s="115"/>
      <c r="AA602" s="115"/>
      <c r="AB602" s="115"/>
      <c r="AC602" s="115"/>
      <c r="AD602" s="115"/>
      <c r="AE602" s="115"/>
      <c r="AF602" s="124"/>
      <c r="AG602" s="115"/>
      <c r="AH602" s="115"/>
      <c r="AI602" s="115"/>
      <c r="AJ602" s="17">
        <f t="shared" si="74"/>
        <v>1.3559969232505766</v>
      </c>
      <c r="AK602" s="18">
        <f t="shared" si="75"/>
        <v>14.703388102906997</v>
      </c>
    </row>
    <row r="603" spans="2:37" x14ac:dyDescent="0.25">
      <c r="B603" s="118">
        <f t="shared" si="76"/>
        <v>45196</v>
      </c>
      <c r="C603" s="114"/>
      <c r="D603" s="114"/>
      <c r="E603" s="119"/>
      <c r="F603" s="114"/>
      <c r="G603" s="114"/>
      <c r="H603" s="114"/>
      <c r="I603" s="114"/>
      <c r="J603" s="114"/>
      <c r="K603" s="114"/>
      <c r="L603" s="114"/>
      <c r="M603" s="114"/>
      <c r="N603" s="114"/>
      <c r="O603" s="114"/>
      <c r="P603" s="114"/>
      <c r="Q603" s="114"/>
      <c r="R603" s="114"/>
      <c r="S603" s="114"/>
      <c r="T603" s="114"/>
      <c r="U603" s="114"/>
      <c r="V603" s="114"/>
      <c r="W603" s="114"/>
      <c r="X603" s="114"/>
      <c r="Y603" s="114"/>
      <c r="Z603" s="115"/>
      <c r="AA603" s="115"/>
      <c r="AB603" s="115"/>
      <c r="AC603" s="115"/>
      <c r="AD603" s="115"/>
      <c r="AE603" s="115"/>
      <c r="AF603" s="124"/>
      <c r="AG603" s="115"/>
      <c r="AH603" s="115"/>
      <c r="AI603" s="115"/>
      <c r="AJ603" s="17">
        <f t="shared" si="74"/>
        <v>1.3402864839574784</v>
      </c>
      <c r="AK603" s="18">
        <f t="shared" si="75"/>
        <v>14.669297103807351</v>
      </c>
    </row>
    <row r="604" spans="2:37" x14ac:dyDescent="0.25">
      <c r="B604" s="118">
        <f t="shared" si="76"/>
        <v>45197</v>
      </c>
      <c r="C604" s="114"/>
      <c r="D604" s="114"/>
      <c r="E604" s="119"/>
      <c r="F604" s="114"/>
      <c r="G604" s="114"/>
      <c r="H604" s="114"/>
      <c r="I604" s="114"/>
      <c r="J604" s="114"/>
      <c r="K604" s="114"/>
      <c r="L604" s="114"/>
      <c r="M604" s="114"/>
      <c r="N604" s="114"/>
      <c r="O604" s="114"/>
      <c r="P604" s="114"/>
      <c r="Q604" s="114"/>
      <c r="R604" s="114"/>
      <c r="S604" s="114"/>
      <c r="T604" s="114"/>
      <c r="U604" s="114"/>
      <c r="V604" s="114"/>
      <c r="W604" s="114"/>
      <c r="X604" s="114"/>
      <c r="Y604" s="114"/>
      <c r="Z604" s="115"/>
      <c r="AA604" s="115"/>
      <c r="AB604" s="115"/>
      <c r="AC604" s="115"/>
      <c r="AD604" s="115"/>
      <c r="AE604" s="115"/>
      <c r="AF604" s="124"/>
      <c r="AG604" s="115"/>
      <c r="AH604" s="115"/>
      <c r="AI604" s="115"/>
      <c r="AJ604" s="17">
        <f t="shared" si="74"/>
        <v>1.3247580641797261</v>
      </c>
      <c r="AK604" s="18">
        <f t="shared" si="75"/>
        <v>14.635363824520105</v>
      </c>
    </row>
    <row r="605" spans="2:37" x14ac:dyDescent="0.25">
      <c r="B605" s="118">
        <f t="shared" si="76"/>
        <v>45198</v>
      </c>
      <c r="C605" s="114"/>
      <c r="D605" s="114"/>
      <c r="E605" s="119"/>
      <c r="F605" s="114"/>
      <c r="G605" s="114"/>
      <c r="H605" s="114"/>
      <c r="I605" s="114"/>
      <c r="J605" s="114"/>
      <c r="K605" s="114"/>
      <c r="L605" s="114"/>
      <c r="M605" s="114"/>
      <c r="N605" s="114"/>
      <c r="O605" s="114"/>
      <c r="P605" s="114"/>
      <c r="Q605" s="114"/>
      <c r="R605" s="114"/>
      <c r="S605" s="114"/>
      <c r="T605" s="114"/>
      <c r="U605" s="114"/>
      <c r="V605" s="114"/>
      <c r="W605" s="114"/>
      <c r="X605" s="114"/>
      <c r="Y605" s="114"/>
      <c r="Z605" s="115"/>
      <c r="AA605" s="115"/>
      <c r="AB605" s="115"/>
      <c r="AC605" s="115"/>
      <c r="AD605" s="115"/>
      <c r="AE605" s="115"/>
      <c r="AF605" s="124"/>
      <c r="AG605" s="115"/>
      <c r="AH605" s="115"/>
      <c r="AI605" s="115"/>
      <c r="AJ605" s="17">
        <f t="shared" si="74"/>
        <v>1.3094095550581508</v>
      </c>
      <c r="AK605" s="18">
        <f t="shared" si="75"/>
        <v>14.601587173050447</v>
      </c>
    </row>
    <row r="606" spans="2:37" x14ac:dyDescent="0.25">
      <c r="B606" s="118">
        <f t="shared" si="76"/>
        <v>45199</v>
      </c>
      <c r="C606" s="114"/>
      <c r="D606" s="114"/>
      <c r="E606" s="119"/>
      <c r="F606" s="114"/>
      <c r="G606" s="114"/>
      <c r="H606" s="114"/>
      <c r="I606" s="114"/>
      <c r="J606" s="114"/>
      <c r="K606" s="114"/>
      <c r="L606" s="114"/>
      <c r="M606" s="114"/>
      <c r="N606" s="114"/>
      <c r="O606" s="114"/>
      <c r="P606" s="114"/>
      <c r="Q606" s="114"/>
      <c r="R606" s="114"/>
      <c r="S606" s="114"/>
      <c r="T606" s="114"/>
      <c r="U606" s="114"/>
      <c r="V606" s="114"/>
      <c r="W606" s="114"/>
      <c r="X606" s="114"/>
      <c r="Y606" s="114"/>
      <c r="Z606" s="115"/>
      <c r="AA606" s="115"/>
      <c r="AB606" s="115"/>
      <c r="AC606" s="115"/>
      <c r="AD606" s="115"/>
      <c r="AE606" s="115"/>
      <c r="AF606" s="124"/>
      <c r="AG606" s="115"/>
      <c r="AH606" s="115"/>
      <c r="AI606" s="115"/>
      <c r="AJ606" s="17">
        <f t="shared" si="74"/>
        <v>1.2942388721666056</v>
      </c>
      <c r="AK606" s="18">
        <f t="shared" si="75"/>
        <v>14.567966067461116</v>
      </c>
    </row>
    <row r="607" spans="2:37" x14ac:dyDescent="0.25">
      <c r="B607" s="118">
        <f>B606+$C$607</f>
        <v>45289</v>
      </c>
      <c r="C607" s="114">
        <v>90</v>
      </c>
      <c r="D607" s="114"/>
      <c r="E607" s="119"/>
      <c r="F607" s="114"/>
      <c r="G607" s="114"/>
      <c r="H607" s="114"/>
      <c r="I607" s="114"/>
      <c r="J607" s="114"/>
      <c r="K607" s="114"/>
      <c r="L607" s="114"/>
      <c r="M607" s="114"/>
      <c r="N607" s="114"/>
      <c r="O607" s="114"/>
      <c r="P607" s="114"/>
      <c r="Q607" s="114"/>
      <c r="R607" s="114"/>
      <c r="S607" s="114"/>
      <c r="T607" s="114"/>
      <c r="U607" s="114"/>
      <c r="V607" s="114"/>
      <c r="W607" s="114"/>
      <c r="X607" s="114"/>
      <c r="Y607" s="114"/>
      <c r="Z607" s="115"/>
      <c r="AA607" s="115"/>
      <c r="AB607" s="115"/>
      <c r="AC607" s="115"/>
      <c r="AD607" s="115"/>
      <c r="AE607" s="115"/>
      <c r="AF607" s="124"/>
      <c r="AG607" s="115"/>
      <c r="AH607" s="115"/>
      <c r="AI607" s="115"/>
      <c r="AJ607" s="17">
        <f t="shared" si="74"/>
        <v>0.4534386006367776</v>
      </c>
      <c r="AK607" s="18">
        <f t="shared" si="75"/>
        <v>12.067257821649655</v>
      </c>
    </row>
    <row r="608" spans="2:37" x14ac:dyDescent="0.25">
      <c r="B608" s="118">
        <f>B607+$C$607</f>
        <v>45379</v>
      </c>
      <c r="C608" s="114"/>
      <c r="D608" s="114"/>
      <c r="E608" s="119"/>
      <c r="F608" s="114"/>
      <c r="G608" s="114"/>
      <c r="H608" s="114"/>
      <c r="I608" s="114"/>
      <c r="J608" s="114"/>
      <c r="K608" s="114"/>
      <c r="L608" s="114"/>
      <c r="M608" s="114"/>
      <c r="N608" s="114"/>
      <c r="O608" s="114"/>
      <c r="P608" s="114"/>
      <c r="Q608" s="114"/>
      <c r="R608" s="114"/>
      <c r="S608" s="114"/>
      <c r="T608" s="114"/>
      <c r="U608" s="114"/>
      <c r="V608" s="114"/>
      <c r="W608" s="114"/>
      <c r="X608" s="114"/>
      <c r="Y608" s="114"/>
      <c r="Z608" s="115"/>
      <c r="AA608" s="115"/>
      <c r="AB608" s="115"/>
      <c r="AC608" s="115"/>
      <c r="AD608" s="115"/>
      <c r="AE608" s="115"/>
      <c r="AF608" s="124"/>
      <c r="AG608" s="115"/>
      <c r="AH608" s="115"/>
      <c r="AI608" s="115"/>
      <c r="AJ608" s="17">
        <f t="shared" si="74"/>
        <v>0.15886291856096518</v>
      </c>
      <c r="AK608" s="18">
        <f t="shared" si="75"/>
        <v>10.299300299871483</v>
      </c>
    </row>
    <row r="609" spans="2:37" x14ac:dyDescent="0.25">
      <c r="B609" s="118">
        <f t="shared" ref="B609:B627" si="77">B608+$C$607</f>
        <v>45469</v>
      </c>
      <c r="C609" s="114"/>
      <c r="D609" s="114"/>
      <c r="E609" s="119"/>
      <c r="F609" s="114"/>
      <c r="G609" s="114"/>
      <c r="H609" s="114"/>
      <c r="I609" s="114"/>
      <c r="J609" s="114"/>
      <c r="K609" s="114"/>
      <c r="L609" s="114"/>
      <c r="M609" s="114"/>
      <c r="N609" s="114"/>
      <c r="O609" s="114"/>
      <c r="P609" s="114"/>
      <c r="Q609" s="114"/>
      <c r="R609" s="114"/>
      <c r="S609" s="114"/>
      <c r="T609" s="114"/>
      <c r="U609" s="114"/>
      <c r="V609" s="114"/>
      <c r="W609" s="114"/>
      <c r="X609" s="114"/>
      <c r="Y609" s="114"/>
      <c r="Z609" s="115"/>
      <c r="AA609" s="115"/>
      <c r="AB609" s="115"/>
      <c r="AC609" s="115"/>
      <c r="AD609" s="115"/>
      <c r="AE609" s="115"/>
      <c r="AF609" s="124"/>
      <c r="AG609" s="115"/>
      <c r="AH609" s="115"/>
      <c r="AI609" s="115"/>
      <c r="AJ609" s="17">
        <f t="shared" si="74"/>
        <v>5.5657870455374098E-2</v>
      </c>
      <c r="AK609" s="18">
        <f t="shared" si="75"/>
        <v>8.9831859509278846</v>
      </c>
    </row>
    <row r="610" spans="2:37" x14ac:dyDescent="0.25">
      <c r="B610" s="118">
        <f t="shared" si="77"/>
        <v>45559</v>
      </c>
      <c r="C610" s="114"/>
      <c r="D610" s="114"/>
      <c r="E610" s="119"/>
      <c r="F610" s="114"/>
      <c r="G610" s="114"/>
      <c r="H610" s="114"/>
      <c r="I610" s="114"/>
      <c r="J610" s="114"/>
      <c r="K610" s="114"/>
      <c r="L610" s="114"/>
      <c r="M610" s="114"/>
      <c r="N610" s="114"/>
      <c r="O610" s="114"/>
      <c r="P610" s="114"/>
      <c r="Q610" s="114"/>
      <c r="R610" s="114"/>
      <c r="S610" s="114"/>
      <c r="T610" s="114"/>
      <c r="U610" s="114"/>
      <c r="V610" s="114"/>
      <c r="W610" s="114"/>
      <c r="X610" s="114"/>
      <c r="Y610" s="114"/>
      <c r="Z610" s="115"/>
      <c r="AA610" s="115"/>
      <c r="AB610" s="115"/>
      <c r="AC610" s="115"/>
      <c r="AD610" s="115"/>
      <c r="AE610" s="115"/>
      <c r="AF610" s="124"/>
      <c r="AG610" s="115"/>
      <c r="AH610" s="115"/>
      <c r="AI610" s="115"/>
      <c r="AJ610" s="17">
        <f t="shared" si="74"/>
        <v>1.9499821428991277E-2</v>
      </c>
      <c r="AK610" s="18">
        <f t="shared" si="75"/>
        <v>7.965323025952511</v>
      </c>
    </row>
    <row r="611" spans="2:37" x14ac:dyDescent="0.25">
      <c r="B611" s="118">
        <f t="shared" si="77"/>
        <v>45649</v>
      </c>
      <c r="C611" s="114"/>
      <c r="D611" s="114"/>
      <c r="E611" s="119"/>
      <c r="F611" s="114"/>
      <c r="G611" s="114"/>
      <c r="H611" s="114"/>
      <c r="I611" s="114"/>
      <c r="J611" s="114"/>
      <c r="K611" s="114"/>
      <c r="L611" s="114"/>
      <c r="M611" s="114"/>
      <c r="N611" s="114"/>
      <c r="O611" s="114"/>
      <c r="P611" s="114"/>
      <c r="Q611" s="114"/>
      <c r="R611" s="114"/>
      <c r="S611" s="114"/>
      <c r="T611" s="114"/>
      <c r="U611" s="114"/>
      <c r="V611" s="114"/>
      <c r="W611" s="114"/>
      <c r="X611" s="114"/>
      <c r="Y611" s="114"/>
      <c r="Z611" s="115"/>
      <c r="AA611" s="115"/>
      <c r="AB611" s="115"/>
      <c r="AC611" s="115"/>
      <c r="AD611" s="115"/>
      <c r="AE611" s="115"/>
      <c r="AF611" s="124"/>
      <c r="AG611" s="115"/>
      <c r="AH611" s="115"/>
      <c r="AI611" s="115"/>
      <c r="AJ611" s="17">
        <f t="shared" si="74"/>
        <v>6.8317927482946308E-3</v>
      </c>
      <c r="AK611" s="18">
        <f t="shared" si="75"/>
        <v>7.1546473564130526</v>
      </c>
    </row>
    <row r="612" spans="2:37" x14ac:dyDescent="0.25">
      <c r="B612" s="118">
        <f>B611+$C$607</f>
        <v>45739</v>
      </c>
      <c r="C612" s="114"/>
      <c r="D612" s="114"/>
      <c r="E612" s="119"/>
      <c r="F612" s="114"/>
      <c r="G612" s="114"/>
      <c r="H612" s="114"/>
      <c r="I612" s="114"/>
      <c r="J612" s="114"/>
      <c r="K612" s="114"/>
      <c r="L612" s="114"/>
      <c r="M612" s="114"/>
      <c r="N612" s="114"/>
      <c r="O612" s="114"/>
      <c r="P612" s="114"/>
      <c r="Q612" s="114"/>
      <c r="R612" s="114"/>
      <c r="S612" s="114"/>
      <c r="T612" s="114"/>
      <c r="U612" s="114"/>
      <c r="V612" s="114"/>
      <c r="W612" s="114"/>
      <c r="X612" s="114"/>
      <c r="Y612" s="114"/>
      <c r="Z612" s="115"/>
      <c r="AA612" s="115"/>
      <c r="AB612" s="115"/>
      <c r="AC612" s="115"/>
      <c r="AD612" s="115"/>
      <c r="AE612" s="115"/>
      <c r="AF612" s="124"/>
      <c r="AG612" s="115"/>
      <c r="AH612" s="115"/>
      <c r="AI612" s="115"/>
      <c r="AJ612" s="17">
        <f t="shared" si="74"/>
        <v>2.3935292087475077E-3</v>
      </c>
      <c r="AK612" s="18">
        <f t="shared" si="75"/>
        <v>6.4937426847933724</v>
      </c>
    </row>
    <row r="613" spans="2:37" x14ac:dyDescent="0.25">
      <c r="B613" s="118">
        <f t="shared" si="77"/>
        <v>45829</v>
      </c>
      <c r="C613" s="114"/>
      <c r="D613" s="114"/>
      <c r="E613" s="119"/>
      <c r="F613" s="114"/>
      <c r="G613" s="114"/>
      <c r="H613" s="114"/>
      <c r="I613" s="114"/>
      <c r="J613" s="114"/>
      <c r="K613" s="114"/>
      <c r="L613" s="114"/>
      <c r="M613" s="114"/>
      <c r="N613" s="114"/>
      <c r="O613" s="114"/>
      <c r="P613" s="114"/>
      <c r="Q613" s="114"/>
      <c r="R613" s="114"/>
      <c r="S613" s="114"/>
      <c r="T613" s="114"/>
      <c r="U613" s="114"/>
      <c r="V613" s="114"/>
      <c r="W613" s="114"/>
      <c r="X613" s="114"/>
      <c r="Y613" s="114"/>
      <c r="Z613" s="115"/>
      <c r="AA613" s="115"/>
      <c r="AB613" s="115"/>
      <c r="AC613" s="115"/>
      <c r="AD613" s="115"/>
      <c r="AE613" s="115"/>
      <c r="AF613" s="124"/>
      <c r="AG613" s="115"/>
      <c r="AH613" s="115"/>
      <c r="AI613" s="115"/>
      <c r="AJ613" s="17">
        <f t="shared" si="74"/>
        <v>8.3857667880184942E-4</v>
      </c>
      <c r="AK613" s="18">
        <f t="shared" si="75"/>
        <v>5.9446138630182137</v>
      </c>
    </row>
    <row r="614" spans="2:37" x14ac:dyDescent="0.25">
      <c r="B614" s="118">
        <f t="shared" si="77"/>
        <v>45919</v>
      </c>
      <c r="C614" s="114"/>
      <c r="D614" s="114"/>
      <c r="E614" s="119"/>
      <c r="F614" s="114"/>
      <c r="G614" s="114"/>
      <c r="H614" s="114"/>
      <c r="I614" s="114"/>
      <c r="J614" s="114"/>
      <c r="K614" s="114"/>
      <c r="L614" s="114"/>
      <c r="M614" s="114"/>
      <c r="N614" s="114"/>
      <c r="O614" s="114"/>
      <c r="P614" s="114"/>
      <c r="Q614" s="114"/>
      <c r="R614" s="114"/>
      <c r="S614" s="114"/>
      <c r="T614" s="114"/>
      <c r="U614" s="114"/>
      <c r="V614" s="114"/>
      <c r="W614" s="114"/>
      <c r="X614" s="114"/>
      <c r="Y614" s="114"/>
      <c r="Z614" s="115"/>
      <c r="AA614" s="115"/>
      <c r="AB614" s="115"/>
      <c r="AC614" s="115"/>
      <c r="AD614" s="115"/>
      <c r="AE614" s="115"/>
      <c r="AF614" s="124"/>
      <c r="AG614" s="115"/>
      <c r="AH614" s="115"/>
      <c r="AI614" s="115"/>
      <c r="AJ614" s="17">
        <f t="shared" si="74"/>
        <v>2.9379664290719816E-4</v>
      </c>
      <c r="AK614" s="18">
        <f t="shared" si="75"/>
        <v>5.481115586290751</v>
      </c>
    </row>
    <row r="615" spans="2:37" x14ac:dyDescent="0.25">
      <c r="B615" s="118">
        <f t="shared" si="77"/>
        <v>46009</v>
      </c>
      <c r="C615" s="114"/>
      <c r="D615" s="114"/>
      <c r="E615" s="119"/>
      <c r="F615" s="114"/>
      <c r="G615" s="114"/>
      <c r="H615" s="114"/>
      <c r="I615" s="114"/>
      <c r="J615" s="114"/>
      <c r="K615" s="114"/>
      <c r="L615" s="114"/>
      <c r="M615" s="114"/>
      <c r="N615" s="114"/>
      <c r="O615" s="114"/>
      <c r="P615" s="114"/>
      <c r="Q615" s="114"/>
      <c r="R615" s="114"/>
      <c r="S615" s="114"/>
      <c r="T615" s="114"/>
      <c r="U615" s="114"/>
      <c r="V615" s="114"/>
      <c r="W615" s="114"/>
      <c r="X615" s="114"/>
      <c r="Y615" s="114"/>
      <c r="Z615" s="115"/>
      <c r="AA615" s="115"/>
      <c r="AB615" s="115"/>
      <c r="AC615" s="115"/>
      <c r="AD615" s="115"/>
      <c r="AE615" s="115"/>
      <c r="AF615" s="124"/>
      <c r="AG615" s="115"/>
      <c r="AH615" s="115"/>
      <c r="AI615" s="115"/>
      <c r="AJ615" s="17">
        <f t="shared" si="74"/>
        <v>1.0293211052192375E-4</v>
      </c>
      <c r="AK615" s="18">
        <f t="shared" si="75"/>
        <v>5.0846669016566786</v>
      </c>
    </row>
    <row r="616" spans="2:37" x14ac:dyDescent="0.25">
      <c r="B616" s="118">
        <f t="shared" si="77"/>
        <v>46099</v>
      </c>
      <c r="C616" s="114"/>
      <c r="D616" s="114"/>
      <c r="E616" s="119"/>
      <c r="F616" s="114"/>
      <c r="G616" s="114"/>
      <c r="H616" s="114"/>
      <c r="I616" s="114"/>
      <c r="J616" s="114"/>
      <c r="K616" s="114"/>
      <c r="L616" s="114"/>
      <c r="M616" s="114"/>
      <c r="N616" s="114"/>
      <c r="O616" s="114"/>
      <c r="P616" s="114"/>
      <c r="Q616" s="114"/>
      <c r="R616" s="114"/>
      <c r="S616" s="114"/>
      <c r="T616" s="114"/>
      <c r="U616" s="114"/>
      <c r="V616" s="114"/>
      <c r="W616" s="114"/>
      <c r="X616" s="114"/>
      <c r="Y616" s="114"/>
      <c r="Z616" s="115"/>
      <c r="AA616" s="115"/>
      <c r="AB616" s="115"/>
      <c r="AC616" s="115"/>
      <c r="AD616" s="115"/>
      <c r="AE616" s="115"/>
      <c r="AF616" s="124"/>
      <c r="AG616" s="115"/>
      <c r="AH616" s="115"/>
      <c r="AI616" s="115"/>
      <c r="AJ616" s="17">
        <f t="shared" si="74"/>
        <v>3.6062424919688975E-5</v>
      </c>
      <c r="AK616" s="18">
        <f t="shared" si="75"/>
        <v>4.7417000854644655</v>
      </c>
    </row>
    <row r="617" spans="2:37" x14ac:dyDescent="0.25">
      <c r="B617" s="118">
        <f t="shared" si="77"/>
        <v>46189</v>
      </c>
      <c r="C617" s="114"/>
      <c r="D617" s="114"/>
      <c r="E617" s="119"/>
      <c r="F617" s="114"/>
      <c r="G617" s="114"/>
      <c r="H617" s="114"/>
      <c r="I617" s="114"/>
      <c r="J617" s="114"/>
      <c r="K617" s="114"/>
      <c r="L617" s="114"/>
      <c r="M617" s="114"/>
      <c r="N617" s="114"/>
      <c r="O617" s="114"/>
      <c r="P617" s="114"/>
      <c r="Q617" s="114"/>
      <c r="R617" s="114"/>
      <c r="S617" s="114"/>
      <c r="T617" s="114"/>
      <c r="U617" s="114"/>
      <c r="V617" s="114"/>
      <c r="W617" s="114"/>
      <c r="X617" s="114"/>
      <c r="Y617" s="114"/>
      <c r="Z617" s="115"/>
      <c r="AA617" s="115"/>
      <c r="AB617" s="115"/>
      <c r="AC617" s="115"/>
      <c r="AD617" s="115"/>
      <c r="AE617" s="115"/>
      <c r="AF617" s="124"/>
      <c r="AG617" s="115"/>
      <c r="AH617" s="115"/>
      <c r="AI617" s="115"/>
      <c r="AJ617" s="17">
        <f t="shared" si="74"/>
        <v>1.263452662627772E-5</v>
      </c>
      <c r="AK617" s="18">
        <f t="shared" si="75"/>
        <v>4.4420767383137267</v>
      </c>
    </row>
    <row r="618" spans="2:37" x14ac:dyDescent="0.25">
      <c r="B618" s="118">
        <f t="shared" si="77"/>
        <v>46279</v>
      </c>
      <c r="C618" s="114"/>
      <c r="D618" s="114"/>
      <c r="E618" s="119"/>
      <c r="F618" s="114"/>
      <c r="G618" s="114"/>
      <c r="H618" s="114"/>
      <c r="I618" s="114"/>
      <c r="J618" s="114"/>
      <c r="K618" s="114"/>
      <c r="L618" s="114"/>
      <c r="M618" s="114"/>
      <c r="N618" s="114"/>
      <c r="O618" s="114"/>
      <c r="P618" s="114"/>
      <c r="Q618" s="114"/>
      <c r="R618" s="114"/>
      <c r="S618" s="114"/>
      <c r="T618" s="114"/>
      <c r="U618" s="114"/>
      <c r="V618" s="114"/>
      <c r="W618" s="114"/>
      <c r="X618" s="114"/>
      <c r="Y618" s="114"/>
      <c r="Z618" s="115"/>
      <c r="AA618" s="115"/>
      <c r="AB618" s="115"/>
      <c r="AC618" s="115"/>
      <c r="AD618" s="115"/>
      <c r="AE618" s="115"/>
      <c r="AF618" s="124"/>
      <c r="AG618" s="115"/>
      <c r="AH618" s="115"/>
      <c r="AI618" s="115"/>
      <c r="AJ618" s="17">
        <f t="shared" si="74"/>
        <v>4.4265260427056633E-6</v>
      </c>
      <c r="AK618" s="18">
        <f t="shared" si="75"/>
        <v>4.1780687018478817</v>
      </c>
    </row>
    <row r="619" spans="2:37" x14ac:dyDescent="0.25">
      <c r="B619" s="118">
        <f t="shared" si="77"/>
        <v>46369</v>
      </c>
      <c r="C619" s="114"/>
      <c r="D619" s="114"/>
      <c r="E619" s="119"/>
      <c r="F619" s="114"/>
      <c r="G619" s="114"/>
      <c r="H619" s="114"/>
      <c r="I619" s="114"/>
      <c r="J619" s="114"/>
      <c r="K619" s="114"/>
      <c r="L619" s="114"/>
      <c r="M619" s="114"/>
      <c r="N619" s="114"/>
      <c r="O619" s="114"/>
      <c r="P619" s="114"/>
      <c r="Q619" s="114"/>
      <c r="R619" s="114"/>
      <c r="S619" s="114"/>
      <c r="T619" s="114"/>
      <c r="U619" s="114"/>
      <c r="V619" s="114"/>
      <c r="W619" s="114"/>
      <c r="X619" s="114"/>
      <c r="Y619" s="114"/>
      <c r="Z619" s="115"/>
      <c r="AA619" s="115"/>
      <c r="AB619" s="115"/>
      <c r="AC619" s="115"/>
      <c r="AD619" s="115"/>
      <c r="AE619" s="115"/>
      <c r="AF619" s="124"/>
      <c r="AG619" s="115"/>
      <c r="AH619" s="115"/>
      <c r="AI619" s="115"/>
      <c r="AJ619" s="17">
        <f t="shared" si="74"/>
        <v>1.5508402796824097E-6</v>
      </c>
      <c r="AK619" s="18">
        <f t="shared" si="75"/>
        <v>3.9436819946415871</v>
      </c>
    </row>
    <row r="620" spans="2:37" x14ac:dyDescent="0.25">
      <c r="B620" s="118">
        <f t="shared" si="77"/>
        <v>46459</v>
      </c>
      <c r="C620" s="114"/>
      <c r="D620" s="114"/>
      <c r="E620" s="119"/>
      <c r="F620" s="114"/>
      <c r="G620" s="114"/>
      <c r="H620" s="114"/>
      <c r="I620" s="114"/>
      <c r="J620" s="114"/>
      <c r="K620" s="114"/>
      <c r="L620" s="114"/>
      <c r="M620" s="114"/>
      <c r="N620" s="114"/>
      <c r="O620" s="114"/>
      <c r="P620" s="114"/>
      <c r="Q620" s="114"/>
      <c r="R620" s="114"/>
      <c r="S620" s="114"/>
      <c r="T620" s="114"/>
      <c r="U620" s="114"/>
      <c r="V620" s="114"/>
      <c r="W620" s="114"/>
      <c r="X620" s="114"/>
      <c r="Y620" s="114"/>
      <c r="Z620" s="115"/>
      <c r="AA620" s="115"/>
      <c r="AB620" s="115"/>
      <c r="AC620" s="115"/>
      <c r="AD620" s="115"/>
      <c r="AE620" s="115"/>
      <c r="AF620" s="124"/>
      <c r="AG620" s="115"/>
      <c r="AH620" s="115"/>
      <c r="AI620" s="115"/>
      <c r="AJ620" s="17">
        <f t="shared" si="74"/>
        <v>5.4333930262281295E-7</v>
      </c>
      <c r="AK620" s="18">
        <f t="shared" si="75"/>
        <v>3.7341962205539727</v>
      </c>
    </row>
    <row r="621" spans="2:37" x14ac:dyDescent="0.25">
      <c r="B621" s="118">
        <f t="shared" si="77"/>
        <v>46549</v>
      </c>
      <c r="C621" s="114"/>
      <c r="D621" s="114"/>
      <c r="E621" s="119"/>
      <c r="F621" s="114"/>
      <c r="G621" s="114"/>
      <c r="H621" s="114"/>
      <c r="I621" s="114"/>
      <c r="J621" s="114"/>
      <c r="K621" s="114"/>
      <c r="L621" s="114"/>
      <c r="M621" s="114"/>
      <c r="N621" s="114"/>
      <c r="O621" s="114"/>
      <c r="P621" s="114"/>
      <c r="Q621" s="114"/>
      <c r="R621" s="114"/>
      <c r="S621" s="114"/>
      <c r="T621" s="114"/>
      <c r="U621" s="114"/>
      <c r="V621" s="114"/>
      <c r="W621" s="114"/>
      <c r="X621" s="114"/>
      <c r="Y621" s="114"/>
      <c r="Z621" s="115"/>
      <c r="AA621" s="115"/>
      <c r="AB621" s="115"/>
      <c r="AC621" s="115"/>
      <c r="AD621" s="115"/>
      <c r="AE621" s="115"/>
      <c r="AF621" s="124"/>
      <c r="AG621" s="115"/>
      <c r="AH621" s="115"/>
      <c r="AI621" s="115"/>
      <c r="AJ621" s="17">
        <f t="shared" si="74"/>
        <v>1.9035976924400116E-7</v>
      </c>
      <c r="AK621" s="18">
        <f t="shared" si="75"/>
        <v>3.5458433705324213</v>
      </c>
    </row>
    <row r="622" spans="2:37" x14ac:dyDescent="0.25">
      <c r="B622" s="118">
        <f t="shared" si="77"/>
        <v>46639</v>
      </c>
      <c r="C622" s="114"/>
      <c r="D622" s="114"/>
      <c r="E622" s="119"/>
      <c r="F622" s="114"/>
      <c r="G622" s="114"/>
      <c r="H622" s="114"/>
      <c r="I622" s="114"/>
      <c r="J622" s="114"/>
      <c r="K622" s="114"/>
      <c r="L622" s="114"/>
      <c r="M622" s="114"/>
      <c r="N622" s="114"/>
      <c r="O622" s="114"/>
      <c r="P622" s="114"/>
      <c r="Q622" s="114"/>
      <c r="R622" s="114"/>
      <c r="S622" s="114"/>
      <c r="T622" s="114"/>
      <c r="U622" s="114"/>
      <c r="V622" s="114"/>
      <c r="W622" s="114"/>
      <c r="X622" s="114"/>
      <c r="Y622" s="114"/>
      <c r="Z622" s="115"/>
      <c r="AA622" s="115"/>
      <c r="AB622" s="115"/>
      <c r="AC622" s="115"/>
      <c r="AD622" s="115"/>
      <c r="AE622" s="115"/>
      <c r="AF622" s="124"/>
      <c r="AG622" s="115"/>
      <c r="AH622" s="115"/>
      <c r="AI622" s="115"/>
      <c r="AJ622" s="17">
        <f t="shared" si="74"/>
        <v>6.6692841051082432E-8</v>
      </c>
      <c r="AK622" s="18">
        <f t="shared" si="75"/>
        <v>3.375579164131604</v>
      </c>
    </row>
    <row r="623" spans="2:37" x14ac:dyDescent="0.25">
      <c r="B623" s="118">
        <f t="shared" si="77"/>
        <v>46729</v>
      </c>
      <c r="C623" s="114"/>
      <c r="D623" s="114"/>
      <c r="E623" s="119"/>
      <c r="F623" s="114"/>
      <c r="G623" s="114"/>
      <c r="H623" s="114"/>
      <c r="I623" s="114"/>
      <c r="J623" s="114"/>
      <c r="K623" s="114"/>
      <c r="L623" s="114"/>
      <c r="M623" s="114"/>
      <c r="N623" s="114"/>
      <c r="O623" s="114"/>
      <c r="P623" s="114"/>
      <c r="Q623" s="114"/>
      <c r="R623" s="114"/>
      <c r="S623" s="114"/>
      <c r="T623" s="114"/>
      <c r="U623" s="114"/>
      <c r="V623" s="114"/>
      <c r="W623" s="114"/>
      <c r="X623" s="114"/>
      <c r="Y623" s="114"/>
      <c r="Z623" s="115"/>
      <c r="AA623" s="115"/>
      <c r="AB623" s="115"/>
      <c r="AC623" s="115"/>
      <c r="AD623" s="115"/>
      <c r="AE623" s="115"/>
      <c r="AF623" s="124"/>
      <c r="AG623" s="115"/>
      <c r="AH623" s="115"/>
      <c r="AI623" s="115"/>
      <c r="AJ623" s="116"/>
      <c r="AK623" s="117"/>
    </row>
    <row r="624" spans="2:37" x14ac:dyDescent="0.25">
      <c r="B624" s="118">
        <f t="shared" si="77"/>
        <v>46819</v>
      </c>
      <c r="C624" s="114"/>
      <c r="D624" s="114"/>
      <c r="E624" s="119"/>
      <c r="F624" s="114"/>
      <c r="G624" s="114"/>
      <c r="H624" s="114"/>
      <c r="I624" s="114"/>
      <c r="J624" s="114"/>
      <c r="K624" s="114"/>
      <c r="L624" s="114"/>
      <c r="M624" s="114"/>
      <c r="N624" s="114"/>
      <c r="O624" s="114"/>
      <c r="P624" s="114"/>
      <c r="Q624" s="114"/>
      <c r="R624" s="114"/>
      <c r="S624" s="114"/>
      <c r="T624" s="114"/>
      <c r="U624" s="114"/>
      <c r="V624" s="114"/>
      <c r="W624" s="114"/>
      <c r="X624" s="114"/>
      <c r="Y624" s="114"/>
      <c r="Z624" s="115"/>
      <c r="AA624" s="115"/>
      <c r="AB624" s="115"/>
      <c r="AC624" s="115"/>
      <c r="AD624" s="115"/>
      <c r="AE624" s="115"/>
      <c r="AF624" s="124"/>
      <c r="AG624" s="115"/>
      <c r="AH624" s="115"/>
      <c r="AI624" s="115"/>
      <c r="AJ624" s="116"/>
      <c r="AK624" s="117"/>
    </row>
    <row r="625" spans="2:37" x14ac:dyDescent="0.25">
      <c r="B625" s="118">
        <f t="shared" si="77"/>
        <v>46909</v>
      </c>
      <c r="C625" s="114"/>
      <c r="D625" s="114"/>
      <c r="E625" s="119"/>
      <c r="F625" s="114"/>
      <c r="G625" s="114"/>
      <c r="H625" s="114"/>
      <c r="I625" s="114"/>
      <c r="J625" s="114"/>
      <c r="K625" s="114"/>
      <c r="L625" s="114"/>
      <c r="M625" s="114"/>
      <c r="N625" s="114"/>
      <c r="O625" s="114"/>
      <c r="P625" s="114"/>
      <c r="Q625" s="114"/>
      <c r="R625" s="114"/>
      <c r="S625" s="114"/>
      <c r="T625" s="114"/>
      <c r="U625" s="114"/>
      <c r="V625" s="114"/>
      <c r="W625" s="114"/>
      <c r="X625" s="114"/>
      <c r="Y625" s="114"/>
      <c r="Z625" s="115"/>
      <c r="AA625" s="115"/>
      <c r="AB625" s="115"/>
      <c r="AC625" s="115"/>
      <c r="AD625" s="115"/>
      <c r="AE625" s="115"/>
      <c r="AF625" s="124"/>
      <c r="AG625" s="115"/>
      <c r="AH625" s="115"/>
      <c r="AI625" s="115"/>
      <c r="AJ625" s="116"/>
      <c r="AK625" s="117"/>
    </row>
    <row r="626" spans="2:37" x14ac:dyDescent="0.25">
      <c r="B626" s="118">
        <f t="shared" si="77"/>
        <v>46999</v>
      </c>
      <c r="C626" s="114"/>
      <c r="D626" s="114"/>
      <c r="E626" s="119"/>
      <c r="F626" s="114"/>
      <c r="G626" s="114"/>
      <c r="H626" s="114"/>
      <c r="I626" s="114"/>
      <c r="J626" s="114"/>
      <c r="K626" s="114"/>
      <c r="L626" s="114"/>
      <c r="M626" s="114"/>
      <c r="N626" s="114"/>
      <c r="O626" s="114"/>
      <c r="P626" s="114"/>
      <c r="Q626" s="114"/>
      <c r="R626" s="114"/>
      <c r="S626" s="114"/>
      <c r="T626" s="114"/>
      <c r="U626" s="114"/>
      <c r="V626" s="114"/>
      <c r="W626" s="114"/>
      <c r="X626" s="114"/>
      <c r="Y626" s="114"/>
      <c r="Z626" s="115"/>
      <c r="AA626" s="115"/>
      <c r="AB626" s="115"/>
      <c r="AC626" s="115"/>
      <c r="AD626" s="115"/>
      <c r="AE626" s="115"/>
      <c r="AF626" s="124"/>
      <c r="AG626" s="115"/>
      <c r="AH626" s="115"/>
      <c r="AI626" s="115"/>
      <c r="AJ626" s="116"/>
      <c r="AK626" s="117"/>
    </row>
    <row r="627" spans="2:37" x14ac:dyDescent="0.25">
      <c r="B627" s="118">
        <f t="shared" si="77"/>
        <v>47089</v>
      </c>
      <c r="C627" s="114"/>
      <c r="D627" s="114"/>
      <c r="E627" s="119"/>
      <c r="F627" s="114"/>
      <c r="G627" s="114"/>
      <c r="H627" s="114"/>
      <c r="I627" s="114"/>
      <c r="J627" s="114"/>
      <c r="K627" s="114"/>
      <c r="L627" s="114"/>
      <c r="M627" s="114"/>
      <c r="N627" s="114"/>
      <c r="O627" s="114"/>
      <c r="P627" s="114"/>
      <c r="Q627" s="114"/>
      <c r="R627" s="114"/>
      <c r="S627" s="114"/>
      <c r="T627" s="114"/>
      <c r="U627" s="114"/>
      <c r="V627" s="114"/>
      <c r="W627" s="114"/>
      <c r="X627" s="114"/>
      <c r="Y627" s="114"/>
      <c r="Z627" s="115"/>
      <c r="AA627" s="115"/>
      <c r="AB627" s="115"/>
      <c r="AC627" s="115"/>
      <c r="AD627" s="115"/>
      <c r="AE627" s="115"/>
      <c r="AF627" s="124"/>
      <c r="AG627" s="115"/>
      <c r="AH627" s="115"/>
      <c r="AI627" s="115"/>
      <c r="AJ627" s="116"/>
      <c r="AK627" s="117"/>
    </row>
    <row r="628" spans="2:37" x14ac:dyDescent="0.25">
      <c r="B628" s="118"/>
      <c r="C628" s="114"/>
      <c r="D628" s="114"/>
      <c r="E628" s="119"/>
      <c r="F628" s="114"/>
      <c r="G628" s="114"/>
      <c r="H628" s="114"/>
      <c r="I628" s="114"/>
      <c r="J628" s="114"/>
      <c r="K628" s="114"/>
      <c r="L628" s="114"/>
      <c r="M628" s="114"/>
      <c r="N628" s="114"/>
      <c r="O628" s="114"/>
      <c r="P628" s="114"/>
      <c r="Q628" s="114"/>
      <c r="R628" s="114"/>
      <c r="S628" s="114"/>
      <c r="T628" s="114"/>
      <c r="U628" s="114"/>
      <c r="V628" s="114"/>
      <c r="W628" s="114"/>
      <c r="X628" s="114"/>
      <c r="Y628" s="114"/>
      <c r="Z628" s="115"/>
      <c r="AA628" s="115"/>
      <c r="AB628" s="115"/>
      <c r="AC628" s="115"/>
      <c r="AD628" s="115"/>
      <c r="AE628" s="115"/>
      <c r="AF628" s="124"/>
      <c r="AG628" s="115"/>
      <c r="AH628" s="115"/>
      <c r="AI628" s="115"/>
      <c r="AJ628" s="116"/>
      <c r="AK628" s="117"/>
    </row>
    <row r="629" spans="2:37" x14ac:dyDescent="0.25">
      <c r="B629" s="118"/>
      <c r="C629" s="114"/>
      <c r="D629" s="114"/>
      <c r="E629" s="119"/>
      <c r="F629" s="114"/>
      <c r="G629" s="114"/>
      <c r="H629" s="114"/>
      <c r="I629" s="114"/>
      <c r="J629" s="114"/>
      <c r="K629" s="114"/>
      <c r="L629" s="114"/>
      <c r="M629" s="114"/>
      <c r="N629" s="114"/>
      <c r="O629" s="114"/>
      <c r="P629" s="114"/>
      <c r="Q629" s="114"/>
      <c r="R629" s="114"/>
      <c r="S629" s="114"/>
      <c r="T629" s="114"/>
      <c r="U629" s="114"/>
      <c r="V629" s="114"/>
      <c r="W629" s="114"/>
      <c r="X629" s="114"/>
      <c r="Y629" s="114"/>
      <c r="Z629" s="115"/>
      <c r="AA629" s="115"/>
      <c r="AB629" s="115"/>
      <c r="AC629" s="115"/>
      <c r="AD629" s="115"/>
      <c r="AE629" s="115"/>
      <c r="AF629" s="124"/>
      <c r="AG629" s="115"/>
      <c r="AH629" s="115"/>
      <c r="AI629" s="115"/>
      <c r="AJ629" s="116"/>
      <c r="AK629" s="117"/>
    </row>
    <row r="630" spans="2:37" x14ac:dyDescent="0.25">
      <c r="B630" s="118"/>
      <c r="C630" s="114"/>
      <c r="D630" s="114"/>
      <c r="E630" s="119"/>
      <c r="F630" s="114"/>
      <c r="G630" s="114"/>
      <c r="H630" s="114"/>
      <c r="I630" s="114"/>
      <c r="J630" s="114"/>
      <c r="K630" s="114"/>
      <c r="L630" s="114"/>
      <c r="M630" s="114"/>
      <c r="N630" s="114"/>
      <c r="O630" s="114"/>
      <c r="P630" s="114"/>
      <c r="Q630" s="114"/>
      <c r="R630" s="114"/>
      <c r="S630" s="114"/>
      <c r="T630" s="114"/>
      <c r="U630" s="114"/>
      <c r="V630" s="114"/>
      <c r="W630" s="114"/>
      <c r="X630" s="114"/>
      <c r="Y630" s="114"/>
      <c r="Z630" s="115"/>
      <c r="AA630" s="115"/>
      <c r="AB630" s="115"/>
      <c r="AC630" s="115"/>
      <c r="AD630" s="115"/>
      <c r="AE630" s="115"/>
      <c r="AF630" s="124"/>
      <c r="AG630" s="115"/>
      <c r="AH630" s="115"/>
      <c r="AI630" s="115"/>
      <c r="AJ630" s="116"/>
      <c r="AK630" s="117"/>
    </row>
    <row r="631" spans="2:37" x14ac:dyDescent="0.25">
      <c r="B631" s="118"/>
      <c r="C631" s="114"/>
      <c r="D631" s="114"/>
      <c r="E631" s="119"/>
      <c r="F631" s="114"/>
      <c r="G631" s="114"/>
      <c r="H631" s="114"/>
      <c r="I631" s="114"/>
      <c r="J631" s="114"/>
      <c r="K631" s="114"/>
      <c r="L631" s="114"/>
      <c r="M631" s="114"/>
      <c r="N631" s="114"/>
      <c r="O631" s="114"/>
      <c r="P631" s="114"/>
      <c r="Q631" s="114"/>
      <c r="R631" s="114"/>
      <c r="S631" s="114"/>
      <c r="T631" s="114"/>
      <c r="U631" s="114"/>
      <c r="V631" s="114"/>
      <c r="W631" s="114"/>
      <c r="X631" s="114"/>
      <c r="Y631" s="114"/>
      <c r="Z631" s="115"/>
      <c r="AA631" s="115"/>
      <c r="AB631" s="115"/>
      <c r="AC631" s="115"/>
      <c r="AD631" s="115"/>
      <c r="AE631" s="115"/>
      <c r="AF631" s="124"/>
      <c r="AG631" s="115"/>
      <c r="AH631" s="115"/>
      <c r="AI631" s="115"/>
      <c r="AJ631" s="116"/>
      <c r="AK631" s="117"/>
    </row>
    <row r="632" spans="2:37" x14ac:dyDescent="0.25">
      <c r="B632" s="118"/>
      <c r="C632" s="114"/>
      <c r="D632" s="114"/>
      <c r="E632" s="119"/>
      <c r="F632" s="114"/>
      <c r="G632" s="114"/>
      <c r="H632" s="114"/>
      <c r="I632" s="114"/>
      <c r="J632" s="114"/>
      <c r="K632" s="114"/>
      <c r="L632" s="114"/>
      <c r="M632" s="114"/>
      <c r="N632" s="114"/>
      <c r="O632" s="114"/>
      <c r="P632" s="114"/>
      <c r="Q632" s="114"/>
      <c r="R632" s="114"/>
      <c r="S632" s="114"/>
      <c r="T632" s="114"/>
      <c r="U632" s="114"/>
      <c r="V632" s="114"/>
      <c r="W632" s="114"/>
      <c r="X632" s="114"/>
      <c r="Y632" s="114"/>
      <c r="Z632" s="115"/>
      <c r="AA632" s="115"/>
      <c r="AB632" s="115"/>
      <c r="AC632" s="115"/>
      <c r="AD632" s="115"/>
      <c r="AE632" s="115"/>
      <c r="AF632" s="124"/>
      <c r="AG632" s="115"/>
      <c r="AH632" s="115"/>
      <c r="AI632" s="115"/>
      <c r="AJ632" s="116"/>
      <c r="AK632" s="117"/>
    </row>
    <row r="633" spans="2:37" x14ac:dyDescent="0.25">
      <c r="B633" s="118"/>
      <c r="C633" s="114"/>
      <c r="D633" s="114"/>
      <c r="E633" s="119"/>
      <c r="F633" s="114"/>
      <c r="G633" s="114"/>
      <c r="H633" s="114"/>
      <c r="I633" s="114"/>
      <c r="J633" s="114"/>
      <c r="K633" s="114"/>
      <c r="L633" s="114"/>
      <c r="M633" s="114"/>
      <c r="N633" s="114"/>
      <c r="O633" s="114"/>
      <c r="P633" s="114"/>
      <c r="Q633" s="114"/>
      <c r="R633" s="114"/>
      <c r="S633" s="114"/>
      <c r="T633" s="114"/>
      <c r="U633" s="114"/>
      <c r="V633" s="114"/>
      <c r="W633" s="114"/>
      <c r="X633" s="114"/>
      <c r="Y633" s="114"/>
      <c r="Z633" s="115"/>
      <c r="AA633" s="115"/>
      <c r="AB633" s="115"/>
      <c r="AC633" s="115"/>
      <c r="AD633" s="115"/>
      <c r="AE633" s="115"/>
      <c r="AF633" s="124"/>
      <c r="AG633" s="115"/>
      <c r="AH633" s="115"/>
      <c r="AI633" s="115"/>
      <c r="AJ633" s="116"/>
      <c r="AK633" s="117"/>
    </row>
    <row r="634" spans="2:37" x14ac:dyDescent="0.25">
      <c r="B634" s="118"/>
      <c r="C634" s="114"/>
      <c r="D634" s="114"/>
      <c r="E634" s="119"/>
      <c r="F634" s="114"/>
      <c r="G634" s="114"/>
      <c r="H634" s="114"/>
      <c r="I634" s="114"/>
      <c r="J634" s="114"/>
      <c r="K634" s="114"/>
      <c r="L634" s="114"/>
      <c r="M634" s="114"/>
      <c r="N634" s="114"/>
      <c r="O634" s="114"/>
      <c r="P634" s="114"/>
      <c r="Q634" s="114"/>
      <c r="R634" s="114"/>
      <c r="S634" s="114"/>
      <c r="T634" s="114"/>
      <c r="U634" s="114"/>
      <c r="V634" s="114"/>
      <c r="W634" s="114"/>
      <c r="X634" s="114"/>
      <c r="Y634" s="114"/>
      <c r="Z634" s="115"/>
      <c r="AA634" s="115"/>
      <c r="AB634" s="115"/>
      <c r="AC634" s="115"/>
      <c r="AD634" s="115"/>
      <c r="AE634" s="115"/>
      <c r="AF634" s="124"/>
      <c r="AG634" s="115"/>
      <c r="AH634" s="115"/>
      <c r="AI634" s="115"/>
      <c r="AJ634" s="116"/>
      <c r="AK634" s="117"/>
    </row>
    <row r="635" spans="2:37" x14ac:dyDescent="0.25">
      <c r="B635" s="118"/>
      <c r="C635" s="114"/>
      <c r="D635" s="114"/>
      <c r="E635" s="119"/>
      <c r="F635" s="114"/>
      <c r="G635" s="114"/>
      <c r="H635" s="114"/>
      <c r="I635" s="114"/>
      <c r="J635" s="114"/>
      <c r="K635" s="114"/>
      <c r="L635" s="114"/>
      <c r="M635" s="114"/>
      <c r="N635" s="114"/>
      <c r="O635" s="114"/>
      <c r="P635" s="114"/>
      <c r="Q635" s="114"/>
      <c r="R635" s="114"/>
      <c r="S635" s="114"/>
      <c r="T635" s="114"/>
      <c r="U635" s="114"/>
      <c r="V635" s="114"/>
      <c r="W635" s="114"/>
      <c r="X635" s="114"/>
      <c r="Y635" s="114"/>
      <c r="Z635" s="115"/>
      <c r="AA635" s="115"/>
      <c r="AB635" s="115"/>
      <c r="AC635" s="115"/>
      <c r="AD635" s="115"/>
      <c r="AE635" s="115"/>
      <c r="AF635" s="124"/>
      <c r="AG635" s="115"/>
      <c r="AH635" s="115"/>
      <c r="AI635" s="115"/>
      <c r="AJ635" s="116"/>
      <c r="AK635" s="117"/>
    </row>
    <row r="636" spans="2:37" x14ac:dyDescent="0.25">
      <c r="B636" s="118"/>
      <c r="C636" s="114"/>
      <c r="D636" s="114"/>
      <c r="E636" s="119"/>
      <c r="F636" s="114"/>
      <c r="G636" s="114"/>
      <c r="H636" s="114"/>
      <c r="I636" s="114"/>
      <c r="J636" s="114"/>
      <c r="K636" s="114"/>
      <c r="L636" s="114"/>
      <c r="M636" s="114"/>
      <c r="N636" s="114"/>
      <c r="O636" s="114"/>
      <c r="P636" s="114"/>
      <c r="Q636" s="114"/>
      <c r="R636" s="114"/>
      <c r="S636" s="114"/>
      <c r="T636" s="114"/>
      <c r="U636" s="114"/>
      <c r="V636" s="114"/>
      <c r="W636" s="114"/>
      <c r="X636" s="114"/>
      <c r="Y636" s="114"/>
      <c r="Z636" s="115"/>
      <c r="AA636" s="115"/>
      <c r="AB636" s="115"/>
      <c r="AC636" s="115"/>
      <c r="AD636" s="115"/>
      <c r="AE636" s="115"/>
      <c r="AF636" s="124"/>
      <c r="AG636" s="115"/>
      <c r="AH636" s="115"/>
      <c r="AI636" s="115"/>
      <c r="AJ636" s="116"/>
      <c r="AK636" s="117"/>
    </row>
    <row r="637" spans="2:37" x14ac:dyDescent="0.25">
      <c r="B637" s="118"/>
      <c r="C637" s="114"/>
      <c r="D637" s="114"/>
      <c r="E637" s="119"/>
      <c r="F637" s="114"/>
      <c r="G637" s="114"/>
      <c r="H637" s="114"/>
      <c r="I637" s="114"/>
      <c r="J637" s="114"/>
      <c r="K637" s="114"/>
      <c r="L637" s="114"/>
      <c r="M637" s="114"/>
      <c r="N637" s="114"/>
      <c r="O637" s="114"/>
      <c r="P637" s="114"/>
      <c r="Q637" s="114"/>
      <c r="R637" s="114"/>
      <c r="S637" s="114"/>
      <c r="T637" s="114"/>
      <c r="U637" s="114"/>
      <c r="V637" s="114"/>
      <c r="W637" s="114"/>
      <c r="X637" s="114"/>
      <c r="Y637" s="114"/>
      <c r="Z637" s="115"/>
      <c r="AA637" s="115"/>
      <c r="AB637" s="115"/>
      <c r="AC637" s="115"/>
      <c r="AD637" s="115"/>
      <c r="AE637" s="115"/>
      <c r="AF637" s="124"/>
      <c r="AG637" s="115"/>
      <c r="AH637" s="115"/>
      <c r="AI637" s="115"/>
      <c r="AJ637" s="116"/>
      <c r="AK637" s="117"/>
    </row>
    <row r="638" spans="2:37" x14ac:dyDescent="0.25">
      <c r="B638" s="118"/>
      <c r="C638" s="114"/>
      <c r="D638" s="114"/>
      <c r="E638" s="119"/>
      <c r="F638" s="114"/>
      <c r="G638" s="114"/>
      <c r="H638" s="114"/>
      <c r="I638" s="114"/>
      <c r="J638" s="114"/>
      <c r="K638" s="114"/>
      <c r="L638" s="114"/>
      <c r="M638" s="114"/>
      <c r="N638" s="114"/>
      <c r="O638" s="114"/>
      <c r="P638" s="114"/>
      <c r="Q638" s="114"/>
      <c r="R638" s="114"/>
      <c r="S638" s="114"/>
      <c r="T638" s="114"/>
      <c r="U638" s="114"/>
      <c r="V638" s="114"/>
      <c r="W638" s="114"/>
      <c r="X638" s="114"/>
      <c r="Y638" s="114"/>
      <c r="Z638" s="115"/>
      <c r="AA638" s="115"/>
      <c r="AB638" s="115"/>
      <c r="AC638" s="115"/>
      <c r="AD638" s="115"/>
      <c r="AE638" s="115"/>
      <c r="AF638" s="124"/>
      <c r="AG638" s="115"/>
      <c r="AH638" s="115"/>
      <c r="AI638" s="115"/>
      <c r="AJ638" s="116"/>
      <c r="AK638" s="117"/>
    </row>
    <row r="639" spans="2:37" x14ac:dyDescent="0.25">
      <c r="B639" s="118"/>
      <c r="C639" s="114"/>
      <c r="D639" s="114"/>
      <c r="E639" s="119"/>
      <c r="F639" s="114"/>
      <c r="G639" s="114"/>
      <c r="H639" s="114"/>
      <c r="I639" s="114"/>
      <c r="J639" s="114"/>
      <c r="K639" s="114"/>
      <c r="L639" s="114"/>
      <c r="M639" s="114"/>
      <c r="N639" s="114"/>
      <c r="O639" s="114"/>
      <c r="P639" s="114"/>
      <c r="Q639" s="114"/>
      <c r="R639" s="114"/>
      <c r="S639" s="114"/>
      <c r="T639" s="114"/>
      <c r="U639" s="114"/>
      <c r="V639" s="114"/>
      <c r="W639" s="114"/>
      <c r="X639" s="114"/>
      <c r="Y639" s="114"/>
      <c r="Z639" s="115"/>
      <c r="AA639" s="115"/>
      <c r="AB639" s="115"/>
      <c r="AC639" s="115"/>
      <c r="AD639" s="115"/>
      <c r="AE639" s="115"/>
      <c r="AF639" s="124"/>
      <c r="AG639" s="115"/>
      <c r="AH639" s="115"/>
      <c r="AI639" s="115"/>
      <c r="AJ639" s="116"/>
      <c r="AK639" s="117"/>
    </row>
    <row r="640" spans="2:37" x14ac:dyDescent="0.25">
      <c r="B640" s="118"/>
      <c r="C640" s="114"/>
      <c r="D640" s="114"/>
      <c r="E640" s="119"/>
      <c r="F640" s="114"/>
      <c r="G640" s="114"/>
      <c r="H640" s="114"/>
      <c r="I640" s="114"/>
      <c r="J640" s="114"/>
      <c r="K640" s="114"/>
      <c r="L640" s="114"/>
      <c r="M640" s="114"/>
      <c r="N640" s="114"/>
      <c r="O640" s="114"/>
      <c r="P640" s="114"/>
      <c r="Q640" s="114"/>
      <c r="R640" s="114"/>
      <c r="S640" s="114"/>
      <c r="T640" s="114"/>
      <c r="U640" s="114"/>
      <c r="V640" s="114"/>
      <c r="W640" s="114"/>
      <c r="X640" s="114"/>
      <c r="Y640" s="114"/>
      <c r="Z640" s="115"/>
      <c r="AA640" s="115"/>
      <c r="AB640" s="115"/>
      <c r="AC640" s="115"/>
      <c r="AD640" s="115"/>
      <c r="AE640" s="115"/>
      <c r="AF640" s="124"/>
      <c r="AG640" s="115"/>
      <c r="AH640" s="115"/>
      <c r="AI640" s="115"/>
      <c r="AJ640" s="116"/>
      <c r="AK640" s="117"/>
    </row>
    <row r="641" spans="2:37" x14ac:dyDescent="0.25">
      <c r="B641" s="118"/>
      <c r="C641" s="114"/>
      <c r="D641" s="114"/>
      <c r="E641" s="119"/>
      <c r="F641" s="114"/>
      <c r="G641" s="114"/>
      <c r="H641" s="114"/>
      <c r="I641" s="114"/>
      <c r="J641" s="114"/>
      <c r="K641" s="114"/>
      <c r="L641" s="114"/>
      <c r="M641" s="114"/>
      <c r="N641" s="114"/>
      <c r="O641" s="114"/>
      <c r="P641" s="114"/>
      <c r="Q641" s="114"/>
      <c r="R641" s="114"/>
      <c r="S641" s="114"/>
      <c r="T641" s="114"/>
      <c r="U641" s="114"/>
      <c r="V641" s="114"/>
      <c r="W641" s="114"/>
      <c r="X641" s="114"/>
      <c r="Y641" s="114"/>
      <c r="Z641" s="115"/>
      <c r="AA641" s="115"/>
      <c r="AB641" s="115"/>
      <c r="AC641" s="115"/>
      <c r="AD641" s="115"/>
      <c r="AE641" s="115"/>
      <c r="AF641" s="124"/>
      <c r="AG641" s="115"/>
      <c r="AH641" s="115"/>
      <c r="AI641" s="115"/>
      <c r="AJ641" s="116"/>
      <c r="AK641" s="117"/>
    </row>
    <row r="642" spans="2:37" x14ac:dyDescent="0.25">
      <c r="B642" s="118"/>
      <c r="C642" s="114"/>
      <c r="D642" s="114"/>
      <c r="E642" s="119"/>
      <c r="F642" s="114"/>
      <c r="G642" s="114"/>
      <c r="H642" s="114"/>
      <c r="I642" s="114"/>
      <c r="J642" s="114"/>
      <c r="K642" s="114"/>
      <c r="L642" s="114"/>
      <c r="M642" s="114"/>
      <c r="N642" s="114"/>
      <c r="O642" s="114"/>
      <c r="P642" s="114"/>
      <c r="Q642" s="114"/>
      <c r="R642" s="114"/>
      <c r="S642" s="114"/>
      <c r="T642" s="114"/>
      <c r="U642" s="114"/>
      <c r="V642" s="114"/>
      <c r="W642" s="114"/>
      <c r="X642" s="114"/>
    </row>
    <row r="643" spans="2:37" x14ac:dyDescent="0.25">
      <c r="B643" s="118"/>
      <c r="C643" s="114"/>
      <c r="D643" s="114"/>
      <c r="E643" s="119"/>
      <c r="F643" s="114"/>
      <c r="G643" s="114"/>
      <c r="H643" s="114"/>
      <c r="I643" s="114"/>
      <c r="J643" s="114"/>
      <c r="K643" s="114"/>
      <c r="L643" s="114"/>
      <c r="M643" s="114"/>
      <c r="N643" s="114"/>
      <c r="O643" s="114"/>
      <c r="P643" s="114"/>
      <c r="Q643" s="114"/>
      <c r="R643" s="114"/>
      <c r="S643" s="114"/>
      <c r="T643" s="114"/>
      <c r="U643" s="114"/>
      <c r="V643" s="114"/>
      <c r="W643" s="114"/>
      <c r="X643" s="114"/>
    </row>
    <row r="644" spans="2:37" x14ac:dyDescent="0.25">
      <c r="B644" s="118"/>
      <c r="C644" s="114"/>
      <c r="D644" s="114"/>
      <c r="E644" s="119"/>
      <c r="F644" s="114"/>
      <c r="G644" s="114"/>
      <c r="H644" s="114"/>
      <c r="I644" s="114"/>
      <c r="J644" s="114"/>
      <c r="K644" s="114"/>
      <c r="L644" s="114"/>
      <c r="M644" s="114"/>
      <c r="N644" s="114"/>
      <c r="O644" s="114"/>
      <c r="P644" s="114"/>
      <c r="Q644" s="114"/>
      <c r="R644" s="114"/>
      <c r="S644" s="114"/>
      <c r="T644" s="114"/>
      <c r="U644" s="114"/>
      <c r="V644" s="114"/>
      <c r="W644" s="114"/>
      <c r="X644" s="114"/>
    </row>
    <row r="645" spans="2:37" x14ac:dyDescent="0.25">
      <c r="B645" s="118"/>
      <c r="C645" s="114"/>
      <c r="D645" s="114"/>
      <c r="E645" s="119"/>
      <c r="F645" s="114"/>
      <c r="G645" s="114"/>
      <c r="H645" s="114"/>
      <c r="I645" s="114"/>
      <c r="J645" s="114"/>
      <c r="K645" s="114"/>
      <c r="L645" s="114"/>
      <c r="M645" s="114"/>
      <c r="N645" s="114"/>
      <c r="O645" s="114"/>
      <c r="P645" s="114"/>
      <c r="Q645" s="114"/>
      <c r="R645" s="114"/>
      <c r="S645" s="114"/>
      <c r="T645" s="114"/>
      <c r="U645" s="114"/>
      <c r="V645" s="114"/>
      <c r="W645" s="114"/>
      <c r="X645" s="114"/>
    </row>
    <row r="646" spans="2:37" x14ac:dyDescent="0.25">
      <c r="B646" s="118"/>
      <c r="C646" s="114"/>
      <c r="D646" s="114"/>
      <c r="E646" s="119"/>
      <c r="F646" s="114"/>
      <c r="G646" s="114"/>
      <c r="H646" s="114"/>
      <c r="I646" s="114"/>
      <c r="J646" s="114"/>
      <c r="K646" s="114"/>
      <c r="L646" s="114"/>
      <c r="M646" s="114"/>
      <c r="N646" s="114"/>
      <c r="O646" s="114"/>
      <c r="P646" s="114"/>
      <c r="Q646" s="114"/>
      <c r="R646" s="114"/>
      <c r="S646" s="114"/>
      <c r="T646" s="114"/>
      <c r="U646" s="114"/>
      <c r="V646" s="114"/>
      <c r="W646" s="114"/>
      <c r="X646" s="114"/>
    </row>
    <row r="647" spans="2:37" x14ac:dyDescent="0.25">
      <c r="B647" s="103"/>
    </row>
    <row r="648" spans="2:37" x14ac:dyDescent="0.25">
      <c r="B648" s="103"/>
    </row>
    <row r="649" spans="2:37" x14ac:dyDescent="0.25">
      <c r="B649" s="103"/>
    </row>
    <row r="650" spans="2:37" x14ac:dyDescent="0.25">
      <c r="B650" s="103"/>
    </row>
    <row r="651" spans="2:37" x14ac:dyDescent="0.25">
      <c r="B651" s="103"/>
    </row>
    <row r="652" spans="2:37" x14ac:dyDescent="0.25">
      <c r="B652" s="103"/>
    </row>
    <row r="653" spans="2:37" x14ac:dyDescent="0.25">
      <c r="B653" s="103"/>
    </row>
    <row r="654" spans="2:37" x14ac:dyDescent="0.25">
      <c r="B654" s="103"/>
    </row>
    <row r="655" spans="2:37" x14ac:dyDescent="0.25">
      <c r="B655" s="103"/>
    </row>
    <row r="656" spans="2:37" x14ac:dyDescent="0.25">
      <c r="B656" s="103"/>
    </row>
    <row r="657" spans="2:2" x14ac:dyDescent="0.25">
      <c r="B657" s="103"/>
    </row>
    <row r="658" spans="2:2" x14ac:dyDescent="0.25">
      <c r="B658" s="103"/>
    </row>
    <row r="659" spans="2:2" x14ac:dyDescent="0.25">
      <c r="B659" s="103"/>
    </row>
    <row r="660" spans="2:2" x14ac:dyDescent="0.25">
      <c r="B660" s="103"/>
    </row>
    <row r="661" spans="2:2" x14ac:dyDescent="0.25">
      <c r="B661" s="103"/>
    </row>
    <row r="662" spans="2:2" x14ac:dyDescent="0.25">
      <c r="B662" s="103"/>
    </row>
    <row r="663" spans="2:2" x14ac:dyDescent="0.25">
      <c r="B663" s="103"/>
    </row>
    <row r="664" spans="2:2" x14ac:dyDescent="0.25">
      <c r="B664" s="103"/>
    </row>
    <row r="665" spans="2:2" x14ac:dyDescent="0.25">
      <c r="B665" s="103"/>
    </row>
    <row r="666" spans="2:2" x14ac:dyDescent="0.25">
      <c r="B666" s="103"/>
    </row>
    <row r="667" spans="2:2" x14ac:dyDescent="0.25">
      <c r="B667" s="103"/>
    </row>
    <row r="668" spans="2:2" x14ac:dyDescent="0.25">
      <c r="B668" s="103"/>
    </row>
    <row r="669" spans="2:2" x14ac:dyDescent="0.25">
      <c r="B669" s="103"/>
    </row>
    <row r="670" spans="2:2" x14ac:dyDescent="0.25">
      <c r="B670" s="103"/>
    </row>
    <row r="671" spans="2:2" x14ac:dyDescent="0.25">
      <c r="B671" s="103"/>
    </row>
    <row r="672" spans="2:2" x14ac:dyDescent="0.25">
      <c r="B672" s="103"/>
    </row>
    <row r="673" spans="2:2" x14ac:dyDescent="0.25">
      <c r="B673" s="103"/>
    </row>
    <row r="674" spans="2:2" x14ac:dyDescent="0.25">
      <c r="B674" s="103"/>
    </row>
    <row r="675" spans="2:2" x14ac:dyDescent="0.25">
      <c r="B675" s="103"/>
    </row>
    <row r="676" spans="2:2" x14ac:dyDescent="0.25">
      <c r="B676" s="103"/>
    </row>
    <row r="677" spans="2:2" x14ac:dyDescent="0.25">
      <c r="B677" s="103"/>
    </row>
    <row r="678" spans="2:2" x14ac:dyDescent="0.25">
      <c r="B678" s="103"/>
    </row>
    <row r="679" spans="2:2" x14ac:dyDescent="0.25">
      <c r="B679" s="103"/>
    </row>
    <row r="680" spans="2:2" x14ac:dyDescent="0.25">
      <c r="B680" s="103"/>
    </row>
    <row r="681" spans="2:2" x14ac:dyDescent="0.25">
      <c r="B681" s="103"/>
    </row>
    <row r="682" spans="2:2" x14ac:dyDescent="0.25">
      <c r="B682" s="103"/>
    </row>
    <row r="683" spans="2:2" x14ac:dyDescent="0.25">
      <c r="B683" s="103"/>
    </row>
    <row r="684" spans="2:2" x14ac:dyDescent="0.25">
      <c r="B684" s="103"/>
    </row>
    <row r="685" spans="2:2" x14ac:dyDescent="0.25">
      <c r="B685" s="103"/>
    </row>
    <row r="686" spans="2:2" x14ac:dyDescent="0.25">
      <c r="B686" s="103"/>
    </row>
    <row r="687" spans="2:2" x14ac:dyDescent="0.25">
      <c r="B687" s="103"/>
    </row>
    <row r="688" spans="2:2" x14ac:dyDescent="0.25">
      <c r="B688" s="103"/>
    </row>
    <row r="689" spans="2:2" x14ac:dyDescent="0.25">
      <c r="B689" s="103"/>
    </row>
    <row r="690" spans="2:2" x14ac:dyDescent="0.25">
      <c r="B690" s="103"/>
    </row>
    <row r="691" spans="2:2" x14ac:dyDescent="0.25">
      <c r="B691" s="103"/>
    </row>
    <row r="692" spans="2:2" x14ac:dyDescent="0.25">
      <c r="B692" s="103"/>
    </row>
    <row r="693" spans="2:2" x14ac:dyDescent="0.25">
      <c r="B693" s="103"/>
    </row>
    <row r="694" spans="2:2" x14ac:dyDescent="0.25">
      <c r="B694" s="103"/>
    </row>
    <row r="695" spans="2:2" x14ac:dyDescent="0.25">
      <c r="B695" s="103"/>
    </row>
    <row r="696" spans="2:2" x14ac:dyDescent="0.25">
      <c r="B696" s="103"/>
    </row>
    <row r="697" spans="2:2" x14ac:dyDescent="0.25">
      <c r="B697" s="103"/>
    </row>
    <row r="698" spans="2:2" x14ac:dyDescent="0.25">
      <c r="B698" s="103"/>
    </row>
    <row r="699" spans="2:2" x14ac:dyDescent="0.25">
      <c r="B699" s="103"/>
    </row>
    <row r="700" spans="2:2" x14ac:dyDescent="0.25">
      <c r="B700" s="103"/>
    </row>
    <row r="701" spans="2:2" x14ac:dyDescent="0.25">
      <c r="B701" s="103"/>
    </row>
    <row r="702" spans="2:2" x14ac:dyDescent="0.25">
      <c r="B702" s="103"/>
    </row>
    <row r="703" spans="2:2" x14ac:dyDescent="0.25">
      <c r="B703" s="103"/>
    </row>
    <row r="704" spans="2:2" x14ac:dyDescent="0.25">
      <c r="B704" s="103"/>
    </row>
    <row r="705" spans="2:2" x14ac:dyDescent="0.25">
      <c r="B705" s="103"/>
    </row>
    <row r="706" spans="2:2" x14ac:dyDescent="0.25">
      <c r="B706" s="103"/>
    </row>
    <row r="707" spans="2:2" x14ac:dyDescent="0.25">
      <c r="B707" s="103"/>
    </row>
    <row r="708" spans="2:2" x14ac:dyDescent="0.25">
      <c r="B708" s="103"/>
    </row>
    <row r="709" spans="2:2" x14ac:dyDescent="0.25">
      <c r="B709" s="103"/>
    </row>
    <row r="710" spans="2:2" x14ac:dyDescent="0.25">
      <c r="B710" s="103"/>
    </row>
    <row r="711" spans="2:2" x14ac:dyDescent="0.25">
      <c r="B711" s="103"/>
    </row>
    <row r="712" spans="2:2" x14ac:dyDescent="0.25">
      <c r="B712" s="103"/>
    </row>
    <row r="713" spans="2:2" x14ac:dyDescent="0.25">
      <c r="B713" s="103"/>
    </row>
    <row r="714" spans="2:2" x14ac:dyDescent="0.25">
      <c r="B714" s="103"/>
    </row>
    <row r="715" spans="2:2" x14ac:dyDescent="0.25">
      <c r="B715" s="103"/>
    </row>
    <row r="716" spans="2:2" x14ac:dyDescent="0.25">
      <c r="B716" s="103"/>
    </row>
    <row r="717" spans="2:2" x14ac:dyDescent="0.25">
      <c r="B717" s="103"/>
    </row>
    <row r="718" spans="2:2" x14ac:dyDescent="0.25">
      <c r="B718" s="103"/>
    </row>
    <row r="719" spans="2:2" x14ac:dyDescent="0.25">
      <c r="B719" s="103"/>
    </row>
    <row r="720" spans="2:2" x14ac:dyDescent="0.25">
      <c r="B720" s="103"/>
    </row>
    <row r="721" spans="2:2" x14ac:dyDescent="0.25">
      <c r="B721" s="103"/>
    </row>
    <row r="722" spans="2:2" x14ac:dyDescent="0.25">
      <c r="B722" s="103"/>
    </row>
    <row r="723" spans="2:2" x14ac:dyDescent="0.25">
      <c r="B723" s="103"/>
    </row>
    <row r="724" spans="2:2" x14ac:dyDescent="0.25">
      <c r="B724" s="103"/>
    </row>
    <row r="725" spans="2:2" x14ac:dyDescent="0.25">
      <c r="B725" s="103"/>
    </row>
    <row r="726" spans="2:2" x14ac:dyDescent="0.25">
      <c r="B726" s="103"/>
    </row>
    <row r="727" spans="2:2" x14ac:dyDescent="0.25">
      <c r="B727" s="103"/>
    </row>
    <row r="728" spans="2:2" x14ac:dyDescent="0.25">
      <c r="B728" s="103"/>
    </row>
    <row r="729" spans="2:2" x14ac:dyDescent="0.25">
      <c r="B729" s="103"/>
    </row>
    <row r="730" spans="2:2" x14ac:dyDescent="0.25">
      <c r="B730" s="103"/>
    </row>
    <row r="731" spans="2:2" x14ac:dyDescent="0.25">
      <c r="B731" s="103"/>
    </row>
    <row r="732" spans="2:2" x14ac:dyDescent="0.25">
      <c r="B732" s="103"/>
    </row>
    <row r="733" spans="2:2" x14ac:dyDescent="0.25">
      <c r="B733" s="103"/>
    </row>
    <row r="734" spans="2:2" x14ac:dyDescent="0.25">
      <c r="B734" s="103"/>
    </row>
    <row r="735" spans="2:2" x14ac:dyDescent="0.25">
      <c r="B735" s="103"/>
    </row>
    <row r="736" spans="2:2" x14ac:dyDescent="0.25">
      <c r="B736" s="103"/>
    </row>
    <row r="737" spans="2:2" x14ac:dyDescent="0.25">
      <c r="B737" s="103"/>
    </row>
    <row r="738" spans="2:2" x14ac:dyDescent="0.25">
      <c r="B738" s="103"/>
    </row>
    <row r="739" spans="2:2" x14ac:dyDescent="0.25">
      <c r="B739" s="103"/>
    </row>
    <row r="740" spans="2:2" x14ac:dyDescent="0.25">
      <c r="B740" s="103"/>
    </row>
    <row r="741" spans="2:2" x14ac:dyDescent="0.25">
      <c r="B741" s="103"/>
    </row>
    <row r="742" spans="2:2" x14ac:dyDescent="0.25">
      <c r="B742" s="103"/>
    </row>
    <row r="743" spans="2:2" x14ac:dyDescent="0.25">
      <c r="B743" s="103"/>
    </row>
    <row r="744" spans="2:2" x14ac:dyDescent="0.25">
      <c r="B744" s="103"/>
    </row>
    <row r="745" spans="2:2" x14ac:dyDescent="0.25">
      <c r="B745" s="103"/>
    </row>
    <row r="746" spans="2:2" x14ac:dyDescent="0.25">
      <c r="B746" s="103"/>
    </row>
    <row r="747" spans="2:2" x14ac:dyDescent="0.25">
      <c r="B747" s="103"/>
    </row>
    <row r="748" spans="2:2" x14ac:dyDescent="0.25">
      <c r="B748" s="103"/>
    </row>
    <row r="749" spans="2:2" x14ac:dyDescent="0.25">
      <c r="B749" s="103"/>
    </row>
    <row r="750" spans="2:2" x14ac:dyDescent="0.25">
      <c r="B750" s="103"/>
    </row>
    <row r="751" spans="2:2" x14ac:dyDescent="0.25">
      <c r="B751" s="103"/>
    </row>
    <row r="752" spans="2:2" x14ac:dyDescent="0.25">
      <c r="B752" s="103"/>
    </row>
    <row r="753" spans="2:2" x14ac:dyDescent="0.25">
      <c r="B753" s="103"/>
    </row>
    <row r="754" spans="2:2" x14ac:dyDescent="0.25">
      <c r="B754" s="103"/>
    </row>
    <row r="755" spans="2:2" x14ac:dyDescent="0.25">
      <c r="B755" s="103"/>
    </row>
    <row r="756" spans="2:2" x14ac:dyDescent="0.25">
      <c r="B756" s="103"/>
    </row>
    <row r="757" spans="2:2" x14ac:dyDescent="0.25">
      <c r="B757" s="103"/>
    </row>
    <row r="758" spans="2:2" x14ac:dyDescent="0.25">
      <c r="B758" s="103"/>
    </row>
    <row r="759" spans="2:2" x14ac:dyDescent="0.25">
      <c r="B759" s="103"/>
    </row>
    <row r="760" spans="2:2" x14ac:dyDescent="0.25">
      <c r="B760" s="103"/>
    </row>
    <row r="761" spans="2:2" x14ac:dyDescent="0.25">
      <c r="B761" s="103"/>
    </row>
    <row r="762" spans="2:2" x14ac:dyDescent="0.25">
      <c r="B762" s="103"/>
    </row>
    <row r="763" spans="2:2" x14ac:dyDescent="0.25">
      <c r="B763" s="103"/>
    </row>
    <row r="764" spans="2:2" x14ac:dyDescent="0.25">
      <c r="B764" s="103"/>
    </row>
    <row r="765" spans="2:2" x14ac:dyDescent="0.25">
      <c r="B765" s="103"/>
    </row>
    <row r="766" spans="2:2" x14ac:dyDescent="0.25">
      <c r="B766" s="103"/>
    </row>
    <row r="767" spans="2:2" x14ac:dyDescent="0.25">
      <c r="B767" s="103"/>
    </row>
    <row r="768" spans="2:2" x14ac:dyDescent="0.25">
      <c r="B768" s="103"/>
    </row>
    <row r="769" spans="2:2" x14ac:dyDescent="0.25">
      <c r="B769" s="103"/>
    </row>
    <row r="770" spans="2:2" x14ac:dyDescent="0.25">
      <c r="B770" s="103"/>
    </row>
    <row r="771" spans="2:2" x14ac:dyDescent="0.25">
      <c r="B771" s="103"/>
    </row>
    <row r="772" spans="2:2" x14ac:dyDescent="0.25">
      <c r="B772" s="103"/>
    </row>
    <row r="773" spans="2:2" x14ac:dyDescent="0.25">
      <c r="B773" s="103"/>
    </row>
    <row r="774" spans="2:2" x14ac:dyDescent="0.25">
      <c r="B774" s="103"/>
    </row>
    <row r="775" spans="2:2" x14ac:dyDescent="0.25">
      <c r="B775" s="103"/>
    </row>
    <row r="776" spans="2:2" x14ac:dyDescent="0.25">
      <c r="B776" s="103"/>
    </row>
    <row r="777" spans="2:2" x14ac:dyDescent="0.25">
      <c r="B777" s="103"/>
    </row>
    <row r="778" spans="2:2" x14ac:dyDescent="0.25">
      <c r="B778" s="103"/>
    </row>
    <row r="779" spans="2:2" x14ac:dyDescent="0.25">
      <c r="B779" s="103"/>
    </row>
    <row r="780" spans="2:2" x14ac:dyDescent="0.25">
      <c r="B780" s="103"/>
    </row>
    <row r="781" spans="2:2" x14ac:dyDescent="0.25">
      <c r="B781" s="103"/>
    </row>
    <row r="782" spans="2:2" x14ac:dyDescent="0.25">
      <c r="B782" s="103"/>
    </row>
    <row r="783" spans="2:2" x14ac:dyDescent="0.25">
      <c r="B783" s="103"/>
    </row>
    <row r="784" spans="2:2" x14ac:dyDescent="0.25">
      <c r="B784" s="103"/>
    </row>
    <row r="785" spans="2:2" x14ac:dyDescent="0.25">
      <c r="B785" s="103"/>
    </row>
    <row r="786" spans="2:2" x14ac:dyDescent="0.25">
      <c r="B786" s="103"/>
    </row>
    <row r="787" spans="2:2" x14ac:dyDescent="0.25">
      <c r="B787" s="103"/>
    </row>
    <row r="788" spans="2:2" x14ac:dyDescent="0.25">
      <c r="B788" s="103"/>
    </row>
    <row r="789" spans="2:2" x14ac:dyDescent="0.25">
      <c r="B789" s="103"/>
    </row>
    <row r="790" spans="2:2" x14ac:dyDescent="0.25">
      <c r="B790" s="103"/>
    </row>
    <row r="791" spans="2:2" x14ac:dyDescent="0.25">
      <c r="B791" s="103"/>
    </row>
    <row r="792" spans="2:2" x14ac:dyDescent="0.25">
      <c r="B792" s="103"/>
    </row>
    <row r="793" spans="2:2" x14ac:dyDescent="0.25">
      <c r="B793" s="103"/>
    </row>
    <row r="794" spans="2:2" x14ac:dyDescent="0.25">
      <c r="B794" s="103"/>
    </row>
    <row r="795" spans="2:2" x14ac:dyDescent="0.25">
      <c r="B795" s="103"/>
    </row>
    <row r="796" spans="2:2" x14ac:dyDescent="0.25">
      <c r="B796" s="103"/>
    </row>
    <row r="797" spans="2:2" x14ac:dyDescent="0.25">
      <c r="B797" s="103"/>
    </row>
    <row r="798" spans="2:2" x14ac:dyDescent="0.25">
      <c r="B798" s="103"/>
    </row>
    <row r="799" spans="2:2" x14ac:dyDescent="0.25">
      <c r="B799" s="103"/>
    </row>
    <row r="800" spans="2:2" x14ac:dyDescent="0.25">
      <c r="B800" s="103"/>
    </row>
    <row r="801" spans="2:2" x14ac:dyDescent="0.25">
      <c r="B801" s="103"/>
    </row>
    <row r="802" spans="2:2" x14ac:dyDescent="0.25">
      <c r="B802" s="103"/>
    </row>
    <row r="803" spans="2:2" x14ac:dyDescent="0.25">
      <c r="B803" s="103"/>
    </row>
    <row r="804" spans="2:2" x14ac:dyDescent="0.25">
      <c r="B804" s="103"/>
    </row>
    <row r="805" spans="2:2" x14ac:dyDescent="0.25">
      <c r="B805" s="103"/>
    </row>
    <row r="806" spans="2:2" x14ac:dyDescent="0.25">
      <c r="B806" s="103"/>
    </row>
    <row r="807" spans="2:2" x14ac:dyDescent="0.25">
      <c r="B807" s="103"/>
    </row>
    <row r="808" spans="2:2" x14ac:dyDescent="0.25">
      <c r="B808" s="103"/>
    </row>
    <row r="809" spans="2:2" x14ac:dyDescent="0.25">
      <c r="B809" s="103"/>
    </row>
    <row r="810" spans="2:2" x14ac:dyDescent="0.25">
      <c r="B810" s="103"/>
    </row>
    <row r="811" spans="2:2" x14ac:dyDescent="0.25">
      <c r="B811" s="103"/>
    </row>
    <row r="812" spans="2:2" x14ac:dyDescent="0.25">
      <c r="B812" s="103"/>
    </row>
    <row r="813" spans="2:2" x14ac:dyDescent="0.25">
      <c r="B813" s="103"/>
    </row>
    <row r="814" spans="2:2" x14ac:dyDescent="0.25">
      <c r="B814" s="103"/>
    </row>
    <row r="815" spans="2:2" x14ac:dyDescent="0.25">
      <c r="B815" s="103"/>
    </row>
    <row r="816" spans="2:2" x14ac:dyDescent="0.25">
      <c r="B816" s="103"/>
    </row>
    <row r="817" spans="2:2" x14ac:dyDescent="0.25">
      <c r="B817" s="103"/>
    </row>
    <row r="818" spans="2:2" x14ac:dyDescent="0.25">
      <c r="B818" s="103"/>
    </row>
    <row r="819" spans="2:2" x14ac:dyDescent="0.25">
      <c r="B819" s="103"/>
    </row>
    <row r="820" spans="2:2" x14ac:dyDescent="0.25">
      <c r="B820" s="103"/>
    </row>
    <row r="821" spans="2:2" x14ac:dyDescent="0.25">
      <c r="B821" s="103"/>
    </row>
    <row r="822" spans="2:2" x14ac:dyDescent="0.25">
      <c r="B822" s="103"/>
    </row>
    <row r="823" spans="2:2" x14ac:dyDescent="0.25">
      <c r="B823" s="103"/>
    </row>
    <row r="824" spans="2:2" x14ac:dyDescent="0.25">
      <c r="B824" s="103"/>
    </row>
    <row r="825" spans="2:2" x14ac:dyDescent="0.25">
      <c r="B825" s="103"/>
    </row>
    <row r="826" spans="2:2" x14ac:dyDescent="0.25">
      <c r="B826" s="103"/>
    </row>
    <row r="827" spans="2:2" x14ac:dyDescent="0.25">
      <c r="B827" s="103"/>
    </row>
    <row r="828" spans="2:2" x14ac:dyDescent="0.25">
      <c r="B828" s="103"/>
    </row>
    <row r="829" spans="2:2" x14ac:dyDescent="0.25">
      <c r="B829" s="103"/>
    </row>
    <row r="830" spans="2:2" x14ac:dyDescent="0.25">
      <c r="B830" s="103"/>
    </row>
    <row r="831" spans="2:2" x14ac:dyDescent="0.25">
      <c r="B831" s="103"/>
    </row>
    <row r="832" spans="2:2" x14ac:dyDescent="0.25">
      <c r="B832" s="103"/>
    </row>
    <row r="833" spans="2:2" x14ac:dyDescent="0.25">
      <c r="B833" s="103"/>
    </row>
    <row r="834" spans="2:2" x14ac:dyDescent="0.25">
      <c r="B834" s="103"/>
    </row>
    <row r="835" spans="2:2" x14ac:dyDescent="0.25">
      <c r="B835" s="103"/>
    </row>
    <row r="836" spans="2:2" x14ac:dyDescent="0.25">
      <c r="B836" s="103"/>
    </row>
    <row r="837" spans="2:2" x14ac:dyDescent="0.25">
      <c r="B837" s="103"/>
    </row>
    <row r="838" spans="2:2" x14ac:dyDescent="0.25">
      <c r="B838" s="103"/>
    </row>
    <row r="839" spans="2:2" x14ac:dyDescent="0.25">
      <c r="B839" s="103"/>
    </row>
    <row r="840" spans="2:2" x14ac:dyDescent="0.25">
      <c r="B840" s="103"/>
    </row>
    <row r="841" spans="2:2" x14ac:dyDescent="0.25">
      <c r="B841" s="103"/>
    </row>
    <row r="842" spans="2:2" x14ac:dyDescent="0.25">
      <c r="B842" s="103"/>
    </row>
    <row r="843" spans="2:2" x14ac:dyDescent="0.25">
      <c r="B843" s="103"/>
    </row>
    <row r="844" spans="2:2" x14ac:dyDescent="0.25">
      <c r="B844" s="103"/>
    </row>
    <row r="845" spans="2:2" x14ac:dyDescent="0.25">
      <c r="B845" s="103"/>
    </row>
    <row r="846" spans="2:2" x14ac:dyDescent="0.25">
      <c r="B846" s="103"/>
    </row>
    <row r="847" spans="2:2" x14ac:dyDescent="0.25">
      <c r="B847" s="103"/>
    </row>
    <row r="848" spans="2:2" x14ac:dyDescent="0.25">
      <c r="B848" s="103"/>
    </row>
    <row r="849" spans="2:2" x14ac:dyDescent="0.25">
      <c r="B849" s="103"/>
    </row>
    <row r="850" spans="2:2" x14ac:dyDescent="0.25">
      <c r="B850" s="103"/>
    </row>
    <row r="851" spans="2:2" x14ac:dyDescent="0.25">
      <c r="B851" s="103"/>
    </row>
    <row r="852" spans="2:2" x14ac:dyDescent="0.25">
      <c r="B852" s="103"/>
    </row>
    <row r="853" spans="2:2" x14ac:dyDescent="0.25">
      <c r="B853" s="103"/>
    </row>
    <row r="854" spans="2:2" x14ac:dyDescent="0.25">
      <c r="B854" s="103"/>
    </row>
    <row r="855" spans="2:2" x14ac:dyDescent="0.25">
      <c r="B855" s="103"/>
    </row>
    <row r="856" spans="2:2" x14ac:dyDescent="0.25">
      <c r="B856" s="103"/>
    </row>
    <row r="857" spans="2:2" x14ac:dyDescent="0.25">
      <c r="B857" s="103"/>
    </row>
    <row r="858" spans="2:2" x14ac:dyDescent="0.25">
      <c r="B858" s="103"/>
    </row>
    <row r="859" spans="2:2" x14ac:dyDescent="0.25">
      <c r="B859" s="103"/>
    </row>
    <row r="860" spans="2:2" x14ac:dyDescent="0.25">
      <c r="B860" s="103"/>
    </row>
    <row r="861" spans="2:2" x14ac:dyDescent="0.25">
      <c r="B861" s="103"/>
    </row>
    <row r="862" spans="2:2" x14ac:dyDescent="0.25">
      <c r="B862" s="103"/>
    </row>
    <row r="863" spans="2:2" x14ac:dyDescent="0.25">
      <c r="B863" s="103"/>
    </row>
    <row r="864" spans="2:2" x14ac:dyDescent="0.25">
      <c r="B864" s="103"/>
    </row>
    <row r="865" spans="2:2" x14ac:dyDescent="0.25">
      <c r="B865" s="103"/>
    </row>
    <row r="866" spans="2:2" x14ac:dyDescent="0.25">
      <c r="B866" s="103"/>
    </row>
    <row r="867" spans="2:2" x14ac:dyDescent="0.25">
      <c r="B867" s="103"/>
    </row>
    <row r="868" spans="2:2" x14ac:dyDescent="0.25">
      <c r="B868" s="103"/>
    </row>
    <row r="869" spans="2:2" x14ac:dyDescent="0.25">
      <c r="B869" s="103"/>
    </row>
    <row r="870" spans="2:2" x14ac:dyDescent="0.25">
      <c r="B870" s="103"/>
    </row>
    <row r="871" spans="2:2" x14ac:dyDescent="0.25">
      <c r="B871" s="103"/>
    </row>
    <row r="872" spans="2:2" x14ac:dyDescent="0.25">
      <c r="B872" s="103"/>
    </row>
    <row r="873" spans="2:2" x14ac:dyDescent="0.25">
      <c r="B873" s="103"/>
    </row>
    <row r="874" spans="2:2" x14ac:dyDescent="0.25">
      <c r="B874" s="103"/>
    </row>
    <row r="875" spans="2:2" x14ac:dyDescent="0.25">
      <c r="B875" s="103"/>
    </row>
    <row r="876" spans="2:2" x14ac:dyDescent="0.25">
      <c r="B876" s="103"/>
    </row>
    <row r="877" spans="2:2" x14ac:dyDescent="0.25">
      <c r="B877" s="103"/>
    </row>
    <row r="878" spans="2:2" x14ac:dyDescent="0.25">
      <c r="B878" s="103"/>
    </row>
    <row r="879" spans="2:2" x14ac:dyDescent="0.25">
      <c r="B879" s="103"/>
    </row>
    <row r="880" spans="2:2" x14ac:dyDescent="0.25">
      <c r="B880" s="103"/>
    </row>
    <row r="881" spans="2:2" x14ac:dyDescent="0.25">
      <c r="B881" s="103"/>
    </row>
    <row r="882" spans="2:2" x14ac:dyDescent="0.25">
      <c r="B882" s="103"/>
    </row>
    <row r="883" spans="2:2" x14ac:dyDescent="0.25">
      <c r="B883" s="103"/>
    </row>
    <row r="884" spans="2:2" x14ac:dyDescent="0.25">
      <c r="B884" s="103"/>
    </row>
    <row r="885" spans="2:2" x14ac:dyDescent="0.25">
      <c r="B885" s="103"/>
    </row>
    <row r="886" spans="2:2" x14ac:dyDescent="0.25">
      <c r="B886" s="103"/>
    </row>
    <row r="887" spans="2:2" x14ac:dyDescent="0.25">
      <c r="B887" s="103"/>
    </row>
    <row r="888" spans="2:2" x14ac:dyDescent="0.25">
      <c r="B888" s="103"/>
    </row>
    <row r="889" spans="2:2" x14ac:dyDescent="0.25">
      <c r="B889" s="103"/>
    </row>
    <row r="890" spans="2:2" x14ac:dyDescent="0.25">
      <c r="B890" s="103"/>
    </row>
    <row r="891" spans="2:2" x14ac:dyDescent="0.25">
      <c r="B891" s="103"/>
    </row>
    <row r="892" spans="2:2" x14ac:dyDescent="0.25">
      <c r="B892" s="103"/>
    </row>
    <row r="893" spans="2:2" x14ac:dyDescent="0.25">
      <c r="B893" s="103"/>
    </row>
    <row r="894" spans="2:2" x14ac:dyDescent="0.25">
      <c r="B894" s="103"/>
    </row>
    <row r="895" spans="2:2" x14ac:dyDescent="0.25">
      <c r="B895" s="103"/>
    </row>
    <row r="896" spans="2:2" x14ac:dyDescent="0.25">
      <c r="B896" s="103"/>
    </row>
    <row r="897" spans="2:2" x14ac:dyDescent="0.25">
      <c r="B897" s="103"/>
    </row>
    <row r="898" spans="2:2" x14ac:dyDescent="0.25">
      <c r="B898" s="103"/>
    </row>
    <row r="899" spans="2:2" x14ac:dyDescent="0.25">
      <c r="B899" s="103"/>
    </row>
    <row r="900" spans="2:2" x14ac:dyDescent="0.25">
      <c r="B900" s="103"/>
    </row>
    <row r="901" spans="2:2" x14ac:dyDescent="0.25">
      <c r="B901" s="103"/>
    </row>
    <row r="902" spans="2:2" x14ac:dyDescent="0.25">
      <c r="B902" s="103"/>
    </row>
    <row r="903" spans="2:2" x14ac:dyDescent="0.25">
      <c r="B903" s="103"/>
    </row>
    <row r="904" spans="2:2" x14ac:dyDescent="0.25">
      <c r="B904" s="103"/>
    </row>
    <row r="905" spans="2:2" x14ac:dyDescent="0.25">
      <c r="B905" s="103"/>
    </row>
    <row r="906" spans="2:2" x14ac:dyDescent="0.25">
      <c r="B906" s="103"/>
    </row>
    <row r="907" spans="2:2" x14ac:dyDescent="0.25">
      <c r="B907" s="103"/>
    </row>
    <row r="908" spans="2:2" x14ac:dyDescent="0.25">
      <c r="B908" s="103"/>
    </row>
    <row r="909" spans="2:2" x14ac:dyDescent="0.25">
      <c r="B909" s="103"/>
    </row>
    <row r="910" spans="2:2" x14ac:dyDescent="0.25">
      <c r="B910" s="103"/>
    </row>
    <row r="911" spans="2:2" x14ac:dyDescent="0.25">
      <c r="B911" s="103"/>
    </row>
    <row r="912" spans="2:2" x14ac:dyDescent="0.25">
      <c r="B912" s="103"/>
    </row>
    <row r="913" spans="2:2" x14ac:dyDescent="0.25">
      <c r="B913" s="103"/>
    </row>
    <row r="914" spans="2:2" x14ac:dyDescent="0.25">
      <c r="B914" s="103"/>
    </row>
    <row r="915" spans="2:2" x14ac:dyDescent="0.25">
      <c r="B915" s="103"/>
    </row>
    <row r="916" spans="2:2" x14ac:dyDescent="0.25">
      <c r="B916" s="103"/>
    </row>
    <row r="917" spans="2:2" x14ac:dyDescent="0.25">
      <c r="B917" s="103"/>
    </row>
    <row r="918" spans="2:2" x14ac:dyDescent="0.25">
      <c r="B918" s="103"/>
    </row>
    <row r="919" spans="2:2" x14ac:dyDescent="0.25">
      <c r="B919" s="103"/>
    </row>
    <row r="920" spans="2:2" x14ac:dyDescent="0.25">
      <c r="B920" s="103"/>
    </row>
    <row r="921" spans="2:2" x14ac:dyDescent="0.25">
      <c r="B921" s="103"/>
    </row>
    <row r="922" spans="2:2" x14ac:dyDescent="0.25">
      <c r="B922" s="103"/>
    </row>
    <row r="923" spans="2:2" x14ac:dyDescent="0.25">
      <c r="B923" s="103"/>
    </row>
    <row r="924" spans="2:2" x14ac:dyDescent="0.25">
      <c r="B924" s="103"/>
    </row>
    <row r="925" spans="2:2" x14ac:dyDescent="0.25">
      <c r="B925" s="103"/>
    </row>
    <row r="926" spans="2:2" x14ac:dyDescent="0.25">
      <c r="B926" s="103"/>
    </row>
    <row r="927" spans="2:2" x14ac:dyDescent="0.25">
      <c r="B927" s="103"/>
    </row>
    <row r="928" spans="2:2" x14ac:dyDescent="0.25">
      <c r="B928" s="103"/>
    </row>
    <row r="929" spans="2:2" x14ac:dyDescent="0.25">
      <c r="B929" s="103"/>
    </row>
    <row r="930" spans="2:2" x14ac:dyDescent="0.25">
      <c r="B930" s="103"/>
    </row>
    <row r="931" spans="2:2" x14ac:dyDescent="0.25">
      <c r="B931" s="103"/>
    </row>
    <row r="932" spans="2:2" x14ac:dyDescent="0.25">
      <c r="B932" s="103"/>
    </row>
    <row r="933" spans="2:2" x14ac:dyDescent="0.25">
      <c r="B933" s="103"/>
    </row>
    <row r="934" spans="2:2" x14ac:dyDescent="0.25">
      <c r="B934" s="103"/>
    </row>
    <row r="935" spans="2:2" x14ac:dyDescent="0.25">
      <c r="B935" s="103"/>
    </row>
    <row r="936" spans="2:2" x14ac:dyDescent="0.25">
      <c r="B936" s="103"/>
    </row>
    <row r="937" spans="2:2" x14ac:dyDescent="0.25">
      <c r="B937" s="103"/>
    </row>
    <row r="938" spans="2:2" x14ac:dyDescent="0.25">
      <c r="B938" s="103"/>
    </row>
    <row r="939" spans="2:2" x14ac:dyDescent="0.25">
      <c r="B939" s="103"/>
    </row>
    <row r="940" spans="2:2" x14ac:dyDescent="0.25">
      <c r="B940" s="103"/>
    </row>
    <row r="941" spans="2:2" x14ac:dyDescent="0.25">
      <c r="B941" s="103"/>
    </row>
    <row r="942" spans="2:2" x14ac:dyDescent="0.25">
      <c r="B942" s="103"/>
    </row>
    <row r="943" spans="2:2" x14ac:dyDescent="0.25">
      <c r="B943" s="103"/>
    </row>
    <row r="944" spans="2:2" x14ac:dyDescent="0.25">
      <c r="B944" s="103"/>
    </row>
    <row r="945" spans="2:2" x14ac:dyDescent="0.25">
      <c r="B945" s="103"/>
    </row>
    <row r="946" spans="2:2" x14ac:dyDescent="0.25">
      <c r="B946" s="103"/>
    </row>
    <row r="947" spans="2:2" x14ac:dyDescent="0.25">
      <c r="B947" s="103"/>
    </row>
    <row r="948" spans="2:2" x14ac:dyDescent="0.25">
      <c r="B948" s="103"/>
    </row>
    <row r="949" spans="2:2" x14ac:dyDescent="0.25">
      <c r="B949" s="103"/>
    </row>
    <row r="950" spans="2:2" x14ac:dyDescent="0.25">
      <c r="B950" s="103"/>
    </row>
    <row r="951" spans="2:2" x14ac:dyDescent="0.25">
      <c r="B951" s="103"/>
    </row>
    <row r="952" spans="2:2" x14ac:dyDescent="0.25">
      <c r="B952" s="103"/>
    </row>
    <row r="953" spans="2:2" x14ac:dyDescent="0.25">
      <c r="B953" s="103"/>
    </row>
    <row r="954" spans="2:2" x14ac:dyDescent="0.25">
      <c r="B954" s="103"/>
    </row>
    <row r="955" spans="2:2" x14ac:dyDescent="0.25">
      <c r="B955" s="103"/>
    </row>
    <row r="956" spans="2:2" x14ac:dyDescent="0.25">
      <c r="B956" s="103"/>
    </row>
    <row r="957" spans="2:2" x14ac:dyDescent="0.25">
      <c r="B957" s="103"/>
    </row>
    <row r="958" spans="2:2" x14ac:dyDescent="0.25">
      <c r="B958" s="103"/>
    </row>
    <row r="959" spans="2:2" x14ac:dyDescent="0.25">
      <c r="B959" s="103"/>
    </row>
    <row r="960" spans="2:2" x14ac:dyDescent="0.25">
      <c r="B960" s="103"/>
    </row>
    <row r="961" spans="2:2" x14ac:dyDescent="0.25">
      <c r="B961" s="103"/>
    </row>
    <row r="962" spans="2:2" x14ac:dyDescent="0.25">
      <c r="B962" s="103"/>
    </row>
    <row r="963" spans="2:2" x14ac:dyDescent="0.25">
      <c r="B963" s="103"/>
    </row>
    <row r="964" spans="2:2" x14ac:dyDescent="0.25">
      <c r="B964" s="103"/>
    </row>
    <row r="965" spans="2:2" x14ac:dyDescent="0.25">
      <c r="B965" s="103"/>
    </row>
    <row r="966" spans="2:2" x14ac:dyDescent="0.25">
      <c r="B966" s="103"/>
    </row>
    <row r="967" spans="2:2" x14ac:dyDescent="0.25">
      <c r="B967" s="103"/>
    </row>
    <row r="968" spans="2:2" x14ac:dyDescent="0.25">
      <c r="B968" s="103"/>
    </row>
    <row r="969" spans="2:2" x14ac:dyDescent="0.25">
      <c r="B969" s="103"/>
    </row>
    <row r="970" spans="2:2" x14ac:dyDescent="0.25">
      <c r="B970" s="103"/>
    </row>
    <row r="971" spans="2:2" x14ac:dyDescent="0.25">
      <c r="B971" s="103"/>
    </row>
    <row r="972" spans="2:2" x14ac:dyDescent="0.25">
      <c r="B972" s="103"/>
    </row>
    <row r="973" spans="2:2" x14ac:dyDescent="0.25">
      <c r="B973" s="103"/>
    </row>
    <row r="974" spans="2:2" x14ac:dyDescent="0.25">
      <c r="B974" s="103"/>
    </row>
    <row r="975" spans="2:2" x14ac:dyDescent="0.25">
      <c r="B975" s="103"/>
    </row>
    <row r="976" spans="2:2" x14ac:dyDescent="0.25">
      <c r="B976" s="103"/>
    </row>
    <row r="977" spans="2:2" x14ac:dyDescent="0.25">
      <c r="B977" s="103"/>
    </row>
    <row r="978" spans="2:2" x14ac:dyDescent="0.25">
      <c r="B978" s="103"/>
    </row>
    <row r="979" spans="2:2" x14ac:dyDescent="0.25">
      <c r="B979" s="103"/>
    </row>
    <row r="980" spans="2:2" x14ac:dyDescent="0.25">
      <c r="B980" s="103"/>
    </row>
    <row r="981" spans="2:2" x14ac:dyDescent="0.25">
      <c r="B981" s="103"/>
    </row>
    <row r="982" spans="2:2" x14ac:dyDescent="0.25">
      <c r="B982" s="103"/>
    </row>
    <row r="983" spans="2:2" x14ac:dyDescent="0.25">
      <c r="B983" s="103"/>
    </row>
    <row r="984" spans="2:2" x14ac:dyDescent="0.25">
      <c r="B984" s="103"/>
    </row>
    <row r="985" spans="2:2" x14ac:dyDescent="0.25">
      <c r="B985" s="103"/>
    </row>
    <row r="986" spans="2:2" x14ac:dyDescent="0.25">
      <c r="B986" s="103"/>
    </row>
    <row r="987" spans="2:2" x14ac:dyDescent="0.25">
      <c r="B987" s="103"/>
    </row>
    <row r="988" spans="2:2" x14ac:dyDescent="0.25">
      <c r="B988" s="103"/>
    </row>
    <row r="989" spans="2:2" x14ac:dyDescent="0.25">
      <c r="B989" s="103"/>
    </row>
    <row r="990" spans="2:2" x14ac:dyDescent="0.25">
      <c r="B990" s="103"/>
    </row>
    <row r="991" spans="2:2" x14ac:dyDescent="0.25">
      <c r="B991" s="103"/>
    </row>
    <row r="992" spans="2:2" x14ac:dyDescent="0.25">
      <c r="B992" s="103"/>
    </row>
    <row r="993" spans="2:2" x14ac:dyDescent="0.25">
      <c r="B993" s="103"/>
    </row>
    <row r="994" spans="2:2" x14ac:dyDescent="0.25">
      <c r="B994" s="103"/>
    </row>
    <row r="995" spans="2:2" x14ac:dyDescent="0.25">
      <c r="B995" s="103"/>
    </row>
    <row r="996" spans="2:2" x14ac:dyDescent="0.25">
      <c r="B996" s="103"/>
    </row>
    <row r="997" spans="2:2" x14ac:dyDescent="0.25">
      <c r="B997" s="103"/>
    </row>
    <row r="998" spans="2:2" x14ac:dyDescent="0.25">
      <c r="B998" s="103"/>
    </row>
    <row r="999" spans="2:2" x14ac:dyDescent="0.25">
      <c r="B999" s="103"/>
    </row>
    <row r="1000" spans="2:2" x14ac:dyDescent="0.25">
      <c r="B1000" s="103"/>
    </row>
    <row r="1001" spans="2:2" x14ac:dyDescent="0.25">
      <c r="B1001" s="103"/>
    </row>
    <row r="1002" spans="2:2" x14ac:dyDescent="0.25">
      <c r="B1002" s="103"/>
    </row>
    <row r="1003" spans="2:2" x14ac:dyDescent="0.25">
      <c r="B1003" s="103"/>
    </row>
    <row r="1004" spans="2:2" x14ac:dyDescent="0.25">
      <c r="B1004" s="103"/>
    </row>
    <row r="1005" spans="2:2" x14ac:dyDescent="0.25">
      <c r="B1005" s="103"/>
    </row>
    <row r="1006" spans="2:2" x14ac:dyDescent="0.25">
      <c r="B1006" s="103"/>
    </row>
    <row r="1007" spans="2:2" x14ac:dyDescent="0.25">
      <c r="B1007" s="103"/>
    </row>
    <row r="1008" spans="2:2" x14ac:dyDescent="0.25">
      <c r="B1008" s="103"/>
    </row>
    <row r="1009" spans="2:2" x14ac:dyDescent="0.25">
      <c r="B1009" s="103"/>
    </row>
    <row r="1010" spans="2:2" x14ac:dyDescent="0.25">
      <c r="B1010" s="103"/>
    </row>
    <row r="1011" spans="2:2" x14ac:dyDescent="0.25">
      <c r="B1011" s="103"/>
    </row>
    <row r="1012" spans="2:2" x14ac:dyDescent="0.25">
      <c r="B1012" s="103"/>
    </row>
    <row r="1013" spans="2:2" x14ac:dyDescent="0.25">
      <c r="B1013" s="103"/>
    </row>
    <row r="1014" spans="2:2" x14ac:dyDescent="0.25">
      <c r="B1014" s="103"/>
    </row>
    <row r="1015" spans="2:2" x14ac:dyDescent="0.25">
      <c r="B1015" s="103"/>
    </row>
    <row r="1016" spans="2:2" x14ac:dyDescent="0.25">
      <c r="B1016" s="103"/>
    </row>
    <row r="1017" spans="2:2" x14ac:dyDescent="0.25">
      <c r="B1017" s="103"/>
    </row>
    <row r="1018" spans="2:2" x14ac:dyDescent="0.25">
      <c r="B1018" s="103"/>
    </row>
    <row r="1019" spans="2:2" x14ac:dyDescent="0.25">
      <c r="B1019" s="103"/>
    </row>
    <row r="1020" spans="2:2" x14ac:dyDescent="0.25">
      <c r="B1020" s="103"/>
    </row>
    <row r="1021" spans="2:2" x14ac:dyDescent="0.25">
      <c r="B1021" s="103"/>
    </row>
    <row r="1022" spans="2:2" x14ac:dyDescent="0.25">
      <c r="B1022" s="103"/>
    </row>
    <row r="1023" spans="2:2" x14ac:dyDescent="0.25">
      <c r="B1023" s="103"/>
    </row>
    <row r="1024" spans="2:2" x14ac:dyDescent="0.25">
      <c r="B1024" s="103"/>
    </row>
    <row r="1025" spans="2:2" x14ac:dyDescent="0.25">
      <c r="B1025" s="103"/>
    </row>
    <row r="1026" spans="2:2" x14ac:dyDescent="0.25">
      <c r="B1026" s="103"/>
    </row>
    <row r="1027" spans="2:2" x14ac:dyDescent="0.25">
      <c r="B1027" s="103"/>
    </row>
    <row r="1028" spans="2:2" x14ac:dyDescent="0.25">
      <c r="B1028" s="103"/>
    </row>
    <row r="1029" spans="2:2" x14ac:dyDescent="0.25">
      <c r="B1029" s="103"/>
    </row>
    <row r="1030" spans="2:2" x14ac:dyDescent="0.25">
      <c r="B1030" s="103"/>
    </row>
    <row r="1031" spans="2:2" x14ac:dyDescent="0.25">
      <c r="B1031" s="103"/>
    </row>
    <row r="1032" spans="2:2" x14ac:dyDescent="0.25">
      <c r="B1032" s="103"/>
    </row>
    <row r="1033" spans="2:2" x14ac:dyDescent="0.25">
      <c r="B1033" s="103"/>
    </row>
    <row r="1034" spans="2:2" x14ac:dyDescent="0.25">
      <c r="B1034" s="103"/>
    </row>
    <row r="1035" spans="2:2" x14ac:dyDescent="0.25">
      <c r="B1035" s="103"/>
    </row>
    <row r="1036" spans="2:2" x14ac:dyDescent="0.25">
      <c r="B1036" s="103"/>
    </row>
    <row r="1037" spans="2:2" x14ac:dyDescent="0.25">
      <c r="B1037" s="103"/>
    </row>
    <row r="1038" spans="2:2" x14ac:dyDescent="0.25">
      <c r="B1038" s="103"/>
    </row>
    <row r="1039" spans="2:2" x14ac:dyDescent="0.25">
      <c r="B1039" s="103"/>
    </row>
    <row r="1040" spans="2:2" x14ac:dyDescent="0.25">
      <c r="B1040" s="103"/>
    </row>
    <row r="1041" spans="2:2" x14ac:dyDescent="0.25">
      <c r="B1041" s="103"/>
    </row>
    <row r="1042" spans="2:2" x14ac:dyDescent="0.25">
      <c r="B1042" s="103"/>
    </row>
    <row r="1043" spans="2:2" x14ac:dyDescent="0.25">
      <c r="B1043" s="103"/>
    </row>
    <row r="1044" spans="2:2" x14ac:dyDescent="0.25">
      <c r="B1044" s="103"/>
    </row>
    <row r="1045" spans="2:2" x14ac:dyDescent="0.25">
      <c r="B1045" s="103"/>
    </row>
    <row r="1046" spans="2:2" x14ac:dyDescent="0.25">
      <c r="B1046" s="103"/>
    </row>
    <row r="1047" spans="2:2" x14ac:dyDescent="0.25">
      <c r="B1047" s="103"/>
    </row>
    <row r="1048" spans="2:2" x14ac:dyDescent="0.25">
      <c r="B1048" s="103"/>
    </row>
    <row r="1049" spans="2:2" x14ac:dyDescent="0.25">
      <c r="B1049" s="103"/>
    </row>
    <row r="1050" spans="2:2" x14ac:dyDescent="0.25">
      <c r="B1050" s="103"/>
    </row>
    <row r="1051" spans="2:2" x14ac:dyDescent="0.25">
      <c r="B1051" s="103"/>
    </row>
    <row r="1052" spans="2:2" x14ac:dyDescent="0.25">
      <c r="B1052" s="103"/>
    </row>
  </sheetData>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12C59-3813-437B-863D-2C5CEE247F87}">
  <dimension ref="A1"/>
  <sheetViews>
    <sheetView workbookViewId="0"/>
  </sheetViews>
  <sheetFormatPr defaultRowHeight="12.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822D1-16CF-4E8B-A414-AEB98140D9E3}">
  <dimension ref="B3:R428"/>
  <sheetViews>
    <sheetView topLeftCell="A37" zoomScale="59" zoomScaleNormal="100" workbookViewId="0">
      <selection activeCell="D5" sqref="D5"/>
    </sheetView>
  </sheetViews>
  <sheetFormatPr defaultRowHeight="12.5" x14ac:dyDescent="0.25"/>
  <cols>
    <col min="2" max="2" width="13.54296875" bestFit="1" customWidth="1"/>
    <col min="8" max="8" width="13.26953125" bestFit="1" customWidth="1"/>
    <col min="9" max="9" width="12.1796875" customWidth="1"/>
  </cols>
  <sheetData>
    <row r="3" spans="2:18" x14ac:dyDescent="0.25">
      <c r="I3" t="s">
        <v>108</v>
      </c>
      <c r="K3" t="s">
        <v>110</v>
      </c>
    </row>
    <row r="4" spans="2:18" x14ac:dyDescent="0.25">
      <c r="B4" t="s">
        <v>89</v>
      </c>
      <c r="C4" t="s">
        <v>105</v>
      </c>
      <c r="D4" t="s">
        <v>106</v>
      </c>
      <c r="H4" t="s">
        <v>89</v>
      </c>
      <c r="I4" t="s">
        <v>105</v>
      </c>
      <c r="J4" t="s">
        <v>106</v>
      </c>
      <c r="K4" t="s">
        <v>105</v>
      </c>
      <c r="L4" t="s">
        <v>106</v>
      </c>
      <c r="M4" t="s">
        <v>86</v>
      </c>
      <c r="N4" t="s">
        <v>112</v>
      </c>
      <c r="O4" t="s">
        <v>111</v>
      </c>
      <c r="P4" t="s">
        <v>86</v>
      </c>
      <c r="Q4" t="s">
        <v>120</v>
      </c>
      <c r="R4" t="s">
        <v>121</v>
      </c>
    </row>
    <row r="5" spans="2:18" x14ac:dyDescent="0.25">
      <c r="B5" s="72">
        <v>44723</v>
      </c>
      <c r="C5">
        <v>124.2</v>
      </c>
      <c r="D5">
        <v>124.2</v>
      </c>
      <c r="H5" s="140">
        <f>B42+'ZZ(3)'!$C$212</f>
        <v>44835</v>
      </c>
      <c r="I5" s="134">
        <v>33.673029416773232</v>
      </c>
      <c r="J5" s="134">
        <v>47.894273890867098</v>
      </c>
      <c r="K5" s="134">
        <v>90</v>
      </c>
      <c r="L5" s="134">
        <v>90</v>
      </c>
      <c r="M5">
        <f>K5-I5</f>
        <v>56.326970583226768</v>
      </c>
      <c r="N5">
        <f>K5</f>
        <v>90</v>
      </c>
      <c r="O5">
        <f>M5</f>
        <v>56.326970583226768</v>
      </c>
      <c r="P5">
        <f>O5*100</f>
        <v>5632.6970583226766</v>
      </c>
      <c r="Q5">
        <f>P5-$R$5</f>
        <v>-64367.302941677321</v>
      </c>
      <c r="R5">
        <v>70000</v>
      </c>
    </row>
    <row r="6" spans="2:18" x14ac:dyDescent="0.25">
      <c r="B6" s="28">
        <v>44726</v>
      </c>
      <c r="C6">
        <v>119.93291721368446</v>
      </c>
      <c r="D6">
        <v>119.11665868836764</v>
      </c>
      <c r="H6" s="140">
        <f>B43+'ZZ(3)'!$C$212</f>
        <v>44836</v>
      </c>
      <c r="I6">
        <v>33.282897200839578</v>
      </c>
      <c r="J6">
        <v>47.632982388973964</v>
      </c>
      <c r="K6">
        <v>88.957269362389511</v>
      </c>
      <c r="L6">
        <v>88.737696850393704</v>
      </c>
      <c r="M6">
        <f t="shared" ref="M6:M69" si="0">K6-I6</f>
        <v>55.674372161549933</v>
      </c>
      <c r="N6">
        <f>K6+N5</f>
        <v>178.95726936238952</v>
      </c>
      <c r="O6">
        <f>M6+O5</f>
        <v>112.00134274477671</v>
      </c>
      <c r="P6">
        <f t="shared" ref="P6:P69" si="1">O6*100</f>
        <v>11200.13427447767</v>
      </c>
      <c r="Q6">
        <f t="shared" ref="Q6:Q69" si="2">P6-$R$5</f>
        <v>-58799.86572552233</v>
      </c>
    </row>
    <row r="7" spans="2:18" x14ac:dyDescent="0.25">
      <c r="B7" s="32">
        <v>44742</v>
      </c>
      <c r="C7">
        <v>99.531681109248723</v>
      </c>
      <c r="D7">
        <v>97.773948919449907</v>
      </c>
      <c r="H7" s="140">
        <f>B44+'ZZ(3)'!$C$212</f>
        <v>44837</v>
      </c>
      <c r="I7">
        <v>32.897285016175637</v>
      </c>
      <c r="J7">
        <v>47.374526415992385</v>
      </c>
      <c r="K7">
        <v>87.92661969347472</v>
      </c>
      <c r="L7">
        <v>87.51031303081777</v>
      </c>
      <c r="M7">
        <f t="shared" si="0"/>
        <v>55.029334677299083</v>
      </c>
      <c r="N7">
        <f>K7+N6</f>
        <v>266.88388905586424</v>
      </c>
      <c r="O7">
        <f t="shared" ref="O7:O70" si="3">M7+O6</f>
        <v>167.0306774220758</v>
      </c>
      <c r="P7">
        <f t="shared" si="1"/>
        <v>16703.067742207579</v>
      </c>
      <c r="Q7">
        <f t="shared" si="2"/>
        <v>-53296.932257792418</v>
      </c>
    </row>
    <row r="8" spans="2:18" x14ac:dyDescent="0.25">
      <c r="B8" s="28">
        <v>44743</v>
      </c>
      <c r="C8">
        <v>98.378517405854396</v>
      </c>
      <c r="D8">
        <v>96.69115989897027</v>
      </c>
      <c r="H8" s="140">
        <f>B45+'ZZ(3)'!$C$212</f>
        <v>44838</v>
      </c>
      <c r="I8">
        <v>32.516140494169285</v>
      </c>
      <c r="J8">
        <v>47.118860064381742</v>
      </c>
      <c r="K8">
        <v>86.907911024409032</v>
      </c>
      <c r="L8">
        <v>86.31641933939683</v>
      </c>
      <c r="M8">
        <f t="shared" si="0"/>
        <v>54.391770530239747</v>
      </c>
      <c r="N8">
        <f>K8+N7</f>
        <v>353.79180008027328</v>
      </c>
      <c r="O8">
        <f>M8+O7</f>
        <v>221.42244795231554</v>
      </c>
      <c r="P8">
        <f>O8*100</f>
        <v>22142.244795231552</v>
      </c>
      <c r="Q8">
        <f t="shared" si="2"/>
        <v>-47857.755204768444</v>
      </c>
    </row>
    <row r="9" spans="2:18" x14ac:dyDescent="0.25">
      <c r="B9" s="32">
        <v>44744</v>
      </c>
      <c r="C9">
        <v>97.238714137167932</v>
      </c>
      <c r="D9">
        <v>95.632090699461955</v>
      </c>
      <c r="H9" s="140">
        <f>B46+'ZZ(3)'!$C$212</f>
        <v>44839</v>
      </c>
      <c r="I9">
        <v>32.139411872945765</v>
      </c>
      <c r="J9">
        <v>46.865938412279867</v>
      </c>
      <c r="K9">
        <v>85.901005008010387</v>
      </c>
      <c r="L9">
        <v>85.154663518299884</v>
      </c>
      <c r="M9">
        <f t="shared" si="0"/>
        <v>53.761593135064622</v>
      </c>
      <c r="N9">
        <f t="shared" ref="N9:N70" si="4">K9+N8</f>
        <v>439.69280508828365</v>
      </c>
      <c r="O9">
        <f t="shared" si="3"/>
        <v>275.18404108738014</v>
      </c>
      <c r="P9">
        <f t="shared" si="1"/>
        <v>27518.404108738014</v>
      </c>
      <c r="Q9">
        <f t="shared" si="2"/>
        <v>-42481.595891261983</v>
      </c>
    </row>
    <row r="10" spans="2:18" x14ac:dyDescent="0.25">
      <c r="B10" s="72">
        <v>44750</v>
      </c>
      <c r="C10">
        <v>90.671919649848078</v>
      </c>
      <c r="D10">
        <v>89.734835917778582</v>
      </c>
      <c r="H10" s="140">
        <f>B47+'ZZ(3)'!$C$212</f>
        <v>44840</v>
      </c>
      <c r="I10">
        <v>31.767047990337954</v>
      </c>
      <c r="J10">
        <v>46.615717497189948</v>
      </c>
      <c r="K10">
        <v>84.905764899972795</v>
      </c>
      <c r="L10">
        <v>84.023765144454799</v>
      </c>
      <c r="M10">
        <f t="shared" si="0"/>
        <v>53.138716909634837</v>
      </c>
      <c r="N10">
        <f t="shared" si="4"/>
        <v>524.59856998825649</v>
      </c>
      <c r="O10">
        <f t="shared" si="3"/>
        <v>328.32275799701495</v>
      </c>
      <c r="P10">
        <f t="shared" si="1"/>
        <v>32832.275799701492</v>
      </c>
      <c r="Q10">
        <f t="shared" si="2"/>
        <v>-37167.724200298508</v>
      </c>
    </row>
    <row r="11" spans="2:18" ht="13" thickBot="1" x14ac:dyDescent="0.3">
      <c r="B11" s="32">
        <v>44755</v>
      </c>
      <c r="C11">
        <v>85.539652142435827</v>
      </c>
      <c r="D11">
        <v>85.348893843251588</v>
      </c>
      <c r="H11" s="140">
        <f>B48+'ZZ(3)'!$C$212</f>
        <v>44841</v>
      </c>
      <c r="I11">
        <v>31.398998276938311</v>
      </c>
      <c r="J11">
        <v>46.368154290505913</v>
      </c>
      <c r="K11">
        <v>83.922055540295517</v>
      </c>
      <c r="L11">
        <v>82.922510922051046</v>
      </c>
      <c r="M11">
        <f t="shared" si="0"/>
        <v>52.523057263357202</v>
      </c>
      <c r="N11">
        <f t="shared" si="4"/>
        <v>608.52062552855205</v>
      </c>
      <c r="O11">
        <f t="shared" si="3"/>
        <v>380.84581526037215</v>
      </c>
      <c r="P11">
        <f t="shared" si="1"/>
        <v>38084.581526037218</v>
      </c>
      <c r="Q11">
        <f t="shared" si="2"/>
        <v>-31915.418473962782</v>
      </c>
    </row>
    <row r="12" spans="2:18" ht="13" thickTop="1" x14ac:dyDescent="0.25">
      <c r="B12" s="139">
        <v>44785</v>
      </c>
      <c r="C12">
        <v>60.302524811847363</v>
      </c>
      <c r="D12">
        <v>65.995146532290136</v>
      </c>
      <c r="H12" s="140">
        <f>B49+'ZZ(3)'!$C$212</f>
        <v>44842</v>
      </c>
      <c r="I12">
        <v>31.035212749231171</v>
      </c>
      <c r="J12">
        <v>46.123206672845221</v>
      </c>
      <c r="K12">
        <v>82.949743334927575</v>
      </c>
      <c r="L12">
        <v>81.849750340444842</v>
      </c>
      <c r="M12">
        <f t="shared" si="0"/>
        <v>51.914530585696404</v>
      </c>
      <c r="N12">
        <f t="shared" si="4"/>
        <v>691.47036886347962</v>
      </c>
      <c r="O12">
        <f t="shared" si="3"/>
        <v>432.76034584606856</v>
      </c>
      <c r="P12">
        <f t="shared" si="1"/>
        <v>43276.034584606859</v>
      </c>
      <c r="Q12">
        <f t="shared" si="2"/>
        <v>-26723.965415393141</v>
      </c>
    </row>
    <row r="13" spans="2:18" x14ac:dyDescent="0.25">
      <c r="B13" s="102">
        <v>44805</v>
      </c>
      <c r="C13">
        <v>47.76548298566258</v>
      </c>
      <c r="D13">
        <v>57.328579656721573</v>
      </c>
      <c r="H13" s="140">
        <f>B50+'ZZ(3)'!$C$212</f>
        <v>44843</v>
      </c>
      <c r="I13">
        <v>30.675642002804697</v>
      </c>
      <c r="J13">
        <v>45.880833410159489</v>
      </c>
      <c r="K13">
        <v>81.988696237624737</v>
      </c>
      <c r="L13">
        <v>80.804391664799468</v>
      </c>
      <c r="M13">
        <f t="shared" si="0"/>
        <v>51.313054234820044</v>
      </c>
      <c r="N13">
        <f t="shared" si="4"/>
        <v>773.45906510110433</v>
      </c>
      <c r="O13">
        <f t="shared" si="3"/>
        <v>484.07340008088863</v>
      </c>
      <c r="P13">
        <f t="shared" si="1"/>
        <v>48407.34000808886</v>
      </c>
      <c r="Q13">
        <f t="shared" si="2"/>
        <v>-21592.65999191114</v>
      </c>
    </row>
    <row r="14" spans="2:18" x14ac:dyDescent="0.25">
      <c r="B14" s="103">
        <f>B13+'ZZ(3)'!$C$212</f>
        <v>44806</v>
      </c>
      <c r="C14">
        <v>47.212077068669103</v>
      </c>
      <c r="D14">
        <v>56.954612039368278</v>
      </c>
      <c r="H14" s="140">
        <f>B51+'ZZ(3)'!$C$212</f>
        <v>44844</v>
      </c>
      <c r="I14">
        <v>30.320237205641412</v>
      </c>
      <c r="J14">
        <v>45.640994130594279</v>
      </c>
      <c r="K14">
        <v>81.038783732016839</v>
      </c>
      <c r="L14">
        <v>79.785398230088489</v>
      </c>
      <c r="M14">
        <f t="shared" si="0"/>
        <v>50.718546526375427</v>
      </c>
      <c r="N14">
        <f t="shared" si="4"/>
        <v>854.49784883312122</v>
      </c>
      <c r="O14">
        <f t="shared" si="3"/>
        <v>534.79194660726409</v>
      </c>
      <c r="P14">
        <f t="shared" si="1"/>
        <v>53479.194660726411</v>
      </c>
      <c r="Q14">
        <f t="shared" si="2"/>
        <v>-16520.805339273589</v>
      </c>
    </row>
    <row r="15" spans="2:18" x14ac:dyDescent="0.25">
      <c r="B15" s="103">
        <f>B14+'ZZ(3)'!$C$212</f>
        <v>44807</v>
      </c>
      <c r="C15">
        <v>46.665082855061009</v>
      </c>
      <c r="D15">
        <v>56.585491756679936</v>
      </c>
      <c r="H15" s="140">
        <f>B52+'ZZ(3)'!$C$212</f>
        <v>44845</v>
      </c>
      <c r="I15">
        <v>29.96895009148653</v>
      </c>
      <c r="J15">
        <v>45.403649302070974</v>
      </c>
      <c r="K15">
        <v>80.099876813882801</v>
      </c>
      <c r="L15">
        <v>78.791785012016604</v>
      </c>
      <c r="M15">
        <f t="shared" si="0"/>
        <v>50.130926722396268</v>
      </c>
      <c r="N15">
        <f t="shared" si="4"/>
        <v>934.59772564700404</v>
      </c>
      <c r="O15">
        <f t="shared" si="3"/>
        <v>584.92287332966032</v>
      </c>
      <c r="P15">
        <f t="shared" si="1"/>
        <v>58492.287332966029</v>
      </c>
      <c r="Q15">
        <f t="shared" si="2"/>
        <v>-11507.712667033971</v>
      </c>
    </row>
    <row r="16" spans="2:18" x14ac:dyDescent="0.25">
      <c r="B16" s="103">
        <f>B15+'ZZ(3)'!$C$212</f>
        <v>44808</v>
      </c>
      <c r="C16">
        <v>46.124426059509851</v>
      </c>
      <c r="D16">
        <v>56.221125169453224</v>
      </c>
      <c r="H16" s="140">
        <f>B53+'ZZ(3)'!$C$212</f>
        <v>44846</v>
      </c>
      <c r="I16">
        <v>29.621732953293051</v>
      </c>
      <c r="J16">
        <v>45.168760210564528</v>
      </c>
      <c r="K16">
        <v>79.171847973631003</v>
      </c>
      <c r="L16">
        <v>77.822615451014244</v>
      </c>
      <c r="M16">
        <f t="shared" si="0"/>
        <v>49.550115020337955</v>
      </c>
      <c r="N16">
        <f t="shared" si="4"/>
        <v>1013.769573620635</v>
      </c>
      <c r="O16">
        <f t="shared" si="3"/>
        <v>634.47298834999833</v>
      </c>
      <c r="P16">
        <f t="shared" si="1"/>
        <v>63447.298834999834</v>
      </c>
      <c r="Q16">
        <f t="shared" si="2"/>
        <v>-6552.7011650001659</v>
      </c>
    </row>
    <row r="17" spans="2:17" x14ac:dyDescent="0.25">
      <c r="B17" s="103">
        <f>B16+'ZZ(3)'!$C$212</f>
        <v>44809</v>
      </c>
      <c r="C17">
        <v>45.590033257349283</v>
      </c>
      <c r="D17">
        <v>55.861421034908517</v>
      </c>
      <c r="H17" s="140">
        <f>B54+'ZZ(3)'!$C$212</f>
        <v>44847</v>
      </c>
      <c r="I17">
        <v>29.278538636742894</v>
      </c>
      <c r="J17">
        <v>44.936288939051913</v>
      </c>
      <c r="K17">
        <v>78.254571178982729</v>
      </c>
      <c r="L17">
        <v>76.876998507780868</v>
      </c>
      <c r="M17">
        <f t="shared" si="0"/>
        <v>48.976032542239835</v>
      </c>
      <c r="N17">
        <f t="shared" si="4"/>
        <v>1092.0241447996177</v>
      </c>
      <c r="O17">
        <f t="shared" si="3"/>
        <v>683.4490208922382</v>
      </c>
      <c r="P17">
        <f t="shared" si="1"/>
        <v>68344.902089223819</v>
      </c>
      <c r="Q17">
        <f t="shared" si="2"/>
        <v>-1655.0979107761814</v>
      </c>
    </row>
    <row r="18" spans="2:17" x14ac:dyDescent="0.25">
      <c r="B18" s="103">
        <f>B17+'ZZ(3)'!$C$212</f>
        <v>44810</v>
      </c>
      <c r="C18">
        <v>45.061831874603527</v>
      </c>
      <c r="D18">
        <v>55.506290430515271</v>
      </c>
      <c r="H18" s="145">
        <f>B55+'ZZ(3)'!$C$212</f>
        <v>44848</v>
      </c>
      <c r="I18" s="146">
        <v>28.939320533842956</v>
      </c>
      <c r="J18" s="146">
        <v>44.706198347107431</v>
      </c>
      <c r="K18" s="146">
        <v>77.347921857856107</v>
      </c>
      <c r="L18" s="146">
        <v>75.954085930918282</v>
      </c>
      <c r="M18" s="146">
        <f t="shared" si="0"/>
        <v>48.408601324013148</v>
      </c>
      <c r="N18" s="146">
        <f t="shared" si="4"/>
        <v>1169.3720666574739</v>
      </c>
      <c r="O18" s="146">
        <f t="shared" si="3"/>
        <v>731.85762221625134</v>
      </c>
      <c r="P18" s="146">
        <f t="shared" si="1"/>
        <v>73185.762221625133</v>
      </c>
      <c r="Q18" s="146">
        <f t="shared" si="2"/>
        <v>3185.762221625133</v>
      </c>
    </row>
    <row r="19" spans="2:17" x14ac:dyDescent="0.25">
      <c r="B19" s="103">
        <f>B18+'ZZ(3)'!$C$212</f>
        <v>44811</v>
      </c>
      <c r="C19">
        <v>44.539750178131278</v>
      </c>
      <c r="D19">
        <v>55.155646680704855</v>
      </c>
      <c r="H19" s="140">
        <f>B56+'ZZ(3)'!$C$212</f>
        <v>44849</v>
      </c>
      <c r="I19">
        <v>28.604032576595532</v>
      </c>
      <c r="J19">
        <v>44.478452051121636</v>
      </c>
      <c r="K19">
        <v>76.451776881448467</v>
      </c>
      <c r="L19">
        <v>75.053069719042654</v>
      </c>
      <c r="M19">
        <f t="shared" si="0"/>
        <v>47.847744304852938</v>
      </c>
      <c r="N19">
        <f t="shared" si="4"/>
        <v>1245.8238435389223</v>
      </c>
      <c r="O19">
        <f t="shared" si="3"/>
        <v>779.70536652110422</v>
      </c>
      <c r="P19">
        <f t="shared" si="1"/>
        <v>77970.53665211043</v>
      </c>
      <c r="Q19">
        <f t="shared" si="2"/>
        <v>7970.5366521104297</v>
      </c>
    </row>
    <row r="20" spans="2:17" x14ac:dyDescent="0.25">
      <c r="B20" s="103">
        <f>B19+'ZZ(3)'!$C$212</f>
        <v>44812</v>
      </c>
      <c r="C20">
        <v>44.023717265884009</v>
      </c>
      <c r="D20">
        <v>54.809405286343605</v>
      </c>
      <c r="H20" s="140">
        <f>B57+'ZZ(3)'!$C$212</f>
        <v>44850</v>
      </c>
      <c r="I20">
        <v>28.27262923074192</v>
      </c>
      <c r="J20">
        <v>44.253014405121817</v>
      </c>
      <c r="K20">
        <v>75.566014547514612</v>
      </c>
      <c r="L20">
        <v>74.173179761415057</v>
      </c>
      <c r="M20">
        <f t="shared" si="0"/>
        <v>47.293385316772692</v>
      </c>
      <c r="N20">
        <f t="shared" si="4"/>
        <v>1321.389858086437</v>
      </c>
      <c r="O20">
        <f t="shared" si="3"/>
        <v>826.99875183787697</v>
      </c>
      <c r="P20">
        <f t="shared" si="1"/>
        <v>82699.875183787692</v>
      </c>
      <c r="Q20">
        <f t="shared" si="2"/>
        <v>12699.875183787692</v>
      </c>
    </row>
    <row r="21" spans="2:17" x14ac:dyDescent="0.25">
      <c r="B21" s="103">
        <f>B20+'ZZ(3)'!$C$212</f>
        <v>44813</v>
      </c>
      <c r="C21">
        <v>43.513663057276908</v>
      </c>
      <c r="D21">
        <v>54.467483856845789</v>
      </c>
      <c r="H21" s="140">
        <f>B58+'ZZ(3)'!$C$212</f>
        <v>44851</v>
      </c>
      <c r="I21">
        <v>27.945065489578631</v>
      </c>
      <c r="J21">
        <v>44.029850482172876</v>
      </c>
      <c r="K21">
        <v>74.690514563838903</v>
      </c>
      <c r="L21">
        <v>73.313681642610277</v>
      </c>
      <c r="M21">
        <f t="shared" si="0"/>
        <v>46.745449074260272</v>
      </c>
      <c r="N21">
        <f t="shared" si="4"/>
        <v>1396.0803726502759</v>
      </c>
      <c r="O21">
        <f t="shared" si="3"/>
        <v>873.74420091213722</v>
      </c>
      <c r="P21">
        <f t="shared" si="1"/>
        <v>87374.420091213717</v>
      </c>
      <c r="Q21">
        <f t="shared" si="2"/>
        <v>17374.420091213717</v>
      </c>
    </row>
    <row r="22" spans="2:17" x14ac:dyDescent="0.25">
      <c r="B22" s="103">
        <f>B21+'ZZ(3)'!$C$212</f>
        <v>44814</v>
      </c>
      <c r="C22">
        <v>43.009518283671554</v>
      </c>
      <c r="D22">
        <v>54.129802044811832</v>
      </c>
      <c r="H22" s="140">
        <f>B59+'ZZ(3)'!$C$212</f>
        <v>44852</v>
      </c>
      <c r="I22">
        <v>27.621296867845135</v>
      </c>
      <c r="J22">
        <v>43.808926056338024</v>
      </c>
      <c r="K22">
        <v>73.825158031898823</v>
      </c>
      <c r="L22">
        <v>72.473874598070736</v>
      </c>
      <c r="M22">
        <f t="shared" si="0"/>
        <v>46.203861164053691</v>
      </c>
      <c r="N22">
        <f t="shared" si="4"/>
        <v>1469.9055306821747</v>
      </c>
      <c r="O22">
        <f t="shared" si="3"/>
        <v>919.94806207619092</v>
      </c>
      <c r="P22">
        <f t="shared" si="1"/>
        <v>91994.806207619098</v>
      </c>
      <c r="Q22">
        <f t="shared" si="2"/>
        <v>21994.806207619098</v>
      </c>
    </row>
    <row r="23" spans="2:17" x14ac:dyDescent="0.25">
      <c r="B23" s="103">
        <f>B22+'ZZ(3)'!$C$212</f>
        <v>44815</v>
      </c>
      <c r="C23">
        <v>42.511214478968739</v>
      </c>
      <c r="D23">
        <v>53.7962814830829</v>
      </c>
      <c r="H23" s="140">
        <f>B60+'ZZ(3)'!$C$212</f>
        <v>44853</v>
      </c>
      <c r="I23">
        <v>27.301279395682503</v>
      </c>
      <c r="J23">
        <v>43.590207585179989</v>
      </c>
      <c r="K23">
        <v>72.969827430717743</v>
      </c>
      <c r="L23">
        <v>71.653089608583343</v>
      </c>
      <c r="M23">
        <f t="shared" si="0"/>
        <v>45.668548035035244</v>
      </c>
      <c r="N23">
        <f t="shared" si="4"/>
        <v>1542.8753581128924</v>
      </c>
      <c r="O23">
        <f t="shared" si="3"/>
        <v>965.61661011122612</v>
      </c>
      <c r="P23">
        <f t="shared" si="1"/>
        <v>96561.661011122618</v>
      </c>
      <c r="Q23">
        <f t="shared" si="2"/>
        <v>26561.661011122618</v>
      </c>
    </row>
    <row r="24" spans="2:17" x14ac:dyDescent="0.25">
      <c r="B24" s="103">
        <f>B23+'ZZ(3)'!$C$212</f>
        <v>44816</v>
      </c>
      <c r="C24">
        <v>42.018683970310398</v>
      </c>
      <c r="D24">
        <v>53.466845724108289</v>
      </c>
      <c r="H24" s="140">
        <f>B61+'ZZ(3)'!$C$212</f>
        <v>44854</v>
      </c>
      <c r="I24">
        <v>26.984969612662038</v>
      </c>
      <c r="J24">
        <v>43.373662192783677</v>
      </c>
      <c r="K24">
        <v>72.124406600904877</v>
      </c>
      <c r="L24">
        <v>70.850687622789778</v>
      </c>
      <c r="M24">
        <f t="shared" si="0"/>
        <v>45.139436988242835</v>
      </c>
      <c r="N24">
        <f t="shared" si="4"/>
        <v>1614.9997647137973</v>
      </c>
      <c r="O24">
        <f t="shared" si="3"/>
        <v>1010.756047099469</v>
      </c>
      <c r="P24">
        <f t="shared" si="1"/>
        <v>101075.6047099469</v>
      </c>
      <c r="Q24">
        <f t="shared" si="2"/>
        <v>31075.6047099469</v>
      </c>
    </row>
    <row r="25" spans="2:17" x14ac:dyDescent="0.25">
      <c r="B25" s="103">
        <f>B24+'ZZ(3)'!$C$212</f>
        <v>44817</v>
      </c>
      <c r="C25">
        <v>41.531859868889114</v>
      </c>
      <c r="D25">
        <v>53.141420181526954</v>
      </c>
      <c r="H25" s="140">
        <f>B62+'ZZ(3)'!$C$212</f>
        <v>44855</v>
      </c>
      <c r="I25">
        <v>26.672324561883027</v>
      </c>
      <c r="J25">
        <v>43.159257653282452</v>
      </c>
      <c r="K25">
        <v>71.288780728879985</v>
      </c>
      <c r="L25">
        <v>70.066057897804541</v>
      </c>
      <c r="M25">
        <f t="shared" si="0"/>
        <v>44.616456166996954</v>
      </c>
      <c r="N25">
        <f t="shared" si="4"/>
        <v>1686.2885454426773</v>
      </c>
      <c r="O25">
        <f t="shared" si="3"/>
        <v>1055.3725032664661</v>
      </c>
      <c r="P25">
        <f t="shared" si="1"/>
        <v>105537.25032664661</v>
      </c>
      <c r="Q25">
        <f t="shared" si="2"/>
        <v>35537.250326646608</v>
      </c>
    </row>
    <row r="26" spans="2:17" x14ac:dyDescent="0.25">
      <c r="B26" s="103">
        <f>B25+'ZZ(3)'!$C$212</f>
        <v>44818</v>
      </c>
      <c r="C26">
        <v>41.050676060864269</v>
      </c>
      <c r="D26">
        <v>52.819932073869658</v>
      </c>
      <c r="H26" s="140">
        <f>B63+'ZZ(3)'!$C$212</f>
        <v>44856</v>
      </c>
      <c r="I26">
        <v>26.363301784138965</v>
      </c>
      <c r="J26">
        <v>42.946962374870552</v>
      </c>
      <c r="K26">
        <v>70.46283633128111</v>
      </c>
      <c r="L26">
        <v>69.298616448885468</v>
      </c>
      <c r="M26">
        <f t="shared" si="0"/>
        <v>44.099534547142142</v>
      </c>
      <c r="N26">
        <f t="shared" si="4"/>
        <v>1756.7513817739584</v>
      </c>
      <c r="O26">
        <f t="shared" si="3"/>
        <v>1099.4720378136083</v>
      </c>
      <c r="P26">
        <f t="shared" si="1"/>
        <v>109947.20378136083</v>
      </c>
      <c r="Q26">
        <f t="shared" si="2"/>
        <v>39947.203781360833</v>
      </c>
    </row>
    <row r="27" spans="2:17" x14ac:dyDescent="0.25">
      <c r="B27" s="103">
        <f>B26+'ZZ(3)'!$C$212</f>
        <v>44819</v>
      </c>
      <c r="C27">
        <v>40.575067198383316</v>
      </c>
      <c r="D27">
        <v>52.502310370292221</v>
      </c>
      <c r="H27" s="140">
        <f>B64+'ZZ(3)'!$C$212</f>
        <v>44857</v>
      </c>
      <c r="I27">
        <v>26.057859312151262</v>
      </c>
      <c r="J27">
        <v>42.736745384285101</v>
      </c>
      <c r="K27">
        <v>69.646461239552664</v>
      </c>
      <c r="L27">
        <v>68.54780459988595</v>
      </c>
      <c r="M27">
        <f t="shared" si="0"/>
        <v>43.588601927401399</v>
      </c>
      <c r="N27">
        <f t="shared" si="4"/>
        <v>1826.3978430135112</v>
      </c>
      <c r="O27">
        <f t="shared" si="3"/>
        <v>1143.0606397410097</v>
      </c>
      <c r="P27">
        <f t="shared" si="1"/>
        <v>114306.06397410097</v>
      </c>
      <c r="Q27">
        <f t="shared" si="2"/>
        <v>44306.063974100965</v>
      </c>
    </row>
    <row r="28" spans="2:17" x14ac:dyDescent="0.25">
      <c r="B28" s="103">
        <f>B27+'ZZ(3)'!$C$212</f>
        <v>44820</v>
      </c>
      <c r="C28">
        <v>40.104968690707103</v>
      </c>
      <c r="D28">
        <v>52.188485738255032</v>
      </c>
      <c r="H28" s="140">
        <f>B65+'ZZ(3)'!$C$212</f>
        <v>44858</v>
      </c>
      <c r="I28">
        <v>25.755955664869891</v>
      </c>
      <c r="J28">
        <v>42.528576311741581</v>
      </c>
      <c r="K28">
        <v>68.8395445847123</v>
      </c>
      <c r="L28">
        <v>67.813087626927413</v>
      </c>
      <c r="M28">
        <f t="shared" si="0"/>
        <v>43.083588919842413</v>
      </c>
      <c r="N28">
        <f t="shared" si="4"/>
        <v>1895.2373875982234</v>
      </c>
      <c r="O28">
        <f t="shared" si="3"/>
        <v>1186.1442286608521</v>
      </c>
      <c r="P28">
        <f t="shared" si="1"/>
        <v>118614.42286608521</v>
      </c>
      <c r="Q28">
        <f t="shared" si="2"/>
        <v>48614.42286608521</v>
      </c>
    </row>
    <row r="29" spans="2:17" x14ac:dyDescent="0.25">
      <c r="B29" s="103">
        <f>B28+'ZZ(3)'!$C$212</f>
        <v>44821</v>
      </c>
      <c r="C29">
        <v>39.640316695438116</v>
      </c>
      <c r="D29">
        <v>51.878390493067862</v>
      </c>
      <c r="H29" s="140">
        <f>B66+'ZZ(3)'!$C$212</f>
        <v>44859</v>
      </c>
      <c r="I29">
        <v>25.457549841839917</v>
      </c>
      <c r="J29">
        <v>42.322425376307507</v>
      </c>
      <c r="K29">
        <v>68.041976782294171</v>
      </c>
      <c r="L29">
        <v>67.093953488372094</v>
      </c>
      <c r="M29">
        <f t="shared" si="0"/>
        <v>42.58442694045425</v>
      </c>
      <c r="N29">
        <f t="shared" si="4"/>
        <v>1963.2793643805176</v>
      </c>
      <c r="O29">
        <f t="shared" si="3"/>
        <v>1228.7286556013064</v>
      </c>
      <c r="P29">
        <f t="shared" si="1"/>
        <v>122872.86556013064</v>
      </c>
      <c r="Q29">
        <f t="shared" si="2"/>
        <v>52872.865560130638</v>
      </c>
    </row>
    <row r="30" spans="2:17" x14ac:dyDescent="0.25">
      <c r="B30" s="103">
        <f>B29+'ZZ(3)'!$C$212</f>
        <v>44822</v>
      </c>
      <c r="C30">
        <v>39.181048109850153</v>
      </c>
      <c r="D30">
        <v>51.571958549222799</v>
      </c>
      <c r="H30" s="140">
        <f>B67+'ZZ(3)'!$C$212</f>
        <v>44860</v>
      </c>
      <c r="I30">
        <v>25.162601317633449</v>
      </c>
      <c r="J30">
        <v>42.118263371699385</v>
      </c>
      <c r="K30">
        <v>67.253649517466613</v>
      </c>
      <c r="L30">
        <v>66.389911634756984</v>
      </c>
      <c r="M30">
        <f t="shared" si="0"/>
        <v>42.091048199833168</v>
      </c>
      <c r="N30">
        <f t="shared" si="4"/>
        <v>2030.5330138979841</v>
      </c>
      <c r="O30">
        <f t="shared" si="3"/>
        <v>1270.8197038011397</v>
      </c>
      <c r="P30">
        <f t="shared" si="1"/>
        <v>127081.97038011397</v>
      </c>
      <c r="Q30">
        <f t="shared" si="2"/>
        <v>57081.970380113969</v>
      </c>
    </row>
    <row r="31" spans="2:17" x14ac:dyDescent="0.25">
      <c r="B31" s="103">
        <f>B30+'ZZ(3)'!$C$212</f>
        <v>44823</v>
      </c>
      <c r="C31">
        <v>38.727100562318704</v>
      </c>
      <c r="D31">
        <v>51.269125373441838</v>
      </c>
      <c r="H31" s="140">
        <f>B68+'ZZ(3)'!$C$212</f>
        <v>44861</v>
      </c>
      <c r="I31">
        <v>24.871070036345955</v>
      </c>
      <c r="J31">
        <v>41.916061652488835</v>
      </c>
      <c r="K31">
        <v>66.47445573032239</v>
      </c>
      <c r="L31">
        <v>65.700491892876656</v>
      </c>
      <c r="M31">
        <f t="shared" si="0"/>
        <v>41.603385693976435</v>
      </c>
      <c r="N31">
        <f t="shared" si="4"/>
        <v>2097.0074696283064</v>
      </c>
      <c r="O31">
        <f t="shared" si="3"/>
        <v>1312.4230894951161</v>
      </c>
      <c r="P31">
        <f t="shared" si="1"/>
        <v>131242.30894951161</v>
      </c>
      <c r="Q31">
        <f t="shared" si="2"/>
        <v>61242.308949511615</v>
      </c>
    </row>
    <row r="32" spans="2:17" x14ac:dyDescent="0.25">
      <c r="B32" s="103">
        <f>B31+'ZZ(3)'!$C$212</f>
        <v>44824</v>
      </c>
      <c r="C32">
        <v>38.278412403850346</v>
      </c>
      <c r="D32">
        <v>50.969827939369111</v>
      </c>
      <c r="H32" s="140">
        <f>B69+'ZZ(3)'!$C$212</f>
        <v>44862</v>
      </c>
      <c r="I32">
        <v>24.582916406156468</v>
      </c>
      <c r="J32">
        <v>41.715792120704101</v>
      </c>
      <c r="K32">
        <v>65.704289601339184</v>
      </c>
      <c r="L32">
        <v>65.025243418680134</v>
      </c>
      <c r="M32">
        <f t="shared" si="0"/>
        <v>41.121373195182713</v>
      </c>
      <c r="N32">
        <f t="shared" si="4"/>
        <v>2162.7117592296454</v>
      </c>
      <c r="O32">
        <f t="shared" si="3"/>
        <v>1353.5444626902988</v>
      </c>
      <c r="P32">
        <f t="shared" si="1"/>
        <v>135354.44626902987</v>
      </c>
      <c r="Q32">
        <f t="shared" si="2"/>
        <v>65354.446269029868</v>
      </c>
    </row>
    <row r="33" spans="2:17" x14ac:dyDescent="0.25">
      <c r="B33" s="103">
        <f>B32+'ZZ(3)'!$C$212</f>
        <v>44825</v>
      </c>
      <c r="C33">
        <v>37.834922699710532</v>
      </c>
      <c r="D33">
        <v>50.674004683840742</v>
      </c>
      <c r="H33" s="140">
        <f>B70+'ZZ(3)'!$C$212</f>
        <v>44863</v>
      </c>
      <c r="I33">
        <v>24.298101293950719</v>
      </c>
      <c r="J33">
        <v>41.517427212813878</v>
      </c>
      <c r="K33">
        <v>64.943046537008641</v>
      </c>
      <c r="L33">
        <v>64.363733714081746</v>
      </c>
      <c r="M33">
        <f t="shared" si="0"/>
        <v>40.644945243057919</v>
      </c>
      <c r="N33">
        <f t="shared" si="4"/>
        <v>2227.6548057666541</v>
      </c>
      <c r="O33">
        <f t="shared" si="3"/>
        <v>1394.1894079333567</v>
      </c>
      <c r="P33">
        <f t="shared" si="1"/>
        <v>139418.94079333567</v>
      </c>
      <c r="Q33">
        <f t="shared" si="2"/>
        <v>69418.940793335671</v>
      </c>
    </row>
    <row r="34" spans="2:17" x14ac:dyDescent="0.25">
      <c r="B34" s="103">
        <f>B33+'ZZ(3)'!$C$212</f>
        <v>44826</v>
      </c>
      <c r="C34">
        <v>37.396571221148157</v>
      </c>
      <c r="D34">
        <v>50.381595464668955</v>
      </c>
      <c r="H34" s="140">
        <f>B71+'ZZ(3)'!$C$212</f>
        <v>44864</v>
      </c>
      <c r="I34">
        <v>24.016586020006663</v>
      </c>
      <c r="J34">
        <v>41.320939887080698</v>
      </c>
      <c r="K34">
        <v>64.19062315563194</v>
      </c>
      <c r="L34">
        <v>63.715547703180206</v>
      </c>
      <c r="M34">
        <f t="shared" si="0"/>
        <v>40.174037135625277</v>
      </c>
      <c r="N34">
        <f t="shared" si="4"/>
        <v>2291.8454289222859</v>
      </c>
      <c r="O34">
        <f t="shared" si="3"/>
        <v>1434.3634450689819</v>
      </c>
      <c r="P34">
        <f t="shared" si="1"/>
        <v>143436.3445068982</v>
      </c>
      <c r="Q34">
        <f t="shared" si="2"/>
        <v>73436.344506898196</v>
      </c>
    </row>
    <row r="35" spans="2:17" x14ac:dyDescent="0.25">
      <c r="B35" s="103">
        <f>B34+'ZZ(3)'!$C$212</f>
        <v>44827</v>
      </c>
      <c r="C35">
        <v>36.963298437216238</v>
      </c>
      <c r="D35">
        <v>50.092541519879212</v>
      </c>
      <c r="H35" s="140">
        <f>B72+'ZZ(3)'!$C$212</f>
        <v>44865</v>
      </c>
      <c r="I35">
        <v>23.738332352741452</v>
      </c>
      <c r="J35">
        <v>41.126303611271794</v>
      </c>
      <c r="K35">
        <v>63.446917273279873</v>
      </c>
      <c r="L35">
        <v>63.080286863739722</v>
      </c>
      <c r="M35">
        <f t="shared" si="0"/>
        <v>39.708584920538421</v>
      </c>
      <c r="N35">
        <f t="shared" si="4"/>
        <v>2355.2923461955656</v>
      </c>
      <c r="O35">
        <f t="shared" si="3"/>
        <v>1474.0720299895204</v>
      </c>
      <c r="P35">
        <f t="shared" si="1"/>
        <v>147407.20299895204</v>
      </c>
      <c r="Q35">
        <f t="shared" si="2"/>
        <v>77407.202998952038</v>
      </c>
    </row>
    <row r="36" spans="2:17" x14ac:dyDescent="0.25">
      <c r="B36" s="103">
        <f>B35+'ZZ(3)'!$C$212</f>
        <v>44828</v>
      </c>
      <c r="C36">
        <v>36.535045506687062</v>
      </c>
      <c r="D36">
        <v>49.806785428342671</v>
      </c>
      <c r="H36" s="140">
        <f>B73+'ZZ(3)'!$C$212</f>
        <v>44866</v>
      </c>
      <c r="I36">
        <v>23.463302503519415</v>
      </c>
      <c r="J36">
        <v>40.933492350715568</v>
      </c>
      <c r="K36">
        <v>62.711827889915575</v>
      </c>
      <c r="L36">
        <v>62.457568410114298</v>
      </c>
      <c r="M36">
        <f t="shared" si="0"/>
        <v>39.24852538639616</v>
      </c>
      <c r="N36">
        <f t="shared" si="4"/>
        <v>2418.0041740854813</v>
      </c>
      <c r="O36">
        <f t="shared" si="3"/>
        <v>1513.3205553759165</v>
      </c>
      <c r="P36">
        <f t="shared" si="1"/>
        <v>151332.05553759166</v>
      </c>
      <c r="Q36">
        <f t="shared" si="2"/>
        <v>81332.055537591659</v>
      </c>
    </row>
    <row r="37" spans="2:17" x14ac:dyDescent="0.25">
      <c r="B37" s="103">
        <f>B36+'ZZ(3)'!$C$212</f>
        <v>44829</v>
      </c>
      <c r="C37">
        <v>36.111754270061333</v>
      </c>
      <c r="D37">
        <v>49.52427107174843</v>
      </c>
      <c r="H37" s="140">
        <f>B74+'ZZ(3)'!$C$212</f>
        <v>44867</v>
      </c>
      <c r="I37">
        <v>23.191459121520051</v>
      </c>
      <c r="J37">
        <v>40.742480556692584</v>
      </c>
      <c r="K37">
        <v>61.985255175678127</v>
      </c>
      <c r="L37">
        <v>61.847024524095353</v>
      </c>
      <c r="M37">
        <f t="shared" si="0"/>
        <v>38.793796054158079</v>
      </c>
      <c r="N37">
        <f t="shared" si="4"/>
        <v>2479.9894292611593</v>
      </c>
      <c r="O37">
        <f t="shared" si="3"/>
        <v>1552.1143514300745</v>
      </c>
      <c r="P37">
        <f t="shared" si="1"/>
        <v>155211.43514300746</v>
      </c>
      <c r="Q37">
        <f t="shared" si="2"/>
        <v>85211.43514300746</v>
      </c>
    </row>
    <row r="38" spans="2:17" x14ac:dyDescent="0.25">
      <c r="B38" s="103">
        <f>B37+'ZZ(3)'!$C$212</f>
        <v>44830</v>
      </c>
      <c r="C38">
        <v>35.69336724166962</v>
      </c>
      <c r="D38">
        <v>49.244943597862651</v>
      </c>
      <c r="H38" s="140">
        <f>B75+'ZZ(3)'!$C$212</f>
        <v>44868</v>
      </c>
      <c r="I38">
        <v>22.922765288665609</v>
      </c>
      <c r="J38">
        <v>40.553243155149929</v>
      </c>
      <c r="K38">
        <v>61.267100457324972</v>
      </c>
      <c r="L38">
        <v>61.248301630434774</v>
      </c>
      <c r="M38">
        <f t="shared" si="0"/>
        <v>38.344335168659363</v>
      </c>
      <c r="N38">
        <f t="shared" si="4"/>
        <v>2541.2565297184842</v>
      </c>
      <c r="O38">
        <f t="shared" si="3"/>
        <v>1590.4586865987339</v>
      </c>
      <c r="P38">
        <f t="shared" si="1"/>
        <v>159045.86865987341</v>
      </c>
      <c r="Q38">
        <f t="shared" si="2"/>
        <v>89045.868659873406</v>
      </c>
    </row>
    <row r="39" spans="2:17" x14ac:dyDescent="0.25">
      <c r="B39" s="103">
        <f>B38+'ZZ(3)'!$C$212</f>
        <v>44831</v>
      </c>
      <c r="C39">
        <v>35.279827601865492</v>
      </c>
      <c r="D39">
        <v>48.968749385024104</v>
      </c>
      <c r="H39" s="140">
        <f>B76+'ZZ(3)'!$C$212</f>
        <v>44869</v>
      </c>
      <c r="I39">
        <v>22.657184514607319</v>
      </c>
      <c r="J39">
        <v>40.365755535728766</v>
      </c>
      <c r="K39">
        <v>60.557266204831507</v>
      </c>
      <c r="L39">
        <v>60.661059714045415</v>
      </c>
      <c r="M39">
        <f t="shared" si="0"/>
        <v>37.900081690224184</v>
      </c>
      <c r="N39">
        <f t="shared" si="4"/>
        <v>2601.8137959233159</v>
      </c>
      <c r="O39">
        <f t="shared" si="3"/>
        <v>1628.3587682889581</v>
      </c>
      <c r="P39">
        <f t="shared" si="1"/>
        <v>162835.87682889582</v>
      </c>
      <c r="Q39">
        <f t="shared" si="2"/>
        <v>92835.876828895824</v>
      </c>
    </row>
    <row r="40" spans="2:17" x14ac:dyDescent="0.25">
      <c r="B40" s="103">
        <f>B39+'ZZ(3)'!$C$212</f>
        <v>44832</v>
      </c>
      <c r="C40">
        <v>34.871079189309036</v>
      </c>
      <c r="D40">
        <v>48.69563600782778</v>
      </c>
      <c r="H40" s="140">
        <f>B77+'ZZ(3)'!$C$212</f>
        <v>44870</v>
      </c>
      <c r="I40">
        <v>22.394680731769824</v>
      </c>
      <c r="J40">
        <v>40.179993541094781</v>
      </c>
      <c r="K40">
        <v>59.855656018145822</v>
      </c>
      <c r="L40">
        <v>60.084971676107962</v>
      </c>
      <c r="M40">
        <f t="shared" si="0"/>
        <v>37.460975286375998</v>
      </c>
      <c r="N40">
        <f t="shared" si="4"/>
        <v>2661.6694519414618</v>
      </c>
      <c r="O40">
        <f t="shared" si="3"/>
        <v>1665.8197435753341</v>
      </c>
      <c r="P40">
        <f t="shared" si="1"/>
        <v>166581.97435753341</v>
      </c>
      <c r="Q40">
        <f t="shared" si="2"/>
        <v>96581.974357533414</v>
      </c>
    </row>
    <row r="41" spans="2:17" x14ac:dyDescent="0.25">
      <c r="B41" s="103">
        <f>B40+'ZZ(3)'!$C$212</f>
        <v>44833</v>
      </c>
      <c r="C41">
        <v>34.467066493339772</v>
      </c>
      <c r="D41">
        <v>48.425552203950559</v>
      </c>
      <c r="H41" s="140">
        <f>B78+'ZZ(3)'!$C$212</f>
        <v>44871</v>
      </c>
      <c r="I41">
        <v>22.135218290452915</v>
      </c>
      <c r="J41">
        <v>39.995933456561914</v>
      </c>
      <c r="K41">
        <v>59.162174614096983</v>
      </c>
      <c r="L41">
        <v>59.519722726522517</v>
      </c>
      <c r="M41">
        <f t="shared" si="0"/>
        <v>37.026956323644072</v>
      </c>
      <c r="N41">
        <f t="shared" si="4"/>
        <v>2720.8316265555586</v>
      </c>
      <c r="O41">
        <f t="shared" si="3"/>
        <v>1702.8466998989782</v>
      </c>
      <c r="P41">
        <f t="shared" si="1"/>
        <v>170284.66998989781</v>
      </c>
      <c r="Q41">
        <f t="shared" si="2"/>
        <v>100284.66998989781</v>
      </c>
    </row>
    <row r="42" spans="2:17" x14ac:dyDescent="0.25">
      <c r="B42" s="103">
        <f>B41+'ZZ(3)'!$C$212</f>
        <v>44834</v>
      </c>
      <c r="C42">
        <v>34.067734646437955</v>
      </c>
      <c r="D42">
        <v>48.1584478420747</v>
      </c>
      <c r="H42" s="140">
        <f>B79+'ZZ(3)'!$C$212</f>
        <v>44872</v>
      </c>
      <c r="I42">
        <v>21.878761953990125</v>
      </c>
      <c r="J42">
        <v>39.813551999999994</v>
      </c>
      <c r="K42">
        <v>58.476727813454985</v>
      </c>
      <c r="L42">
        <v>58.965009810333548</v>
      </c>
      <c r="M42">
        <f t="shared" si="0"/>
        <v>36.597965859464864</v>
      </c>
      <c r="N42">
        <f t="shared" si="4"/>
        <v>2779.3083543690136</v>
      </c>
      <c r="O42">
        <f t="shared" si="3"/>
        <v>1739.4446657584431</v>
      </c>
      <c r="P42">
        <f t="shared" si="1"/>
        <v>173944.4665758443</v>
      </c>
      <c r="Q42">
        <f t="shared" si="2"/>
        <v>103944.4665758443</v>
      </c>
    </row>
    <row r="43" spans="2:17" x14ac:dyDescent="0.25">
      <c r="B43" s="133">
        <f>B42+'ZZ(3)'!$C$212</f>
        <v>44835</v>
      </c>
      <c r="C43" s="134">
        <v>33.673029416773232</v>
      </c>
      <c r="D43" s="134">
        <v>47.89427389086709</v>
      </c>
      <c r="E43" s="134">
        <v>90</v>
      </c>
      <c r="F43" s="134">
        <v>90</v>
      </c>
      <c r="H43" s="140">
        <f>B80+'ZZ(3)'!$C$212</f>
        <v>44873</v>
      </c>
      <c r="I43">
        <v>21.625276893963321</v>
      </c>
      <c r="J43">
        <v>39.632826312017201</v>
      </c>
      <c r="K43">
        <v>57.799222528140547</v>
      </c>
      <c r="L43">
        <v>58.420541065932284</v>
      </c>
      <c r="M43">
        <f t="shared" si="0"/>
        <v>36.17394563417723</v>
      </c>
      <c r="N43">
        <f t="shared" si="4"/>
        <v>2837.1075768971541</v>
      </c>
      <c r="O43">
        <f t="shared" si="3"/>
        <v>1775.6186113926203</v>
      </c>
      <c r="P43">
        <f t="shared" si="1"/>
        <v>177561.86113926204</v>
      </c>
      <c r="Q43">
        <f t="shared" si="2"/>
        <v>107561.86113926204</v>
      </c>
    </row>
    <row r="44" spans="2:17" x14ac:dyDescent="0.25">
      <c r="B44" s="103">
        <f>B43+'ZZ(3)'!$C$212</f>
        <v>44836</v>
      </c>
      <c r="C44">
        <v>33.282897200839578</v>
      </c>
      <c r="D44">
        <v>47.632982388973964</v>
      </c>
      <c r="E44">
        <v>88.957269362389511</v>
      </c>
      <c r="F44">
        <v>88.737696850393689</v>
      </c>
      <c r="H44" s="140">
        <f>B81+'ZZ(3)'!$C$212</f>
        <v>44874</v>
      </c>
      <c r="I44">
        <v>21.374728685472814</v>
      </c>
      <c r="J44">
        <v>39.453733946408747</v>
      </c>
      <c r="K44">
        <v>57.129566748583237</v>
      </c>
      <c r="L44">
        <v>57.886035313001599</v>
      </c>
      <c r="M44">
        <f t="shared" si="0"/>
        <v>35.754838063110427</v>
      </c>
      <c r="N44">
        <f t="shared" si="4"/>
        <v>2894.2371436457374</v>
      </c>
      <c r="O44">
        <f t="shared" si="3"/>
        <v>1811.3734494557307</v>
      </c>
      <c r="P44">
        <f t="shared" si="1"/>
        <v>181137.34494557307</v>
      </c>
      <c r="Q44">
        <f t="shared" si="2"/>
        <v>111137.34494557307</v>
      </c>
    </row>
    <row r="45" spans="2:17" x14ac:dyDescent="0.25">
      <c r="B45" s="103">
        <f>B44+'ZZ(3)'!$C$212</f>
        <v>44837</v>
      </c>
      <c r="C45">
        <v>32.897285016175637</v>
      </c>
      <c r="D45">
        <v>47.374526415992385</v>
      </c>
      <c r="E45">
        <v>87.92661969347472</v>
      </c>
      <c r="F45">
        <v>87.51031303081777</v>
      </c>
      <c r="H45" s="140">
        <f>B82+'ZZ(3)'!$C$212</f>
        <v>44875</v>
      </c>
      <c r="I45">
        <v>21.127083302462214</v>
      </c>
      <c r="J45">
        <v>39.276252860863387</v>
      </c>
      <c r="K45">
        <v>56.467669531225894</v>
      </c>
      <c r="L45">
        <v>57.361221568315564</v>
      </c>
      <c r="M45">
        <f t="shared" si="0"/>
        <v>35.340586228763684</v>
      </c>
      <c r="N45">
        <f t="shared" si="4"/>
        <v>2950.7048131769634</v>
      </c>
      <c r="O45">
        <f t="shared" si="3"/>
        <v>1846.7140356844943</v>
      </c>
      <c r="P45">
        <f t="shared" si="1"/>
        <v>184671.40356844943</v>
      </c>
      <c r="Q45">
        <f t="shared" si="2"/>
        <v>114671.40356844943</v>
      </c>
    </row>
    <row r="46" spans="2:17" x14ac:dyDescent="0.25">
      <c r="B46" s="103">
        <f>B45+'ZZ(3)'!$C$212</f>
        <v>44838</v>
      </c>
      <c r="C46">
        <v>32.516140494169285</v>
      </c>
      <c r="D46">
        <v>47.118860064381742</v>
      </c>
      <c r="E46">
        <v>86.907911024409032</v>
      </c>
      <c r="F46">
        <v>86.31641933939683</v>
      </c>
      <c r="H46" s="140">
        <f>B83+'ZZ(3)'!$C$212</f>
        <v>44876</v>
      </c>
      <c r="I46">
        <v>20.882307113097479</v>
      </c>
      <c r="J46">
        <v>39.100361407919543</v>
      </c>
      <c r="K46">
        <v>55.813440986173973</v>
      </c>
      <c r="L46">
        <v>56.845838587641865</v>
      </c>
      <c r="M46">
        <f t="shared" si="0"/>
        <v>34.93113387307649</v>
      </c>
      <c r="N46">
        <f t="shared" si="4"/>
        <v>3006.5182541631375</v>
      </c>
      <c r="O46">
        <f t="shared" si="3"/>
        <v>1881.6451695575709</v>
      </c>
      <c r="P46">
        <f t="shared" si="1"/>
        <v>188164.51695575708</v>
      </c>
      <c r="Q46">
        <f t="shared" si="2"/>
        <v>118164.51695575708</v>
      </c>
    </row>
    <row r="47" spans="2:17" x14ac:dyDescent="0.25">
      <c r="B47" s="103">
        <f>B46+'ZZ(3)'!$C$212</f>
        <v>44839</v>
      </c>
      <c r="C47">
        <v>32.139411872945765</v>
      </c>
      <c r="D47">
        <v>46.865938412279867</v>
      </c>
      <c r="E47">
        <v>85.901005008010387</v>
      </c>
      <c r="F47">
        <v>85.154663518299884</v>
      </c>
      <c r="H47" s="140">
        <f>B84+'ZZ(3)'!$C$212</f>
        <v>44877</v>
      </c>
      <c r="I47">
        <v>20.640366875199494</v>
      </c>
      <c r="J47">
        <v>38.926038326163464</v>
      </c>
      <c r="K47">
        <v>55.166792264987876</v>
      </c>
      <c r="L47">
        <v>56.339634432119979</v>
      </c>
      <c r="M47">
        <f t="shared" si="0"/>
        <v>34.526425389788386</v>
      </c>
      <c r="N47">
        <f t="shared" si="4"/>
        <v>3061.6850464281256</v>
      </c>
      <c r="O47">
        <f t="shared" si="3"/>
        <v>1916.1715949473592</v>
      </c>
      <c r="P47">
        <f t="shared" si="1"/>
        <v>191617.15949473591</v>
      </c>
      <c r="Q47">
        <f t="shared" si="2"/>
        <v>121617.15949473591</v>
      </c>
    </row>
    <row r="48" spans="2:17" x14ac:dyDescent="0.25">
      <c r="B48" s="103">
        <f>B47+'ZZ(3)'!$C$212</f>
        <v>44840</v>
      </c>
      <c r="C48">
        <v>31.767047990337954</v>
      </c>
      <c r="D48">
        <v>46.615717497189948</v>
      </c>
      <c r="E48">
        <v>84.905764899972795</v>
      </c>
      <c r="F48">
        <v>84.023765144454799</v>
      </c>
      <c r="H48" s="140">
        <f>B85+'ZZ(3)'!$C$212</f>
        <v>44878</v>
      </c>
      <c r="I48">
        <v>20.401229731729597</v>
      </c>
      <c r="J48">
        <v>38.753262731661728</v>
      </c>
      <c r="K48">
        <v>54.527635548616807</v>
      </c>
      <c r="L48">
        <v>55.842366057602973</v>
      </c>
      <c r="M48">
        <f t="shared" si="0"/>
        <v>34.126405816887214</v>
      </c>
      <c r="N48">
        <f t="shared" si="4"/>
        <v>3116.2126819767423</v>
      </c>
      <c r="O48">
        <f t="shared" si="3"/>
        <v>1950.2980007642464</v>
      </c>
      <c r="P48">
        <f t="shared" si="1"/>
        <v>195029.80007642464</v>
      </c>
      <c r="Q48">
        <f t="shared" si="2"/>
        <v>125029.80007642464</v>
      </c>
    </row>
    <row r="49" spans="2:17" x14ac:dyDescent="0.25">
      <c r="B49" s="103">
        <f>B48+'ZZ(3)'!$C$212</f>
        <v>44841</v>
      </c>
      <c r="C49">
        <v>31.398998276938311</v>
      </c>
      <c r="D49">
        <v>46.368154290505913</v>
      </c>
      <c r="E49">
        <v>83.922055540295517</v>
      </c>
      <c r="F49">
        <v>82.922510922051046</v>
      </c>
      <c r="H49" s="140">
        <f>B86+'ZZ(3)'!$C$212</f>
        <v>44879</v>
      </c>
      <c r="I49">
        <v>20.164863206327325</v>
      </c>
      <c r="J49">
        <v>38.5820141096209</v>
      </c>
      <c r="K49">
        <v>53.895884035472349</v>
      </c>
      <c r="L49">
        <v>55.353798925556404</v>
      </c>
      <c r="M49">
        <f t="shared" si="0"/>
        <v>33.731020829145024</v>
      </c>
      <c r="N49">
        <f t="shared" si="4"/>
        <v>3170.1085660122144</v>
      </c>
      <c r="O49">
        <f t="shared" si="3"/>
        <v>1984.0290215933915</v>
      </c>
      <c r="P49">
        <f t="shared" si="1"/>
        <v>198402.90215933914</v>
      </c>
      <c r="Q49">
        <f t="shared" si="2"/>
        <v>128402.90215933914</v>
      </c>
    </row>
    <row r="50" spans="2:17" x14ac:dyDescent="0.25">
      <c r="B50" s="103">
        <f>B49+'ZZ(3)'!$C$212</f>
        <v>44842</v>
      </c>
      <c r="C50">
        <v>31.035212749231171</v>
      </c>
      <c r="D50">
        <v>46.123206672845221</v>
      </c>
      <c r="E50">
        <v>82.949743334927575</v>
      </c>
      <c r="F50">
        <v>81.849750340444842</v>
      </c>
      <c r="H50" s="140">
        <f>B87+'ZZ(3)'!$C$212</f>
        <v>44880</v>
      </c>
      <c r="I50">
        <v>19.931235198899973</v>
      </c>
      <c r="J50">
        <v>38.412272306267361</v>
      </c>
      <c r="K50">
        <v>53.27145192964025</v>
      </c>
      <c r="L50">
        <v>54.873706634205718</v>
      </c>
      <c r="M50">
        <f t="shared" si="0"/>
        <v>33.340216730740281</v>
      </c>
      <c r="N50">
        <f t="shared" si="4"/>
        <v>3223.3800179418545</v>
      </c>
      <c r="O50">
        <f t="shared" si="3"/>
        <v>2017.3692383241319</v>
      </c>
      <c r="P50">
        <f t="shared" si="1"/>
        <v>201736.92383241319</v>
      </c>
      <c r="Q50">
        <f t="shared" si="2"/>
        <v>131736.92383241319</v>
      </c>
    </row>
    <row r="51" spans="2:17" x14ac:dyDescent="0.25">
      <c r="B51" s="103">
        <f>B50+'ZZ(3)'!$C$212</f>
        <v>44843</v>
      </c>
      <c r="C51">
        <v>30.675642002804697</v>
      </c>
      <c r="D51">
        <v>45.880833410159489</v>
      </c>
      <c r="E51">
        <v>81.988696237624737</v>
      </c>
      <c r="F51">
        <v>80.804391664799468</v>
      </c>
      <c r="H51" s="140">
        <f>B88+'ZZ(3)'!$C$212</f>
        <v>44881</v>
      </c>
      <c r="I51">
        <v>19.700313981263154</v>
      </c>
      <c r="J51">
        <v>38.244017520940595</v>
      </c>
      <c r="K51">
        <v>52.654254429228807</v>
      </c>
      <c r="L51">
        <v>54.401870568713221</v>
      </c>
      <c r="M51">
        <f t="shared" si="0"/>
        <v>32.95394044796565</v>
      </c>
      <c r="N51">
        <f t="shared" si="4"/>
        <v>3276.0342723710833</v>
      </c>
      <c r="O51">
        <f t="shared" si="3"/>
        <v>2050.3231787720974</v>
      </c>
      <c r="P51">
        <f t="shared" si="1"/>
        <v>205032.31787720975</v>
      </c>
      <c r="Q51">
        <f t="shared" si="2"/>
        <v>135032.31787720975</v>
      </c>
    </row>
    <row r="52" spans="2:17" x14ac:dyDescent="0.25">
      <c r="B52" s="103">
        <f>B51+'ZZ(3)'!$C$212</f>
        <v>44844</v>
      </c>
      <c r="C52">
        <v>30.320237205641412</v>
      </c>
      <c r="D52">
        <v>45.640994130594279</v>
      </c>
      <c r="E52">
        <v>81.038783732016839</v>
      </c>
      <c r="F52">
        <v>79.785398230088489</v>
      </c>
      <c r="H52" s="140">
        <f>B89+'ZZ(3)'!$C$212</f>
        <v>44882</v>
      </c>
      <c r="I52">
        <v>19.472068192831941</v>
      </c>
      <c r="J52">
        <v>38.07723029839326</v>
      </c>
      <c r="K52">
        <v>52.044207714852199</v>
      </c>
      <c r="L52">
        <v>53.938079569249169</v>
      </c>
      <c r="M52">
        <f t="shared" si="0"/>
        <v>32.572139522020258</v>
      </c>
      <c r="N52">
        <f t="shared" si="4"/>
        <v>3328.0784800859356</v>
      </c>
      <c r="O52">
        <f t="shared" si="3"/>
        <v>2082.8953182941177</v>
      </c>
      <c r="P52">
        <f t="shared" si="1"/>
        <v>208289.53182941178</v>
      </c>
      <c r="Q52">
        <f t="shared" si="2"/>
        <v>138289.53182941178</v>
      </c>
    </row>
    <row r="53" spans="2:17" x14ac:dyDescent="0.25">
      <c r="B53" s="103">
        <f>B52+'ZZ(3)'!$C$212</f>
        <v>44845</v>
      </c>
      <c r="C53">
        <v>29.96895009148653</v>
      </c>
      <c r="D53">
        <v>45.403649302070974</v>
      </c>
      <c r="E53">
        <v>80.099876813882801</v>
      </c>
      <c r="F53">
        <v>78.791785012016604</v>
      </c>
      <c r="H53" s="140">
        <f>B90+'ZZ(3)'!$C$212</f>
        <v>44883</v>
      </c>
      <c r="I53">
        <v>19.246466836361865</v>
      </c>
      <c r="J53">
        <v>37.911891521291992</v>
      </c>
      <c r="K53">
        <v>51.441228938247306</v>
      </c>
      <c r="L53">
        <v>53.482129615897961</v>
      </c>
      <c r="M53">
        <f t="shared" si="0"/>
        <v>32.194762101885445</v>
      </c>
      <c r="N53">
        <f t="shared" si="4"/>
        <v>3379.5197090241827</v>
      </c>
      <c r="O53">
        <f t="shared" si="3"/>
        <v>2115.090080396003</v>
      </c>
      <c r="P53">
        <f t="shared" si="1"/>
        <v>211509.0080396003</v>
      </c>
      <c r="Q53">
        <f t="shared" si="2"/>
        <v>141509.0080396003</v>
      </c>
    </row>
    <row r="54" spans="2:17" x14ac:dyDescent="0.25">
      <c r="B54" s="103">
        <f>B53+'ZZ(3)'!$C$212</f>
        <v>44846</v>
      </c>
      <c r="C54">
        <v>29.621732953293051</v>
      </c>
      <c r="D54">
        <v>45.168760210564528</v>
      </c>
      <c r="E54">
        <v>79.171847973631003</v>
      </c>
      <c r="F54">
        <v>77.822615451014244</v>
      </c>
      <c r="H54" s="140">
        <f>B91+'ZZ(3)'!$C$212</f>
        <v>44884</v>
      </c>
      <c r="I54">
        <v>19.023479273739326</v>
      </c>
      <c r="J54">
        <v>37.747982402912619</v>
      </c>
      <c r="K54">
        <v>50.845236211022367</v>
      </c>
      <c r="L54">
        <v>53.033823529411762</v>
      </c>
      <c r="M54">
        <f t="shared" si="0"/>
        <v>31.821756937283041</v>
      </c>
      <c r="N54">
        <f t="shared" si="4"/>
        <v>3430.3649452352051</v>
      </c>
      <c r="O54">
        <f t="shared" si="3"/>
        <v>2146.9118373332863</v>
      </c>
      <c r="P54">
        <f t="shared" si="1"/>
        <v>214691.18373332862</v>
      </c>
      <c r="Q54">
        <f t="shared" si="2"/>
        <v>144691.18373332862</v>
      </c>
    </row>
    <row r="55" spans="2:17" x14ac:dyDescent="0.25">
      <c r="B55" s="103">
        <f>B54+'ZZ(3)'!$C$212</f>
        <v>44847</v>
      </c>
      <c r="C55">
        <v>29.278538636742894</v>
      </c>
      <c r="D55">
        <v>44.936288939051913</v>
      </c>
      <c r="E55">
        <v>78.254571178982729</v>
      </c>
      <c r="F55">
        <v>76.876998507780868</v>
      </c>
      <c r="H55" s="140">
        <f>B92+'ZZ(3)'!$C$212</f>
        <v>44885</v>
      </c>
      <c r="I55">
        <v>18.803075221820706</v>
      </c>
      <c r="J55">
        <v>37.585484480024164</v>
      </c>
      <c r="K55">
        <v>50.256148593535976</v>
      </c>
      <c r="L55">
        <v>52.592970686889309</v>
      </c>
      <c r="M55">
        <f t="shared" si="0"/>
        <v>31.45307337171527</v>
      </c>
      <c r="N55">
        <f t="shared" si="4"/>
        <v>3480.6210938287413</v>
      </c>
      <c r="O55">
        <f t="shared" si="3"/>
        <v>2178.3649107050014</v>
      </c>
      <c r="P55">
        <f t="shared" si="1"/>
        <v>217836.49107050014</v>
      </c>
      <c r="Q55">
        <f t="shared" si="2"/>
        <v>147836.49107050014</v>
      </c>
    </row>
    <row r="56" spans="2:17" x14ac:dyDescent="0.25">
      <c r="B56" s="103">
        <f>B55+'ZZ(3)'!$C$212</f>
        <v>44848</v>
      </c>
      <c r="C56">
        <v>28.939320533842956</v>
      </c>
      <c r="D56">
        <v>44.706198347107431</v>
      </c>
      <c r="E56">
        <v>77.347921857856107</v>
      </c>
      <c r="F56">
        <v>75.954085930918282</v>
      </c>
      <c r="H56" s="140">
        <f>B93+'ZZ(3)'!$C$212</f>
        <v>44886</v>
      </c>
      <c r="I56">
        <v>18.585224748319739</v>
      </c>
      <c r="J56">
        <v>37.424379605955778</v>
      </c>
      <c r="K56">
        <v>49.673886083905025</v>
      </c>
      <c r="L56">
        <v>52.159386751518653</v>
      </c>
      <c r="M56">
        <f t="shared" si="0"/>
        <v>31.088661335585286</v>
      </c>
      <c r="N56">
        <f t="shared" si="4"/>
        <v>3530.2949799126463</v>
      </c>
      <c r="O56">
        <f t="shared" si="3"/>
        <v>2209.4535720405866</v>
      </c>
      <c r="P56">
        <f t="shared" si="1"/>
        <v>220945.35720405864</v>
      </c>
      <c r="Q56">
        <f t="shared" si="2"/>
        <v>150945.35720405864</v>
      </c>
    </row>
    <row r="57" spans="2:17" x14ac:dyDescent="0.25">
      <c r="B57" s="103">
        <f>B56+'ZZ(3)'!$C$212</f>
        <v>44849</v>
      </c>
      <c r="C57">
        <v>28.604032576595532</v>
      </c>
      <c r="D57">
        <v>44.478452051121636</v>
      </c>
      <c r="E57">
        <v>76.451776881448467</v>
      </c>
      <c r="F57">
        <v>75.053069719042654</v>
      </c>
      <c r="H57" s="140">
        <f>B94+'ZZ(3)'!$C$212</f>
        <v>44887</v>
      </c>
      <c r="I57">
        <v>18.369898267742521</v>
      </c>
      <c r="J57">
        <v>37.264649943841256</v>
      </c>
      <c r="K57">
        <v>49.098369607139901</v>
      </c>
      <c r="L57">
        <v>51.732893415578822</v>
      </c>
      <c r="M57">
        <f t="shared" si="0"/>
        <v>30.72847133939738</v>
      </c>
      <c r="N57">
        <f t="shared" si="4"/>
        <v>3579.3933495197862</v>
      </c>
      <c r="O57">
        <f t="shared" si="3"/>
        <v>2240.182043379984</v>
      </c>
      <c r="P57">
        <f t="shared" si="1"/>
        <v>224018.20433799841</v>
      </c>
      <c r="Q57">
        <f t="shared" si="2"/>
        <v>154018.20433799841</v>
      </c>
    </row>
    <row r="58" spans="2:17" x14ac:dyDescent="0.25">
      <c r="B58" s="103">
        <f>B57+'ZZ(3)'!$C$212</f>
        <v>44850</v>
      </c>
      <c r="C58">
        <v>28.27262923074192</v>
      </c>
      <c r="D58">
        <v>44.253014405121817</v>
      </c>
      <c r="E58">
        <v>75.566014547514612</v>
      </c>
      <c r="F58">
        <v>74.173179761415057</v>
      </c>
      <c r="H58" s="140">
        <f>B95+'ZZ(3)'!$C$212</f>
        <v>44888</v>
      </c>
      <c r="I58">
        <v>18.157066537369598</v>
      </c>
      <c r="J58">
        <v>37.10627796003579</v>
      </c>
      <c r="K58">
        <v>48.529521004405595</v>
      </c>
      <c r="L58">
        <v>51.313318155947634</v>
      </c>
      <c r="M58">
        <f t="shared" si="0"/>
        <v>30.372454467035997</v>
      </c>
      <c r="N58">
        <f t="shared" si="4"/>
        <v>3627.9228705241917</v>
      </c>
      <c r="O58">
        <f t="shared" si="3"/>
        <v>2270.5544978470198</v>
      </c>
      <c r="P58">
        <f t="shared" si="1"/>
        <v>227055.44978470198</v>
      </c>
      <c r="Q58">
        <f t="shared" si="2"/>
        <v>157055.44978470198</v>
      </c>
    </row>
    <row r="59" spans="2:17" x14ac:dyDescent="0.25">
      <c r="B59" s="103">
        <f>B58+'ZZ(3)'!$C$212</f>
        <v>44851</v>
      </c>
      <c r="C59">
        <v>27.945065489578631</v>
      </c>
      <c r="D59">
        <v>44.029850482172876</v>
      </c>
      <c r="E59">
        <v>74.690514563838903</v>
      </c>
      <c r="F59">
        <v>73.313681642610277</v>
      </c>
      <c r="H59" s="140">
        <f>B96+'ZZ(3)'!$C$212</f>
        <v>44889</v>
      </c>
      <c r="I59">
        <v>17.946700653284626</v>
      </c>
      <c r="J59">
        <v>36.949246417699896</v>
      </c>
      <c r="K59">
        <v>47.967263022407195</v>
      </c>
      <c r="L59">
        <v>50.900494001411431</v>
      </c>
      <c r="M59">
        <f t="shared" si="0"/>
        <v>30.020562369122569</v>
      </c>
      <c r="N59">
        <f t="shared" si="4"/>
        <v>3675.8901335465989</v>
      </c>
      <c r="O59">
        <f t="shared" si="3"/>
        <v>2300.5750602161424</v>
      </c>
      <c r="P59">
        <f t="shared" si="1"/>
        <v>230057.50602161424</v>
      </c>
      <c r="Q59">
        <f t="shared" si="2"/>
        <v>160057.50602161424</v>
      </c>
    </row>
    <row r="60" spans="2:17" x14ac:dyDescent="0.25">
      <c r="B60" s="103">
        <f>B59+'ZZ(3)'!$C$212</f>
        <v>44852</v>
      </c>
      <c r="C60">
        <v>27.621296867845135</v>
      </c>
      <c r="D60">
        <v>43.808926056338024</v>
      </c>
      <c r="E60">
        <v>73.825158031898823</v>
      </c>
      <c r="F60">
        <v>72.473874598070736</v>
      </c>
      <c r="H60" s="140">
        <f>B97+'ZZ(3)'!$C$212</f>
        <v>44890</v>
      </c>
      <c r="I60">
        <v>17.738772046449029</v>
      </c>
      <c r="J60">
        <v>36.793538370545612</v>
      </c>
      <c r="K60">
        <v>47.411519302898483</v>
      </c>
      <c r="L60">
        <v>50.494259311117325</v>
      </c>
      <c r="M60">
        <f t="shared" si="0"/>
        <v>29.672747256449455</v>
      </c>
      <c r="N60">
        <f t="shared" si="4"/>
        <v>3723.3016528494973</v>
      </c>
      <c r="O60">
        <f t="shared" si="3"/>
        <v>2330.2478074725918</v>
      </c>
      <c r="P60">
        <f t="shared" si="1"/>
        <v>233024.78074725918</v>
      </c>
      <c r="Q60">
        <f t="shared" si="2"/>
        <v>163024.78074725918</v>
      </c>
    </row>
    <row r="61" spans="2:17" x14ac:dyDescent="0.25">
      <c r="B61" s="103">
        <f>B60+'ZZ(3)'!$C$212</f>
        <v>44853</v>
      </c>
      <c r="C61">
        <v>27.301279395682503</v>
      </c>
      <c r="D61">
        <v>43.590207585179989</v>
      </c>
      <c r="E61">
        <v>72.969827430717743</v>
      </c>
      <c r="F61">
        <v>71.653089608583343</v>
      </c>
      <c r="H61" s="140">
        <f>B98+'ZZ(3)'!$C$212</f>
        <v>44891</v>
      </c>
      <c r="I61">
        <v>17.533252478822131</v>
      </c>
      <c r="J61">
        <v>36.639137156740041</v>
      </c>
      <c r="K61">
        <v>46.86221437231189</v>
      </c>
      <c r="L61">
        <v>50.094457563550492</v>
      </c>
      <c r="M61">
        <f t="shared" si="0"/>
        <v>29.328961893489758</v>
      </c>
      <c r="N61">
        <f t="shared" si="4"/>
        <v>3770.1638672218091</v>
      </c>
      <c r="O61">
        <f t="shared" si="3"/>
        <v>2359.5767693660814</v>
      </c>
      <c r="P61">
        <f t="shared" si="1"/>
        <v>235957.67693660813</v>
      </c>
      <c r="Q61">
        <f t="shared" si="2"/>
        <v>165957.67693660813</v>
      </c>
    </row>
    <row r="62" spans="2:17" x14ac:dyDescent="0.25">
      <c r="B62" s="103">
        <f>B61+'ZZ(3)'!$C$212</f>
        <v>44854</v>
      </c>
      <c r="C62">
        <v>26.984969612662038</v>
      </c>
      <c r="D62">
        <v>43.373662192783677</v>
      </c>
      <c r="E62">
        <v>72.124406600904877</v>
      </c>
      <c r="F62">
        <v>70.850687622789778</v>
      </c>
      <c r="H62" s="140">
        <f>B99+'ZZ(3)'!$C$212</f>
        <v>44892</v>
      </c>
      <c r="I62">
        <v>17.330114039526265</v>
      </c>
      <c r="J62">
        <v>36.486026392961868</v>
      </c>
      <c r="K62">
        <v>46.319273631508779</v>
      </c>
      <c r="L62">
        <v>49.700937155457552</v>
      </c>
      <c r="M62">
        <f t="shared" si="0"/>
        <v>28.989159591982514</v>
      </c>
      <c r="N62">
        <f t="shared" si="4"/>
        <v>3816.4831408533178</v>
      </c>
      <c r="O62">
        <f t="shared" si="3"/>
        <v>2388.565928958064</v>
      </c>
      <c r="P62">
        <f t="shared" si="1"/>
        <v>238856.59289580639</v>
      </c>
      <c r="Q62">
        <f t="shared" si="2"/>
        <v>168856.59289580639</v>
      </c>
    </row>
    <row r="63" spans="2:17" x14ac:dyDescent="0.25">
      <c r="B63" s="103">
        <f>B62+'ZZ(3)'!$C$212</f>
        <v>44855</v>
      </c>
      <c r="C63">
        <v>26.672324561883027</v>
      </c>
      <c r="D63">
        <v>43.159257653282452</v>
      </c>
      <c r="E63">
        <v>71.288780728879985</v>
      </c>
      <c r="F63">
        <v>70.066057897804541</v>
      </c>
      <c r="H63" s="140">
        <f>B100+'ZZ(3)'!$C$212</f>
        <v>44893</v>
      </c>
      <c r="I63">
        <v>17.129329141056292</v>
      </c>
      <c r="J63">
        <v>36.33418996860626</v>
      </c>
      <c r="K63">
        <v>45.782623345648368</v>
      </c>
      <c r="L63">
        <v>49.313551210173657</v>
      </c>
      <c r="M63">
        <f t="shared" si="0"/>
        <v>28.653294204592076</v>
      </c>
      <c r="N63">
        <f t="shared" si="4"/>
        <v>3862.2657641989663</v>
      </c>
      <c r="O63">
        <f t="shared" si="3"/>
        <v>2417.2192231626559</v>
      </c>
      <c r="P63">
        <f t="shared" si="1"/>
        <v>241721.92231626558</v>
      </c>
      <c r="Q63">
        <f t="shared" si="2"/>
        <v>171721.92231626558</v>
      </c>
    </row>
    <row r="64" spans="2:17" x14ac:dyDescent="0.25">
      <c r="B64" s="103">
        <f>B63+'ZZ(3)'!$C$212</f>
        <v>44856</v>
      </c>
      <c r="C64">
        <v>26.363301784138965</v>
      </c>
      <c r="D64">
        <v>42.946962374870552</v>
      </c>
      <c r="E64">
        <v>70.46283633128111</v>
      </c>
      <c r="F64">
        <v>69.298616448885468</v>
      </c>
      <c r="H64" s="140">
        <f>B101+'ZZ(3)'!$C$212</f>
        <v>44894</v>
      </c>
      <c r="I64">
        <v>16.93087051553303</v>
      </c>
      <c r="J64">
        <v>36.183612040133774</v>
      </c>
      <c r="K64">
        <v>45.252190634174042</v>
      </c>
      <c r="L64">
        <v>48.932157394843955</v>
      </c>
      <c r="M64">
        <f t="shared" si="0"/>
        <v>28.321320118641012</v>
      </c>
      <c r="N64">
        <f t="shared" si="4"/>
        <v>3907.5179548331403</v>
      </c>
      <c r="O64">
        <f t="shared" si="3"/>
        <v>2445.5405432812968</v>
      </c>
      <c r="P64">
        <f t="shared" si="1"/>
        <v>244554.05432812969</v>
      </c>
      <c r="Q64">
        <f t="shared" si="2"/>
        <v>174554.05432812969</v>
      </c>
    </row>
    <row r="65" spans="2:17" x14ac:dyDescent="0.25">
      <c r="B65" s="103">
        <f>B64+'ZZ(3)'!$C$212</f>
        <v>44857</v>
      </c>
      <c r="C65">
        <v>26.057859312151262</v>
      </c>
      <c r="D65">
        <v>42.736745384285101</v>
      </c>
      <c r="E65">
        <v>69.646461239552664</v>
      </c>
      <c r="F65">
        <v>68.54780459988595</v>
      </c>
      <c r="H65" s="140">
        <f>B102+'ZZ(3)'!$C$212</f>
        <v>44895</v>
      </c>
      <c r="I65">
        <v>16.734711211000114</v>
      </c>
      <c r="J65">
        <v>36.034277025559334</v>
      </c>
      <c r="K65">
        <v>44.727903460915783</v>
      </c>
      <c r="L65">
        <v>48.556617746061661</v>
      </c>
      <c r="M65">
        <f t="shared" si="0"/>
        <v>27.993192249915669</v>
      </c>
      <c r="N65">
        <f t="shared" si="4"/>
        <v>3952.2458582940562</v>
      </c>
      <c r="O65">
        <f t="shared" si="3"/>
        <v>2473.5337355312126</v>
      </c>
      <c r="P65">
        <f t="shared" si="1"/>
        <v>247353.37355312126</v>
      </c>
      <c r="Q65">
        <f t="shared" si="2"/>
        <v>177353.37355312126</v>
      </c>
    </row>
    <row r="66" spans="2:17" x14ac:dyDescent="0.25">
      <c r="B66" s="103">
        <f>B65+'ZZ(3)'!$C$212</f>
        <v>44858</v>
      </c>
      <c r="C66">
        <v>25.755955664869891</v>
      </c>
      <c r="D66">
        <v>42.528576311741581</v>
      </c>
      <c r="E66">
        <v>68.8395445847123</v>
      </c>
      <c r="F66">
        <v>67.813087626927413</v>
      </c>
      <c r="H66" s="140">
        <f>B103+'ZZ(3)'!$C$212</f>
        <v>44896</v>
      </c>
      <c r="I66">
        <v>16.540824587763748</v>
      </c>
      <c r="J66">
        <v>35.886169599077007</v>
      </c>
      <c r="K66">
        <v>44.209690624307107</v>
      </c>
      <c r="L66">
        <v>48.186798503474073</v>
      </c>
      <c r="M66">
        <f t="shared" si="0"/>
        <v>27.66886603654336</v>
      </c>
      <c r="N66">
        <f t="shared" si="4"/>
        <v>3996.4555489183635</v>
      </c>
      <c r="O66">
        <f t="shared" si="3"/>
        <v>2501.2026015677561</v>
      </c>
      <c r="P66">
        <f t="shared" si="1"/>
        <v>250120.26015677562</v>
      </c>
      <c r="Q66">
        <f t="shared" si="2"/>
        <v>180120.26015677562</v>
      </c>
    </row>
    <row r="67" spans="2:17" x14ac:dyDescent="0.25">
      <c r="B67" s="103">
        <f>B66+'ZZ(3)'!$C$212</f>
        <v>44859</v>
      </c>
      <c r="C67">
        <v>25.457549841839917</v>
      </c>
      <c r="D67">
        <v>42.322425376307507</v>
      </c>
      <c r="E67">
        <v>68.041976782294171</v>
      </c>
      <c r="F67">
        <v>67.093953488372094</v>
      </c>
      <c r="H67" s="140">
        <f>B104+'ZZ(3)'!$C$212</f>
        <v>44897</v>
      </c>
      <c r="I67">
        <v>16.349184314774831</v>
      </c>
      <c r="J67">
        <v>35.739274685816874</v>
      </c>
      <c r="K67">
        <v>43.697481747715479</v>
      </c>
      <c r="L67">
        <v>47.822569950934884</v>
      </c>
      <c r="M67">
        <f t="shared" si="0"/>
        <v>27.348297432940647</v>
      </c>
      <c r="N67">
        <f t="shared" si="4"/>
        <v>4040.1530306660788</v>
      </c>
      <c r="O67">
        <f t="shared" si="3"/>
        <v>2528.550899000697</v>
      </c>
      <c r="P67">
        <f t="shared" si="1"/>
        <v>252855.0899000697</v>
      </c>
      <c r="Q67">
        <f t="shared" si="2"/>
        <v>182855.0899000697</v>
      </c>
    </row>
    <row r="68" spans="2:17" x14ac:dyDescent="0.25">
      <c r="B68" s="103">
        <f>B67+'ZZ(3)'!$C$212</f>
        <v>44860</v>
      </c>
      <c r="C68">
        <v>25.162601317633449</v>
      </c>
      <c r="D68">
        <v>42.118263371699385</v>
      </c>
      <c r="E68">
        <v>67.253649517466613</v>
      </c>
      <c r="F68">
        <v>66.389911634756984</v>
      </c>
      <c r="H68" s="140">
        <f>B105+'ZZ(3)'!$C$212</f>
        <v>44898</v>
      </c>
      <c r="I68">
        <v>16.159764366053089</v>
      </c>
      <c r="J68">
        <v>35.593577456730081</v>
      </c>
      <c r="K68">
        <v>43.191207269884728</v>
      </c>
      <c r="L68">
        <v>47.463806264806522</v>
      </c>
      <c r="M68">
        <f t="shared" si="0"/>
        <v>27.031442903831639</v>
      </c>
      <c r="N68">
        <f t="shared" si="4"/>
        <v>4083.3442379359635</v>
      </c>
      <c r="O68">
        <f t="shared" si="3"/>
        <v>2555.5823419045287</v>
      </c>
      <c r="P68">
        <f t="shared" si="1"/>
        <v>255558.23419045287</v>
      </c>
      <c r="Q68">
        <f t="shared" si="2"/>
        <v>185558.23419045287</v>
      </c>
    </row>
    <row r="69" spans="2:17" x14ac:dyDescent="0.25">
      <c r="B69" s="103">
        <f>B68+'ZZ(3)'!$C$212</f>
        <v>44861</v>
      </c>
      <c r="C69">
        <v>24.871070036345955</v>
      </c>
      <c r="D69">
        <v>41.916061652488835</v>
      </c>
      <c r="E69">
        <v>66.47445573032239</v>
      </c>
      <c r="F69">
        <v>65.700491892876656</v>
      </c>
      <c r="H69" s="140">
        <f>B106+'ZZ(3)'!$C$212</f>
        <v>44899</v>
      </c>
      <c r="I69">
        <v>15.972539017152538</v>
      </c>
      <c r="J69">
        <v>35.449063323598544</v>
      </c>
      <c r="K69">
        <v>42.690798435488134</v>
      </c>
      <c r="L69">
        <v>47.11038536903984</v>
      </c>
      <c r="M69">
        <f t="shared" si="0"/>
        <v>26.718259418335595</v>
      </c>
      <c r="N69">
        <f t="shared" si="4"/>
        <v>4126.0350363714515</v>
      </c>
      <c r="O69">
        <f t="shared" si="3"/>
        <v>2582.3006013228642</v>
      </c>
      <c r="P69">
        <f t="shared" si="1"/>
        <v>258230.06013228642</v>
      </c>
      <c r="Q69">
        <f t="shared" si="2"/>
        <v>188230.06013228642</v>
      </c>
    </row>
    <row r="70" spans="2:17" x14ac:dyDescent="0.25">
      <c r="B70" s="103">
        <f>B69+'ZZ(3)'!$C$212</f>
        <v>44862</v>
      </c>
      <c r="C70">
        <v>24.582916406156468</v>
      </c>
      <c r="D70">
        <v>41.715792120704101</v>
      </c>
      <c r="E70">
        <v>65.704289601339184</v>
      </c>
      <c r="F70">
        <v>65.025243418680134</v>
      </c>
      <c r="H70" s="140">
        <f>B107+'ZZ(3)'!$C$212</f>
        <v>44900</v>
      </c>
      <c r="I70">
        <v>15.787482841667943</v>
      </c>
      <c r="J70">
        <v>35.305717934165713</v>
      </c>
      <c r="K70">
        <v>42.196187285791055</v>
      </c>
      <c r="L70">
        <v>46.762188796680491</v>
      </c>
      <c r="M70">
        <f t="shared" ref="M70:M133" si="5">K70-I70</f>
        <v>26.40870444412311</v>
      </c>
      <c r="N70">
        <f t="shared" si="4"/>
        <v>4168.2312236572425</v>
      </c>
      <c r="O70">
        <f t="shared" si="3"/>
        <v>2608.7093057669872</v>
      </c>
      <c r="P70">
        <f t="shared" ref="P70:P133" si="6">O70*100</f>
        <v>260870.93057669871</v>
      </c>
      <c r="Q70">
        <f t="shared" ref="Q70:Q133" si="7">P70-$R$5</f>
        <v>190870.93057669871</v>
      </c>
    </row>
    <row r="71" spans="2:17" x14ac:dyDescent="0.25">
      <c r="B71" s="103">
        <f>B70+'ZZ(3)'!$C$212</f>
        <v>44863</v>
      </c>
      <c r="C71">
        <v>24.298101293950719</v>
      </c>
      <c r="D71">
        <v>41.517427212813878</v>
      </c>
      <c r="E71">
        <v>64.943046537008641</v>
      </c>
      <c r="F71">
        <v>64.363733714081746</v>
      </c>
      <c r="H71" s="140">
        <f>B108+'ZZ(3)'!$C$212</f>
        <v>44901</v>
      </c>
      <c r="I71">
        <v>15.604570707781752</v>
      </c>
      <c r="J71">
        <v>35.163527167385006</v>
      </c>
      <c r="K71">
        <v>41.707306649421668</v>
      </c>
      <c r="L71">
        <v>46.419101557471997</v>
      </c>
      <c r="M71">
        <f t="shared" si="5"/>
        <v>26.102735941639914</v>
      </c>
      <c r="N71">
        <f t="shared" ref="N71:N134" si="8">K71+N70</f>
        <v>4209.9385303066638</v>
      </c>
      <c r="O71">
        <f t="shared" ref="O71:O134" si="9">M71+O70</f>
        <v>2634.812041708627</v>
      </c>
      <c r="P71">
        <f t="shared" si="6"/>
        <v>263481.20417086268</v>
      </c>
      <c r="Q71">
        <f t="shared" si="7"/>
        <v>193481.20417086268</v>
      </c>
    </row>
    <row r="72" spans="2:17" x14ac:dyDescent="0.25">
      <c r="B72" s="103">
        <f>B71+'ZZ(3)'!$C$212</f>
        <v>44864</v>
      </c>
      <c r="C72">
        <v>24.016586020006663</v>
      </c>
      <c r="D72">
        <v>41.320939887080698</v>
      </c>
      <c r="E72">
        <v>64.19062315563194</v>
      </c>
      <c r="F72">
        <v>63.715547703180206</v>
      </c>
      <c r="H72" s="140">
        <f>B109+'ZZ(3)'!$C$212</f>
        <v>44902</v>
      </c>
      <c r="I72">
        <v>15.42377777485105</v>
      </c>
      <c r="J72">
        <v>35.022477128782548</v>
      </c>
      <c r="K72">
        <v>41.224090133248694</v>
      </c>
      <c r="L72">
        <v>46.081012011244567</v>
      </c>
      <c r="M72">
        <f t="shared" si="5"/>
        <v>25.800312358397644</v>
      </c>
      <c r="N72">
        <f t="shared" si="8"/>
        <v>4251.1626204399126</v>
      </c>
      <c r="O72">
        <f t="shared" si="9"/>
        <v>2660.6123540670246</v>
      </c>
      <c r="P72">
        <f t="shared" si="6"/>
        <v>266061.23540670244</v>
      </c>
      <c r="Q72">
        <f t="shared" si="7"/>
        <v>196061.23540670244</v>
      </c>
    </row>
    <row r="73" spans="2:17" x14ac:dyDescent="0.25">
      <c r="B73" s="103">
        <f>B72+'ZZ(3)'!$C$212</f>
        <v>44865</v>
      </c>
      <c r="C73">
        <v>23.738332352741452</v>
      </c>
      <c r="D73">
        <v>41.126303611271794</v>
      </c>
      <c r="E73">
        <v>63.446917273279873</v>
      </c>
      <c r="F73">
        <v>63.080286863739722</v>
      </c>
      <c r="H73" s="140">
        <f>B110+'ZZ(3)'!$C$212</f>
        <v>44903</v>
      </c>
      <c r="I73">
        <v>15.245079490034016</v>
      </c>
      <c r="J73">
        <v>34.882554145931167</v>
      </c>
      <c r="K73">
        <v>40.74647211336476</v>
      </c>
      <c r="L73">
        <v>45.747811746796906</v>
      </c>
      <c r="M73">
        <f t="shared" si="5"/>
        <v>25.501392623330744</v>
      </c>
      <c r="N73">
        <f t="shared" si="8"/>
        <v>4291.9090925532773</v>
      </c>
      <c r="O73">
        <f t="shared" si="9"/>
        <v>2686.1137466903556</v>
      </c>
      <c r="P73">
        <f t="shared" si="6"/>
        <v>268611.37466903555</v>
      </c>
      <c r="Q73">
        <f t="shared" si="7"/>
        <v>198611.37466903555</v>
      </c>
    </row>
    <row r="74" spans="2:17" x14ac:dyDescent="0.25">
      <c r="B74" s="103">
        <f>B73+'ZZ(3)'!$C$212</f>
        <v>44866</v>
      </c>
      <c r="C74">
        <v>23.463302503519415</v>
      </c>
      <c r="D74">
        <v>40.933492350715568</v>
      </c>
      <c r="E74">
        <v>62.711827889915575</v>
      </c>
      <c r="F74">
        <v>62.457568410114298</v>
      </c>
      <c r="H74" s="140">
        <f>B111+'ZZ(3)'!$C$212</f>
        <v>44904</v>
      </c>
      <c r="I74">
        <v>15.068451584955513</v>
      </c>
      <c r="J74">
        <v>34.743744764032385</v>
      </c>
      <c r="K74">
        <v>40.27438772617424</v>
      </c>
      <c r="L74">
        <v>45.41939546599496</v>
      </c>
      <c r="M74">
        <f t="shared" si="5"/>
        <v>25.205936141218729</v>
      </c>
      <c r="N74">
        <f t="shared" si="8"/>
        <v>4332.1834802794519</v>
      </c>
      <c r="O74">
        <f t="shared" si="9"/>
        <v>2711.3196828315745</v>
      </c>
      <c r="P74">
        <f t="shared" si="6"/>
        <v>271131.96828315745</v>
      </c>
      <c r="Q74">
        <f t="shared" si="7"/>
        <v>201131.96828315745</v>
      </c>
    </row>
    <row r="75" spans="2:17" x14ac:dyDescent="0.25">
      <c r="B75" s="103">
        <f>B74+'ZZ(3)'!$C$212</f>
        <v>44867</v>
      </c>
      <c r="C75">
        <v>23.191459121520051</v>
      </c>
      <c r="D75">
        <v>40.742480556692584</v>
      </c>
      <c r="E75">
        <v>61.985255175678127</v>
      </c>
      <c r="F75">
        <v>61.847024524095353</v>
      </c>
      <c r="H75" s="140">
        <f>B112+'ZZ(3)'!$C$212</f>
        <v>44905</v>
      </c>
      <c r="I75">
        <v>14.893870072411252</v>
      </c>
      <c r="J75">
        <v>34.606035741603499</v>
      </c>
      <c r="K75">
        <v>39.807772859584404</v>
      </c>
      <c r="L75">
        <v>45.095660872827303</v>
      </c>
      <c r="M75">
        <f t="shared" si="5"/>
        <v>24.91390278717315</v>
      </c>
      <c r="N75">
        <f t="shared" si="8"/>
        <v>4371.9912531390364</v>
      </c>
      <c r="O75">
        <f t="shared" si="9"/>
        <v>2736.2335856187478</v>
      </c>
      <c r="P75">
        <f t="shared" si="6"/>
        <v>273623.35856187477</v>
      </c>
      <c r="Q75">
        <f t="shared" si="7"/>
        <v>203623.35856187477</v>
      </c>
    </row>
    <row r="76" spans="2:17" x14ac:dyDescent="0.25">
      <c r="B76" s="103">
        <f>B75+'ZZ(3)'!$C$212</f>
        <v>44868</v>
      </c>
      <c r="C76">
        <v>22.922765288665609</v>
      </c>
      <c r="D76">
        <v>40.553243155149929</v>
      </c>
      <c r="E76">
        <v>61.267100457324972</v>
      </c>
      <c r="F76">
        <v>61.248301630434774</v>
      </c>
      <c r="H76" s="140">
        <f>B113+'ZZ(3)'!$C$212</f>
        <v>44906</v>
      </c>
      <c r="I76">
        <v>14.721311243110216</v>
      </c>
      <c r="J76">
        <v>34.469414046266792</v>
      </c>
      <c r="K76">
        <v>39.346564144298533</v>
      </c>
      <c r="L76">
        <v>44.776508567171589</v>
      </c>
      <c r="M76">
        <f t="shared" si="5"/>
        <v>24.625252901188318</v>
      </c>
      <c r="N76">
        <f t="shared" si="8"/>
        <v>4411.3378172833345</v>
      </c>
      <c r="O76">
        <f t="shared" si="9"/>
        <v>2760.8588385199359</v>
      </c>
      <c r="P76">
        <f t="shared" si="6"/>
        <v>276085.8838519936</v>
      </c>
      <c r="Q76">
        <f t="shared" si="7"/>
        <v>206085.8838519936</v>
      </c>
    </row>
    <row r="77" spans="2:17" x14ac:dyDescent="0.25">
      <c r="B77" s="103">
        <f>B76+'ZZ(3)'!$C$212</f>
        <v>44869</v>
      </c>
      <c r="C77">
        <v>22.657184514607319</v>
      </c>
      <c r="D77">
        <v>40.365755535728766</v>
      </c>
      <c r="E77">
        <v>60.557266204831507</v>
      </c>
      <c r="F77">
        <v>60.661059714045415</v>
      </c>
      <c r="H77" s="140">
        <f>B114+'ZZ(3)'!$C$212</f>
        <v>44907</v>
      </c>
      <c r="I77">
        <v>14.550751662454763</v>
      </c>
      <c r="J77">
        <v>34.333866850638145</v>
      </c>
      <c r="K77">
        <v>38.890698945210019</v>
      </c>
      <c r="L77">
        <v>44.461841943040305</v>
      </c>
      <c r="M77">
        <f t="shared" si="5"/>
        <v>24.339947282755254</v>
      </c>
      <c r="N77">
        <f t="shared" si="8"/>
        <v>4450.2285162285443</v>
      </c>
      <c r="O77">
        <f t="shared" si="9"/>
        <v>2785.1987858026914</v>
      </c>
      <c r="P77">
        <f t="shared" si="6"/>
        <v>278519.87858026917</v>
      </c>
      <c r="Q77">
        <f t="shared" si="7"/>
        <v>208519.87858026917</v>
      </c>
    </row>
    <row r="78" spans="2:17" x14ac:dyDescent="0.25">
      <c r="B78" s="103">
        <f>B77+'ZZ(3)'!$C$212</f>
        <v>44870</v>
      </c>
      <c r="C78">
        <v>22.394680731769824</v>
      </c>
      <c r="D78">
        <v>40.179993541094781</v>
      </c>
      <c r="E78">
        <v>59.855656018145822</v>
      </c>
      <c r="F78">
        <v>60.084971676107962</v>
      </c>
      <c r="H78" s="140">
        <f>B115+'ZZ(3)'!$C$212</f>
        <v>44908</v>
      </c>
      <c r="I78">
        <v>14.382168167358063</v>
      </c>
      <c r="J78">
        <v>34.199381528312252</v>
      </c>
      <c r="K78">
        <v>38.440115352896065</v>
      </c>
      <c r="L78">
        <v>44.151567091087159</v>
      </c>
      <c r="M78">
        <f t="shared" si="5"/>
        <v>24.057947185538001</v>
      </c>
      <c r="N78">
        <f t="shared" si="8"/>
        <v>4488.6686315814404</v>
      </c>
      <c r="O78">
        <f t="shared" si="9"/>
        <v>2809.2567329882295</v>
      </c>
      <c r="P78">
        <f t="shared" si="6"/>
        <v>280925.67329882295</v>
      </c>
      <c r="Q78">
        <f t="shared" si="7"/>
        <v>210925.67329882295</v>
      </c>
    </row>
    <row r="79" spans="2:17" x14ac:dyDescent="0.25">
      <c r="B79" s="103">
        <f>B78+'ZZ(3)'!$C$212</f>
        <v>44871</v>
      </c>
      <c r="C79">
        <v>22.135218290452915</v>
      </c>
      <c r="D79">
        <v>39.995933456561914</v>
      </c>
      <c r="E79">
        <v>59.162174614096983</v>
      </c>
      <c r="F79">
        <v>59.519722726522517</v>
      </c>
      <c r="H79" s="140">
        <f>B116+'ZZ(3)'!$C$212</f>
        <v>44909</v>
      </c>
      <c r="I79">
        <v>14.215537863098389</v>
      </c>
      <c r="J79">
        <v>34.06594564994181</v>
      </c>
      <c r="K79">
        <v>37.994752175209996</v>
      </c>
      <c r="L79">
        <v>43.845592705167171</v>
      </c>
      <c r="M79">
        <f t="shared" si="5"/>
        <v>23.779214312111606</v>
      </c>
      <c r="N79">
        <f t="shared" si="8"/>
        <v>4526.6633837566505</v>
      </c>
      <c r="O79">
        <f t="shared" si="9"/>
        <v>2833.0359473003409</v>
      </c>
      <c r="P79">
        <f t="shared" si="6"/>
        <v>283303.59473003412</v>
      </c>
      <c r="Q79">
        <f t="shared" si="7"/>
        <v>213303.59473003412</v>
      </c>
    </row>
    <row r="80" spans="2:17" x14ac:dyDescent="0.25">
      <c r="B80" s="103">
        <f>B79+'ZZ(3)'!$C$212</f>
        <v>44872</v>
      </c>
      <c r="C80">
        <v>21.878761953990125</v>
      </c>
      <c r="D80">
        <v>39.813551999999994</v>
      </c>
      <c r="E80">
        <v>58.476727813454985</v>
      </c>
      <c r="F80">
        <v>58.965009810333548</v>
      </c>
      <c r="H80" s="140">
        <f>B117+'ZZ(3)'!$C$212</f>
        <v>44910</v>
      </c>
      <c r="I80">
        <v>14.050838120209892</v>
      </c>
      <c r="J80">
        <v>33.933546979408156</v>
      </c>
      <c r="K80">
        <v>37.554548928971009</v>
      </c>
      <c r="L80">
        <v>43.54382999275537</v>
      </c>
      <c r="M80">
        <f t="shared" si="5"/>
        <v>23.503710808761117</v>
      </c>
      <c r="N80">
        <f t="shared" si="8"/>
        <v>4564.2179326856212</v>
      </c>
      <c r="O80">
        <f t="shared" si="9"/>
        <v>2856.5396581091022</v>
      </c>
      <c r="P80">
        <f t="shared" si="6"/>
        <v>285653.96581091022</v>
      </c>
      <c r="Q80">
        <f t="shared" si="7"/>
        <v>215653.96581091022</v>
      </c>
    </row>
    <row r="81" spans="2:17" x14ac:dyDescent="0.25">
      <c r="B81" s="103">
        <f>B80+'ZZ(3)'!$C$212</f>
        <v>44873</v>
      </c>
      <c r="C81">
        <v>21.625276893963321</v>
      </c>
      <c r="D81">
        <v>39.632826312017201</v>
      </c>
      <c r="E81">
        <v>57.799222528140547</v>
      </c>
      <c r="F81">
        <v>58.420541065932284</v>
      </c>
      <c r="H81" s="140">
        <f>B118+'ZZ(3)'!$C$212</f>
        <v>44911</v>
      </c>
      <c r="I81">
        <v>13.888046571409356</v>
      </c>
      <c r="J81">
        <v>33.802173470080824</v>
      </c>
      <c r="K81">
        <v>37.119445831750113</v>
      </c>
      <c r="L81">
        <v>43.246192589039453</v>
      </c>
      <c r="M81">
        <f t="shared" si="5"/>
        <v>23.231399260340758</v>
      </c>
      <c r="N81">
        <f t="shared" si="8"/>
        <v>4601.3373785173717</v>
      </c>
      <c r="O81">
        <f t="shared" si="9"/>
        <v>2879.771057369443</v>
      </c>
      <c r="P81">
        <f t="shared" si="6"/>
        <v>287977.1057369443</v>
      </c>
      <c r="Q81">
        <f t="shared" si="7"/>
        <v>217977.1057369443</v>
      </c>
    </row>
    <row r="82" spans="2:17" x14ac:dyDescent="0.25">
      <c r="B82" s="103">
        <f>B81+'ZZ(3)'!$C$212</f>
        <v>44874</v>
      </c>
      <c r="C82">
        <v>21.374728685472814</v>
      </c>
      <c r="D82">
        <v>39.453733946408747</v>
      </c>
      <c r="E82">
        <v>57.129566748583237</v>
      </c>
      <c r="F82">
        <v>57.886035313001599</v>
      </c>
      <c r="H82" s="140">
        <f>B119+'ZZ(3)'!$C$212</f>
        <v>44912</v>
      </c>
      <c r="I82">
        <v>13.727141108558584</v>
      </c>
      <c r="J82">
        <v>33.671813261163727</v>
      </c>
      <c r="K82">
        <v>36.689383793751354</v>
      </c>
      <c r="L82">
        <v>42.952596474511665</v>
      </c>
      <c r="M82">
        <f t="shared" si="5"/>
        <v>22.96224268519277</v>
      </c>
      <c r="N82">
        <f t="shared" si="8"/>
        <v>4638.0267623111231</v>
      </c>
      <c r="O82">
        <f t="shared" si="9"/>
        <v>2902.7333000546359</v>
      </c>
      <c r="P82">
        <f t="shared" si="6"/>
        <v>290273.33000546362</v>
      </c>
      <c r="Q82">
        <f t="shared" si="7"/>
        <v>220273.33000546362</v>
      </c>
    </row>
    <row r="83" spans="2:17" x14ac:dyDescent="0.25">
      <c r="B83" s="103">
        <f>B82+'ZZ(3)'!$C$212</f>
        <v>44875</v>
      </c>
      <c r="C83">
        <v>21.127083302462214</v>
      </c>
      <c r="D83">
        <v>39.276252860863387</v>
      </c>
      <c r="E83">
        <v>56.467669531225894</v>
      </c>
      <c r="F83">
        <v>57.361221568315564</v>
      </c>
      <c r="H83" s="140">
        <f>B120+'ZZ(3)'!$C$212</f>
        <v>44913</v>
      </c>
      <c r="I83">
        <v>13.568099879661956</v>
      </c>
      <c r="J83">
        <v>33.542454674125494</v>
      </c>
      <c r="K83">
        <v>36.264304409786973</v>
      </c>
      <c r="L83">
        <v>42.662959895894943</v>
      </c>
      <c r="M83">
        <f t="shared" si="5"/>
        <v>22.696204530125016</v>
      </c>
      <c r="N83">
        <f t="shared" si="8"/>
        <v>4674.2910667209098</v>
      </c>
      <c r="O83">
        <f t="shared" si="9"/>
        <v>2925.4295045847612</v>
      </c>
      <c r="P83">
        <f t="shared" si="6"/>
        <v>292542.95045847609</v>
      </c>
      <c r="Q83">
        <f t="shared" si="7"/>
        <v>222542.95045847609</v>
      </c>
    </row>
    <row r="84" spans="2:17" x14ac:dyDescent="0.25">
      <c r="B84" s="103">
        <f>B83+'ZZ(3)'!$C$212</f>
        <v>44876</v>
      </c>
      <c r="C84">
        <v>20.882307113097479</v>
      </c>
      <c r="D84">
        <v>39.100361407919543</v>
      </c>
      <c r="E84">
        <v>55.813440986173973</v>
      </c>
      <c r="F84">
        <v>56.845838587641865</v>
      </c>
      <c r="H84" s="140">
        <f>B121+'ZZ(3)'!$C$212</f>
        <v>44914</v>
      </c>
      <c r="I84">
        <v>13.410901285898815</v>
      </c>
      <c r="J84">
        <v>33.41408620921176</v>
      </c>
      <c r="K84">
        <v>35.844149951345663</v>
      </c>
      <c r="L84">
        <v>42.377203290246761</v>
      </c>
      <c r="M84">
        <f t="shared" si="5"/>
        <v>22.433248665446847</v>
      </c>
      <c r="N84">
        <f t="shared" si="8"/>
        <v>4710.1352166722554</v>
      </c>
      <c r="O84">
        <f t="shared" si="9"/>
        <v>2947.8627532502078</v>
      </c>
      <c r="P84">
        <f t="shared" si="6"/>
        <v>294786.27532502078</v>
      </c>
      <c r="Q84">
        <f t="shared" si="7"/>
        <v>224786.27532502078</v>
      </c>
    </row>
    <row r="85" spans="2:17" x14ac:dyDescent="0.25">
      <c r="B85" s="103">
        <f>B84+'ZZ(3)'!$C$212</f>
        <v>44877</v>
      </c>
      <c r="C85">
        <v>20.640366875199494</v>
      </c>
      <c r="D85">
        <v>38.926038326163464</v>
      </c>
      <c r="E85">
        <v>55.166792264987876</v>
      </c>
      <c r="F85">
        <v>56.339634432119979</v>
      </c>
      <c r="H85" s="140">
        <f>B122+'ZZ(3)'!$C$212</f>
        <v>44915</v>
      </c>
      <c r="I85">
        <v>13.25552397869019</v>
      </c>
      <c r="J85">
        <v>33.286696542037319</v>
      </c>
      <c r="K85">
        <v>35.428863358752636</v>
      </c>
      <c r="L85">
        <v>42.095249212092909</v>
      </c>
      <c r="M85">
        <f t="shared" si="5"/>
        <v>22.173339380062444</v>
      </c>
      <c r="N85">
        <f t="shared" si="8"/>
        <v>4745.5640800310084</v>
      </c>
      <c r="O85">
        <f t="shared" si="9"/>
        <v>2970.0360926302701</v>
      </c>
      <c r="P85">
        <f t="shared" si="6"/>
        <v>297003.60926302703</v>
      </c>
      <c r="Q85">
        <f t="shared" si="7"/>
        <v>227003.60926302703</v>
      </c>
    </row>
    <row r="86" spans="2:17" x14ac:dyDescent="0.25">
      <c r="B86" s="103">
        <f>B85+'ZZ(3)'!$C$212</f>
        <v>44878</v>
      </c>
      <c r="C86">
        <v>20.401229731729597</v>
      </c>
      <c r="D86">
        <v>38.753262731661728</v>
      </c>
      <c r="E86">
        <v>54.527635548616807</v>
      </c>
      <c r="F86">
        <v>55.842366057602973</v>
      </c>
      <c r="H86" s="140">
        <f>B123+'ZZ(3)'!$C$212</f>
        <v>44916</v>
      </c>
      <c r="I86">
        <v>13.101946856799515</v>
      </c>
      <c r="J86">
        <v>33.160274520255861</v>
      </c>
      <c r="K86">
        <v>35.018388233420566</v>
      </c>
      <c r="L86">
        <v>41.817022263450831</v>
      </c>
      <c r="M86">
        <f t="shared" si="5"/>
        <v>21.916441376621052</v>
      </c>
      <c r="N86">
        <f t="shared" si="8"/>
        <v>4780.5824682644288</v>
      </c>
      <c r="O86">
        <f t="shared" si="9"/>
        <v>2991.9525340068913</v>
      </c>
      <c r="P86">
        <f t="shared" si="6"/>
        <v>299195.25340068911</v>
      </c>
      <c r="Q86">
        <f t="shared" si="7"/>
        <v>229195.25340068911</v>
      </c>
    </row>
    <row r="87" spans="2:17" x14ac:dyDescent="0.25">
      <c r="B87" s="103">
        <f>B86+'ZZ(3)'!$C$212</f>
        <v>44879</v>
      </c>
      <c r="C87">
        <v>20.164863206327325</v>
      </c>
      <c r="D87">
        <v>38.5820141096209</v>
      </c>
      <c r="E87">
        <v>53.895884035472349</v>
      </c>
      <c r="F87">
        <v>55.353798925556404</v>
      </c>
      <c r="H87" s="140">
        <f>B124+'ZZ(3)'!$C$212</f>
        <v>44917</v>
      </c>
      <c r="I87">
        <v>12.950149063466965</v>
      </c>
      <c r="J87">
        <v>33.034809160305343</v>
      </c>
      <c r="K87">
        <v>34.612668830190273</v>
      </c>
      <c r="L87">
        <v>41.542449026609837</v>
      </c>
      <c r="M87">
        <f t="shared" si="5"/>
        <v>21.662519766723307</v>
      </c>
      <c r="N87">
        <f t="shared" si="8"/>
        <v>4815.195137094619</v>
      </c>
      <c r="O87">
        <f t="shared" si="9"/>
        <v>3013.6150537736144</v>
      </c>
      <c r="P87">
        <f t="shared" si="6"/>
        <v>301361.50537736143</v>
      </c>
      <c r="Q87">
        <f t="shared" si="7"/>
        <v>231361.50537736143</v>
      </c>
    </row>
    <row r="88" spans="2:17" x14ac:dyDescent="0.25">
      <c r="B88" s="103">
        <f>B87+'ZZ(3)'!$C$212</f>
        <v>44880</v>
      </c>
      <c r="C88">
        <v>19.931235198899973</v>
      </c>
      <c r="D88">
        <v>38.412272306267361</v>
      </c>
      <c r="E88">
        <v>53.27145192964025</v>
      </c>
      <c r="F88">
        <v>54.873706634205718</v>
      </c>
      <c r="H88" s="140">
        <f>B125+'ZZ(3)'!$C$212</f>
        <v>44918</v>
      </c>
      <c r="I88">
        <v>12.800109983576968</v>
      </c>
      <c r="J88">
        <v>32.91028964422695</v>
      </c>
      <c r="K88">
        <v>34.211650049760216</v>
      </c>
      <c r="L88">
        <v>41.271457999542228</v>
      </c>
      <c r="M88">
        <f t="shared" si="5"/>
        <v>21.41154006618325</v>
      </c>
      <c r="N88">
        <f t="shared" si="8"/>
        <v>4849.4067871443795</v>
      </c>
      <c r="O88">
        <f t="shared" si="9"/>
        <v>3035.0265938397974</v>
      </c>
      <c r="P88">
        <f t="shared" si="6"/>
        <v>303502.65938397974</v>
      </c>
      <c r="Q88">
        <f t="shared" si="7"/>
        <v>233502.65938397974</v>
      </c>
    </row>
    <row r="89" spans="2:17" x14ac:dyDescent="0.25">
      <c r="B89" s="103">
        <f>B88+'ZZ(3)'!$C$212</f>
        <v>44881</v>
      </c>
      <c r="C89">
        <v>19.700313981263154</v>
      </c>
      <c r="D89">
        <v>38.244017520940595</v>
      </c>
      <c r="E89">
        <v>52.654254429228807</v>
      </c>
      <c r="F89">
        <v>54.401870568713221</v>
      </c>
      <c r="H89" s="140">
        <f>B126+'ZZ(3)'!$C$212</f>
        <v>44919</v>
      </c>
      <c r="I89">
        <v>12.651809240858533</v>
      </c>
      <c r="J89">
        <v>32.786705316555761</v>
      </c>
      <c r="K89">
        <v>33.815277431203626</v>
      </c>
      <c r="L89">
        <v>41.00397953382604</v>
      </c>
      <c r="M89">
        <f t="shared" si="5"/>
        <v>21.163468190345093</v>
      </c>
      <c r="N89">
        <f t="shared" si="8"/>
        <v>4883.2220645755833</v>
      </c>
      <c r="O89">
        <f t="shared" si="9"/>
        <v>3056.1900620301426</v>
      </c>
      <c r="P89">
        <f t="shared" si="6"/>
        <v>305619.00620301429</v>
      </c>
      <c r="Q89">
        <f t="shared" si="7"/>
        <v>235619.00620301429</v>
      </c>
    </row>
    <row r="90" spans="2:17" x14ac:dyDescent="0.25">
      <c r="B90" s="103">
        <f>B89+'ZZ(3)'!$C$212</f>
        <v>44882</v>
      </c>
      <c r="C90">
        <v>19.472068192831941</v>
      </c>
      <c r="D90">
        <v>38.07723029839326</v>
      </c>
      <c r="E90">
        <v>52.044207714852199</v>
      </c>
      <c r="F90">
        <v>53.938079569249169</v>
      </c>
      <c r="H90" s="140">
        <f>B127+'ZZ(3)'!$C$212</f>
        <v>44920</v>
      </c>
      <c r="I90">
        <v>12.505226695118013</v>
      </c>
      <c r="J90">
        <v>32.664045681281173</v>
      </c>
      <c r="K90">
        <v>33.423497144572352</v>
      </c>
      <c r="L90">
        <v>40.739945774966102</v>
      </c>
      <c r="M90">
        <f t="shared" si="5"/>
        <v>20.91827044945434</v>
      </c>
      <c r="N90">
        <f t="shared" si="8"/>
        <v>4916.6455617201555</v>
      </c>
      <c r="O90">
        <f t="shared" si="9"/>
        <v>3077.1083324795968</v>
      </c>
      <c r="P90">
        <f t="shared" si="6"/>
        <v>307710.83324795967</v>
      </c>
      <c r="Q90">
        <f t="shared" si="7"/>
        <v>237710.83324795967</v>
      </c>
    </row>
    <row r="91" spans="2:17" x14ac:dyDescent="0.25">
      <c r="B91" s="103">
        <f>B90+'ZZ(3)'!$C$212</f>
        <v>44883</v>
      </c>
      <c r="C91">
        <v>19.246466836361865</v>
      </c>
      <c r="D91">
        <v>37.911891521291992</v>
      </c>
      <c r="E91">
        <v>51.441228938247306</v>
      </c>
      <c r="F91">
        <v>53.482129615897961</v>
      </c>
      <c r="H91" s="140">
        <f>B128+'ZZ(3)'!$C$212</f>
        <v>44921</v>
      </c>
      <c r="I91">
        <v>12.360342439503967</v>
      </c>
      <c r="J91">
        <v>32.542300398875298</v>
      </c>
      <c r="K91">
        <v>33.036255983586436</v>
      </c>
      <c r="L91">
        <v>40.47929060500617</v>
      </c>
      <c r="M91">
        <f t="shared" si="5"/>
        <v>20.675913544082469</v>
      </c>
      <c r="N91">
        <f t="shared" si="8"/>
        <v>4949.6818177037421</v>
      </c>
      <c r="O91">
        <f t="shared" si="9"/>
        <v>3097.7842460236793</v>
      </c>
      <c r="P91">
        <f t="shared" si="6"/>
        <v>309778.42460236792</v>
      </c>
      <c r="Q91">
        <f t="shared" si="7"/>
        <v>239778.42460236792</v>
      </c>
    </row>
    <row r="92" spans="2:17" x14ac:dyDescent="0.25">
      <c r="B92" s="103">
        <f>B91+'ZZ(3)'!$C$212</f>
        <v>44884</v>
      </c>
      <c r="C92">
        <v>19.023479273739326</v>
      </c>
      <c r="D92">
        <v>37.747982402912619</v>
      </c>
      <c r="E92">
        <v>50.845236211022367</v>
      </c>
      <c r="F92">
        <v>53.033823529411762</v>
      </c>
      <c r="H92" s="140">
        <f>B129+'ZZ(3)'!$C$212</f>
        <v>44922</v>
      </c>
      <c r="I92">
        <v>12.217136797803654</v>
      </c>
      <c r="J92">
        <v>32.42145928338762</v>
      </c>
      <c r="K92">
        <v>32.653501358408349</v>
      </c>
      <c r="L92">
        <v>40.221949587329902</v>
      </c>
      <c r="M92">
        <f t="shared" si="5"/>
        <v>20.436364560604694</v>
      </c>
      <c r="N92">
        <f t="shared" si="8"/>
        <v>4982.3353190621501</v>
      </c>
      <c r="O92">
        <f t="shared" si="9"/>
        <v>3118.2206105842838</v>
      </c>
      <c r="P92">
        <f t="shared" si="6"/>
        <v>311822.06105842837</v>
      </c>
      <c r="Q92">
        <f t="shared" si="7"/>
        <v>241822.06105842837</v>
      </c>
    </row>
    <row r="93" spans="2:17" x14ac:dyDescent="0.25">
      <c r="B93" s="103">
        <f>B92+'ZZ(3)'!$C$212</f>
        <v>44885</v>
      </c>
      <c r="C93">
        <v>18.803075221820706</v>
      </c>
      <c r="D93">
        <v>37.585484480024164</v>
      </c>
      <c r="E93">
        <v>50.256148593535976</v>
      </c>
      <c r="F93">
        <v>52.592970686889309</v>
      </c>
      <c r="H93" s="140">
        <f>B130+'ZZ(3)'!$C$212</f>
        <v>44923</v>
      </c>
      <c r="I93">
        <v>12.075590321770898</v>
      </c>
      <c r="J93">
        <v>32.30151229960407</v>
      </c>
      <c r="K93">
        <v>32.275181288500924</v>
      </c>
      <c r="L93">
        <v>39.967859913554243</v>
      </c>
      <c r="M93">
        <f t="shared" si="5"/>
        <v>20.199590966730028</v>
      </c>
      <c r="N93">
        <f t="shared" si="8"/>
        <v>5014.6105003506509</v>
      </c>
      <c r="O93">
        <f t="shared" si="9"/>
        <v>3138.4202015510136</v>
      </c>
      <c r="P93">
        <f t="shared" si="6"/>
        <v>313842.02015510137</v>
      </c>
      <c r="Q93">
        <f t="shared" si="7"/>
        <v>243842.02015510137</v>
      </c>
    </row>
    <row r="94" spans="2:17" x14ac:dyDescent="0.25">
      <c r="B94" s="103">
        <f>B93+'ZZ(3)'!$C$212</f>
        <v>44886</v>
      </c>
      <c r="C94">
        <v>18.585224748319739</v>
      </c>
      <c r="D94">
        <v>37.424379605955778</v>
      </c>
      <c r="E94">
        <v>49.673886083905025</v>
      </c>
      <c r="F94">
        <v>52.159386751518653</v>
      </c>
      <c r="H94" s="140">
        <f>B131+'ZZ(3)'!$C$212</f>
        <v>44924</v>
      </c>
      <c r="I94">
        <v>11.935683788484862</v>
      </c>
      <c r="J94">
        <v>32.182449560269006</v>
      </c>
      <c r="K94">
        <v>31.901244395568121</v>
      </c>
      <c r="L94">
        <v>39.716960352422902</v>
      </c>
      <c r="M94">
        <f t="shared" si="5"/>
        <v>19.965560607083258</v>
      </c>
      <c r="N94">
        <f t="shared" si="8"/>
        <v>5046.5117447462189</v>
      </c>
      <c r="O94">
        <f t="shared" si="9"/>
        <v>3158.3857621580969</v>
      </c>
      <c r="P94">
        <f t="shared" si="6"/>
        <v>315838.57621580968</v>
      </c>
      <c r="Q94">
        <f t="shared" si="7"/>
        <v>245838.57621580968</v>
      </c>
    </row>
    <row r="95" spans="2:17" x14ac:dyDescent="0.25">
      <c r="B95" s="103">
        <f>B94+'ZZ(3)'!$C$212</f>
        <v>44887</v>
      </c>
      <c r="C95">
        <v>18.369898267742521</v>
      </c>
      <c r="D95">
        <v>37.264649943841256</v>
      </c>
      <c r="E95">
        <v>49.098369607139901</v>
      </c>
      <c r="F95">
        <v>51.732893415578822</v>
      </c>
      <c r="H95" s="140">
        <f>B132+'ZZ(3)'!$C$212</f>
        <v>44925</v>
      </c>
      <c r="I95">
        <v>11.797398197739485</v>
      </c>
      <c r="J95">
        <v>32.064261323368335</v>
      </c>
      <c r="K95">
        <v>31.531639896577467</v>
      </c>
      <c r="L95">
        <v>39.46919120061289</v>
      </c>
      <c r="M95">
        <f t="shared" si="5"/>
        <v>19.734241698837984</v>
      </c>
      <c r="N95">
        <f t="shared" si="8"/>
        <v>5078.0433846427968</v>
      </c>
      <c r="O95">
        <f t="shared" si="9"/>
        <v>3178.120003856935</v>
      </c>
      <c r="P95">
        <f t="shared" si="6"/>
        <v>317812.00038569351</v>
      </c>
      <c r="Q95">
        <f t="shared" si="7"/>
        <v>247812.00038569351</v>
      </c>
    </row>
    <row r="96" spans="2:17" x14ac:dyDescent="0.25">
      <c r="B96" s="103">
        <f>B95+'ZZ(3)'!$C$212</f>
        <v>44888</v>
      </c>
      <c r="C96">
        <v>18.157066537369598</v>
      </c>
      <c r="D96">
        <v>37.10627796003579</v>
      </c>
      <c r="E96">
        <v>48.529521004405595</v>
      </c>
      <c r="F96">
        <v>51.313318155947634</v>
      </c>
      <c r="H96" s="140">
        <f>B133+'ZZ(3)'!$C$212</f>
        <v>44926</v>
      </c>
      <c r="I96">
        <v>11.660714769463109</v>
      </c>
      <c r="J96">
        <v>31.946937989472328</v>
      </c>
      <c r="K96">
        <v>31.16631759686344</v>
      </c>
      <c r="L96">
        <v>39.224494235370891</v>
      </c>
      <c r="M96">
        <f t="shared" si="5"/>
        <v>19.505602827400331</v>
      </c>
      <c r="N96">
        <f t="shared" si="8"/>
        <v>5109.2097022396601</v>
      </c>
      <c r="O96">
        <f t="shared" si="9"/>
        <v>3197.6256066843353</v>
      </c>
      <c r="P96">
        <f t="shared" si="6"/>
        <v>319762.56066843355</v>
      </c>
      <c r="Q96">
        <f t="shared" si="7"/>
        <v>249762.56066843355</v>
      </c>
    </row>
    <row r="97" spans="2:17" x14ac:dyDescent="0.25">
      <c r="B97" s="103">
        <f>B96+'ZZ(3)'!$C$212</f>
        <v>44889</v>
      </c>
      <c r="C97">
        <v>17.946700653284626</v>
      </c>
      <c r="D97">
        <v>36.949246417699896</v>
      </c>
      <c r="E97">
        <v>47.967263022407195</v>
      </c>
      <c r="F97">
        <v>50.900494001411431</v>
      </c>
      <c r="H97" s="140">
        <f>B134+'ZZ(3)'!$C$212</f>
        <v>44927</v>
      </c>
      <c r="I97">
        <v>11.525614941168042</v>
      </c>
      <c r="J97">
        <v>31.830470099136548</v>
      </c>
      <c r="K97">
        <v>30.805227883310678</v>
      </c>
      <c r="L97">
        <v>38.982812668900657</v>
      </c>
      <c r="M97">
        <f t="shared" si="5"/>
        <v>19.279612942142634</v>
      </c>
      <c r="N97">
        <f t="shared" si="8"/>
        <v>5140.0149301229712</v>
      </c>
      <c r="O97">
        <f t="shared" si="9"/>
        <v>3216.9052196264779</v>
      </c>
      <c r="P97">
        <f t="shared" si="6"/>
        <v>321690.52196264779</v>
      </c>
      <c r="Q97">
        <f t="shared" si="7"/>
        <v>251690.52196264779</v>
      </c>
    </row>
    <row r="98" spans="2:17" x14ac:dyDescent="0.25">
      <c r="B98" s="103">
        <f>B97+'ZZ(3)'!$C$212</f>
        <v>44890</v>
      </c>
      <c r="C98">
        <v>17.738772046449029</v>
      </c>
      <c r="D98">
        <v>36.793538370545612</v>
      </c>
      <c r="E98">
        <v>47.411519302898483</v>
      </c>
      <c r="F98">
        <v>50.494259311117325</v>
      </c>
      <c r="H98" s="140">
        <f>B135+'ZZ(3)'!$C$212</f>
        <v>44928</v>
      </c>
      <c r="I98">
        <v>11.39208036542963</v>
      </c>
      <c r="J98">
        <v>31.714848330359416</v>
      </c>
      <c r="K98">
        <v>30.448321717616228</v>
      </c>
      <c r="L98">
        <v>38.744091104426296</v>
      </c>
      <c r="M98">
        <f t="shared" si="5"/>
        <v>19.056241352186596</v>
      </c>
      <c r="N98">
        <f t="shared" si="8"/>
        <v>5170.4632518405879</v>
      </c>
      <c r="O98">
        <f t="shared" si="9"/>
        <v>3235.9614609786645</v>
      </c>
      <c r="P98">
        <f t="shared" si="6"/>
        <v>323596.14609786647</v>
      </c>
      <c r="Q98">
        <f t="shared" si="7"/>
        <v>253596.14609786647</v>
      </c>
    </row>
    <row r="99" spans="2:17" x14ac:dyDescent="0.25">
      <c r="B99" s="103">
        <f>B98+'ZZ(3)'!$C$212</f>
        <v>44891</v>
      </c>
      <c r="C99">
        <v>17.533252478822131</v>
      </c>
      <c r="D99">
        <v>36.639137156740041</v>
      </c>
      <c r="E99">
        <v>46.86221437231189</v>
      </c>
      <c r="F99">
        <v>50.094457563550492</v>
      </c>
      <c r="H99" s="140">
        <f>B136+'ZZ(3)'!$C$212</f>
        <v>44929</v>
      </c>
      <c r="I99">
        <v>11.260092907394581</v>
      </c>
      <c r="J99">
        <v>31.600063496094986</v>
      </c>
      <c r="K99">
        <v>30.095550629629795</v>
      </c>
      <c r="L99">
        <v>38.508275493860111</v>
      </c>
      <c r="M99">
        <f t="shared" si="5"/>
        <v>18.835457722235212</v>
      </c>
      <c r="N99">
        <f t="shared" si="8"/>
        <v>5200.5588024702174</v>
      </c>
      <c r="O99">
        <f t="shared" si="9"/>
        <v>3254.7969187008998</v>
      </c>
      <c r="P99">
        <f t="shared" si="6"/>
        <v>325479.69187008997</v>
      </c>
      <c r="Q99">
        <f t="shared" si="7"/>
        <v>255479.69187008997</v>
      </c>
    </row>
    <row r="100" spans="2:17" x14ac:dyDescent="0.25">
      <c r="B100" s="103">
        <f>B99+'ZZ(3)'!$C$212</f>
        <v>44892</v>
      </c>
      <c r="C100">
        <v>17.330114039526265</v>
      </c>
      <c r="D100">
        <v>36.486026392961868</v>
      </c>
      <c r="E100">
        <v>46.319273631508779</v>
      </c>
      <c r="F100">
        <v>49.700937155457552</v>
      </c>
      <c r="H100" s="140">
        <f>B137+'ZZ(3)'!$C$212</f>
        <v>44930</v>
      </c>
      <c r="I100">
        <v>11.129634642318125</v>
      </c>
      <c r="J100">
        <v>31.486106541819559</v>
      </c>
      <c r="K100">
        <v>29.746866710771211</v>
      </c>
      <c r="L100">
        <v>38.275313097007</v>
      </c>
      <c r="M100">
        <f t="shared" si="5"/>
        <v>18.617232068453085</v>
      </c>
      <c r="N100">
        <f t="shared" si="8"/>
        <v>5230.3056691809888</v>
      </c>
      <c r="O100">
        <f t="shared" si="9"/>
        <v>3273.414150769353</v>
      </c>
      <c r="P100">
        <f t="shared" si="6"/>
        <v>327341.41507693531</v>
      </c>
      <c r="Q100">
        <f t="shared" si="7"/>
        <v>257341.41507693531</v>
      </c>
    </row>
    <row r="101" spans="2:17" x14ac:dyDescent="0.25">
      <c r="B101" s="103">
        <f>B100+'ZZ(3)'!$C$212</f>
        <v>44893</v>
      </c>
      <c r="C101">
        <v>17.129329141056292</v>
      </c>
      <c r="D101">
        <v>36.33418996860626</v>
      </c>
      <c r="E101">
        <v>45.782623345648368</v>
      </c>
      <c r="F101">
        <v>49.313551210173657</v>
      </c>
      <c r="H101" s="140">
        <f>B138+'ZZ(3)'!$C$212</f>
        <v>44931</v>
      </c>
      <c r="I101">
        <v>11.000687853129728</v>
      </c>
      <c r="J101">
        <v>31.372968543150726</v>
      </c>
      <c r="K101">
        <v>29.402222607524141</v>
      </c>
      <c r="L101">
        <v>38.045152442240735</v>
      </c>
      <c r="M101">
        <f t="shared" si="5"/>
        <v>18.401534754394412</v>
      </c>
      <c r="N101">
        <f t="shared" si="8"/>
        <v>5259.7078917885128</v>
      </c>
      <c r="O101">
        <f t="shared" si="9"/>
        <v>3291.8156855237476</v>
      </c>
      <c r="P101">
        <f t="shared" si="6"/>
        <v>329181.56855237478</v>
      </c>
      <c r="Q101">
        <f t="shared" si="7"/>
        <v>259181.56855237478</v>
      </c>
    </row>
    <row r="102" spans="2:17" x14ac:dyDescent="0.25">
      <c r="B102" s="103">
        <f>B101+'ZZ(3)'!$C$212</f>
        <v>44894</v>
      </c>
      <c r="C102">
        <v>16.93087051553303</v>
      </c>
      <c r="D102">
        <v>36.183612040133774</v>
      </c>
      <c r="E102">
        <v>45.252190634174042</v>
      </c>
      <c r="F102">
        <v>48.932157394843955</v>
      </c>
      <c r="H102" s="140">
        <f>B139+'ZZ(3)'!$C$212</f>
        <v>44932</v>
      </c>
      <c r="I102">
        <v>10.873235028026972</v>
      </c>
      <c r="J102">
        <v>31.260640703517584</v>
      </c>
      <c r="K102">
        <v>29.061571515005149</v>
      </c>
      <c r="L102">
        <v>37.817743288590599</v>
      </c>
      <c r="M102">
        <f t="shared" si="5"/>
        <v>18.188336486978177</v>
      </c>
      <c r="N102">
        <f t="shared" si="8"/>
        <v>5288.769463303518</v>
      </c>
      <c r="O102">
        <f t="shared" si="9"/>
        <v>3310.0040220107257</v>
      </c>
      <c r="P102">
        <f t="shared" si="6"/>
        <v>331000.40220107255</v>
      </c>
      <c r="Q102">
        <f t="shared" si="7"/>
        <v>261000.40220107255</v>
      </c>
    </row>
    <row r="103" spans="2:17" x14ac:dyDescent="0.25">
      <c r="B103" s="103">
        <f>B102+'ZZ(3)'!$C$212</f>
        <v>44895</v>
      </c>
      <c r="C103">
        <v>16.734711211000114</v>
      </c>
      <c r="D103">
        <v>36.034277025559334</v>
      </c>
      <c r="E103">
        <v>44.727903460915783</v>
      </c>
      <c r="F103">
        <v>48.556617746061661</v>
      </c>
      <c r="H103" s="140">
        <f>B140+'ZZ(3)'!$C$212</f>
        <v>44933</v>
      </c>
      <c r="I103">
        <v>10.747258858097378</v>
      </c>
      <c r="J103">
        <v>31.149114351880822</v>
      </c>
      <c r="K103">
        <v>28.724867170607329</v>
      </c>
      <c r="L103">
        <v>37.593036589179611</v>
      </c>
      <c r="M103">
        <f t="shared" si="5"/>
        <v>17.97760831250995</v>
      </c>
      <c r="N103">
        <f t="shared" si="8"/>
        <v>5317.4943304741255</v>
      </c>
      <c r="O103">
        <f t="shared" si="9"/>
        <v>3327.9816303232355</v>
      </c>
      <c r="P103">
        <f t="shared" si="6"/>
        <v>332798.16303232353</v>
      </c>
      <c r="Q103">
        <f t="shared" si="7"/>
        <v>262798.16303232353</v>
      </c>
    </row>
    <row r="104" spans="2:17" x14ac:dyDescent="0.25">
      <c r="B104" s="103">
        <f>B103+'ZZ(3)'!$C$212</f>
        <v>44896</v>
      </c>
      <c r="C104">
        <v>16.540824587763748</v>
      </c>
      <c r="D104">
        <v>35.886169599077007</v>
      </c>
      <c r="E104">
        <v>44.209690624307107</v>
      </c>
      <c r="F104">
        <v>48.186798503474073</v>
      </c>
      <c r="H104" s="140">
        <f>B141+'ZZ(3)'!$C$212</f>
        <v>44934</v>
      </c>
      <c r="I104">
        <v>10.622742234967724</v>
      </c>
      <c r="J104">
        <v>31.038380940501433</v>
      </c>
      <c r="K104">
        <v>28.392063847717502</v>
      </c>
      <c r="L104">
        <v>37.370984455958549</v>
      </c>
      <c r="M104">
        <f t="shared" si="5"/>
        <v>17.769321612749778</v>
      </c>
      <c r="N104">
        <f t="shared" si="8"/>
        <v>5345.886394321843</v>
      </c>
      <c r="O104">
        <f t="shared" si="9"/>
        <v>3345.7509519359855</v>
      </c>
      <c r="P104">
        <f t="shared" si="6"/>
        <v>334575.09519359854</v>
      </c>
      <c r="Q104">
        <f t="shared" si="7"/>
        <v>264575.09519359854</v>
      </c>
    </row>
    <row r="105" spans="2:17" x14ac:dyDescent="0.25">
      <c r="B105" s="103">
        <f>B104+'ZZ(3)'!$C$212</f>
        <v>44897</v>
      </c>
      <c r="C105">
        <v>16.349184314774831</v>
      </c>
      <c r="D105">
        <v>35.739274685816874</v>
      </c>
      <c r="E105">
        <v>43.697481747715479</v>
      </c>
      <c r="F105">
        <v>47.822569950934884</v>
      </c>
      <c r="H105" s="140">
        <f>B142+'ZZ(3)'!$C$212</f>
        <v>44935</v>
      </c>
      <c r="I105">
        <v>10.499668248480619</v>
      </c>
      <c r="J105">
        <v>30.928432042756821</v>
      </c>
      <c r="K105">
        <v>28.063116349506309</v>
      </c>
      <c r="L105">
        <v>37.151540125682494</v>
      </c>
      <c r="M105">
        <f t="shared" si="5"/>
        <v>17.563448101025692</v>
      </c>
      <c r="N105">
        <f t="shared" si="8"/>
        <v>5373.9495106713493</v>
      </c>
      <c r="O105">
        <f t="shared" si="9"/>
        <v>3363.3144000370112</v>
      </c>
      <c r="P105">
        <f t="shared" si="6"/>
        <v>336331.44000370114</v>
      </c>
      <c r="Q105">
        <f t="shared" si="7"/>
        <v>266331.44000370114</v>
      </c>
    </row>
    <row r="106" spans="2:17" x14ac:dyDescent="0.25">
      <c r="B106" s="103">
        <f>B105+'ZZ(3)'!$C$212</f>
        <v>44898</v>
      </c>
      <c r="C106">
        <v>16.159764366053089</v>
      </c>
      <c r="D106">
        <v>35.593577456730081</v>
      </c>
      <c r="E106">
        <v>43.191207269884728</v>
      </c>
      <c r="F106">
        <v>47.463806264806522</v>
      </c>
      <c r="H106" s="140">
        <f>B143+'ZZ(3)'!$C$212</f>
        <v>44936</v>
      </c>
      <c r="I106">
        <v>10.378020184397988</v>
      </c>
      <c r="J106">
        <v>30.819259351003222</v>
      </c>
      <c r="K106">
        <v>27.737980002790106</v>
      </c>
      <c r="L106">
        <v>36.934657927079066</v>
      </c>
      <c r="M106">
        <f t="shared" si="5"/>
        <v>17.35995981839212</v>
      </c>
      <c r="N106">
        <f t="shared" si="8"/>
        <v>5401.6874906741396</v>
      </c>
      <c r="O106">
        <f t="shared" si="9"/>
        <v>3380.6743598554035</v>
      </c>
      <c r="P106">
        <f t="shared" si="6"/>
        <v>338067.43598554033</v>
      </c>
      <c r="Q106">
        <f t="shared" si="7"/>
        <v>268067.43598554033</v>
      </c>
    </row>
    <row r="107" spans="2:17" x14ac:dyDescent="0.25">
      <c r="B107" s="103">
        <f>B106+'ZZ(3)'!$C$212</f>
        <v>44899</v>
      </c>
      <c r="C107">
        <v>15.972539017152538</v>
      </c>
      <c r="D107">
        <v>35.449063323598544</v>
      </c>
      <c r="E107">
        <v>42.690798435488134</v>
      </c>
      <c r="F107">
        <v>47.11038536903984</v>
      </c>
      <c r="H107" s="140">
        <f>B144+'ZZ(3)'!$C$212</f>
        <v>44937</v>
      </c>
      <c r="I107">
        <v>10.257781522131189</v>
      </c>
      <c r="J107">
        <v>30.71085467448318</v>
      </c>
      <c r="K107">
        <v>27.416610651964152</v>
      </c>
      <c r="L107">
        <v>36.720293249159958</v>
      </c>
      <c r="M107">
        <f t="shared" si="5"/>
        <v>17.158829129832963</v>
      </c>
      <c r="N107">
        <f t="shared" si="8"/>
        <v>5429.1041013261038</v>
      </c>
      <c r="O107">
        <f t="shared" si="9"/>
        <v>3397.8331889852366</v>
      </c>
      <c r="P107">
        <f t="shared" si="6"/>
        <v>339783.31889852363</v>
      </c>
      <c r="Q107">
        <f t="shared" si="7"/>
        <v>269783.31889852363</v>
      </c>
    </row>
    <row r="108" spans="2:17" x14ac:dyDescent="0.25">
      <c r="B108" s="103">
        <f>B107+'ZZ(3)'!$C$212</f>
        <v>44900</v>
      </c>
      <c r="C108">
        <v>15.787482841667943</v>
      </c>
      <c r="D108">
        <v>35.305717934165713</v>
      </c>
      <c r="E108">
        <v>42.196187285791055</v>
      </c>
      <c r="F108">
        <v>46.762188796680491</v>
      </c>
      <c r="H108" s="140">
        <f>B145+'ZZ(3)'!$C$212</f>
        <v>44938</v>
      </c>
      <c r="I108">
        <v>10.1389359324974</v>
      </c>
      <c r="J108">
        <v>30.603209937277082</v>
      </c>
      <c r="K108">
        <v>27.098964653005911</v>
      </c>
      <c r="L108">
        <v>36.508402510629679</v>
      </c>
      <c r="M108">
        <f t="shared" si="5"/>
        <v>16.960028720508511</v>
      </c>
      <c r="N108">
        <f t="shared" si="8"/>
        <v>5456.2030659791099</v>
      </c>
      <c r="O108">
        <f t="shared" si="9"/>
        <v>3414.7932177057451</v>
      </c>
      <c r="P108">
        <f t="shared" si="6"/>
        <v>341479.32177057449</v>
      </c>
      <c r="Q108">
        <f t="shared" si="7"/>
        <v>271479.32177057449</v>
      </c>
    </row>
    <row r="109" spans="2:17" x14ac:dyDescent="0.25">
      <c r="B109" s="103">
        <f>B108+'ZZ(3)'!$C$212</f>
        <v>44901</v>
      </c>
      <c r="C109">
        <v>15.604570707781752</v>
      </c>
      <c r="D109">
        <v>35.163527167385006</v>
      </c>
      <c r="E109">
        <v>41.707306649421668</v>
      </c>
      <c r="F109">
        <v>46.419101557471997</v>
      </c>
      <c r="H109" s="140">
        <f>B146+'ZZ(3)'!$C$212</f>
        <v>44939</v>
      </c>
      <c r="I109">
        <v>10.021467275502015</v>
      </c>
      <c r="J109">
        <v>30.496317176297563</v>
      </c>
      <c r="K109">
        <v>26.784998867547998</v>
      </c>
      <c r="L109">
        <v>36.298943130347254</v>
      </c>
      <c r="M109">
        <f t="shared" si="5"/>
        <v>16.763531592045982</v>
      </c>
      <c r="N109">
        <f t="shared" si="8"/>
        <v>5482.9880648466578</v>
      </c>
      <c r="O109">
        <f t="shared" si="9"/>
        <v>3431.5567492977912</v>
      </c>
      <c r="P109">
        <f t="shared" si="6"/>
        <v>343155.67492977914</v>
      </c>
      <c r="Q109">
        <f t="shared" si="7"/>
        <v>273155.67492977914</v>
      </c>
    </row>
    <row r="110" spans="2:17" x14ac:dyDescent="0.25">
      <c r="B110" s="103">
        <f>B109+'ZZ(3)'!$C$212</f>
        <v>44902</v>
      </c>
      <c r="C110">
        <v>15.42377777485105</v>
      </c>
      <c r="D110">
        <v>35.022477128782548</v>
      </c>
      <c r="E110">
        <v>41.224090133248694</v>
      </c>
      <c r="F110">
        <v>46.081012011244567</v>
      </c>
      <c r="H110" s="140">
        <f>B147+'ZZ(3)'!$C$212</f>
        <v>44940</v>
      </c>
      <c r="I110">
        <v>9.9053595981467151</v>
      </c>
      <c r="J110">
        <v>30.390168539325842</v>
      </c>
      <c r="K110">
        <v>26.474670657019608</v>
      </c>
      <c r="L110">
        <v>36.091873498799039</v>
      </c>
      <c r="M110">
        <f t="shared" si="5"/>
        <v>16.569311058872891</v>
      </c>
      <c r="N110">
        <f t="shared" si="8"/>
        <v>5509.4627355036773</v>
      </c>
      <c r="O110">
        <f t="shared" si="9"/>
        <v>3448.1260603566639</v>
      </c>
      <c r="P110">
        <f t="shared" si="6"/>
        <v>344812.60603566637</v>
      </c>
      <c r="Q110">
        <f t="shared" si="7"/>
        <v>274812.60603566637</v>
      </c>
    </row>
    <row r="111" spans="2:17" x14ac:dyDescent="0.25">
      <c r="B111" s="103">
        <f>B110+'ZZ(3)'!$C$212</f>
        <v>44903</v>
      </c>
      <c r="C111">
        <v>15.245079490034016</v>
      </c>
      <c r="D111">
        <v>34.882554145931167</v>
      </c>
      <c r="E111">
        <v>40.74647211336476</v>
      </c>
      <c r="F111">
        <v>45.747811746796906</v>
      </c>
      <c r="H111" s="140">
        <f>B148+'ZZ(3)'!$C$212</f>
        <v>44941</v>
      </c>
      <c r="I111">
        <v>9.7905971322629757</v>
      </c>
      <c r="J111">
        <v>30.2847562830889</v>
      </c>
      <c r="K111">
        <v>26.16793787685604</v>
      </c>
      <c r="L111">
        <v>35.887152950542344</v>
      </c>
      <c r="M111">
        <f t="shared" si="5"/>
        <v>16.377340744593063</v>
      </c>
      <c r="N111">
        <f t="shared" si="8"/>
        <v>5535.6306733805332</v>
      </c>
      <c r="O111">
        <f t="shared" si="9"/>
        <v>3464.5034011012567</v>
      </c>
      <c r="P111">
        <f t="shared" si="6"/>
        <v>346450.34011012566</v>
      </c>
      <c r="Q111">
        <f t="shared" si="7"/>
        <v>276450.34011012566</v>
      </c>
    </row>
    <row r="112" spans="2:17" x14ac:dyDescent="0.25">
      <c r="B112" s="103">
        <f>B111+'ZZ(3)'!$C$212</f>
        <v>44904</v>
      </c>
      <c r="C112">
        <v>15.068451584955513</v>
      </c>
      <c r="D112">
        <v>34.743744764032385</v>
      </c>
      <c r="E112">
        <v>40.27438772617424</v>
      </c>
      <c r="F112">
        <v>45.41939546599496</v>
      </c>
      <c r="H112" s="140">
        <f>B149+'ZZ(3)'!$C$212</f>
        <v>44942</v>
      </c>
      <c r="I112">
        <v>9.6771642923706196</v>
      </c>
      <c r="J112">
        <v>30.180072771376587</v>
      </c>
      <c r="K112">
        <v>25.864758870775084</v>
      </c>
      <c r="L112">
        <v>35.684741737581632</v>
      </c>
      <c r="M112">
        <f t="shared" si="5"/>
        <v>16.187594578404465</v>
      </c>
      <c r="N112">
        <f t="shared" si="8"/>
        <v>5561.4954322513086</v>
      </c>
      <c r="O112">
        <f t="shared" si="9"/>
        <v>3480.6909956796612</v>
      </c>
      <c r="P112">
        <f t="shared" si="6"/>
        <v>348069.09956796613</v>
      </c>
      <c r="Q112">
        <f t="shared" si="7"/>
        <v>278069.09956796613</v>
      </c>
    </row>
    <row r="113" spans="2:17" x14ac:dyDescent="0.25">
      <c r="B113" s="103">
        <f>B112+'ZZ(3)'!$C$212</f>
        <v>44905</v>
      </c>
      <c r="C113">
        <v>14.893870072411252</v>
      </c>
      <c r="D113">
        <v>34.606035741603499</v>
      </c>
      <c r="E113">
        <v>39.807772859584404</v>
      </c>
      <c r="F113">
        <v>45.095660872827303</v>
      </c>
      <c r="H113" s="140">
        <f>B150+'ZZ(3)'!$C$212</f>
        <v>44943</v>
      </c>
      <c r="I113">
        <v>9.565045673561233</v>
      </c>
      <c r="J113">
        <v>30.076110473197552</v>
      </c>
      <c r="K113">
        <v>25.565092465119921</v>
      </c>
      <c r="L113">
        <v>35.484601003640655</v>
      </c>
      <c r="M113">
        <f t="shared" si="5"/>
        <v>16.000046791558688</v>
      </c>
      <c r="N113">
        <f t="shared" si="8"/>
        <v>5587.0605247164285</v>
      </c>
      <c r="O113">
        <f t="shared" si="9"/>
        <v>3496.69104247122</v>
      </c>
      <c r="P113">
        <f t="shared" si="6"/>
        <v>349669.10424712201</v>
      </c>
      <c r="Q113">
        <f t="shared" si="7"/>
        <v>279669.10424712201</v>
      </c>
    </row>
    <row r="114" spans="2:17" x14ac:dyDescent="0.25">
      <c r="B114" s="103">
        <f>B113+'ZZ(3)'!$C$212</f>
        <v>44906</v>
      </c>
      <c r="C114">
        <v>14.721311243110216</v>
      </c>
      <c r="D114">
        <v>34.469414046266792</v>
      </c>
      <c r="E114">
        <v>39.346564144298533</v>
      </c>
      <c r="F114">
        <v>44.776508567171589</v>
      </c>
      <c r="H114" s="140">
        <f>B151+'ZZ(3)'!$C$212</f>
        <v>44944</v>
      </c>
      <c r="I114">
        <v>9.4542260494060546</v>
      </c>
      <c r="J114">
        <v>29.972861960973255</v>
      </c>
      <c r="K114">
        <v>25.268897963267417</v>
      </c>
      <c r="L114">
        <v>35.286692759295491</v>
      </c>
      <c r="M114">
        <f t="shared" si="5"/>
        <v>15.814671913861362</v>
      </c>
      <c r="N114">
        <f t="shared" si="8"/>
        <v>5612.3294226796961</v>
      </c>
      <c r="O114">
        <f t="shared" si="9"/>
        <v>3512.5057143850813</v>
      </c>
      <c r="P114">
        <f t="shared" si="6"/>
        <v>351250.57143850811</v>
      </c>
      <c r="Q114">
        <f t="shared" si="7"/>
        <v>281250.57143850811</v>
      </c>
    </row>
    <row r="115" spans="2:17" x14ac:dyDescent="0.25">
      <c r="B115" s="103">
        <f>B114+'ZZ(3)'!$C$212</f>
        <v>44907</v>
      </c>
      <c r="C115">
        <v>14.550751662454763</v>
      </c>
      <c r="D115">
        <v>34.333866850638145</v>
      </c>
      <c r="E115">
        <v>38.890698945210019</v>
      </c>
      <c r="F115">
        <v>44.461841943040305</v>
      </c>
      <c r="H115" s="140">
        <f>B152+'ZZ(3)'!$C$212</f>
        <v>44945</v>
      </c>
      <c r="I115">
        <v>9.3446903698881556</v>
      </c>
      <c r="J115">
        <v>29.870319908768977</v>
      </c>
      <c r="K115">
        <v>24.976135140101285</v>
      </c>
      <c r="L115">
        <v>35.090979857935189</v>
      </c>
      <c r="M115">
        <f t="shared" si="5"/>
        <v>15.631444770213129</v>
      </c>
      <c r="N115">
        <f t="shared" si="8"/>
        <v>5637.3055578197973</v>
      </c>
      <c r="O115">
        <f t="shared" si="9"/>
        <v>3528.1371591552943</v>
      </c>
      <c r="P115">
        <f t="shared" si="6"/>
        <v>352813.71591552941</v>
      </c>
      <c r="Q115">
        <f t="shared" si="7"/>
        <v>282813.71591552941</v>
      </c>
    </row>
    <row r="116" spans="2:17" x14ac:dyDescent="0.25">
      <c r="B116" s="103">
        <f>B115+'ZZ(3)'!$C$212</f>
        <v>44908</v>
      </c>
      <c r="C116">
        <v>14.382168167358063</v>
      </c>
      <c r="D116">
        <v>34.199381528312252</v>
      </c>
      <c r="E116">
        <v>38.440115352896065</v>
      </c>
      <c r="F116">
        <v>44.151567091087159</v>
      </c>
      <c r="H116" s="140">
        <f>B153+'ZZ(3)'!$C$212</f>
        <v>44946</v>
      </c>
      <c r="I116">
        <v>9.2364237593585319</v>
      </c>
      <c r="J116">
        <v>29.768477090561067</v>
      </c>
      <c r="K116">
        <v>24.686764236549241</v>
      </c>
      <c r="L116">
        <v>34.897425972517901</v>
      </c>
      <c r="M116">
        <f t="shared" si="5"/>
        <v>15.450340477190709</v>
      </c>
      <c r="N116">
        <f t="shared" si="8"/>
        <v>5661.9923220563469</v>
      </c>
      <c r="O116">
        <f t="shared" si="9"/>
        <v>3543.5874996324851</v>
      </c>
      <c r="P116">
        <f t="shared" si="6"/>
        <v>354358.7499632485</v>
      </c>
      <c r="Q116">
        <f t="shared" si="7"/>
        <v>284358.7499632485</v>
      </c>
    </row>
    <row r="117" spans="2:17" x14ac:dyDescent="0.25">
      <c r="B117" s="103">
        <f>B116+'ZZ(3)'!$C$212</f>
        <v>44909</v>
      </c>
      <c r="C117">
        <v>14.215537863098389</v>
      </c>
      <c r="D117">
        <v>34.06594564994181</v>
      </c>
      <c r="E117">
        <v>37.994752175209996</v>
      </c>
      <c r="F117">
        <v>43.845592705167171</v>
      </c>
      <c r="H117" s="140">
        <f>B154+'ZZ(3)'!$C$212</f>
        <v>44947</v>
      </c>
      <c r="I117">
        <v>9.1294115145159065</v>
      </c>
      <c r="J117">
        <v>29.667326378539492</v>
      </c>
      <c r="K117">
        <v>24.400745954183499</v>
      </c>
      <c r="L117">
        <v>34.705995573092096</v>
      </c>
      <c r="M117">
        <f t="shared" si="5"/>
        <v>15.271334439667593</v>
      </c>
      <c r="N117">
        <f t="shared" si="8"/>
        <v>5686.3930680105304</v>
      </c>
      <c r="O117">
        <f t="shared" si="9"/>
        <v>3558.8588340721526</v>
      </c>
      <c r="P117">
        <f t="shared" si="6"/>
        <v>355885.88340721524</v>
      </c>
      <c r="Q117">
        <f t="shared" si="7"/>
        <v>285885.88340721524</v>
      </c>
    </row>
    <row r="118" spans="2:17" x14ac:dyDescent="0.25">
      <c r="B118" s="103">
        <f>B117+'ZZ(3)'!$C$212</f>
        <v>44910</v>
      </c>
      <c r="C118">
        <v>14.050838120209892</v>
      </c>
      <c r="D118">
        <v>33.933546979408156</v>
      </c>
      <c r="E118">
        <v>37.554548928971009</v>
      </c>
      <c r="F118">
        <v>43.54382999275537</v>
      </c>
      <c r="H118" s="140">
        <f>B155+'ZZ(3)'!$C$212</f>
        <v>44948</v>
      </c>
      <c r="I118">
        <v>9.0236391024099092</v>
      </c>
      <c r="J118">
        <v>29.566860741444867</v>
      </c>
      <c r="K118">
        <v>24.118041449883755</v>
      </c>
      <c r="L118">
        <v>34.516653905053595</v>
      </c>
      <c r="M118">
        <f t="shared" si="5"/>
        <v>15.094402347473846</v>
      </c>
      <c r="N118">
        <f t="shared" si="8"/>
        <v>5710.5111094604144</v>
      </c>
      <c r="O118">
        <f t="shared" si="9"/>
        <v>3573.9532364196266</v>
      </c>
      <c r="P118">
        <f t="shared" si="6"/>
        <v>357395.32364196266</v>
      </c>
      <c r="Q118">
        <f t="shared" si="7"/>
        <v>287395.32364196266</v>
      </c>
    </row>
    <row r="119" spans="2:17" x14ac:dyDescent="0.25">
      <c r="B119" s="103">
        <f>B118+'ZZ(3)'!$C$212</f>
        <v>44911</v>
      </c>
      <c r="C119">
        <v>13.888046571409356</v>
      </c>
      <c r="D119">
        <v>33.802173470080824</v>
      </c>
      <c r="E119">
        <v>37.119445831750113</v>
      </c>
      <c r="F119">
        <v>43.246192589039453</v>
      </c>
      <c r="H119" s="140">
        <f>B156+'ZZ(3)'!$C$212</f>
        <v>44949</v>
      </c>
      <c r="I119">
        <v>8.9190921584674321</v>
      </c>
      <c r="J119">
        <v>29.46707324293919</v>
      </c>
      <c r="K119">
        <v>23.838612330562054</v>
      </c>
      <c r="L119">
        <v>34.329366968110421</v>
      </c>
      <c r="M119">
        <f t="shared" si="5"/>
        <v>14.919520172094622</v>
      </c>
      <c r="N119">
        <f t="shared" si="8"/>
        <v>5734.3497217909762</v>
      </c>
      <c r="O119">
        <f t="shared" si="9"/>
        <v>3588.8727565917211</v>
      </c>
      <c r="P119">
        <f t="shared" si="6"/>
        <v>358887.2756591721</v>
      </c>
      <c r="Q119">
        <f t="shared" si="7"/>
        <v>288887.2756591721</v>
      </c>
    </row>
    <row r="120" spans="2:17" x14ac:dyDescent="0.25">
      <c r="B120" s="103">
        <f>B119+'ZZ(3)'!$C$212</f>
        <v>44912</v>
      </c>
      <c r="C120">
        <v>13.727141108558584</v>
      </c>
      <c r="D120">
        <v>33.671813261163727</v>
      </c>
      <c r="E120">
        <v>36.689383793751354</v>
      </c>
      <c r="F120">
        <v>42.952596474511665</v>
      </c>
      <c r="H120" s="140">
        <f>B157+'ZZ(3)'!$C$212</f>
        <v>44950</v>
      </c>
      <c r="I120">
        <v>8.8157564845418186</v>
      </c>
      <c r="J120">
        <v>29.367957040009443</v>
      </c>
      <c r="K120">
        <v>23.562420647948755</v>
      </c>
      <c r="L120">
        <v>34.144101495928794</v>
      </c>
      <c r="M120">
        <f t="shared" si="5"/>
        <v>14.746664163406937</v>
      </c>
      <c r="N120">
        <f t="shared" si="8"/>
        <v>5757.912142438925</v>
      </c>
      <c r="O120">
        <f t="shared" si="9"/>
        <v>3603.619420755128</v>
      </c>
      <c r="P120">
        <f t="shared" si="6"/>
        <v>360361.94207551278</v>
      </c>
      <c r="Q120">
        <f t="shared" si="7"/>
        <v>290361.94207551278</v>
      </c>
    </row>
    <row r="121" spans="2:17" x14ac:dyDescent="0.25">
      <c r="B121" s="103">
        <f>B120+'ZZ(3)'!$C$212</f>
        <v>44913</v>
      </c>
      <c r="C121">
        <v>13.568099879661956</v>
      </c>
      <c r="D121">
        <v>33.542454674125494</v>
      </c>
      <c r="E121">
        <v>36.264304409786973</v>
      </c>
      <c r="F121">
        <v>42.662959895894943</v>
      </c>
      <c r="H121" s="140">
        <f>B158+'ZZ(3)'!$C$212</f>
        <v>44951</v>
      </c>
      <c r="I121">
        <v>8.7136180469846511</v>
      </c>
      <c r="J121">
        <v>29.269505381403281</v>
      </c>
      <c r="K121">
        <v>23.289428893438956</v>
      </c>
      <c r="L121">
        <v>33.960824936434683</v>
      </c>
      <c r="M121">
        <f t="shared" si="5"/>
        <v>14.575810846454305</v>
      </c>
      <c r="N121">
        <f t="shared" si="8"/>
        <v>5781.2015713323635</v>
      </c>
      <c r="O121">
        <f t="shared" si="9"/>
        <v>3618.1952316015822</v>
      </c>
      <c r="P121">
        <f t="shared" si="6"/>
        <v>361819.52316015825</v>
      </c>
      <c r="Q121">
        <f t="shared" si="7"/>
        <v>291819.52316015825</v>
      </c>
    </row>
    <row r="122" spans="2:17" x14ac:dyDescent="0.25">
      <c r="B122" s="103">
        <f>B121+'ZZ(3)'!$C$212</f>
        <v>44914</v>
      </c>
      <c r="C122">
        <v>13.410901285898815</v>
      </c>
      <c r="D122">
        <v>33.41408620921176</v>
      </c>
      <c r="E122">
        <v>35.844149951345663</v>
      </c>
      <c r="F122">
        <v>42.377203290246761</v>
      </c>
      <c r="H122" s="140">
        <f>B159+'ZZ(3)'!$C$212</f>
        <v>44952</v>
      </c>
      <c r="I122">
        <v>8.6126629747399122</v>
      </c>
      <c r="J122">
        <v>29.171711606096128</v>
      </c>
      <c r="K122">
        <v>23.019599992998518</v>
      </c>
      <c r="L122">
        <v>33.77950543274634</v>
      </c>
      <c r="M122">
        <f t="shared" si="5"/>
        <v>14.406937018258606</v>
      </c>
      <c r="N122">
        <f t="shared" si="8"/>
        <v>5804.2211713253619</v>
      </c>
      <c r="O122">
        <f t="shared" si="9"/>
        <v>3632.602168619841</v>
      </c>
      <c r="P122">
        <f t="shared" si="6"/>
        <v>363260.21686198411</v>
      </c>
      <c r="Q122">
        <f t="shared" si="7"/>
        <v>293260.21686198411</v>
      </c>
    </row>
    <row r="123" spans="2:17" x14ac:dyDescent="0.25">
      <c r="B123" s="103">
        <f>B122+'ZZ(3)'!$C$212</f>
        <v>44915</v>
      </c>
      <c r="C123">
        <v>13.25552397869019</v>
      </c>
      <c r="D123">
        <v>33.286696542037319</v>
      </c>
      <c r="E123">
        <v>35.428863358752636</v>
      </c>
      <c r="F123">
        <v>42.095249212092909</v>
      </c>
      <c r="H123" s="140">
        <f>B160+'ZZ(3)'!$C$212</f>
        <v>44953</v>
      </c>
      <c r="I123">
        <v>8.5128775574601896</v>
      </c>
      <c r="J123">
        <v>29.07456914178886</v>
      </c>
      <c r="K123">
        <v>22.752897302129213</v>
      </c>
      <c r="L123">
        <v>33.60011180471443</v>
      </c>
      <c r="M123">
        <f t="shared" si="5"/>
        <v>14.240019744669024</v>
      </c>
      <c r="N123">
        <f t="shared" si="8"/>
        <v>5826.9740686274909</v>
      </c>
      <c r="O123">
        <f t="shared" si="9"/>
        <v>3646.8421883645101</v>
      </c>
      <c r="P123">
        <f t="shared" si="6"/>
        <v>364684.21883645101</v>
      </c>
      <c r="Q123">
        <f t="shared" si="7"/>
        <v>294684.21883645101</v>
      </c>
    </row>
    <row r="124" spans="2:17" x14ac:dyDescent="0.25">
      <c r="B124" s="103">
        <f>B123+'ZZ(3)'!$C$212</f>
        <v>44916</v>
      </c>
      <c r="C124">
        <v>13.101946856799515</v>
      </c>
      <c r="D124">
        <v>33.160274520255861</v>
      </c>
      <c r="E124">
        <v>35.018388233420566</v>
      </c>
      <c r="F124">
        <v>41.817022263450831</v>
      </c>
      <c r="H124" s="140">
        <f>B161+'ZZ(3)'!$C$212</f>
        <v>44954</v>
      </c>
      <c r="I124">
        <v>8.4142482436447441</v>
      </c>
      <c r="J124">
        <v>28.978071503435423</v>
      </c>
      <c r="K124">
        <v>22.489284600892155</v>
      </c>
      <c r="L124">
        <v>33.422613531047261</v>
      </c>
      <c r="M124">
        <f t="shared" si="5"/>
        <v>14.075036357247411</v>
      </c>
      <c r="N124">
        <f t="shared" si="8"/>
        <v>5849.4633532283833</v>
      </c>
      <c r="O124">
        <f t="shared" si="9"/>
        <v>3660.9172247217575</v>
      </c>
      <c r="P124">
        <f t="shared" si="6"/>
        <v>366091.72247217572</v>
      </c>
      <c r="Q124">
        <f t="shared" si="7"/>
        <v>296091.72247217572</v>
      </c>
    </row>
    <row r="125" spans="2:17" x14ac:dyDescent="0.25">
      <c r="B125" s="103">
        <f>B124+'ZZ(3)'!$C$212</f>
        <v>44917</v>
      </c>
      <c r="C125">
        <v>12.950149063466965</v>
      </c>
      <c r="D125">
        <v>33.034809160305343</v>
      </c>
      <c r="E125">
        <v>34.612668830190273</v>
      </c>
      <c r="F125">
        <v>41.542449026609837</v>
      </c>
      <c r="H125" s="140">
        <f>B162+'ZZ(3)'!$C$212</f>
        <v>44955</v>
      </c>
      <c r="I125">
        <v>8.3167616387990915</v>
      </c>
      <c r="J125">
        <v>28.882212291799654</v>
      </c>
      <c r="K125">
        <v>22.22872608898891</v>
      </c>
      <c r="L125">
        <v>33.246980731999628</v>
      </c>
      <c r="M125">
        <f t="shared" si="5"/>
        <v>13.911964450189819</v>
      </c>
      <c r="N125">
        <f t="shared" si="8"/>
        <v>5871.6920793173722</v>
      </c>
      <c r="O125">
        <f t="shared" si="9"/>
        <v>3674.8291891719473</v>
      </c>
      <c r="P125">
        <f t="shared" si="6"/>
        <v>367482.91891719471</v>
      </c>
      <c r="Q125">
        <f t="shared" si="7"/>
        <v>297482.91891719471</v>
      </c>
    </row>
    <row r="126" spans="2:17" x14ac:dyDescent="0.25">
      <c r="B126" s="103">
        <f>B125+'ZZ(3)'!$C$212</f>
        <v>44918</v>
      </c>
      <c r="C126">
        <v>12.800109983576968</v>
      </c>
      <c r="D126">
        <v>32.91028964422695</v>
      </c>
      <c r="E126">
        <v>34.211650049760216</v>
      </c>
      <c r="F126">
        <v>41.271457999542228</v>
      </c>
      <c r="H126" s="140">
        <f>B163+'ZZ(3)'!$C$212</f>
        <v>44956</v>
      </c>
      <c r="I126">
        <v>8.2204045036159865</v>
      </c>
      <c r="J126">
        <v>28.786985192040714</v>
      </c>
      <c r="K126">
        <v>21.971186380899574</v>
      </c>
      <c r="L126">
        <v>33.073184152604547</v>
      </c>
      <c r="M126">
        <f t="shared" si="5"/>
        <v>13.750781877283588</v>
      </c>
      <c r="N126">
        <f t="shared" si="8"/>
        <v>5893.663265698272</v>
      </c>
      <c r="O126">
        <f t="shared" si="9"/>
        <v>3688.5799710492311</v>
      </c>
      <c r="P126">
        <f t="shared" si="6"/>
        <v>368857.99710492312</v>
      </c>
      <c r="Q126">
        <f t="shared" si="7"/>
        <v>298857.99710492312</v>
      </c>
    </row>
    <row r="127" spans="2:17" x14ac:dyDescent="0.25">
      <c r="B127" s="103">
        <f>B126+'ZZ(3)'!$C$212</f>
        <v>44919</v>
      </c>
      <c r="C127">
        <v>12.651809240858533</v>
      </c>
      <c r="D127">
        <v>32.786705316555761</v>
      </c>
      <c r="E127">
        <v>33.815277431203626</v>
      </c>
      <c r="F127">
        <v>41.00397953382604</v>
      </c>
      <c r="H127" s="140">
        <f>B164+'ZZ(3)'!$C$212</f>
        <v>44957</v>
      </c>
      <c r="I127">
        <v>8.1251637521774125</v>
      </c>
      <c r="J127">
        <v>28.692383972326311</v>
      </c>
      <c r="K127">
        <v>21.716630501077194</v>
      </c>
      <c r="L127">
        <v>32.901195146428243</v>
      </c>
      <c r="M127">
        <f t="shared" si="5"/>
        <v>13.591466748899782</v>
      </c>
      <c r="N127">
        <f t="shared" si="8"/>
        <v>5915.3798961993489</v>
      </c>
      <c r="O127">
        <f t="shared" si="9"/>
        <v>3702.1714377981307</v>
      </c>
      <c r="P127">
        <f t="shared" si="6"/>
        <v>370217.14377981308</v>
      </c>
      <c r="Q127">
        <f t="shared" si="7"/>
        <v>300217.14377981308</v>
      </c>
    </row>
    <row r="128" spans="2:17" x14ac:dyDescent="0.25">
      <c r="B128" s="103">
        <f>B127+'ZZ(3)'!$C$212</f>
        <v>44920</v>
      </c>
      <c r="C128">
        <v>12.505226695118013</v>
      </c>
      <c r="D128">
        <v>32.664045681281173</v>
      </c>
      <c r="E128">
        <v>33.423497144572352</v>
      </c>
      <c r="F128">
        <v>40.739945774966102</v>
      </c>
      <c r="H128" s="140">
        <f>B165+'ZZ(3)'!$C$212</f>
        <v>44958</v>
      </c>
      <c r="I128">
        <v>8.0310264501774427</v>
      </c>
      <c r="J128">
        <v>28.598402482473272</v>
      </c>
      <c r="K128">
        <v>21.465023879197862</v>
      </c>
      <c r="L128">
        <v>32.730985659829365</v>
      </c>
      <c r="M128">
        <f t="shared" si="5"/>
        <v>13.433997429020419</v>
      </c>
      <c r="N128">
        <f t="shared" si="8"/>
        <v>5936.8449200785471</v>
      </c>
      <c r="O128">
        <f t="shared" si="9"/>
        <v>3715.6054352271512</v>
      </c>
      <c r="P128">
        <f t="shared" si="6"/>
        <v>371560.5435227151</v>
      </c>
      <c r="Q128">
        <f t="shared" si="7"/>
        <v>301560.5435227151</v>
      </c>
    </row>
    <row r="129" spans="2:17" x14ac:dyDescent="0.25">
      <c r="B129" s="103">
        <f>B128+'ZZ(3)'!$C$212</f>
        <v>44921</v>
      </c>
      <c r="C129">
        <v>12.360342439503967</v>
      </c>
      <c r="D129">
        <v>32.542300398875298</v>
      </c>
      <c r="E129">
        <v>33.036255983586436</v>
      </c>
      <c r="F129">
        <v>40.47929060500617</v>
      </c>
      <c r="H129" s="140">
        <f>B166+'ZZ(3)'!$C$212</f>
        <v>44959</v>
      </c>
      <c r="I129">
        <v>7.9379798131656614</v>
      </c>
      <c r="J129">
        <v>28.505034652614693</v>
      </c>
      <c r="K129">
        <v>21.216332345465865</v>
      </c>
      <c r="L129">
        <v>32.56252821670428</v>
      </c>
      <c r="M129">
        <f t="shared" si="5"/>
        <v>13.278352532300204</v>
      </c>
      <c r="N129">
        <f t="shared" si="8"/>
        <v>5958.0612524240132</v>
      </c>
      <c r="O129">
        <f t="shared" si="9"/>
        <v>3728.8837877594515</v>
      </c>
      <c r="P129">
        <f t="shared" si="6"/>
        <v>372888.37877594517</v>
      </c>
      <c r="Q129">
        <f t="shared" si="7"/>
        <v>302888.37877594517</v>
      </c>
    </row>
    <row r="130" spans="2:17" x14ac:dyDescent="0.25">
      <c r="B130" s="103">
        <f>B129+'ZZ(3)'!$C$212</f>
        <v>44922</v>
      </c>
      <c r="C130">
        <v>12.217136797803654</v>
      </c>
      <c r="D130">
        <v>32.42145928338762</v>
      </c>
      <c r="E130">
        <v>32.653501358408349</v>
      </c>
      <c r="F130">
        <v>40.221949587329902</v>
      </c>
      <c r="H130" s="140">
        <f>B167+'ZZ(3)'!$C$212</f>
        <v>44960</v>
      </c>
      <c r="I130">
        <v>7.8460112048109778</v>
      </c>
      <c r="J130">
        <v>28.412274491893122</v>
      </c>
      <c r="K130">
        <v>20.970522125973154</v>
      </c>
      <c r="L130">
        <v>32.395795903701035</v>
      </c>
      <c r="M130">
        <f t="shared" si="5"/>
        <v>13.124510921162177</v>
      </c>
      <c r="N130">
        <f t="shared" si="8"/>
        <v>5979.031774549986</v>
      </c>
      <c r="O130">
        <f t="shared" si="9"/>
        <v>3742.0082986806137</v>
      </c>
      <c r="P130">
        <f t="shared" si="6"/>
        <v>374200.82986806135</v>
      </c>
      <c r="Q130">
        <f t="shared" si="7"/>
        <v>304200.82986806135</v>
      </c>
    </row>
    <row r="131" spans="2:17" x14ac:dyDescent="0.25">
      <c r="B131" s="103">
        <f>B130+'ZZ(3)'!$C$212</f>
        <v>44923</v>
      </c>
      <c r="C131">
        <v>12.075590321770898</v>
      </c>
      <c r="D131">
        <v>32.30151229960407</v>
      </c>
      <c r="E131">
        <v>32.275181288500924</v>
      </c>
      <c r="F131">
        <v>39.967859913554243</v>
      </c>
      <c r="H131" s="140">
        <f>B168+'ZZ(3)'!$C$212</f>
        <v>44961</v>
      </c>
      <c r="I131">
        <v>7.7551081351855151</v>
      </c>
      <c r="J131">
        <v>28.320116087179191</v>
      </c>
      <c r="K131">
        <v>20.727559838112704</v>
      </c>
      <c r="L131">
        <v>32.23076235588524</v>
      </c>
      <c r="M131">
        <f t="shared" si="5"/>
        <v>12.972451702927188</v>
      </c>
      <c r="N131">
        <f t="shared" si="8"/>
        <v>5999.759334388099</v>
      </c>
      <c r="O131">
        <f t="shared" si="9"/>
        <v>3754.9807503835409</v>
      </c>
      <c r="P131">
        <f t="shared" si="6"/>
        <v>375498.07503835409</v>
      </c>
      <c r="Q131">
        <f t="shared" si="7"/>
        <v>305498.07503835409</v>
      </c>
    </row>
    <row r="132" spans="2:17" x14ac:dyDescent="0.25">
      <c r="B132" s="103">
        <f>B131+'ZZ(3)'!$C$212</f>
        <v>44924</v>
      </c>
      <c r="C132">
        <v>11.935683788484862</v>
      </c>
      <c r="D132">
        <v>32.182449560269006</v>
      </c>
      <c r="E132">
        <v>31.901244395568121</v>
      </c>
      <c r="F132">
        <v>39.716960352422902</v>
      </c>
      <c r="H132" s="140">
        <f>B169+'ZZ(3)'!$C$212</f>
        <v>44962</v>
      </c>
      <c r="I132">
        <v>7.6652582590684037</v>
      </c>
      <c r="J132">
        <v>28.228553601815086</v>
      </c>
      <c r="K132">
        <v>20.487412486044871</v>
      </c>
      <c r="L132">
        <v>32.067401742841895</v>
      </c>
      <c r="M132">
        <f t="shared" si="5"/>
        <v>12.822154226976467</v>
      </c>
      <c r="N132">
        <f t="shared" si="8"/>
        <v>6020.2467468741443</v>
      </c>
      <c r="O132">
        <f t="shared" si="9"/>
        <v>3767.8029046105175</v>
      </c>
      <c r="P132">
        <f t="shared" si="6"/>
        <v>376780.29046105174</v>
      </c>
      <c r="Q132">
        <f t="shared" si="7"/>
        <v>306780.29046105174</v>
      </c>
    </row>
    <row r="133" spans="2:17" x14ac:dyDescent="0.25">
      <c r="B133" s="103">
        <f>B132+'ZZ(3)'!$C$212</f>
        <v>44925</v>
      </c>
      <c r="C133">
        <v>11.797398197739485</v>
      </c>
      <c r="D133">
        <v>32.064261323368335</v>
      </c>
      <c r="E133">
        <v>31.531639896577467</v>
      </c>
      <c r="F133">
        <v>39.46919120061289</v>
      </c>
      <c r="H133" s="140">
        <f>B170+'ZZ(3)'!$C$212</f>
        <v>44963</v>
      </c>
      <c r="I133">
        <v>7.5764493742692087</v>
      </c>
      <c r="J133">
        <v>28.137581274382313</v>
      </c>
      <c r="K133">
        <v>20.2500474562164</v>
      </c>
      <c r="L133">
        <v>31.905688755197733</v>
      </c>
      <c r="M133">
        <f t="shared" si="5"/>
        <v>12.673598081947191</v>
      </c>
      <c r="N133">
        <f t="shared" si="8"/>
        <v>6040.4967943303609</v>
      </c>
      <c r="O133">
        <f t="shared" si="9"/>
        <v>3780.4765026924647</v>
      </c>
      <c r="P133">
        <f t="shared" si="6"/>
        <v>378047.65026924649</v>
      </c>
      <c r="Q133">
        <f t="shared" si="7"/>
        <v>308047.65026924649</v>
      </c>
    </row>
    <row r="134" spans="2:17" x14ac:dyDescent="0.25">
      <c r="B134" s="103">
        <f>B133+'ZZ(3)'!$C$212</f>
        <v>44926</v>
      </c>
      <c r="C134">
        <v>11.660714769463109</v>
      </c>
      <c r="D134">
        <v>31.946937989472328</v>
      </c>
      <c r="E134">
        <v>31.16631759686344</v>
      </c>
      <c r="F134">
        <v>39.224494235370891</v>
      </c>
      <c r="H134" s="140">
        <f>B171+'ZZ(3)'!$C$212</f>
        <v>44964</v>
      </c>
      <c r="I134">
        <v>7.4886694199708161</v>
      </c>
      <c r="J134">
        <v>28.047193417493236</v>
      </c>
      <c r="K134">
        <v>20.015432512931255</v>
      </c>
      <c r="L134">
        <v>31.745598591549292</v>
      </c>
      <c r="M134">
        <f t="shared" ref="M134:M197" si="10">K134-I134</f>
        <v>12.52676309296044</v>
      </c>
      <c r="N134">
        <f t="shared" si="8"/>
        <v>6060.5122268432924</v>
      </c>
      <c r="O134">
        <f t="shared" si="9"/>
        <v>3793.0032657854254</v>
      </c>
      <c r="P134">
        <f t="shared" ref="P134:P197" si="11">O134*100</f>
        <v>379300.32657854253</v>
      </c>
      <c r="Q134">
        <f t="shared" ref="Q134:Q197" si="12">P134-$R$5</f>
        <v>309300.32657854253</v>
      </c>
    </row>
    <row r="135" spans="2:17" x14ac:dyDescent="0.25">
      <c r="B135" s="103">
        <f>B134+'ZZ(3)'!$C$212</f>
        <v>44927</v>
      </c>
      <c r="C135">
        <v>11.525614941168042</v>
      </c>
      <c r="D135">
        <v>31.830470099136548</v>
      </c>
      <c r="E135">
        <v>30.805227883310678</v>
      </c>
      <c r="F135">
        <v>38.982812668900657</v>
      </c>
      <c r="H135" s="140">
        <f>B172+'ZZ(3)'!$C$212</f>
        <v>44965</v>
      </c>
      <c r="I135">
        <v>7.4019064750914785</v>
      </c>
      <c r="J135">
        <v>27.957384416605809</v>
      </c>
      <c r="K135">
        <v>19.783535793972828</v>
      </c>
      <c r="L135">
        <v>31.587106945782601</v>
      </c>
      <c r="M135">
        <f t="shared" si="10"/>
        <v>12.381629318881348</v>
      </c>
      <c r="N135">
        <f t="shared" ref="N135:N198" si="13">K135+N134</f>
        <v>6080.2957626372654</v>
      </c>
      <c r="O135">
        <f t="shared" ref="O135:O198" si="14">M135+O134</f>
        <v>3805.3848951043069</v>
      </c>
      <c r="P135">
        <f t="shared" si="11"/>
        <v>380538.48951043066</v>
      </c>
      <c r="Q135">
        <f t="shared" si="12"/>
        <v>310538.48951043066</v>
      </c>
    </row>
    <row r="136" spans="2:17" x14ac:dyDescent="0.25">
      <c r="B136" s="103">
        <f>B135+'ZZ(3)'!$C$212</f>
        <v>44928</v>
      </c>
      <c r="C136">
        <v>11.39208036542963</v>
      </c>
      <c r="D136">
        <v>31.714848330359416</v>
      </c>
      <c r="E136">
        <v>30.448321717616228</v>
      </c>
      <c r="F136">
        <v>38.744091104426296</v>
      </c>
      <c r="H136" s="140">
        <f>B173+'ZZ(3)'!$C$212</f>
        <v>44966</v>
      </c>
      <c r="I136">
        <v>7.3161487566658661</v>
      </c>
      <c r="J136">
        <v>27.868148728861016</v>
      </c>
      <c r="K136">
        <v>19.554325806276839</v>
      </c>
      <c r="L136">
        <v>31.430189994770778</v>
      </c>
      <c r="M136">
        <f t="shared" si="10"/>
        <v>12.238177049610973</v>
      </c>
      <c r="N136">
        <f t="shared" si="13"/>
        <v>6099.8500884435425</v>
      </c>
      <c r="O136">
        <f t="shared" si="14"/>
        <v>3817.6230721539177</v>
      </c>
      <c r="P136">
        <f t="shared" si="11"/>
        <v>381762.30721539177</v>
      </c>
      <c r="Q136">
        <f t="shared" si="12"/>
        <v>311762.30721539177</v>
      </c>
    </row>
    <row r="137" spans="2:17" x14ac:dyDescent="0.25">
      <c r="B137" s="103">
        <f>B136+'ZZ(3)'!$C$212</f>
        <v>44929</v>
      </c>
      <c r="C137">
        <v>11.260092907394581</v>
      </c>
      <c r="D137">
        <v>31.600063496094986</v>
      </c>
      <c r="E137">
        <v>30.095550629629795</v>
      </c>
      <c r="F137">
        <v>38.508275493860111</v>
      </c>
      <c r="H137" s="140">
        <f>B174+'ZZ(3)'!$C$212</f>
        <v>44967</v>
      </c>
      <c r="I137">
        <v>7.2313846182448502</v>
      </c>
      <c r="J137">
        <v>27.779480881942501</v>
      </c>
      <c r="K137">
        <v>19.327771421654365</v>
      </c>
      <c r="L137">
        <v>31.274824386436556</v>
      </c>
      <c r="M137">
        <f t="shared" si="10"/>
        <v>12.096386803409516</v>
      </c>
      <c r="N137">
        <f t="shared" si="13"/>
        <v>6119.1778598651972</v>
      </c>
      <c r="O137">
        <f t="shared" si="14"/>
        <v>3829.7194589573273</v>
      </c>
      <c r="P137">
        <f t="shared" si="11"/>
        <v>382971.94589573273</v>
      </c>
      <c r="Q137">
        <f t="shared" si="12"/>
        <v>312971.94589573273</v>
      </c>
    </row>
    <row r="138" spans="2:17" x14ac:dyDescent="0.25">
      <c r="B138" s="103">
        <f>B137+'ZZ(3)'!$C$212</f>
        <v>44930</v>
      </c>
      <c r="C138">
        <v>11.129634642318125</v>
      </c>
      <c r="D138">
        <v>31.486106541819559</v>
      </c>
      <c r="E138">
        <v>29.746866710771211</v>
      </c>
      <c r="F138">
        <v>38.275313097007</v>
      </c>
      <c r="H138" s="140">
        <f>B175+'ZZ(3)'!$C$212</f>
        <v>44968</v>
      </c>
      <c r="I138">
        <v>7.1476025483138592</v>
      </c>
      <c r="J138">
        <v>27.69137547295793</v>
      </c>
      <c r="K138">
        <v>19.103841872564466</v>
      </c>
      <c r="L138">
        <v>31.120987228167063</v>
      </c>
      <c r="M138">
        <f t="shared" si="10"/>
        <v>11.956239324250607</v>
      </c>
      <c r="N138">
        <f t="shared" si="13"/>
        <v>6138.281701737762</v>
      </c>
      <c r="O138">
        <f t="shared" si="14"/>
        <v>3841.6756982815778</v>
      </c>
      <c r="P138">
        <f t="shared" si="11"/>
        <v>384167.56982815778</v>
      </c>
      <c r="Q138">
        <f t="shared" si="12"/>
        <v>314167.56982815778</v>
      </c>
    </row>
    <row r="139" spans="2:17" x14ac:dyDescent="0.25">
      <c r="B139" s="103">
        <f>B138+'ZZ(3)'!$C$212</f>
        <v>44931</v>
      </c>
      <c r="C139">
        <v>11.000687853129728</v>
      </c>
      <c r="D139">
        <v>31.372968543150726</v>
      </c>
      <c r="E139">
        <v>29.402222607524141</v>
      </c>
      <c r="F139">
        <v>38.045152442240735</v>
      </c>
      <c r="H139" s="140">
        <f>B176+'ZZ(3)'!$C$212</f>
        <v>44969</v>
      </c>
      <c r="I139">
        <v>7.0647911687295295</v>
      </c>
      <c r="J139">
        <v>27.603827167341503</v>
      </c>
      <c r="K139">
        <v>18.882506747935697</v>
      </c>
      <c r="L139">
        <v>30.968656075568912</v>
      </c>
      <c r="M139">
        <f t="shared" si="10"/>
        <v>11.817715579206167</v>
      </c>
      <c r="N139">
        <f t="shared" si="13"/>
        <v>6157.1642084856976</v>
      </c>
      <c r="O139">
        <f t="shared" si="14"/>
        <v>3853.4934138607841</v>
      </c>
      <c r="P139">
        <f t="shared" si="11"/>
        <v>385349.34138607839</v>
      </c>
      <c r="Q139">
        <f t="shared" si="12"/>
        <v>315349.34138607839</v>
      </c>
    </row>
    <row r="140" spans="2:17" x14ac:dyDescent="0.25">
      <c r="B140" s="103">
        <f>B139+'ZZ(3)'!$C$212</f>
        <v>44932</v>
      </c>
      <c r="C140">
        <v>10.873235028026972</v>
      </c>
      <c r="D140">
        <v>31.260640703517584</v>
      </c>
      <c r="E140">
        <v>29.061571515005149</v>
      </c>
      <c r="F140">
        <v>37.817743288590599</v>
      </c>
      <c r="H140" s="140">
        <f>B177+'ZZ(3)'!$C$212</f>
        <v>44970</v>
      </c>
      <c r="I140">
        <v>6.9829392331744851</v>
      </c>
      <c r="J140">
        <v>27.51683069777728</v>
      </c>
      <c r="K140">
        <v>18.663735989036152</v>
      </c>
      <c r="L140">
        <v>30.817808921551869</v>
      </c>
      <c r="M140">
        <f t="shared" si="10"/>
        <v>11.680796755861667</v>
      </c>
      <c r="N140">
        <f t="shared" si="13"/>
        <v>6175.8279444747341</v>
      </c>
      <c r="O140">
        <f t="shared" si="14"/>
        <v>3865.1742106166457</v>
      </c>
      <c r="P140">
        <f t="shared" si="11"/>
        <v>386517.42106166459</v>
      </c>
      <c r="Q140">
        <f t="shared" si="12"/>
        <v>316517.42106166459</v>
      </c>
    </row>
    <row r="141" spans="2:17" x14ac:dyDescent="0.25">
      <c r="B141" s="103">
        <f>B140+'ZZ(3)'!$C$212</f>
        <v>44933</v>
      </c>
      <c r="C141">
        <v>10.747258858097378</v>
      </c>
      <c r="D141">
        <v>31.149114351880822</v>
      </c>
      <c r="E141">
        <v>28.724867170607329</v>
      </c>
      <c r="F141">
        <v>37.593036589179611</v>
      </c>
      <c r="H141" s="140">
        <f>B178+'ZZ(3)'!$C$212</f>
        <v>44971</v>
      </c>
      <c r="I141">
        <v>6.9020356256300026</v>
      </c>
      <c r="J141">
        <v>27.430380863142805</v>
      </c>
      <c r="K141">
        <v>18.447499885391245</v>
      </c>
      <c r="L141">
        <v>30.668424185730078</v>
      </c>
      <c r="M141">
        <f t="shared" si="10"/>
        <v>11.545464259761243</v>
      </c>
      <c r="N141">
        <f t="shared" si="13"/>
        <v>6194.2754443601252</v>
      </c>
      <c r="O141">
        <f t="shared" si="14"/>
        <v>3876.7196748764068</v>
      </c>
      <c r="P141">
        <f t="shared" si="11"/>
        <v>387671.96748764068</v>
      </c>
      <c r="Q141">
        <f t="shared" si="12"/>
        <v>317671.96748764068</v>
      </c>
    </row>
    <row r="142" spans="2:17" x14ac:dyDescent="0.25">
      <c r="B142" s="103">
        <f>B141+'ZZ(3)'!$C$212</f>
        <v>44934</v>
      </c>
      <c r="C142">
        <v>10.622742234967724</v>
      </c>
      <c r="D142">
        <v>31.038380940501433</v>
      </c>
      <c r="E142">
        <v>28.392063847717502</v>
      </c>
      <c r="F142">
        <v>37.370984455958549</v>
      </c>
      <c r="H142" s="140">
        <f>B179+'ZZ(3)'!$C$212</f>
        <v>44972</v>
      </c>
      <c r="I142">
        <v>6.8220693588664076</v>
      </c>
      <c r="J142">
        <v>27.344472527472522</v>
      </c>
      <c r="K142">
        <v>18.233769070748878</v>
      </c>
      <c r="L142">
        <v>30.520480704129991</v>
      </c>
      <c r="M142">
        <f t="shared" si="10"/>
        <v>11.41169971188247</v>
      </c>
      <c r="N142">
        <f t="shared" si="13"/>
        <v>6212.5092134308743</v>
      </c>
      <c r="O142">
        <f t="shared" si="14"/>
        <v>3888.1313745882894</v>
      </c>
      <c r="P142">
        <f t="shared" si="11"/>
        <v>388813.13745882892</v>
      </c>
      <c r="Q142">
        <f t="shared" si="12"/>
        <v>318813.13745882892</v>
      </c>
    </row>
    <row r="143" spans="2:17" x14ac:dyDescent="0.25">
      <c r="B143" s="103">
        <f>B142+'ZZ(3)'!$C$212</f>
        <v>44935</v>
      </c>
      <c r="C143">
        <v>10.499668248480619</v>
      </c>
      <c r="D143">
        <v>30.928432042756821</v>
      </c>
      <c r="E143">
        <v>28.063116349506309</v>
      </c>
      <c r="F143">
        <v>37.151540125682494</v>
      </c>
      <c r="H143" s="140">
        <f>B180+'ZZ(3)'!$C$212</f>
        <v>44973</v>
      </c>
      <c r="I143">
        <v>6.7430295729509213</v>
      </c>
      <c r="J143">
        <v>27.259100618940675</v>
      </c>
      <c r="K143">
        <v>18.022514519091271</v>
      </c>
      <c r="L143">
        <v>30.373957719194809</v>
      </c>
      <c r="M143">
        <f t="shared" si="10"/>
        <v>11.27948494614035</v>
      </c>
      <c r="N143">
        <f t="shared" si="13"/>
        <v>6230.5317279499659</v>
      </c>
      <c r="O143">
        <f t="shared" si="14"/>
        <v>3899.4108595344296</v>
      </c>
      <c r="P143">
        <f t="shared" si="11"/>
        <v>389941.08595344296</v>
      </c>
      <c r="Q143">
        <f t="shared" si="12"/>
        <v>319941.08595344296</v>
      </c>
    </row>
    <row r="144" spans="2:17" x14ac:dyDescent="0.25">
      <c r="B144" s="103">
        <f>B143+'ZZ(3)'!$C$212</f>
        <v>44936</v>
      </c>
      <c r="C144">
        <v>10.378020184397988</v>
      </c>
      <c r="D144">
        <v>30.819259351003222</v>
      </c>
      <c r="E144">
        <v>27.737980002790106</v>
      </c>
      <c r="F144">
        <v>36.934657927079066</v>
      </c>
      <c r="H144" s="140">
        <f>B181+'ZZ(3)'!$C$212</f>
        <v>44974</v>
      </c>
      <c r="I144">
        <v>6.664905533772818</v>
      </c>
      <c r="J144">
        <v>27.17426012886316</v>
      </c>
      <c r="K144">
        <v>17.813707540693091</v>
      </c>
      <c r="L144">
        <v>30.228834870075435</v>
      </c>
      <c r="M144">
        <f t="shared" si="10"/>
        <v>11.148802006920274</v>
      </c>
      <c r="N144">
        <f t="shared" si="13"/>
        <v>6248.3454354906589</v>
      </c>
      <c r="O144">
        <f t="shared" si="14"/>
        <v>3910.5596615413497</v>
      </c>
      <c r="P144">
        <f t="shared" si="11"/>
        <v>391055.96615413495</v>
      </c>
      <c r="Q144">
        <f t="shared" si="12"/>
        <v>321055.96615413495</v>
      </c>
    </row>
    <row r="145" spans="2:17" x14ac:dyDescent="0.25">
      <c r="B145" s="103">
        <f>B144+'ZZ(3)'!$C$212</f>
        <v>44937</v>
      </c>
      <c r="C145">
        <v>10.257781522131189</v>
      </c>
      <c r="D145">
        <v>30.71085467448318</v>
      </c>
      <c r="E145">
        <v>27.416610651964152</v>
      </c>
      <c r="F145">
        <v>36.720293249159958</v>
      </c>
      <c r="H145" s="140">
        <f>B182+'ZZ(3)'!$C$212</f>
        <v>44975</v>
      </c>
      <c r="I145">
        <v>6.5876866315856555</v>
      </c>
      <c r="J145">
        <v>27.089946110717975</v>
      </c>
      <c r="K145">
        <v>17.607319778225158</v>
      </c>
      <c r="L145">
        <v>30.085092183198459</v>
      </c>
      <c r="M145">
        <f t="shared" si="10"/>
        <v>11.019633146639503</v>
      </c>
      <c r="N145">
        <f t="shared" si="13"/>
        <v>6265.9527552688842</v>
      </c>
      <c r="O145">
        <f t="shared" si="14"/>
        <v>3921.5792946879892</v>
      </c>
      <c r="P145">
        <f t="shared" si="11"/>
        <v>392157.92946879892</v>
      </c>
      <c r="Q145">
        <f t="shared" si="12"/>
        <v>322157.92946879892</v>
      </c>
    </row>
    <row r="146" spans="2:17" x14ac:dyDescent="0.25">
      <c r="B146" s="103">
        <f>B145+'ZZ(3)'!$C$212</f>
        <v>44938</v>
      </c>
      <c r="C146">
        <v>10.1389359324974</v>
      </c>
      <c r="D146">
        <v>30.603209937277082</v>
      </c>
      <c r="E146">
        <v>27.098964653005911</v>
      </c>
      <c r="F146">
        <v>36.508402510629679</v>
      </c>
      <c r="H146" s="140">
        <f>B183+'ZZ(3)'!$C$212</f>
        <v>44976</v>
      </c>
      <c r="I146">
        <v>6.5113623795664166</v>
      </c>
      <c r="J146">
        <v>27.006153679183846</v>
      </c>
      <c r="K146">
        <v>17.40332320290338</v>
      </c>
      <c r="L146">
        <v>29.942710063101956</v>
      </c>
      <c r="M146">
        <f t="shared" si="10"/>
        <v>10.891960823336962</v>
      </c>
      <c r="N146">
        <f t="shared" si="13"/>
        <v>6283.3560784717874</v>
      </c>
      <c r="O146">
        <f t="shared" si="14"/>
        <v>3932.471255511326</v>
      </c>
      <c r="P146">
        <f t="shared" si="11"/>
        <v>393247.1255511326</v>
      </c>
      <c r="Q146">
        <f t="shared" si="12"/>
        <v>323247.1255511326</v>
      </c>
    </row>
    <row r="147" spans="2:17" x14ac:dyDescent="0.25">
      <c r="B147" s="103">
        <f>B146+'ZZ(3)'!$C$212</f>
        <v>44939</v>
      </c>
      <c r="C147">
        <v>10.021467275502015</v>
      </c>
      <c r="D147">
        <v>30.496317176297563</v>
      </c>
      <c r="E147">
        <v>26.784998867547998</v>
      </c>
      <c r="F147">
        <v>36.298943130347254</v>
      </c>
      <c r="H147" s="140">
        <f>B184+'ZZ(3)'!$C$212</f>
        <v>44977</v>
      </c>
      <c r="I147">
        <v>6.4359224123913243</v>
      </c>
      <c r="J147">
        <v>26.922878009196644</v>
      </c>
      <c r="K147">
        <v>17.201690110682211</v>
      </c>
      <c r="L147">
        <v>29.801669283530284</v>
      </c>
      <c r="M147">
        <f t="shared" si="10"/>
        <v>10.765767698290887</v>
      </c>
      <c r="N147">
        <f t="shared" si="13"/>
        <v>6300.5577685824701</v>
      </c>
      <c r="O147">
        <f t="shared" si="14"/>
        <v>3943.2370232096168</v>
      </c>
      <c r="P147">
        <f t="shared" si="11"/>
        <v>394323.70232096169</v>
      </c>
      <c r="Q147">
        <f t="shared" si="12"/>
        <v>324323.70232096169</v>
      </c>
    </row>
    <row r="148" spans="2:17" x14ac:dyDescent="0.25">
      <c r="B148" s="103">
        <f>B147+'ZZ(3)'!$C$212</f>
        <v>44940</v>
      </c>
      <c r="C148">
        <v>9.9053595981467151</v>
      </c>
      <c r="D148">
        <v>30.390168539325842</v>
      </c>
      <c r="E148">
        <v>26.474670657019608</v>
      </c>
      <c r="F148">
        <v>36.091873498799039</v>
      </c>
      <c r="H148" s="140">
        <f>B185+'ZZ(3)'!$C$212</f>
        <v>44978</v>
      </c>
      <c r="I148">
        <v>6.3613564848281667</v>
      </c>
      <c r="J148">
        <v>26.840114335023188</v>
      </c>
      <c r="K148">
        <v>17.002393118492328</v>
      </c>
      <c r="L148">
        <v>29.661950978779398</v>
      </c>
      <c r="M148">
        <f t="shared" si="10"/>
        <v>10.641036633664161</v>
      </c>
      <c r="N148">
        <f t="shared" si="13"/>
        <v>6317.5601617009625</v>
      </c>
      <c r="O148">
        <f t="shared" si="14"/>
        <v>3953.8780598432809</v>
      </c>
      <c r="P148">
        <f t="shared" si="11"/>
        <v>395387.80598432809</v>
      </c>
      <c r="Q148">
        <f t="shared" si="12"/>
        <v>325387.80598432809</v>
      </c>
    </row>
    <row r="149" spans="2:17" x14ac:dyDescent="0.25">
      <c r="B149" s="103">
        <f>B148+'ZZ(3)'!$C$212</f>
        <v>44941</v>
      </c>
      <c r="C149">
        <v>9.7905971322629757</v>
      </c>
      <c r="D149">
        <v>30.2847562830889</v>
      </c>
      <c r="E149">
        <v>26.16793787685604</v>
      </c>
      <c r="F149">
        <v>35.887152950542344</v>
      </c>
      <c r="H149" s="140">
        <f>B186+'ZZ(3)'!$C$212</f>
        <v>44979</v>
      </c>
      <c r="I149">
        <v>6.2876544703449166</v>
      </c>
      <c r="J149">
        <v>26.757857949352115</v>
      </c>
      <c r="K149">
        <v>16.805405160521776</v>
      </c>
      <c r="L149">
        <v>29.523536635284483</v>
      </c>
      <c r="M149">
        <f t="shared" si="10"/>
        <v>10.517750690176859</v>
      </c>
      <c r="N149">
        <f t="shared" si="13"/>
        <v>6334.3655668614838</v>
      </c>
      <c r="O149">
        <f t="shared" si="14"/>
        <v>3964.3958105334577</v>
      </c>
      <c r="P149">
        <f t="shared" si="11"/>
        <v>396439.58105334576</v>
      </c>
      <c r="Q149">
        <f t="shared" si="12"/>
        <v>326439.58105334576</v>
      </c>
    </row>
    <row r="150" spans="2:17" x14ac:dyDescent="0.25">
      <c r="B150" s="103">
        <f>B149+'ZZ(3)'!$C$212</f>
        <v>44942</v>
      </c>
      <c r="C150">
        <v>9.6771642923706196</v>
      </c>
      <c r="D150">
        <v>30.180072771376587</v>
      </c>
      <c r="E150">
        <v>25.864758870775084</v>
      </c>
      <c r="F150">
        <v>35.684741737581632</v>
      </c>
      <c r="H150" s="140">
        <f>B187+'ZZ(3)'!$C$212</f>
        <v>44980</v>
      </c>
      <c r="I150">
        <v>6.2148063597345029</v>
      </c>
      <c r="J150">
        <v>26.676104202401373</v>
      </c>
      <c r="K150">
        <v>16.610699484540294</v>
      </c>
      <c r="L150">
        <v>29.386408083441978</v>
      </c>
      <c r="M150">
        <f t="shared" si="10"/>
        <v>10.395893124805792</v>
      </c>
      <c r="N150">
        <f t="shared" si="13"/>
        <v>6350.9762663460242</v>
      </c>
      <c r="O150">
        <f t="shared" si="14"/>
        <v>3974.7917036582635</v>
      </c>
      <c r="P150">
        <f t="shared" si="11"/>
        <v>397479.17036582634</v>
      </c>
      <c r="Q150">
        <f t="shared" si="12"/>
        <v>327479.17036582634</v>
      </c>
    </row>
    <row r="151" spans="2:17" x14ac:dyDescent="0.25">
      <c r="B151" s="103">
        <f>B150+'ZZ(3)'!$C$212</f>
        <v>44943</v>
      </c>
      <c r="C151">
        <v>9.565045673561233</v>
      </c>
      <c r="D151">
        <v>30.076110473197552</v>
      </c>
      <c r="E151">
        <v>25.565092465119921</v>
      </c>
      <c r="F151">
        <v>35.484601003640655</v>
      </c>
      <c r="H151" s="140">
        <f>B188+'ZZ(3)'!$C$212</f>
        <v>44981</v>
      </c>
      <c r="I151">
        <v>6.1428022597554861</v>
      </c>
      <c r="J151">
        <v>26.594848501042051</v>
      </c>
      <c r="K151">
        <v>16.418249648266173</v>
      </c>
      <c r="L151">
        <v>29.250547489658526</v>
      </c>
      <c r="M151">
        <f t="shared" si="10"/>
        <v>10.275447388510687</v>
      </c>
      <c r="N151">
        <f t="shared" si="13"/>
        <v>6367.3945159942905</v>
      </c>
      <c r="O151">
        <f t="shared" si="14"/>
        <v>3985.0671510467741</v>
      </c>
      <c r="P151">
        <f t="shared" si="11"/>
        <v>398506.71510467742</v>
      </c>
      <c r="Q151">
        <f t="shared" si="12"/>
        <v>328506.71510467742</v>
      </c>
    </row>
    <row r="152" spans="2:17" x14ac:dyDescent="0.25">
      <c r="B152" s="103">
        <f>B151+'ZZ(3)'!$C$212</f>
        <v>44944</v>
      </c>
      <c r="C152">
        <v>9.4542260494060546</v>
      </c>
      <c r="D152">
        <v>29.972861960973255</v>
      </c>
      <c r="E152">
        <v>25.268897963267417</v>
      </c>
      <c r="F152">
        <v>35.286692759295491</v>
      </c>
      <c r="H152" s="140">
        <f>B189+'ZZ(3)'!$C$212</f>
        <v>44982</v>
      </c>
      <c r="I152">
        <v>6.0716323917884862</v>
      </c>
      <c r="J152">
        <v>26.514086307938197</v>
      </c>
      <c r="K152">
        <v>16.228029515775233</v>
      </c>
      <c r="L152">
        <v>29.115937348619404</v>
      </c>
      <c r="M152">
        <f t="shared" si="10"/>
        <v>10.156397123986746</v>
      </c>
      <c r="N152">
        <f t="shared" si="13"/>
        <v>6383.6225455100657</v>
      </c>
      <c r="O152">
        <f t="shared" si="14"/>
        <v>3995.2235481707608</v>
      </c>
      <c r="P152">
        <f t="shared" si="11"/>
        <v>399522.35481707606</v>
      </c>
      <c r="Q152">
        <f t="shared" si="12"/>
        <v>329522.35481707606</v>
      </c>
    </row>
    <row r="153" spans="2:17" x14ac:dyDescent="0.25">
      <c r="B153" s="103">
        <f>B152+'ZZ(3)'!$C$212</f>
        <v>44945</v>
      </c>
      <c r="C153">
        <v>9.3446903698881556</v>
      </c>
      <c r="D153">
        <v>29.870319908768977</v>
      </c>
      <c r="E153">
        <v>24.976135140101285</v>
      </c>
      <c r="F153">
        <v>35.090979857935189</v>
      </c>
      <c r="H153" s="140">
        <f>B190+'ZZ(3)'!$C$212</f>
        <v>44983</v>
      </c>
      <c r="I153">
        <v>6.0012870905081952</v>
      </c>
      <c r="J153">
        <v>26.433813140702181</v>
      </c>
      <c r="K153">
        <v>16.040013253951386</v>
      </c>
      <c r="L153">
        <v>28.982560475769503</v>
      </c>
      <c r="M153">
        <f t="shared" si="10"/>
        <v>10.03872616344319</v>
      </c>
      <c r="N153">
        <f t="shared" si="13"/>
        <v>6399.6625587640174</v>
      </c>
      <c r="O153">
        <f t="shared" si="14"/>
        <v>4005.262274334204</v>
      </c>
      <c r="P153">
        <f t="shared" si="11"/>
        <v>400526.22743342043</v>
      </c>
      <c r="Q153">
        <f t="shared" si="12"/>
        <v>330526.22743342043</v>
      </c>
    </row>
    <row r="154" spans="2:17" x14ac:dyDescent="0.25">
      <c r="B154" s="103">
        <f>B153+'ZZ(3)'!$C$212</f>
        <v>44946</v>
      </c>
      <c r="C154">
        <v>9.2364237593585319</v>
      </c>
      <c r="D154">
        <v>29.768477090561067</v>
      </c>
      <c r="E154">
        <v>24.686764236549241</v>
      </c>
      <c r="F154">
        <v>34.897425972517901</v>
      </c>
      <c r="H154" s="140">
        <f>B191+'ZZ(3)'!$C$212</f>
        <v>44984</v>
      </c>
      <c r="I154">
        <v>5.9317568025707601</v>
      </c>
      <c r="J154">
        <v>26.354024571065448</v>
      </c>
      <c r="K154">
        <v>15.854175328978352</v>
      </c>
      <c r="L154">
        <v>28.850399999999997</v>
      </c>
      <c r="M154">
        <f t="shared" si="10"/>
        <v>9.9224185264075917</v>
      </c>
      <c r="N154">
        <f t="shared" si="13"/>
        <v>6415.5167340929956</v>
      </c>
      <c r="O154">
        <f t="shared" si="14"/>
        <v>4015.1846928606114</v>
      </c>
      <c r="P154">
        <f t="shared" si="11"/>
        <v>401518.46928606112</v>
      </c>
      <c r="Q154">
        <f t="shared" si="12"/>
        <v>331518.46928606112</v>
      </c>
    </row>
    <row r="155" spans="2:17" x14ac:dyDescent="0.25">
      <c r="B155" s="103">
        <f>B154+'ZZ(3)'!$C$212</f>
        <v>44947</v>
      </c>
      <c r="C155">
        <v>9.1294115145159065</v>
      </c>
      <c r="D155">
        <v>29.667326378539492</v>
      </c>
      <c r="E155">
        <v>24.400745954183499</v>
      </c>
      <c r="F155">
        <v>34.705995573092096</v>
      </c>
      <c r="H155" s="140">
        <f>B192+'ZZ(3)'!$C$212</f>
        <v>44985</v>
      </c>
      <c r="I155">
        <v>5.8630320853163731</v>
      </c>
      <c r="J155">
        <v>26.274716224064193</v>
      </c>
      <c r="K155">
        <v>15.670490502871971</v>
      </c>
      <c r="L155">
        <v>28.719439356534203</v>
      </c>
      <c r="M155">
        <f t="shared" si="10"/>
        <v>9.8074584175555977</v>
      </c>
      <c r="N155">
        <f t="shared" si="13"/>
        <v>6431.1872245958675</v>
      </c>
      <c r="O155">
        <f t="shared" si="14"/>
        <v>4024.9921512781671</v>
      </c>
      <c r="P155">
        <f t="shared" si="11"/>
        <v>402499.21512781671</v>
      </c>
      <c r="Q155">
        <f t="shared" si="12"/>
        <v>332499.21512781671</v>
      </c>
    </row>
    <row r="156" spans="2:17" x14ac:dyDescent="0.25">
      <c r="B156" s="103">
        <f>B155+'ZZ(3)'!$C$212</f>
        <v>44948</v>
      </c>
      <c r="C156">
        <v>9.0236391024099092</v>
      </c>
      <c r="D156">
        <v>29.566860741444867</v>
      </c>
      <c r="E156">
        <v>24.118041449883755</v>
      </c>
      <c r="F156">
        <v>34.516653905053595</v>
      </c>
      <c r="H156" s="140">
        <f>B193+'ZZ(3)'!$C$212</f>
        <v>44986</v>
      </c>
      <c r="I156">
        <v>5.795103605486899</v>
      </c>
      <c r="J156">
        <v>26.195883777239704</v>
      </c>
      <c r="K156">
        <v>15.488933830052764</v>
      </c>
      <c r="L156">
        <v>28.589662280006337</v>
      </c>
      <c r="M156">
        <f t="shared" si="10"/>
        <v>9.6938302245658647</v>
      </c>
      <c r="N156">
        <f t="shared" si="13"/>
        <v>6446.6761584259202</v>
      </c>
      <c r="O156">
        <f t="shared" si="14"/>
        <v>4034.6859815027328</v>
      </c>
      <c r="P156">
        <f t="shared" si="11"/>
        <v>403468.59815027326</v>
      </c>
      <c r="Q156">
        <f t="shared" si="12"/>
        <v>333468.59815027326</v>
      </c>
    </row>
    <row r="157" spans="2:17" x14ac:dyDescent="0.25">
      <c r="B157" s="103">
        <f>B156+'ZZ(3)'!$C$212</f>
        <v>44949</v>
      </c>
      <c r="C157">
        <v>8.9190921584674321</v>
      </c>
      <c r="D157">
        <v>29.46707324293919</v>
      </c>
      <c r="E157">
        <v>23.838612330562054</v>
      </c>
      <c r="F157">
        <v>34.329366968110421</v>
      </c>
      <c r="H157" s="140">
        <f>B194+'ZZ(3)'!$C$212</f>
        <v>44987</v>
      </c>
      <c r="I157">
        <v>5.7279621379583627</v>
      </c>
      <c r="J157">
        <v>26.117522959853051</v>
      </c>
      <c r="K157">
        <v>15.309480653958126</v>
      </c>
      <c r="L157">
        <v>28.461052797727088</v>
      </c>
      <c r="M157">
        <f t="shared" si="10"/>
        <v>9.5815185159997629</v>
      </c>
      <c r="N157">
        <f t="shared" si="13"/>
        <v>6461.9856390798786</v>
      </c>
      <c r="O157">
        <f t="shared" si="14"/>
        <v>4044.2675000187328</v>
      </c>
      <c r="P157">
        <f t="shared" si="11"/>
        <v>404426.7500018733</v>
      </c>
      <c r="Q157">
        <f t="shared" si="12"/>
        <v>334426.7500018733</v>
      </c>
    </row>
    <row r="158" spans="2:17" x14ac:dyDescent="0.25">
      <c r="B158" s="103">
        <f>B157+'ZZ(3)'!$C$212</f>
        <v>44950</v>
      </c>
      <c r="C158">
        <v>8.8157564845418186</v>
      </c>
      <c r="D158">
        <v>29.367957040009443</v>
      </c>
      <c r="E158">
        <v>23.562420647948755</v>
      </c>
      <c r="F158">
        <v>34.144101495928794</v>
      </c>
      <c r="H158" s="140">
        <f>B195+'ZZ(3)'!$C$212</f>
        <v>44988</v>
      </c>
      <c r="I158">
        <v>5.6615985644881164</v>
      </c>
      <c r="J158">
        <v>26.039629552113851</v>
      </c>
      <c r="K158">
        <v>15.132106603693824</v>
      </c>
      <c r="L158">
        <v>28.333595223130104</v>
      </c>
      <c r="M158">
        <f t="shared" si="10"/>
        <v>9.4705080392057077</v>
      </c>
      <c r="N158">
        <f t="shared" si="13"/>
        <v>6477.1177456835721</v>
      </c>
      <c r="O158">
        <f t="shared" si="14"/>
        <v>4053.7380080579387</v>
      </c>
      <c r="P158">
        <f t="shared" si="11"/>
        <v>405373.80080579384</v>
      </c>
      <c r="Q158">
        <f t="shared" si="12"/>
        <v>335373.80080579384</v>
      </c>
    </row>
    <row r="159" spans="2:17" x14ac:dyDescent="0.25">
      <c r="B159" s="103">
        <f>B158+'ZZ(3)'!$C$212</f>
        <v>44951</v>
      </c>
      <c r="C159">
        <v>8.7136180469846511</v>
      </c>
      <c r="D159">
        <v>29.269505381403281</v>
      </c>
      <c r="E159">
        <v>23.289428893438956</v>
      </c>
      <c r="F159">
        <v>33.960824936434683</v>
      </c>
      <c r="H159" s="140">
        <f>B196+'ZZ(3)'!$C$212</f>
        <v>44989</v>
      </c>
      <c r="I159">
        <v>5.5960038724765262</v>
      </c>
      <c r="J159">
        <v>25.96219938442276</v>
      </c>
      <c r="K159">
        <v>14.956787590724272</v>
      </c>
      <c r="L159">
        <v>28.207274149393815</v>
      </c>
      <c r="M159">
        <f t="shared" si="10"/>
        <v>9.3607837182477454</v>
      </c>
      <c r="N159">
        <f t="shared" si="13"/>
        <v>6492.0745332742963</v>
      </c>
      <c r="O159">
        <f t="shared" si="14"/>
        <v>4063.0987917761863</v>
      </c>
      <c r="P159">
        <f t="shared" si="11"/>
        <v>406309.87917761866</v>
      </c>
      <c r="Q159">
        <f t="shared" si="12"/>
        <v>336309.87917761866</v>
      </c>
    </row>
    <row r="160" spans="2:17" x14ac:dyDescent="0.25">
      <c r="B160" s="103">
        <f>B159+'ZZ(3)'!$C$212</f>
        <v>44952</v>
      </c>
      <c r="C160">
        <v>8.6126629747399122</v>
      </c>
      <c r="D160">
        <v>29.171711606096128</v>
      </c>
      <c r="E160">
        <v>23.019599992998518</v>
      </c>
      <c r="F160">
        <v>33.77950543274634</v>
      </c>
      <c r="H160" s="140">
        <f>B197+'ZZ(3)'!$C$212</f>
        <v>44990</v>
      </c>
      <c r="I160">
        <v>5.5311691537429901</v>
      </c>
      <c r="J160">
        <v>25.885228336627481</v>
      </c>
      <c r="K160">
        <v>14.783499805601158</v>
      </c>
      <c r="L160">
        <v>28.082074443233136</v>
      </c>
      <c r="M160">
        <f t="shared" si="10"/>
        <v>9.2523306518581681</v>
      </c>
      <c r="N160">
        <f t="shared" si="13"/>
        <v>6506.8580330798977</v>
      </c>
      <c r="O160">
        <f t="shared" si="14"/>
        <v>4072.3511224280446</v>
      </c>
      <c r="P160">
        <f t="shared" si="11"/>
        <v>407235.11224280449</v>
      </c>
      <c r="Q160">
        <f t="shared" si="12"/>
        <v>337235.11224280449</v>
      </c>
    </row>
    <row r="161" spans="2:17" x14ac:dyDescent="0.25">
      <c r="B161" s="103">
        <f>B160+'ZZ(3)'!$C$212</f>
        <v>44953</v>
      </c>
      <c r="C161">
        <v>8.5128775574601896</v>
      </c>
      <c r="D161">
        <v>29.07456914178886</v>
      </c>
      <c r="E161">
        <v>22.752897302129213</v>
      </c>
      <c r="F161">
        <v>33.60011180471443</v>
      </c>
      <c r="H161" s="140">
        <f>B198+'ZZ(3)'!$C$212</f>
        <v>44991</v>
      </c>
      <c r="I161">
        <v>5.4670856033161694</v>
      </c>
      <c r="J161">
        <v>25.808712337291912</v>
      </c>
      <c r="K161">
        <v>14.612219714729946</v>
      </c>
      <c r="L161">
        <v>27.957981238855723</v>
      </c>
      <c r="M161">
        <f t="shared" si="10"/>
        <v>9.1451341114137765</v>
      </c>
      <c r="N161">
        <f t="shared" si="13"/>
        <v>6521.4702527946274</v>
      </c>
      <c r="O161">
        <f t="shared" si="14"/>
        <v>4081.4962565394585</v>
      </c>
      <c r="P161">
        <f t="shared" si="11"/>
        <v>408149.62565394584</v>
      </c>
      <c r="Q161">
        <f t="shared" si="12"/>
        <v>338149.62565394584</v>
      </c>
    </row>
    <row r="162" spans="2:17" x14ac:dyDescent="0.25">
      <c r="B162" s="103">
        <f>B161+'ZZ(3)'!$C$212</f>
        <v>44954</v>
      </c>
      <c r="C162">
        <v>8.4142482436447441</v>
      </c>
      <c r="D162">
        <v>28.978071503435423</v>
      </c>
      <c r="E162">
        <v>22.489284600892155</v>
      </c>
      <c r="F162">
        <v>33.422613531047261</v>
      </c>
      <c r="H162" s="140">
        <f>B199+'ZZ(3)'!$C$212</f>
        <v>44992</v>
      </c>
      <c r="I162">
        <v>5.4037445182382022</v>
      </c>
      <c r="J162">
        <v>25.73264736297828</v>
      </c>
      <c r="K162">
        <v>14.442924057173892</v>
      </c>
      <c r="L162">
        <v>27.8349799320778</v>
      </c>
      <c r="M162">
        <f t="shared" si="10"/>
        <v>9.0391795389356897</v>
      </c>
      <c r="N162">
        <f t="shared" si="13"/>
        <v>6535.9131768518009</v>
      </c>
      <c r="O162">
        <f t="shared" si="14"/>
        <v>4090.535436078394</v>
      </c>
      <c r="P162">
        <f t="shared" si="11"/>
        <v>409053.54360783938</v>
      </c>
      <c r="Q162">
        <f t="shared" si="12"/>
        <v>339053.54360783938</v>
      </c>
    </row>
    <row r="163" spans="2:17" x14ac:dyDescent="0.25">
      <c r="B163" s="103">
        <f>B162+'ZZ(3)'!$C$212</f>
        <v>44955</v>
      </c>
      <c r="C163">
        <v>8.3167616387990915</v>
      </c>
      <c r="D163">
        <v>28.882212291799654</v>
      </c>
      <c r="E163">
        <v>22.22872608898891</v>
      </c>
      <c r="F163">
        <v>33.246980731999628</v>
      </c>
      <c r="H163" s="140">
        <f>B200+'ZZ(3)'!$C$212</f>
        <v>44993</v>
      </c>
      <c r="I163">
        <v>5.3411372963827963</v>
      </c>
      <c r="J163">
        <v>25.657029437541887</v>
      </c>
      <c r="K163">
        <v>14.275589841495037</v>
      </c>
      <c r="L163">
        <v>27.71305617459463</v>
      </c>
      <c r="M163">
        <f t="shared" si="10"/>
        <v>8.9344525451122401</v>
      </c>
      <c r="N163">
        <f t="shared" si="13"/>
        <v>6550.1887666932962</v>
      </c>
      <c r="O163">
        <f t="shared" si="14"/>
        <v>4099.4698886235064</v>
      </c>
      <c r="P163">
        <f t="shared" si="11"/>
        <v>409946.98886235064</v>
      </c>
      <c r="Q163">
        <f t="shared" si="12"/>
        <v>339946.98886235064</v>
      </c>
    </row>
    <row r="164" spans="2:17" x14ac:dyDescent="0.25">
      <c r="B164" s="103">
        <f>B163+'ZZ(3)'!$C$212</f>
        <v>44956</v>
      </c>
      <c r="C164">
        <v>8.2204045036159865</v>
      </c>
      <c r="D164">
        <v>28.786985192040714</v>
      </c>
      <c r="E164">
        <v>21.971186380899574</v>
      </c>
      <c r="F164">
        <v>33.073184152604547</v>
      </c>
      <c r="H164" s="140">
        <f>B201+'ZZ(3)'!$C$212</f>
        <v>44994</v>
      </c>
      <c r="I164">
        <v>5.2792554352869914</v>
      </c>
      <c r="J164">
        <v>25.581854631438265</v>
      </c>
      <c r="K164">
        <v>14.110194342631841</v>
      </c>
      <c r="L164">
        <v>27.592195868400914</v>
      </c>
      <c r="M164">
        <f t="shared" si="10"/>
        <v>8.8309389073448497</v>
      </c>
      <c r="N164">
        <f t="shared" si="13"/>
        <v>6564.2989610359282</v>
      </c>
      <c r="O164">
        <f t="shared" si="14"/>
        <v>4108.3008275308512</v>
      </c>
      <c r="P164">
        <f t="shared" si="11"/>
        <v>410830.08275308512</v>
      </c>
      <c r="Q164">
        <f t="shared" si="12"/>
        <v>340830.08275308512</v>
      </c>
    </row>
    <row r="165" spans="2:17" x14ac:dyDescent="0.25">
      <c r="B165" s="103">
        <f>B164+'ZZ(3)'!$C$212</f>
        <v>44957</v>
      </c>
      <c r="C165">
        <v>8.1251637521774125</v>
      </c>
      <c r="D165">
        <v>28.692383972326311</v>
      </c>
      <c r="E165">
        <v>21.716630501077194</v>
      </c>
      <c r="F165">
        <v>32.901195146428243</v>
      </c>
      <c r="H165" s="140">
        <f>B202+'ZZ(3)'!$C$212</f>
        <v>44995</v>
      </c>
      <c r="I165">
        <v>5.218090530996486</v>
      </c>
      <c r="J165">
        <v>25.507119061042488</v>
      </c>
      <c r="K165">
        <v>13.946715098812946</v>
      </c>
      <c r="L165">
        <v>27.472385160356513</v>
      </c>
      <c r="M165">
        <f t="shared" si="10"/>
        <v>8.7286245678164605</v>
      </c>
      <c r="N165">
        <f t="shared" si="13"/>
        <v>6578.2456761347412</v>
      </c>
      <c r="O165">
        <f t="shared" si="14"/>
        <v>4117.0294520986672</v>
      </c>
      <c r="P165">
        <f t="shared" si="11"/>
        <v>411702.94520986674</v>
      </c>
      <c r="Q165">
        <f t="shared" si="12"/>
        <v>341702.94520986674</v>
      </c>
    </row>
    <row r="166" spans="2:17" x14ac:dyDescent="0.25">
      <c r="B166" s="103">
        <f>B165+'ZZ(3)'!$C$212</f>
        <v>44958</v>
      </c>
      <c r="C166">
        <v>8.0310264501774427</v>
      </c>
      <c r="D166">
        <v>28.598402482473272</v>
      </c>
      <c r="E166">
        <v>21.465023879197862</v>
      </c>
      <c r="F166">
        <v>32.730985659829365</v>
      </c>
      <c r="H166" s="140">
        <f>B203+'ZZ(3)'!$C$212</f>
        <v>44996</v>
      </c>
      <c r="I166">
        <v>5.1576342769243162</v>
      </c>
      <c r="J166">
        <v>25.432818887980371</v>
      </c>
      <c r="K166">
        <v>13.785129908506757</v>
      </c>
      <c r="L166">
        <v>27.353610436893202</v>
      </c>
      <c r="M166">
        <f t="shared" si="10"/>
        <v>8.6274956315824411</v>
      </c>
      <c r="N166">
        <f t="shared" si="13"/>
        <v>6592.030806043248</v>
      </c>
      <c r="O166">
        <f t="shared" si="14"/>
        <v>4125.6569477302501</v>
      </c>
      <c r="P166">
        <f t="shared" si="11"/>
        <v>412565.694773025</v>
      </c>
      <c r="Q166">
        <f t="shared" si="12"/>
        <v>342565.694773025</v>
      </c>
    </row>
    <row r="167" spans="2:17" x14ac:dyDescent="0.25">
      <c r="B167" s="103">
        <f>B166+'ZZ(3)'!$C$212</f>
        <v>44959</v>
      </c>
      <c r="C167">
        <v>7.9379798131656614</v>
      </c>
      <c r="D167">
        <v>28.505034652614693</v>
      </c>
      <c r="E167">
        <v>21.216332345465865</v>
      </c>
      <c r="F167">
        <v>32.56252821670428</v>
      </c>
      <c r="H167" s="140">
        <f>B204+'ZZ(3)'!$C$212</f>
        <v>44997</v>
      </c>
      <c r="I167">
        <v>5.0978784627227745</v>
      </c>
      <c r="J167">
        <v>25.358950318471333</v>
      </c>
      <c r="K167">
        <v>13.625416827406308</v>
      </c>
      <c r="L167">
        <v>27.235858318858089</v>
      </c>
      <c r="M167">
        <f t="shared" si="10"/>
        <v>8.527538364683533</v>
      </c>
      <c r="N167">
        <f t="shared" si="13"/>
        <v>6605.6562228706543</v>
      </c>
      <c r="O167">
        <f t="shared" si="14"/>
        <v>4134.1844860949332</v>
      </c>
      <c r="P167">
        <f t="shared" si="11"/>
        <v>413418.44860949332</v>
      </c>
      <c r="Q167">
        <f t="shared" si="12"/>
        <v>343418.44860949332</v>
      </c>
    </row>
    <row r="168" spans="2:17" x14ac:dyDescent="0.25">
      <c r="B168" s="103">
        <f>B167+'ZZ(3)'!$C$212</f>
        <v>44960</v>
      </c>
      <c r="C168">
        <v>7.8460112048109778</v>
      </c>
      <c r="D168">
        <v>28.412274491893122</v>
      </c>
      <c r="E168">
        <v>20.970522125973154</v>
      </c>
      <c r="F168">
        <v>32.395795903701035</v>
      </c>
      <c r="H168" s="140">
        <f>B205+'ZZ(3)'!$C$212</f>
        <v>44998</v>
      </c>
      <c r="I168">
        <v>5.0388149731683765</v>
      </c>
      <c r="J168">
        <v>25.285509602682652</v>
      </c>
      <c r="K168">
        <v>13.467554165449085</v>
      </c>
      <c r="L168">
        <v>27.119115656489694</v>
      </c>
      <c r="M168">
        <f t="shared" si="10"/>
        <v>8.4287391922807089</v>
      </c>
      <c r="N168">
        <f t="shared" si="13"/>
        <v>6619.1237770361031</v>
      </c>
      <c r="O168">
        <f t="shared" si="14"/>
        <v>4142.6132252872139</v>
      </c>
      <c r="P168">
        <f t="shared" si="11"/>
        <v>414261.32252872142</v>
      </c>
      <c r="Q168">
        <f t="shared" si="12"/>
        <v>344261.32252872142</v>
      </c>
    </row>
    <row r="169" spans="2:17" x14ac:dyDescent="0.25">
      <c r="B169" s="103">
        <f>B168+'ZZ(3)'!$C$212</f>
        <v>44961</v>
      </c>
      <c r="C169">
        <v>7.7551081351855151</v>
      </c>
      <c r="D169">
        <v>28.320116087179191</v>
      </c>
      <c r="E169">
        <v>20.727559838112704</v>
      </c>
      <c r="F169">
        <v>32.23076235588524</v>
      </c>
      <c r="H169" s="140">
        <f>B206+'ZZ(3)'!$C$212</f>
        <v>44999</v>
      </c>
      <c r="I169">
        <v>4.9804357870597862</v>
      </c>
      <c r="J169">
        <v>25.212493034094937</v>
      </c>
      <c r="K169">
        <v>13.311520483871393</v>
      </c>
      <c r="L169">
        <v>27.003369524522647</v>
      </c>
      <c r="M169">
        <f t="shared" si="10"/>
        <v>8.3310846968116063</v>
      </c>
      <c r="N169">
        <f t="shared" si="13"/>
        <v>6632.4352975199745</v>
      </c>
      <c r="O169">
        <f t="shared" si="14"/>
        <v>4150.9443099840255</v>
      </c>
      <c r="P169">
        <f t="shared" si="11"/>
        <v>415094.43099840253</v>
      </c>
      <c r="Q169">
        <f t="shared" si="12"/>
        <v>345094.43099840253</v>
      </c>
    </row>
    <row r="170" spans="2:17" x14ac:dyDescent="0.25">
      <c r="B170" s="103">
        <f>B169+'ZZ(3)'!$C$212</f>
        <v>44962</v>
      </c>
      <c r="C170">
        <v>7.6652582590684037</v>
      </c>
      <c r="D170">
        <v>28.228553601815086</v>
      </c>
      <c r="E170">
        <v>20.487412486044871</v>
      </c>
      <c r="F170">
        <v>32.067401742841895</v>
      </c>
      <c r="H170" s="140">
        <f>B207+'ZZ(3)'!$C$212</f>
        <v>45000</v>
      </c>
      <c r="I170">
        <v>4.9227329761284642</v>
      </c>
      <c r="J170">
        <v>25.139896948878555</v>
      </c>
      <c r="K170">
        <v>13.157294592296809</v>
      </c>
      <c r="L170">
        <v>26.888607217417235</v>
      </c>
      <c r="M170">
        <f t="shared" si="10"/>
        <v>8.2345616161683459</v>
      </c>
      <c r="N170">
        <f t="shared" si="13"/>
        <v>6645.5925921122716</v>
      </c>
      <c r="O170">
        <f t="shared" si="14"/>
        <v>4159.1788716001938</v>
      </c>
      <c r="P170">
        <f t="shared" si="11"/>
        <v>415917.88716001937</v>
      </c>
      <c r="Q170">
        <f t="shared" si="12"/>
        <v>345917.88716001937</v>
      </c>
    </row>
    <row r="171" spans="2:17" x14ac:dyDescent="0.25">
      <c r="B171" s="103">
        <f>B170+'ZZ(3)'!$C$212</f>
        <v>44963</v>
      </c>
      <c r="C171">
        <v>7.5764493742692087</v>
      </c>
      <c r="D171">
        <v>28.137581274382313</v>
      </c>
      <c r="E171">
        <v>20.2500474562164</v>
      </c>
      <c r="F171">
        <v>31.905688755197733</v>
      </c>
      <c r="H171" s="140">
        <f>B208+'ZZ(3)'!$C$212</f>
        <v>45001</v>
      </c>
      <c r="I171">
        <v>4.8656987039619706</v>
      </c>
      <c r="J171">
        <v>25.067717725280808</v>
      </c>
      <c r="K171">
        <v>13.004855545858426</v>
      </c>
      <c r="L171">
        <v>26.77481624471007</v>
      </c>
      <c r="M171">
        <f t="shared" si="10"/>
        <v>8.1391568418964546</v>
      </c>
      <c r="N171">
        <f t="shared" si="13"/>
        <v>6658.5974476581305</v>
      </c>
      <c r="O171">
        <f t="shared" si="14"/>
        <v>4167.3180284420905</v>
      </c>
      <c r="P171">
        <f t="shared" si="11"/>
        <v>416731.80284420907</v>
      </c>
      <c r="Q171">
        <f t="shared" si="12"/>
        <v>346731.80284420907</v>
      </c>
    </row>
    <row r="172" spans="2:17" x14ac:dyDescent="0.25">
      <c r="B172" s="103">
        <f>B171+'ZZ(3)'!$C$212</f>
        <v>44964</v>
      </c>
      <c r="C172">
        <v>7.4886694199708161</v>
      </c>
      <c r="D172">
        <v>28.047193417493236</v>
      </c>
      <c r="E172">
        <v>20.015432512931255</v>
      </c>
      <c r="F172">
        <v>31.745598591549292</v>
      </c>
      <c r="H172" s="140">
        <f>B209+'ZZ(3)'!$C$212</f>
        <v>45002</v>
      </c>
      <c r="I172">
        <v>4.8093252249397169</v>
      </c>
      <c r="J172">
        <v>24.9959517830236</v>
      </c>
      <c r="K172">
        <v>12.854182642354367</v>
      </c>
      <c r="L172">
        <v>26.661984326482326</v>
      </c>
      <c r="M172">
        <f t="shared" si="10"/>
        <v>8.0448574174146508</v>
      </c>
      <c r="N172">
        <f t="shared" si="13"/>
        <v>6671.4516303004848</v>
      </c>
      <c r="O172">
        <f t="shared" si="14"/>
        <v>4175.3628858595048</v>
      </c>
      <c r="P172">
        <f t="shared" si="11"/>
        <v>417536.2885859505</v>
      </c>
      <c r="Q172">
        <f t="shared" si="12"/>
        <v>347536.2885859505</v>
      </c>
    </row>
    <row r="173" spans="2:17" x14ac:dyDescent="0.25">
      <c r="B173" s="103">
        <f>B172+'ZZ(3)'!$C$212</f>
        <v>44965</v>
      </c>
      <c r="C173">
        <v>7.4019064750914785</v>
      </c>
      <c r="D173">
        <v>27.957384416605809</v>
      </c>
      <c r="E173">
        <v>19.783535793972828</v>
      </c>
      <c r="F173">
        <v>31.587106945782601</v>
      </c>
      <c r="H173" s="140">
        <f>B210+'ZZ(3)'!$C$212</f>
        <v>45003</v>
      </c>
      <c r="I173">
        <v>4.7536048831810769</v>
      </c>
      <c r="J173">
        <v>24.924595582711468</v>
      </c>
      <c r="K173">
        <v>12.705255419436327</v>
      </c>
      <c r="L173">
        <v>26.550099388942058</v>
      </c>
      <c r="M173">
        <f t="shared" si="10"/>
        <v>7.9516505362552499</v>
      </c>
      <c r="N173">
        <f t="shared" si="13"/>
        <v>6684.1568857199209</v>
      </c>
      <c r="O173">
        <f t="shared" si="14"/>
        <v>4183.3145363957601</v>
      </c>
      <c r="P173">
        <f t="shared" si="11"/>
        <v>418331.45363957604</v>
      </c>
      <c r="Q173">
        <f t="shared" si="12"/>
        <v>348331.45363957604</v>
      </c>
    </row>
    <row r="174" spans="2:17" x14ac:dyDescent="0.25">
      <c r="B174" s="103">
        <f>B173+'ZZ(3)'!$C$212</f>
        <v>44966</v>
      </c>
      <c r="C174">
        <v>7.3161487566658661</v>
      </c>
      <c r="D174">
        <v>27.868148728861016</v>
      </c>
      <c r="E174">
        <v>19.554325806276839</v>
      </c>
      <c r="F174">
        <v>31.430189994770778</v>
      </c>
      <c r="H174" s="140">
        <f>B211+'ZZ(3)'!$C$212</f>
        <v>45004</v>
      </c>
      <c r="I174">
        <v>4.698530111505657</v>
      </c>
      <c r="J174">
        <v>24.853645625249698</v>
      </c>
      <c r="K174">
        <v>12.558053651830626</v>
      </c>
      <c r="L174">
        <v>26.439149560117297</v>
      </c>
      <c r="M174">
        <f t="shared" si="10"/>
        <v>7.859523540324969</v>
      </c>
      <c r="N174">
        <f t="shared" si="13"/>
        <v>6696.7149393717518</v>
      </c>
      <c r="O174">
        <f t="shared" si="14"/>
        <v>4191.1740599360846</v>
      </c>
      <c r="P174">
        <f t="shared" si="11"/>
        <v>419117.40599360847</v>
      </c>
      <c r="Q174">
        <f t="shared" si="12"/>
        <v>349117.40599360847</v>
      </c>
    </row>
    <row r="175" spans="2:17" x14ac:dyDescent="0.25">
      <c r="B175" s="103">
        <f>B174+'ZZ(3)'!$C$212</f>
        <v>44967</v>
      </c>
      <c r="C175">
        <v>7.2313846182448502</v>
      </c>
      <c r="D175">
        <v>27.779480881942501</v>
      </c>
      <c r="E175">
        <v>19.327771421654365</v>
      </c>
      <c r="F175">
        <v>31.274824386436556</v>
      </c>
      <c r="H175" s="140">
        <f>B212+'ZZ(3)'!$C$212</f>
        <v>45005</v>
      </c>
      <c r="I175">
        <v>4.6440934304056318</v>
      </c>
      <c r="J175">
        <v>24.783098451272345</v>
      </c>
      <c r="K175">
        <v>12.412557348591514</v>
      </c>
      <c r="L175">
        <v>26.329123165656711</v>
      </c>
      <c r="M175">
        <f t="shared" si="10"/>
        <v>7.7684639181858826</v>
      </c>
      <c r="N175">
        <f t="shared" si="13"/>
        <v>6709.1274967203435</v>
      </c>
      <c r="O175">
        <f t="shared" si="14"/>
        <v>4198.9425238542708</v>
      </c>
      <c r="P175">
        <f t="shared" si="11"/>
        <v>419894.25238542707</v>
      </c>
      <c r="Q175">
        <f t="shared" si="12"/>
        <v>349894.25238542707</v>
      </c>
    </row>
    <row r="176" spans="2:17" x14ac:dyDescent="0.25">
      <c r="B176" s="103">
        <f>B175+'ZZ(3)'!$C$212</f>
        <v>44968</v>
      </c>
      <c r="C176">
        <v>7.1476025483138592</v>
      </c>
      <c r="D176">
        <v>27.69137547295793</v>
      </c>
      <c r="E176">
        <v>19.103841872564466</v>
      </c>
      <c r="F176">
        <v>31.120987228167063</v>
      </c>
      <c r="H176" s="140">
        <f>B213+'ZZ(3)'!$C$212</f>
        <v>45006</v>
      </c>
      <c r="I176">
        <v>4.5902874470299704</v>
      </c>
      <c r="J176">
        <v>24.712950640579997</v>
      </c>
      <c r="K176">
        <v>12.268746750386255</v>
      </c>
      <c r="L176">
        <v>26.220008724734619</v>
      </c>
      <c r="M176">
        <f t="shared" si="10"/>
        <v>7.6784593033562842</v>
      </c>
      <c r="N176">
        <f t="shared" si="13"/>
        <v>6721.39624347073</v>
      </c>
      <c r="O176">
        <f t="shared" si="14"/>
        <v>4206.6209831576271</v>
      </c>
      <c r="P176">
        <f t="shared" si="11"/>
        <v>420662.09831576271</v>
      </c>
      <c r="Q176">
        <f t="shared" si="12"/>
        <v>350662.09831576271</v>
      </c>
    </row>
    <row r="177" spans="2:17" x14ac:dyDescent="0.25">
      <c r="B177" s="103">
        <f>B176+'ZZ(3)'!$C$212</f>
        <v>44969</v>
      </c>
      <c r="C177">
        <v>7.0647911687295295</v>
      </c>
      <c r="D177">
        <v>27.603827167341503</v>
      </c>
      <c r="E177">
        <v>18.882506747935697</v>
      </c>
      <c r="F177">
        <v>30.968656075568912</v>
      </c>
      <c r="H177" s="140">
        <f>B214+'ZZ(3)'!$C$212</f>
        <v>45007</v>
      </c>
      <c r="I177">
        <v>4.5371048541804484</v>
      </c>
      <c r="J177">
        <v>24.643198811587023</v>
      </c>
      <c r="K177">
        <v>12.126602326811676</v>
      </c>
      <c r="L177">
        <v>26.11179494605749</v>
      </c>
      <c r="M177">
        <f t="shared" si="10"/>
        <v>7.5894974726312281</v>
      </c>
      <c r="N177">
        <f t="shared" si="13"/>
        <v>6733.5228457975418</v>
      </c>
      <c r="O177">
        <f t="shared" si="14"/>
        <v>4214.2104806302586</v>
      </c>
      <c r="P177">
        <f t="shared" si="11"/>
        <v>421421.04806302587</v>
      </c>
      <c r="Q177">
        <f t="shared" si="12"/>
        <v>351421.04806302587</v>
      </c>
    </row>
    <row r="178" spans="2:17" x14ac:dyDescent="0.25">
      <c r="B178" s="103">
        <f>B177+'ZZ(3)'!$C$212</f>
        <v>44970</v>
      </c>
      <c r="C178">
        <v>6.9829392331744851</v>
      </c>
      <c r="D178">
        <v>27.51683069777728</v>
      </c>
      <c r="E178">
        <v>18.663735989036152</v>
      </c>
      <c r="F178">
        <v>30.817808921551869</v>
      </c>
      <c r="H178" s="140">
        <f>B215+'ZZ(3)'!$C$212</f>
        <v>45008</v>
      </c>
      <c r="I178">
        <v>4.4845384293192785</v>
      </c>
      <c r="J178">
        <v>24.573839620778195</v>
      </c>
      <c r="K178">
        <v>11.986104773741845</v>
      </c>
      <c r="L178">
        <v>26.004470723968844</v>
      </c>
      <c r="M178">
        <f t="shared" si="10"/>
        <v>7.5015663444225664</v>
      </c>
      <c r="N178">
        <f t="shared" si="13"/>
        <v>6745.508950571284</v>
      </c>
      <c r="O178">
        <f t="shared" si="14"/>
        <v>4221.7120469746815</v>
      </c>
      <c r="P178">
        <f t="shared" si="11"/>
        <v>422171.20469746814</v>
      </c>
      <c r="Q178">
        <f t="shared" si="12"/>
        <v>352171.20469746814</v>
      </c>
    </row>
    <row r="179" spans="2:17" x14ac:dyDescent="0.25">
      <c r="B179" s="103">
        <f>B178+'ZZ(3)'!$C$212</f>
        <v>44971</v>
      </c>
      <c r="C179">
        <v>6.9020356256300026</v>
      </c>
      <c r="D179">
        <v>27.430380863142805</v>
      </c>
      <c r="E179">
        <v>18.447499885391245</v>
      </c>
      <c r="F179">
        <v>30.668424185730078</v>
      </c>
      <c r="H179" s="140">
        <f>B216+'ZZ(3)'!$C$212</f>
        <v>45009</v>
      </c>
      <c r="I179">
        <v>4.4325810335882485</v>
      </c>
      <c r="J179">
        <v>24.504869762174401</v>
      </c>
      <c r="K179">
        <v>11.847235010706399</v>
      </c>
      <c r="L179">
        <v>25.898025134649906</v>
      </c>
      <c r="M179">
        <f t="shared" si="10"/>
        <v>7.4146539771181503</v>
      </c>
      <c r="N179">
        <f t="shared" si="13"/>
        <v>6757.3561855819908</v>
      </c>
      <c r="O179">
        <f t="shared" si="14"/>
        <v>4229.1267009517996</v>
      </c>
      <c r="P179">
        <f t="shared" si="11"/>
        <v>422912.67009517999</v>
      </c>
      <c r="Q179">
        <f t="shared" si="12"/>
        <v>352912.67009517999</v>
      </c>
    </row>
    <row r="180" spans="2:17" x14ac:dyDescent="0.25">
      <c r="B180" s="103">
        <f>B179+'ZZ(3)'!$C$212</f>
        <v>44972</v>
      </c>
      <c r="C180">
        <v>6.8220693588664076</v>
      </c>
      <c r="D180">
        <v>27.344472527472522</v>
      </c>
      <c r="E180">
        <v>18.233769070748878</v>
      </c>
      <c r="F180">
        <v>30.520480704129991</v>
      </c>
      <c r="H180" s="140">
        <f>B217+'ZZ(3)'!$C$212</f>
        <v>45010</v>
      </c>
      <c r="I180">
        <v>4.3812256108392083</v>
      </c>
      <c r="J180">
        <v>24.436285966807418</v>
      </c>
      <c r="K180">
        <v>11.709974178299341</v>
      </c>
      <c r="L180">
        <v>25.792447432413098</v>
      </c>
      <c r="M180">
        <f t="shared" si="10"/>
        <v>7.3287485674601323</v>
      </c>
      <c r="N180">
        <f t="shared" si="13"/>
        <v>6769.0661597602902</v>
      </c>
      <c r="O180">
        <f t="shared" si="14"/>
        <v>4236.4554495192597</v>
      </c>
      <c r="P180">
        <f t="shared" si="11"/>
        <v>423645.54495192599</v>
      </c>
      <c r="Q180">
        <f t="shared" si="12"/>
        <v>353645.54495192599</v>
      </c>
    </row>
    <row r="181" spans="2:17" x14ac:dyDescent="0.25">
      <c r="B181" s="103">
        <f>B180+'ZZ(3)'!$C$212</f>
        <v>44973</v>
      </c>
      <c r="C181">
        <v>6.7430295729509213</v>
      </c>
      <c r="D181">
        <v>27.259100618940675</v>
      </c>
      <c r="E181">
        <v>18.022514519091271</v>
      </c>
      <c r="F181">
        <v>30.373957719194809</v>
      </c>
      <c r="H181" s="140">
        <f>B218+'ZZ(3)'!$C$212</f>
        <v>45011</v>
      </c>
      <c r="I181">
        <v>4.3304651866758102</v>
      </c>
      <c r="J181">
        <v>24.368085002203394</v>
      </c>
      <c r="K181">
        <v>11.574303635617781</v>
      </c>
      <c r="L181">
        <v>25.6877270460859</v>
      </c>
      <c r="M181">
        <f t="shared" si="10"/>
        <v>7.2438384489419709</v>
      </c>
      <c r="N181">
        <f t="shared" si="13"/>
        <v>6780.6404633959082</v>
      </c>
      <c r="O181">
        <f t="shared" si="14"/>
        <v>4243.699287968202</v>
      </c>
      <c r="P181">
        <f t="shared" si="11"/>
        <v>424369.92879682023</v>
      </c>
      <c r="Q181">
        <f t="shared" si="12"/>
        <v>354369.92879682023</v>
      </c>
    </row>
    <row r="182" spans="2:17" x14ac:dyDescent="0.25">
      <c r="B182" s="103">
        <f>B181+'ZZ(3)'!$C$212</f>
        <v>44974</v>
      </c>
      <c r="C182">
        <v>6.664905533772818</v>
      </c>
      <c r="D182">
        <v>27.17426012886316</v>
      </c>
      <c r="E182">
        <v>17.813707540693091</v>
      </c>
      <c r="F182">
        <v>30.228834870075435</v>
      </c>
      <c r="H182" s="140">
        <f>B219+'ZZ(3)'!$C$212</f>
        <v>45012</v>
      </c>
      <c r="I182">
        <v>4.2802928675063399</v>
      </c>
      <c r="J182">
        <v>24.300263671874998</v>
      </c>
      <c r="K182">
        <v>11.440204957730394</v>
      </c>
      <c r="L182">
        <v>25.583853575482401</v>
      </c>
      <c r="M182">
        <f t="shared" si="10"/>
        <v>7.1599120902240543</v>
      </c>
      <c r="N182">
        <f t="shared" si="13"/>
        <v>6792.0806683536384</v>
      </c>
      <c r="O182">
        <f t="shared" si="14"/>
        <v>4250.8592000584258</v>
      </c>
      <c r="P182">
        <f t="shared" si="11"/>
        <v>425085.92000584258</v>
      </c>
      <c r="Q182">
        <f t="shared" si="12"/>
        <v>355085.92000584258</v>
      </c>
    </row>
    <row r="183" spans="2:17" x14ac:dyDescent="0.25">
      <c r="B183" s="103">
        <f>B182+'ZZ(3)'!$C$212</f>
        <v>44975</v>
      </c>
      <c r="C183">
        <v>6.5876866315856555</v>
      </c>
      <c r="D183">
        <v>27.089946110717975</v>
      </c>
      <c r="E183">
        <v>17.607319778225158</v>
      </c>
      <c r="F183">
        <v>30.085092183198459</v>
      </c>
      <c r="H183" s="140">
        <f>B220+'ZZ(3)'!$C$212</f>
        <v>45013</v>
      </c>
      <c r="I183">
        <v>4.2307018396075113</v>
      </c>
      <c r="J183">
        <v>24.232818814822025</v>
      </c>
      <c r="K183">
        <v>11.307659933175183</v>
      </c>
      <c r="L183">
        <v>25.480816787960148</v>
      </c>
      <c r="M183">
        <f t="shared" si="10"/>
        <v>7.0769580935676712</v>
      </c>
      <c r="N183">
        <f t="shared" si="13"/>
        <v>6803.3883282868137</v>
      </c>
      <c r="O183">
        <f t="shared" si="14"/>
        <v>4257.9361581519934</v>
      </c>
      <c r="P183">
        <f t="shared" si="11"/>
        <v>425793.61581519933</v>
      </c>
      <c r="Q183">
        <f t="shared" si="12"/>
        <v>355793.61581519933</v>
      </c>
    </row>
    <row r="184" spans="2:17" x14ac:dyDescent="0.25">
      <c r="B184" s="103">
        <f>B183+'ZZ(3)'!$C$212</f>
        <v>44976</v>
      </c>
      <c r="C184">
        <v>6.5113623795664166</v>
      </c>
      <c r="D184">
        <v>27.006153679183846</v>
      </c>
      <c r="E184">
        <v>17.40332320290338</v>
      </c>
      <c r="F184">
        <v>29.942710063101956</v>
      </c>
      <c r="H184" s="140">
        <f>B221+'ZZ(3)'!$C$212</f>
        <v>45014</v>
      </c>
      <c r="I184">
        <v>4.1816853681991359</v>
      </c>
      <c r="J184">
        <v>24.165747305040302</v>
      </c>
      <c r="K184">
        <v>11.176650561486268</v>
      </c>
      <c r="L184">
        <v>25.378606615059816</v>
      </c>
      <c r="M184">
        <f t="shared" si="10"/>
        <v>6.9949651932871317</v>
      </c>
      <c r="N184">
        <f t="shared" si="13"/>
        <v>6814.5649788482997</v>
      </c>
      <c r="O184">
        <f t="shared" si="14"/>
        <v>4264.9311233452809</v>
      </c>
      <c r="P184">
        <f t="shared" si="11"/>
        <v>426493.11233452806</v>
      </c>
      <c r="Q184">
        <f t="shared" si="12"/>
        <v>356493.11233452806</v>
      </c>
    </row>
    <row r="185" spans="2:17" x14ac:dyDescent="0.25">
      <c r="B185" s="103">
        <f>B184+'ZZ(3)'!$C$212</f>
        <v>44977</v>
      </c>
      <c r="C185">
        <v>6.4359224123913243</v>
      </c>
      <c r="D185">
        <v>26.922878009196644</v>
      </c>
      <c r="E185">
        <v>17.201690110682211</v>
      </c>
      <c r="F185">
        <v>29.801669283530284</v>
      </c>
      <c r="H185" s="140">
        <f>B222+'ZZ(3)'!$C$212</f>
        <v>45015</v>
      </c>
      <c r="I185">
        <v>4.1332367965294825</v>
      </c>
      <c r="J185">
        <v>24.099046051038687</v>
      </c>
      <c r="K185">
        <v>11.047159050749286</v>
      </c>
      <c r="L185">
        <v>25.277213149225481</v>
      </c>
      <c r="M185">
        <f t="shared" si="10"/>
        <v>6.9139222542198038</v>
      </c>
      <c r="N185">
        <f t="shared" si="13"/>
        <v>6825.6121378990492</v>
      </c>
      <c r="O185">
        <f t="shared" si="14"/>
        <v>4271.8450455995007</v>
      </c>
      <c r="P185">
        <f t="shared" si="11"/>
        <v>427184.50455995009</v>
      </c>
      <c r="Q185">
        <f t="shared" si="12"/>
        <v>357184.50455995009</v>
      </c>
    </row>
    <row r="186" spans="2:17" x14ac:dyDescent="0.25">
      <c r="B186" s="103">
        <f>B185+'ZZ(3)'!$C$212</f>
        <v>44978</v>
      </c>
      <c r="C186">
        <v>6.3613564848281667</v>
      </c>
      <c r="D186">
        <v>26.840114335023188</v>
      </c>
      <c r="E186">
        <v>17.002393118492328</v>
      </c>
      <c r="F186">
        <v>29.661950978779398</v>
      </c>
      <c r="H186" s="140">
        <f>B223+'ZZ(3)'!$C$212</f>
        <v>45016</v>
      </c>
      <c r="I186">
        <v>4.0853495449712574</v>
      </c>
      <c r="J186">
        <v>24.03271199536411</v>
      </c>
      <c r="K186">
        <v>10.919167815185155</v>
      </c>
      <c r="L186">
        <v>25.176626640603178</v>
      </c>
      <c r="M186">
        <f t="shared" si="10"/>
        <v>6.8338182702138974</v>
      </c>
      <c r="N186">
        <f t="shared" si="13"/>
        <v>6836.5313057142348</v>
      </c>
      <c r="O186">
        <f t="shared" si="14"/>
        <v>4278.6788638697144</v>
      </c>
      <c r="P186">
        <f t="shared" si="11"/>
        <v>427867.88638697146</v>
      </c>
      <c r="Q186">
        <f t="shared" si="12"/>
        <v>357867.88638697146</v>
      </c>
    </row>
    <row r="187" spans="2:17" x14ac:dyDescent="0.25">
      <c r="B187" s="103">
        <f>B186+'ZZ(3)'!$C$212</f>
        <v>44979</v>
      </c>
      <c r="C187">
        <v>6.2876544703449166</v>
      </c>
      <c r="D187">
        <v>26.757857949352115</v>
      </c>
      <c r="E187">
        <v>16.805405160521776</v>
      </c>
      <c r="F187">
        <v>29.523536635284483</v>
      </c>
      <c r="H187" s="140">
        <f>B224+'ZZ(3)'!$C$212</f>
        <v>45017</v>
      </c>
      <c r="I187">
        <v>4.03801711012804</v>
      </c>
      <c r="J187">
        <v>23.966742114134355</v>
      </c>
      <c r="K187">
        <v>10.792659472761777</v>
      </c>
      <c r="L187">
        <v>25.07683749391558</v>
      </c>
      <c r="M187">
        <f t="shared" si="10"/>
        <v>6.7546423626337369</v>
      </c>
      <c r="N187">
        <f t="shared" si="13"/>
        <v>6847.3239651869962</v>
      </c>
      <c r="O187">
        <f t="shared" si="14"/>
        <v>4285.433506232348</v>
      </c>
      <c r="P187">
        <f t="shared" si="11"/>
        <v>428543.35062323482</v>
      </c>
      <c r="Q187">
        <f t="shared" si="12"/>
        <v>358543.35062323482</v>
      </c>
    </row>
    <row r="188" spans="2:17" x14ac:dyDescent="0.25">
      <c r="B188" s="103">
        <f>B187+'ZZ(3)'!$C$212</f>
        <v>44980</v>
      </c>
      <c r="C188">
        <v>6.2148063597345029</v>
      </c>
      <c r="D188">
        <v>26.676104202401373</v>
      </c>
      <c r="E188">
        <v>16.610699484540294</v>
      </c>
      <c r="F188">
        <v>29.386408083441978</v>
      </c>
      <c r="H188" s="140">
        <f>B225+'ZZ(3)'!$C$212</f>
        <v>45018</v>
      </c>
      <c r="I188">
        <v>3.991233063951086</v>
      </c>
      <c r="J188">
        <v>23.901133416578613</v>
      </c>
      <c r="K188">
        <v>10.667616842833489</v>
      </c>
      <c r="L188">
        <v>24.977836265410719</v>
      </c>
      <c r="M188">
        <f t="shared" si="10"/>
        <v>6.6763837788824034</v>
      </c>
      <c r="N188">
        <f t="shared" si="13"/>
        <v>6857.9915820298302</v>
      </c>
      <c r="O188">
        <f t="shared" si="14"/>
        <v>4292.1098900112302</v>
      </c>
      <c r="P188">
        <f t="shared" si="11"/>
        <v>429210.989001123</v>
      </c>
      <c r="Q188">
        <f t="shared" si="12"/>
        <v>359210.989001123</v>
      </c>
    </row>
    <row r="189" spans="2:17" x14ac:dyDescent="0.25">
      <c r="B189" s="103">
        <f>B188+'ZZ(3)'!$C$212</f>
        <v>44981</v>
      </c>
      <c r="C189">
        <v>6.1428022597554861</v>
      </c>
      <c r="D189">
        <v>26.594848501042051</v>
      </c>
      <c r="E189">
        <v>16.418249648266173</v>
      </c>
      <c r="F189">
        <v>29.250547489658526</v>
      </c>
      <c r="H189" s="140">
        <f>B226+'ZZ(3)'!$C$212</f>
        <v>45019</v>
      </c>
      <c r="I189">
        <v>3.9449910528663539</v>
      </c>
      <c r="J189">
        <v>23.835882944585464</v>
      </c>
      <c r="K189">
        <v>10.544022943807798</v>
      </c>
      <c r="L189">
        <v>24.879613659882715</v>
      </c>
      <c r="M189">
        <f t="shared" si="10"/>
        <v>6.5990318909414443</v>
      </c>
      <c r="N189">
        <f t="shared" si="13"/>
        <v>6868.5356049736383</v>
      </c>
      <c r="O189">
        <f t="shared" si="14"/>
        <v>4298.7089219021718</v>
      </c>
      <c r="P189">
        <f t="shared" si="11"/>
        <v>429870.89219021716</v>
      </c>
      <c r="Q189">
        <f t="shared" si="12"/>
        <v>359870.89219021716</v>
      </c>
    </row>
    <row r="190" spans="2:17" x14ac:dyDescent="0.25">
      <c r="B190" s="103">
        <f>B189+'ZZ(3)'!$C$212</f>
        <v>44982</v>
      </c>
      <c r="C190">
        <v>6.0716323917884862</v>
      </c>
      <c r="D190">
        <v>26.514086307938197</v>
      </c>
      <c r="E190">
        <v>16.228029515775233</v>
      </c>
      <c r="F190">
        <v>29.115937348619404</v>
      </c>
      <c r="H190" s="140">
        <f>B227+'ZZ(3)'!$C$212</f>
        <v>45020</v>
      </c>
      <c r="I190">
        <v>3.899284796911656</v>
      </c>
      <c r="J190">
        <v>23.770987772258309</v>
      </c>
      <c r="K190">
        <v>10.421860990839177</v>
      </c>
      <c r="L190">
        <v>24.782160527762503</v>
      </c>
      <c r="M190">
        <f t="shared" si="10"/>
        <v>6.5225761939275202</v>
      </c>
      <c r="N190">
        <f t="shared" si="13"/>
        <v>6878.9574659644777</v>
      </c>
      <c r="O190">
        <f t="shared" si="14"/>
        <v>4305.2314980960991</v>
      </c>
      <c r="P190">
        <f t="shared" si="11"/>
        <v>430523.14980960992</v>
      </c>
      <c r="Q190">
        <f t="shared" si="12"/>
        <v>360523.14980960992</v>
      </c>
    </row>
    <row r="191" spans="2:17" x14ac:dyDescent="0.25">
      <c r="B191" s="103">
        <f>B190+'ZZ(3)'!$C$212</f>
        <v>44983</v>
      </c>
      <c r="C191">
        <v>6.0012870905081952</v>
      </c>
      <c r="D191">
        <v>26.433813140702181</v>
      </c>
      <c r="E191">
        <v>16.040013253951386</v>
      </c>
      <c r="F191">
        <v>28.982560475769503</v>
      </c>
      <c r="H191" s="140">
        <f>B228+'ZZ(3)'!$C$212</f>
        <v>45021</v>
      </c>
      <c r="I191">
        <v>3.8541080888837822</v>
      </c>
      <c r="J191">
        <v>23.706445005478013</v>
      </c>
      <c r="K191">
        <v>10.301114393549557</v>
      </c>
      <c r="L191">
        <v>24.685467862276674</v>
      </c>
      <c r="M191">
        <f t="shared" si="10"/>
        <v>6.4470063046657753</v>
      </c>
      <c r="N191">
        <f t="shared" si="13"/>
        <v>6889.2585803580268</v>
      </c>
      <c r="O191">
        <f t="shared" si="14"/>
        <v>4311.6785044007647</v>
      </c>
      <c r="P191">
        <f t="shared" si="11"/>
        <v>431167.85044007649</v>
      </c>
      <c r="Q191">
        <f t="shared" si="12"/>
        <v>361167.85044007649</v>
      </c>
    </row>
    <row r="192" spans="2:17" x14ac:dyDescent="0.25">
      <c r="B192" s="103">
        <f>B191+'ZZ(3)'!$C$212</f>
        <v>44984</v>
      </c>
      <c r="C192">
        <v>5.9317568025707601</v>
      </c>
      <c r="D192">
        <v>26.354024571065448</v>
      </c>
      <c r="E192">
        <v>15.854175328978352</v>
      </c>
      <c r="F192">
        <v>28.850399999999997</v>
      </c>
      <c r="H192" s="140">
        <f>B229+'ZZ(3)'!$C$212</f>
        <v>45022</v>
      </c>
      <c r="I192">
        <v>3.8094547934955427</v>
      </c>
      <c r="J192">
        <v>23.642251781472684</v>
      </c>
      <c r="K192">
        <v>10.181766753775284</v>
      </c>
      <c r="L192">
        <v>24.589526796672573</v>
      </c>
      <c r="M192">
        <f t="shared" si="10"/>
        <v>6.3723119602797409</v>
      </c>
      <c r="N192">
        <f t="shared" si="13"/>
        <v>6899.4403471118021</v>
      </c>
      <c r="O192">
        <f t="shared" si="14"/>
        <v>4318.0508163610448</v>
      </c>
      <c r="P192">
        <f t="shared" si="11"/>
        <v>431805.0816361045</v>
      </c>
      <c r="Q192">
        <f t="shared" si="12"/>
        <v>361805.0816361045</v>
      </c>
    </row>
    <row r="193" spans="2:17" x14ac:dyDescent="0.25">
      <c r="B193" s="103">
        <f>B192+'ZZ(3)'!$C$212</f>
        <v>44985</v>
      </c>
      <c r="C193">
        <v>5.8630320853163731</v>
      </c>
      <c r="D193">
        <v>26.274716224064193</v>
      </c>
      <c r="E193">
        <v>15.670490502871971</v>
      </c>
      <c r="F193">
        <v>28.719439356534203</v>
      </c>
      <c r="H193" s="140">
        <f>B230+'ZZ(3)'!$C$212</f>
        <v>45023</v>
      </c>
      <c r="I193">
        <v>3.7653188465425433</v>
      </c>
      <c r="J193">
        <v>23.57840526839437</v>
      </c>
      <c r="K193">
        <v>10.063801863340112</v>
      </c>
      <c r="L193">
        <v>24.494328601507842</v>
      </c>
      <c r="M193">
        <f t="shared" si="10"/>
        <v>6.2984830167975687</v>
      </c>
      <c r="N193">
        <f t="shared" si="13"/>
        <v>6909.504148975142</v>
      </c>
      <c r="O193">
        <f t="shared" si="14"/>
        <v>4324.3492993778427</v>
      </c>
      <c r="P193">
        <f t="shared" si="11"/>
        <v>432434.92993778427</v>
      </c>
      <c r="Q193">
        <f t="shared" si="12"/>
        <v>362434.92993778427</v>
      </c>
    </row>
    <row r="194" spans="2:17" x14ac:dyDescent="0.25">
      <c r="B194" s="103">
        <f>B193+'ZZ(3)'!$C$212</f>
        <v>44986</v>
      </c>
      <c r="C194">
        <v>5.795103605486899</v>
      </c>
      <c r="D194">
        <v>26.195883777239704</v>
      </c>
      <c r="E194">
        <v>15.488933830052764</v>
      </c>
      <c r="F194">
        <v>28.589662280006337</v>
      </c>
      <c r="H194" s="140">
        <f>B231+'ZZ(3)'!$C$212</f>
        <v>45024</v>
      </c>
      <c r="I194">
        <v>3.7216942540796323</v>
      </c>
      <c r="J194">
        <v>23.51490266490266</v>
      </c>
      <c r="K194">
        <v>9.9472037018540469</v>
      </c>
      <c r="L194">
        <v>24.399864682002704</v>
      </c>
      <c r="M194">
        <f t="shared" si="10"/>
        <v>6.2255094477744146</v>
      </c>
      <c r="N194">
        <f t="shared" si="13"/>
        <v>6919.4513526769961</v>
      </c>
      <c r="O194">
        <f t="shared" si="14"/>
        <v>4330.5748088256169</v>
      </c>
      <c r="P194">
        <f t="shared" si="11"/>
        <v>433057.48088256171</v>
      </c>
      <c r="Q194">
        <f t="shared" si="12"/>
        <v>363057.48088256171</v>
      </c>
    </row>
    <row r="195" spans="2:17" x14ac:dyDescent="0.25">
      <c r="B195" s="103">
        <f>B194+'ZZ(3)'!$C$212</f>
        <v>44987</v>
      </c>
      <c r="C195">
        <v>5.7279621379583627</v>
      </c>
      <c r="D195">
        <v>26.117522959853051</v>
      </c>
      <c r="E195">
        <v>15.309480653958126</v>
      </c>
      <c r="F195">
        <v>28.461052797727088</v>
      </c>
      <c r="H195" s="140">
        <f>B232+'ZZ(3)'!$C$212</f>
        <v>45025</v>
      </c>
      <c r="I195">
        <v>3.6785750916068798</v>
      </c>
      <c r="J195">
        <v>23.451741199754956</v>
      </c>
      <c r="K195">
        <v>9.8319564345376484</v>
      </c>
      <c r="L195">
        <v>24.306126575453256</v>
      </c>
      <c r="M195">
        <f t="shared" si="10"/>
        <v>6.1533813429307687</v>
      </c>
      <c r="N195">
        <f t="shared" si="13"/>
        <v>6929.2833091115335</v>
      </c>
      <c r="O195">
        <f t="shared" si="14"/>
        <v>4336.7281901685474</v>
      </c>
      <c r="P195">
        <f t="shared" si="11"/>
        <v>433672.81901685474</v>
      </c>
      <c r="Q195">
        <f t="shared" si="12"/>
        <v>363672.81901685474</v>
      </c>
    </row>
    <row r="196" spans="2:17" x14ac:dyDescent="0.25">
      <c r="B196" s="103">
        <f>B195+'ZZ(3)'!$C$212</f>
        <v>44988</v>
      </c>
      <c r="C196">
        <v>5.6615985644881164</v>
      </c>
      <c r="D196">
        <v>26.039629552113851</v>
      </c>
      <c r="E196">
        <v>15.132106603693824</v>
      </c>
      <c r="F196">
        <v>28.333595223130104</v>
      </c>
      <c r="H196" s="140">
        <f>B233+'ZZ(3)'!$C$212</f>
        <v>45026</v>
      </c>
      <c r="I196">
        <v>3.6359555032649977</v>
      </c>
      <c r="J196">
        <v>23.388918131403322</v>
      </c>
      <c r="K196">
        <v>9.7180444100716041</v>
      </c>
      <c r="L196">
        <v>24.213105948704175</v>
      </c>
      <c r="M196">
        <f t="shared" si="10"/>
        <v>6.0820889068066064</v>
      </c>
      <c r="N196">
        <f t="shared" si="13"/>
        <v>6939.0013535216049</v>
      </c>
      <c r="O196">
        <f t="shared" si="14"/>
        <v>4342.8102790753537</v>
      </c>
      <c r="P196">
        <f t="shared" si="11"/>
        <v>434281.02790753538</v>
      </c>
      <c r="Q196">
        <f t="shared" si="12"/>
        <v>364281.02790753538</v>
      </c>
    </row>
    <row r="197" spans="2:17" x14ac:dyDescent="0.25">
      <c r="B197" s="103">
        <f>B196+'ZZ(3)'!$C$212</f>
        <v>44989</v>
      </c>
      <c r="C197">
        <v>5.5960038724765262</v>
      </c>
      <c r="D197">
        <v>25.96219938442276</v>
      </c>
      <c r="E197">
        <v>14.956787590724272</v>
      </c>
      <c r="F197">
        <v>28.207274149393815</v>
      </c>
      <c r="H197" s="140">
        <f>B234+'ZZ(3)'!$C$212</f>
        <v>45027</v>
      </c>
      <c r="I197">
        <v>3.593829701040077</v>
      </c>
      <c r="J197">
        <v>23.32643074759784</v>
      </c>
      <c r="K197">
        <v>9.6054521584711523</v>
      </c>
      <c r="L197">
        <v>24.120794595679214</v>
      </c>
      <c r="M197">
        <f t="shared" si="10"/>
        <v>6.0116224574310753</v>
      </c>
      <c r="N197">
        <f t="shared" si="13"/>
        <v>6948.6068056800759</v>
      </c>
      <c r="O197">
        <f t="shared" si="14"/>
        <v>4348.821901532785</v>
      </c>
      <c r="P197">
        <f t="shared" si="11"/>
        <v>434882.19015327853</v>
      </c>
      <c r="Q197">
        <f t="shared" si="12"/>
        <v>364882.19015327853</v>
      </c>
    </row>
    <row r="198" spans="2:17" x14ac:dyDescent="0.25">
      <c r="B198" s="103">
        <f>B197+'ZZ(3)'!$C$212</f>
        <v>44990</v>
      </c>
      <c r="C198">
        <v>5.5311691537429901</v>
      </c>
      <c r="D198">
        <v>25.885228336627481</v>
      </c>
      <c r="E198">
        <v>14.783499805601158</v>
      </c>
      <c r="F198">
        <v>28.082074443233136</v>
      </c>
      <c r="H198" s="140">
        <f>B235+'ZZ(3)'!$C$212</f>
        <v>45028</v>
      </c>
      <c r="I198">
        <v>3.5521919639775335</v>
      </c>
      <c r="J198">
        <v>23.264276364996256</v>
      </c>
      <c r="K198">
        <v>9.4941643889851548</v>
      </c>
      <c r="L198">
        <v>24.029184434968013</v>
      </c>
      <c r="M198">
        <f t="shared" ref="M198:M261" si="15">K198-I198</f>
        <v>5.9419724250076218</v>
      </c>
      <c r="N198">
        <f t="shared" si="13"/>
        <v>6958.1009700690611</v>
      </c>
      <c r="O198">
        <f t="shared" si="14"/>
        <v>4354.7638739577924</v>
      </c>
      <c r="P198">
        <f t="shared" ref="P198:P261" si="16">O198*100</f>
        <v>435476.38739577925</v>
      </c>
      <c r="Q198">
        <f t="shared" ref="Q198:Q261" si="17">P198-$R$5</f>
        <v>365476.38739577925</v>
      </c>
    </row>
    <row r="199" spans="2:17" x14ac:dyDescent="0.25">
      <c r="B199" s="103">
        <f>B198+'ZZ(3)'!$C$212</f>
        <v>44991</v>
      </c>
      <c r="C199">
        <v>5.4670856033161694</v>
      </c>
      <c r="D199">
        <v>25.808712337291912</v>
      </c>
      <c r="E199">
        <v>14.612219714729946</v>
      </c>
      <c r="F199">
        <v>27.957981238855723</v>
      </c>
      <c r="H199" s="140">
        <f>B236+'ZZ(3)'!$C$212</f>
        <v>45029</v>
      </c>
      <c r="I199">
        <v>3.5110366374051649</v>
      </c>
      <c r="J199">
        <v>23.202452328779895</v>
      </c>
      <c r="K199">
        <v>9.3841659880195394</v>
      </c>
      <c r="L199">
        <v>23.938267507467639</v>
      </c>
      <c r="M199">
        <f t="shared" si="15"/>
        <v>5.8731293506143745</v>
      </c>
      <c r="N199">
        <f t="shared" ref="N199:N262" si="18">K199+N198</f>
        <v>6967.485136057081</v>
      </c>
      <c r="O199">
        <f t="shared" ref="O199:O262" si="19">M199+O198</f>
        <v>4360.6370033084067</v>
      </c>
      <c r="P199">
        <f t="shared" si="16"/>
        <v>436063.70033084066</v>
      </c>
      <c r="Q199">
        <f t="shared" si="17"/>
        <v>366063.70033084066</v>
      </c>
    </row>
    <row r="200" spans="2:17" x14ac:dyDescent="0.25">
      <c r="B200" s="103">
        <f>B199+'ZZ(3)'!$C$212</f>
        <v>44992</v>
      </c>
      <c r="C200">
        <v>5.4037445182382022</v>
      </c>
      <c r="D200">
        <v>25.73264736297828</v>
      </c>
      <c r="E200">
        <v>14.442924057173892</v>
      </c>
      <c r="F200">
        <v>27.8349799320778</v>
      </c>
      <c r="H200" s="140">
        <f>B237+'ZZ(3)'!$C$212</f>
        <v>45030</v>
      </c>
      <c r="I200">
        <v>3.4703581321652175</v>
      </c>
      <c r="J200">
        <v>23.140956012275641</v>
      </c>
      <c r="K200">
        <v>9.2754420170847585</v>
      </c>
      <c r="L200">
        <v>23.848035974077497</v>
      </c>
      <c r="M200">
        <f t="shared" si="15"/>
        <v>5.805083884919541</v>
      </c>
      <c r="N200">
        <f t="shared" si="18"/>
        <v>6976.760578074166</v>
      </c>
      <c r="O200">
        <f t="shared" si="19"/>
        <v>4366.4420871933262</v>
      </c>
      <c r="P200">
        <f t="shared" si="16"/>
        <v>436644.20871933264</v>
      </c>
      <c r="Q200">
        <f t="shared" si="17"/>
        <v>366644.20871933264</v>
      </c>
    </row>
    <row r="201" spans="2:17" x14ac:dyDescent="0.25">
      <c r="B201" s="103">
        <f>B200+'ZZ(3)'!$C$212</f>
        <v>44993</v>
      </c>
      <c r="C201">
        <v>5.3411372963827963</v>
      </c>
      <c r="D201">
        <v>25.657029437541887</v>
      </c>
      <c r="E201">
        <v>14.275589841495037</v>
      </c>
      <c r="F201">
        <v>27.71305617459463</v>
      </c>
      <c r="H201" s="140">
        <f>B238+'ZZ(3)'!$C$212</f>
        <v>45031</v>
      </c>
      <c r="I201">
        <v>3.4301509238553347</v>
      </c>
      <c r="J201">
        <v>23.07978481658396</v>
      </c>
      <c r="K201">
        <v>9.1679777107670528</v>
      </c>
      <c r="L201">
        <v>23.758482113446206</v>
      </c>
      <c r="M201">
        <f t="shared" si="15"/>
        <v>5.7378267869117181</v>
      </c>
      <c r="N201">
        <f t="shared" si="18"/>
        <v>6985.9285557849335</v>
      </c>
      <c r="O201">
        <f t="shared" si="19"/>
        <v>4372.1799139802379</v>
      </c>
      <c r="P201">
        <f t="shared" si="16"/>
        <v>437217.99139802379</v>
      </c>
      <c r="Q201">
        <f t="shared" si="17"/>
        <v>367217.99139802379</v>
      </c>
    </row>
    <row r="202" spans="2:17" x14ac:dyDescent="0.25">
      <c r="B202" s="103">
        <f>B201+'ZZ(3)'!$C$212</f>
        <v>44994</v>
      </c>
      <c r="C202">
        <v>5.2792554352869914</v>
      </c>
      <c r="D202">
        <v>25.581854631438265</v>
      </c>
      <c r="E202">
        <v>14.110194342631841</v>
      </c>
      <c r="F202">
        <v>27.592195868400914</v>
      </c>
      <c r="H202" s="140">
        <f>B239+'ZZ(3)'!$C$212</f>
        <v>45032</v>
      </c>
      <c r="I202">
        <v>3.3904095520783155</v>
      </c>
      <c r="J202">
        <v>23.018936170212761</v>
      </c>
      <c r="K202">
        <v>9.061758474723197</v>
      </c>
      <c r="L202">
        <v>23.669598319768966</v>
      </c>
      <c r="M202">
        <f t="shared" si="15"/>
        <v>5.6713489226448814</v>
      </c>
      <c r="N202">
        <f t="shared" si="18"/>
        <v>6994.9903142596568</v>
      </c>
      <c r="O202">
        <f t="shared" si="19"/>
        <v>4377.8512629028828</v>
      </c>
      <c r="P202">
        <f t="shared" si="16"/>
        <v>437785.12629028829</v>
      </c>
      <c r="Q202">
        <f t="shared" si="17"/>
        <v>367785.12629028829</v>
      </c>
    </row>
    <row r="203" spans="2:17" x14ac:dyDescent="0.25">
      <c r="B203" s="103">
        <f>B202+'ZZ(3)'!$C$212</f>
        <v>44995</v>
      </c>
      <c r="C203">
        <v>5.218090530996486</v>
      </c>
      <c r="D203">
        <v>25.507119061042488</v>
      </c>
      <c r="E203">
        <v>13.946715098812946</v>
      </c>
      <c r="F203">
        <v>27.472385160356513</v>
      </c>
      <c r="H203" s="140">
        <f>B240+'ZZ(3)'!$C$212</f>
        <v>45033</v>
      </c>
      <c r="I203">
        <v>3.3511286197005452</v>
      </c>
      <c r="J203">
        <v>22.958407528717071</v>
      </c>
      <c r="K203">
        <v>8.9567698836985254</v>
      </c>
      <c r="L203">
        <v>23.581377100634274</v>
      </c>
      <c r="M203">
        <f t="shared" si="15"/>
        <v>5.6056412639979802</v>
      </c>
      <c r="N203">
        <f t="shared" si="18"/>
        <v>7003.9470841433549</v>
      </c>
      <c r="O203">
        <f t="shared" si="19"/>
        <v>4383.456904166881</v>
      </c>
      <c r="P203">
        <f t="shared" si="16"/>
        <v>438345.6904166881</v>
      </c>
      <c r="Q203">
        <f t="shared" si="17"/>
        <v>368345.6904166881</v>
      </c>
    </row>
    <row r="204" spans="2:17" x14ac:dyDescent="0.25">
      <c r="B204" s="103">
        <f>B203+'ZZ(3)'!$C$212</f>
        <v>44996</v>
      </c>
      <c r="C204">
        <v>5.1576342769243162</v>
      </c>
      <c r="D204">
        <v>25.432818887980371</v>
      </c>
      <c r="E204">
        <v>13.785129908506757</v>
      </c>
      <c r="F204">
        <v>27.353610436893202</v>
      </c>
      <c r="H204" s="140">
        <f>B241+'ZZ(3)'!$C$212</f>
        <v>45034</v>
      </c>
      <c r="I204">
        <v>3.3123027921190431</v>
      </c>
      <c r="J204">
        <v>22.898196374344341</v>
      </c>
      <c r="K204">
        <v>8.8529976795678653</v>
      </c>
      <c r="L204">
        <v>23.493811074918561</v>
      </c>
      <c r="M204">
        <f t="shared" si="15"/>
        <v>5.5406948874488222</v>
      </c>
      <c r="N204">
        <f t="shared" si="18"/>
        <v>7012.8000818229229</v>
      </c>
      <c r="O204">
        <f t="shared" si="19"/>
        <v>4388.9975990543298</v>
      </c>
      <c r="P204">
        <f t="shared" si="16"/>
        <v>438899.75990543299</v>
      </c>
      <c r="Q204">
        <f t="shared" si="17"/>
        <v>368899.75990543299</v>
      </c>
    </row>
    <row r="205" spans="2:17" x14ac:dyDescent="0.25">
      <c r="B205" s="103">
        <f>B204+'ZZ(3)'!$C$212</f>
        <v>44997</v>
      </c>
      <c r="C205">
        <v>5.0978784627227745</v>
      </c>
      <c r="D205">
        <v>25.358950318471333</v>
      </c>
      <c r="E205">
        <v>13.625416827406308</v>
      </c>
      <c r="F205">
        <v>27.235858318858089</v>
      </c>
      <c r="H205" s="140">
        <f>B242+'ZZ(3)'!$C$212</f>
        <v>45035</v>
      </c>
      <c r="I205">
        <v>3.2739267965369843</v>
      </c>
      <c r="J205">
        <v>22.838300215685372</v>
      </c>
      <c r="K205">
        <v>8.7504277693992023</v>
      </c>
      <c r="L205">
        <v>23.406892970727586</v>
      </c>
      <c r="M205">
        <f t="shared" si="15"/>
        <v>5.476500972862218</v>
      </c>
      <c r="N205">
        <f t="shared" si="18"/>
        <v>7021.5505095923218</v>
      </c>
      <c r="O205">
        <f t="shared" si="19"/>
        <v>4394.4741000271924</v>
      </c>
      <c r="P205">
        <f t="shared" si="16"/>
        <v>439447.41000271926</v>
      </c>
      <c r="Q205">
        <f t="shared" si="17"/>
        <v>369447.41000271926</v>
      </c>
    </row>
    <row r="206" spans="2:17" x14ac:dyDescent="0.25">
      <c r="B206" s="103">
        <f>B205+'ZZ(3)'!$C$212</f>
        <v>44998</v>
      </c>
      <c r="C206">
        <v>5.0388149731683765</v>
      </c>
      <c r="D206">
        <v>25.285509602682652</v>
      </c>
      <c r="E206">
        <v>13.467554165449085</v>
      </c>
      <c r="F206">
        <v>27.119115656489694</v>
      </c>
      <c r="H206" s="140">
        <f>B243+'ZZ(3)'!$C$212</f>
        <v>45036</v>
      </c>
      <c r="I206">
        <v>3.2359954212476185</v>
      </c>
      <c r="J206">
        <v>22.778716587330646</v>
      </c>
      <c r="K206">
        <v>8.6490462235397558</v>
      </c>
      <c r="L206">
        <v>23.32061562338334</v>
      </c>
      <c r="M206">
        <f t="shared" si="15"/>
        <v>5.4130508022921369</v>
      </c>
      <c r="N206">
        <f t="shared" si="18"/>
        <v>7030.1995558158615</v>
      </c>
      <c r="O206">
        <f t="shared" si="19"/>
        <v>4399.8871508294842</v>
      </c>
      <c r="P206">
        <f t="shared" si="16"/>
        <v>439988.71508294845</v>
      </c>
      <c r="Q206">
        <f t="shared" si="17"/>
        <v>369988.71508294845</v>
      </c>
    </row>
    <row r="207" spans="2:17" x14ac:dyDescent="0.25">
      <c r="B207" s="103">
        <f>B206+'ZZ(3)'!$C$212</f>
        <v>44999</v>
      </c>
      <c r="C207">
        <v>4.9804357870597862</v>
      </c>
      <c r="D207">
        <v>25.212493034094937</v>
      </c>
      <c r="E207">
        <v>13.311520483871393</v>
      </c>
      <c r="F207">
        <v>27.003369524522647</v>
      </c>
      <c r="H207" s="140">
        <f>B244+'ZZ(3)'!$C$212</f>
        <v>45037</v>
      </c>
      <c r="I207">
        <v>3.1985035149264829</v>
      </c>
      <c r="J207">
        <v>22.719443049532067</v>
      </c>
      <c r="K207">
        <v>8.5488392737242638</v>
      </c>
      <c r="L207">
        <v>23.234971973455316</v>
      </c>
      <c r="M207">
        <f t="shared" si="15"/>
        <v>5.3503357587977813</v>
      </c>
      <c r="N207">
        <f t="shared" si="18"/>
        <v>7038.7483950895858</v>
      </c>
      <c r="O207">
        <f t="shared" si="19"/>
        <v>4405.2374865882821</v>
      </c>
      <c r="P207">
        <f t="shared" si="16"/>
        <v>440523.7486588282</v>
      </c>
      <c r="Q207">
        <f t="shared" si="17"/>
        <v>370523.7486588282</v>
      </c>
    </row>
    <row r="208" spans="2:17" x14ac:dyDescent="0.25">
      <c r="B208" s="103">
        <f>B207+'ZZ(3)'!$C$212</f>
        <v>45000</v>
      </c>
      <c r="C208">
        <v>4.9227329761284642</v>
      </c>
      <c r="D208">
        <v>25.139896948878555</v>
      </c>
      <c r="E208">
        <v>13.157294592296809</v>
      </c>
      <c r="F208">
        <v>26.888607217417235</v>
      </c>
      <c r="H208" s="140">
        <f>B245+'ZZ(3)'!$C$212</f>
        <v>45038</v>
      </c>
      <c r="I208">
        <v>3.1614459859318305</v>
      </c>
      <c r="J208">
        <v>22.660477187869954</v>
      </c>
      <c r="K208">
        <v>8.449793311205152</v>
      </c>
      <c r="L208">
        <v>23.149955064835019</v>
      </c>
      <c r="M208">
        <f t="shared" si="15"/>
        <v>5.2883473252733211</v>
      </c>
      <c r="N208">
        <f t="shared" si="18"/>
        <v>7047.198188400791</v>
      </c>
      <c r="O208">
        <f t="shared" si="19"/>
        <v>4410.5258339135553</v>
      </c>
      <c r="P208">
        <f t="shared" si="16"/>
        <v>441052.58339135553</v>
      </c>
      <c r="Q208">
        <f t="shared" si="17"/>
        <v>371052.58339135553</v>
      </c>
    </row>
    <row r="209" spans="2:17" x14ac:dyDescent="0.25">
      <c r="B209" s="103">
        <f>B208+'ZZ(3)'!$C$212</f>
        <v>45001</v>
      </c>
      <c r="C209">
        <v>4.8656987039619706</v>
      </c>
      <c r="D209">
        <v>25.067717725280808</v>
      </c>
      <c r="E209">
        <v>13.004855545858426</v>
      </c>
      <c r="F209">
        <v>26.77481624471007</v>
      </c>
      <c r="H209" s="140">
        <f>B246+'ZZ(3)'!$C$212</f>
        <v>45039</v>
      </c>
      <c r="I209">
        <v>3.1248178016131436</v>
      </c>
      <c r="J209">
        <v>22.601816612925198</v>
      </c>
      <c r="K209">
        <v>8.3518948849043788</v>
      </c>
      <c r="L209">
        <v>23.065558042852572</v>
      </c>
      <c r="M209">
        <f t="shared" si="15"/>
        <v>5.2270770832912348</v>
      </c>
      <c r="N209">
        <f t="shared" si="18"/>
        <v>7055.5500832856951</v>
      </c>
      <c r="O209">
        <f t="shared" si="19"/>
        <v>4415.7529109968464</v>
      </c>
      <c r="P209">
        <f t="shared" si="16"/>
        <v>441575.29109968466</v>
      </c>
      <c r="Q209">
        <f t="shared" si="17"/>
        <v>371575.29109968466</v>
      </c>
    </row>
    <row r="210" spans="2:17" x14ac:dyDescent="0.25">
      <c r="B210" s="103">
        <f>B209+'ZZ(3)'!$C$212</f>
        <v>45002</v>
      </c>
      <c r="C210">
        <v>4.8093252249397169</v>
      </c>
      <c r="D210">
        <v>24.9959517830236</v>
      </c>
      <c r="E210">
        <v>12.854182642354367</v>
      </c>
      <c r="F210">
        <v>26.661984326482326</v>
      </c>
      <c r="H210" s="140">
        <f>B247+'ZZ(3)'!$C$212</f>
        <v>45040</v>
      </c>
      <c r="I210">
        <v>3.0886139876276704</v>
      </c>
      <c r="J210">
        <v>22.54345895995651</v>
      </c>
      <c r="K210">
        <v>8.2551306995866884</v>
      </c>
      <c r="L210">
        <v>22.981774152434358</v>
      </c>
      <c r="M210">
        <f t="shared" si="15"/>
        <v>5.1665167119590176</v>
      </c>
      <c r="N210">
        <f t="shared" si="18"/>
        <v>7063.8052139852816</v>
      </c>
      <c r="O210">
        <f t="shared" si="19"/>
        <v>4420.9194277088054</v>
      </c>
      <c r="P210">
        <f t="shared" si="16"/>
        <v>442091.94277088053</v>
      </c>
      <c r="Q210">
        <f t="shared" si="17"/>
        <v>372091.94277088053</v>
      </c>
    </row>
    <row r="211" spans="2:17" x14ac:dyDescent="0.25">
      <c r="B211" s="103">
        <f>B210+'ZZ(3)'!$C$212</f>
        <v>45003</v>
      </c>
      <c r="C211">
        <v>4.7536048831810769</v>
      </c>
      <c r="D211">
        <v>24.924595582711468</v>
      </c>
      <c r="E211">
        <v>12.705255419436327</v>
      </c>
      <c r="F211">
        <v>26.550099388942058</v>
      </c>
      <c r="H211" s="140">
        <f>B248+'ZZ(3)'!$C$212</f>
        <v>45041</v>
      </c>
      <c r="I211">
        <v>3.0528296272648738</v>
      </c>
      <c r="J211">
        <v>22.485401888582658</v>
      </c>
      <c r="K211">
        <v>8.1594876140540435</v>
      </c>
      <c r="L211">
        <v>22.898596736300714</v>
      </c>
      <c r="M211">
        <f t="shared" si="15"/>
        <v>5.1066579867891697</v>
      </c>
      <c r="N211">
        <f t="shared" si="18"/>
        <v>7071.964701599336</v>
      </c>
      <c r="O211">
        <f t="shared" si="19"/>
        <v>4426.0260856955947</v>
      </c>
      <c r="P211">
        <f t="shared" si="16"/>
        <v>442602.60856955947</v>
      </c>
      <c r="Q211">
        <f t="shared" si="17"/>
        <v>372602.60856955947</v>
      </c>
    </row>
    <row r="212" spans="2:17" x14ac:dyDescent="0.25">
      <c r="B212" s="103">
        <f>B211+'ZZ(3)'!$C$212</f>
        <v>45004</v>
      </c>
      <c r="C212">
        <v>4.698530111505657</v>
      </c>
      <c r="D212">
        <v>24.853645625249698</v>
      </c>
      <c r="E212">
        <v>12.558053651830626</v>
      </c>
      <c r="F212">
        <v>26.439149560117297</v>
      </c>
      <c r="H212" s="140">
        <f>B249+'ZZ(3)'!$C$212</f>
        <v>45042</v>
      </c>
      <c r="I212">
        <v>3.0174598607787173</v>
      </c>
      <c r="J212">
        <v>22.427643082469579</v>
      </c>
      <c r="K212">
        <v>8.0649526393609605</v>
      </c>
      <c r="L212">
        <v>22.816019233202578</v>
      </c>
      <c r="M212">
        <f t="shared" si="15"/>
        <v>5.0474927785822432</v>
      </c>
      <c r="N212">
        <f t="shared" si="18"/>
        <v>7080.0296542386968</v>
      </c>
      <c r="O212">
        <f t="shared" si="19"/>
        <v>4431.0735784741773</v>
      </c>
      <c r="P212">
        <f t="shared" si="16"/>
        <v>443107.3578474177</v>
      </c>
      <c r="Q212">
        <f t="shared" si="17"/>
        <v>373107.3578474177</v>
      </c>
    </row>
    <row r="213" spans="2:17" x14ac:dyDescent="0.25">
      <c r="B213" s="103">
        <f>B212+'ZZ(3)'!$C$212</f>
        <v>45005</v>
      </c>
      <c r="C213">
        <v>4.6440934304056318</v>
      </c>
      <c r="D213">
        <v>24.783098451272345</v>
      </c>
      <c r="E213">
        <v>12.412557348591514</v>
      </c>
      <c r="F213">
        <v>26.329123165656711</v>
      </c>
      <c r="H213" s="140">
        <f>B250+'ZZ(3)'!$C$212</f>
        <v>45043</v>
      </c>
      <c r="I213">
        <v>2.982499884727674</v>
      </c>
      <c r="J213">
        <v>22.370180249022336</v>
      </c>
      <c r="K213">
        <v>7.9715129370505267</v>
      </c>
      <c r="L213">
        <v>22.734035176196176</v>
      </c>
      <c r="M213">
        <f t="shared" si="15"/>
        <v>4.9890130523228526</v>
      </c>
      <c r="N213">
        <f t="shared" si="18"/>
        <v>7088.0011671757475</v>
      </c>
      <c r="O213">
        <f t="shared" si="19"/>
        <v>4436.0625915265</v>
      </c>
      <c r="P213">
        <f t="shared" si="16"/>
        <v>443606.25915265002</v>
      </c>
      <c r="Q213">
        <f t="shared" si="17"/>
        <v>373606.25915265002</v>
      </c>
    </row>
    <row r="214" spans="2:17" x14ac:dyDescent="0.25">
      <c r="B214" s="103">
        <f>B213+'ZZ(3)'!$C$212</f>
        <v>45006</v>
      </c>
      <c r="C214">
        <v>4.5902874470299704</v>
      </c>
      <c r="D214">
        <v>24.712950640579997</v>
      </c>
      <c r="E214">
        <v>12.268746750386255</v>
      </c>
      <c r="F214">
        <v>26.220008724734619</v>
      </c>
      <c r="H214" s="140">
        <f>B251+'ZZ(3)'!$C$212</f>
        <v>45044</v>
      </c>
      <c r="I214">
        <v>2.9479449513223939</v>
      </c>
      <c r="J214">
        <v>22.313011119081779</v>
      </c>
      <c r="K214">
        <v>7.8791558174108483</v>
      </c>
      <c r="L214">
        <v>22.652638190954772</v>
      </c>
      <c r="M214">
        <f t="shared" si="15"/>
        <v>4.9312108660884544</v>
      </c>
      <c r="N214">
        <f t="shared" si="18"/>
        <v>7095.8803229931582</v>
      </c>
      <c r="O214">
        <f t="shared" si="19"/>
        <v>4440.9938023925888</v>
      </c>
      <c r="P214">
        <f t="shared" si="16"/>
        <v>444099.38023925887</v>
      </c>
      <c r="Q214">
        <f t="shared" si="17"/>
        <v>374099.38023925887</v>
      </c>
    </row>
    <row r="215" spans="2:17" x14ac:dyDescent="0.25">
      <c r="B215" s="103">
        <f>B214+'ZZ(3)'!$C$212</f>
        <v>45007</v>
      </c>
      <c r="C215">
        <v>4.5371048541804484</v>
      </c>
      <c r="D215">
        <v>24.643198811587023</v>
      </c>
      <c r="E215">
        <v>12.126602326811676</v>
      </c>
      <c r="F215">
        <v>26.11179494605749</v>
      </c>
      <c r="H215" s="140">
        <f>B252+'ZZ(3)'!$C$212</f>
        <v>45045</v>
      </c>
      <c r="I215">
        <v>2.9137903677809156</v>
      </c>
      <c r="J215">
        <v>22.256133446625821</v>
      </c>
      <c r="K215">
        <v>7.7878687377517233</v>
      </c>
      <c r="L215">
        <v>22.57182199411654</v>
      </c>
      <c r="M215">
        <f t="shared" si="15"/>
        <v>4.8740783699708077</v>
      </c>
      <c r="N215">
        <f t="shared" si="18"/>
        <v>7103.6681917309097</v>
      </c>
      <c r="O215">
        <f t="shared" si="19"/>
        <v>4445.8678807625593</v>
      </c>
      <c r="P215">
        <f t="shared" si="16"/>
        <v>444586.78807625594</v>
      </c>
      <c r="Q215">
        <f t="shared" si="17"/>
        <v>374586.78807625594</v>
      </c>
    </row>
    <row r="216" spans="2:17" x14ac:dyDescent="0.25">
      <c r="B216" s="103">
        <f>B215+'ZZ(3)'!$C$212</f>
        <v>45008</v>
      </c>
      <c r="C216">
        <v>4.4845384293192785</v>
      </c>
      <c r="D216">
        <v>24.573839620778195</v>
      </c>
      <c r="E216">
        <v>11.986104773741845</v>
      </c>
      <c r="F216">
        <v>26.004470723968844</v>
      </c>
      <c r="H216" s="140">
        <f>B253+'ZZ(3)'!$C$212</f>
        <v>45046</v>
      </c>
      <c r="I216">
        <v>2.880031495691366</v>
      </c>
      <c r="J216">
        <v>22.199545008475329</v>
      </c>
      <c r="K216">
        <v>7.6976393007012494</v>
      </c>
      <c r="L216">
        <v>22.491580391667704</v>
      </c>
      <c r="M216">
        <f t="shared" si="15"/>
        <v>4.8176078050098834</v>
      </c>
      <c r="N216">
        <f t="shared" si="18"/>
        <v>7111.3658310316114</v>
      </c>
      <c r="O216">
        <f t="shared" si="19"/>
        <v>4450.6854885675693</v>
      </c>
      <c r="P216">
        <f t="shared" si="16"/>
        <v>445068.54885675694</v>
      </c>
      <c r="Q216">
        <f t="shared" si="17"/>
        <v>375068.54885675694</v>
      </c>
    </row>
    <row r="217" spans="2:17" x14ac:dyDescent="0.25">
      <c r="B217" s="103">
        <f>B216+'ZZ(3)'!$C$212</f>
        <v>45009</v>
      </c>
      <c r="C217">
        <v>4.4325810335882485</v>
      </c>
      <c r="D217">
        <v>24.504869762174401</v>
      </c>
      <c r="E217">
        <v>11.847235010706399</v>
      </c>
      <c r="F217">
        <v>25.898025134649906</v>
      </c>
      <c r="H217" s="140">
        <f>B254+'ZZ(3)'!$C$212</f>
        <v>45047</v>
      </c>
      <c r="I217">
        <v>2.8466637503820271</v>
      </c>
      <c r="J217">
        <v>22.143243604004446</v>
      </c>
      <c r="K217">
        <v>7.6084552525221882</v>
      </c>
      <c r="L217">
        <v>22.411907277360015</v>
      </c>
      <c r="M217">
        <f t="shared" si="15"/>
        <v>4.7617915021401611</v>
      </c>
      <c r="N217">
        <f t="shared" si="18"/>
        <v>7118.974286284134</v>
      </c>
      <c r="O217">
        <f t="shared" si="19"/>
        <v>4455.4472800697094</v>
      </c>
      <c r="P217">
        <f t="shared" si="16"/>
        <v>445544.72800697095</v>
      </c>
      <c r="Q217">
        <f t="shared" si="17"/>
        <v>375544.72800697095</v>
      </c>
    </row>
    <row r="218" spans="2:17" x14ac:dyDescent="0.25">
      <c r="B218" s="103">
        <f>B217+'ZZ(3)'!$C$212</f>
        <v>45010</v>
      </c>
      <c r="C218">
        <v>4.3812256108392083</v>
      </c>
      <c r="D218">
        <v>24.436285966807418</v>
      </c>
      <c r="E218">
        <v>11.709974178299341</v>
      </c>
      <c r="F218">
        <v>25.792447432413098</v>
      </c>
      <c r="H218" s="140">
        <f>B255+'ZZ(3)'!$C$212</f>
        <v>45048</v>
      </c>
      <c r="I218">
        <v>2.8136826002987103</v>
      </c>
      <c r="J218">
        <v>22.087227054855312</v>
      </c>
      <c r="K218">
        <v>7.520304481447817</v>
      </c>
      <c r="L218">
        <v>22.332796631161756</v>
      </c>
      <c r="M218">
        <f t="shared" si="15"/>
        <v>4.7066218811491067</v>
      </c>
      <c r="N218">
        <f t="shared" si="18"/>
        <v>7126.494590765582</v>
      </c>
      <c r="O218">
        <f t="shared" si="19"/>
        <v>4460.1539019508582</v>
      </c>
      <c r="P218">
        <f t="shared" si="16"/>
        <v>446015.39019508584</v>
      </c>
      <c r="Q218">
        <f t="shared" si="17"/>
        <v>376015.39019508584</v>
      </c>
    </row>
    <row r="219" spans="2:17" x14ac:dyDescent="0.25">
      <c r="B219" s="103">
        <f>B218+'ZZ(3)'!$C$212</f>
        <v>45011</v>
      </c>
      <c r="C219">
        <v>4.3304651866758102</v>
      </c>
      <c r="D219">
        <v>24.368085002203394</v>
      </c>
      <c r="E219">
        <v>11.574303635617781</v>
      </c>
      <c r="F219">
        <v>25.6877270460859</v>
      </c>
      <c r="H219" s="140">
        <f>B256+'ZZ(3)'!$C$212</f>
        <v>45049</v>
      </c>
      <c r="I219">
        <v>2.7810835663893432</v>
      </c>
      <c r="J219">
        <v>22.031493204657131</v>
      </c>
      <c r="K219">
        <v>7.4331750160370929</v>
      </c>
      <c r="L219">
        <v>22.254242517741435</v>
      </c>
      <c r="M219">
        <f t="shared" si="15"/>
        <v>4.6520914496477497</v>
      </c>
      <c r="N219">
        <f t="shared" si="18"/>
        <v>7133.9277657816192</v>
      </c>
      <c r="O219">
        <f t="shared" si="19"/>
        <v>4464.8059934005059</v>
      </c>
      <c r="P219">
        <f t="shared" si="16"/>
        <v>446480.5993400506</v>
      </c>
      <c r="Q219">
        <f t="shared" si="17"/>
        <v>376480.5993400506</v>
      </c>
    </row>
    <row r="220" spans="2:17" x14ac:dyDescent="0.25">
      <c r="B220" s="103">
        <f>B219+'ZZ(3)'!$C$212</f>
        <v>45012</v>
      </c>
      <c r="C220">
        <v>4.2802928675063399</v>
      </c>
      <c r="D220">
        <v>24.300263671874998</v>
      </c>
      <c r="E220">
        <v>11.440204957730394</v>
      </c>
      <c r="F220">
        <v>25.583853575482401</v>
      </c>
      <c r="H220" s="140">
        <f>B257+'ZZ(3)'!$C$212</f>
        <v>45050</v>
      </c>
      <c r="I220">
        <v>2.7488622214956853</v>
      </c>
      <c r="J220">
        <v>21.976039918749446</v>
      </c>
      <c r="K220">
        <v>7.3470550235488403</v>
      </c>
      <c r="L220">
        <v>22.176239084983393</v>
      </c>
      <c r="M220">
        <f t="shared" si="15"/>
        <v>4.5981928020531555</v>
      </c>
      <c r="N220">
        <f t="shared" si="18"/>
        <v>7141.274820805168</v>
      </c>
      <c r="O220">
        <f t="shared" si="19"/>
        <v>4469.4041862025588</v>
      </c>
      <c r="P220">
        <f t="shared" si="16"/>
        <v>446940.41862025589</v>
      </c>
      <c r="Q220">
        <f t="shared" si="17"/>
        <v>376940.41862025589</v>
      </c>
    </row>
    <row r="221" spans="2:17" x14ac:dyDescent="0.25">
      <c r="B221" s="103">
        <f>B220+'ZZ(3)'!$C$212</f>
        <v>45013</v>
      </c>
      <c r="C221">
        <v>4.2307018396075113</v>
      </c>
      <c r="D221">
        <v>24.232818814822025</v>
      </c>
      <c r="E221">
        <v>11.307659933175183</v>
      </c>
      <c r="F221">
        <v>25.480816787960148</v>
      </c>
      <c r="H221" s="140">
        <f>B258+'ZZ(3)'!$C$212</f>
        <v>45051</v>
      </c>
      <c r="I221">
        <v>2.7170141897520907</v>
      </c>
      <c r="J221">
        <v>21.920865083909614</v>
      </c>
      <c r="K221">
        <v>7.2619328083347936</v>
      </c>
      <c r="L221">
        <v>22.098780562534465</v>
      </c>
      <c r="M221">
        <f t="shared" si="15"/>
        <v>4.5449186185827024</v>
      </c>
      <c r="N221">
        <f t="shared" si="18"/>
        <v>7148.5367536135027</v>
      </c>
      <c r="O221">
        <f t="shared" si="19"/>
        <v>4473.9491048211412</v>
      </c>
      <c r="P221">
        <f t="shared" si="16"/>
        <v>447394.91048211412</v>
      </c>
      <c r="Q221">
        <f t="shared" si="17"/>
        <v>377394.91048211412</v>
      </c>
    </row>
    <row r="222" spans="2:17" x14ac:dyDescent="0.25">
      <c r="B222" s="103">
        <f>B221+'ZZ(3)'!$C$212</f>
        <v>45014</v>
      </c>
      <c r="C222">
        <v>4.1816853681991359</v>
      </c>
      <c r="D222">
        <v>24.165747305040302</v>
      </c>
      <c r="E222">
        <v>11.176650561486268</v>
      </c>
      <c r="F222">
        <v>25.378606615059816</v>
      </c>
      <c r="H222" s="140">
        <f>B259+'ZZ(3)'!$C$212</f>
        <v>45052</v>
      </c>
      <c r="I222">
        <v>2.6855351459912358</v>
      </c>
      <c r="J222">
        <v>21.865966608084356</v>
      </c>
      <c r="K222">
        <v>7.1777968102512428</v>
      </c>
      <c r="L222">
        <v>22.021861260381044</v>
      </c>
      <c r="M222">
        <f t="shared" si="15"/>
        <v>4.4922616642600071</v>
      </c>
      <c r="N222">
        <f t="shared" si="18"/>
        <v>7155.7145504237542</v>
      </c>
      <c r="O222">
        <f t="shared" si="19"/>
        <v>4478.441366485401</v>
      </c>
      <c r="P222">
        <f t="shared" si="16"/>
        <v>447844.13664854009</v>
      </c>
      <c r="Q222">
        <f t="shared" si="17"/>
        <v>377844.13664854009</v>
      </c>
    </row>
    <row r="223" spans="2:17" x14ac:dyDescent="0.25">
      <c r="B223" s="103">
        <f>B222+'ZZ(3)'!$C$212</f>
        <v>45015</v>
      </c>
      <c r="C223">
        <v>4.1332367965294825</v>
      </c>
      <c r="D223">
        <v>24.099046051038687</v>
      </c>
      <c r="E223">
        <v>11.047159050749286</v>
      </c>
      <c r="F223">
        <v>25.277213149225481</v>
      </c>
      <c r="H223" s="140">
        <f>B260+'ZZ(3)'!$C$212</f>
        <v>45053</v>
      </c>
      <c r="I223">
        <v>2.6544208151567377</v>
      </c>
      <c r="J223">
        <v>21.811342420125342</v>
      </c>
      <c r="K223">
        <v>7.0946356030891122</v>
      </c>
      <c r="L223">
        <v>21.945475567455723</v>
      </c>
      <c r="M223">
        <f t="shared" si="15"/>
        <v>4.4402147879323746</v>
      </c>
      <c r="N223">
        <f t="shared" si="18"/>
        <v>7162.8091860268432</v>
      </c>
      <c r="O223">
        <f t="shared" si="19"/>
        <v>4482.8815812733337</v>
      </c>
      <c r="P223">
        <f t="shared" si="16"/>
        <v>448288.15812733339</v>
      </c>
      <c r="Q223">
        <f t="shared" si="17"/>
        <v>378288.15812733339</v>
      </c>
    </row>
    <row r="224" spans="2:17" x14ac:dyDescent="0.25">
      <c r="B224" s="103">
        <f>B223+'ZZ(3)'!$C$212</f>
        <v>45016</v>
      </c>
      <c r="C224">
        <v>4.0853495449712574</v>
      </c>
      <c r="D224">
        <v>24.03271199536411</v>
      </c>
      <c r="E224">
        <v>10.919167815185155</v>
      </c>
      <c r="F224">
        <v>25.176626640603178</v>
      </c>
      <c r="H224" s="140">
        <f>B261+'ZZ(3)'!$C$212</f>
        <v>45054</v>
      </c>
      <c r="I224">
        <v>2.6236669717225714</v>
      </c>
      <c r="J224">
        <v>21.75699046952872</v>
      </c>
      <c r="K224">
        <v>7.012437893022188</v>
      </c>
      <c r="L224">
        <v>21.869617950272886</v>
      </c>
      <c r="M224">
        <f t="shared" si="15"/>
        <v>4.3887709212996171</v>
      </c>
      <c r="N224">
        <f t="shared" si="18"/>
        <v>7169.8216239198655</v>
      </c>
      <c r="O224">
        <f t="shared" si="19"/>
        <v>4487.2703521946332</v>
      </c>
      <c r="P224">
        <f t="shared" si="16"/>
        <v>448727.03521946335</v>
      </c>
      <c r="Q224">
        <f t="shared" si="17"/>
        <v>378727.03521946335</v>
      </c>
    </row>
    <row r="225" spans="2:17" x14ac:dyDescent="0.25">
      <c r="B225" s="103">
        <f>B224+'ZZ(3)'!$C$212</f>
        <v>45017</v>
      </c>
      <c r="C225">
        <v>4.03801711012804</v>
      </c>
      <c r="D225">
        <v>23.966742114134355</v>
      </c>
      <c r="E225">
        <v>10.792659472761777</v>
      </c>
      <c r="F225">
        <v>25.07683749391558</v>
      </c>
      <c r="H225" s="140">
        <f>B262+'ZZ(3)'!$C$212</f>
        <v>45055</v>
      </c>
      <c r="I225">
        <v>2.5932694391192181</v>
      </c>
      <c r="J225">
        <v>21.702908726178531</v>
      </c>
      <c r="K225">
        <v>6.9311925170733568</v>
      </c>
      <c r="L225">
        <v>21.794282951592429</v>
      </c>
      <c r="M225">
        <f t="shared" si="15"/>
        <v>4.3379230779541391</v>
      </c>
      <c r="N225">
        <f t="shared" si="18"/>
        <v>7176.7528164369387</v>
      </c>
      <c r="O225">
        <f t="shared" si="19"/>
        <v>4491.608275272587</v>
      </c>
      <c r="P225">
        <f t="shared" si="16"/>
        <v>449160.82752725872</v>
      </c>
      <c r="Q225">
        <f t="shared" si="17"/>
        <v>379160.82752725872</v>
      </c>
    </row>
    <row r="226" spans="2:17" x14ac:dyDescent="0.25">
      <c r="B226" s="103">
        <f>B225+'ZZ(3)'!$C$212</f>
        <v>45018</v>
      </c>
      <c r="C226">
        <v>3.991233063951086</v>
      </c>
      <c r="D226">
        <v>23.901133416578613</v>
      </c>
      <c r="E226">
        <v>10.667616842833489</v>
      </c>
      <c r="F226">
        <v>24.977836265410719</v>
      </c>
      <c r="H226" s="140">
        <f>B263+'ZZ(3)'!$C$212</f>
        <v>45056</v>
      </c>
      <c r="I226">
        <v>2.5632240891664564</v>
      </c>
      <c r="J226">
        <v>21.649095180093958</v>
      </c>
      <c r="K226">
        <v>6.85088844159859</v>
      </c>
      <c r="L226">
        <v>21.719465189111052</v>
      </c>
      <c r="M226">
        <f t="shared" si="15"/>
        <v>4.2876643524321336</v>
      </c>
      <c r="N226">
        <f t="shared" si="18"/>
        <v>7183.6037048785374</v>
      </c>
      <c r="O226">
        <f t="shared" si="19"/>
        <v>4495.8959396250193</v>
      </c>
      <c r="P226">
        <f t="shared" si="16"/>
        <v>449589.59396250191</v>
      </c>
      <c r="Q226">
        <f t="shared" si="17"/>
        <v>379589.59396250191</v>
      </c>
    </row>
    <row r="227" spans="2:17" x14ac:dyDescent="0.25">
      <c r="B227" s="103">
        <f>B226+'ZZ(3)'!$C$212</f>
        <v>45019</v>
      </c>
      <c r="C227">
        <v>3.9449910528663539</v>
      </c>
      <c r="D227">
        <v>23.835882944585464</v>
      </c>
      <c r="E227">
        <v>10.544022943807798</v>
      </c>
      <c r="F227">
        <v>24.879613659882715</v>
      </c>
      <c r="H227" s="140">
        <f>B264+'ZZ(3)'!$C$212</f>
        <v>45057</v>
      </c>
      <c r="I227">
        <v>2.5335268415127326</v>
      </c>
      <c r="J227">
        <v>21.595547841180295</v>
      </c>
      <c r="K227">
        <v>6.7715147607885182</v>
      </c>
      <c r="L227">
        <v>21.645159354180418</v>
      </c>
      <c r="M227">
        <f t="shared" si="15"/>
        <v>4.2379879192757857</v>
      </c>
      <c r="N227">
        <f t="shared" si="18"/>
        <v>7190.3752196393261</v>
      </c>
      <c r="O227">
        <f t="shared" si="19"/>
        <v>4500.1339275442951</v>
      </c>
      <c r="P227">
        <f t="shared" si="16"/>
        <v>450013.39275442949</v>
      </c>
      <c r="Q227">
        <f t="shared" si="17"/>
        <v>380013.39275442949</v>
      </c>
    </row>
    <row r="228" spans="2:17" x14ac:dyDescent="0.25">
      <c r="B228" s="103">
        <f>B227+'ZZ(3)'!$C$212</f>
        <v>45020</v>
      </c>
      <c r="C228">
        <v>3.899284796911656</v>
      </c>
      <c r="D228">
        <v>23.770987772258309</v>
      </c>
      <c r="E228">
        <v>10.421860990839177</v>
      </c>
      <c r="F228">
        <v>24.782160527762503</v>
      </c>
      <c r="H228" s="140">
        <f>B265+'ZZ(3)'!$C$212</f>
        <v>45058</v>
      </c>
      <c r="I228">
        <v>2.5041736630810227</v>
      </c>
      <c r="J228">
        <v>21.542264738983636</v>
      </c>
      <c r="K228">
        <v>6.6930606951873424</v>
      </c>
      <c r="L228">
        <v>21.5713602105515</v>
      </c>
      <c r="M228">
        <f t="shared" si="15"/>
        <v>4.1888870321063196</v>
      </c>
      <c r="N228">
        <f t="shared" si="18"/>
        <v>7197.0682803345135</v>
      </c>
      <c r="O228">
        <f t="shared" si="19"/>
        <v>4504.3228145764015</v>
      </c>
      <c r="P228">
        <f t="shared" si="16"/>
        <v>450432.28145764017</v>
      </c>
      <c r="Q228">
        <f t="shared" si="17"/>
        <v>380432.28145764017</v>
      </c>
    </row>
    <row r="229" spans="2:17" x14ac:dyDescent="0.25">
      <c r="B229" s="103">
        <f>B228+'ZZ(3)'!$C$212</f>
        <v>45021</v>
      </c>
      <c r="C229">
        <v>3.8541080888837822</v>
      </c>
      <c r="D229">
        <v>23.706445005478013</v>
      </c>
      <c r="E229">
        <v>10.301114393549557</v>
      </c>
      <c r="F229">
        <v>24.685467862276674</v>
      </c>
      <c r="H229" s="140">
        <f>B266+'ZZ(3)'!$C$212</f>
        <v>45059</v>
      </c>
      <c r="I229">
        <v>2.4751605675211144</v>
      </c>
      <c r="J229">
        <v>21.489243922449155</v>
      </c>
      <c r="K229">
        <v>6.6155155902289167</v>
      </c>
      <c r="L229">
        <v>21.498062593144557</v>
      </c>
      <c r="M229">
        <f t="shared" si="15"/>
        <v>4.1403550227078023</v>
      </c>
      <c r="N229">
        <f t="shared" si="18"/>
        <v>7203.6837959247423</v>
      </c>
      <c r="O229">
        <f t="shared" si="19"/>
        <v>4508.4631695991093</v>
      </c>
      <c r="P229">
        <f t="shared" si="16"/>
        <v>450846.31695991091</v>
      </c>
      <c r="Q229">
        <f t="shared" si="17"/>
        <v>380846.31695991091</v>
      </c>
    </row>
    <row r="230" spans="2:17" x14ac:dyDescent="0.25">
      <c r="B230" s="103">
        <f>B229+'ZZ(3)'!$C$212</f>
        <v>45022</v>
      </c>
      <c r="C230">
        <v>3.8094547934955427</v>
      </c>
      <c r="D230">
        <v>23.642251781472684</v>
      </c>
      <c r="E230">
        <v>10.181766753775284</v>
      </c>
      <c r="F230">
        <v>24.589526796672573</v>
      </c>
      <c r="H230" s="140">
        <f>B267+'ZZ(3)'!$C$212</f>
        <v>45060</v>
      </c>
      <c r="I230">
        <v>2.4464836146682294</v>
      </c>
      <c r="J230">
        <v>21.436483459682975</v>
      </c>
      <c r="K230">
        <v>6.5388689147897887</v>
      </c>
      <c r="L230">
        <v>21.425261406844104</v>
      </c>
      <c r="M230">
        <f t="shared" si="15"/>
        <v>4.0923853001215598</v>
      </c>
      <c r="N230">
        <f t="shared" si="18"/>
        <v>7210.2226648395317</v>
      </c>
      <c r="O230">
        <f t="shared" si="19"/>
        <v>4512.5555548992306</v>
      </c>
      <c r="P230">
        <f t="shared" si="16"/>
        <v>451255.55548992305</v>
      </c>
      <c r="Q230">
        <f t="shared" si="17"/>
        <v>381255.55548992305</v>
      </c>
    </row>
    <row r="231" spans="2:17" x14ac:dyDescent="0.25">
      <c r="B231" s="103">
        <f>B230+'ZZ(3)'!$C$212</f>
        <v>45023</v>
      </c>
      <c r="C231">
        <v>3.7653188465425433</v>
      </c>
      <c r="D231">
        <v>23.57840526839437</v>
      </c>
      <c r="E231">
        <v>10.063801863340112</v>
      </c>
      <c r="F231">
        <v>24.494328601507842</v>
      </c>
      <c r="H231" s="140">
        <f>B268+'ZZ(3)'!$C$212</f>
        <v>45061</v>
      </c>
      <c r="I231">
        <v>2.4181389100079334</v>
      </c>
      <c r="J231">
        <v>21.383981437717523</v>
      </c>
      <c r="K231">
        <v>6.4631102597590084</v>
      </c>
      <c r="L231">
        <v>21.352951625318255</v>
      </c>
      <c r="M231">
        <f t="shared" si="15"/>
        <v>4.0449713497510746</v>
      </c>
      <c r="N231">
        <f t="shared" si="18"/>
        <v>7216.6857750992904</v>
      </c>
      <c r="O231">
        <f t="shared" si="19"/>
        <v>4516.6005262489816</v>
      </c>
      <c r="P231">
        <f t="shared" si="16"/>
        <v>451660.05262489815</v>
      </c>
      <c r="Q231">
        <f t="shared" si="17"/>
        <v>381660.05262489815</v>
      </c>
    </row>
    <row r="232" spans="2:17" x14ac:dyDescent="0.25">
      <c r="B232" s="103">
        <f>B231+'ZZ(3)'!$C$212</f>
        <v>45024</v>
      </c>
      <c r="C232">
        <v>3.7216942540796323</v>
      </c>
      <c r="D232">
        <v>23.51490266490266</v>
      </c>
      <c r="E232">
        <v>9.9472037018540469</v>
      </c>
      <c r="F232">
        <v>24.399864682002704</v>
      </c>
      <c r="H232" s="140">
        <f>B269+'ZZ(3)'!$C$212</f>
        <v>45062</v>
      </c>
      <c r="I232">
        <v>2.3901226041472299</v>
      </c>
      <c r="J232">
        <v>21.331735962280323</v>
      </c>
      <c r="K232">
        <v>6.388229336624506</v>
      </c>
      <c r="L232">
        <v>21.281128289861915</v>
      </c>
      <c r="M232">
        <f t="shared" si="15"/>
        <v>3.9981067324772761</v>
      </c>
      <c r="N232">
        <f t="shared" si="18"/>
        <v>7223.0740044359145</v>
      </c>
      <c r="O232">
        <f t="shared" si="19"/>
        <v>4520.5986329814586</v>
      </c>
      <c r="P232">
        <f t="shared" si="16"/>
        <v>452059.86329814588</v>
      </c>
      <c r="Q232">
        <f t="shared" si="17"/>
        <v>382059.86329814588</v>
      </c>
    </row>
    <row r="233" spans="2:17" x14ac:dyDescent="0.25">
      <c r="B233" s="103">
        <f>B232+'ZZ(3)'!$C$212</f>
        <v>45025</v>
      </c>
      <c r="C233">
        <v>3.6785750916068798</v>
      </c>
      <c r="D233">
        <v>23.451741199754956</v>
      </c>
      <c r="E233">
        <v>9.8319564345376484</v>
      </c>
      <c r="F233">
        <v>24.306126575453256</v>
      </c>
      <c r="H233" s="140">
        <f>B270+'ZZ(3)'!$C$212</f>
        <v>45063</v>
      </c>
      <c r="I233">
        <v>2.3624308922917896</v>
      </c>
      <c r="J233">
        <v>21.279745157566165</v>
      </c>
      <c r="K233">
        <v>6.3142159760758334</v>
      </c>
      <c r="L233">
        <v>21.20978650826325</v>
      </c>
      <c r="M233">
        <f t="shared" si="15"/>
        <v>3.9517850837840438</v>
      </c>
      <c r="N233">
        <f t="shared" si="18"/>
        <v>7229.38822041199</v>
      </c>
      <c r="O233">
        <f t="shared" si="19"/>
        <v>4524.5504180652424</v>
      </c>
      <c r="P233">
        <f t="shared" si="16"/>
        <v>452455.04180652427</v>
      </c>
      <c r="Q233">
        <f t="shared" si="17"/>
        <v>382455.04180652427</v>
      </c>
    </row>
    <row r="234" spans="2:17" x14ac:dyDescent="0.25">
      <c r="B234" s="103">
        <f>B233+'ZZ(3)'!$C$212</f>
        <v>45026</v>
      </c>
      <c r="C234">
        <v>3.6359555032649977</v>
      </c>
      <c r="D234">
        <v>23.388918131403322</v>
      </c>
      <c r="E234">
        <v>9.7180444100716041</v>
      </c>
      <c r="F234">
        <v>24.213105948704175</v>
      </c>
      <c r="H234" s="140">
        <f>B271+'ZZ(3)'!$C$212</f>
        <v>45064</v>
      </c>
      <c r="I234">
        <v>2.3350600137292323</v>
      </c>
      <c r="J234">
        <v>21.228007166012624</v>
      </c>
      <c r="K234">
        <v>6.2410601266231245</v>
      </c>
      <c r="L234">
        <v>21.138921453692845</v>
      </c>
      <c r="M234">
        <f t="shared" si="15"/>
        <v>3.9060001128938922</v>
      </c>
      <c r="N234">
        <f t="shared" si="18"/>
        <v>7235.6292805386129</v>
      </c>
      <c r="O234">
        <f t="shared" si="19"/>
        <v>4528.4564181781361</v>
      </c>
      <c r="P234">
        <f t="shared" si="16"/>
        <v>452845.64181781362</v>
      </c>
      <c r="Q234">
        <f t="shared" si="17"/>
        <v>382845.64181781362</v>
      </c>
    </row>
    <row r="235" spans="2:17" x14ac:dyDescent="0.25">
      <c r="B235" s="103">
        <f>B234+'ZZ(3)'!$C$212</f>
        <v>45027</v>
      </c>
      <c r="C235">
        <v>3.593829701040077</v>
      </c>
      <c r="D235">
        <v>23.32643074759784</v>
      </c>
      <c r="E235">
        <v>9.6054521584711523</v>
      </c>
      <c r="F235">
        <v>24.120794595679214</v>
      </c>
      <c r="H235" s="140">
        <f>B272+'ZZ(3)'!$C$212</f>
        <v>45065</v>
      </c>
      <c r="I235">
        <v>2.3080062513184032</v>
      </c>
      <c r="J235">
        <v>21.176520148078804</v>
      </c>
      <c r="K235">
        <v>6.1687518532320214</v>
      </c>
      <c r="L235">
        <v>21.068528363615115</v>
      </c>
      <c r="M235">
        <f t="shared" si="15"/>
        <v>3.8607456019136182</v>
      </c>
      <c r="N235">
        <f t="shared" si="18"/>
        <v>7241.7980323918446</v>
      </c>
      <c r="O235">
        <f t="shared" si="19"/>
        <v>4532.3171637800497</v>
      </c>
      <c r="P235">
        <f t="shared" si="16"/>
        <v>453231.71637800499</v>
      </c>
      <c r="Q235">
        <f t="shared" si="17"/>
        <v>383231.71637800499</v>
      </c>
    </row>
    <row r="236" spans="2:17" x14ac:dyDescent="0.25">
      <c r="B236" s="103">
        <f>B235+'ZZ(3)'!$C$212</f>
        <v>45028</v>
      </c>
      <c r="C236">
        <v>3.5521919639775335</v>
      </c>
      <c r="D236">
        <v>23.264276364996256</v>
      </c>
      <c r="E236">
        <v>9.4941643889851548</v>
      </c>
      <c r="F236">
        <v>24.029184434968013</v>
      </c>
      <c r="H236" s="140">
        <f>B273+'ZZ(3)'!$C$212</f>
        <v>45066</v>
      </c>
      <c r="I236">
        <v>2.281265930984556</v>
      </c>
      <c r="J236">
        <v>21.125282282027335</v>
      </c>
      <c r="K236">
        <v>6.0972813359744515</v>
      </c>
      <c r="L236">
        <v>20.998602538721322</v>
      </c>
      <c r="M236">
        <f t="shared" si="15"/>
        <v>3.8160154049898956</v>
      </c>
      <c r="N236">
        <f t="shared" si="18"/>
        <v>7247.8953137278186</v>
      </c>
      <c r="O236">
        <f t="shared" si="19"/>
        <v>4536.1331791850398</v>
      </c>
      <c r="P236">
        <f t="shared" si="16"/>
        <v>453613.31791850401</v>
      </c>
      <c r="Q236">
        <f t="shared" si="17"/>
        <v>383613.31791850401</v>
      </c>
    </row>
    <row r="237" spans="2:17" x14ac:dyDescent="0.25">
      <c r="B237" s="103">
        <f>B236+'ZZ(3)'!$C$212</f>
        <v>45029</v>
      </c>
      <c r="C237">
        <v>3.5110366374051649</v>
      </c>
      <c r="D237">
        <v>23.202452328779895</v>
      </c>
      <c r="E237">
        <v>9.3841659880195394</v>
      </c>
      <c r="F237">
        <v>23.938267507467639</v>
      </c>
      <c r="H237" s="140">
        <f>B274+'ZZ(3)'!$C$212</f>
        <v>45067</v>
      </c>
      <c r="I237">
        <v>2.2548354212203936</v>
      </c>
      <c r="J237">
        <v>21.074291763709503</v>
      </c>
      <c r="K237">
        <v>6.0266388686949934</v>
      </c>
      <c r="L237">
        <v>20.929139341883808</v>
      </c>
      <c r="M237">
        <f t="shared" si="15"/>
        <v>3.7718034474745998</v>
      </c>
      <c r="N237">
        <f t="shared" si="18"/>
        <v>7253.9219525965136</v>
      </c>
      <c r="O237">
        <f t="shared" si="19"/>
        <v>4539.9049826325145</v>
      </c>
      <c r="P237">
        <f t="shared" si="16"/>
        <v>453990.49826325144</v>
      </c>
      <c r="Q237">
        <f t="shared" si="17"/>
        <v>383990.49826325144</v>
      </c>
    </row>
    <row r="238" spans="2:17" x14ac:dyDescent="0.25">
      <c r="B238" s="103">
        <f>B237+'ZZ(3)'!$C$212</f>
        <v>45030</v>
      </c>
      <c r="C238">
        <v>3.4703581321652175</v>
      </c>
      <c r="D238">
        <v>23.140956012275641</v>
      </c>
      <c r="E238">
        <v>9.2754420170847585</v>
      </c>
      <c r="F238">
        <v>23.848035974077497</v>
      </c>
      <c r="H238" s="140">
        <f>B275+'ZZ(3)'!$C$212</f>
        <v>45068</v>
      </c>
      <c r="I238">
        <v>2.2287111325928834</v>
      </c>
      <c r="J238">
        <v>21.023546806353497</v>
      </c>
      <c r="K238">
        <v>5.956814857692744</v>
      </c>
      <c r="L238">
        <v>20.860134197130954</v>
      </c>
      <c r="M238">
        <f t="shared" si="15"/>
        <v>3.7281037250998605</v>
      </c>
      <c r="N238">
        <f t="shared" si="18"/>
        <v>7259.8787674542064</v>
      </c>
      <c r="O238">
        <f t="shared" si="19"/>
        <v>4543.633086357614</v>
      </c>
      <c r="P238">
        <f t="shared" si="16"/>
        <v>454363.30863576138</v>
      </c>
      <c r="Q238">
        <f t="shared" si="17"/>
        <v>384363.30863576138</v>
      </c>
    </row>
    <row r="239" spans="2:17" x14ac:dyDescent="0.25">
      <c r="B239" s="103">
        <f>B238+'ZZ(3)'!$C$212</f>
        <v>45031</v>
      </c>
      <c r="C239">
        <v>3.4301509238553347</v>
      </c>
      <c r="D239">
        <v>23.07978481658396</v>
      </c>
      <c r="E239">
        <v>9.1679777107670528</v>
      </c>
      <c r="F239">
        <v>23.758482113446206</v>
      </c>
      <c r="H239" s="140">
        <f>B276+'ZZ(3)'!$C$212</f>
        <v>45069</v>
      </c>
      <c r="I239">
        <v>2.2028895172557945</v>
      </c>
      <c r="J239">
        <v>20.973045640355679</v>
      </c>
      <c r="K239">
        <v>5.8877998204184143</v>
      </c>
      <c r="L239">
        <v>20.791582588642257</v>
      </c>
      <c r="M239">
        <f t="shared" si="15"/>
        <v>3.6849103031626198</v>
      </c>
      <c r="N239">
        <f t="shared" si="18"/>
        <v>7265.7665672746243</v>
      </c>
      <c r="O239">
        <f t="shared" si="19"/>
        <v>4547.3179966607768</v>
      </c>
      <c r="P239">
        <f t="shared" si="16"/>
        <v>454731.79966607766</v>
      </c>
      <c r="Q239">
        <f t="shared" si="17"/>
        <v>384731.79966607766</v>
      </c>
    </row>
    <row r="240" spans="2:17" x14ac:dyDescent="0.25">
      <c r="B240" s="103">
        <f>B239+'ZZ(3)'!$C$212</f>
        <v>45032</v>
      </c>
      <c r="C240">
        <v>3.3904095520783155</v>
      </c>
      <c r="D240">
        <v>23.018936170212761</v>
      </c>
      <c r="E240">
        <v>9.061758474723197</v>
      </c>
      <c r="F240">
        <v>23.669598319768966</v>
      </c>
      <c r="H240" s="140">
        <f>B277+'ZZ(3)'!$C$212</f>
        <v>45070</v>
      </c>
      <c r="I240">
        <v>2.1773670684678654</v>
      </c>
      <c r="J240">
        <v>20.922786513074914</v>
      </c>
      <c r="K240">
        <v>5.8195843841865527</v>
      </c>
      <c r="L240">
        <v>20.72348005976324</v>
      </c>
      <c r="M240">
        <f t="shared" si="15"/>
        <v>3.6422173157186872</v>
      </c>
      <c r="N240">
        <f t="shared" si="18"/>
        <v>7271.5861516588111</v>
      </c>
      <c r="O240">
        <f t="shared" si="19"/>
        <v>4550.9602139764957</v>
      </c>
      <c r="P240">
        <f t="shared" si="16"/>
        <v>455096.02139764954</v>
      </c>
      <c r="Q240">
        <f t="shared" si="17"/>
        <v>385096.02139764954</v>
      </c>
    </row>
    <row r="241" spans="2:17" x14ac:dyDescent="0.25">
      <c r="B241" s="103">
        <f>B240+'ZZ(3)'!$C$212</f>
        <v>45033</v>
      </c>
      <c r="C241">
        <v>3.3511286197005452</v>
      </c>
      <c r="D241">
        <v>22.958407528717071</v>
      </c>
      <c r="E241">
        <v>8.9567698836985254</v>
      </c>
      <c r="F241">
        <v>23.581377100634274</v>
      </c>
      <c r="H241" s="140">
        <f>B278+'ZZ(3)'!$C$212</f>
        <v>45071</v>
      </c>
      <c r="I241">
        <v>2.152140320116581</v>
      </c>
      <c r="J241">
        <v>20.872767688629782</v>
      </c>
      <c r="K241">
        <v>5.7521592849026533</v>
      </c>
      <c r="L241">
        <v>20.655822212039631</v>
      </c>
      <c r="M241">
        <f t="shared" si="15"/>
        <v>3.6000189647860723</v>
      </c>
      <c r="N241">
        <f t="shared" si="18"/>
        <v>7277.3383109437136</v>
      </c>
      <c r="O241">
        <f t="shared" si="19"/>
        <v>4554.5602329412814</v>
      </c>
      <c r="P241">
        <f t="shared" si="16"/>
        <v>455456.02329412813</v>
      </c>
      <c r="Q241">
        <f t="shared" si="17"/>
        <v>385456.02329412813</v>
      </c>
    </row>
    <row r="242" spans="2:17" x14ac:dyDescent="0.25">
      <c r="B242" s="103">
        <f>B241+'ZZ(3)'!$C$212</f>
        <v>45034</v>
      </c>
      <c r="C242">
        <v>3.3123027921190431</v>
      </c>
      <c r="D242">
        <v>22.898196374344341</v>
      </c>
      <c r="E242">
        <v>8.8529976795678653</v>
      </c>
      <c r="F242">
        <v>23.493811074918561</v>
      </c>
      <c r="H242" s="140">
        <f>B279+'ZZ(3)'!$C$212</f>
        <v>45072</v>
      </c>
      <c r="I242">
        <v>2.1272058462474432</v>
      </c>
      <c r="J242">
        <v>20.822987447698743</v>
      </c>
      <c r="K242">
        <v>5.6855153658050561</v>
      </c>
      <c r="L242">
        <v>20.588604704270377</v>
      </c>
      <c r="M242">
        <f t="shared" si="15"/>
        <v>3.5583095195576129</v>
      </c>
      <c r="N242">
        <f t="shared" si="18"/>
        <v>7283.0238263095189</v>
      </c>
      <c r="O242">
        <f t="shared" si="19"/>
        <v>4558.1185424608393</v>
      </c>
      <c r="P242">
        <f t="shared" si="16"/>
        <v>455811.85424608394</v>
      </c>
      <c r="Q242">
        <f t="shared" si="17"/>
        <v>385811.85424608394</v>
      </c>
    </row>
    <row r="243" spans="2:17" x14ac:dyDescent="0.25">
      <c r="B243" s="103">
        <f>B242+'ZZ(3)'!$C$212</f>
        <v>45035</v>
      </c>
      <c r="C243">
        <v>3.2739267965369843</v>
      </c>
      <c r="D243">
        <v>22.838300215685372</v>
      </c>
      <c r="E243">
        <v>8.7504277693992023</v>
      </c>
      <c r="F243">
        <v>23.406892970727586</v>
      </c>
      <c r="H243" s="140">
        <f>B280+'ZZ(3)'!$C$212</f>
        <v>45073</v>
      </c>
      <c r="I243">
        <v>2.1025602605987057</v>
      </c>
      <c r="J243">
        <v>20.773444087323117</v>
      </c>
      <c r="K243">
        <v>5.6196435762213879</v>
      </c>
      <c r="L243">
        <v>20.521823251579125</v>
      </c>
      <c r="M243">
        <f t="shared" si="15"/>
        <v>3.5170833156226822</v>
      </c>
      <c r="N243">
        <f t="shared" si="18"/>
        <v>7288.6434698857402</v>
      </c>
      <c r="O243">
        <f t="shared" si="19"/>
        <v>4561.6356257764619</v>
      </c>
      <c r="P243">
        <f t="shared" si="16"/>
        <v>456163.56257764617</v>
      </c>
      <c r="Q243">
        <f t="shared" si="17"/>
        <v>386163.56257764617</v>
      </c>
    </row>
    <row r="244" spans="2:17" x14ac:dyDescent="0.25">
      <c r="B244" s="103">
        <f>B243+'ZZ(3)'!$C$212</f>
        <v>45036</v>
      </c>
      <c r="C244">
        <v>3.2359954212476185</v>
      </c>
      <c r="D244">
        <v>22.778716587330646</v>
      </c>
      <c r="E244">
        <v>8.6490462235397558</v>
      </c>
      <c r="F244">
        <v>23.32061562338334</v>
      </c>
      <c r="H244" s="140">
        <f>B281+'ZZ(3)'!$C$212</f>
        <v>45074</v>
      </c>
      <c r="I244">
        <v>2.0782002161414996</v>
      </c>
      <c r="J244">
        <v>20.724135920712914</v>
      </c>
      <c r="K244">
        <v>5.5545349703394225</v>
      </c>
      <c r="L244">
        <v>20.455473624503686</v>
      </c>
      <c r="M244">
        <f t="shared" si="15"/>
        <v>3.4763347541979228</v>
      </c>
      <c r="N244">
        <f t="shared" si="18"/>
        <v>7294.1980048560799</v>
      </c>
      <c r="O244">
        <f t="shared" si="19"/>
        <v>4565.1119605306594</v>
      </c>
      <c r="P244">
        <f t="shared" si="16"/>
        <v>456511.19605306594</v>
      </c>
      <c r="Q244">
        <f t="shared" si="17"/>
        <v>386511.19605306594</v>
      </c>
    </row>
    <row r="245" spans="2:17" x14ac:dyDescent="0.25">
      <c r="B245" s="103">
        <f>B244+'ZZ(3)'!$C$212</f>
        <v>45037</v>
      </c>
      <c r="C245">
        <v>3.1985035149264829</v>
      </c>
      <c r="D245">
        <v>22.719443049532067</v>
      </c>
      <c r="E245">
        <v>8.5488392737242638</v>
      </c>
      <c r="F245">
        <v>23.234971973455316</v>
      </c>
      <c r="H245" s="140">
        <f>B282+'ZZ(3)'!$C$212</f>
        <v>45075</v>
      </c>
      <c r="I245">
        <v>2.0541224046252831</v>
      </c>
      <c r="J245">
        <v>20.675061277055377</v>
      </c>
      <c r="K245">
        <v>5.4901807059921808</v>
      </c>
      <c r="L245">
        <v>20.389551648103126</v>
      </c>
      <c r="M245">
        <f t="shared" si="15"/>
        <v>3.4360583013668977</v>
      </c>
      <c r="N245">
        <f t="shared" si="18"/>
        <v>7299.6881855620722</v>
      </c>
      <c r="O245">
        <f t="shared" si="19"/>
        <v>4568.5480188320262</v>
      </c>
      <c r="P245">
        <f t="shared" si="16"/>
        <v>456854.80188320263</v>
      </c>
      <c r="Q245">
        <f t="shared" si="17"/>
        <v>386854.80188320263</v>
      </c>
    </row>
    <row r="246" spans="2:17" x14ac:dyDescent="0.25">
      <c r="B246" s="103">
        <f>B245+'ZZ(3)'!$C$212</f>
        <v>45038</v>
      </c>
      <c r="C246">
        <v>3.1614459859318305</v>
      </c>
      <c r="D246">
        <v>22.660477187869954</v>
      </c>
      <c r="E246">
        <v>8.449793311205152</v>
      </c>
      <c r="F246">
        <v>23.149955064835019</v>
      </c>
      <c r="H246" s="140">
        <f>B283+'ZZ(3)'!$C$212</f>
        <v>45076</v>
      </c>
      <c r="I246">
        <v>2.0303235561285633</v>
      </c>
      <c r="J246">
        <v>20.626218501326257</v>
      </c>
      <c r="K246">
        <v>5.4265720434571127</v>
      </c>
      <c r="L246">
        <v>20.324053201082055</v>
      </c>
      <c r="M246">
        <f t="shared" si="15"/>
        <v>3.3962484873285494</v>
      </c>
      <c r="N246">
        <f t="shared" si="18"/>
        <v>7305.1147576055291</v>
      </c>
      <c r="O246">
        <f t="shared" si="19"/>
        <v>4571.9442673193544</v>
      </c>
      <c r="P246">
        <f t="shared" si="16"/>
        <v>457194.42673193541</v>
      </c>
      <c r="Q246">
        <f t="shared" si="17"/>
        <v>387194.42673193541</v>
      </c>
    </row>
    <row r="247" spans="2:17" x14ac:dyDescent="0.25">
      <c r="B247" s="103">
        <f>B246+'ZZ(3)'!$C$212</f>
        <v>45039</v>
      </c>
      <c r="C247">
        <v>3.1248178016131436</v>
      </c>
      <c r="D247">
        <v>22.601816612925198</v>
      </c>
      <c r="E247">
        <v>8.3518948849043788</v>
      </c>
      <c r="F247">
        <v>23.065558042852572</v>
      </c>
      <c r="H247" s="140">
        <f>B284+'ZZ(3)'!$C$212</f>
        <v>45077</v>
      </c>
      <c r="I247">
        <v>2.0068004386148126</v>
      </c>
      <c r="J247">
        <v>20.577605954103781</v>
      </c>
      <c r="K247">
        <v>5.3637003442691871</v>
      </c>
      <c r="L247">
        <v>20.258974214931744</v>
      </c>
      <c r="M247">
        <f t="shared" si="15"/>
        <v>3.3568999056543745</v>
      </c>
      <c r="N247">
        <f t="shared" si="18"/>
        <v>7310.4784579497982</v>
      </c>
      <c r="O247">
        <f t="shared" si="19"/>
        <v>4575.3011672250086</v>
      </c>
      <c r="P247">
        <f t="shared" si="16"/>
        <v>457530.11672250088</v>
      </c>
      <c r="Q247">
        <f t="shared" si="17"/>
        <v>387530.11672250088</v>
      </c>
    </row>
    <row r="248" spans="2:17" x14ac:dyDescent="0.25">
      <c r="B248" s="103">
        <f>B247+'ZZ(3)'!$C$212</f>
        <v>45040</v>
      </c>
      <c r="C248">
        <v>3.0886139876276704</v>
      </c>
      <c r="D248">
        <v>22.54345895995651</v>
      </c>
      <c r="E248">
        <v>8.2551306995866884</v>
      </c>
      <c r="F248">
        <v>22.981774152434358</v>
      </c>
      <c r="H248" s="140">
        <f>B285+'ZZ(3)'!$C$212</f>
        <v>45078</v>
      </c>
      <c r="I248">
        <v>1.983549857493548</v>
      </c>
      <c r="J248">
        <v>20.529222011385198</v>
      </c>
      <c r="K248">
        <v>5.3015570700477292</v>
      </c>
      <c r="L248">
        <v>20.194310673087692</v>
      </c>
      <c r="M248">
        <f t="shared" si="15"/>
        <v>3.3180072125541811</v>
      </c>
      <c r="N248">
        <f t="shared" si="18"/>
        <v>7315.7800150198464</v>
      </c>
      <c r="O248">
        <f t="shared" si="19"/>
        <v>4578.6191744375628</v>
      </c>
      <c r="P248">
        <f t="shared" si="16"/>
        <v>457861.91744375631</v>
      </c>
      <c r="Q248">
        <f t="shared" si="17"/>
        <v>387861.91744375631</v>
      </c>
    </row>
    <row r="249" spans="2:17" x14ac:dyDescent="0.25">
      <c r="B249" s="103">
        <f>B248+'ZZ(3)'!$C$212</f>
        <v>45041</v>
      </c>
      <c r="C249">
        <v>3.0528296272648738</v>
      </c>
      <c r="D249">
        <v>22.485401888582658</v>
      </c>
      <c r="E249">
        <v>8.1594876140540435</v>
      </c>
      <c r="F249">
        <v>22.898596736300714</v>
      </c>
      <c r="H249" s="140">
        <f>B286+'ZZ(3)'!$C$212</f>
        <v>45079</v>
      </c>
      <c r="I249">
        <v>1.9605686551864763</v>
      </c>
      <c r="J249">
        <v>20.481065064405939</v>
      </c>
      <c r="K249">
        <v>5.2401337813368478</v>
      </c>
      <c r="L249">
        <v>20.130058610103262</v>
      </c>
      <c r="M249">
        <f t="shared" si="15"/>
        <v>3.2795651261503718</v>
      </c>
      <c r="N249">
        <f t="shared" si="18"/>
        <v>7321.0201488011835</v>
      </c>
      <c r="O249">
        <f t="shared" si="19"/>
        <v>4581.8987395637132</v>
      </c>
      <c r="P249">
        <f t="shared" si="16"/>
        <v>458189.87395637133</v>
      </c>
      <c r="Q249">
        <f t="shared" si="17"/>
        <v>388189.87395637133</v>
      </c>
    </row>
    <row r="250" spans="2:17" x14ac:dyDescent="0.25">
      <c r="B250" s="103">
        <f>B249+'ZZ(3)'!$C$212</f>
        <v>45042</v>
      </c>
      <c r="C250">
        <v>3.0174598607787173</v>
      </c>
      <c r="D250">
        <v>22.427643082469579</v>
      </c>
      <c r="E250">
        <v>8.0649526393609605</v>
      </c>
      <c r="F250">
        <v>22.816019233202578</v>
      </c>
      <c r="H250" s="140">
        <f>B287+'ZZ(3)'!$C$212</f>
        <v>45080</v>
      </c>
      <c r="I250">
        <v>1.9378537106986788</v>
      </c>
      <c r="J250">
        <v>20.433133519461322</v>
      </c>
      <c r="K250">
        <v>5.1794221364593183</v>
      </c>
      <c r="L250">
        <v>20.066214110839081</v>
      </c>
      <c r="M250">
        <f t="shared" si="15"/>
        <v>3.2415684257606392</v>
      </c>
      <c r="N250">
        <f t="shared" si="18"/>
        <v>7326.1995709376424</v>
      </c>
      <c r="O250">
        <f t="shared" si="19"/>
        <v>4585.1403079894735</v>
      </c>
      <c r="P250">
        <f t="shared" si="16"/>
        <v>458514.03079894732</v>
      </c>
      <c r="Q250">
        <f t="shared" si="17"/>
        <v>388514.03079894732</v>
      </c>
    </row>
    <row r="251" spans="2:17" x14ac:dyDescent="0.25">
      <c r="B251" s="103">
        <f>B250+'ZZ(3)'!$C$212</f>
        <v>45043</v>
      </c>
      <c r="C251">
        <v>2.982499884727674</v>
      </c>
      <c r="D251">
        <v>22.370180249022336</v>
      </c>
      <c r="E251">
        <v>7.9715129370505267</v>
      </c>
      <c r="F251">
        <v>22.734035176196176</v>
      </c>
      <c r="H251" s="140">
        <f>B288+'ZZ(3)'!$C$212</f>
        <v>45081</v>
      </c>
      <c r="I251">
        <v>1.9154019391947601</v>
      </c>
      <c r="J251">
        <v>20.385425797730715</v>
      </c>
      <c r="K251">
        <v>5.1194138903837167</v>
      </c>
      <c r="L251">
        <v>20.002773309667756</v>
      </c>
      <c r="M251">
        <f t="shared" si="15"/>
        <v>3.2040119511889564</v>
      </c>
      <c r="N251">
        <f t="shared" si="18"/>
        <v>7331.3189848280263</v>
      </c>
      <c r="O251">
        <f t="shared" si="19"/>
        <v>4588.3443199406629</v>
      </c>
      <c r="P251">
        <f t="shared" si="16"/>
        <v>458834.43199406628</v>
      </c>
      <c r="Q251">
        <f t="shared" si="17"/>
        <v>388834.43199406628</v>
      </c>
    </row>
    <row r="252" spans="2:17" x14ac:dyDescent="0.25">
      <c r="B252" s="103">
        <f>B251+'ZZ(3)'!$C$212</f>
        <v>45044</v>
      </c>
      <c r="C252">
        <v>2.9479449513223939</v>
      </c>
      <c r="D252">
        <v>22.313011119081779</v>
      </c>
      <c r="E252">
        <v>7.8791558174108483</v>
      </c>
      <c r="F252">
        <v>22.652638190954772</v>
      </c>
      <c r="H252" s="140">
        <f>B289+'ZZ(3)'!$C$212</f>
        <v>45082</v>
      </c>
      <c r="I252">
        <v>1.8932102915799052</v>
      </c>
      <c r="J252">
        <v>20.337940335104207</v>
      </c>
      <c r="K252">
        <v>5.0601008936046989</v>
      </c>
      <c r="L252">
        <v>19.939732389693681</v>
      </c>
      <c r="M252">
        <f t="shared" si="15"/>
        <v>3.166890602024794</v>
      </c>
      <c r="N252">
        <f t="shared" si="18"/>
        <v>7336.3790857216309</v>
      </c>
      <c r="O252">
        <f t="shared" si="19"/>
        <v>4591.5112105426879</v>
      </c>
      <c r="P252">
        <f t="shared" si="16"/>
        <v>459151.12105426879</v>
      </c>
      <c r="Q252">
        <f t="shared" si="17"/>
        <v>389151.12105426879</v>
      </c>
    </row>
    <row r="253" spans="2:17" x14ac:dyDescent="0.25">
      <c r="B253" s="103">
        <f>B252+'ZZ(3)'!$C$212</f>
        <v>45045</v>
      </c>
      <c r="C253">
        <v>2.9137903677809156</v>
      </c>
      <c r="D253">
        <v>22.256133446625821</v>
      </c>
      <c r="E253">
        <v>7.7878687377517233</v>
      </c>
      <c r="F253">
        <v>22.57182199411654</v>
      </c>
      <c r="H253" s="140">
        <f>B290+'ZZ(3)'!$C$212</f>
        <v>45083</v>
      </c>
      <c r="I253">
        <v>1.8712757540857956</v>
      </c>
      <c r="J253">
        <v>20.290675582011655</v>
      </c>
      <c r="K253">
        <v>5.0014750910362338</v>
      </c>
      <c r="L253">
        <v>19.877087581987539</v>
      </c>
      <c r="M253">
        <f t="shared" si="15"/>
        <v>3.1301993369504384</v>
      </c>
      <c r="N253">
        <f t="shared" si="18"/>
        <v>7341.3805608126668</v>
      </c>
      <c r="O253">
        <f t="shared" si="19"/>
        <v>4594.6414098796386</v>
      </c>
      <c r="P253">
        <f t="shared" si="16"/>
        <v>459464.14098796388</v>
      </c>
      <c r="Q253">
        <f t="shared" si="17"/>
        <v>389464.14098796388</v>
      </c>
    </row>
    <row r="254" spans="2:17" x14ac:dyDescent="0.25">
      <c r="B254" s="103">
        <f>B253+'ZZ(3)'!$C$212</f>
        <v>45046</v>
      </c>
      <c r="C254">
        <v>2.880031495691366</v>
      </c>
      <c r="D254">
        <v>22.199545008475329</v>
      </c>
      <c r="E254">
        <v>7.6976393007012494</v>
      </c>
      <c r="F254">
        <v>22.491580391667704</v>
      </c>
      <c r="H254" s="140">
        <f>B291+'ZZ(3)'!$C$212</f>
        <v>45084</v>
      </c>
      <c r="I254">
        <v>1.8495953478613201</v>
      </c>
      <c r="J254">
        <v>20.243630003254147</v>
      </c>
      <c r="K254">
        <v>4.9435285209176865</v>
      </c>
      <c r="L254">
        <v>19.814835164835159</v>
      </c>
      <c r="M254">
        <f t="shared" si="15"/>
        <v>3.0939331730563664</v>
      </c>
      <c r="N254">
        <f t="shared" si="18"/>
        <v>7346.3240893335842</v>
      </c>
      <c r="O254">
        <f t="shared" si="19"/>
        <v>4597.7353430526946</v>
      </c>
      <c r="P254">
        <f t="shared" si="16"/>
        <v>459773.53430526948</v>
      </c>
      <c r="Q254">
        <f t="shared" si="17"/>
        <v>389773.53430526948</v>
      </c>
    </row>
    <row r="255" spans="2:17" x14ac:dyDescent="0.25">
      <c r="B255" s="103">
        <f>B254+'ZZ(3)'!$C$212</f>
        <v>45047</v>
      </c>
      <c r="C255">
        <v>2.8466637503820271</v>
      </c>
      <c r="D255">
        <v>22.143243604004446</v>
      </c>
      <c r="E255">
        <v>7.6084552525221882</v>
      </c>
      <c r="F255">
        <v>22.411907277360015</v>
      </c>
      <c r="H255" s="140">
        <f>B292+'ZZ(3)'!$C$212</f>
        <v>45085</v>
      </c>
      <c r="I255">
        <v>1.828166128568022</v>
      </c>
      <c r="J255">
        <v>20.196802077837745</v>
      </c>
      <c r="K255">
        <v>4.8862533137325519</v>
      </c>
      <c r="L255">
        <v>19.752971463000488</v>
      </c>
      <c r="M255">
        <f t="shared" si="15"/>
        <v>3.0580871851645299</v>
      </c>
      <c r="N255">
        <f t="shared" si="18"/>
        <v>7351.2103426473168</v>
      </c>
      <c r="O255">
        <f t="shared" si="19"/>
        <v>4600.793430237859</v>
      </c>
      <c r="P255">
        <f t="shared" si="16"/>
        <v>460079.34302378591</v>
      </c>
      <c r="Q255">
        <f t="shared" si="17"/>
        <v>390079.34302378591</v>
      </c>
    </row>
    <row r="256" spans="2:17" x14ac:dyDescent="0.25">
      <c r="B256" s="103">
        <f>B255+'ZZ(3)'!$C$212</f>
        <v>45048</v>
      </c>
      <c r="C256">
        <v>2.8136826002987103</v>
      </c>
      <c r="D256">
        <v>22.087227054855312</v>
      </c>
      <c r="E256">
        <v>7.520304481447817</v>
      </c>
      <c r="F256">
        <v>22.332796631161756</v>
      </c>
      <c r="H256" s="140">
        <f>B293+'ZZ(3)'!$C$212</f>
        <v>45086</v>
      </c>
      <c r="I256">
        <v>1.8069851859802482</v>
      </c>
      <c r="J256">
        <v>20.150190298809616</v>
      </c>
      <c r="K256">
        <v>4.8296416911397229</v>
      </c>
      <c r="L256">
        <v>19.691492847002291</v>
      </c>
      <c r="M256">
        <f t="shared" si="15"/>
        <v>3.0226565051594747</v>
      </c>
      <c r="N256">
        <f t="shared" si="18"/>
        <v>7356.0399843384566</v>
      </c>
      <c r="O256">
        <f t="shared" si="19"/>
        <v>4603.8160867430188</v>
      </c>
      <c r="P256">
        <f t="shared" si="16"/>
        <v>460381.60867430188</v>
      </c>
      <c r="Q256">
        <f t="shared" si="17"/>
        <v>390381.60867430188</v>
      </c>
    </row>
    <row r="257" spans="2:17" x14ac:dyDescent="0.25">
      <c r="B257" s="103">
        <f>B256+'ZZ(3)'!$C$212</f>
        <v>45049</v>
      </c>
      <c r="C257">
        <v>2.7810835663893432</v>
      </c>
      <c r="D257">
        <v>22.031493204657131</v>
      </c>
      <c r="E257">
        <v>7.4331750160370929</v>
      </c>
      <c r="F257">
        <v>22.254242517741435</v>
      </c>
      <c r="H257" s="140">
        <f>B294+'ZZ(3)'!$C$212</f>
        <v>45087</v>
      </c>
      <c r="I257">
        <v>1.7860496435899158</v>
      </c>
      <c r="J257">
        <v>20.103793173096342</v>
      </c>
      <c r="K257">
        <v>4.7736859649171413</v>
      </c>
      <c r="L257">
        <v>19.630395732404331</v>
      </c>
      <c r="M257">
        <f t="shared" si="15"/>
        <v>2.9876363213272255</v>
      </c>
      <c r="N257">
        <f t="shared" si="18"/>
        <v>7360.8136703033733</v>
      </c>
      <c r="O257">
        <f t="shared" si="19"/>
        <v>4606.8037230643458</v>
      </c>
      <c r="P257">
        <f t="shared" si="16"/>
        <v>460680.37230643455</v>
      </c>
      <c r="Q257">
        <f t="shared" si="17"/>
        <v>390680.37230643455</v>
      </c>
    </row>
    <row r="258" spans="2:17" x14ac:dyDescent="0.25">
      <c r="B258" s="103">
        <f>B257+'ZZ(3)'!$C$212</f>
        <v>45050</v>
      </c>
      <c r="C258">
        <v>2.7488622214956853</v>
      </c>
      <c r="D258">
        <v>21.976039918749446</v>
      </c>
      <c r="E258">
        <v>7.3470550235488403</v>
      </c>
      <c r="F258">
        <v>22.176239084983393</v>
      </c>
      <c r="H258" s="140">
        <f>B295+'ZZ(3)'!$C$212</f>
        <v>45088</v>
      </c>
      <c r="I258">
        <v>1.7653566582158657</v>
      </c>
      <c r="J258">
        <v>20.05760922134451</v>
      </c>
      <c r="K258">
        <v>4.7183785359176929</v>
      </c>
      <c r="L258">
        <v>19.569676579118731</v>
      </c>
      <c r="M258">
        <f t="shared" si="15"/>
        <v>2.9530218777018273</v>
      </c>
      <c r="N258">
        <f t="shared" si="18"/>
        <v>7365.5320488392908</v>
      </c>
      <c r="O258">
        <f t="shared" si="19"/>
        <v>4609.7567449420476</v>
      </c>
      <c r="P258">
        <f t="shared" si="16"/>
        <v>460975.67449420475</v>
      </c>
      <c r="Q258">
        <f t="shared" si="17"/>
        <v>390975.67449420475</v>
      </c>
    </row>
    <row r="259" spans="2:17" x14ac:dyDescent="0.25">
      <c r="B259" s="103">
        <f>B258+'ZZ(3)'!$C$212</f>
        <v>45051</v>
      </c>
      <c r="C259">
        <v>2.7170141897520907</v>
      </c>
      <c r="D259">
        <v>21.920865083909614</v>
      </c>
      <c r="E259">
        <v>7.2619328083347936</v>
      </c>
      <c r="F259">
        <v>22.098780562534465</v>
      </c>
      <c r="H259" s="140">
        <f>B296+'ZZ(3)'!$C$212</f>
        <v>45089</v>
      </c>
      <c r="I259">
        <v>1.7449034196177395</v>
      </c>
      <c r="J259">
        <v>20.01163697776348</v>
      </c>
      <c r="K259">
        <v>4.6637118930371919</v>
      </c>
      <c r="L259">
        <v>19.509331890722205</v>
      </c>
      <c r="M259">
        <f t="shared" si="15"/>
        <v>2.9188084734194524</v>
      </c>
      <c r="N259">
        <f t="shared" si="18"/>
        <v>7370.1957607323284</v>
      </c>
      <c r="O259">
        <f t="shared" si="19"/>
        <v>4612.6755534154672</v>
      </c>
      <c r="P259">
        <f t="shared" si="16"/>
        <v>461267.55534154671</v>
      </c>
      <c r="Q259">
        <f t="shared" si="17"/>
        <v>391267.55534154671</v>
      </c>
    </row>
    <row r="260" spans="2:17" x14ac:dyDescent="0.25">
      <c r="B260" s="103">
        <f>B259+'ZZ(3)'!$C$212</f>
        <v>45052</v>
      </c>
      <c r="C260">
        <v>2.6855351459912358</v>
      </c>
      <c r="D260">
        <v>21.865966608084356</v>
      </c>
      <c r="E260">
        <v>7.1777968102512428</v>
      </c>
      <c r="F260">
        <v>22.021861260381044</v>
      </c>
      <c r="H260" s="140">
        <f>B297+'ZZ(3)'!$C$212</f>
        <v>45090</v>
      </c>
      <c r="I260">
        <v>1.7246871501143313</v>
      </c>
      <c r="J260">
        <v>19.96587498997031</v>
      </c>
      <c r="K260">
        <v>4.6096786121943234</v>
      </c>
      <c r="L260">
        <v>19.449358213784919</v>
      </c>
      <c r="M260">
        <f t="shared" si="15"/>
        <v>2.8849914620799924</v>
      </c>
      <c r="N260">
        <f t="shared" si="18"/>
        <v>7374.8054393445227</v>
      </c>
      <c r="O260">
        <f t="shared" si="19"/>
        <v>4615.5605448775468</v>
      </c>
      <c r="P260">
        <f t="shared" si="16"/>
        <v>461556.05448775471</v>
      </c>
      <c r="Q260">
        <f t="shared" si="17"/>
        <v>391556.05448775471</v>
      </c>
    </row>
    <row r="261" spans="2:17" x14ac:dyDescent="0.25">
      <c r="B261" s="103">
        <f>B260+'ZZ(3)'!$C$212</f>
        <v>45053</v>
      </c>
      <c r="C261">
        <v>2.6544208151567377</v>
      </c>
      <c r="D261">
        <v>21.811342420125342</v>
      </c>
      <c r="E261">
        <v>7.0946356030891122</v>
      </c>
      <c r="F261">
        <v>21.945475567455723</v>
      </c>
      <c r="H261" s="140">
        <f>B298+'ZZ(3)'!$C$212</f>
        <v>45091</v>
      </c>
      <c r="I261">
        <v>1.7047051042063608</v>
      </c>
      <c r="J261">
        <v>19.920321818836804</v>
      </c>
      <c r="K261">
        <v>4.5562713553224032</v>
      </c>
      <c r="L261">
        <v>19.389752137211676</v>
      </c>
      <c r="M261">
        <f t="shared" si="15"/>
        <v>2.8515662511160427</v>
      </c>
      <c r="N261">
        <f t="shared" si="18"/>
        <v>7379.3617106998454</v>
      </c>
      <c r="O261">
        <f t="shared" si="19"/>
        <v>4618.4121111286631</v>
      </c>
      <c r="P261">
        <f t="shared" si="16"/>
        <v>461841.21111286629</v>
      </c>
      <c r="Q261">
        <f t="shared" si="17"/>
        <v>391841.21111286629</v>
      </c>
    </row>
    <row r="262" spans="2:17" x14ac:dyDescent="0.25">
      <c r="B262" s="103">
        <f>B261+'ZZ(3)'!$C$212</f>
        <v>45054</v>
      </c>
      <c r="C262">
        <v>2.6236669717225714</v>
      </c>
      <c r="D262">
        <v>21.75699046952872</v>
      </c>
      <c r="E262">
        <v>7.012437893022188</v>
      </c>
      <c r="F262">
        <v>21.869617950272886</v>
      </c>
      <c r="H262" s="140">
        <f>B299+'ZZ(3)'!$C$212</f>
        <v>45092</v>
      </c>
      <c r="I262">
        <v>1.6849545682036182</v>
      </c>
      <c r="J262">
        <v>19.874976038338655</v>
      </c>
      <c r="K262">
        <v>4.5034828693728279</v>
      </c>
      <c r="L262">
        <v>19.330510291595196</v>
      </c>
      <c r="M262">
        <f t="shared" ref="M262:M325" si="20">K262-I262</f>
        <v>2.8185283011692097</v>
      </c>
      <c r="N262">
        <f t="shared" si="18"/>
        <v>7383.8651935692178</v>
      </c>
      <c r="O262">
        <f t="shared" si="19"/>
        <v>4621.2306394298321</v>
      </c>
      <c r="P262">
        <f t="shared" ref="P262:P325" si="21">O262*100</f>
        <v>462123.06394298322</v>
      </c>
      <c r="Q262">
        <f t="shared" ref="Q262:Q325" si="22">P262-$R$5</f>
        <v>392123.06394298322</v>
      </c>
    </row>
    <row r="263" spans="2:17" x14ac:dyDescent="0.25">
      <c r="B263" s="103">
        <f>B262+'ZZ(3)'!$C$212</f>
        <v>45055</v>
      </c>
      <c r="C263">
        <v>2.5932694391192181</v>
      </c>
      <c r="D263">
        <v>21.702908726178531</v>
      </c>
      <c r="E263">
        <v>6.9311925170733568</v>
      </c>
      <c r="F263">
        <v>21.794282951592429</v>
      </c>
      <c r="H263" s="140">
        <f>B300+'ZZ(3)'!$C$212</f>
        <v>45093</v>
      </c>
      <c r="I263">
        <v>1.6654328598564219</v>
      </c>
      <c r="J263">
        <v>19.829836235406621</v>
      </c>
      <c r="K263">
        <v>4.4513059853300625</v>
      </c>
      <c r="L263">
        <v>19.271629348581197</v>
      </c>
      <c r="M263">
        <f t="shared" si="20"/>
        <v>2.7858731254736409</v>
      </c>
      <c r="N263">
        <f t="shared" ref="N263:N326" si="23">K263+N262</f>
        <v>7388.3164995545476</v>
      </c>
      <c r="O263">
        <f t="shared" ref="O263:O326" si="24">M263+O262</f>
        <v>4624.0165125553058</v>
      </c>
      <c r="P263">
        <f t="shared" si="21"/>
        <v>462401.6512555306</v>
      </c>
      <c r="Q263">
        <f t="shared" si="22"/>
        <v>392401.6512555306</v>
      </c>
    </row>
    <row r="264" spans="2:17" x14ac:dyDescent="0.25">
      <c r="B264" s="103">
        <f>B263+'ZZ(3)'!$C$212</f>
        <v>45056</v>
      </c>
      <c r="C264">
        <v>2.5632240891664564</v>
      </c>
      <c r="D264">
        <v>21.649095180093958</v>
      </c>
      <c r="E264">
        <v>6.85088844159859</v>
      </c>
      <c r="F264">
        <v>21.719465189111052</v>
      </c>
      <c r="H264" s="140">
        <f>B301+'ZZ(3)'!$C$212</f>
        <v>45094</v>
      </c>
      <c r="I264">
        <v>1.64613732799136</v>
      </c>
      <c r="J264">
        <v>19.784901009779755</v>
      </c>
      <c r="K264">
        <v>4.3997336172380335</v>
      </c>
      <c r="L264">
        <v>19.213106020245068</v>
      </c>
      <c r="M264">
        <f t="shared" si="20"/>
        <v>2.7535962892466737</v>
      </c>
      <c r="N264">
        <f t="shared" si="23"/>
        <v>7392.7162331717855</v>
      </c>
      <c r="O264">
        <f t="shared" si="24"/>
        <v>4626.7701088445529</v>
      </c>
      <c r="P264">
        <f t="shared" si="21"/>
        <v>462677.01088445529</v>
      </c>
      <c r="Q264">
        <f t="shared" si="22"/>
        <v>392677.01088445529</v>
      </c>
    </row>
    <row r="265" spans="2:17" x14ac:dyDescent="0.25">
      <c r="B265" s="103">
        <f>B264+'ZZ(3)'!$C$212</f>
        <v>45057</v>
      </c>
      <c r="C265">
        <v>2.5335268415127326</v>
      </c>
      <c r="D265">
        <v>21.595547841180295</v>
      </c>
      <c r="E265">
        <v>6.7715147607885182</v>
      </c>
      <c r="F265">
        <v>21.645159354180418</v>
      </c>
      <c r="H265" s="140">
        <f>B302+'ZZ(3)'!$C$212</f>
        <v>45095</v>
      </c>
      <c r="I265">
        <v>1.6270653521512393</v>
      </c>
      <c r="J265">
        <v>19.740168973860616</v>
      </c>
      <c r="K265">
        <v>4.3487587612378222</v>
      </c>
      <c r="L265">
        <v>19.154937058479842</v>
      </c>
      <c r="M265">
        <f t="shared" si="20"/>
        <v>2.721693409086583</v>
      </c>
      <c r="N265">
        <f t="shared" si="23"/>
        <v>7397.0649919330235</v>
      </c>
      <c r="O265">
        <f t="shared" si="24"/>
        <v>4629.4918022536394</v>
      </c>
      <c r="P265">
        <f t="shared" si="21"/>
        <v>462949.18022536393</v>
      </c>
      <c r="Q265">
        <f t="shared" si="22"/>
        <v>392949.18022536393</v>
      </c>
    </row>
    <row r="266" spans="2:17" x14ac:dyDescent="0.25">
      <c r="B266" s="103">
        <f>B265+'ZZ(3)'!$C$212</f>
        <v>45058</v>
      </c>
      <c r="C266">
        <v>2.5041736630810227</v>
      </c>
      <c r="D266">
        <v>21.542264738983636</v>
      </c>
      <c r="E266">
        <v>6.6930606951873424</v>
      </c>
      <c r="F266">
        <v>21.5713602105515</v>
      </c>
      <c r="H266" s="140">
        <f>B303+'ZZ(3)'!$C$212</f>
        <v>45096</v>
      </c>
      <c r="I266">
        <v>1.6082143422392103</v>
      </c>
      <c r="J266">
        <v>19.695638752572421</v>
      </c>
      <c r="K266">
        <v>4.2983744946164926</v>
      </c>
      <c r="L266">
        <v>19.097119254395253</v>
      </c>
      <c r="M266">
        <f t="shared" si="20"/>
        <v>2.690160152377282</v>
      </c>
      <c r="N266">
        <f t="shared" si="23"/>
        <v>7401.3633664276404</v>
      </c>
      <c r="O266">
        <f t="shared" si="24"/>
        <v>4632.1819624060163</v>
      </c>
      <c r="P266">
        <f t="shared" si="21"/>
        <v>463218.19624060165</v>
      </c>
      <c r="Q266">
        <f t="shared" si="22"/>
        <v>393218.19624060165</v>
      </c>
    </row>
    <row r="267" spans="2:17" x14ac:dyDescent="0.25">
      <c r="B267" s="103">
        <f>B266+'ZZ(3)'!$C$212</f>
        <v>45059</v>
      </c>
      <c r="C267">
        <v>2.4751605675211144</v>
      </c>
      <c r="D267">
        <v>21.489243922449155</v>
      </c>
      <c r="E267">
        <v>6.6155155902289167</v>
      </c>
      <c r="F267">
        <v>21.498062593144557</v>
      </c>
      <c r="H267" s="140">
        <f>B304+'ZZ(3)'!$C$212</f>
        <v>45097</v>
      </c>
      <c r="I267">
        <v>1.5895817381670165</v>
      </c>
      <c r="J267">
        <v>19.651308983218161</v>
      </c>
      <c r="K267">
        <v>4.2485739748669369</v>
      </c>
      <c r="L267">
        <v>19.039649437727675</v>
      </c>
      <c r="M267">
        <f t="shared" si="20"/>
        <v>2.6589922366999206</v>
      </c>
      <c r="N267">
        <f t="shared" si="23"/>
        <v>7405.6119404025076</v>
      </c>
      <c r="O267">
        <f t="shared" si="24"/>
        <v>4634.8409546427165</v>
      </c>
      <c r="P267">
        <f t="shared" si="21"/>
        <v>463484.09546427167</v>
      </c>
      <c r="Q267">
        <f t="shared" si="22"/>
        <v>393484.09546427167</v>
      </c>
    </row>
    <row r="268" spans="2:17" x14ac:dyDescent="0.25">
      <c r="B268" s="103">
        <f>B267+'ZZ(3)'!$C$212</f>
        <v>45060</v>
      </c>
      <c r="C268">
        <v>2.4464836146682294</v>
      </c>
      <c r="D268">
        <v>21.436483459682975</v>
      </c>
      <c r="E268">
        <v>6.5388689147897887</v>
      </c>
      <c r="F268">
        <v>21.425261406844104</v>
      </c>
      <c r="H268" s="140">
        <f>B305+'ZZ(3)'!$C$212</f>
        <v>45098</v>
      </c>
      <c r="I268">
        <v>1.571165009507318</v>
      </c>
      <c r="J268">
        <v>19.607178315341578</v>
      </c>
      <c r="K268">
        <v>4.1993504387586222</v>
      </c>
      <c r="L268">
        <v>18.982524476260654</v>
      </c>
      <c r="M268">
        <f t="shared" si="20"/>
        <v>2.6281854292513041</v>
      </c>
      <c r="N268">
        <f t="shared" si="23"/>
        <v>7409.8112908412659</v>
      </c>
      <c r="O268">
        <f t="shared" si="24"/>
        <v>4637.4691400719676</v>
      </c>
      <c r="P268">
        <f t="shared" si="21"/>
        <v>463746.91400719678</v>
      </c>
      <c r="Q268">
        <f t="shared" si="22"/>
        <v>393746.91400719678</v>
      </c>
    </row>
    <row r="269" spans="2:17" x14ac:dyDescent="0.25">
      <c r="B269" s="103">
        <f>B268+'ZZ(3)'!$C$212</f>
        <v>45061</v>
      </c>
      <c r="C269">
        <v>2.4181389100079334</v>
      </c>
      <c r="D269">
        <v>21.383981437717523</v>
      </c>
      <c r="E269">
        <v>6.4631102597590084</v>
      </c>
      <c r="F269">
        <v>21.352951625318255</v>
      </c>
      <c r="H269" s="140">
        <f>B306+'ZZ(3)'!$C$212</f>
        <v>45099</v>
      </c>
      <c r="I269">
        <v>1.5529616551500416</v>
      </c>
      <c r="J269">
        <v>19.563245410590035</v>
      </c>
      <c r="K269">
        <v>4.1506972014191028</v>
      </c>
      <c r="L269">
        <v>18.925741275255834</v>
      </c>
      <c r="M269">
        <f t="shared" si="20"/>
        <v>2.5977355462690612</v>
      </c>
      <c r="N269">
        <f t="shared" si="23"/>
        <v>7413.9619880426853</v>
      </c>
      <c r="O269">
        <f t="shared" si="24"/>
        <v>4640.0668756182367</v>
      </c>
      <c r="P269">
        <f t="shared" si="21"/>
        <v>464006.6875618237</v>
      </c>
      <c r="Q269">
        <f t="shared" si="22"/>
        <v>394006.6875618237</v>
      </c>
    </row>
    <row r="270" spans="2:17" x14ac:dyDescent="0.25">
      <c r="B270" s="103">
        <f>B269+'ZZ(3)'!$C$212</f>
        <v>45062</v>
      </c>
      <c r="C270">
        <v>2.3901226041472299</v>
      </c>
      <c r="D270">
        <v>21.331735962280323</v>
      </c>
      <c r="E270">
        <v>6.388229336624506</v>
      </c>
      <c r="F270">
        <v>21.281128289861915</v>
      </c>
      <c r="H270" s="140">
        <f>B307+'ZZ(3)'!$C$212</f>
        <v>45100</v>
      </c>
      <c r="I270">
        <v>1.534969202962718</v>
      </c>
      <c r="J270">
        <v>19.519508942579225</v>
      </c>
      <c r="K270">
        <v>4.102607655426171</v>
      </c>
      <c r="L270">
        <v>18.869296776894092</v>
      </c>
      <c r="M270">
        <f t="shared" si="20"/>
        <v>2.567638452463453</v>
      </c>
      <c r="N270">
        <f t="shared" si="23"/>
        <v>7418.0645956981116</v>
      </c>
      <c r="O270">
        <f t="shared" si="24"/>
        <v>4642.6345140706999</v>
      </c>
      <c r="P270">
        <f t="shared" si="21"/>
        <v>464263.45140706998</v>
      </c>
      <c r="Q270">
        <f t="shared" si="22"/>
        <v>394263.45140706998</v>
      </c>
    </row>
    <row r="271" spans="2:17" x14ac:dyDescent="0.25">
      <c r="B271" s="103">
        <f>B270+'ZZ(3)'!$C$212</f>
        <v>45063</v>
      </c>
      <c r="C271">
        <v>2.3624308922917896</v>
      </c>
      <c r="D271">
        <v>21.279745157566165</v>
      </c>
      <c r="E271">
        <v>6.3142159760758334</v>
      </c>
      <c r="F271">
        <v>21.20978650826325</v>
      </c>
      <c r="H271" s="140">
        <f>B308+'ZZ(3)'!$C$212</f>
        <v>45101</v>
      </c>
      <c r="I271">
        <v>1.5171852094547424</v>
      </c>
      <c r="J271">
        <v>19.475967596759673</v>
      </c>
      <c r="K271">
        <v>4.0550752699105264</v>
      </c>
      <c r="L271">
        <v>18.813187959726637</v>
      </c>
      <c r="M271">
        <f t="shared" si="20"/>
        <v>2.5378900604557839</v>
      </c>
      <c r="N271">
        <f t="shared" si="23"/>
        <v>7422.1196709680225</v>
      </c>
      <c r="O271">
        <f t="shared" si="24"/>
        <v>4645.1724041311554</v>
      </c>
      <c r="P271">
        <f t="shared" si="21"/>
        <v>464517.24041311553</v>
      </c>
      <c r="Q271">
        <f t="shared" si="22"/>
        <v>394517.24041311553</v>
      </c>
    </row>
    <row r="272" spans="2:17" x14ac:dyDescent="0.25">
      <c r="B272" s="103">
        <f>B271+'ZZ(3)'!$C$212</f>
        <v>45064</v>
      </c>
      <c r="C272">
        <v>2.3350600137292323</v>
      </c>
      <c r="D272">
        <v>21.228007166012624</v>
      </c>
      <c r="E272">
        <v>6.2410601266231245</v>
      </c>
      <c r="F272">
        <v>21.138921453692845</v>
      </c>
      <c r="H272" s="140">
        <f>B309+'ZZ(3)'!$C$212</f>
        <v>45102</v>
      </c>
      <c r="I272">
        <v>1.4996072594455427</v>
      </c>
      <c r="J272">
        <v>19.432620070285044</v>
      </c>
      <c r="K272">
        <v>4.0080935896688334</v>
      </c>
      <c r="L272">
        <v>18.757411838135855</v>
      </c>
      <c r="M272">
        <f t="shared" si="20"/>
        <v>2.5084863302232909</v>
      </c>
      <c r="N272">
        <f t="shared" si="23"/>
        <v>7426.1277645576911</v>
      </c>
      <c r="O272">
        <f t="shared" si="24"/>
        <v>4647.680890461379</v>
      </c>
      <c r="P272">
        <f t="shared" si="21"/>
        <v>464768.08904613787</v>
      </c>
      <c r="Q272">
        <f t="shared" si="22"/>
        <v>394768.08904613787</v>
      </c>
    </row>
    <row r="273" spans="2:17" x14ac:dyDescent="0.25">
      <c r="B273" s="103">
        <f>B272+'ZZ(3)'!$C$212</f>
        <v>45065</v>
      </c>
      <c r="C273">
        <v>2.3080062513184032</v>
      </c>
      <c r="D273">
        <v>21.176520148078804</v>
      </c>
      <c r="E273">
        <v>6.1687518532320214</v>
      </c>
      <c r="F273">
        <v>21.068528363615115</v>
      </c>
      <c r="H273" s="140">
        <f>B310+'ZZ(3)'!$C$212</f>
        <v>45103</v>
      </c>
      <c r="I273">
        <v>1.4822329657365765</v>
      </c>
      <c r="J273">
        <v>19.389465071882181</v>
      </c>
      <c r="K273">
        <v>3.9616562342870791</v>
      </c>
      <c r="L273">
        <v>18.701965461805734</v>
      </c>
      <c r="M273">
        <f t="shared" si="20"/>
        <v>2.4794232685505024</v>
      </c>
      <c r="N273">
        <f t="shared" si="23"/>
        <v>7430.0894207919782</v>
      </c>
      <c r="O273">
        <f t="shared" si="24"/>
        <v>4650.1603137299298</v>
      </c>
      <c r="P273">
        <f t="shared" si="21"/>
        <v>465016.03137299296</v>
      </c>
      <c r="Q273">
        <f t="shared" si="22"/>
        <v>395016.03137299296</v>
      </c>
    </row>
    <row r="274" spans="2:17" x14ac:dyDescent="0.25">
      <c r="B274" s="103">
        <f>B273+'ZZ(3)'!$C$212</f>
        <v>45066</v>
      </c>
      <c r="C274">
        <v>2.281265930984556</v>
      </c>
      <c r="D274">
        <v>21.125282282027335</v>
      </c>
      <c r="E274">
        <v>6.0972813359744515</v>
      </c>
      <c r="F274">
        <v>20.998602538721322</v>
      </c>
      <c r="H274" s="140">
        <f>B311+'ZZ(3)'!$C$212</f>
        <v>45104</v>
      </c>
      <c r="I274">
        <v>1.4650599687871344</v>
      </c>
      <c r="J274">
        <v>19.346501321722904</v>
      </c>
      <c r="K274">
        <v>3.9157568972740595</v>
      </c>
      <c r="L274">
        <v>18.646845915201652</v>
      </c>
      <c r="M274">
        <f t="shared" si="20"/>
        <v>2.4506969284869253</v>
      </c>
      <c r="N274">
        <f t="shared" si="23"/>
        <v>7434.0051776892524</v>
      </c>
      <c r="O274">
        <f t="shared" si="24"/>
        <v>4652.6110106584165</v>
      </c>
      <c r="P274">
        <f t="shared" si="21"/>
        <v>465261.10106584162</v>
      </c>
      <c r="Q274">
        <f t="shared" si="22"/>
        <v>395261.10106584162</v>
      </c>
    </row>
    <row r="275" spans="2:17" x14ac:dyDescent="0.25">
      <c r="B275" s="103">
        <f>B274+'ZZ(3)'!$C$212</f>
        <v>45067</v>
      </c>
      <c r="C275">
        <v>2.2548354212203936</v>
      </c>
      <c r="D275">
        <v>21.074291763709503</v>
      </c>
      <c r="E275">
        <v>6.0266388686949934</v>
      </c>
      <c r="F275">
        <v>20.929139341883808</v>
      </c>
      <c r="H275" s="140">
        <f>B312+'ZZ(3)'!$C$212</f>
        <v>45105</v>
      </c>
      <c r="I275">
        <v>1.4480859363939007</v>
      </c>
      <c r="J275">
        <v>19.303727551297467</v>
      </c>
      <c r="K275">
        <v>3.8703893452049249</v>
      </c>
      <c r="L275">
        <v>18.592050317059339</v>
      </c>
      <c r="M275">
        <f t="shared" si="20"/>
        <v>2.4223034088110245</v>
      </c>
      <c r="N275">
        <f t="shared" si="23"/>
        <v>7437.8755670344572</v>
      </c>
      <c r="O275">
        <f t="shared" si="24"/>
        <v>4655.0333140672274</v>
      </c>
      <c r="P275">
        <f t="shared" si="21"/>
        <v>465503.33140672272</v>
      </c>
      <c r="Q275">
        <f t="shared" si="22"/>
        <v>395503.33140672272</v>
      </c>
    </row>
    <row r="276" spans="2:17" x14ac:dyDescent="0.25">
      <c r="B276" s="103">
        <f>B275+'ZZ(3)'!$C$212</f>
        <v>45068</v>
      </c>
      <c r="C276">
        <v>2.2287111325928834</v>
      </c>
      <c r="D276">
        <v>21.023546806353497</v>
      </c>
      <c r="E276">
        <v>5.956814857692744</v>
      </c>
      <c r="F276">
        <v>20.860134197130954</v>
      </c>
      <c r="H276" s="140">
        <f>B313+'ZZ(3)'!$C$212</f>
        <v>45106</v>
      </c>
      <c r="I276">
        <v>1.4313085633742251</v>
      </c>
      <c r="J276">
        <v>19.261142503289726</v>
      </c>
      <c r="K276">
        <v>3.8255474168746315</v>
      </c>
      <c r="L276">
        <v>18.5375758198828</v>
      </c>
      <c r="M276">
        <f t="shared" si="20"/>
        <v>2.3942388535004064</v>
      </c>
      <c r="N276">
        <f t="shared" si="23"/>
        <v>7441.7011144513317</v>
      </c>
      <c r="O276">
        <f t="shared" si="24"/>
        <v>4657.427552920728</v>
      </c>
      <c r="P276">
        <f t="shared" si="21"/>
        <v>465742.75529207278</v>
      </c>
      <c r="Q276">
        <f t="shared" si="22"/>
        <v>395742.75529207278</v>
      </c>
    </row>
    <row r="277" spans="2:17" x14ac:dyDescent="0.25">
      <c r="B277" s="103">
        <f>B276+'ZZ(3)'!$C$212</f>
        <v>45069</v>
      </c>
      <c r="C277">
        <v>2.2028895172557945</v>
      </c>
      <c r="D277">
        <v>20.973045640355679</v>
      </c>
      <c r="E277">
        <v>5.8877998204184143</v>
      </c>
      <c r="F277">
        <v>20.791582588642257</v>
      </c>
      <c r="H277" s="140">
        <f>B314+'ZZ(3)'!$C$212</f>
        <v>45107</v>
      </c>
      <c r="I277">
        <v>1.4147255712530646</v>
      </c>
      <c r="J277">
        <v>19.218744931453944</v>
      </c>
      <c r="K277">
        <v>3.7812250224612218</v>
      </c>
      <c r="L277">
        <v>18.483419609451079</v>
      </c>
      <c r="M277">
        <f t="shared" si="20"/>
        <v>2.3664994512081572</v>
      </c>
      <c r="N277">
        <f t="shared" si="23"/>
        <v>7445.4823394737932</v>
      </c>
      <c r="O277">
        <f t="shared" si="24"/>
        <v>4659.7940523719362</v>
      </c>
      <c r="P277">
        <f t="shared" si="21"/>
        <v>465979.40523719363</v>
      </c>
      <c r="Q277">
        <f t="shared" si="22"/>
        <v>395979.40523719363</v>
      </c>
    </row>
    <row r="278" spans="2:17" x14ac:dyDescent="0.25">
      <c r="B278" s="103">
        <f>B277+'ZZ(3)'!$C$212</f>
        <v>45070</v>
      </c>
      <c r="C278">
        <v>2.1773670684678654</v>
      </c>
      <c r="D278">
        <v>20.922786513074914</v>
      </c>
      <c r="E278">
        <v>5.8195843841865527</v>
      </c>
      <c r="F278">
        <v>20.72348005976324</v>
      </c>
      <c r="H278" s="140">
        <f>B315+'ZZ(3)'!$C$212</f>
        <v>45108</v>
      </c>
      <c r="I278">
        <v>1.3983347079535469</v>
      </c>
      <c r="J278">
        <v>19.176533600493215</v>
      </c>
      <c r="K278">
        <v>3.73741614269878</v>
      </c>
      <c r="L278">
        <v>18.429578904333603</v>
      </c>
      <c r="M278">
        <f t="shared" si="20"/>
        <v>2.3390814347452329</v>
      </c>
      <c r="N278">
        <f t="shared" si="23"/>
        <v>7449.219755616492</v>
      </c>
      <c r="O278">
        <f t="shared" si="24"/>
        <v>4662.1331338066811</v>
      </c>
      <c r="P278">
        <f t="shared" si="21"/>
        <v>466213.31338066811</v>
      </c>
      <c r="Q278">
        <f t="shared" si="22"/>
        <v>396213.31338066811</v>
      </c>
    </row>
    <row r="279" spans="2:17" x14ac:dyDescent="0.25">
      <c r="B279" s="103">
        <f>B278+'ZZ(3)'!$C$212</f>
        <v>45071</v>
      </c>
      <c r="C279">
        <v>2.152140320116581</v>
      </c>
      <c r="D279">
        <v>20.872767688629782</v>
      </c>
      <c r="E279">
        <v>5.7521592849026533</v>
      </c>
      <c r="F279">
        <v>20.655822212039631</v>
      </c>
      <c r="H279" s="140">
        <f>B316+'ZZ(3)'!$C$212</f>
        <v>45109</v>
      </c>
      <c r="I279">
        <v>1.3821337474911326</v>
      </c>
      <c r="J279">
        <v>19.134507285939481</v>
      </c>
      <c r="K279">
        <v>3.6941148280599814</v>
      </c>
      <c r="L279">
        <v>18.376050955414009</v>
      </c>
      <c r="M279">
        <f t="shared" si="20"/>
        <v>2.3119810805688488</v>
      </c>
      <c r="N279">
        <f t="shared" si="23"/>
        <v>7452.9138704445522</v>
      </c>
      <c r="O279">
        <f t="shared" si="24"/>
        <v>4664.4451148872504</v>
      </c>
      <c r="P279">
        <f t="shared" si="21"/>
        <v>466444.51148872502</v>
      </c>
      <c r="Q279">
        <f t="shared" si="22"/>
        <v>396444.51148872502</v>
      </c>
    </row>
    <row r="280" spans="2:17" x14ac:dyDescent="0.25">
      <c r="B280" s="103">
        <f>B279+'ZZ(3)'!$C$212</f>
        <v>45072</v>
      </c>
      <c r="C280">
        <v>2.1272058462474432</v>
      </c>
      <c r="D280">
        <v>20.822987447698743</v>
      </c>
      <c r="E280">
        <v>5.6855153658050561</v>
      </c>
      <c r="F280">
        <v>20.588604704270377</v>
      </c>
      <c r="H280" s="140">
        <f>B317+'ZZ(3)'!$C$212</f>
        <v>45110</v>
      </c>
      <c r="I280">
        <v>1.3661204896713059</v>
      </c>
      <c r="J280">
        <v>19.092664774035139</v>
      </c>
      <c r="K280">
        <v>3.6513151979480991</v>
      </c>
      <c r="L280">
        <v>18.322833045422211</v>
      </c>
      <c r="M280">
        <f t="shared" si="20"/>
        <v>2.2851947082767934</v>
      </c>
      <c r="N280">
        <f t="shared" si="23"/>
        <v>7456.5651856425002</v>
      </c>
      <c r="O280">
        <f t="shared" si="24"/>
        <v>4666.7303095955276</v>
      </c>
      <c r="P280">
        <f t="shared" si="21"/>
        <v>466673.03095955274</v>
      </c>
      <c r="Q280">
        <f t="shared" si="22"/>
        <v>396673.03095955274</v>
      </c>
    </row>
    <row r="281" spans="2:17" x14ac:dyDescent="0.25">
      <c r="B281" s="103">
        <f>B280+'ZZ(3)'!$C$212</f>
        <v>45073</v>
      </c>
      <c r="C281">
        <v>2.1025602605987057</v>
      </c>
      <c r="D281">
        <v>20.773444087323117</v>
      </c>
      <c r="E281">
        <v>5.6196435762213879</v>
      </c>
      <c r="F281">
        <v>20.521823251579125</v>
      </c>
      <c r="H281" s="140">
        <f>B318+'ZZ(3)'!$C$212</f>
        <v>45111</v>
      </c>
      <c r="I281">
        <v>1.3502927597907757</v>
      </c>
      <c r="J281">
        <v>19.0510048616162</v>
      </c>
      <c r="K281">
        <v>3.6090114398983957</v>
      </c>
      <c r="L281">
        <v>18.269922488474592</v>
      </c>
      <c r="M281">
        <f t="shared" si="20"/>
        <v>2.25871868010762</v>
      </c>
      <c r="N281">
        <f t="shared" si="23"/>
        <v>7460.1741970823987</v>
      </c>
      <c r="O281">
        <f t="shared" si="24"/>
        <v>4668.9890282756351</v>
      </c>
      <c r="P281">
        <f t="shared" si="21"/>
        <v>466898.90282756352</v>
      </c>
      <c r="Q281">
        <f t="shared" si="22"/>
        <v>396898.90282756352</v>
      </c>
    </row>
    <row r="282" spans="2:17" x14ac:dyDescent="0.25">
      <c r="B282" s="103">
        <f>B281+'ZZ(3)'!$C$212</f>
        <v>45074</v>
      </c>
      <c r="C282">
        <v>2.0782002161414996</v>
      </c>
      <c r="D282">
        <v>20.724135920712914</v>
      </c>
      <c r="E282">
        <v>5.5545349703394225</v>
      </c>
      <c r="F282">
        <v>20.455473624503686</v>
      </c>
      <c r="H282" s="140">
        <f>B319+'ZZ(3)'!$C$212</f>
        <v>45112</v>
      </c>
      <c r="I282">
        <v>1.334648408342137</v>
      </c>
      <c r="J282">
        <v>19.009526355996943</v>
      </c>
      <c r="K282">
        <v>3.5671978087887419</v>
      </c>
      <c r="L282">
        <v>18.21731662962214</v>
      </c>
      <c r="M282">
        <f t="shared" si="20"/>
        <v>2.2325494004466049</v>
      </c>
      <c r="N282">
        <f t="shared" si="23"/>
        <v>7463.7413948911872</v>
      </c>
      <c r="O282">
        <f t="shared" si="24"/>
        <v>4671.2215776760813</v>
      </c>
      <c r="P282">
        <f t="shared" si="21"/>
        <v>467122.15776760812</v>
      </c>
      <c r="Q282">
        <f t="shared" si="22"/>
        <v>397122.15776760812</v>
      </c>
    </row>
    <row r="283" spans="2:17" x14ac:dyDescent="0.25">
      <c r="B283" s="103">
        <f>B282+'ZZ(3)'!$C$212</f>
        <v>45075</v>
      </c>
      <c r="C283">
        <v>2.0541224046252831</v>
      </c>
      <c r="D283">
        <v>20.675061277055377</v>
      </c>
      <c r="E283">
        <v>5.4901807059921808</v>
      </c>
      <c r="F283">
        <v>20.389551648103126</v>
      </c>
      <c r="H283" s="140">
        <f>B320+'ZZ(3)'!$C$212</f>
        <v>45113</v>
      </c>
      <c r="I283">
        <v>1.3191853107219544</v>
      </c>
      <c r="J283">
        <v>18.968228074856114</v>
      </c>
      <c r="K283">
        <v>3.5258686260593985</v>
      </c>
      <c r="L283">
        <v>18.165012844406384</v>
      </c>
      <c r="M283">
        <f t="shared" si="20"/>
        <v>2.2066833153374441</v>
      </c>
      <c r="N283">
        <f t="shared" si="23"/>
        <v>7467.2672635172466</v>
      </c>
      <c r="O283">
        <f t="shared" si="24"/>
        <v>4673.4282609914189</v>
      </c>
      <c r="P283">
        <f t="shared" si="21"/>
        <v>467342.82609914191</v>
      </c>
      <c r="Q283">
        <f t="shared" si="22"/>
        <v>397342.82609914191</v>
      </c>
    </row>
    <row r="284" spans="2:17" x14ac:dyDescent="0.25">
      <c r="B284" s="103">
        <f>B283+'ZZ(3)'!$C$212</f>
        <v>45076</v>
      </c>
      <c r="C284">
        <v>2.0303235561285633</v>
      </c>
      <c r="D284">
        <v>20.626218501326257</v>
      </c>
      <c r="E284">
        <v>5.4265720434571127</v>
      </c>
      <c r="F284">
        <v>20.324053201082055</v>
      </c>
      <c r="H284" s="140">
        <f>B321+'ZZ(3)'!$C$212</f>
        <v>45114</v>
      </c>
      <c r="I284">
        <v>1.3039013669422268</v>
      </c>
      <c r="J284">
        <v>18.92710884612459</v>
      </c>
      <c r="K284">
        <v>3.4850182789418236</v>
      </c>
      <c r="L284">
        <v>18.1130085384229</v>
      </c>
      <c r="M284">
        <f t="shared" si="20"/>
        <v>2.181116911999597</v>
      </c>
      <c r="N284">
        <f t="shared" si="23"/>
        <v>7470.7522817961881</v>
      </c>
      <c r="O284">
        <f t="shared" si="24"/>
        <v>4675.6093779034181</v>
      </c>
      <c r="P284">
        <f t="shared" si="21"/>
        <v>467560.93779034179</v>
      </c>
      <c r="Q284">
        <f t="shared" si="22"/>
        <v>397560.93779034179</v>
      </c>
    </row>
    <row r="285" spans="2:17" x14ac:dyDescent="0.25">
      <c r="B285" s="103">
        <f>B284+'ZZ(3)'!$C$212</f>
        <v>45077</v>
      </c>
      <c r="C285">
        <v>2.0068004386148126</v>
      </c>
      <c r="D285">
        <v>20.577605954103781</v>
      </c>
      <c r="E285">
        <v>5.3637003442691871</v>
      </c>
      <c r="F285">
        <v>20.258974214931744</v>
      </c>
      <c r="H285" s="140">
        <f>B322+'ZZ(3)'!$C$212</f>
        <v>45115</v>
      </c>
      <c r="I285">
        <v>1.288794501345196</v>
      </c>
      <c r="J285">
        <v>18.886167507874461</v>
      </c>
      <c r="K285">
        <v>3.4446412196964324</v>
      </c>
      <c r="L285">
        <v>18.061301146892369</v>
      </c>
      <c r="M285">
        <f t="shared" si="20"/>
        <v>2.1558467183512366</v>
      </c>
      <c r="N285">
        <f t="shared" si="23"/>
        <v>7474.1969230158847</v>
      </c>
      <c r="O285">
        <f t="shared" si="24"/>
        <v>4677.7652246217694</v>
      </c>
      <c r="P285">
        <f t="shared" si="21"/>
        <v>467776.52246217697</v>
      </c>
      <c r="Q285">
        <f t="shared" si="22"/>
        <v>397776.52246217697</v>
      </c>
    </row>
    <row r="286" spans="2:17" x14ac:dyDescent="0.25">
      <c r="B286" s="103">
        <f>B285+'ZZ(3)'!$C$212</f>
        <v>45078</v>
      </c>
      <c r="C286">
        <v>1.983549857493548</v>
      </c>
      <c r="D286">
        <v>20.529222011385198</v>
      </c>
      <c r="E286">
        <v>5.3015570700477292</v>
      </c>
      <c r="F286">
        <v>20.194310673087692</v>
      </c>
      <c r="H286" s="140">
        <f>B323+'ZZ(3)'!$C$212</f>
        <v>45116</v>
      </c>
      <c r="I286">
        <v>1.2738626623214564</v>
      </c>
      <c r="J286">
        <v>18.845402908209632</v>
      </c>
      <c r="K286">
        <v>3.4047319648591716</v>
      </c>
      <c r="L286">
        <v>18.00988813423891</v>
      </c>
      <c r="M286">
        <f t="shared" si="20"/>
        <v>2.1308693025377154</v>
      </c>
      <c r="N286">
        <f t="shared" si="23"/>
        <v>7477.6016549807437</v>
      </c>
      <c r="O286">
        <f t="shared" si="24"/>
        <v>4679.896093924307</v>
      </c>
      <c r="P286">
        <f t="shared" si="21"/>
        <v>467989.60939243069</v>
      </c>
      <c r="Q286">
        <f t="shared" si="22"/>
        <v>397989.60939243069</v>
      </c>
    </row>
    <row r="287" spans="2:17" x14ac:dyDescent="0.25">
      <c r="B287" s="103">
        <f>B286+'ZZ(3)'!$C$212</f>
        <v>45079</v>
      </c>
      <c r="C287">
        <v>1.9605686551864763</v>
      </c>
      <c r="D287">
        <v>20.481065064405939</v>
      </c>
      <c r="E287">
        <v>5.2401337813368478</v>
      </c>
      <c r="F287">
        <v>20.130058610103262</v>
      </c>
      <c r="H287" s="140">
        <f>B324+'ZZ(3)'!$C$212</f>
        <v>45117</v>
      </c>
      <c r="I287">
        <v>1.2591038220313377</v>
      </c>
      <c r="J287">
        <v>18.804813905157754</v>
      </c>
      <c r="K287">
        <v>3.3652850944968344</v>
      </c>
      <c r="L287">
        <v>17.95876699367561</v>
      </c>
      <c r="M287">
        <f t="shared" si="20"/>
        <v>2.1061812724654967</v>
      </c>
      <c r="N287">
        <f t="shared" si="23"/>
        <v>7480.9669400752409</v>
      </c>
      <c r="O287">
        <f t="shared" si="24"/>
        <v>4682.0022751967726</v>
      </c>
      <c r="P287">
        <f t="shared" si="21"/>
        <v>468200.22751967725</v>
      </c>
      <c r="Q287">
        <f t="shared" si="22"/>
        <v>398200.22751967725</v>
      </c>
    </row>
    <row r="288" spans="2:17" x14ac:dyDescent="0.25">
      <c r="B288" s="103">
        <f>B287+'ZZ(3)'!$C$212</f>
        <v>45080</v>
      </c>
      <c r="C288">
        <v>1.9378537106986788</v>
      </c>
      <c r="D288">
        <v>20.433133519461322</v>
      </c>
      <c r="E288">
        <v>5.1794221364593183</v>
      </c>
      <c r="F288">
        <v>20.066214110839081</v>
      </c>
      <c r="H288" s="140">
        <f>B325+'ZZ(3)'!$C$212</f>
        <v>45118</v>
      </c>
      <c r="I288">
        <v>1.2445159761295097</v>
      </c>
      <c r="J288">
        <v>18.764399366563605</v>
      </c>
      <c r="K288">
        <v>3.3262952514709929</v>
      </c>
      <c r="L288">
        <v>17.907935246797098</v>
      </c>
      <c r="M288">
        <f t="shared" si="20"/>
        <v>2.081779275341483</v>
      </c>
      <c r="N288">
        <f t="shared" si="23"/>
        <v>7484.2932353267115</v>
      </c>
      <c r="O288">
        <f t="shared" si="24"/>
        <v>4684.0840544721141</v>
      </c>
      <c r="P288">
        <f t="shared" si="21"/>
        <v>468408.40544721141</v>
      </c>
      <c r="Q288">
        <f t="shared" si="22"/>
        <v>398408.40544721141</v>
      </c>
    </row>
    <row r="289" spans="2:17" x14ac:dyDescent="0.25">
      <c r="B289" s="103">
        <f>B288+'ZZ(3)'!$C$212</f>
        <v>45081</v>
      </c>
      <c r="C289">
        <v>1.9154019391947601</v>
      </c>
      <c r="D289">
        <v>20.385425797730715</v>
      </c>
      <c r="E289">
        <v>5.1194138903837167</v>
      </c>
      <c r="F289">
        <v>20.002773309667756</v>
      </c>
      <c r="H289" s="140">
        <f>B326+'ZZ(3)'!$C$212</f>
        <v>45119</v>
      </c>
      <c r="I289">
        <v>1.2300971434927765</v>
      </c>
      <c r="J289">
        <v>18.72415816998382</v>
      </c>
      <c r="K289">
        <v>3.2877571407104695</v>
      </c>
      <c r="L289">
        <v>17.857390443179003</v>
      </c>
      <c r="M289">
        <f t="shared" si="20"/>
        <v>2.057659997217693</v>
      </c>
      <c r="N289">
        <f t="shared" si="23"/>
        <v>7487.5809924674222</v>
      </c>
      <c r="O289">
        <f t="shared" si="24"/>
        <v>4686.1417144693314</v>
      </c>
      <c r="P289">
        <f t="shared" si="21"/>
        <v>468614.17144693312</v>
      </c>
      <c r="Q289">
        <f t="shared" si="22"/>
        <v>398614.17144693312</v>
      </c>
    </row>
    <row r="290" spans="2:17" x14ac:dyDescent="0.25">
      <c r="B290" s="103">
        <f>B289+'ZZ(3)'!$C$212</f>
        <v>45082</v>
      </c>
      <c r="C290">
        <v>1.8932102915799052</v>
      </c>
      <c r="D290">
        <v>20.337940335104207</v>
      </c>
      <c r="E290">
        <v>5.0601008936046989</v>
      </c>
      <c r="F290">
        <v>19.939732389693681</v>
      </c>
      <c r="H290" s="140">
        <f>B327+'ZZ(3)'!$C$212</f>
        <v>45120</v>
      </c>
      <c r="I290">
        <v>1.2158453659510313</v>
      </c>
      <c r="J290">
        <v>18.684089202582967</v>
      </c>
      <c r="K290">
        <v>3.2496655284922307</v>
      </c>
      <c r="L290">
        <v>17.807130159984197</v>
      </c>
      <c r="M290">
        <f t="shared" si="20"/>
        <v>2.0338201625411996</v>
      </c>
      <c r="N290">
        <f t="shared" si="23"/>
        <v>7490.8306579959144</v>
      </c>
      <c r="O290">
        <f t="shared" si="24"/>
        <v>4688.1755346318723</v>
      </c>
      <c r="P290">
        <f t="shared" si="21"/>
        <v>468817.55346318724</v>
      </c>
      <c r="Q290">
        <f t="shared" si="22"/>
        <v>398817.55346318724</v>
      </c>
    </row>
    <row r="291" spans="2:17" x14ac:dyDescent="0.25">
      <c r="B291" s="103">
        <f>B290+'ZZ(3)'!$C$212</f>
        <v>45083</v>
      </c>
      <c r="C291">
        <v>1.8712757540857956</v>
      </c>
      <c r="D291">
        <v>20.290675582011655</v>
      </c>
      <c r="E291">
        <v>5.0014750910362338</v>
      </c>
      <c r="F291">
        <v>19.877087581987539</v>
      </c>
      <c r="H291" s="140">
        <f>B328+'ZZ(3)'!$C$212</f>
        <v>45121</v>
      </c>
      <c r="I291">
        <v>1.2017587080213215</v>
      </c>
      <c r="J291">
        <v>18.644191361030977</v>
      </c>
      <c r="K291">
        <v>3.2120152417306151</v>
      </c>
      <c r="L291">
        <v>17.757152001575651</v>
      </c>
      <c r="M291">
        <f t="shared" si="20"/>
        <v>2.0102565337092937</v>
      </c>
      <c r="N291">
        <f t="shared" si="23"/>
        <v>7494.0426732376454</v>
      </c>
      <c r="O291">
        <f t="shared" si="24"/>
        <v>4690.1857911655816</v>
      </c>
      <c r="P291">
        <f t="shared" si="21"/>
        <v>469018.57911655813</v>
      </c>
      <c r="Q291">
        <f t="shared" si="22"/>
        <v>399018.57911655813</v>
      </c>
    </row>
    <row r="292" spans="2:17" x14ac:dyDescent="0.25">
      <c r="B292" s="103">
        <f>B291+'ZZ(3)'!$C$212</f>
        <v>45084</v>
      </c>
      <c r="C292">
        <v>1.8495953478613201</v>
      </c>
      <c r="D292">
        <v>20.243630003254147</v>
      </c>
      <c r="E292">
        <v>4.9435285209176865</v>
      </c>
      <c r="F292">
        <v>19.814835164835159</v>
      </c>
      <c r="H292" s="140">
        <f>B329+'ZZ(3)'!$C$212</f>
        <v>45122</v>
      </c>
      <c r="I292">
        <v>1.1878352566449988</v>
      </c>
      <c r="J292">
        <v>18.604463551401867</v>
      </c>
      <c r="K292">
        <v>3.1748011672747887</v>
      </c>
      <c r="L292">
        <v>17.70745359913581</v>
      </c>
      <c r="M292">
        <f t="shared" si="20"/>
        <v>1.9869659106297899</v>
      </c>
      <c r="N292">
        <f t="shared" si="23"/>
        <v>7497.2174744049198</v>
      </c>
      <c r="O292">
        <f t="shared" si="24"/>
        <v>4692.1727570762114</v>
      </c>
      <c r="P292">
        <f t="shared" si="21"/>
        <v>469217.27570762113</v>
      </c>
      <c r="Q292">
        <f t="shared" si="22"/>
        <v>399217.27570762113</v>
      </c>
    </row>
    <row r="293" spans="2:17" x14ac:dyDescent="0.25">
      <c r="B293" s="103">
        <f>B292+'ZZ(3)'!$C$212</f>
        <v>45085</v>
      </c>
      <c r="C293">
        <v>1.828166128568022</v>
      </c>
      <c r="D293">
        <v>20.196802077837745</v>
      </c>
      <c r="E293">
        <v>4.8862533137325519</v>
      </c>
      <c r="F293">
        <v>19.752971463000488</v>
      </c>
      <c r="H293" s="140">
        <f>B330+'ZZ(3)'!$C$212</f>
        <v>45123</v>
      </c>
      <c r="I293">
        <v>1.1740731209279147</v>
      </c>
      <c r="J293">
        <v>18.564904689073746</v>
      </c>
      <c r="K293">
        <v>3.1380182512143553</v>
      </c>
      <c r="L293">
        <v>17.658032610292313</v>
      </c>
      <c r="M293">
        <f t="shared" si="20"/>
        <v>1.9639451302864406</v>
      </c>
      <c r="N293">
        <f t="shared" si="23"/>
        <v>7500.3554926561337</v>
      </c>
      <c r="O293">
        <f t="shared" si="24"/>
        <v>4694.1367022064978</v>
      </c>
      <c r="P293">
        <f t="shared" si="21"/>
        <v>469413.6702206498</v>
      </c>
      <c r="Q293">
        <f t="shared" si="22"/>
        <v>399413.6702206498</v>
      </c>
    </row>
    <row r="294" spans="2:17" x14ac:dyDescent="0.25">
      <c r="B294" s="103">
        <f>B293+'ZZ(3)'!$C$212</f>
        <v>45086</v>
      </c>
      <c r="C294">
        <v>1.8069851859802482</v>
      </c>
      <c r="D294">
        <v>20.150190298809616</v>
      </c>
      <c r="E294">
        <v>4.8296416911397229</v>
      </c>
      <c r="F294">
        <v>19.691492847002291</v>
      </c>
      <c r="H294" s="140">
        <f>B331+'ZZ(3)'!$C$212</f>
        <v>45124</v>
      </c>
      <c r="I294">
        <v>1.1604704318836203</v>
      </c>
      <c r="J294">
        <v>18.525513698630135</v>
      </c>
      <c r="K294">
        <v>3.1016614981929997</v>
      </c>
      <c r="L294">
        <v>17.608886718749996</v>
      </c>
      <c r="M294">
        <f t="shared" si="20"/>
        <v>1.9411910663093794</v>
      </c>
      <c r="N294">
        <f t="shared" si="23"/>
        <v>7503.4571541543264</v>
      </c>
      <c r="O294">
        <f t="shared" si="24"/>
        <v>4696.0778932728072</v>
      </c>
      <c r="P294">
        <f t="shared" si="21"/>
        <v>469607.78932728071</v>
      </c>
      <c r="Q294">
        <f t="shared" si="22"/>
        <v>399607.78932728071</v>
      </c>
    </row>
    <row r="295" spans="2:17" x14ac:dyDescent="0.25">
      <c r="B295" s="103">
        <f>B294+'ZZ(3)'!$C$212</f>
        <v>45087</v>
      </c>
      <c r="C295">
        <v>1.7860496435899158</v>
      </c>
      <c r="D295">
        <v>20.103793173096342</v>
      </c>
      <c r="E295">
        <v>4.7736859649171413</v>
      </c>
      <c r="F295">
        <v>19.630395732404331</v>
      </c>
      <c r="H295" s="140">
        <f>B332+'ZZ(3)'!$C$212</f>
        <v>45125</v>
      </c>
      <c r="I295">
        <v>1.147025342179552</v>
      </c>
      <c r="J295">
        <v>18.48628951376249</v>
      </c>
      <c r="K295">
        <v>3.0657259707300804</v>
      </c>
      <c r="L295">
        <v>17.560013633929003</v>
      </c>
      <c r="M295">
        <f t="shared" si="20"/>
        <v>1.9187006285505284</v>
      </c>
      <c r="N295">
        <f t="shared" si="23"/>
        <v>7506.5228801250569</v>
      </c>
      <c r="O295">
        <f t="shared" si="24"/>
        <v>4697.9965939013573</v>
      </c>
      <c r="P295">
        <f t="shared" si="21"/>
        <v>469799.65939013573</v>
      </c>
      <c r="Q295">
        <f t="shared" si="22"/>
        <v>399799.65939013573</v>
      </c>
    </row>
    <row r="296" spans="2:17" x14ac:dyDescent="0.25">
      <c r="B296" s="103">
        <f>B295+'ZZ(3)'!$C$212</f>
        <v>45088</v>
      </c>
      <c r="C296">
        <v>1.7653566582158657</v>
      </c>
      <c r="D296">
        <v>20.05760922134451</v>
      </c>
      <c r="E296">
        <v>4.7183785359176929</v>
      </c>
      <c r="F296">
        <v>19.569676579118731</v>
      </c>
      <c r="H296" s="140">
        <f>B333+'ZZ(3)'!$C$212</f>
        <v>45126</v>
      </c>
      <c r="I296">
        <v>1.1337360258861489</v>
      </c>
      <c r="J296">
        <v>18.447231077173992</v>
      </c>
      <c r="K296">
        <v>3.0302067885500983</v>
      </c>
      <c r="L296">
        <v>17.511411090608913</v>
      </c>
      <c r="M296">
        <f t="shared" si="20"/>
        <v>1.8964707626639494</v>
      </c>
      <c r="N296">
        <f t="shared" si="23"/>
        <v>7509.5530869136073</v>
      </c>
      <c r="O296">
        <f t="shared" si="24"/>
        <v>4699.893064664021</v>
      </c>
      <c r="P296">
        <f t="shared" si="21"/>
        <v>469989.30646640208</v>
      </c>
      <c r="Q296">
        <f t="shared" si="22"/>
        <v>399989.30646640208</v>
      </c>
    </row>
    <row r="297" spans="2:17" x14ac:dyDescent="0.25">
      <c r="B297" s="103">
        <f>B296+'ZZ(3)'!$C$212</f>
        <v>45089</v>
      </c>
      <c r="C297">
        <v>1.7449034196177395</v>
      </c>
      <c r="D297">
        <v>20.01163697776348</v>
      </c>
      <c r="E297">
        <v>4.6637118930371919</v>
      </c>
      <c r="F297">
        <v>19.509331890722205</v>
      </c>
      <c r="H297" s="140">
        <f>B334+'ZZ(3)'!$C$212</f>
        <v>45127</v>
      </c>
      <c r="I297">
        <v>1.1206006782288795</v>
      </c>
      <c r="J297">
        <v>18.408337340484557</v>
      </c>
      <c r="K297">
        <v>2.9950991279199148</v>
      </c>
      <c r="L297">
        <v>17.463076848578758</v>
      </c>
      <c r="M297">
        <f t="shared" si="20"/>
        <v>1.8744984496910353</v>
      </c>
      <c r="N297">
        <f t="shared" si="23"/>
        <v>7512.5481860415275</v>
      </c>
      <c r="O297">
        <f t="shared" si="24"/>
        <v>4701.7675631137117</v>
      </c>
      <c r="P297">
        <f t="shared" si="21"/>
        <v>470176.75631137117</v>
      </c>
      <c r="Q297">
        <f t="shared" si="22"/>
        <v>400176.75631137117</v>
      </c>
    </row>
    <row r="298" spans="2:17" x14ac:dyDescent="0.25">
      <c r="B298" s="103">
        <f>B297+'ZZ(3)'!$C$212</f>
        <v>45090</v>
      </c>
      <c r="C298">
        <v>1.7246871501143313</v>
      </c>
      <c r="D298">
        <v>19.96587498997031</v>
      </c>
      <c r="E298">
        <v>4.6096786121943234</v>
      </c>
      <c r="F298">
        <v>19.449358213784919</v>
      </c>
      <c r="H298" s="140">
        <f>B335+'ZZ(3)'!$C$212</f>
        <v>45128</v>
      </c>
      <c r="I298">
        <v>1.1076175153431422</v>
      </c>
      <c r="J298">
        <v>18.369607264137009</v>
      </c>
      <c r="K298">
        <v>2.9603982209936648</v>
      </c>
      <c r="L298">
        <v>17.415008692292833</v>
      </c>
      <c r="M298">
        <f t="shared" si="20"/>
        <v>1.8527807056505226</v>
      </c>
      <c r="N298">
        <f t="shared" si="23"/>
        <v>7515.5085842625213</v>
      </c>
      <c r="O298">
        <f t="shared" si="24"/>
        <v>4703.6203438193625</v>
      </c>
      <c r="P298">
        <f t="shared" si="21"/>
        <v>470362.03438193625</v>
      </c>
      <c r="Q298">
        <f t="shared" si="22"/>
        <v>400362.03438193625</v>
      </c>
    </row>
    <row r="299" spans="2:17" x14ac:dyDescent="0.25">
      <c r="B299" s="103">
        <f>B298+'ZZ(3)'!$C$212</f>
        <v>45091</v>
      </c>
      <c r="C299">
        <v>1.7047051042063608</v>
      </c>
      <c r="D299">
        <v>19.920321818836804</v>
      </c>
      <c r="E299">
        <v>4.5562713553224032</v>
      </c>
      <c r="F299">
        <v>19.389752137211676</v>
      </c>
      <c r="H299" s="140">
        <f>B336+'ZZ(3)'!$C$212</f>
        <v>45129</v>
      </c>
      <c r="I299">
        <v>1.0947847740320056</v>
      </c>
      <c r="J299">
        <v>18.3310398173045</v>
      </c>
      <c r="K299">
        <v>2.9260993551652459</v>
      </c>
      <c r="L299">
        <v>17.367204430532141</v>
      </c>
      <c r="M299">
        <f t="shared" si="20"/>
        <v>1.8313145811332403</v>
      </c>
      <c r="N299">
        <f t="shared" si="23"/>
        <v>7518.4346836176865</v>
      </c>
      <c r="O299">
        <f t="shared" si="24"/>
        <v>4705.4516584004959</v>
      </c>
      <c r="P299">
        <f t="shared" si="21"/>
        <v>470545.16584004962</v>
      </c>
      <c r="Q299">
        <f t="shared" si="22"/>
        <v>400545.16584004962</v>
      </c>
    </row>
    <row r="300" spans="2:17" x14ac:dyDescent="0.25">
      <c r="B300" s="103">
        <f>B299+'ZZ(3)'!$C$212</f>
        <v>45092</v>
      </c>
      <c r="C300">
        <v>1.6849545682036182</v>
      </c>
      <c r="D300">
        <v>19.874976038338655</v>
      </c>
      <c r="E300">
        <v>4.5034828693728279</v>
      </c>
      <c r="F300">
        <v>19.330510291595196</v>
      </c>
      <c r="H300" s="140">
        <f>B337+'ZZ(3)'!$C$212</f>
        <v>45130</v>
      </c>
      <c r="I300">
        <v>1.0821007115267538</v>
      </c>
      <c r="J300">
        <v>18.292633977799014</v>
      </c>
      <c r="K300">
        <v>2.8921978724283233</v>
      </c>
      <c r="L300">
        <v>17.319661896071459</v>
      </c>
      <c r="M300">
        <f t="shared" si="20"/>
        <v>1.8100971609015695</v>
      </c>
      <c r="N300">
        <f t="shared" si="23"/>
        <v>7521.3268814901148</v>
      </c>
      <c r="O300">
        <f t="shared" si="24"/>
        <v>4707.2617555613979</v>
      </c>
      <c r="P300">
        <f t="shared" si="21"/>
        <v>470726.17555613979</v>
      </c>
      <c r="Q300">
        <f t="shared" si="22"/>
        <v>400726.17555613979</v>
      </c>
    </row>
    <row r="301" spans="2:17" x14ac:dyDescent="0.25">
      <c r="B301" s="103">
        <f>B300+'ZZ(3)'!$C$212</f>
        <v>45093</v>
      </c>
      <c r="C301">
        <v>1.6654328598564219</v>
      </c>
      <c r="D301">
        <v>19.829836235406621</v>
      </c>
      <c r="E301">
        <v>4.4513059853300625</v>
      </c>
      <c r="F301">
        <v>19.271629348581197</v>
      </c>
      <c r="H301" s="140">
        <f>B338+'ZZ(3)'!$C$212</f>
        <v>45131</v>
      </c>
      <c r="I301">
        <v>1.0695636052502095</v>
      </c>
      <c r="J301">
        <v>18.25438873198107</v>
      </c>
      <c r="K301">
        <v>2.8586891687437346</v>
      </c>
      <c r="L301">
        <v>17.272378945351786</v>
      </c>
      <c r="M301">
        <f t="shared" si="20"/>
        <v>1.789125563493525</v>
      </c>
      <c r="N301">
        <f t="shared" si="23"/>
        <v>7524.1855706588585</v>
      </c>
      <c r="O301">
        <f t="shared" si="24"/>
        <v>4709.050881124891</v>
      </c>
      <c r="P301">
        <f t="shared" si="21"/>
        <v>470905.08811248909</v>
      </c>
      <c r="Q301">
        <f t="shared" si="22"/>
        <v>400905.08811248909</v>
      </c>
    </row>
    <row r="302" spans="2:17" x14ac:dyDescent="0.25">
      <c r="B302" s="103">
        <f>B301+'ZZ(3)'!$C$212</f>
        <v>45094</v>
      </c>
      <c r="C302">
        <v>1.64613732799136</v>
      </c>
      <c r="D302">
        <v>19.784901009779755</v>
      </c>
      <c r="E302">
        <v>4.3997336172380335</v>
      </c>
      <c r="F302">
        <v>19.213106020245068</v>
      </c>
      <c r="H302" s="140">
        <f>B339+'ZZ(3)'!$C$212</f>
        <v>45132</v>
      </c>
      <c r="I302">
        <v>1.0571717525827924</v>
      </c>
      <c r="J302">
        <v>18.21630307467057</v>
      </c>
      <c r="K302">
        <v>2.8255686934142434</v>
      </c>
      <c r="L302">
        <v>17.225353458158192</v>
      </c>
      <c r="M302">
        <f t="shared" si="20"/>
        <v>1.768396940831451</v>
      </c>
      <c r="N302">
        <f t="shared" si="23"/>
        <v>7527.0111393522729</v>
      </c>
      <c r="O302">
        <f t="shared" si="24"/>
        <v>4710.8192780657228</v>
      </c>
      <c r="P302">
        <f t="shared" si="21"/>
        <v>471081.92780657229</v>
      </c>
      <c r="Q302">
        <f t="shared" si="22"/>
        <v>401081.92780657229</v>
      </c>
    </row>
    <row r="303" spans="2:17" x14ac:dyDescent="0.25">
      <c r="B303" s="103">
        <f>B302+'ZZ(3)'!$C$212</f>
        <v>45095</v>
      </c>
      <c r="C303">
        <v>1.6270653521512393</v>
      </c>
      <c r="D303">
        <v>19.740168973860616</v>
      </c>
      <c r="E303">
        <v>4.3487587612378222</v>
      </c>
      <c r="F303">
        <v>19.154937058479842</v>
      </c>
      <c r="H303" s="140">
        <f>B340+'ZZ(3)'!$C$212</f>
        <v>45133</v>
      </c>
      <c r="I303">
        <v>1.0449234706312984</v>
      </c>
      <c r="J303">
        <v>18.178376009058699</v>
      </c>
      <c r="K303">
        <v>2.792831948466509</v>
      </c>
      <c r="L303">
        <v>17.178583337302907</v>
      </c>
      <c r="M303">
        <f t="shared" si="20"/>
        <v>1.7479084778352105</v>
      </c>
      <c r="N303">
        <f t="shared" si="23"/>
        <v>7529.8039713007392</v>
      </c>
      <c r="O303">
        <f t="shared" si="24"/>
        <v>4712.5671865435579</v>
      </c>
      <c r="P303">
        <f t="shared" si="21"/>
        <v>471256.71865435579</v>
      </c>
      <c r="Q303">
        <f t="shared" si="22"/>
        <v>401256.71865435579</v>
      </c>
    </row>
    <row r="304" spans="2:17" x14ac:dyDescent="0.25">
      <c r="B304" s="103">
        <f>B303+'ZZ(3)'!$C$212</f>
        <v>45096</v>
      </c>
      <c r="C304">
        <v>1.6082143422392103</v>
      </c>
      <c r="D304">
        <v>19.695638752572421</v>
      </c>
      <c r="E304">
        <v>4.2983744946164926</v>
      </c>
      <c r="F304">
        <v>19.097119254395253</v>
      </c>
      <c r="H304" s="140">
        <f>B341+'ZZ(3)'!$C$212</f>
        <v>45134</v>
      </c>
      <c r="I304">
        <v>1.032817096000348</v>
      </c>
      <c r="J304">
        <v>18.14060654662098</v>
      </c>
      <c r="K304">
        <v>2.7604744880402485</v>
      </c>
      <c r="L304">
        <v>17.132066508313539</v>
      </c>
      <c r="M304">
        <f t="shared" si="20"/>
        <v>1.7276573920399005</v>
      </c>
      <c r="N304">
        <f t="shared" si="23"/>
        <v>7532.5644457887793</v>
      </c>
      <c r="O304">
        <f t="shared" si="24"/>
        <v>4714.2948439355978</v>
      </c>
      <c r="P304">
        <f t="shared" si="21"/>
        <v>471429.4843935598</v>
      </c>
      <c r="Q304">
        <f t="shared" si="22"/>
        <v>401429.4843935598</v>
      </c>
    </row>
    <row r="305" spans="2:17" x14ac:dyDescent="0.25">
      <c r="B305" s="103">
        <f>B304+'ZZ(3)'!$C$212</f>
        <v>45097</v>
      </c>
      <c r="C305">
        <v>1.5895817381670165</v>
      </c>
      <c r="D305">
        <v>19.651308983218161</v>
      </c>
      <c r="E305">
        <v>4.2485739748669369</v>
      </c>
      <c r="F305">
        <v>19.039649437727675</v>
      </c>
      <c r="H305" s="140">
        <f>B342+'ZZ(3)'!$C$212</f>
        <v>45135</v>
      </c>
      <c r="I305">
        <v>1.0208509845664873</v>
      </c>
      <c r="J305">
        <v>18.102993707031388</v>
      </c>
      <c r="K305">
        <v>2.7284919177844515</v>
      </c>
      <c r="L305">
        <v>17.085800919126356</v>
      </c>
      <c r="M305">
        <f t="shared" si="20"/>
        <v>1.7076409332179643</v>
      </c>
      <c r="N305">
        <f t="shared" si="23"/>
        <v>7535.2929377065639</v>
      </c>
      <c r="O305">
        <f t="shared" si="24"/>
        <v>4716.0024848688154</v>
      </c>
      <c r="P305">
        <f t="shared" si="21"/>
        <v>471600.24848688155</v>
      </c>
      <c r="Q305">
        <f t="shared" si="22"/>
        <v>401600.24848688155</v>
      </c>
    </row>
    <row r="306" spans="2:17" x14ac:dyDescent="0.25">
      <c r="B306" s="103">
        <f>B305+'ZZ(3)'!$C$212</f>
        <v>45098</v>
      </c>
      <c r="C306">
        <v>1.571165009507318</v>
      </c>
      <c r="D306">
        <v>19.607178315341578</v>
      </c>
      <c r="E306">
        <v>4.1993504387586222</v>
      </c>
      <c r="F306">
        <v>18.982524476260654</v>
      </c>
      <c r="H306" s="140">
        <f>B343+'ZZ(3)'!$C$212</f>
        <v>45136</v>
      </c>
      <c r="I306">
        <v>1.009023511254906</v>
      </c>
      <c r="J306">
        <v>18.065536518077533</v>
      </c>
      <c r="K306">
        <v>2.6968798942606029</v>
      </c>
      <c r="L306">
        <v>17.039784539784534</v>
      </c>
      <c r="M306">
        <f t="shared" si="20"/>
        <v>1.687856383005697</v>
      </c>
      <c r="N306">
        <f t="shared" si="23"/>
        <v>7537.9898176008246</v>
      </c>
      <c r="O306">
        <f t="shared" si="24"/>
        <v>4717.6903412518213</v>
      </c>
      <c r="P306">
        <f t="shared" si="21"/>
        <v>471769.03412518214</v>
      </c>
      <c r="Q306">
        <f t="shared" si="22"/>
        <v>401769.03412518214</v>
      </c>
    </row>
    <row r="307" spans="2:17" x14ac:dyDescent="0.25">
      <c r="B307" s="103">
        <f>B306+'ZZ(3)'!$C$212</f>
        <v>45099</v>
      </c>
      <c r="C307">
        <v>1.5529616551500416</v>
      </c>
      <c r="D307">
        <v>19.563245410590035</v>
      </c>
      <c r="E307">
        <v>4.1506972014191028</v>
      </c>
      <c r="F307">
        <v>18.925741275255834</v>
      </c>
      <c r="H307" s="140">
        <f>B344+'ZZ(3)'!$C$212</f>
        <v>45137</v>
      </c>
      <c r="I307">
        <v>0.99733306981874137</v>
      </c>
      <c r="J307">
        <v>18.028234015576885</v>
      </c>
      <c r="K307">
        <v>2.6656341243528114</v>
      </c>
      <c r="L307">
        <v>16.994015362141273</v>
      </c>
      <c r="M307">
        <f t="shared" si="20"/>
        <v>1.6683010545340702</v>
      </c>
      <c r="N307">
        <f t="shared" si="23"/>
        <v>7540.655451725177</v>
      </c>
      <c r="O307">
        <f t="shared" si="24"/>
        <v>4719.3586423063553</v>
      </c>
      <c r="P307">
        <f t="shared" si="21"/>
        <v>471935.86423063552</v>
      </c>
      <c r="Q307">
        <f t="shared" si="22"/>
        <v>401935.86423063552</v>
      </c>
    </row>
    <row r="308" spans="2:17" x14ac:dyDescent="0.25">
      <c r="B308" s="103">
        <f>B307+'ZZ(3)'!$C$212</f>
        <v>45100</v>
      </c>
      <c r="C308">
        <v>1.534969202962718</v>
      </c>
      <c r="D308">
        <v>19.519508942579225</v>
      </c>
      <c r="E308">
        <v>4.102607655426171</v>
      </c>
      <c r="F308">
        <v>18.869296776894092</v>
      </c>
      <c r="H308" s="140">
        <f>B345+'ZZ(3)'!$C$212</f>
        <v>45138</v>
      </c>
      <c r="I308">
        <v>0.98577807262094008</v>
      </c>
      <c r="J308">
        <v>17.991085243294048</v>
      </c>
      <c r="K308">
        <v>2.634750364684781</v>
      </c>
      <c r="L308">
        <v>16.948491399567626</v>
      </c>
      <c r="M308">
        <f t="shared" si="20"/>
        <v>1.6489722920638408</v>
      </c>
      <c r="N308">
        <f t="shared" si="23"/>
        <v>7543.2902020898619</v>
      </c>
      <c r="O308">
        <f t="shared" si="24"/>
        <v>4721.0076145984194</v>
      </c>
      <c r="P308">
        <f t="shared" si="21"/>
        <v>472100.76145984192</v>
      </c>
      <c r="Q308">
        <f t="shared" si="22"/>
        <v>402100.76145984192</v>
      </c>
    </row>
    <row r="309" spans="2:17" x14ac:dyDescent="0.25">
      <c r="B309" s="103">
        <f>B308+'ZZ(3)'!$C$212</f>
        <v>45101</v>
      </c>
      <c r="C309">
        <v>1.5171852094547424</v>
      </c>
      <c r="D309">
        <v>19.475967596759673</v>
      </c>
      <c r="E309">
        <v>4.0550752699105264</v>
      </c>
      <c r="F309">
        <v>18.813187959726637</v>
      </c>
      <c r="H309" s="140">
        <f>B346+'ZZ(3)'!$C$212</f>
        <v>45139</v>
      </c>
      <c r="I309">
        <v>0.97435695041864678</v>
      </c>
      <c r="J309">
        <v>17.954089252859049</v>
      </c>
      <c r="K309">
        <v>2.6042244210435337</v>
      </c>
      <c r="L309">
        <v>16.903210686665101</v>
      </c>
      <c r="M309">
        <f t="shared" si="20"/>
        <v>1.629867470624887</v>
      </c>
      <c r="N309">
        <f t="shared" si="23"/>
        <v>7545.8944265109058</v>
      </c>
      <c r="O309">
        <f t="shared" si="24"/>
        <v>4722.6374820690444</v>
      </c>
      <c r="P309">
        <f t="shared" si="21"/>
        <v>472263.74820690445</v>
      </c>
      <c r="Q309">
        <f t="shared" si="22"/>
        <v>402263.74820690445</v>
      </c>
    </row>
    <row r="310" spans="2:17" x14ac:dyDescent="0.25">
      <c r="B310" s="103">
        <f>B309+'ZZ(3)'!$C$212</f>
        <v>45102</v>
      </c>
      <c r="C310">
        <v>1.4996072594455427</v>
      </c>
      <c r="D310">
        <v>19.432620070285044</v>
      </c>
      <c r="E310">
        <v>4.0080935896688334</v>
      </c>
      <c r="F310">
        <v>18.757411838135855</v>
      </c>
      <c r="H310" s="140">
        <f>B347+'ZZ(3)'!$C$212</f>
        <v>45140</v>
      </c>
      <c r="I310">
        <v>0.96306815215008834</v>
      </c>
      <c r="J310">
        <v>17.917245103686636</v>
      </c>
      <c r="K310">
        <v>2.5740521478098071</v>
      </c>
      <c r="L310">
        <v>16.858171278982795</v>
      </c>
      <c r="M310">
        <f t="shared" si="20"/>
        <v>1.6109839956597187</v>
      </c>
      <c r="N310">
        <f t="shared" si="23"/>
        <v>7548.4684786587159</v>
      </c>
      <c r="O310">
        <f t="shared" si="24"/>
        <v>4724.2484660647042</v>
      </c>
      <c r="P310">
        <f t="shared" si="21"/>
        <v>472424.84660647041</v>
      </c>
      <c r="Q310">
        <f t="shared" si="22"/>
        <v>402424.84660647041</v>
      </c>
    </row>
    <row r="311" spans="2:17" x14ac:dyDescent="0.25">
      <c r="B311" s="103">
        <f>B310+'ZZ(3)'!$C$212</f>
        <v>45103</v>
      </c>
      <c r="C311">
        <v>1.4822329657365765</v>
      </c>
      <c r="D311">
        <v>19.389465071882181</v>
      </c>
      <c r="E311">
        <v>3.9616562342870791</v>
      </c>
      <c r="F311">
        <v>18.701965461805734</v>
      </c>
      <c r="H311" s="140">
        <f>B348+'ZZ(3)'!$C$212</f>
        <v>45141</v>
      </c>
      <c r="I311">
        <v>0.95191014472393476</v>
      </c>
      <c r="J311">
        <v>17.88055186289656</v>
      </c>
      <c r="K311">
        <v>2.5442294473950469</v>
      </c>
      <c r="L311">
        <v>16.813371252739053</v>
      </c>
      <c r="M311">
        <f t="shared" si="20"/>
        <v>1.592319302671112</v>
      </c>
      <c r="N311">
        <f t="shared" si="23"/>
        <v>7551.0127081061109</v>
      </c>
      <c r="O311">
        <f t="shared" si="24"/>
        <v>4725.8407853673752</v>
      </c>
      <c r="P311">
        <f t="shared" si="21"/>
        <v>472584.07853673754</v>
      </c>
      <c r="Q311">
        <f t="shared" si="22"/>
        <v>402584.07853673754</v>
      </c>
    </row>
    <row r="312" spans="2:17" x14ac:dyDescent="0.25">
      <c r="B312" s="103">
        <f>B311+'ZZ(3)'!$C$212</f>
        <v>45104</v>
      </c>
      <c r="C312">
        <v>1.4650599687871344</v>
      </c>
      <c r="D312">
        <v>19.346501321722904</v>
      </c>
      <c r="E312">
        <v>3.9157568972740595</v>
      </c>
      <c r="F312">
        <v>18.646845915201652</v>
      </c>
      <c r="H312" s="140">
        <f>B349+'ZZ(3)'!$C$212</f>
        <v>45142</v>
      </c>
      <c r="I312">
        <v>0.94088141281109161</v>
      </c>
      <c r="J312">
        <v>17.844008605234851</v>
      </c>
      <c r="K312">
        <v>2.5147522696849398</v>
      </c>
      <c r="L312">
        <v>16.768808704547567</v>
      </c>
      <c r="M312">
        <f t="shared" si="20"/>
        <v>1.5738708568738482</v>
      </c>
      <c r="N312">
        <f t="shared" si="23"/>
        <v>7553.5274603757962</v>
      </c>
      <c r="O312">
        <f t="shared" si="24"/>
        <v>4727.4146562242495</v>
      </c>
      <c r="P312">
        <f t="shared" si="21"/>
        <v>472741.46562242496</v>
      </c>
      <c r="Q312">
        <f t="shared" si="22"/>
        <v>402741.46562242496</v>
      </c>
    </row>
    <row r="313" spans="2:17" x14ac:dyDescent="0.25">
      <c r="B313" s="103">
        <f>B312+'ZZ(3)'!$C$212</f>
        <v>45105</v>
      </c>
      <c r="C313">
        <v>1.4480859363939007</v>
      </c>
      <c r="D313">
        <v>19.303727551297467</v>
      </c>
      <c r="E313">
        <v>3.8703893452049249</v>
      </c>
      <c r="F313">
        <v>18.592050317059339</v>
      </c>
      <c r="H313" s="140">
        <f>B350+'ZZ(3)'!$C$212</f>
        <v>45143</v>
      </c>
      <c r="I313">
        <v>0.92998045863890966</v>
      </c>
      <c r="J313">
        <v>17.807614412996024</v>
      </c>
      <c r="K313">
        <v>2.4856166114893727</v>
      </c>
      <c r="L313">
        <v>16.724481751147795</v>
      </c>
      <c r="M313">
        <f t="shared" si="20"/>
        <v>1.5556361528504632</v>
      </c>
      <c r="N313">
        <f t="shared" si="23"/>
        <v>7556.0130769872858</v>
      </c>
      <c r="O313">
        <f t="shared" si="24"/>
        <v>4728.9702923771001</v>
      </c>
      <c r="P313">
        <f t="shared" si="21"/>
        <v>472897.02923771</v>
      </c>
      <c r="Q313">
        <f t="shared" si="22"/>
        <v>402897.02923771</v>
      </c>
    </row>
    <row r="314" spans="2:17" x14ac:dyDescent="0.25">
      <c r="B314" s="103">
        <f>B313+'ZZ(3)'!$C$212</f>
        <v>45106</v>
      </c>
      <c r="C314">
        <v>1.4313085633742251</v>
      </c>
      <c r="D314">
        <v>19.261142503289726</v>
      </c>
      <c r="E314">
        <v>3.8255474168746315</v>
      </c>
      <c r="F314">
        <v>18.5375758198828</v>
      </c>
      <c r="H314" s="140">
        <f>B351+'ZZ(3)'!$C$212</f>
        <v>45144</v>
      </c>
      <c r="I314">
        <v>0.919205801787778</v>
      </c>
      <c r="J314">
        <v>17.771368375946292</v>
      </c>
      <c r="K314">
        <v>2.4568185159987794</v>
      </c>
      <c r="L314">
        <v>16.68038852913968</v>
      </c>
      <c r="M314">
        <f t="shared" si="20"/>
        <v>1.5376127142110014</v>
      </c>
      <c r="N314">
        <f t="shared" si="23"/>
        <v>7558.4698955032845</v>
      </c>
      <c r="O314">
        <f t="shared" si="24"/>
        <v>4730.5079050913109</v>
      </c>
      <c r="P314">
        <f t="shared" si="21"/>
        <v>473050.7905091311</v>
      </c>
      <c r="Q314">
        <f t="shared" si="22"/>
        <v>403050.7905091311</v>
      </c>
    </row>
    <row r="315" spans="2:17" x14ac:dyDescent="0.25">
      <c r="B315" s="103">
        <f>B314+'ZZ(3)'!$C$212</f>
        <v>45107</v>
      </c>
      <c r="C315">
        <v>1.4147255712530646</v>
      </c>
      <c r="D315">
        <v>19.218744931453944</v>
      </c>
      <c r="E315">
        <v>3.7812250224612218</v>
      </c>
      <c r="F315">
        <v>18.483419609451079</v>
      </c>
      <c r="H315" s="140">
        <f>B352+'ZZ(3)'!$C$212</f>
        <v>45145</v>
      </c>
      <c r="I315">
        <v>0.90855597899007312</v>
      </c>
      <c r="J315">
        <v>17.735269591247636</v>
      </c>
      <c r="K315">
        <v>2.4283540722467718</v>
      </c>
      <c r="L315">
        <v>16.636527194722515</v>
      </c>
      <c r="M315">
        <f t="shared" si="20"/>
        <v>1.5197980932566986</v>
      </c>
      <c r="N315">
        <f t="shared" si="23"/>
        <v>7560.8982495755317</v>
      </c>
      <c r="O315">
        <f t="shared" si="24"/>
        <v>4732.0277031845681</v>
      </c>
      <c r="P315">
        <f t="shared" si="21"/>
        <v>473202.77031845681</v>
      </c>
      <c r="Q315">
        <f t="shared" si="22"/>
        <v>403202.77031845681</v>
      </c>
    </row>
    <row r="316" spans="2:17" x14ac:dyDescent="0.25">
      <c r="B316" s="103">
        <f>B315+'ZZ(3)'!$C$212</f>
        <v>45108</v>
      </c>
      <c r="C316">
        <v>1.3983347079535469</v>
      </c>
      <c r="D316">
        <v>19.176533600493215</v>
      </c>
      <c r="E316">
        <v>3.73741614269878</v>
      </c>
      <c r="F316">
        <v>18.429578904333603</v>
      </c>
      <c r="H316" s="140">
        <f>B353+'ZZ(3)'!$C$212</f>
        <v>45146</v>
      </c>
      <c r="I316">
        <v>0.89802954393143886</v>
      </c>
      <c r="J316">
        <v>17.699317163382883</v>
      </c>
      <c r="K316">
        <v>2.4002194145790168</v>
      </c>
      <c r="L316">
        <v>16.592895923437929</v>
      </c>
      <c r="M316">
        <f t="shared" si="20"/>
        <v>1.502189870647578</v>
      </c>
      <c r="N316">
        <f t="shared" si="23"/>
        <v>7563.2984689901105</v>
      </c>
      <c r="O316">
        <f t="shared" si="24"/>
        <v>4733.5298930552153</v>
      </c>
      <c r="P316">
        <f t="shared" si="21"/>
        <v>473352.98930552154</v>
      </c>
      <c r="Q316">
        <f t="shared" si="22"/>
        <v>403352.98930552154</v>
      </c>
    </row>
    <row r="317" spans="2:17" x14ac:dyDescent="0.25">
      <c r="B317" s="103">
        <f>B316+'ZZ(3)'!$C$212</f>
        <v>45109</v>
      </c>
      <c r="C317">
        <v>1.3821337474911326</v>
      </c>
      <c r="D317">
        <v>19.134507285939481</v>
      </c>
      <c r="E317">
        <v>3.6941148280599814</v>
      </c>
      <c r="F317">
        <v>18.376050955414009</v>
      </c>
      <c r="H317" s="140">
        <f>B354+'ZZ(3)'!$C$212</f>
        <v>45147</v>
      </c>
      <c r="I317">
        <v>0.88762506705436461</v>
      </c>
      <c r="J317">
        <v>17.663510204081632</v>
      </c>
      <c r="K317">
        <v>2.3724107221282495</v>
      </c>
      <c r="L317">
        <v>16.549492909916935</v>
      </c>
      <c r="M317">
        <f t="shared" si="20"/>
        <v>1.4847856550738849</v>
      </c>
      <c r="N317">
        <f t="shared" si="23"/>
        <v>7565.6708797122383</v>
      </c>
      <c r="O317">
        <f t="shared" si="24"/>
        <v>4735.0146787102894</v>
      </c>
      <c r="P317">
        <f t="shared" si="21"/>
        <v>473501.46787102893</v>
      </c>
      <c r="Q317">
        <f t="shared" si="22"/>
        <v>403501.46787102893</v>
      </c>
    </row>
    <row r="318" spans="2:17" x14ac:dyDescent="0.25">
      <c r="B318" s="103">
        <f>B317+'ZZ(3)'!$C$212</f>
        <v>45110</v>
      </c>
      <c r="C318">
        <v>1.3661204896713059</v>
      </c>
      <c r="D318">
        <v>19.092664774035139</v>
      </c>
      <c r="E318">
        <v>3.6513151979480991</v>
      </c>
      <c r="F318">
        <v>18.322833045422211</v>
      </c>
      <c r="H318" s="140">
        <f>B355+'ZZ(3)'!$C$212</f>
        <v>45148</v>
      </c>
      <c r="I318">
        <v>0.87734113536404623</v>
      </c>
      <c r="J318">
        <v>17.627847832247095</v>
      </c>
      <c r="K318">
        <v>2.3449242182953753</v>
      </c>
      <c r="L318">
        <v>16.506316367630902</v>
      </c>
      <c r="M318">
        <f t="shared" si="20"/>
        <v>1.4675830829313292</v>
      </c>
      <c r="N318">
        <f t="shared" si="23"/>
        <v>7568.0158039305334</v>
      </c>
      <c r="O318">
        <f t="shared" si="24"/>
        <v>4736.4822617932205</v>
      </c>
      <c r="P318">
        <f t="shared" si="21"/>
        <v>473648.22617932205</v>
      </c>
      <c r="Q318">
        <f t="shared" si="22"/>
        <v>403648.22617932205</v>
      </c>
    </row>
    <row r="319" spans="2:17" x14ac:dyDescent="0.25">
      <c r="B319" s="103">
        <f>B318+'ZZ(3)'!$C$212</f>
        <v>45111</v>
      </c>
      <c r="C319">
        <v>1.3502927597907757</v>
      </c>
      <c r="D319">
        <v>19.0510048616162</v>
      </c>
      <c r="E319">
        <v>3.6090114398983957</v>
      </c>
      <c r="F319">
        <v>18.269922488474592</v>
      </c>
      <c r="H319" s="140">
        <f>B356+'ZZ(3)'!$C$212</f>
        <v>45149</v>
      </c>
      <c r="I319">
        <v>0.86717635223648992</v>
      </c>
      <c r="J319">
        <v>17.59232917388384</v>
      </c>
      <c r="K319">
        <v>2.3177561702365814</v>
      </c>
      <c r="L319">
        <v>16.463364528646427</v>
      </c>
      <c r="M319">
        <f t="shared" si="20"/>
        <v>1.4505798180000915</v>
      </c>
      <c r="N319">
        <f t="shared" si="23"/>
        <v>7570.3335601007702</v>
      </c>
      <c r="O319">
        <f t="shared" si="24"/>
        <v>4737.9328416112203</v>
      </c>
      <c r="P319">
        <f t="shared" si="21"/>
        <v>473793.28416112205</v>
      </c>
      <c r="Q319">
        <f t="shared" si="22"/>
        <v>403793.28416112205</v>
      </c>
    </row>
    <row r="320" spans="2:17" x14ac:dyDescent="0.25">
      <c r="B320" s="103">
        <f>B319+'ZZ(3)'!$C$212</f>
        <v>45112</v>
      </c>
      <c r="C320">
        <v>1.334648408342137</v>
      </c>
      <c r="D320">
        <v>19.009526355996943</v>
      </c>
      <c r="E320">
        <v>3.5671978087887419</v>
      </c>
      <c r="F320">
        <v>18.21731662962214</v>
      </c>
      <c r="H320" s="140">
        <f>B357+'ZZ(3)'!$C$212</f>
        <v>45150</v>
      </c>
      <c r="I320">
        <v>0.8571293372288421</v>
      </c>
      <c r="J320">
        <v>17.556953362026384</v>
      </c>
      <c r="K320">
        <v>2.2909028883563991</v>
      </c>
      <c r="L320">
        <v>16.420635643384024</v>
      </c>
      <c r="M320">
        <f t="shared" si="20"/>
        <v>1.4337735511275569</v>
      </c>
      <c r="N320">
        <f t="shared" si="23"/>
        <v>7572.6244629891262</v>
      </c>
      <c r="O320">
        <f t="shared" si="24"/>
        <v>4739.3666151623474</v>
      </c>
      <c r="P320">
        <f t="shared" si="21"/>
        <v>473936.66151623474</v>
      </c>
      <c r="Q320">
        <f t="shared" si="22"/>
        <v>403936.66151623474</v>
      </c>
    </row>
    <row r="321" spans="2:17" x14ac:dyDescent="0.25">
      <c r="B321" s="103">
        <f>B320+'ZZ(3)'!$C$212</f>
        <v>45113</v>
      </c>
      <c r="C321">
        <v>1.3191853107219544</v>
      </c>
      <c r="D321">
        <v>18.968228074856114</v>
      </c>
      <c r="E321">
        <v>3.5258686260593985</v>
      </c>
      <c r="F321">
        <v>18.165012844406384</v>
      </c>
      <c r="H321" s="140">
        <f>B358+'ZZ(3)'!$C$212</f>
        <v>45151</v>
      </c>
      <c r="I321">
        <v>0.84719872589191669</v>
      </c>
      <c r="J321">
        <v>17.521719536668659</v>
      </c>
      <c r="K321">
        <v>2.2643607258066258</v>
      </c>
      <c r="L321">
        <v>16.378127980380576</v>
      </c>
      <c r="M321">
        <f t="shared" si="20"/>
        <v>1.4171619999147091</v>
      </c>
      <c r="N321">
        <f t="shared" si="23"/>
        <v>7574.8888237149331</v>
      </c>
      <c r="O321">
        <f t="shared" si="24"/>
        <v>4740.7837771622626</v>
      </c>
      <c r="P321">
        <f t="shared" si="21"/>
        <v>474078.37771622627</v>
      </c>
      <c r="Q321">
        <f t="shared" si="22"/>
        <v>404078.37771622627</v>
      </c>
    </row>
    <row r="322" spans="2:17" x14ac:dyDescent="0.25">
      <c r="B322" s="103">
        <f>B321+'ZZ(3)'!$C$212</f>
        <v>45114</v>
      </c>
      <c r="C322">
        <v>1.3039013669422268</v>
      </c>
      <c r="D322">
        <v>18.92710884612459</v>
      </c>
      <c r="E322">
        <v>3.4850182789418236</v>
      </c>
      <c r="F322">
        <v>18.1130085384229</v>
      </c>
      <c r="H322" s="140">
        <f>B359+'ZZ(3)'!$C$212</f>
        <v>45152</v>
      </c>
      <c r="I322">
        <v>0.83738316958489356</v>
      </c>
      <c r="J322">
        <v>17.486626844694307</v>
      </c>
      <c r="K322">
        <v>2.2381260779910654</v>
      </c>
      <c r="L322">
        <v>16.335839826055441</v>
      </c>
      <c r="M322">
        <f t="shared" si="20"/>
        <v>1.4007429084061718</v>
      </c>
      <c r="N322">
        <f t="shared" si="23"/>
        <v>7577.1269497929243</v>
      </c>
      <c r="O322">
        <f t="shared" si="24"/>
        <v>4742.1845200706684</v>
      </c>
      <c r="P322">
        <f t="shared" si="21"/>
        <v>474218.45200706687</v>
      </c>
      <c r="Q322">
        <f t="shared" si="22"/>
        <v>404218.45200706687</v>
      </c>
    </row>
    <row r="323" spans="2:17" x14ac:dyDescent="0.25">
      <c r="B323" s="103">
        <f>B322+'ZZ(3)'!$C$212</f>
        <v>45115</v>
      </c>
      <c r="C323">
        <v>1.288794501345196</v>
      </c>
      <c r="D323">
        <v>18.886167507874461</v>
      </c>
      <c r="E323">
        <v>3.4446412196964324</v>
      </c>
      <c r="F323">
        <v>18.061301146892369</v>
      </c>
      <c r="H323" s="140">
        <f>B360+'ZZ(3)'!$C$212</f>
        <v>45153</v>
      </c>
      <c r="I323">
        <v>0.82768133529216514</v>
      </c>
      <c r="J323">
        <v>17.451674439807832</v>
      </c>
      <c r="K323">
        <v>2.2121953820759952</v>
      </c>
      <c r="L323">
        <v>16.293769484480187</v>
      </c>
      <c r="M323">
        <f t="shared" si="20"/>
        <v>1.3845140467838299</v>
      </c>
      <c r="N323">
        <f t="shared" si="23"/>
        <v>7579.3391451750003</v>
      </c>
      <c r="O323">
        <f t="shared" si="24"/>
        <v>4743.5690341174522</v>
      </c>
      <c r="P323">
        <f t="shared" si="21"/>
        <v>474356.90341174521</v>
      </c>
      <c r="Q323">
        <f t="shared" si="22"/>
        <v>404356.90341174521</v>
      </c>
    </row>
    <row r="324" spans="2:17" x14ac:dyDescent="0.25">
      <c r="B324" s="103">
        <f>B323+'ZZ(3)'!$C$212</f>
        <v>45116</v>
      </c>
      <c r="C324">
        <v>1.2738626623214564</v>
      </c>
      <c r="D324">
        <v>18.845402908209632</v>
      </c>
      <c r="E324">
        <v>3.4047319648591716</v>
      </c>
      <c r="F324">
        <v>18.00988813423891</v>
      </c>
      <c r="H324" s="140">
        <f>B361+'ZZ(3)'!$C$212</f>
        <v>45154</v>
      </c>
      <c r="I324">
        <v>0.8180919054423047</v>
      </c>
      <c r="J324">
        <v>17.416861482466576</v>
      </c>
      <c r="K324">
        <v>2.1865651165063169</v>
      </c>
      <c r="L324">
        <v>16.251915277151866</v>
      </c>
      <c r="M324">
        <f t="shared" si="20"/>
        <v>1.3684732110640123</v>
      </c>
      <c r="N324">
        <f t="shared" si="23"/>
        <v>7581.5257102915066</v>
      </c>
      <c r="O324">
        <f t="shared" si="24"/>
        <v>4744.9375073285164</v>
      </c>
      <c r="P324">
        <f t="shared" si="21"/>
        <v>474493.75073285162</v>
      </c>
      <c r="Q324">
        <f t="shared" si="22"/>
        <v>404493.75073285162</v>
      </c>
    </row>
    <row r="325" spans="2:17" x14ac:dyDescent="0.25">
      <c r="B325" s="103">
        <f>B324+'ZZ(3)'!$C$212</f>
        <v>45117</v>
      </c>
      <c r="C325">
        <v>1.2591038220313377</v>
      </c>
      <c r="D325">
        <v>18.804813905157754</v>
      </c>
      <c r="E325">
        <v>3.3652850944968344</v>
      </c>
      <c r="F325">
        <v>17.95876699367561</v>
      </c>
      <c r="H325" s="140">
        <f>B362+'ZZ(3)'!$C$212</f>
        <v>45155</v>
      </c>
      <c r="I325">
        <v>0.80861357772912879</v>
      </c>
      <c r="J325">
        <v>17.382187139813485</v>
      </c>
      <c r="K325">
        <v>2.1612318005272999</v>
      </c>
      <c r="L325">
        <v>16.210275542769811</v>
      </c>
      <c r="M325">
        <f t="shared" si="20"/>
        <v>1.3526182227981711</v>
      </c>
      <c r="N325">
        <f t="shared" si="23"/>
        <v>7583.6869420920339</v>
      </c>
      <c r="O325">
        <f t="shared" si="24"/>
        <v>4746.2901255513143</v>
      </c>
      <c r="P325">
        <f t="shared" si="21"/>
        <v>474629.01255513146</v>
      </c>
      <c r="Q325">
        <f t="shared" si="22"/>
        <v>404629.01255513146</v>
      </c>
    </row>
    <row r="326" spans="2:17" x14ac:dyDescent="0.25">
      <c r="B326" s="103">
        <f>B325+'ZZ(3)'!$C$212</f>
        <v>45118</v>
      </c>
      <c r="C326">
        <v>1.2445159761295097</v>
      </c>
      <c r="D326">
        <v>18.764399366563605</v>
      </c>
      <c r="E326">
        <v>3.3262952514709929</v>
      </c>
      <c r="F326">
        <v>17.907935246797098</v>
      </c>
      <c r="H326" s="140">
        <f>B363+'ZZ(3)'!$C$212</f>
        <v>45156</v>
      </c>
      <c r="I326">
        <v>0.79924506493483993</v>
      </c>
      <c r="J326">
        <v>17.347650585610708</v>
      </c>
      <c r="K326">
        <v>2.1361919937118796</v>
      </c>
      <c r="L326">
        <v>16.168848637015781</v>
      </c>
      <c r="M326">
        <f t="shared" ref="M326:M368" si="25">K326-I326</f>
        <v>1.3369469287770397</v>
      </c>
      <c r="N326">
        <f t="shared" si="23"/>
        <v>7585.8231340857456</v>
      </c>
      <c r="O326">
        <f t="shared" si="24"/>
        <v>4747.6270724800916</v>
      </c>
      <c r="P326">
        <f t="shared" ref="P326:P369" si="26">O326*100</f>
        <v>474762.70724800916</v>
      </c>
      <c r="Q326">
        <f t="shared" ref="Q326:Q369" si="27">P326-$R$5</f>
        <v>404762.70724800916</v>
      </c>
    </row>
    <row r="327" spans="2:17" x14ac:dyDescent="0.25">
      <c r="B327" s="103">
        <f>B326+'ZZ(3)'!$C$212</f>
        <v>45119</v>
      </c>
      <c r="C327">
        <v>1.2300971434927765</v>
      </c>
      <c r="D327">
        <v>18.72415816998382</v>
      </c>
      <c r="E327">
        <v>3.2877571407104695</v>
      </c>
      <c r="F327">
        <v>17.857390443179003</v>
      </c>
      <c r="H327" s="140">
        <f>B364+'ZZ(3)'!$C$212</f>
        <v>45157</v>
      </c>
      <c r="I327">
        <v>0.7899850947552115</v>
      </c>
      <c r="J327">
        <v>17.313251000173942</v>
      </c>
      <c r="K327">
        <v>2.1114422954934171</v>
      </c>
      <c r="L327">
        <v>16.127632932337551</v>
      </c>
      <c r="M327">
        <f t="shared" si="25"/>
        <v>1.3214572007382057</v>
      </c>
      <c r="N327">
        <f t="shared" ref="N327:N369" si="28">K327+N326</f>
        <v>7587.9345763812389</v>
      </c>
      <c r="O327">
        <f t="shared" ref="O327:O369" si="29">M327+O326</f>
        <v>4748.9485296808298</v>
      </c>
      <c r="P327">
        <f t="shared" si="26"/>
        <v>474894.852968083</v>
      </c>
      <c r="Q327">
        <f t="shared" si="27"/>
        <v>404894.852968083</v>
      </c>
    </row>
    <row r="328" spans="2:17" x14ac:dyDescent="0.25">
      <c r="B328" s="103">
        <f>B327+'ZZ(3)'!$C$212</f>
        <v>45120</v>
      </c>
      <c r="C328">
        <v>1.2158453659510313</v>
      </c>
      <c r="D328">
        <v>18.684089202582967</v>
      </c>
      <c r="E328">
        <v>3.2496655284922307</v>
      </c>
      <c r="F328">
        <v>17.807130159984197</v>
      </c>
      <c r="H328" s="140">
        <f>B365+'ZZ(3)'!$C$212</f>
        <v>45158</v>
      </c>
      <c r="I328">
        <v>0.78083240962680178</v>
      </c>
      <c r="J328">
        <v>17.278987570307613</v>
      </c>
      <c r="K328">
        <v>2.086979344703888</v>
      </c>
      <c r="L328">
        <v>16.086626817735745</v>
      </c>
      <c r="M328">
        <f t="shared" si="25"/>
        <v>1.3061469350770862</v>
      </c>
      <c r="N328">
        <f t="shared" si="28"/>
        <v>7590.0215557259426</v>
      </c>
      <c r="O328">
        <f t="shared" si="29"/>
        <v>4750.2546766159066</v>
      </c>
      <c r="P328">
        <f t="shared" si="26"/>
        <v>475025.46766159066</v>
      </c>
      <c r="Q328">
        <f t="shared" si="27"/>
        <v>405025.46766159066</v>
      </c>
    </row>
    <row r="329" spans="2:17" x14ac:dyDescent="0.25">
      <c r="B329" s="103">
        <f>B328+'ZZ(3)'!$C$212</f>
        <v>45121</v>
      </c>
      <c r="C329">
        <v>1.2017587080213215</v>
      </c>
      <c r="D329">
        <v>18.644191361030977</v>
      </c>
      <c r="E329">
        <v>3.2120152417306151</v>
      </c>
      <c r="F329">
        <v>17.757152001575651</v>
      </c>
      <c r="H329" s="140">
        <f>B366+'ZZ(3)'!$C$212</f>
        <v>45159</v>
      </c>
      <c r="I329">
        <v>0.77178576655616737</v>
      </c>
      <c r="J329">
        <v>17.244859489240788</v>
      </c>
      <c r="K329">
        <v>2.0627998191174108</v>
      </c>
      <c r="L329">
        <v>16.045828698553944</v>
      </c>
      <c r="M329">
        <f t="shared" si="25"/>
        <v>1.2910140525612435</v>
      </c>
      <c r="N329">
        <f t="shared" si="28"/>
        <v>7592.0843555450601</v>
      </c>
      <c r="O329">
        <f t="shared" si="29"/>
        <v>4751.5456906684676</v>
      </c>
      <c r="P329">
        <f t="shared" si="26"/>
        <v>475154.56906684674</v>
      </c>
      <c r="Q329">
        <f t="shared" si="27"/>
        <v>405154.56906684674</v>
      </c>
    </row>
    <row r="330" spans="2:17" x14ac:dyDescent="0.25">
      <c r="B330" s="103">
        <f>B329+'ZZ(3)'!$C$212</f>
        <v>45122</v>
      </c>
      <c r="C330">
        <v>1.1878352566449988</v>
      </c>
      <c r="D330">
        <v>18.604463551401867</v>
      </c>
      <c r="E330">
        <v>3.1748011672747887</v>
      </c>
      <c r="F330">
        <v>17.70745359913581</v>
      </c>
      <c r="H330" s="140">
        <f>B367+'ZZ(3)'!$C$212</f>
        <v>45160</v>
      </c>
      <c r="I330">
        <v>0.76284393695105823</v>
      </c>
      <c r="J330">
        <v>17.210865956563836</v>
      </c>
      <c r="K330">
        <v>2.0389004349990651</v>
      </c>
      <c r="L330">
        <v>16.005236996271965</v>
      </c>
      <c r="M330">
        <f t="shared" si="25"/>
        <v>1.2760564980480069</v>
      </c>
      <c r="N330">
        <f t="shared" si="28"/>
        <v>7594.1232559800592</v>
      </c>
      <c r="O330">
        <f t="shared" si="29"/>
        <v>4752.8217471665157</v>
      </c>
      <c r="P330">
        <f t="shared" si="26"/>
        <v>475282.17471665156</v>
      </c>
      <c r="Q330">
        <f t="shared" si="27"/>
        <v>405282.17471665156</v>
      </c>
    </row>
    <row r="331" spans="2:17" x14ac:dyDescent="0.25">
      <c r="B331" s="103">
        <f>B330+'ZZ(3)'!$C$212</f>
        <v>45123</v>
      </c>
      <c r="C331">
        <v>1.1740731209279147</v>
      </c>
      <c r="D331">
        <v>18.564904689073746</v>
      </c>
      <c r="E331">
        <v>3.1380182512143553</v>
      </c>
      <c r="F331">
        <v>17.658032610292313</v>
      </c>
      <c r="H331" s="140">
        <f>B368+'ZZ(3)'!$C$212</f>
        <v>45161</v>
      </c>
      <c r="I331">
        <v>0.75400570645356635</v>
      </c>
      <c r="J331">
        <v>17.177006178165875</v>
      </c>
      <c r="K331">
        <v>2.0152779466589443</v>
      </c>
      <c r="L331">
        <v>15.964850148302268</v>
      </c>
      <c r="M331">
        <f t="shared" si="25"/>
        <v>1.261272240205378</v>
      </c>
      <c r="N331">
        <f t="shared" si="28"/>
        <v>7596.1385339267181</v>
      </c>
      <c r="O331">
        <f t="shared" si="29"/>
        <v>4754.0830194067212</v>
      </c>
      <c r="P331">
        <f t="shared" si="26"/>
        <v>475408.3019406721</v>
      </c>
      <c r="Q331">
        <f t="shared" si="27"/>
        <v>405408.3019406721</v>
      </c>
    </row>
    <row r="332" spans="2:17" x14ac:dyDescent="0.25">
      <c r="B332" s="103">
        <f>B331+'ZZ(3)'!$C$212</f>
        <v>45124</v>
      </c>
      <c r="C332">
        <v>1.1604704318836203</v>
      </c>
      <c r="D332">
        <v>18.525513698630135</v>
      </c>
      <c r="E332">
        <v>3.1016614981929997</v>
      </c>
      <c r="F332">
        <v>17.608886718749996</v>
      </c>
      <c r="H332" s="140">
        <f>B369+'ZZ(3)'!$C$212</f>
        <v>45162</v>
      </c>
      <c r="I332">
        <v>0.74526987477520834</v>
      </c>
      <c r="J332">
        <v>17.143279366172923</v>
      </c>
      <c r="K332">
        <v>1.9919291460113659</v>
      </c>
      <c r="L332">
        <v>15.924666607789453</v>
      </c>
      <c r="M332">
        <f t="shared" si="25"/>
        <v>1.2466592712361577</v>
      </c>
      <c r="N332">
        <f t="shared" si="28"/>
        <v>7598.1304630727291</v>
      </c>
      <c r="O332">
        <f t="shared" si="29"/>
        <v>4755.3296786779574</v>
      </c>
      <c r="P332">
        <f t="shared" si="26"/>
        <v>475532.96786779573</v>
      </c>
      <c r="Q332">
        <f t="shared" si="27"/>
        <v>405532.96786779573</v>
      </c>
    </row>
    <row r="333" spans="2:17" x14ac:dyDescent="0.25">
      <c r="B333" s="103">
        <f>B332+'ZZ(3)'!$C$212</f>
        <v>45125</v>
      </c>
      <c r="C333">
        <v>1.147025342179552</v>
      </c>
      <c r="D333">
        <v>18.48628951376249</v>
      </c>
      <c r="E333">
        <v>3.0657259707300804</v>
      </c>
      <c r="F333">
        <v>17.560013633929003</v>
      </c>
      <c r="H333" s="140">
        <f>B370+'ZZ(3)'!$C$212</f>
        <v>45163</v>
      </c>
      <c r="I333">
        <v>0.73663525553391662</v>
      </c>
      <c r="J333">
        <v>17.109684738886788</v>
      </c>
      <c r="K333">
        <v>1.9688508621391962</v>
      </c>
      <c r="L333">
        <v>15.884684843412764</v>
      </c>
      <c r="M333">
        <f t="shared" si="25"/>
        <v>1.2322156066052796</v>
      </c>
      <c r="N333">
        <f t="shared" si="28"/>
        <v>7600.0993139348684</v>
      </c>
      <c r="O333">
        <f t="shared" si="29"/>
        <v>4756.5618942845631</v>
      </c>
      <c r="P333">
        <f t="shared" si="26"/>
        <v>475656.1894284563</v>
      </c>
      <c r="Q333">
        <f t="shared" si="27"/>
        <v>405656.1894284563</v>
      </c>
    </row>
    <row r="334" spans="2:17" x14ac:dyDescent="0.25">
      <c r="B334" s="103">
        <f>B333+'ZZ(3)'!$C$212</f>
        <v>45126</v>
      </c>
      <c r="C334">
        <v>1.1337360258861489</v>
      </c>
      <c r="D334">
        <v>18.447231077173992</v>
      </c>
      <c r="E334">
        <v>3.0302067885500983</v>
      </c>
      <c r="F334">
        <v>17.511411090608913</v>
      </c>
      <c r="H334" s="140">
        <f>B371+'ZZ(3)'!$C$212</f>
        <v>45164</v>
      </c>
      <c r="I334">
        <v>0.72810067609292495</v>
      </c>
      <c r="J334">
        <v>17.076221520724676</v>
      </c>
      <c r="K334">
        <v>1.9460399608632142</v>
      </c>
      <c r="L334">
        <v>15.844903339191562</v>
      </c>
      <c r="M334">
        <f t="shared" si="25"/>
        <v>1.2179392847702892</v>
      </c>
      <c r="N334">
        <f t="shared" si="28"/>
        <v>7602.0453538957318</v>
      </c>
      <c r="O334">
        <f t="shared" si="29"/>
        <v>4757.7798335693333</v>
      </c>
      <c r="P334">
        <f t="shared" si="26"/>
        <v>475777.98335693334</v>
      </c>
      <c r="Q334">
        <f t="shared" si="27"/>
        <v>405777.98335693334</v>
      </c>
    </row>
    <row r="335" spans="2:17" x14ac:dyDescent="0.25">
      <c r="B335" s="103">
        <f>B334+'ZZ(3)'!$C$212</f>
        <v>45127</v>
      </c>
      <c r="C335">
        <v>1.1206006782288795</v>
      </c>
      <c r="D335">
        <v>18.408337340484557</v>
      </c>
      <c r="E335">
        <v>2.9950991279199148</v>
      </c>
      <c r="F335">
        <v>17.463076848578758</v>
      </c>
      <c r="H335" s="140">
        <f>B372+'ZZ(3)'!$C$212</f>
        <v>45165</v>
      </c>
      <c r="I335">
        <v>0.71966497740151369</v>
      </c>
      <c r="J335">
        <v>17.042888942159511</v>
      </c>
      <c r="K335">
        <v>1.9234933443164763</v>
      </c>
      <c r="L335">
        <v>15.805320594293727</v>
      </c>
      <c r="M335">
        <f t="shared" si="25"/>
        <v>1.2038283669149625</v>
      </c>
      <c r="N335">
        <f t="shared" si="28"/>
        <v>7603.9688472400485</v>
      </c>
      <c r="O335">
        <f t="shared" si="29"/>
        <v>4758.9836619362486</v>
      </c>
      <c r="P335">
        <f t="shared" si="26"/>
        <v>475898.36619362485</v>
      </c>
      <c r="Q335">
        <f t="shared" si="27"/>
        <v>405898.36619362485</v>
      </c>
    </row>
    <row r="336" spans="2:17" x14ac:dyDescent="0.25">
      <c r="B336" s="103">
        <f>B335+'ZZ(3)'!$C$212</f>
        <v>45128</v>
      </c>
      <c r="C336">
        <v>1.1076175153431422</v>
      </c>
      <c r="D336">
        <v>18.369607264137009</v>
      </c>
      <c r="E336">
        <v>2.9603982209936648</v>
      </c>
      <c r="F336">
        <v>17.415008692292833</v>
      </c>
      <c r="H336" s="140">
        <f>B373+'ZZ(3)'!$C$212</f>
        <v>45166</v>
      </c>
      <c r="I336">
        <v>0.71132701383760466</v>
      </c>
      <c r="J336">
        <v>17.009686239660944</v>
      </c>
      <c r="K336">
        <v>1.9012079505236024</v>
      </c>
      <c r="L336">
        <v>15.765935122846898</v>
      </c>
      <c r="M336">
        <f t="shared" si="25"/>
        <v>1.1898809366859977</v>
      </c>
      <c r="N336">
        <f t="shared" si="28"/>
        <v>7605.8700551905722</v>
      </c>
      <c r="O336">
        <f t="shared" si="29"/>
        <v>4760.1735428729344</v>
      </c>
      <c r="P336">
        <f t="shared" si="26"/>
        <v>476017.35428729345</v>
      </c>
      <c r="Q336">
        <f t="shared" si="27"/>
        <v>406017.35428729345</v>
      </c>
    </row>
    <row r="337" spans="2:17" x14ac:dyDescent="0.25">
      <c r="B337" s="103">
        <f>B336+'ZZ(3)'!$C$212</f>
        <v>45129</v>
      </c>
      <c r="C337">
        <v>1.0947847740320056</v>
      </c>
      <c r="D337">
        <v>18.3310398173045</v>
      </c>
      <c r="E337">
        <v>2.9260993551652459</v>
      </c>
      <c r="F337">
        <v>17.367204430532141</v>
      </c>
      <c r="H337" s="140">
        <f>B374+'ZZ(3)'!$C$212</f>
        <v>45167</v>
      </c>
      <c r="I337">
        <v>0.7030856530521773</v>
      </c>
      <c r="J337">
        <v>16.976612655637044</v>
      </c>
      <c r="K337">
        <v>1.8791807529849407</v>
      </c>
      <c r="L337">
        <v>15.726745453752558</v>
      </c>
      <c r="M337">
        <f t="shared" si="25"/>
        <v>1.1760950999327635</v>
      </c>
      <c r="N337">
        <f t="shared" si="28"/>
        <v>7607.7492359435573</v>
      </c>
      <c r="O337">
        <f t="shared" si="29"/>
        <v>4761.3496379728667</v>
      </c>
      <c r="P337">
        <f t="shared" si="26"/>
        <v>476134.96379728668</v>
      </c>
      <c r="Q337">
        <f t="shared" si="27"/>
        <v>406134.96379728668</v>
      </c>
    </row>
    <row r="338" spans="2:17" x14ac:dyDescent="0.25">
      <c r="B338" s="103">
        <f>B337+'ZZ(3)'!$C$212</f>
        <v>45130</v>
      </c>
      <c r="C338">
        <v>1.0821007115267538</v>
      </c>
      <c r="D338">
        <v>18.292633977799014</v>
      </c>
      <c r="E338">
        <v>2.8921978724283233</v>
      </c>
      <c r="F338">
        <v>17.319661896071459</v>
      </c>
      <c r="H338" s="140">
        <f>B375+'ZZ(3)'!$C$212</f>
        <v>45168</v>
      </c>
      <c r="I338">
        <v>0.6949397758154896</v>
      </c>
      <c r="J338">
        <v>16.943667438376682</v>
      </c>
      <c r="K338">
        <v>1.857408760265548</v>
      </c>
      <c r="L338">
        <v>15.687750130502868</v>
      </c>
      <c r="M338">
        <f t="shared" si="25"/>
        <v>1.1624689844500584</v>
      </c>
      <c r="N338">
        <f t="shared" si="28"/>
        <v>7609.6066447038229</v>
      </c>
      <c r="O338">
        <f t="shared" si="29"/>
        <v>4762.512106957317</v>
      </c>
      <c r="P338">
        <f t="shared" si="26"/>
        <v>476251.21069573169</v>
      </c>
      <c r="Q338">
        <f t="shared" si="27"/>
        <v>406251.21069573169</v>
      </c>
    </row>
    <row r="339" spans="2:17" x14ac:dyDescent="0.25">
      <c r="B339" s="103">
        <f>B338+'ZZ(3)'!$C$212</f>
        <v>45131</v>
      </c>
      <c r="C339">
        <v>1.0695636052502095</v>
      </c>
      <c r="D339">
        <v>18.25438873198107</v>
      </c>
      <c r="E339">
        <v>2.8586891687437346</v>
      </c>
      <c r="F339">
        <v>17.272378945351786</v>
      </c>
      <c r="H339" s="140">
        <f>B376+'ZZ(3)'!$C$212</f>
        <v>45169</v>
      </c>
      <c r="I339">
        <v>0.68688827586507883</v>
      </c>
      <c r="J339">
        <v>16.91084984199259</v>
      </c>
      <c r="K339">
        <v>1.8358890155889365</v>
      </c>
      <c r="L339">
        <v>15.648947711000215</v>
      </c>
      <c r="M339">
        <f t="shared" si="25"/>
        <v>1.1490007397238577</v>
      </c>
      <c r="N339">
        <f t="shared" si="28"/>
        <v>7611.4425337194116</v>
      </c>
      <c r="O339">
        <f t="shared" si="29"/>
        <v>4763.6611076970412</v>
      </c>
      <c r="P339">
        <f t="shared" si="26"/>
        <v>476366.1107697041</v>
      </c>
      <c r="Q339">
        <f t="shared" si="27"/>
        <v>406366.1107697041</v>
      </c>
    </row>
    <row r="340" spans="2:17" x14ac:dyDescent="0.25">
      <c r="B340" s="103">
        <f>B339+'ZZ(3)'!$C$212</f>
        <v>45132</v>
      </c>
      <c r="C340">
        <v>1.0571717525827924</v>
      </c>
      <c r="D340">
        <v>18.21630307467057</v>
      </c>
      <c r="E340">
        <v>2.8255686934142434</v>
      </c>
      <c r="F340">
        <v>17.225353458158192</v>
      </c>
      <c r="H340" s="140">
        <f>B377+'ZZ(3)'!$C$212</f>
        <v>45170</v>
      </c>
      <c r="I340">
        <v>0.67893005975552423</v>
      </c>
      <c r="J340">
        <v>16.878159126365052</v>
      </c>
      <c r="K340">
        <v>1.8146185964355239</v>
      </c>
      <c r="L340">
        <v>15.610336767379446</v>
      </c>
      <c r="M340">
        <f t="shared" si="25"/>
        <v>1.1356885366799996</v>
      </c>
      <c r="N340">
        <f t="shared" si="28"/>
        <v>7613.2571523158467</v>
      </c>
      <c r="O340">
        <f t="shared" si="29"/>
        <v>4764.7967962337216</v>
      </c>
      <c r="P340">
        <f t="shared" si="26"/>
        <v>476479.67962337215</v>
      </c>
      <c r="Q340">
        <f t="shared" si="27"/>
        <v>406479.67962337215</v>
      </c>
    </row>
    <row r="341" spans="2:17" x14ac:dyDescent="0.25">
      <c r="B341" s="103">
        <f>B340+'ZZ(3)'!$C$212</f>
        <v>45133</v>
      </c>
      <c r="C341">
        <v>1.0449234706312984</v>
      </c>
      <c r="D341">
        <v>18.178376009058699</v>
      </c>
      <c r="E341">
        <v>2.792831948466509</v>
      </c>
      <c r="F341">
        <v>17.178583337302907</v>
      </c>
      <c r="H341" s="140">
        <f>B378+'ZZ(3)'!$C$212</f>
        <v>45171</v>
      </c>
      <c r="I341">
        <v>0.67106404670994846</v>
      </c>
      <c r="J341">
        <v>16.84559455708628</v>
      </c>
      <c r="K341">
        <v>1.7935946141457348</v>
      </c>
      <c r="L341">
        <v>15.57191588583272</v>
      </c>
      <c r="M341">
        <f t="shared" si="25"/>
        <v>1.1225305674357864</v>
      </c>
      <c r="N341">
        <f t="shared" si="28"/>
        <v>7615.0507469299928</v>
      </c>
      <c r="O341">
        <f t="shared" si="29"/>
        <v>4765.9193268011577</v>
      </c>
      <c r="P341">
        <f t="shared" si="26"/>
        <v>476591.93268011574</v>
      </c>
      <c r="Q341">
        <f t="shared" si="27"/>
        <v>406591.93268011574</v>
      </c>
    </row>
    <row r="342" spans="2:17" x14ac:dyDescent="0.25">
      <c r="B342" s="103">
        <f>B341+'ZZ(3)'!$C$212</f>
        <v>45134</v>
      </c>
      <c r="C342">
        <v>1.032817096000348</v>
      </c>
      <c r="D342">
        <v>18.14060654662098</v>
      </c>
      <c r="E342">
        <v>2.7604744880402485</v>
      </c>
      <c r="F342">
        <v>17.132066508313539</v>
      </c>
      <c r="H342" s="140">
        <f>B379+'ZZ(3)'!$C$212</f>
        <v>45172</v>
      </c>
      <c r="I342">
        <v>0.66328916847324471</v>
      </c>
      <c r="J342">
        <v>16.813155405405404</v>
      </c>
      <c r="K342">
        <v>1.7728142135277025</v>
      </c>
      <c r="L342">
        <v>15.533683666436939</v>
      </c>
      <c r="M342">
        <f t="shared" si="25"/>
        <v>1.1095250450544578</v>
      </c>
      <c r="N342">
        <f t="shared" si="28"/>
        <v>7616.8235611435202</v>
      </c>
      <c r="O342">
        <f t="shared" si="29"/>
        <v>4767.0288518462121</v>
      </c>
      <c r="P342">
        <f t="shared" si="26"/>
        <v>476702.88518462121</v>
      </c>
      <c r="Q342">
        <f t="shared" si="27"/>
        <v>406702.88518462121</v>
      </c>
    </row>
    <row r="343" spans="2:17" x14ac:dyDescent="0.25">
      <c r="B343" s="103">
        <f>B342+'ZZ(3)'!$C$212</f>
        <v>45135</v>
      </c>
      <c r="C343">
        <v>1.0208509845664873</v>
      </c>
      <c r="D343">
        <v>18.102993707031388</v>
      </c>
      <c r="E343">
        <v>2.7284919177844515</v>
      </c>
      <c r="F343">
        <v>17.085800919126356</v>
      </c>
      <c r="H343" s="140">
        <f>B380+'ZZ(3)'!$C$212</f>
        <v>45173</v>
      </c>
      <c r="I343">
        <v>0.6556043691669976</v>
      </c>
      <c r="J343">
        <v>16.78084094817412</v>
      </c>
      <c r="K343">
        <v>1.7522745724695168</v>
      </c>
      <c r="L343">
        <v>15.495638722983712</v>
      </c>
      <c r="M343">
        <f t="shared" si="25"/>
        <v>1.0966702033025193</v>
      </c>
      <c r="N343">
        <f t="shared" si="28"/>
        <v>7618.5758357159893</v>
      </c>
      <c r="O343">
        <f t="shared" si="29"/>
        <v>4768.125522049515</v>
      </c>
      <c r="P343">
        <f t="shared" si="26"/>
        <v>476812.55220495153</v>
      </c>
      <c r="Q343">
        <f t="shared" si="27"/>
        <v>406812.55220495153</v>
      </c>
    </row>
    <row r="344" spans="2:17" x14ac:dyDescent="0.25">
      <c r="B344" s="103">
        <f>B343+'ZZ(3)'!$C$212</f>
        <v>45136</v>
      </c>
      <c r="C344">
        <v>1.009023511254906</v>
      </c>
      <c r="D344">
        <v>18.065536518077533</v>
      </c>
      <c r="E344">
        <v>2.6968798942606029</v>
      </c>
      <c r="F344">
        <v>17.039784539784534</v>
      </c>
      <c r="H344" s="140">
        <f>B381+'ZZ(3)'!$C$212</f>
        <v>45174</v>
      </c>
      <c r="I344">
        <v>0.64800860514608949</v>
      </c>
      <c r="J344">
        <v>16.748650467792956</v>
      </c>
      <c r="K344">
        <v>1.7319729015559637</v>
      </c>
      <c r="L344">
        <v>15.457779682811827</v>
      </c>
      <c r="M344">
        <f t="shared" si="25"/>
        <v>1.0839642964098744</v>
      </c>
      <c r="N344">
        <f t="shared" si="28"/>
        <v>7620.3078086175456</v>
      </c>
      <c r="O344">
        <f t="shared" si="29"/>
        <v>4769.2094863459251</v>
      </c>
      <c r="P344">
        <f t="shared" si="26"/>
        <v>476920.94863459253</v>
      </c>
      <c r="Q344">
        <f t="shared" si="27"/>
        <v>406920.94863459253</v>
      </c>
    </row>
    <row r="345" spans="2:17" x14ac:dyDescent="0.25">
      <c r="B345" s="103">
        <f>B344+'ZZ(3)'!$C$212</f>
        <v>45137</v>
      </c>
      <c r="C345">
        <v>0.99733306981874137</v>
      </c>
      <c r="D345">
        <v>18.028234015576885</v>
      </c>
      <c r="E345">
        <v>2.6656341243528114</v>
      </c>
      <c r="F345">
        <v>16.994015362141273</v>
      </c>
      <c r="H345" s="140">
        <f>B382+'ZZ(3)'!$C$212</f>
        <v>45175</v>
      </c>
      <c r="I345">
        <v>0.64050084485696657</v>
      </c>
      <c r="J345">
        <v>16.716583252158138</v>
      </c>
      <c r="K345">
        <v>1.7119064436897027</v>
      </c>
      <c r="L345">
        <v>15.420105186642148</v>
      </c>
      <c r="M345">
        <f t="shared" si="25"/>
        <v>1.0714055988327362</v>
      </c>
      <c r="N345">
        <f t="shared" si="28"/>
        <v>7622.0197150612348</v>
      </c>
      <c r="O345">
        <f t="shared" si="29"/>
        <v>4770.280891944758</v>
      </c>
      <c r="P345">
        <f t="shared" si="26"/>
        <v>477028.08919447579</v>
      </c>
      <c r="Q345">
        <f t="shared" si="27"/>
        <v>407028.08919447579</v>
      </c>
    </row>
    <row r="346" spans="2:17" x14ac:dyDescent="0.25">
      <c r="B346" s="103">
        <f>B345+'ZZ(3)'!$C$212</f>
        <v>45138</v>
      </c>
      <c r="C346">
        <v>0.98577807262094008</v>
      </c>
      <c r="D346">
        <v>17.991085243294048</v>
      </c>
      <c r="E346">
        <v>2.634750364684781</v>
      </c>
      <c r="F346">
        <v>16.948491399567626</v>
      </c>
      <c r="H346" s="140">
        <f>B383+'ZZ(3)'!$C$212</f>
        <v>45176</v>
      </c>
      <c r="I346">
        <v>0.63308006869754685</v>
      </c>
      <c r="J346">
        <v>16.68463859460909</v>
      </c>
      <c r="K346">
        <v>1.6920724737168351</v>
      </c>
      <c r="L346">
        <v>15.382613888414944</v>
      </c>
      <c r="M346">
        <f t="shared" si="25"/>
        <v>1.0589924050192883</v>
      </c>
      <c r="N346">
        <f t="shared" si="28"/>
        <v>7623.7117875349513</v>
      </c>
      <c r="O346">
        <f t="shared" si="29"/>
        <v>4771.3398843497771</v>
      </c>
      <c r="P346">
        <f t="shared" si="26"/>
        <v>477133.98843497771</v>
      </c>
      <c r="Q346">
        <f t="shared" si="27"/>
        <v>407133.98843497771</v>
      </c>
    </row>
    <row r="347" spans="2:17" x14ac:dyDescent="0.25">
      <c r="B347" s="103">
        <f>B346+'ZZ(3)'!$C$212</f>
        <v>45139</v>
      </c>
      <c r="C347">
        <v>0.97435695041864678</v>
      </c>
      <c r="D347">
        <v>17.954089252859049</v>
      </c>
      <c r="E347">
        <v>2.6042244210435337</v>
      </c>
      <c r="F347">
        <v>16.903210686665101</v>
      </c>
      <c r="H347" s="140">
        <f>B384+'ZZ(3)'!$C$212</f>
        <v>45177</v>
      </c>
      <c r="I347">
        <v>0.62574526887875315</v>
      </c>
      <c r="J347">
        <v>16.652815793876524</v>
      </c>
      <c r="K347">
        <v>1.6724682980568137</v>
      </c>
      <c r="L347">
        <v>15.345304455129567</v>
      </c>
      <c r="M347">
        <f t="shared" si="25"/>
        <v>1.0467230291780605</v>
      </c>
      <c r="N347">
        <f t="shared" si="28"/>
        <v>7625.384255833008</v>
      </c>
      <c r="O347">
        <f t="shared" si="29"/>
        <v>4772.386607378955</v>
      </c>
      <c r="P347">
        <f t="shared" si="26"/>
        <v>477238.66073789552</v>
      </c>
      <c r="Q347">
        <f t="shared" si="27"/>
        <v>407238.66073789552</v>
      </c>
    </row>
    <row r="348" spans="2:17" x14ac:dyDescent="0.25">
      <c r="B348" s="103">
        <f>B347+'ZZ(3)'!$C$212</f>
        <v>45140</v>
      </c>
      <c r="C348">
        <v>0.96306815215008834</v>
      </c>
      <c r="D348">
        <v>17.917245103686636</v>
      </c>
      <c r="E348">
        <v>2.5740521478098071</v>
      </c>
      <c r="F348">
        <v>16.858171278982795</v>
      </c>
      <c r="H348" s="140">
        <f>B385+'ZZ(3)'!$C$212</f>
        <v>45178</v>
      </c>
      <c r="I348">
        <v>0.61849544928764533</v>
      </c>
      <c r="J348">
        <v>16.621114154031126</v>
      </c>
      <c r="K348">
        <v>1.6530912543366347</v>
      </c>
      <c r="L348">
        <v>15.308175566686474</v>
      </c>
      <c r="M348">
        <f t="shared" si="25"/>
        <v>1.0345958050489894</v>
      </c>
      <c r="N348">
        <f t="shared" si="28"/>
        <v>7627.0373470873446</v>
      </c>
      <c r="O348">
        <f t="shared" si="29"/>
        <v>4773.4212031840043</v>
      </c>
      <c r="P348">
        <f t="shared" si="26"/>
        <v>477342.12031840044</v>
      </c>
      <c r="Q348">
        <f t="shared" si="27"/>
        <v>407342.12031840044</v>
      </c>
    </row>
    <row r="349" spans="2:17" x14ac:dyDescent="0.25">
      <c r="B349" s="103">
        <f>B348+'ZZ(3)'!$C$212</f>
        <v>45141</v>
      </c>
      <c r="C349">
        <v>0.95191014472393476</v>
      </c>
      <c r="D349">
        <v>17.88055186289656</v>
      </c>
      <c r="E349">
        <v>2.5442294473950469</v>
      </c>
      <c r="F349">
        <v>16.813371252739053</v>
      </c>
      <c r="H349" s="140">
        <f>B386+'ZZ(3)'!$C$212</f>
        <v>45179</v>
      </c>
      <c r="I349">
        <v>0.61132962535214652</v>
      </c>
      <c r="J349">
        <v>16.589532984432815</v>
      </c>
      <c r="K349">
        <v>1.6339387110292707</v>
      </c>
      <c r="L349">
        <v>15.271225915731526</v>
      </c>
      <c r="M349">
        <f t="shared" si="25"/>
        <v>1.0226090856771242</v>
      </c>
      <c r="N349">
        <f t="shared" si="28"/>
        <v>7628.6712857983739</v>
      </c>
      <c r="O349">
        <f t="shared" si="29"/>
        <v>4774.4438122696811</v>
      </c>
      <c r="P349">
        <f t="shared" si="26"/>
        <v>477444.38122696814</v>
      </c>
      <c r="Q349">
        <f t="shared" si="27"/>
        <v>407444.38122696814</v>
      </c>
    </row>
    <row r="350" spans="2:17" x14ac:dyDescent="0.25">
      <c r="B350" s="103">
        <f>B349+'ZZ(3)'!$C$212</f>
        <v>45142</v>
      </c>
      <c r="C350">
        <v>0.94088141281109161</v>
      </c>
      <c r="D350">
        <v>17.844008605234851</v>
      </c>
      <c r="E350">
        <v>2.5147522696849398</v>
      </c>
      <c r="F350">
        <v>16.768808704547567</v>
      </c>
      <c r="H350" s="140">
        <f>B387+'ZZ(3)'!$C$212</f>
        <v>45180</v>
      </c>
      <c r="I350">
        <v>0.60424682390732853</v>
      </c>
      <c r="J350">
        <v>16.558071599680591</v>
      </c>
      <c r="K350">
        <v>1.6150080670962925</v>
      </c>
      <c r="L350">
        <v>15.234454207502534</v>
      </c>
      <c r="M350">
        <f t="shared" si="25"/>
        <v>1.0107612431889641</v>
      </c>
      <c r="N350">
        <f t="shared" si="28"/>
        <v>7630.2862938654698</v>
      </c>
      <c r="O350">
        <f t="shared" si="29"/>
        <v>4775.4545735128704</v>
      </c>
      <c r="P350">
        <f t="shared" si="26"/>
        <v>477545.45735128701</v>
      </c>
      <c r="Q350">
        <f t="shared" si="27"/>
        <v>407545.45735128701</v>
      </c>
    </row>
    <row r="351" spans="2:17" x14ac:dyDescent="0.25">
      <c r="B351" s="103">
        <f>B350+'ZZ(3)'!$C$212</f>
        <v>45143</v>
      </c>
      <c r="C351">
        <v>0.92998045863890966</v>
      </c>
      <c r="D351">
        <v>17.807614412996024</v>
      </c>
      <c r="E351">
        <v>2.4856166114893727</v>
      </c>
      <c r="F351">
        <v>16.724481751147795</v>
      </c>
      <c r="H351" s="140">
        <f>B388+'ZZ(3)'!$C$212</f>
        <v>45181</v>
      </c>
      <c r="I351">
        <v>0.59724608306325055</v>
      </c>
      <c r="J351">
        <v>16.526729319562978</v>
      </c>
      <c r="K351">
        <v>1.5962967516346338</v>
      </c>
      <c r="L351">
        <v>15.197859159678028</v>
      </c>
      <c r="M351">
        <f t="shared" si="25"/>
        <v>0.99905066857138325</v>
      </c>
      <c r="N351">
        <f t="shared" si="28"/>
        <v>7631.8825906171041</v>
      </c>
      <c r="O351">
        <f t="shared" si="29"/>
        <v>4776.4536241814421</v>
      </c>
      <c r="P351">
        <f t="shared" si="26"/>
        <v>477645.36241814424</v>
      </c>
      <c r="Q351">
        <f t="shared" si="27"/>
        <v>407645.36241814424</v>
      </c>
    </row>
    <row r="352" spans="2:17" x14ac:dyDescent="0.25">
      <c r="B352" s="103">
        <f>B351+'ZZ(3)'!$C$212</f>
        <v>45144</v>
      </c>
      <c r="C352">
        <v>0.919205801787778</v>
      </c>
      <c r="D352">
        <v>17.771368375946292</v>
      </c>
      <c r="E352">
        <v>2.4568185159987794</v>
      </c>
      <c r="F352">
        <v>16.68038852913968</v>
      </c>
      <c r="H352" s="140">
        <f>B389+'ZZ(3)'!$C$212</f>
        <v>45182</v>
      </c>
      <c r="I352">
        <v>0.59032645207432932</v>
      </c>
      <c r="J352">
        <v>16.495505469008947</v>
      </c>
      <c r="K352">
        <v>1.5778022235274387</v>
      </c>
      <c r="L352">
        <v>15.161439502228198</v>
      </c>
      <c r="M352">
        <f t="shared" si="25"/>
        <v>0.98747577145310939</v>
      </c>
      <c r="N352">
        <f t="shared" si="28"/>
        <v>7633.4603928406314</v>
      </c>
      <c r="O352">
        <f t="shared" si="29"/>
        <v>4777.4410999528955</v>
      </c>
      <c r="P352">
        <f t="shared" si="26"/>
        <v>477744.10999528953</v>
      </c>
      <c r="Q352">
        <f t="shared" si="27"/>
        <v>407744.10999528953</v>
      </c>
    </row>
    <row r="353" spans="2:17" x14ac:dyDescent="0.25">
      <c r="B353" s="103">
        <f>B352+'ZZ(3)'!$C$212</f>
        <v>45145</v>
      </c>
      <c r="C353">
        <v>0.90855597899007312</v>
      </c>
      <c r="D353">
        <v>17.735269591247636</v>
      </c>
      <c r="E353">
        <v>2.4283540722467718</v>
      </c>
      <c r="F353">
        <v>16.636527194722515</v>
      </c>
      <c r="H353" s="140">
        <f>B390+'ZZ(3)'!$C$212</f>
        <v>45183</v>
      </c>
      <c r="I353">
        <v>0.5834869912102203</v>
      </c>
      <c r="J353">
        <v>16.464399378039499</v>
      </c>
      <c r="K353">
        <v>1.5595219710989718</v>
      </c>
      <c r="L353">
        <v>15.125193977267958</v>
      </c>
      <c r="M353">
        <f t="shared" si="25"/>
        <v>0.97603497988875154</v>
      </c>
      <c r="N353">
        <f t="shared" si="28"/>
        <v>7635.0199148117299</v>
      </c>
      <c r="O353">
        <f t="shared" si="29"/>
        <v>4778.4171349327844</v>
      </c>
      <c r="P353">
        <f t="shared" si="26"/>
        <v>477841.71349327842</v>
      </c>
      <c r="Q353">
        <f t="shared" si="27"/>
        <v>407841.71349327842</v>
      </c>
    </row>
    <row r="354" spans="2:17" x14ac:dyDescent="0.25">
      <c r="B354" s="103">
        <f>B353+'ZZ(3)'!$C$212</f>
        <v>45146</v>
      </c>
      <c r="C354">
        <v>0.89802954393143886</v>
      </c>
      <c r="D354">
        <v>17.699317163382883</v>
      </c>
      <c r="E354">
        <v>2.4002194145790168</v>
      </c>
      <c r="F354">
        <v>16.592895923437929</v>
      </c>
      <c r="H354" s="140">
        <f>B391+'ZZ(3)'!$C$212</f>
        <v>45184</v>
      </c>
      <c r="I354">
        <v>0.57672677162819741</v>
      </c>
      <c r="J354">
        <v>16.433410381719717</v>
      </c>
      <c r="K354">
        <v>1.5414535117735098</v>
      </c>
      <c r="L354">
        <v>15.089121338912131</v>
      </c>
      <c r="M354">
        <f t="shared" si="25"/>
        <v>0.96472674014531234</v>
      </c>
      <c r="N354">
        <f t="shared" si="28"/>
        <v>7636.5613683235033</v>
      </c>
      <c r="O354">
        <f t="shared" si="29"/>
        <v>4779.3818616729295</v>
      </c>
      <c r="P354">
        <f t="shared" si="26"/>
        <v>477938.18616729294</v>
      </c>
      <c r="Q354">
        <f t="shared" si="27"/>
        <v>407938.18616729294</v>
      </c>
    </row>
    <row r="355" spans="2:17" x14ac:dyDescent="0.25">
      <c r="B355" s="103">
        <f>B354+'ZZ(3)'!$C$212</f>
        <v>45147</v>
      </c>
      <c r="C355">
        <v>0.88762506705436461</v>
      </c>
      <c r="D355">
        <v>17.663510204081632</v>
      </c>
      <c r="E355">
        <v>2.3724107221282495</v>
      </c>
      <c r="F355">
        <v>16.549492909916935</v>
      </c>
      <c r="H355" s="140">
        <f>B392+'ZZ(3)'!$C$212</f>
        <v>45185</v>
      </c>
      <c r="I355">
        <v>0.57004487524701009</v>
      </c>
      <c r="J355">
        <v>16.402537820111398</v>
      </c>
      <c r="K355">
        <v>1.5235943917381927</v>
      </c>
      <c r="L355">
        <v>15.053220353132694</v>
      </c>
      <c r="M355">
        <f t="shared" si="25"/>
        <v>0.95354951649118258</v>
      </c>
      <c r="N355">
        <f t="shared" si="28"/>
        <v>7638.0849627152411</v>
      </c>
      <c r="O355">
        <f t="shared" si="29"/>
        <v>4780.3354111894205</v>
      </c>
      <c r="P355">
        <f t="shared" si="26"/>
        <v>478033.54111894203</v>
      </c>
      <c r="Q355">
        <f t="shared" si="27"/>
        <v>408033.54111894203</v>
      </c>
    </row>
    <row r="356" spans="2:17" x14ac:dyDescent="0.25">
      <c r="B356" s="103">
        <f>B355+'ZZ(3)'!$C$212</f>
        <v>45148</v>
      </c>
      <c r="C356">
        <v>0.87734113536404623</v>
      </c>
      <c r="D356">
        <v>17.627847832247095</v>
      </c>
      <c r="E356">
        <v>2.3449242182953753</v>
      </c>
      <c r="F356">
        <v>16.506316367630902</v>
      </c>
      <c r="H356" s="140">
        <f>B393+'ZZ(3)'!$C$212</f>
        <v>45186</v>
      </c>
      <c r="I356">
        <v>0.56344039462219997</v>
      </c>
      <c r="J356">
        <v>16.371781038226196</v>
      </c>
      <c r="K356">
        <v>1.5059421856097821</v>
      </c>
      <c r="L356">
        <v>15.017489797618055</v>
      </c>
      <c r="M356">
        <f t="shared" si="25"/>
        <v>0.94250179098758213</v>
      </c>
      <c r="N356">
        <f t="shared" si="28"/>
        <v>7639.5909049008505</v>
      </c>
      <c r="O356">
        <f t="shared" si="29"/>
        <v>4781.2779129804085</v>
      </c>
      <c r="P356">
        <f t="shared" si="26"/>
        <v>478127.79129804083</v>
      </c>
      <c r="Q356">
        <f t="shared" si="27"/>
        <v>408127.79129804083</v>
      </c>
    </row>
    <row r="357" spans="2:17" x14ac:dyDescent="0.25">
      <c r="B357" s="103">
        <f>B356+'ZZ(3)'!$C$212</f>
        <v>45149</v>
      </c>
      <c r="C357">
        <v>0.86717635223648992</v>
      </c>
      <c r="D357">
        <v>17.59232917388384</v>
      </c>
      <c r="E357">
        <v>2.3177561702365814</v>
      </c>
      <c r="F357">
        <v>16.463364528646427</v>
      </c>
      <c r="H357" s="140">
        <f>B394+'ZZ(3)'!$C$212</f>
        <v>45187</v>
      </c>
      <c r="I357">
        <v>0.55691243282286751</v>
      </c>
      <c r="J357">
        <v>16.341139385979311</v>
      </c>
      <c r="K357">
        <v>1.4884944961052775</v>
      </c>
      <c r="L357">
        <v>14.981928461634331</v>
      </c>
      <c r="M357">
        <f t="shared" si="25"/>
        <v>0.93158206328241</v>
      </c>
      <c r="N357">
        <f t="shared" si="28"/>
        <v>7641.0793993969555</v>
      </c>
      <c r="O357">
        <f t="shared" si="29"/>
        <v>4782.2094950436913</v>
      </c>
      <c r="P357">
        <f t="shared" si="26"/>
        <v>478220.94950436911</v>
      </c>
      <c r="Q357">
        <f t="shared" si="27"/>
        <v>408220.94950436911</v>
      </c>
    </row>
    <row r="358" spans="2:17" x14ac:dyDescent="0.25">
      <c r="B358" s="103">
        <f>B357+'ZZ(3)'!$C$212</f>
        <v>45150</v>
      </c>
      <c r="C358">
        <v>0.8571293372288421</v>
      </c>
      <c r="D358">
        <v>17.556953362026384</v>
      </c>
      <c r="E358">
        <v>2.2909028883563991</v>
      </c>
      <c r="F358">
        <v>16.420635643384024</v>
      </c>
      <c r="H358" s="140">
        <f>B395+'ZZ(3)'!$C$212</f>
        <v>45188</v>
      </c>
      <c r="I358">
        <v>0.55046010330986095</v>
      </c>
      <c r="J358">
        <v>16.310612218143678</v>
      </c>
      <c r="K358">
        <v>1.4712489537163502</v>
      </c>
      <c r="L358">
        <v>14.946535145888591</v>
      </c>
      <c r="M358">
        <f t="shared" si="25"/>
        <v>0.92078885040648928</v>
      </c>
      <c r="N358">
        <f t="shared" si="28"/>
        <v>7642.5506483506715</v>
      </c>
      <c r="O358">
        <f t="shared" si="29"/>
        <v>4783.1302838940974</v>
      </c>
      <c r="P358">
        <f t="shared" si="26"/>
        <v>478313.02838940977</v>
      </c>
      <c r="Q358">
        <f t="shared" si="27"/>
        <v>408313.02838940977</v>
      </c>
    </row>
    <row r="359" spans="2:17" x14ac:dyDescent="0.25">
      <c r="B359" s="103">
        <f>B358+'ZZ(3)'!$C$212</f>
        <v>45151</v>
      </c>
      <c r="C359">
        <v>0.84719872589191669</v>
      </c>
      <c r="D359">
        <v>17.521719536668659</v>
      </c>
      <c r="E359">
        <v>2.2643607258066258</v>
      </c>
      <c r="F359">
        <v>16.378127980380576</v>
      </c>
      <c r="H359" s="140">
        <f>B396+'ZZ(3)'!$C$212</f>
        <v>45189</v>
      </c>
      <c r="I359">
        <v>0.5440825298153783</v>
      </c>
      <c r="J359">
        <v>16.280198894304686</v>
      </c>
      <c r="K359">
        <v>1.4542032163875453</v>
      </c>
      <c r="L359">
        <v>14.911308662394044</v>
      </c>
      <c r="M359">
        <f t="shared" si="25"/>
        <v>0.91012068657216705</v>
      </c>
      <c r="N359">
        <f t="shared" si="28"/>
        <v>7644.0048515670587</v>
      </c>
      <c r="O359">
        <f t="shared" si="29"/>
        <v>4784.0404045806699</v>
      </c>
      <c r="P359">
        <f t="shared" si="26"/>
        <v>478404.04045806697</v>
      </c>
      <c r="Q359">
        <f t="shared" si="27"/>
        <v>408404.04045806697</v>
      </c>
    </row>
    <row r="360" spans="2:17" x14ac:dyDescent="0.25">
      <c r="B360" s="103">
        <f>B359+'ZZ(3)'!$C$212</f>
        <v>45152</v>
      </c>
      <c r="C360">
        <v>0.83738316958489356</v>
      </c>
      <c r="D360">
        <v>17.486626844694307</v>
      </c>
      <c r="E360">
        <v>2.2381260779910654</v>
      </c>
      <c r="F360">
        <v>16.335839826055441</v>
      </c>
      <c r="H360" s="140">
        <f>B397+'ZZ(3)'!$C$212</f>
        <v>45190</v>
      </c>
      <c r="I360">
        <v>0.53777884622396588</v>
      </c>
      <c r="J360">
        <v>16.249898778815382</v>
      </c>
      <c r="K360">
        <v>1.437354969198223</v>
      </c>
      <c r="L360">
        <v>14.876247834337098</v>
      </c>
      <c r="M360">
        <f t="shared" si="25"/>
        <v>0.89957612297425715</v>
      </c>
      <c r="N360">
        <f t="shared" si="28"/>
        <v>7645.4422065362569</v>
      </c>
      <c r="O360">
        <f t="shared" si="29"/>
        <v>4784.9399807036443</v>
      </c>
      <c r="P360">
        <f t="shared" si="26"/>
        <v>478493.99807036441</v>
      </c>
      <c r="Q360">
        <f t="shared" si="27"/>
        <v>408493.99807036441</v>
      </c>
    </row>
    <row r="361" spans="2:17" x14ac:dyDescent="0.25">
      <c r="B361" s="103">
        <f>B360+'ZZ(3)'!$C$212</f>
        <v>45153</v>
      </c>
      <c r="C361">
        <v>0.82768133529216514</v>
      </c>
      <c r="D361">
        <v>17.451674439807832</v>
      </c>
      <c r="E361">
        <v>2.2121953820759952</v>
      </c>
      <c r="F361">
        <v>16.293769484480187</v>
      </c>
      <c r="H361" s="140">
        <f>B398+'ZZ(3)'!$C$212</f>
        <v>45191</v>
      </c>
      <c r="I361">
        <v>0.53154819645489304</v>
      </c>
      <c r="J361">
        <v>16.219711240752204</v>
      </c>
      <c r="K361">
        <v>1.4207019240481711</v>
      </c>
      <c r="L361">
        <v>14.841351495946332</v>
      </c>
      <c r="M361">
        <f t="shared" si="25"/>
        <v>0.88915372759327804</v>
      </c>
      <c r="N361">
        <f t="shared" si="28"/>
        <v>7646.8629084603053</v>
      </c>
      <c r="O361">
        <f t="shared" si="29"/>
        <v>4785.8291344312374</v>
      </c>
      <c r="P361">
        <f t="shared" si="26"/>
        <v>478582.91344312375</v>
      </c>
      <c r="Q361">
        <f t="shared" si="27"/>
        <v>408582.91344312375</v>
      </c>
    </row>
    <row r="362" spans="2:17" x14ac:dyDescent="0.25">
      <c r="B362" s="103">
        <f>B361+'ZZ(3)'!$C$212</f>
        <v>45154</v>
      </c>
      <c r="C362">
        <v>0.8180919054423047</v>
      </c>
      <c r="D362">
        <v>17.416861482466576</v>
      </c>
      <c r="E362">
        <v>2.1865651165063169</v>
      </c>
      <c r="F362">
        <v>16.251915277151866</v>
      </c>
      <c r="H362" s="140">
        <f>B399+'ZZ(3)'!$C$212</f>
        <v>45192</v>
      </c>
      <c r="I362">
        <v>0.52538973434589176</v>
      </c>
      <c r="J362">
        <v>16.189635653871175</v>
      </c>
      <c r="K362">
        <v>1.4042418193468686</v>
      </c>
      <c r="L362">
        <v>14.806618492363276</v>
      </c>
      <c r="M362">
        <f t="shared" si="25"/>
        <v>0.87885208500097689</v>
      </c>
      <c r="N362">
        <f t="shared" si="28"/>
        <v>7648.267150279652</v>
      </c>
      <c r="O362">
        <f t="shared" si="29"/>
        <v>4786.7079865162386</v>
      </c>
      <c r="P362">
        <f t="shared" si="26"/>
        <v>478670.79865162389</v>
      </c>
      <c r="Q362">
        <f t="shared" si="27"/>
        <v>408670.79865162389</v>
      </c>
    </row>
    <row r="363" spans="2:17" x14ac:dyDescent="0.25">
      <c r="B363" s="103">
        <f>B362+'ZZ(3)'!$C$212</f>
        <v>45155</v>
      </c>
      <c r="C363">
        <v>0.80861357772912879</v>
      </c>
      <c r="D363">
        <v>17.382187139813485</v>
      </c>
      <c r="E363">
        <v>2.1612318005272999</v>
      </c>
      <c r="F363">
        <v>16.210275542769811</v>
      </c>
      <c r="H363" s="140">
        <f>B400+'ZZ(3)'!$C$212</f>
        <v>45193</v>
      </c>
      <c r="I363">
        <v>0.51930262353824219</v>
      </c>
      <c r="J363">
        <v>16.159671396564598</v>
      </c>
      <c r="K363">
        <v>1.3879724197063479</v>
      </c>
      <c r="L363">
        <v>14.77204767951501</v>
      </c>
      <c r="M363">
        <f t="shared" si="25"/>
        <v>0.86866979616810569</v>
      </c>
      <c r="N363">
        <f t="shared" si="28"/>
        <v>7649.6551226993588</v>
      </c>
      <c r="O363">
        <f t="shared" si="29"/>
        <v>4787.5766563124071</v>
      </c>
      <c r="P363">
        <f t="shared" si="26"/>
        <v>478757.6656312407</v>
      </c>
      <c r="Q363">
        <f t="shared" si="27"/>
        <v>408757.6656312407</v>
      </c>
    </row>
    <row r="364" spans="2:17" x14ac:dyDescent="0.25">
      <c r="B364" s="103">
        <f>B363+'ZZ(3)'!$C$212</f>
        <v>45156</v>
      </c>
      <c r="C364">
        <v>0.79924506493483993</v>
      </c>
      <c r="D364">
        <v>17.347650585610708</v>
      </c>
      <c r="E364">
        <v>2.1361919937118796</v>
      </c>
      <c r="F364">
        <v>16.168848637015781</v>
      </c>
      <c r="H364" s="140">
        <f>B401+'ZZ(3)'!$C$212</f>
        <v>45194</v>
      </c>
      <c r="I364">
        <v>0.51328603736318845</v>
      </c>
      <c r="J364">
        <v>16.129817851818238</v>
      </c>
      <c r="K364">
        <v>1.3718915156376124</v>
      </c>
      <c r="L364">
        <v>14.737637923988556</v>
      </c>
      <c r="M364">
        <f t="shared" si="25"/>
        <v>0.85860547827442391</v>
      </c>
      <c r="N364">
        <f t="shared" si="28"/>
        <v>7651.0270142149966</v>
      </c>
      <c r="O364">
        <f t="shared" si="29"/>
        <v>4788.4352617906816</v>
      </c>
      <c r="P364">
        <f t="shared" si="26"/>
        <v>478843.52617906814</v>
      </c>
      <c r="Q364">
        <f t="shared" si="27"/>
        <v>408843.52617906814</v>
      </c>
    </row>
    <row r="365" spans="2:17" x14ac:dyDescent="0.25">
      <c r="B365" s="103">
        <f>B364+'ZZ(3)'!$C$212</f>
        <v>45157</v>
      </c>
      <c r="C365">
        <v>0.7899850947552115</v>
      </c>
      <c r="D365">
        <v>17.313251000173942</v>
      </c>
      <c r="E365">
        <v>2.1114422954934171</v>
      </c>
      <c r="F365">
        <v>16.127632932337551</v>
      </c>
      <c r="H365" s="140">
        <f>B402+'ZZ(3)'!$C$212</f>
        <v>45195</v>
      </c>
      <c r="I365">
        <v>0.50733915872967428</v>
      </c>
      <c r="J365">
        <v>16.100074407168965</v>
      </c>
      <c r="K365">
        <v>1.3559969232505766</v>
      </c>
      <c r="L365">
        <v>14.703388102906997</v>
      </c>
      <c r="M365">
        <f t="shared" si="25"/>
        <v>0.84865776452090236</v>
      </c>
      <c r="N365">
        <f t="shared" si="28"/>
        <v>7652.3830111382467</v>
      </c>
      <c r="O365">
        <f t="shared" si="29"/>
        <v>4789.2839195552024</v>
      </c>
      <c r="P365">
        <f t="shared" si="26"/>
        <v>478928.39195552026</v>
      </c>
      <c r="Q365">
        <f t="shared" si="27"/>
        <v>408928.39195552026</v>
      </c>
    </row>
    <row r="366" spans="2:17" x14ac:dyDescent="0.25">
      <c r="B366" s="103">
        <f>B365+'ZZ(3)'!$C$212</f>
        <v>45158</v>
      </c>
      <c r="C366">
        <v>0.78083240962680178</v>
      </c>
      <c r="D366">
        <v>17.278987570307613</v>
      </c>
      <c r="E366">
        <v>2.086979344703888</v>
      </c>
      <c r="F366">
        <v>16.086626817735745</v>
      </c>
      <c r="H366" s="140">
        <f>B403+'ZZ(3)'!$C$212</f>
        <v>45196</v>
      </c>
      <c r="I366">
        <v>0.5014611800133747</v>
      </c>
      <c r="J366">
        <v>16.070440454662876</v>
      </c>
      <c r="K366">
        <v>1.3402864839574784</v>
      </c>
      <c r="L366">
        <v>14.669297103807351</v>
      </c>
      <c r="M366">
        <f t="shared" si="25"/>
        <v>0.83882530394410371</v>
      </c>
      <c r="N366">
        <f t="shared" si="28"/>
        <v>7653.723297622204</v>
      </c>
      <c r="O366">
        <f t="shared" si="29"/>
        <v>4790.1227448591462</v>
      </c>
      <c r="P366">
        <f t="shared" si="26"/>
        <v>479012.27448591462</v>
      </c>
      <c r="Q366">
        <f t="shared" si="27"/>
        <v>409012.27448591462</v>
      </c>
    </row>
    <row r="367" spans="2:17" x14ac:dyDescent="0.25">
      <c r="B367" s="103">
        <f>B366+'ZZ(3)'!$C$212</f>
        <v>45159</v>
      </c>
      <c r="C367">
        <v>0.77178576655616737</v>
      </c>
      <c r="D367">
        <v>17.244859489240788</v>
      </c>
      <c r="E367">
        <v>2.0627998191174108</v>
      </c>
      <c r="F367">
        <v>16.045828698553944</v>
      </c>
      <c r="H367" s="140">
        <f>B404+'ZZ(3)'!$C$212</f>
        <v>45197</v>
      </c>
      <c r="I367">
        <v>0.4956513029470162</v>
      </c>
      <c r="J367">
        <v>16.040915390813858</v>
      </c>
      <c r="K367">
        <v>1.3247580641797261</v>
      </c>
      <c r="L367">
        <v>14.635363824520105</v>
      </c>
      <c r="M367">
        <f t="shared" si="25"/>
        <v>0.82910676123270988</v>
      </c>
      <c r="N367">
        <f t="shared" si="28"/>
        <v>7655.048055686384</v>
      </c>
      <c r="O367">
        <f t="shared" si="29"/>
        <v>4790.9518516203789</v>
      </c>
      <c r="P367">
        <f t="shared" si="26"/>
        <v>479095.1851620379</v>
      </c>
      <c r="Q367">
        <f t="shared" si="27"/>
        <v>409095.1851620379</v>
      </c>
    </row>
    <row r="368" spans="2:17" x14ac:dyDescent="0.25">
      <c r="B368" s="103">
        <f>B367+'ZZ(3)'!$C$212</f>
        <v>45160</v>
      </c>
      <c r="C368">
        <v>0.76284393695105823</v>
      </c>
      <c r="D368">
        <v>17.210865956563836</v>
      </c>
      <c r="E368">
        <v>2.0389004349990651</v>
      </c>
      <c r="F368">
        <v>16.005236996271965</v>
      </c>
      <c r="H368" s="140">
        <f>B405+'ZZ(3)'!$C$212</f>
        <v>45198</v>
      </c>
      <c r="I368">
        <v>0.48990873851196715</v>
      </c>
      <c r="J368">
        <v>16.011498616562637</v>
      </c>
      <c r="K368">
        <v>1.3094095550581508</v>
      </c>
      <c r="L368">
        <v>14.601587173050447</v>
      </c>
      <c r="M368">
        <f t="shared" si="25"/>
        <v>0.81950081654618367</v>
      </c>
      <c r="N368">
        <f t="shared" si="28"/>
        <v>7656.3574652414418</v>
      </c>
      <c r="O368">
        <f t="shared" si="29"/>
        <v>4791.7713524369246</v>
      </c>
      <c r="P368">
        <f t="shared" si="26"/>
        <v>479177.13524369244</v>
      </c>
      <c r="Q368">
        <f t="shared" si="27"/>
        <v>409177.13524369244</v>
      </c>
    </row>
    <row r="369" spans="2:17" x14ac:dyDescent="0.25">
      <c r="B369" s="103">
        <f>B368+'ZZ(3)'!$C$212</f>
        <v>45161</v>
      </c>
      <c r="C369">
        <v>0.75400570645356635</v>
      </c>
      <c r="D369">
        <v>17.177006178165875</v>
      </c>
      <c r="E369">
        <v>2.0152779466589443</v>
      </c>
      <c r="F369">
        <v>15.964850148302268</v>
      </c>
      <c r="H369" s="140">
        <f>B406+'ZZ(3)'!$C$212</f>
        <v>45199</v>
      </c>
      <c r="I369">
        <v>0.48423270683108338</v>
      </c>
      <c r="J369">
        <v>15.982189537236261</v>
      </c>
      <c r="K369">
        <v>1.2942388721666056</v>
      </c>
      <c r="L369">
        <v>14.567966067461116</v>
      </c>
      <c r="M369">
        <f>K369-I369</f>
        <v>0.81000616533552217</v>
      </c>
      <c r="N369">
        <f t="shared" si="28"/>
        <v>7657.6517041136085</v>
      </c>
      <c r="O369">
        <f t="shared" si="29"/>
        <v>4792.5813586022605</v>
      </c>
      <c r="P369">
        <f t="shared" si="26"/>
        <v>479258.13586022606</v>
      </c>
      <c r="Q369">
        <f t="shared" si="27"/>
        <v>409258.13586022606</v>
      </c>
    </row>
    <row r="370" spans="2:17" x14ac:dyDescent="0.25">
      <c r="B370" s="103">
        <f>B369+'ZZ(3)'!$C$212</f>
        <v>45162</v>
      </c>
      <c r="C370">
        <v>0.74526987477520834</v>
      </c>
      <c r="D370">
        <v>17.143279366172923</v>
      </c>
      <c r="E370">
        <v>1.9919291460113659</v>
      </c>
      <c r="F370">
        <v>15.924666607789453</v>
      </c>
      <c r="I370">
        <f>SUM(I5:I369)</f>
        <v>2865.0703455113457</v>
      </c>
      <c r="J370">
        <f t="shared" ref="J370:K370" si="30">SUM(J5:J369)</f>
        <v>9614.4598020696303</v>
      </c>
      <c r="K370">
        <f t="shared" si="30"/>
        <v>7657.6517041136085</v>
      </c>
      <c r="L370">
        <f>SUM(L5:L369)</f>
        <v>11573.470275818618</v>
      </c>
    </row>
    <row r="371" spans="2:17" x14ac:dyDescent="0.25">
      <c r="B371" s="103">
        <f>B370+'ZZ(3)'!$C$212</f>
        <v>45163</v>
      </c>
      <c r="C371">
        <v>0.73663525553391662</v>
      </c>
      <c r="D371">
        <v>17.109684738886788</v>
      </c>
      <c r="E371">
        <v>1.9688508621391962</v>
      </c>
      <c r="F371">
        <v>15.884684843412764</v>
      </c>
    </row>
    <row r="372" spans="2:17" x14ac:dyDescent="0.25">
      <c r="B372" s="103">
        <f>B371+'ZZ(3)'!$C$212</f>
        <v>45164</v>
      </c>
      <c r="C372">
        <v>0.72810067609292495</v>
      </c>
      <c r="D372">
        <v>17.076221520724676</v>
      </c>
      <c r="E372">
        <v>1.9460399608632142</v>
      </c>
      <c r="F372">
        <v>15.844903339191562</v>
      </c>
      <c r="I372" s="191" t="s">
        <v>117</v>
      </c>
      <c r="J372" s="191"/>
      <c r="K372" s="141" t="s">
        <v>118</v>
      </c>
    </row>
    <row r="373" spans="2:17" x14ac:dyDescent="0.25">
      <c r="B373" s="103">
        <f>B372+'ZZ(3)'!$C$212</f>
        <v>45165</v>
      </c>
      <c r="C373">
        <v>0.71966497740151369</v>
      </c>
      <c r="D373">
        <v>17.042888942159511</v>
      </c>
      <c r="E373">
        <v>1.9234933443164763</v>
      </c>
      <c r="F373">
        <v>15.805320594293727</v>
      </c>
      <c r="I373" s="142" t="s">
        <v>86</v>
      </c>
      <c r="J373" s="142">
        <f>K370-I370</f>
        <v>4792.5813586022632</v>
      </c>
      <c r="K373" s="142" t="s">
        <v>119</v>
      </c>
    </row>
    <row r="374" spans="2:17" x14ac:dyDescent="0.25">
      <c r="B374" s="103">
        <f>B373+'ZZ(3)'!$C$212</f>
        <v>45166</v>
      </c>
      <c r="E374">
        <v>1.9012079505236024</v>
      </c>
      <c r="F374">
        <v>15.765935122846898</v>
      </c>
      <c r="I374" s="142" t="s">
        <v>113</v>
      </c>
      <c r="J374" s="142">
        <v>100</v>
      </c>
      <c r="K374" s="142" t="s">
        <v>109</v>
      </c>
    </row>
    <row r="375" spans="2:17" x14ac:dyDescent="0.25">
      <c r="B375" s="103">
        <f>B374+'ZZ(3)'!$C$212</f>
        <v>45167</v>
      </c>
      <c r="E375">
        <v>1.8791807529849407</v>
      </c>
      <c r="F375">
        <v>15.726745453752558</v>
      </c>
      <c r="I375" s="142" t="s">
        <v>114</v>
      </c>
      <c r="J375" s="143">
        <f>J373*J374</f>
        <v>479258.13586022635</v>
      </c>
      <c r="K375" s="142" t="s">
        <v>109</v>
      </c>
    </row>
    <row r="376" spans="2:17" x14ac:dyDescent="0.25">
      <c r="B376" s="103">
        <f>B375+'ZZ(3)'!$C$212</f>
        <v>45168</v>
      </c>
      <c r="E376">
        <v>1.857408760265548</v>
      </c>
      <c r="F376">
        <v>15.687750130502868</v>
      </c>
      <c r="I376" s="142" t="s">
        <v>115</v>
      </c>
      <c r="J376" s="142">
        <v>50000</v>
      </c>
      <c r="K376" s="142" t="s">
        <v>109</v>
      </c>
    </row>
    <row r="377" spans="2:17" x14ac:dyDescent="0.25">
      <c r="B377" s="103">
        <f>B376+'ZZ(3)'!$C$212</f>
        <v>45169</v>
      </c>
      <c r="E377">
        <v>1.8358890155889365</v>
      </c>
      <c r="F377">
        <v>15.648947711000215</v>
      </c>
      <c r="I377" s="142" t="s">
        <v>116</v>
      </c>
      <c r="J377" s="144">
        <f>J375-J376</f>
        <v>429258.13586022635</v>
      </c>
      <c r="K377" s="142" t="s">
        <v>109</v>
      </c>
    </row>
    <row r="378" spans="2:17" x14ac:dyDescent="0.25">
      <c r="B378" s="103">
        <f>B377+'ZZ(3)'!$C$212</f>
        <v>45170</v>
      </c>
      <c r="E378">
        <v>1.8146185964355239</v>
      </c>
      <c r="F378">
        <v>15.610336767379446</v>
      </c>
      <c r="I378" s="142" t="s">
        <v>120</v>
      </c>
      <c r="J378" s="142">
        <v>2</v>
      </c>
      <c r="K378" s="142" t="s">
        <v>122</v>
      </c>
    </row>
    <row r="379" spans="2:17" x14ac:dyDescent="0.25">
      <c r="B379" s="103">
        <f>B378+'ZZ(3)'!$C$212</f>
        <v>45171</v>
      </c>
      <c r="E379">
        <v>1.7935946141457348</v>
      </c>
      <c r="F379">
        <v>15.57191588583272</v>
      </c>
    </row>
    <row r="380" spans="2:17" x14ac:dyDescent="0.25">
      <c r="B380" s="103">
        <f>B379+'ZZ(3)'!$C$212</f>
        <v>45172</v>
      </c>
      <c r="E380">
        <v>1.7728142135277025</v>
      </c>
      <c r="F380">
        <v>15.533683666436939</v>
      </c>
    </row>
    <row r="381" spans="2:17" x14ac:dyDescent="0.25">
      <c r="B381" s="103">
        <f>B380+'ZZ(3)'!$C$212</f>
        <v>45173</v>
      </c>
      <c r="E381">
        <v>1.7522745724695168</v>
      </c>
      <c r="F381">
        <v>15.495638722983712</v>
      </c>
    </row>
    <row r="382" spans="2:17" x14ac:dyDescent="0.25">
      <c r="B382" s="103">
        <f>B381+'ZZ(3)'!$C$212</f>
        <v>45174</v>
      </c>
      <c r="E382">
        <v>1.7319729015559637</v>
      </c>
      <c r="F382">
        <v>15.457779682811827</v>
      </c>
    </row>
    <row r="383" spans="2:17" x14ac:dyDescent="0.25">
      <c r="B383" s="103">
        <f>B382+'ZZ(3)'!$C$212</f>
        <v>45175</v>
      </c>
      <c r="E383">
        <v>1.7119064436897027</v>
      </c>
      <c r="F383">
        <v>15.420105186642148</v>
      </c>
    </row>
    <row r="384" spans="2:17" x14ac:dyDescent="0.25">
      <c r="B384" s="103">
        <f>B383+'ZZ(3)'!$C$212</f>
        <v>45176</v>
      </c>
      <c r="E384">
        <v>1.6920724737168351</v>
      </c>
      <c r="F384">
        <v>15.382613888414944</v>
      </c>
    </row>
    <row r="385" spans="2:6" x14ac:dyDescent="0.25">
      <c r="B385" s="103">
        <f>B384+'ZZ(3)'!$C$212</f>
        <v>45177</v>
      </c>
      <c r="E385">
        <v>1.6724682980568137</v>
      </c>
      <c r="F385">
        <v>15.345304455129567</v>
      </c>
    </row>
    <row r="386" spans="2:6" x14ac:dyDescent="0.25">
      <c r="B386" s="103">
        <f>B385+'ZZ(3)'!$C$212</f>
        <v>45178</v>
      </c>
      <c r="E386">
        <v>1.6530912543366347</v>
      </c>
      <c r="F386">
        <v>15.308175566686474</v>
      </c>
    </row>
    <row r="387" spans="2:6" x14ac:dyDescent="0.25">
      <c r="B387" s="103">
        <f>B386+'ZZ(3)'!$C$212</f>
        <v>45179</v>
      </c>
      <c r="E387">
        <v>1.6339387110292707</v>
      </c>
      <c r="F387">
        <v>15.271225915731526</v>
      </c>
    </row>
    <row r="388" spans="2:6" x14ac:dyDescent="0.25">
      <c r="B388" s="103">
        <f>B387+'ZZ(3)'!$C$212</f>
        <v>45180</v>
      </c>
      <c r="E388">
        <v>1.6150080670962925</v>
      </c>
      <c r="F388">
        <v>15.234454207502534</v>
      </c>
    </row>
    <row r="389" spans="2:6" x14ac:dyDescent="0.25">
      <c r="B389" s="103">
        <f>B388+'ZZ(3)'!$C$212</f>
        <v>45181</v>
      </c>
      <c r="E389">
        <v>1.5962967516346338</v>
      </c>
      <c r="F389">
        <v>15.197859159678028</v>
      </c>
    </row>
    <row r="390" spans="2:6" x14ac:dyDescent="0.25">
      <c r="B390" s="103">
        <f>B389+'ZZ(3)'!$C$212</f>
        <v>45182</v>
      </c>
      <c r="E390">
        <v>1.5778022235274387</v>
      </c>
      <c r="F390">
        <v>15.161439502228198</v>
      </c>
    </row>
    <row r="391" spans="2:6" x14ac:dyDescent="0.25">
      <c r="B391" s="103">
        <f>B390+'ZZ(3)'!$C$212</f>
        <v>45183</v>
      </c>
      <c r="E391">
        <v>1.5595219710989718</v>
      </c>
      <c r="F391">
        <v>15.125193977267958</v>
      </c>
    </row>
    <row r="392" spans="2:6" x14ac:dyDescent="0.25">
      <c r="B392" s="103">
        <f>B391+'ZZ(3)'!$C$212</f>
        <v>45184</v>
      </c>
      <c r="E392">
        <v>1.5414535117735098</v>
      </c>
      <c r="F392">
        <v>15.089121338912131</v>
      </c>
    </row>
    <row r="393" spans="2:6" x14ac:dyDescent="0.25">
      <c r="B393" s="103">
        <f>B392+'ZZ(3)'!$C$212</f>
        <v>45185</v>
      </c>
      <c r="E393">
        <v>1.5235943917381927</v>
      </c>
      <c r="F393">
        <v>15.053220353132694</v>
      </c>
    </row>
    <row r="394" spans="2:6" x14ac:dyDescent="0.25">
      <c r="B394" s="103">
        <f>B393+'ZZ(3)'!$C$212</f>
        <v>45186</v>
      </c>
      <c r="E394">
        <v>1.5059421856097821</v>
      </c>
      <c r="F394">
        <v>15.017489797618055</v>
      </c>
    </row>
    <row r="395" spans="2:6" x14ac:dyDescent="0.25">
      <c r="B395" s="103">
        <f>B394+'ZZ(3)'!$C$212</f>
        <v>45187</v>
      </c>
      <c r="E395">
        <v>1.4884944961052775</v>
      </c>
      <c r="F395">
        <v>14.981928461634331</v>
      </c>
    </row>
    <row r="396" spans="2:6" x14ac:dyDescent="0.25">
      <c r="B396" s="103">
        <f>B395+'ZZ(3)'!$C$212</f>
        <v>45188</v>
      </c>
      <c r="E396">
        <v>1.4712489537163502</v>
      </c>
      <c r="F396">
        <v>14.946535145888591</v>
      </c>
    </row>
    <row r="397" spans="2:6" x14ac:dyDescent="0.25">
      <c r="B397" s="103">
        <f>B396+'ZZ(3)'!$C$212</f>
        <v>45189</v>
      </c>
      <c r="E397">
        <v>1.4542032163875453</v>
      </c>
      <c r="F397">
        <v>14.911308662394044</v>
      </c>
    </row>
    <row r="398" spans="2:6" x14ac:dyDescent="0.25">
      <c r="B398" s="103">
        <f>B397+'ZZ(3)'!$C$212</f>
        <v>45190</v>
      </c>
      <c r="E398">
        <v>1.437354969198223</v>
      </c>
      <c r="F398">
        <v>14.876247834337098</v>
      </c>
    </row>
    <row r="399" spans="2:6" x14ac:dyDescent="0.25">
      <c r="B399" s="103">
        <f>B398+'ZZ(3)'!$C$212</f>
        <v>45191</v>
      </c>
      <c r="E399">
        <v>1.4207019240481711</v>
      </c>
      <c r="F399">
        <v>14.841351495946332</v>
      </c>
    </row>
    <row r="400" spans="2:6" x14ac:dyDescent="0.25">
      <c r="B400" s="103">
        <f>B399+'ZZ(3)'!$C$212</f>
        <v>45192</v>
      </c>
      <c r="E400">
        <v>1.4042418193468686</v>
      </c>
      <c r="F400">
        <v>14.806618492363276</v>
      </c>
    </row>
    <row r="401" spans="2:6" x14ac:dyDescent="0.25">
      <c r="B401" s="103">
        <f>B400+'ZZ(3)'!$C$212</f>
        <v>45193</v>
      </c>
      <c r="E401">
        <v>1.3879724197063479</v>
      </c>
      <c r="F401">
        <v>14.77204767951501</v>
      </c>
    </row>
    <row r="402" spans="2:6" x14ac:dyDescent="0.25">
      <c r="B402" s="103">
        <f>B401+'ZZ(3)'!$C$212</f>
        <v>45194</v>
      </c>
      <c r="E402">
        <v>1.3718915156376124</v>
      </c>
      <c r="F402">
        <v>14.737637923988556</v>
      </c>
    </row>
    <row r="403" spans="2:6" x14ac:dyDescent="0.25">
      <c r="B403" s="103">
        <f>B402+'ZZ(3)'!$C$212</f>
        <v>45195</v>
      </c>
      <c r="E403">
        <v>1.3559969232505766</v>
      </c>
      <c r="F403">
        <v>14.703388102906997</v>
      </c>
    </row>
    <row r="404" spans="2:6" x14ac:dyDescent="0.25">
      <c r="B404" s="103">
        <f>B403+'ZZ(3)'!$C$212</f>
        <v>45196</v>
      </c>
      <c r="E404">
        <v>1.3402864839574784</v>
      </c>
      <c r="F404">
        <v>14.669297103807351</v>
      </c>
    </row>
    <row r="405" spans="2:6" x14ac:dyDescent="0.25">
      <c r="B405" s="103">
        <f>B404+'ZZ(3)'!$C$212</f>
        <v>45197</v>
      </c>
      <c r="E405">
        <v>1.3247580641797261</v>
      </c>
      <c r="F405">
        <v>14.635363824520105</v>
      </c>
    </row>
    <row r="406" spans="2:6" x14ac:dyDescent="0.25">
      <c r="B406" s="103">
        <f>B405+'ZZ(3)'!$C$212</f>
        <v>45198</v>
      </c>
      <c r="E406">
        <v>1.3094095550581508</v>
      </c>
      <c r="F406">
        <v>14.601587173050447</v>
      </c>
    </row>
    <row r="407" spans="2:6" x14ac:dyDescent="0.25">
      <c r="B407" s="103">
        <f>B406+'ZZ(3)'!$C$212</f>
        <v>45199</v>
      </c>
      <c r="E407">
        <v>1.2942388721666056</v>
      </c>
      <c r="F407">
        <v>14.567966067461116</v>
      </c>
    </row>
    <row r="408" spans="2:6" x14ac:dyDescent="0.25">
      <c r="B408" s="103">
        <f>B407+'ZZ(3)'!$C$212</f>
        <v>45200</v>
      </c>
      <c r="E408">
        <v>0.4534386006367776</v>
      </c>
      <c r="F408">
        <v>12.067257821649655</v>
      </c>
    </row>
    <row r="409" spans="2:6" x14ac:dyDescent="0.25">
      <c r="B409" s="103">
        <f>B408+'ZZ(3)'!$C$212</f>
        <v>45201</v>
      </c>
      <c r="E409">
        <v>0.15886291856096518</v>
      </c>
      <c r="F409">
        <v>10.299300299871483</v>
      </c>
    </row>
    <row r="410" spans="2:6" x14ac:dyDescent="0.25">
      <c r="B410" s="103">
        <f>B409+'ZZ(3)'!$C$212</f>
        <v>45202</v>
      </c>
      <c r="E410">
        <v>5.5657870455374098E-2</v>
      </c>
      <c r="F410">
        <v>8.9831859509278846</v>
      </c>
    </row>
    <row r="411" spans="2:6" x14ac:dyDescent="0.25">
      <c r="B411" s="103">
        <f>B410+'ZZ(3)'!$C$212</f>
        <v>45203</v>
      </c>
      <c r="E411">
        <v>1.9499821428991277E-2</v>
      </c>
      <c r="F411">
        <v>7.965323025952511</v>
      </c>
    </row>
    <row r="412" spans="2:6" x14ac:dyDescent="0.25">
      <c r="B412" s="103">
        <f>B411+'ZZ(3)'!$C$212</f>
        <v>45204</v>
      </c>
      <c r="E412">
        <v>6.8317927482946308E-3</v>
      </c>
      <c r="F412">
        <v>7.1546473564130526</v>
      </c>
    </row>
    <row r="413" spans="2:6" x14ac:dyDescent="0.25">
      <c r="B413" s="103">
        <f>B412+'ZZ(3)'!$C$212</f>
        <v>45205</v>
      </c>
      <c r="E413">
        <v>2.3935292087475077E-3</v>
      </c>
      <c r="F413">
        <v>6.4937426847933724</v>
      </c>
    </row>
    <row r="414" spans="2:6" x14ac:dyDescent="0.25">
      <c r="B414" s="103">
        <f>B413+'ZZ(3)'!$C$212</f>
        <v>45206</v>
      </c>
      <c r="E414">
        <v>8.3857667880184942E-4</v>
      </c>
      <c r="F414">
        <v>5.9446138630182137</v>
      </c>
    </row>
    <row r="415" spans="2:6" x14ac:dyDescent="0.25">
      <c r="B415" s="103">
        <f>B414+'ZZ(3)'!$C$212</f>
        <v>45207</v>
      </c>
      <c r="E415">
        <v>2.9379664290719816E-4</v>
      </c>
      <c r="F415">
        <v>5.481115586290751</v>
      </c>
    </row>
    <row r="416" spans="2:6" x14ac:dyDescent="0.25">
      <c r="B416" s="103">
        <f>B415+'ZZ(3)'!$C$212</f>
        <v>45208</v>
      </c>
      <c r="E416">
        <v>1.0293211052192375E-4</v>
      </c>
      <c r="F416">
        <v>5.0846669016566786</v>
      </c>
    </row>
    <row r="417" spans="2:6" x14ac:dyDescent="0.25">
      <c r="B417" s="103">
        <f>B416+'ZZ(3)'!$C$212</f>
        <v>45209</v>
      </c>
      <c r="E417">
        <v>3.6062424919688975E-5</v>
      </c>
      <c r="F417">
        <v>4.7417000854644655</v>
      </c>
    </row>
    <row r="418" spans="2:6" x14ac:dyDescent="0.25">
      <c r="B418" s="103">
        <f>B417+'ZZ(3)'!$C$212</f>
        <v>45210</v>
      </c>
      <c r="E418">
        <v>1.263452662627772E-5</v>
      </c>
      <c r="F418">
        <v>4.4420767383137267</v>
      </c>
    </row>
    <row r="419" spans="2:6" x14ac:dyDescent="0.25">
      <c r="B419" s="103">
        <f>B418+'ZZ(3)'!$C$212</f>
        <v>45211</v>
      </c>
      <c r="E419">
        <v>4.4265260427056633E-6</v>
      </c>
      <c r="F419">
        <v>4.1780687018478817</v>
      </c>
    </row>
    <row r="420" spans="2:6" x14ac:dyDescent="0.25">
      <c r="B420" s="103">
        <f>B419+'ZZ(3)'!$C$212</f>
        <v>45212</v>
      </c>
      <c r="E420">
        <v>1.5508402796824097E-6</v>
      </c>
      <c r="F420">
        <v>3.9436819946415871</v>
      </c>
    </row>
    <row r="421" spans="2:6" x14ac:dyDescent="0.25">
      <c r="B421" s="103">
        <f>B420+'ZZ(3)'!$C$212</f>
        <v>45213</v>
      </c>
      <c r="E421">
        <v>5.4333930262281295E-7</v>
      </c>
      <c r="F421">
        <v>3.7341962205539727</v>
      </c>
    </row>
    <row r="422" spans="2:6" x14ac:dyDescent="0.25">
      <c r="B422" s="103">
        <f>B421+'ZZ(3)'!$C$212</f>
        <v>45214</v>
      </c>
      <c r="E422">
        <v>1.9035976924400116E-7</v>
      </c>
      <c r="F422">
        <v>3.5458433705324213</v>
      </c>
    </row>
    <row r="423" spans="2:6" x14ac:dyDescent="0.25">
      <c r="B423" s="103">
        <f>B422+'ZZ(3)'!$C$212</f>
        <v>45215</v>
      </c>
      <c r="E423">
        <v>6.6692841051082432E-8</v>
      </c>
      <c r="F423">
        <v>3.375579164131604</v>
      </c>
    </row>
    <row r="424" spans="2:6" x14ac:dyDescent="0.25">
      <c r="B424" s="103">
        <f>B423+'ZZ(3)'!$C$212</f>
        <v>45216</v>
      </c>
    </row>
    <row r="425" spans="2:6" x14ac:dyDescent="0.25">
      <c r="B425" s="103">
        <f>B424+'ZZ(3)'!$C$212</f>
        <v>45217</v>
      </c>
    </row>
    <row r="426" spans="2:6" x14ac:dyDescent="0.25">
      <c r="B426" s="103">
        <f>B425+'ZZ(3)'!$C$212</f>
        <v>45218</v>
      </c>
    </row>
    <row r="427" spans="2:6" x14ac:dyDescent="0.25">
      <c r="B427" s="103">
        <f>B426+'ZZ(3)'!$C$212</f>
        <v>45219</v>
      </c>
    </row>
    <row r="428" spans="2:6" x14ac:dyDescent="0.25">
      <c r="B428" s="103">
        <f>B427+'ZZ(3)'!$C$212</f>
        <v>45220</v>
      </c>
    </row>
  </sheetData>
  <mergeCells count="1">
    <mergeCell ref="I372:J372"/>
  </mergeCells>
  <pageMargins left="0.7" right="0.7" top="0.75" bottom="0.75" header="0.3" footer="0.3"/>
  <pageSetup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DD6D-6AB5-48A0-AF64-4BD8E4F5EAD3}">
  <dimension ref="H2:P379"/>
  <sheetViews>
    <sheetView topLeftCell="A266" zoomScale="88" zoomScaleNormal="160" workbookViewId="0">
      <selection activeCell="J6" sqref="J6"/>
    </sheetView>
  </sheetViews>
  <sheetFormatPr defaultRowHeight="12.5" x14ac:dyDescent="0.25"/>
  <cols>
    <col min="9" max="9" width="10.90625" customWidth="1"/>
    <col min="10" max="10" width="10.54296875" customWidth="1"/>
    <col min="11" max="11" width="8" customWidth="1"/>
    <col min="12" max="12" width="9.08984375" customWidth="1"/>
    <col min="13" max="13" width="9.26953125" customWidth="1"/>
    <col min="14" max="14" width="5.36328125" customWidth="1"/>
    <col min="15" max="15" width="7.453125" customWidth="1"/>
  </cols>
  <sheetData>
    <row r="2" spans="8:16" ht="13" thickBot="1" x14ac:dyDescent="0.3"/>
    <row r="3" spans="8:16" x14ac:dyDescent="0.25">
      <c r="H3" s="152"/>
      <c r="I3" s="153" t="s">
        <v>129</v>
      </c>
      <c r="J3" s="153" t="s">
        <v>115</v>
      </c>
      <c r="K3" s="153"/>
      <c r="L3" s="153"/>
      <c r="M3" s="153"/>
      <c r="N3" s="153"/>
      <c r="O3" s="154"/>
    </row>
    <row r="4" spans="8:16" x14ac:dyDescent="0.25">
      <c r="H4" s="155" t="s">
        <v>89</v>
      </c>
      <c r="I4" s="149" t="s">
        <v>124</v>
      </c>
      <c r="J4" s="149" t="s">
        <v>124</v>
      </c>
      <c r="K4" s="149" t="s">
        <v>123</v>
      </c>
      <c r="L4" s="149" t="s">
        <v>125</v>
      </c>
      <c r="M4" s="149" t="s">
        <v>126</v>
      </c>
      <c r="N4" s="149" t="s">
        <v>127</v>
      </c>
      <c r="O4" s="156" t="s">
        <v>128</v>
      </c>
      <c r="P4" t="s">
        <v>121</v>
      </c>
    </row>
    <row r="5" spans="8:16" x14ac:dyDescent="0.25">
      <c r="H5" s="192" t="s">
        <v>130</v>
      </c>
      <c r="I5" s="193"/>
      <c r="J5" s="193"/>
      <c r="K5" s="193"/>
      <c r="L5" s="193"/>
      <c r="M5" s="193"/>
      <c r="N5" s="194"/>
      <c r="O5" s="157">
        <v>-70000</v>
      </c>
    </row>
    <row r="6" spans="8:16" x14ac:dyDescent="0.25">
      <c r="H6" s="158">
        <v>44835</v>
      </c>
      <c r="I6" s="150">
        <v>33.673029416773232</v>
      </c>
      <c r="J6" s="150">
        <v>90</v>
      </c>
      <c r="K6" s="149">
        <f t="shared" ref="K6:K69" si="0">J6-I6</f>
        <v>56.326970583226768</v>
      </c>
      <c r="L6" s="149">
        <f>J6</f>
        <v>90</v>
      </c>
      <c r="M6" s="149">
        <f>K6</f>
        <v>56.326970583226768</v>
      </c>
      <c r="N6" s="149">
        <f>M6*100</f>
        <v>5632.6970583226766</v>
      </c>
      <c r="O6" s="157">
        <f t="shared" ref="O6:O37" si="1">N6-$P$6</f>
        <v>-64367.302941677321</v>
      </c>
      <c r="P6">
        <v>70000</v>
      </c>
    </row>
    <row r="7" spans="8:16" x14ac:dyDescent="0.25">
      <c r="H7" s="158">
        <v>44836</v>
      </c>
      <c r="I7" s="149">
        <v>33.282897200839578</v>
      </c>
      <c r="J7" s="149">
        <v>88.957269362389511</v>
      </c>
      <c r="K7" s="149">
        <f t="shared" si="0"/>
        <v>55.674372161549933</v>
      </c>
      <c r="L7" s="149">
        <f>J7+L6</f>
        <v>178.95726936238952</v>
      </c>
      <c r="M7" s="149">
        <f>K7+M6</f>
        <v>112.00134274477671</v>
      </c>
      <c r="N7" s="149">
        <f t="shared" ref="N7:N70" si="2">M7*100</f>
        <v>11200.13427447767</v>
      </c>
      <c r="O7" s="157">
        <f t="shared" si="1"/>
        <v>-58799.86572552233</v>
      </c>
    </row>
    <row r="8" spans="8:16" x14ac:dyDescent="0.25">
      <c r="H8" s="158">
        <v>44837</v>
      </c>
      <c r="I8" s="149">
        <v>32.897285016175637</v>
      </c>
      <c r="J8" s="149">
        <v>87.92661969347472</v>
      </c>
      <c r="K8" s="149">
        <f t="shared" si="0"/>
        <v>55.029334677299083</v>
      </c>
      <c r="L8" s="149">
        <f t="shared" ref="L8:L71" si="3">J8+L7</f>
        <v>266.88388905586424</v>
      </c>
      <c r="M8" s="149">
        <f t="shared" ref="M8:M71" si="4">K8+M7</f>
        <v>167.0306774220758</v>
      </c>
      <c r="N8" s="149">
        <f t="shared" si="2"/>
        <v>16703.067742207579</v>
      </c>
      <c r="O8" s="157">
        <f t="shared" si="1"/>
        <v>-53296.932257792418</v>
      </c>
    </row>
    <row r="9" spans="8:16" x14ac:dyDescent="0.25">
      <c r="H9" s="158">
        <v>44838</v>
      </c>
      <c r="I9" s="149">
        <v>32.516140494169285</v>
      </c>
      <c r="J9" s="149">
        <v>86.907911024409032</v>
      </c>
      <c r="K9" s="149">
        <f t="shared" si="0"/>
        <v>54.391770530239747</v>
      </c>
      <c r="L9" s="149">
        <f t="shared" si="3"/>
        <v>353.79180008027328</v>
      </c>
      <c r="M9" s="149">
        <f>K9+M8</f>
        <v>221.42244795231554</v>
      </c>
      <c r="N9" s="149">
        <f>M9*100</f>
        <v>22142.244795231552</v>
      </c>
      <c r="O9" s="157">
        <f t="shared" si="1"/>
        <v>-47857.755204768444</v>
      </c>
    </row>
    <row r="10" spans="8:16" x14ac:dyDescent="0.25">
      <c r="H10" s="158">
        <v>44839</v>
      </c>
      <c r="I10" s="149">
        <v>32.139411872945765</v>
      </c>
      <c r="J10" s="149">
        <v>85.901005008010387</v>
      </c>
      <c r="K10" s="149">
        <f t="shared" si="0"/>
        <v>53.761593135064622</v>
      </c>
      <c r="L10" s="149">
        <f t="shared" si="3"/>
        <v>439.69280508828365</v>
      </c>
      <c r="M10" s="149">
        <f t="shared" si="4"/>
        <v>275.18404108738014</v>
      </c>
      <c r="N10" s="149">
        <f t="shared" si="2"/>
        <v>27518.404108738014</v>
      </c>
      <c r="O10" s="157">
        <f t="shared" si="1"/>
        <v>-42481.595891261983</v>
      </c>
    </row>
    <row r="11" spans="8:16" x14ac:dyDescent="0.25">
      <c r="H11" s="158">
        <v>44840</v>
      </c>
      <c r="I11" s="149">
        <v>31.767047990337954</v>
      </c>
      <c r="J11" s="149">
        <v>84.905764899972795</v>
      </c>
      <c r="K11" s="149">
        <f t="shared" si="0"/>
        <v>53.138716909634837</v>
      </c>
      <c r="L11" s="149">
        <f t="shared" si="3"/>
        <v>524.59856998825649</v>
      </c>
      <c r="M11" s="149">
        <f t="shared" si="4"/>
        <v>328.32275799701495</v>
      </c>
      <c r="N11" s="149">
        <f t="shared" si="2"/>
        <v>32832.275799701492</v>
      </c>
      <c r="O11" s="157">
        <f t="shared" si="1"/>
        <v>-37167.724200298508</v>
      </c>
    </row>
    <row r="12" spans="8:16" x14ac:dyDescent="0.25">
      <c r="H12" s="158">
        <v>44841</v>
      </c>
      <c r="I12" s="149">
        <v>31.398998276938311</v>
      </c>
      <c r="J12" s="149">
        <v>83.922055540295517</v>
      </c>
      <c r="K12" s="149">
        <f t="shared" si="0"/>
        <v>52.523057263357202</v>
      </c>
      <c r="L12" s="149">
        <f t="shared" si="3"/>
        <v>608.52062552855205</v>
      </c>
      <c r="M12" s="149">
        <f t="shared" si="4"/>
        <v>380.84581526037215</v>
      </c>
      <c r="N12" s="149">
        <f t="shared" si="2"/>
        <v>38084.581526037218</v>
      </c>
      <c r="O12" s="157">
        <f t="shared" si="1"/>
        <v>-31915.418473962782</v>
      </c>
    </row>
    <row r="13" spans="8:16" x14ac:dyDescent="0.25">
      <c r="H13" s="158">
        <v>44842</v>
      </c>
      <c r="I13" s="149">
        <v>31.035212749231171</v>
      </c>
      <c r="J13" s="149">
        <v>82.949743334927575</v>
      </c>
      <c r="K13" s="149">
        <f t="shared" si="0"/>
        <v>51.914530585696404</v>
      </c>
      <c r="L13" s="149">
        <f t="shared" si="3"/>
        <v>691.47036886347962</v>
      </c>
      <c r="M13" s="149">
        <f t="shared" si="4"/>
        <v>432.76034584606856</v>
      </c>
      <c r="N13" s="149">
        <f t="shared" si="2"/>
        <v>43276.034584606859</v>
      </c>
      <c r="O13" s="157">
        <f t="shared" si="1"/>
        <v>-26723.965415393141</v>
      </c>
    </row>
    <row r="14" spans="8:16" x14ac:dyDescent="0.25">
      <c r="H14" s="158">
        <v>44843</v>
      </c>
      <c r="I14" s="149">
        <v>30.675642002804697</v>
      </c>
      <c r="J14" s="149">
        <v>81.988696237624737</v>
      </c>
      <c r="K14" s="149">
        <f t="shared" si="0"/>
        <v>51.313054234820044</v>
      </c>
      <c r="L14" s="149">
        <f t="shared" si="3"/>
        <v>773.45906510110433</v>
      </c>
      <c r="M14" s="149">
        <f t="shared" si="4"/>
        <v>484.07340008088863</v>
      </c>
      <c r="N14" s="149">
        <f t="shared" si="2"/>
        <v>48407.34000808886</v>
      </c>
      <c r="O14" s="157">
        <f t="shared" si="1"/>
        <v>-21592.65999191114</v>
      </c>
    </row>
    <row r="15" spans="8:16" x14ac:dyDescent="0.25">
      <c r="H15" s="158">
        <v>44844</v>
      </c>
      <c r="I15" s="149">
        <v>30.320237205641412</v>
      </c>
      <c r="J15" s="149">
        <v>81.038783732016839</v>
      </c>
      <c r="K15" s="149">
        <f t="shared" si="0"/>
        <v>50.718546526375427</v>
      </c>
      <c r="L15" s="149">
        <f t="shared" si="3"/>
        <v>854.49784883312122</v>
      </c>
      <c r="M15" s="149">
        <f t="shared" si="4"/>
        <v>534.79194660726409</v>
      </c>
      <c r="N15" s="149">
        <f t="shared" si="2"/>
        <v>53479.194660726411</v>
      </c>
      <c r="O15" s="157">
        <f t="shared" si="1"/>
        <v>-16520.805339273589</v>
      </c>
    </row>
    <row r="16" spans="8:16" x14ac:dyDescent="0.25">
      <c r="H16" s="158">
        <v>44845</v>
      </c>
      <c r="I16" s="149">
        <v>29.96895009148653</v>
      </c>
      <c r="J16" s="149">
        <v>80.099876813882801</v>
      </c>
      <c r="K16" s="149">
        <f t="shared" si="0"/>
        <v>50.130926722396268</v>
      </c>
      <c r="L16" s="149">
        <f t="shared" si="3"/>
        <v>934.59772564700404</v>
      </c>
      <c r="M16" s="149">
        <f t="shared" si="4"/>
        <v>584.92287332966032</v>
      </c>
      <c r="N16" s="149">
        <f t="shared" si="2"/>
        <v>58492.287332966029</v>
      </c>
      <c r="O16" s="157">
        <f t="shared" si="1"/>
        <v>-11507.712667033971</v>
      </c>
    </row>
    <row r="17" spans="8:15" x14ac:dyDescent="0.25">
      <c r="H17" s="158">
        <v>44846</v>
      </c>
      <c r="I17" s="149">
        <v>29.621732953293051</v>
      </c>
      <c r="J17" s="149">
        <v>79.171847973631003</v>
      </c>
      <c r="K17" s="149">
        <f t="shared" si="0"/>
        <v>49.550115020337955</v>
      </c>
      <c r="L17" s="149">
        <f t="shared" si="3"/>
        <v>1013.769573620635</v>
      </c>
      <c r="M17" s="149">
        <f t="shared" si="4"/>
        <v>634.47298834999833</v>
      </c>
      <c r="N17" s="149">
        <f t="shared" si="2"/>
        <v>63447.298834999834</v>
      </c>
      <c r="O17" s="157">
        <f t="shared" si="1"/>
        <v>-6552.7011650001659</v>
      </c>
    </row>
    <row r="18" spans="8:15" x14ac:dyDescent="0.25">
      <c r="H18" s="158">
        <v>44847</v>
      </c>
      <c r="I18" s="149">
        <v>29.278538636742894</v>
      </c>
      <c r="J18" s="149">
        <v>78.254571178982729</v>
      </c>
      <c r="K18" s="149">
        <f t="shared" si="0"/>
        <v>48.976032542239835</v>
      </c>
      <c r="L18" s="149">
        <f t="shared" si="3"/>
        <v>1092.0241447996177</v>
      </c>
      <c r="M18" s="149">
        <f t="shared" si="4"/>
        <v>683.4490208922382</v>
      </c>
      <c r="N18" s="149">
        <f t="shared" si="2"/>
        <v>68344.902089223819</v>
      </c>
      <c r="O18" s="157">
        <f t="shared" si="1"/>
        <v>-1655.0979107761814</v>
      </c>
    </row>
    <row r="19" spans="8:15" x14ac:dyDescent="0.25">
      <c r="H19" s="159">
        <v>44848</v>
      </c>
      <c r="I19" s="151">
        <v>28.939320533842956</v>
      </c>
      <c r="J19" s="151">
        <v>77.347921857856107</v>
      </c>
      <c r="K19" s="151">
        <f t="shared" si="0"/>
        <v>48.408601324013148</v>
      </c>
      <c r="L19" s="151">
        <f t="shared" si="3"/>
        <v>1169.3720666574739</v>
      </c>
      <c r="M19" s="151">
        <f t="shared" si="4"/>
        <v>731.85762221625134</v>
      </c>
      <c r="N19" s="151">
        <f t="shared" si="2"/>
        <v>73185.762221625133</v>
      </c>
      <c r="O19" s="160">
        <f t="shared" si="1"/>
        <v>3185.762221625133</v>
      </c>
    </row>
    <row r="20" spans="8:15" x14ac:dyDescent="0.25">
      <c r="H20" s="158">
        <v>44849</v>
      </c>
      <c r="I20" s="149">
        <v>28.604032576595532</v>
      </c>
      <c r="J20" s="149">
        <v>76.451776881448467</v>
      </c>
      <c r="K20" s="149">
        <f t="shared" si="0"/>
        <v>47.847744304852938</v>
      </c>
      <c r="L20" s="149">
        <f t="shared" si="3"/>
        <v>1245.8238435389223</v>
      </c>
      <c r="M20" s="149">
        <f t="shared" si="4"/>
        <v>779.70536652110422</v>
      </c>
      <c r="N20" s="149">
        <f t="shared" si="2"/>
        <v>77970.53665211043</v>
      </c>
      <c r="O20" s="157">
        <f t="shared" si="1"/>
        <v>7970.5366521104297</v>
      </c>
    </row>
    <row r="21" spans="8:15" x14ac:dyDescent="0.25">
      <c r="H21" s="158">
        <v>44850</v>
      </c>
      <c r="I21" s="149">
        <v>28.27262923074192</v>
      </c>
      <c r="J21" s="149">
        <v>75.566014547514612</v>
      </c>
      <c r="K21" s="149">
        <f t="shared" si="0"/>
        <v>47.293385316772692</v>
      </c>
      <c r="L21" s="149">
        <f t="shared" si="3"/>
        <v>1321.389858086437</v>
      </c>
      <c r="M21" s="149">
        <f t="shared" si="4"/>
        <v>826.99875183787697</v>
      </c>
      <c r="N21" s="149">
        <f t="shared" si="2"/>
        <v>82699.875183787692</v>
      </c>
      <c r="O21" s="157">
        <f t="shared" si="1"/>
        <v>12699.875183787692</v>
      </c>
    </row>
    <row r="22" spans="8:15" x14ac:dyDescent="0.25">
      <c r="H22" s="158">
        <v>44851</v>
      </c>
      <c r="I22" s="149">
        <v>27.945065489578631</v>
      </c>
      <c r="J22" s="149">
        <v>74.690514563838903</v>
      </c>
      <c r="K22" s="149">
        <f t="shared" si="0"/>
        <v>46.745449074260272</v>
      </c>
      <c r="L22" s="149">
        <f t="shared" si="3"/>
        <v>1396.0803726502759</v>
      </c>
      <c r="M22" s="149">
        <f t="shared" si="4"/>
        <v>873.74420091213722</v>
      </c>
      <c r="N22" s="149">
        <f t="shared" si="2"/>
        <v>87374.420091213717</v>
      </c>
      <c r="O22" s="157">
        <f t="shared" si="1"/>
        <v>17374.420091213717</v>
      </c>
    </row>
    <row r="23" spans="8:15" x14ac:dyDescent="0.25">
      <c r="H23" s="158">
        <v>44852</v>
      </c>
      <c r="I23" s="149">
        <v>27.621296867845135</v>
      </c>
      <c r="J23" s="149">
        <v>73.825158031898823</v>
      </c>
      <c r="K23" s="149">
        <f t="shared" si="0"/>
        <v>46.203861164053691</v>
      </c>
      <c r="L23" s="149">
        <f t="shared" si="3"/>
        <v>1469.9055306821747</v>
      </c>
      <c r="M23" s="149">
        <f t="shared" si="4"/>
        <v>919.94806207619092</v>
      </c>
      <c r="N23" s="149">
        <f t="shared" si="2"/>
        <v>91994.806207619098</v>
      </c>
      <c r="O23" s="157">
        <f t="shared" si="1"/>
        <v>21994.806207619098</v>
      </c>
    </row>
    <row r="24" spans="8:15" x14ac:dyDescent="0.25">
      <c r="H24" s="158">
        <v>44853</v>
      </c>
      <c r="I24" s="149">
        <v>27.301279395682503</v>
      </c>
      <c r="J24" s="149">
        <v>72.969827430717743</v>
      </c>
      <c r="K24" s="149">
        <f t="shared" si="0"/>
        <v>45.668548035035244</v>
      </c>
      <c r="L24" s="149">
        <f t="shared" si="3"/>
        <v>1542.8753581128924</v>
      </c>
      <c r="M24" s="149">
        <f t="shared" si="4"/>
        <v>965.61661011122612</v>
      </c>
      <c r="N24" s="149">
        <f t="shared" si="2"/>
        <v>96561.661011122618</v>
      </c>
      <c r="O24" s="157">
        <f t="shared" si="1"/>
        <v>26561.661011122618</v>
      </c>
    </row>
    <row r="25" spans="8:15" x14ac:dyDescent="0.25">
      <c r="H25" s="158">
        <v>44854</v>
      </c>
      <c r="I25" s="149">
        <v>26.984969612662038</v>
      </c>
      <c r="J25" s="149">
        <v>72.124406600904877</v>
      </c>
      <c r="K25" s="149">
        <f t="shared" si="0"/>
        <v>45.139436988242835</v>
      </c>
      <c r="L25" s="149">
        <f t="shared" si="3"/>
        <v>1614.9997647137973</v>
      </c>
      <c r="M25" s="149">
        <f t="shared" si="4"/>
        <v>1010.756047099469</v>
      </c>
      <c r="N25" s="149">
        <f t="shared" si="2"/>
        <v>101075.6047099469</v>
      </c>
      <c r="O25" s="157">
        <f t="shared" si="1"/>
        <v>31075.6047099469</v>
      </c>
    </row>
    <row r="26" spans="8:15" x14ac:dyDescent="0.25">
      <c r="H26" s="158">
        <v>44855</v>
      </c>
      <c r="I26" s="149">
        <v>26.672324561883027</v>
      </c>
      <c r="J26" s="149">
        <v>71.288780728879985</v>
      </c>
      <c r="K26" s="149">
        <f t="shared" si="0"/>
        <v>44.616456166996954</v>
      </c>
      <c r="L26" s="149">
        <f t="shared" si="3"/>
        <v>1686.2885454426773</v>
      </c>
      <c r="M26" s="149">
        <f t="shared" si="4"/>
        <v>1055.3725032664661</v>
      </c>
      <c r="N26" s="149">
        <f t="shared" si="2"/>
        <v>105537.25032664661</v>
      </c>
      <c r="O26" s="157">
        <f t="shared" si="1"/>
        <v>35537.250326646608</v>
      </c>
    </row>
    <row r="27" spans="8:15" x14ac:dyDescent="0.25">
      <c r="H27" s="158">
        <v>44856</v>
      </c>
      <c r="I27" s="149">
        <v>26.363301784138965</v>
      </c>
      <c r="J27" s="149">
        <v>70.46283633128111</v>
      </c>
      <c r="K27" s="149">
        <f t="shared" si="0"/>
        <v>44.099534547142142</v>
      </c>
      <c r="L27" s="149">
        <f t="shared" si="3"/>
        <v>1756.7513817739584</v>
      </c>
      <c r="M27" s="149">
        <f t="shared" si="4"/>
        <v>1099.4720378136083</v>
      </c>
      <c r="N27" s="149">
        <f t="shared" si="2"/>
        <v>109947.20378136083</v>
      </c>
      <c r="O27" s="157">
        <f t="shared" si="1"/>
        <v>39947.203781360833</v>
      </c>
    </row>
    <row r="28" spans="8:15" x14ac:dyDescent="0.25">
      <c r="H28" s="158">
        <v>44857</v>
      </c>
      <c r="I28" s="149">
        <v>26.057859312151262</v>
      </c>
      <c r="J28" s="149">
        <v>69.646461239552664</v>
      </c>
      <c r="K28" s="149">
        <f t="shared" si="0"/>
        <v>43.588601927401399</v>
      </c>
      <c r="L28" s="149">
        <f t="shared" si="3"/>
        <v>1826.3978430135112</v>
      </c>
      <c r="M28" s="149">
        <f t="shared" si="4"/>
        <v>1143.0606397410097</v>
      </c>
      <c r="N28" s="149">
        <f t="shared" si="2"/>
        <v>114306.06397410097</v>
      </c>
      <c r="O28" s="157">
        <f t="shared" si="1"/>
        <v>44306.063974100965</v>
      </c>
    </row>
    <row r="29" spans="8:15" x14ac:dyDescent="0.25">
      <c r="H29" s="158">
        <v>44858</v>
      </c>
      <c r="I29" s="149">
        <v>25.755955664869891</v>
      </c>
      <c r="J29" s="149">
        <v>68.8395445847123</v>
      </c>
      <c r="K29" s="149">
        <f t="shared" si="0"/>
        <v>43.083588919842413</v>
      </c>
      <c r="L29" s="149">
        <f t="shared" si="3"/>
        <v>1895.2373875982234</v>
      </c>
      <c r="M29" s="149">
        <f t="shared" si="4"/>
        <v>1186.1442286608521</v>
      </c>
      <c r="N29" s="149">
        <f t="shared" si="2"/>
        <v>118614.42286608521</v>
      </c>
      <c r="O29" s="157">
        <f t="shared" si="1"/>
        <v>48614.42286608521</v>
      </c>
    </row>
    <row r="30" spans="8:15" x14ac:dyDescent="0.25">
      <c r="H30" s="158">
        <v>44859</v>
      </c>
      <c r="I30" s="149">
        <v>25.457549841839917</v>
      </c>
      <c r="J30" s="149">
        <v>68.041976782294171</v>
      </c>
      <c r="K30" s="149">
        <f t="shared" si="0"/>
        <v>42.58442694045425</v>
      </c>
      <c r="L30" s="149">
        <f t="shared" si="3"/>
        <v>1963.2793643805176</v>
      </c>
      <c r="M30" s="149">
        <f t="shared" si="4"/>
        <v>1228.7286556013064</v>
      </c>
      <c r="N30" s="149">
        <f t="shared" si="2"/>
        <v>122872.86556013064</v>
      </c>
      <c r="O30" s="157">
        <f t="shared" si="1"/>
        <v>52872.865560130638</v>
      </c>
    </row>
    <row r="31" spans="8:15" x14ac:dyDescent="0.25">
      <c r="H31" s="158">
        <v>44860</v>
      </c>
      <c r="I31" s="149">
        <v>25.162601317633449</v>
      </c>
      <c r="J31" s="149">
        <v>67.253649517466613</v>
      </c>
      <c r="K31" s="149">
        <f t="shared" si="0"/>
        <v>42.091048199833168</v>
      </c>
      <c r="L31" s="149">
        <f t="shared" si="3"/>
        <v>2030.5330138979841</v>
      </c>
      <c r="M31" s="149">
        <f t="shared" si="4"/>
        <v>1270.8197038011397</v>
      </c>
      <c r="N31" s="149">
        <f t="shared" si="2"/>
        <v>127081.97038011397</v>
      </c>
      <c r="O31" s="157">
        <f t="shared" si="1"/>
        <v>57081.970380113969</v>
      </c>
    </row>
    <row r="32" spans="8:15" x14ac:dyDescent="0.25">
      <c r="H32" s="158">
        <v>44861</v>
      </c>
      <c r="I32" s="149">
        <v>24.871070036345955</v>
      </c>
      <c r="J32" s="149">
        <v>66.47445573032239</v>
      </c>
      <c r="K32" s="149">
        <f t="shared" si="0"/>
        <v>41.603385693976435</v>
      </c>
      <c r="L32" s="149">
        <f t="shared" si="3"/>
        <v>2097.0074696283064</v>
      </c>
      <c r="M32" s="149">
        <f t="shared" si="4"/>
        <v>1312.4230894951161</v>
      </c>
      <c r="N32" s="149">
        <f t="shared" si="2"/>
        <v>131242.30894951161</v>
      </c>
      <c r="O32" s="157">
        <f t="shared" si="1"/>
        <v>61242.308949511615</v>
      </c>
    </row>
    <row r="33" spans="8:15" x14ac:dyDescent="0.25">
      <c r="H33" s="158">
        <v>44862</v>
      </c>
      <c r="I33" s="149">
        <v>24.582916406156468</v>
      </c>
      <c r="J33" s="149">
        <v>65.704289601339184</v>
      </c>
      <c r="K33" s="149">
        <f t="shared" si="0"/>
        <v>41.121373195182713</v>
      </c>
      <c r="L33" s="149">
        <f t="shared" si="3"/>
        <v>2162.7117592296454</v>
      </c>
      <c r="M33" s="149">
        <f t="shared" si="4"/>
        <v>1353.5444626902988</v>
      </c>
      <c r="N33" s="149">
        <f t="shared" si="2"/>
        <v>135354.44626902987</v>
      </c>
      <c r="O33" s="157">
        <f t="shared" si="1"/>
        <v>65354.446269029868</v>
      </c>
    </row>
    <row r="34" spans="8:15" x14ac:dyDescent="0.25">
      <c r="H34" s="158">
        <v>44863</v>
      </c>
      <c r="I34" s="149">
        <v>24.298101293950719</v>
      </c>
      <c r="J34" s="149">
        <v>64.943046537008641</v>
      </c>
      <c r="K34" s="149">
        <f t="shared" si="0"/>
        <v>40.644945243057919</v>
      </c>
      <c r="L34" s="149">
        <f t="shared" si="3"/>
        <v>2227.6548057666541</v>
      </c>
      <c r="M34" s="149">
        <f t="shared" si="4"/>
        <v>1394.1894079333567</v>
      </c>
      <c r="N34" s="149">
        <f t="shared" si="2"/>
        <v>139418.94079333567</v>
      </c>
      <c r="O34" s="157">
        <f t="shared" si="1"/>
        <v>69418.940793335671</v>
      </c>
    </row>
    <row r="35" spans="8:15" x14ac:dyDescent="0.25">
      <c r="H35" s="158">
        <v>44864</v>
      </c>
      <c r="I35" s="149">
        <v>24.016586020006663</v>
      </c>
      <c r="J35" s="149">
        <v>64.19062315563194</v>
      </c>
      <c r="K35" s="149">
        <f t="shared" si="0"/>
        <v>40.174037135625277</v>
      </c>
      <c r="L35" s="149">
        <f t="shared" si="3"/>
        <v>2291.8454289222859</v>
      </c>
      <c r="M35" s="149">
        <f t="shared" si="4"/>
        <v>1434.3634450689819</v>
      </c>
      <c r="N35" s="149">
        <f t="shared" si="2"/>
        <v>143436.3445068982</v>
      </c>
      <c r="O35" s="157">
        <f t="shared" si="1"/>
        <v>73436.344506898196</v>
      </c>
    </row>
    <row r="36" spans="8:15" x14ac:dyDescent="0.25">
      <c r="H36" s="158">
        <v>44865</v>
      </c>
      <c r="I36" s="149">
        <v>23.738332352741452</v>
      </c>
      <c r="J36" s="149">
        <v>63.446917273279873</v>
      </c>
      <c r="K36" s="149">
        <f t="shared" si="0"/>
        <v>39.708584920538421</v>
      </c>
      <c r="L36" s="149">
        <f t="shared" si="3"/>
        <v>2355.2923461955656</v>
      </c>
      <c r="M36" s="149">
        <f t="shared" si="4"/>
        <v>1474.0720299895204</v>
      </c>
      <c r="N36" s="149">
        <f t="shared" si="2"/>
        <v>147407.20299895204</v>
      </c>
      <c r="O36" s="157">
        <f t="shared" si="1"/>
        <v>77407.202998952038</v>
      </c>
    </row>
    <row r="37" spans="8:15" x14ac:dyDescent="0.25">
      <c r="H37" s="158">
        <v>44866</v>
      </c>
      <c r="I37" s="149">
        <v>23.463302503519415</v>
      </c>
      <c r="J37" s="149">
        <v>62.711827889915575</v>
      </c>
      <c r="K37" s="149">
        <f t="shared" si="0"/>
        <v>39.24852538639616</v>
      </c>
      <c r="L37" s="149">
        <f t="shared" si="3"/>
        <v>2418.0041740854813</v>
      </c>
      <c r="M37" s="149">
        <f t="shared" si="4"/>
        <v>1513.3205553759165</v>
      </c>
      <c r="N37" s="149">
        <f t="shared" si="2"/>
        <v>151332.05553759166</v>
      </c>
      <c r="O37" s="157">
        <f t="shared" si="1"/>
        <v>81332.055537591659</v>
      </c>
    </row>
    <row r="38" spans="8:15" x14ac:dyDescent="0.25">
      <c r="H38" s="158">
        <v>44867</v>
      </c>
      <c r="I38" s="149">
        <v>23.191459121520051</v>
      </c>
      <c r="J38" s="149">
        <v>61.985255175678127</v>
      </c>
      <c r="K38" s="149">
        <f t="shared" si="0"/>
        <v>38.793796054158079</v>
      </c>
      <c r="L38" s="149">
        <f t="shared" si="3"/>
        <v>2479.9894292611593</v>
      </c>
      <c r="M38" s="149">
        <f t="shared" si="4"/>
        <v>1552.1143514300745</v>
      </c>
      <c r="N38" s="149">
        <f t="shared" si="2"/>
        <v>155211.43514300746</v>
      </c>
      <c r="O38" s="157">
        <f t="shared" ref="O38:O69" si="5">N38-$P$6</f>
        <v>85211.43514300746</v>
      </c>
    </row>
    <row r="39" spans="8:15" x14ac:dyDescent="0.25">
      <c r="H39" s="158">
        <v>44868</v>
      </c>
      <c r="I39" s="149">
        <v>22.922765288665609</v>
      </c>
      <c r="J39" s="149">
        <v>61.267100457324972</v>
      </c>
      <c r="K39" s="149">
        <f t="shared" si="0"/>
        <v>38.344335168659363</v>
      </c>
      <c r="L39" s="149">
        <f t="shared" si="3"/>
        <v>2541.2565297184842</v>
      </c>
      <c r="M39" s="149">
        <f t="shared" si="4"/>
        <v>1590.4586865987339</v>
      </c>
      <c r="N39" s="149">
        <f t="shared" si="2"/>
        <v>159045.86865987341</v>
      </c>
      <c r="O39" s="157">
        <f t="shared" si="5"/>
        <v>89045.868659873406</v>
      </c>
    </row>
    <row r="40" spans="8:15" x14ac:dyDescent="0.25">
      <c r="H40" s="158">
        <v>44869</v>
      </c>
      <c r="I40" s="149">
        <v>22.657184514607319</v>
      </c>
      <c r="J40" s="149">
        <v>60.557266204831507</v>
      </c>
      <c r="K40" s="149">
        <f t="shared" si="0"/>
        <v>37.900081690224184</v>
      </c>
      <c r="L40" s="149">
        <f t="shared" si="3"/>
        <v>2601.8137959233159</v>
      </c>
      <c r="M40" s="149">
        <f t="shared" si="4"/>
        <v>1628.3587682889581</v>
      </c>
      <c r="N40" s="149">
        <f t="shared" si="2"/>
        <v>162835.87682889582</v>
      </c>
      <c r="O40" s="157">
        <f t="shared" si="5"/>
        <v>92835.876828895824</v>
      </c>
    </row>
    <row r="41" spans="8:15" x14ac:dyDescent="0.25">
      <c r="H41" s="158">
        <v>44870</v>
      </c>
      <c r="I41" s="149">
        <v>22.394680731769824</v>
      </c>
      <c r="J41" s="149">
        <v>59.855656018145822</v>
      </c>
      <c r="K41" s="149">
        <f t="shared" si="0"/>
        <v>37.460975286375998</v>
      </c>
      <c r="L41" s="149">
        <f t="shared" si="3"/>
        <v>2661.6694519414618</v>
      </c>
      <c r="M41" s="149">
        <f t="shared" si="4"/>
        <v>1665.8197435753341</v>
      </c>
      <c r="N41" s="149">
        <f t="shared" si="2"/>
        <v>166581.97435753341</v>
      </c>
      <c r="O41" s="157">
        <f t="shared" si="5"/>
        <v>96581.974357533414</v>
      </c>
    </row>
    <row r="42" spans="8:15" x14ac:dyDescent="0.25">
      <c r="H42" s="158">
        <v>44871</v>
      </c>
      <c r="I42" s="149">
        <v>22.135218290452915</v>
      </c>
      <c r="J42" s="149">
        <v>59.162174614096983</v>
      </c>
      <c r="K42" s="149">
        <f t="shared" si="0"/>
        <v>37.026956323644072</v>
      </c>
      <c r="L42" s="149">
        <f t="shared" si="3"/>
        <v>2720.8316265555586</v>
      </c>
      <c r="M42" s="149">
        <f t="shared" si="4"/>
        <v>1702.8466998989782</v>
      </c>
      <c r="N42" s="149">
        <f t="shared" si="2"/>
        <v>170284.66998989781</v>
      </c>
      <c r="O42" s="157">
        <f t="shared" si="5"/>
        <v>100284.66998989781</v>
      </c>
    </row>
    <row r="43" spans="8:15" x14ac:dyDescent="0.25">
      <c r="H43" s="158">
        <v>44872</v>
      </c>
      <c r="I43" s="149">
        <v>21.878761953990125</v>
      </c>
      <c r="J43" s="149">
        <v>58.476727813454985</v>
      </c>
      <c r="K43" s="149">
        <f t="shared" si="0"/>
        <v>36.597965859464864</v>
      </c>
      <c r="L43" s="149">
        <f t="shared" si="3"/>
        <v>2779.3083543690136</v>
      </c>
      <c r="M43" s="149">
        <f t="shared" si="4"/>
        <v>1739.4446657584431</v>
      </c>
      <c r="N43" s="149">
        <f t="shared" si="2"/>
        <v>173944.4665758443</v>
      </c>
      <c r="O43" s="157">
        <f t="shared" si="5"/>
        <v>103944.4665758443</v>
      </c>
    </row>
    <row r="44" spans="8:15" x14ac:dyDescent="0.25">
      <c r="H44" s="158">
        <v>44873</v>
      </c>
      <c r="I44" s="149">
        <v>21.625276893963321</v>
      </c>
      <c r="J44" s="149">
        <v>57.799222528140547</v>
      </c>
      <c r="K44" s="149">
        <f t="shared" si="0"/>
        <v>36.17394563417723</v>
      </c>
      <c r="L44" s="149">
        <f t="shared" si="3"/>
        <v>2837.1075768971541</v>
      </c>
      <c r="M44" s="149">
        <f t="shared" si="4"/>
        <v>1775.6186113926203</v>
      </c>
      <c r="N44" s="149">
        <f t="shared" si="2"/>
        <v>177561.86113926204</v>
      </c>
      <c r="O44" s="157">
        <f t="shared" si="5"/>
        <v>107561.86113926204</v>
      </c>
    </row>
    <row r="45" spans="8:15" x14ac:dyDescent="0.25">
      <c r="H45" s="158">
        <v>44874</v>
      </c>
      <c r="I45" s="149">
        <v>21.374728685472814</v>
      </c>
      <c r="J45" s="149">
        <v>57.129566748583237</v>
      </c>
      <c r="K45" s="149">
        <f t="shared" si="0"/>
        <v>35.754838063110427</v>
      </c>
      <c r="L45" s="149">
        <f t="shared" si="3"/>
        <v>2894.2371436457374</v>
      </c>
      <c r="M45" s="149">
        <f t="shared" si="4"/>
        <v>1811.3734494557307</v>
      </c>
      <c r="N45" s="149">
        <f t="shared" si="2"/>
        <v>181137.34494557307</v>
      </c>
      <c r="O45" s="157">
        <f t="shared" si="5"/>
        <v>111137.34494557307</v>
      </c>
    </row>
    <row r="46" spans="8:15" x14ac:dyDescent="0.25">
      <c r="H46" s="158">
        <v>44875</v>
      </c>
      <c r="I46" s="149">
        <v>21.127083302462214</v>
      </c>
      <c r="J46" s="149">
        <v>56.467669531225894</v>
      </c>
      <c r="K46" s="149">
        <f t="shared" si="0"/>
        <v>35.340586228763684</v>
      </c>
      <c r="L46" s="149">
        <f t="shared" si="3"/>
        <v>2950.7048131769634</v>
      </c>
      <c r="M46" s="149">
        <f t="shared" si="4"/>
        <v>1846.7140356844943</v>
      </c>
      <c r="N46" s="149">
        <f t="shared" si="2"/>
        <v>184671.40356844943</v>
      </c>
      <c r="O46" s="157">
        <f t="shared" si="5"/>
        <v>114671.40356844943</v>
      </c>
    </row>
    <row r="47" spans="8:15" x14ac:dyDescent="0.25">
      <c r="H47" s="158">
        <v>44876</v>
      </c>
      <c r="I47" s="149">
        <v>20.882307113097479</v>
      </c>
      <c r="J47" s="149">
        <v>55.813440986173973</v>
      </c>
      <c r="K47" s="149">
        <f t="shared" si="0"/>
        <v>34.93113387307649</v>
      </c>
      <c r="L47" s="149">
        <f t="shared" si="3"/>
        <v>3006.5182541631375</v>
      </c>
      <c r="M47" s="149">
        <f t="shared" si="4"/>
        <v>1881.6451695575709</v>
      </c>
      <c r="N47" s="149">
        <f t="shared" si="2"/>
        <v>188164.51695575708</v>
      </c>
      <c r="O47" s="157">
        <f t="shared" si="5"/>
        <v>118164.51695575708</v>
      </c>
    </row>
    <row r="48" spans="8:15" x14ac:dyDescent="0.25">
      <c r="H48" s="158">
        <v>44877</v>
      </c>
      <c r="I48" s="149">
        <v>20.640366875199494</v>
      </c>
      <c r="J48" s="149">
        <v>55.166792264987876</v>
      </c>
      <c r="K48" s="149">
        <f t="shared" si="0"/>
        <v>34.526425389788386</v>
      </c>
      <c r="L48" s="149">
        <f t="shared" si="3"/>
        <v>3061.6850464281256</v>
      </c>
      <c r="M48" s="149">
        <f t="shared" si="4"/>
        <v>1916.1715949473592</v>
      </c>
      <c r="N48" s="149">
        <f t="shared" si="2"/>
        <v>191617.15949473591</v>
      </c>
      <c r="O48" s="157">
        <f t="shared" si="5"/>
        <v>121617.15949473591</v>
      </c>
    </row>
    <row r="49" spans="8:15" x14ac:dyDescent="0.25">
      <c r="H49" s="158">
        <v>44878</v>
      </c>
      <c r="I49" s="149">
        <v>20.401229731729597</v>
      </c>
      <c r="J49" s="149">
        <v>54.527635548616807</v>
      </c>
      <c r="K49" s="149">
        <f t="shared" si="0"/>
        <v>34.126405816887214</v>
      </c>
      <c r="L49" s="149">
        <f t="shared" si="3"/>
        <v>3116.2126819767423</v>
      </c>
      <c r="M49" s="149">
        <f t="shared" si="4"/>
        <v>1950.2980007642464</v>
      </c>
      <c r="N49" s="149">
        <f t="shared" si="2"/>
        <v>195029.80007642464</v>
      </c>
      <c r="O49" s="157">
        <f t="shared" si="5"/>
        <v>125029.80007642464</v>
      </c>
    </row>
    <row r="50" spans="8:15" x14ac:dyDescent="0.25">
      <c r="H50" s="158">
        <v>44879</v>
      </c>
      <c r="I50" s="149">
        <v>20.164863206327325</v>
      </c>
      <c r="J50" s="149">
        <v>53.895884035472349</v>
      </c>
      <c r="K50" s="149">
        <f t="shared" si="0"/>
        <v>33.731020829145024</v>
      </c>
      <c r="L50" s="149">
        <f t="shared" si="3"/>
        <v>3170.1085660122144</v>
      </c>
      <c r="M50" s="149">
        <f t="shared" si="4"/>
        <v>1984.0290215933915</v>
      </c>
      <c r="N50" s="149">
        <f t="shared" si="2"/>
        <v>198402.90215933914</v>
      </c>
      <c r="O50" s="157">
        <f t="shared" si="5"/>
        <v>128402.90215933914</v>
      </c>
    </row>
    <row r="51" spans="8:15" x14ac:dyDescent="0.25">
      <c r="H51" s="158">
        <v>44880</v>
      </c>
      <c r="I51" s="149">
        <v>19.931235198899973</v>
      </c>
      <c r="J51" s="149">
        <v>53.27145192964025</v>
      </c>
      <c r="K51" s="149">
        <f t="shared" si="0"/>
        <v>33.340216730740281</v>
      </c>
      <c r="L51" s="149">
        <f t="shared" si="3"/>
        <v>3223.3800179418545</v>
      </c>
      <c r="M51" s="149">
        <f t="shared" si="4"/>
        <v>2017.3692383241319</v>
      </c>
      <c r="N51" s="149">
        <f t="shared" si="2"/>
        <v>201736.92383241319</v>
      </c>
      <c r="O51" s="157">
        <f t="shared" si="5"/>
        <v>131736.92383241319</v>
      </c>
    </row>
    <row r="52" spans="8:15" x14ac:dyDescent="0.25">
      <c r="H52" s="158">
        <v>44881</v>
      </c>
      <c r="I52" s="149">
        <v>19.700313981263154</v>
      </c>
      <c r="J52" s="149">
        <v>52.654254429228807</v>
      </c>
      <c r="K52" s="149">
        <f t="shared" si="0"/>
        <v>32.95394044796565</v>
      </c>
      <c r="L52" s="149">
        <f t="shared" si="3"/>
        <v>3276.0342723710833</v>
      </c>
      <c r="M52" s="149">
        <f t="shared" si="4"/>
        <v>2050.3231787720974</v>
      </c>
      <c r="N52" s="149">
        <f t="shared" si="2"/>
        <v>205032.31787720975</v>
      </c>
      <c r="O52" s="157">
        <f t="shared" si="5"/>
        <v>135032.31787720975</v>
      </c>
    </row>
    <row r="53" spans="8:15" x14ac:dyDescent="0.25">
      <c r="H53" s="158">
        <v>44882</v>
      </c>
      <c r="I53" s="149">
        <v>19.472068192831941</v>
      </c>
      <c r="J53" s="149">
        <v>52.044207714852199</v>
      </c>
      <c r="K53" s="149">
        <f t="shared" si="0"/>
        <v>32.572139522020258</v>
      </c>
      <c r="L53" s="149">
        <f t="shared" si="3"/>
        <v>3328.0784800859356</v>
      </c>
      <c r="M53" s="149">
        <f t="shared" si="4"/>
        <v>2082.8953182941177</v>
      </c>
      <c r="N53" s="149">
        <f t="shared" si="2"/>
        <v>208289.53182941178</v>
      </c>
      <c r="O53" s="157">
        <f t="shared" si="5"/>
        <v>138289.53182941178</v>
      </c>
    </row>
    <row r="54" spans="8:15" x14ac:dyDescent="0.25">
      <c r="H54" s="158">
        <v>44883</v>
      </c>
      <c r="I54" s="149">
        <v>19.246466836361865</v>
      </c>
      <c r="J54" s="149">
        <v>51.441228938247306</v>
      </c>
      <c r="K54" s="149">
        <f t="shared" si="0"/>
        <v>32.194762101885445</v>
      </c>
      <c r="L54" s="149">
        <f t="shared" si="3"/>
        <v>3379.5197090241827</v>
      </c>
      <c r="M54" s="149">
        <f t="shared" si="4"/>
        <v>2115.090080396003</v>
      </c>
      <c r="N54" s="149">
        <f t="shared" si="2"/>
        <v>211509.0080396003</v>
      </c>
      <c r="O54" s="157">
        <f t="shared" si="5"/>
        <v>141509.0080396003</v>
      </c>
    </row>
    <row r="55" spans="8:15" x14ac:dyDescent="0.25">
      <c r="H55" s="158">
        <v>44884</v>
      </c>
      <c r="I55" s="149">
        <v>19.023479273739326</v>
      </c>
      <c r="J55" s="149">
        <v>50.845236211022367</v>
      </c>
      <c r="K55" s="149">
        <f t="shared" si="0"/>
        <v>31.821756937283041</v>
      </c>
      <c r="L55" s="149">
        <f t="shared" si="3"/>
        <v>3430.3649452352051</v>
      </c>
      <c r="M55" s="149">
        <f t="shared" si="4"/>
        <v>2146.9118373332863</v>
      </c>
      <c r="N55" s="149">
        <f t="shared" si="2"/>
        <v>214691.18373332862</v>
      </c>
      <c r="O55" s="157">
        <f t="shared" si="5"/>
        <v>144691.18373332862</v>
      </c>
    </row>
    <row r="56" spans="8:15" x14ac:dyDescent="0.25">
      <c r="H56" s="158">
        <v>44885</v>
      </c>
      <c r="I56" s="149">
        <v>18.803075221820706</v>
      </c>
      <c r="J56" s="149">
        <v>50.256148593535976</v>
      </c>
      <c r="K56" s="149">
        <f t="shared" si="0"/>
        <v>31.45307337171527</v>
      </c>
      <c r="L56" s="149">
        <f t="shared" si="3"/>
        <v>3480.6210938287413</v>
      </c>
      <c r="M56" s="149">
        <f t="shared" si="4"/>
        <v>2178.3649107050014</v>
      </c>
      <c r="N56" s="149">
        <f t="shared" si="2"/>
        <v>217836.49107050014</v>
      </c>
      <c r="O56" s="157">
        <f t="shared" si="5"/>
        <v>147836.49107050014</v>
      </c>
    </row>
    <row r="57" spans="8:15" x14ac:dyDescent="0.25">
      <c r="H57" s="158">
        <v>44886</v>
      </c>
      <c r="I57" s="149">
        <v>18.585224748319739</v>
      </c>
      <c r="J57" s="149">
        <v>49.673886083905025</v>
      </c>
      <c r="K57" s="149">
        <f t="shared" si="0"/>
        <v>31.088661335585286</v>
      </c>
      <c r="L57" s="149">
        <f t="shared" si="3"/>
        <v>3530.2949799126463</v>
      </c>
      <c r="M57" s="149">
        <f t="shared" si="4"/>
        <v>2209.4535720405866</v>
      </c>
      <c r="N57" s="149">
        <f t="shared" si="2"/>
        <v>220945.35720405864</v>
      </c>
      <c r="O57" s="157">
        <f t="shared" si="5"/>
        <v>150945.35720405864</v>
      </c>
    </row>
    <row r="58" spans="8:15" x14ac:dyDescent="0.25">
      <c r="H58" s="158">
        <v>44887</v>
      </c>
      <c r="I58" s="149">
        <v>18.369898267742521</v>
      </c>
      <c r="J58" s="149">
        <v>49.098369607139901</v>
      </c>
      <c r="K58" s="149">
        <f t="shared" si="0"/>
        <v>30.72847133939738</v>
      </c>
      <c r="L58" s="149">
        <f t="shared" si="3"/>
        <v>3579.3933495197862</v>
      </c>
      <c r="M58" s="149">
        <f t="shared" si="4"/>
        <v>2240.182043379984</v>
      </c>
      <c r="N58" s="149">
        <f t="shared" si="2"/>
        <v>224018.20433799841</v>
      </c>
      <c r="O58" s="157">
        <f t="shared" si="5"/>
        <v>154018.20433799841</v>
      </c>
    </row>
    <row r="59" spans="8:15" x14ac:dyDescent="0.25">
      <c r="H59" s="158">
        <v>44888</v>
      </c>
      <c r="I59" s="149">
        <v>18.157066537369598</v>
      </c>
      <c r="J59" s="149">
        <v>48.529521004405595</v>
      </c>
      <c r="K59" s="149">
        <f t="shared" si="0"/>
        <v>30.372454467035997</v>
      </c>
      <c r="L59" s="149">
        <f t="shared" si="3"/>
        <v>3627.9228705241917</v>
      </c>
      <c r="M59" s="149">
        <f t="shared" si="4"/>
        <v>2270.5544978470198</v>
      </c>
      <c r="N59" s="149">
        <f t="shared" si="2"/>
        <v>227055.44978470198</v>
      </c>
      <c r="O59" s="157">
        <f t="shared" si="5"/>
        <v>157055.44978470198</v>
      </c>
    </row>
    <row r="60" spans="8:15" x14ac:dyDescent="0.25">
      <c r="H60" s="158">
        <v>44889</v>
      </c>
      <c r="I60" s="149">
        <v>17.946700653284626</v>
      </c>
      <c r="J60" s="149">
        <v>47.967263022407195</v>
      </c>
      <c r="K60" s="149">
        <f t="shared" si="0"/>
        <v>30.020562369122569</v>
      </c>
      <c r="L60" s="149">
        <f t="shared" si="3"/>
        <v>3675.8901335465989</v>
      </c>
      <c r="M60" s="149">
        <f t="shared" si="4"/>
        <v>2300.5750602161424</v>
      </c>
      <c r="N60" s="149">
        <f t="shared" si="2"/>
        <v>230057.50602161424</v>
      </c>
      <c r="O60" s="157">
        <f t="shared" si="5"/>
        <v>160057.50602161424</v>
      </c>
    </row>
    <row r="61" spans="8:15" x14ac:dyDescent="0.25">
      <c r="H61" s="158">
        <v>44890</v>
      </c>
      <c r="I61" s="149">
        <v>17.738772046449029</v>
      </c>
      <c r="J61" s="149">
        <v>47.411519302898483</v>
      </c>
      <c r="K61" s="149">
        <f t="shared" si="0"/>
        <v>29.672747256449455</v>
      </c>
      <c r="L61" s="149">
        <f t="shared" si="3"/>
        <v>3723.3016528494973</v>
      </c>
      <c r="M61" s="149">
        <f t="shared" si="4"/>
        <v>2330.2478074725918</v>
      </c>
      <c r="N61" s="149">
        <f t="shared" si="2"/>
        <v>233024.78074725918</v>
      </c>
      <c r="O61" s="157">
        <f t="shared" si="5"/>
        <v>163024.78074725918</v>
      </c>
    </row>
    <row r="62" spans="8:15" x14ac:dyDescent="0.25">
      <c r="H62" s="158">
        <v>44891</v>
      </c>
      <c r="I62" s="149">
        <v>17.533252478822131</v>
      </c>
      <c r="J62" s="149">
        <v>46.86221437231189</v>
      </c>
      <c r="K62" s="149">
        <f t="shared" si="0"/>
        <v>29.328961893489758</v>
      </c>
      <c r="L62" s="149">
        <f t="shared" si="3"/>
        <v>3770.1638672218091</v>
      </c>
      <c r="M62" s="149">
        <f t="shared" si="4"/>
        <v>2359.5767693660814</v>
      </c>
      <c r="N62" s="149">
        <f t="shared" si="2"/>
        <v>235957.67693660813</v>
      </c>
      <c r="O62" s="157">
        <f t="shared" si="5"/>
        <v>165957.67693660813</v>
      </c>
    </row>
    <row r="63" spans="8:15" x14ac:dyDescent="0.25">
      <c r="H63" s="158">
        <v>44892</v>
      </c>
      <c r="I63" s="149">
        <v>17.330114039526265</v>
      </c>
      <c r="J63" s="149">
        <v>46.319273631508779</v>
      </c>
      <c r="K63" s="149">
        <f t="shared" si="0"/>
        <v>28.989159591982514</v>
      </c>
      <c r="L63" s="149">
        <f t="shared" si="3"/>
        <v>3816.4831408533178</v>
      </c>
      <c r="M63" s="149">
        <f t="shared" si="4"/>
        <v>2388.565928958064</v>
      </c>
      <c r="N63" s="149">
        <f t="shared" si="2"/>
        <v>238856.59289580639</v>
      </c>
      <c r="O63" s="157">
        <f t="shared" si="5"/>
        <v>168856.59289580639</v>
      </c>
    </row>
    <row r="64" spans="8:15" x14ac:dyDescent="0.25">
      <c r="H64" s="158">
        <v>44893</v>
      </c>
      <c r="I64" s="149">
        <v>17.129329141056292</v>
      </c>
      <c r="J64" s="149">
        <v>45.782623345648368</v>
      </c>
      <c r="K64" s="149">
        <f t="shared" si="0"/>
        <v>28.653294204592076</v>
      </c>
      <c r="L64" s="149">
        <f t="shared" si="3"/>
        <v>3862.2657641989663</v>
      </c>
      <c r="M64" s="149">
        <f t="shared" si="4"/>
        <v>2417.2192231626559</v>
      </c>
      <c r="N64" s="149">
        <f t="shared" si="2"/>
        <v>241721.92231626558</v>
      </c>
      <c r="O64" s="157">
        <f t="shared" si="5"/>
        <v>171721.92231626558</v>
      </c>
    </row>
    <row r="65" spans="8:15" x14ac:dyDescent="0.25">
      <c r="H65" s="158">
        <v>44894</v>
      </c>
      <c r="I65" s="149">
        <v>16.93087051553303</v>
      </c>
      <c r="J65" s="149">
        <v>45.252190634174042</v>
      </c>
      <c r="K65" s="149">
        <f t="shared" si="0"/>
        <v>28.321320118641012</v>
      </c>
      <c r="L65" s="149">
        <f t="shared" si="3"/>
        <v>3907.5179548331403</v>
      </c>
      <c r="M65" s="149">
        <f t="shared" si="4"/>
        <v>2445.5405432812968</v>
      </c>
      <c r="N65" s="149">
        <f t="shared" si="2"/>
        <v>244554.05432812969</v>
      </c>
      <c r="O65" s="157">
        <f t="shared" si="5"/>
        <v>174554.05432812969</v>
      </c>
    </row>
    <row r="66" spans="8:15" x14ac:dyDescent="0.25">
      <c r="H66" s="158">
        <v>44895</v>
      </c>
      <c r="I66" s="149">
        <v>16.734711211000114</v>
      </c>
      <c r="J66" s="149">
        <v>44.727903460915783</v>
      </c>
      <c r="K66" s="149">
        <f t="shared" si="0"/>
        <v>27.993192249915669</v>
      </c>
      <c r="L66" s="149">
        <f t="shared" si="3"/>
        <v>3952.2458582940562</v>
      </c>
      <c r="M66" s="149">
        <f t="shared" si="4"/>
        <v>2473.5337355312126</v>
      </c>
      <c r="N66" s="149">
        <f t="shared" si="2"/>
        <v>247353.37355312126</v>
      </c>
      <c r="O66" s="157">
        <f t="shared" si="5"/>
        <v>177353.37355312126</v>
      </c>
    </row>
    <row r="67" spans="8:15" x14ac:dyDescent="0.25">
      <c r="H67" s="158">
        <v>44896</v>
      </c>
      <c r="I67" s="149">
        <v>16.540824587763748</v>
      </c>
      <c r="J67" s="149">
        <v>44.209690624307107</v>
      </c>
      <c r="K67" s="149">
        <f t="shared" si="0"/>
        <v>27.66886603654336</v>
      </c>
      <c r="L67" s="149">
        <f t="shared" si="3"/>
        <v>3996.4555489183635</v>
      </c>
      <c r="M67" s="149">
        <f t="shared" si="4"/>
        <v>2501.2026015677561</v>
      </c>
      <c r="N67" s="149">
        <f t="shared" si="2"/>
        <v>250120.26015677562</v>
      </c>
      <c r="O67" s="157">
        <f t="shared" si="5"/>
        <v>180120.26015677562</v>
      </c>
    </row>
    <row r="68" spans="8:15" x14ac:dyDescent="0.25">
      <c r="H68" s="158">
        <v>44897</v>
      </c>
      <c r="I68" s="149">
        <v>16.349184314774831</v>
      </c>
      <c r="J68" s="149">
        <v>43.697481747715479</v>
      </c>
      <c r="K68" s="149">
        <f t="shared" si="0"/>
        <v>27.348297432940647</v>
      </c>
      <c r="L68" s="149">
        <f t="shared" si="3"/>
        <v>4040.1530306660788</v>
      </c>
      <c r="M68" s="149">
        <f t="shared" si="4"/>
        <v>2528.550899000697</v>
      </c>
      <c r="N68" s="149">
        <f t="shared" si="2"/>
        <v>252855.0899000697</v>
      </c>
      <c r="O68" s="157">
        <f t="shared" si="5"/>
        <v>182855.0899000697</v>
      </c>
    </row>
    <row r="69" spans="8:15" x14ac:dyDescent="0.25">
      <c r="H69" s="158">
        <v>44898</v>
      </c>
      <c r="I69" s="149">
        <v>16.159764366053089</v>
      </c>
      <c r="J69" s="149">
        <v>43.191207269884728</v>
      </c>
      <c r="K69" s="149">
        <f t="shared" si="0"/>
        <v>27.031442903831639</v>
      </c>
      <c r="L69" s="149">
        <f t="shared" si="3"/>
        <v>4083.3442379359635</v>
      </c>
      <c r="M69" s="149">
        <f t="shared" si="4"/>
        <v>2555.5823419045287</v>
      </c>
      <c r="N69" s="149">
        <f t="shared" si="2"/>
        <v>255558.23419045287</v>
      </c>
      <c r="O69" s="157">
        <f t="shared" si="5"/>
        <v>185558.23419045287</v>
      </c>
    </row>
    <row r="70" spans="8:15" x14ac:dyDescent="0.25">
      <c r="H70" s="158">
        <v>44899</v>
      </c>
      <c r="I70" s="149">
        <v>15.972539017152538</v>
      </c>
      <c r="J70" s="149">
        <v>42.690798435488134</v>
      </c>
      <c r="K70" s="149">
        <f t="shared" ref="K70:K133" si="6">J70-I70</f>
        <v>26.718259418335595</v>
      </c>
      <c r="L70" s="149">
        <f t="shared" si="3"/>
        <v>4126.0350363714515</v>
      </c>
      <c r="M70" s="149">
        <f t="shared" si="4"/>
        <v>2582.3006013228642</v>
      </c>
      <c r="N70" s="149">
        <f t="shared" si="2"/>
        <v>258230.06013228642</v>
      </c>
      <c r="O70" s="157">
        <f t="shared" ref="O70" si="7">N70-$P$6</f>
        <v>188230.06013228642</v>
      </c>
    </row>
    <row r="71" spans="8:15" x14ac:dyDescent="0.25">
      <c r="H71" s="158">
        <v>44900</v>
      </c>
      <c r="I71" s="149">
        <v>15.787482841667943</v>
      </c>
      <c r="J71" s="149">
        <v>42.196187285791055</v>
      </c>
      <c r="K71" s="149">
        <f t="shared" si="6"/>
        <v>26.40870444412311</v>
      </c>
      <c r="L71" s="149">
        <f t="shared" si="3"/>
        <v>4168.2312236572425</v>
      </c>
      <c r="M71" s="149">
        <f t="shared" si="4"/>
        <v>2608.7093057669872</v>
      </c>
      <c r="N71" s="149">
        <f t="shared" ref="N71:N134" si="8">M71*100</f>
        <v>260870.93057669871</v>
      </c>
      <c r="O71" s="157">
        <f t="shared" ref="O71:O134" si="9">N71-$P$6</f>
        <v>190870.93057669871</v>
      </c>
    </row>
    <row r="72" spans="8:15" x14ac:dyDescent="0.25">
      <c r="H72" s="158">
        <v>44901</v>
      </c>
      <c r="I72" s="149">
        <v>15.604570707781752</v>
      </c>
      <c r="J72" s="149">
        <v>41.707306649421668</v>
      </c>
      <c r="K72" s="149">
        <f t="shared" si="6"/>
        <v>26.102735941639914</v>
      </c>
      <c r="L72" s="149">
        <f t="shared" ref="L72:L135" si="10">J72+L71</f>
        <v>4209.9385303066638</v>
      </c>
      <c r="M72" s="149">
        <f t="shared" ref="M72:M135" si="11">K72+M71</f>
        <v>2634.812041708627</v>
      </c>
      <c r="N72" s="149">
        <f t="shared" si="8"/>
        <v>263481.20417086268</v>
      </c>
      <c r="O72" s="157">
        <f t="shared" si="9"/>
        <v>193481.20417086268</v>
      </c>
    </row>
    <row r="73" spans="8:15" x14ac:dyDescent="0.25">
      <c r="H73" s="158">
        <v>44902</v>
      </c>
      <c r="I73" s="149">
        <v>15.42377777485105</v>
      </c>
      <c r="J73" s="149">
        <v>41.224090133248694</v>
      </c>
      <c r="K73" s="149">
        <f t="shared" si="6"/>
        <v>25.800312358397644</v>
      </c>
      <c r="L73" s="149">
        <f t="shared" si="10"/>
        <v>4251.1626204399126</v>
      </c>
      <c r="M73" s="149">
        <f t="shared" si="11"/>
        <v>2660.6123540670246</v>
      </c>
      <c r="N73" s="149">
        <f t="shared" si="8"/>
        <v>266061.23540670244</v>
      </c>
      <c r="O73" s="157">
        <f t="shared" si="9"/>
        <v>196061.23540670244</v>
      </c>
    </row>
    <row r="74" spans="8:15" x14ac:dyDescent="0.25">
      <c r="H74" s="158">
        <v>44903</v>
      </c>
      <c r="I74" s="149">
        <v>15.245079490034016</v>
      </c>
      <c r="J74" s="149">
        <v>40.74647211336476</v>
      </c>
      <c r="K74" s="149">
        <f t="shared" si="6"/>
        <v>25.501392623330744</v>
      </c>
      <c r="L74" s="149">
        <f t="shared" si="10"/>
        <v>4291.9090925532773</v>
      </c>
      <c r="M74" s="149">
        <f t="shared" si="11"/>
        <v>2686.1137466903556</v>
      </c>
      <c r="N74" s="149">
        <f t="shared" si="8"/>
        <v>268611.37466903555</v>
      </c>
      <c r="O74" s="157">
        <f t="shared" si="9"/>
        <v>198611.37466903555</v>
      </c>
    </row>
    <row r="75" spans="8:15" x14ac:dyDescent="0.25">
      <c r="H75" s="158">
        <v>44904</v>
      </c>
      <c r="I75" s="149">
        <v>15.068451584955513</v>
      </c>
      <c r="J75" s="149">
        <v>40.27438772617424</v>
      </c>
      <c r="K75" s="149">
        <f t="shared" si="6"/>
        <v>25.205936141218729</v>
      </c>
      <c r="L75" s="149">
        <f t="shared" si="10"/>
        <v>4332.1834802794519</v>
      </c>
      <c r="M75" s="149">
        <f t="shared" si="11"/>
        <v>2711.3196828315745</v>
      </c>
      <c r="N75" s="149">
        <f t="shared" si="8"/>
        <v>271131.96828315745</v>
      </c>
      <c r="O75" s="157">
        <f t="shared" si="9"/>
        <v>201131.96828315745</v>
      </c>
    </row>
    <row r="76" spans="8:15" x14ac:dyDescent="0.25">
      <c r="H76" s="158">
        <v>44905</v>
      </c>
      <c r="I76" s="149">
        <v>14.893870072411252</v>
      </c>
      <c r="J76" s="149">
        <v>39.807772859584404</v>
      </c>
      <c r="K76" s="149">
        <f t="shared" si="6"/>
        <v>24.91390278717315</v>
      </c>
      <c r="L76" s="149">
        <f t="shared" si="10"/>
        <v>4371.9912531390364</v>
      </c>
      <c r="M76" s="149">
        <f t="shared" si="11"/>
        <v>2736.2335856187478</v>
      </c>
      <c r="N76" s="149">
        <f t="shared" si="8"/>
        <v>273623.35856187477</v>
      </c>
      <c r="O76" s="157">
        <f t="shared" si="9"/>
        <v>203623.35856187477</v>
      </c>
    </row>
    <row r="77" spans="8:15" x14ac:dyDescent="0.25">
      <c r="H77" s="158">
        <v>44906</v>
      </c>
      <c r="I77" s="149">
        <v>14.721311243110216</v>
      </c>
      <c r="J77" s="149">
        <v>39.346564144298533</v>
      </c>
      <c r="K77" s="149">
        <f t="shared" si="6"/>
        <v>24.625252901188318</v>
      </c>
      <c r="L77" s="149">
        <f t="shared" si="10"/>
        <v>4411.3378172833345</v>
      </c>
      <c r="M77" s="149">
        <f t="shared" si="11"/>
        <v>2760.8588385199359</v>
      </c>
      <c r="N77" s="149">
        <f t="shared" si="8"/>
        <v>276085.8838519936</v>
      </c>
      <c r="O77" s="157">
        <f t="shared" si="9"/>
        <v>206085.8838519936</v>
      </c>
    </row>
    <row r="78" spans="8:15" x14ac:dyDescent="0.25">
      <c r="H78" s="158">
        <v>44907</v>
      </c>
      <c r="I78" s="149">
        <v>14.550751662454763</v>
      </c>
      <c r="J78" s="149">
        <v>38.890698945210019</v>
      </c>
      <c r="K78" s="149">
        <f t="shared" si="6"/>
        <v>24.339947282755254</v>
      </c>
      <c r="L78" s="149">
        <f t="shared" si="10"/>
        <v>4450.2285162285443</v>
      </c>
      <c r="M78" s="149">
        <f t="shared" si="11"/>
        <v>2785.1987858026914</v>
      </c>
      <c r="N78" s="149">
        <f t="shared" si="8"/>
        <v>278519.87858026917</v>
      </c>
      <c r="O78" s="157">
        <f t="shared" si="9"/>
        <v>208519.87858026917</v>
      </c>
    </row>
    <row r="79" spans="8:15" x14ac:dyDescent="0.25">
      <c r="H79" s="158">
        <v>44908</v>
      </c>
      <c r="I79" s="149">
        <v>14.382168167358063</v>
      </c>
      <c r="J79" s="149">
        <v>38.440115352896065</v>
      </c>
      <c r="K79" s="149">
        <f t="shared" si="6"/>
        <v>24.057947185538001</v>
      </c>
      <c r="L79" s="149">
        <f t="shared" si="10"/>
        <v>4488.6686315814404</v>
      </c>
      <c r="M79" s="149">
        <f t="shared" si="11"/>
        <v>2809.2567329882295</v>
      </c>
      <c r="N79" s="149">
        <f t="shared" si="8"/>
        <v>280925.67329882295</v>
      </c>
      <c r="O79" s="157">
        <f t="shared" si="9"/>
        <v>210925.67329882295</v>
      </c>
    </row>
    <row r="80" spans="8:15" x14ac:dyDescent="0.25">
      <c r="H80" s="158">
        <v>44909</v>
      </c>
      <c r="I80" s="149">
        <v>14.215537863098389</v>
      </c>
      <c r="J80" s="149">
        <v>37.994752175209996</v>
      </c>
      <c r="K80" s="149">
        <f t="shared" si="6"/>
        <v>23.779214312111606</v>
      </c>
      <c r="L80" s="149">
        <f t="shared" si="10"/>
        <v>4526.6633837566505</v>
      </c>
      <c r="M80" s="149">
        <f t="shared" si="11"/>
        <v>2833.0359473003409</v>
      </c>
      <c r="N80" s="149">
        <f t="shared" si="8"/>
        <v>283303.59473003412</v>
      </c>
      <c r="O80" s="157">
        <f t="shared" si="9"/>
        <v>213303.59473003412</v>
      </c>
    </row>
    <row r="81" spans="8:15" x14ac:dyDescent="0.25">
      <c r="H81" s="158">
        <v>44910</v>
      </c>
      <c r="I81" s="149">
        <v>14.050838120209892</v>
      </c>
      <c r="J81" s="149">
        <v>37.554548928971009</v>
      </c>
      <c r="K81" s="149">
        <f t="shared" si="6"/>
        <v>23.503710808761117</v>
      </c>
      <c r="L81" s="149">
        <f t="shared" si="10"/>
        <v>4564.2179326856212</v>
      </c>
      <c r="M81" s="149">
        <f t="shared" si="11"/>
        <v>2856.5396581091022</v>
      </c>
      <c r="N81" s="149">
        <f t="shared" si="8"/>
        <v>285653.96581091022</v>
      </c>
      <c r="O81" s="157">
        <f t="shared" si="9"/>
        <v>215653.96581091022</v>
      </c>
    </row>
    <row r="82" spans="8:15" x14ac:dyDescent="0.25">
      <c r="H82" s="158">
        <v>44911</v>
      </c>
      <c r="I82" s="149">
        <v>13.888046571409356</v>
      </c>
      <c r="J82" s="149">
        <v>37.119445831750113</v>
      </c>
      <c r="K82" s="149">
        <f t="shared" si="6"/>
        <v>23.231399260340758</v>
      </c>
      <c r="L82" s="149">
        <f t="shared" si="10"/>
        <v>4601.3373785173717</v>
      </c>
      <c r="M82" s="149">
        <f t="shared" si="11"/>
        <v>2879.771057369443</v>
      </c>
      <c r="N82" s="149">
        <f t="shared" si="8"/>
        <v>287977.1057369443</v>
      </c>
      <c r="O82" s="157">
        <f t="shared" si="9"/>
        <v>217977.1057369443</v>
      </c>
    </row>
    <row r="83" spans="8:15" x14ac:dyDescent="0.25">
      <c r="H83" s="158">
        <v>44912</v>
      </c>
      <c r="I83" s="149">
        <v>13.727141108558584</v>
      </c>
      <c r="J83" s="149">
        <v>36.689383793751354</v>
      </c>
      <c r="K83" s="149">
        <f t="shared" si="6"/>
        <v>22.96224268519277</v>
      </c>
      <c r="L83" s="149">
        <f t="shared" si="10"/>
        <v>4638.0267623111231</v>
      </c>
      <c r="M83" s="149">
        <f t="shared" si="11"/>
        <v>2902.7333000546359</v>
      </c>
      <c r="N83" s="149">
        <f t="shared" si="8"/>
        <v>290273.33000546362</v>
      </c>
      <c r="O83" s="157">
        <f t="shared" si="9"/>
        <v>220273.33000546362</v>
      </c>
    </row>
    <row r="84" spans="8:15" x14ac:dyDescent="0.25">
      <c r="H84" s="158">
        <v>44913</v>
      </c>
      <c r="I84" s="149">
        <v>13.568099879661956</v>
      </c>
      <c r="J84" s="149">
        <v>36.264304409786973</v>
      </c>
      <c r="K84" s="149">
        <f t="shared" si="6"/>
        <v>22.696204530125016</v>
      </c>
      <c r="L84" s="149">
        <f t="shared" si="10"/>
        <v>4674.2910667209098</v>
      </c>
      <c r="M84" s="149">
        <f t="shared" si="11"/>
        <v>2925.4295045847612</v>
      </c>
      <c r="N84" s="149">
        <f t="shared" si="8"/>
        <v>292542.95045847609</v>
      </c>
      <c r="O84" s="157">
        <f t="shared" si="9"/>
        <v>222542.95045847609</v>
      </c>
    </row>
    <row r="85" spans="8:15" x14ac:dyDescent="0.25">
      <c r="H85" s="158">
        <v>44914</v>
      </c>
      <c r="I85" s="149">
        <v>13.410901285898815</v>
      </c>
      <c r="J85" s="149">
        <v>35.844149951345663</v>
      </c>
      <c r="K85" s="149">
        <f t="shared" si="6"/>
        <v>22.433248665446847</v>
      </c>
      <c r="L85" s="149">
        <f t="shared" si="10"/>
        <v>4710.1352166722554</v>
      </c>
      <c r="M85" s="149">
        <f t="shared" si="11"/>
        <v>2947.8627532502078</v>
      </c>
      <c r="N85" s="149">
        <f t="shared" si="8"/>
        <v>294786.27532502078</v>
      </c>
      <c r="O85" s="157">
        <f t="shared" si="9"/>
        <v>224786.27532502078</v>
      </c>
    </row>
    <row r="86" spans="8:15" x14ac:dyDescent="0.25">
      <c r="H86" s="158">
        <v>44915</v>
      </c>
      <c r="I86" s="149">
        <v>13.25552397869019</v>
      </c>
      <c r="J86" s="149">
        <v>35.428863358752636</v>
      </c>
      <c r="K86" s="149">
        <f t="shared" si="6"/>
        <v>22.173339380062444</v>
      </c>
      <c r="L86" s="149">
        <f t="shared" si="10"/>
        <v>4745.5640800310084</v>
      </c>
      <c r="M86" s="149">
        <f t="shared" si="11"/>
        <v>2970.0360926302701</v>
      </c>
      <c r="N86" s="149">
        <f t="shared" si="8"/>
        <v>297003.60926302703</v>
      </c>
      <c r="O86" s="157">
        <f t="shared" si="9"/>
        <v>227003.60926302703</v>
      </c>
    </row>
    <row r="87" spans="8:15" x14ac:dyDescent="0.25">
      <c r="H87" s="158">
        <v>44916</v>
      </c>
      <c r="I87" s="149">
        <v>13.101946856799515</v>
      </c>
      <c r="J87" s="149">
        <v>35.018388233420566</v>
      </c>
      <c r="K87" s="149">
        <f t="shared" si="6"/>
        <v>21.916441376621052</v>
      </c>
      <c r="L87" s="149">
        <f t="shared" si="10"/>
        <v>4780.5824682644288</v>
      </c>
      <c r="M87" s="149">
        <f t="shared" si="11"/>
        <v>2991.9525340068913</v>
      </c>
      <c r="N87" s="149">
        <f t="shared" si="8"/>
        <v>299195.25340068911</v>
      </c>
      <c r="O87" s="157">
        <f t="shared" si="9"/>
        <v>229195.25340068911</v>
      </c>
    </row>
    <row r="88" spans="8:15" x14ac:dyDescent="0.25">
      <c r="H88" s="158">
        <v>44917</v>
      </c>
      <c r="I88" s="149">
        <v>12.950149063466965</v>
      </c>
      <c r="J88" s="149">
        <v>34.612668830190273</v>
      </c>
      <c r="K88" s="149">
        <f t="shared" si="6"/>
        <v>21.662519766723307</v>
      </c>
      <c r="L88" s="149">
        <f t="shared" si="10"/>
        <v>4815.195137094619</v>
      </c>
      <c r="M88" s="149">
        <f t="shared" si="11"/>
        <v>3013.6150537736144</v>
      </c>
      <c r="N88" s="149">
        <f t="shared" si="8"/>
        <v>301361.50537736143</v>
      </c>
      <c r="O88" s="157">
        <f t="shared" si="9"/>
        <v>231361.50537736143</v>
      </c>
    </row>
    <row r="89" spans="8:15" x14ac:dyDescent="0.25">
      <c r="H89" s="158">
        <v>44918</v>
      </c>
      <c r="I89" s="149">
        <v>12.800109983576968</v>
      </c>
      <c r="J89" s="149">
        <v>34.211650049760216</v>
      </c>
      <c r="K89" s="149">
        <f t="shared" si="6"/>
        <v>21.41154006618325</v>
      </c>
      <c r="L89" s="149">
        <f t="shared" si="10"/>
        <v>4849.4067871443795</v>
      </c>
      <c r="M89" s="149">
        <f t="shared" si="11"/>
        <v>3035.0265938397974</v>
      </c>
      <c r="N89" s="149">
        <f t="shared" si="8"/>
        <v>303502.65938397974</v>
      </c>
      <c r="O89" s="157">
        <f t="shared" si="9"/>
        <v>233502.65938397974</v>
      </c>
    </row>
    <row r="90" spans="8:15" x14ac:dyDescent="0.25">
      <c r="H90" s="158">
        <v>44919</v>
      </c>
      <c r="I90" s="149">
        <v>12.651809240858533</v>
      </c>
      <c r="J90" s="149">
        <v>33.815277431203626</v>
      </c>
      <c r="K90" s="149">
        <f t="shared" si="6"/>
        <v>21.163468190345093</v>
      </c>
      <c r="L90" s="149">
        <f t="shared" si="10"/>
        <v>4883.2220645755833</v>
      </c>
      <c r="M90" s="149">
        <f t="shared" si="11"/>
        <v>3056.1900620301426</v>
      </c>
      <c r="N90" s="149">
        <f t="shared" si="8"/>
        <v>305619.00620301429</v>
      </c>
      <c r="O90" s="157">
        <f t="shared" si="9"/>
        <v>235619.00620301429</v>
      </c>
    </row>
    <row r="91" spans="8:15" x14ac:dyDescent="0.25">
      <c r="H91" s="158">
        <v>44920</v>
      </c>
      <c r="I91" s="149">
        <v>12.505226695118013</v>
      </c>
      <c r="J91" s="149">
        <v>33.423497144572352</v>
      </c>
      <c r="K91" s="149">
        <f t="shared" si="6"/>
        <v>20.91827044945434</v>
      </c>
      <c r="L91" s="149">
        <f t="shared" si="10"/>
        <v>4916.6455617201555</v>
      </c>
      <c r="M91" s="149">
        <f t="shared" si="11"/>
        <v>3077.1083324795968</v>
      </c>
      <c r="N91" s="149">
        <f t="shared" si="8"/>
        <v>307710.83324795967</v>
      </c>
      <c r="O91" s="157">
        <f t="shared" si="9"/>
        <v>237710.83324795967</v>
      </c>
    </row>
    <row r="92" spans="8:15" x14ac:dyDescent="0.25">
      <c r="H92" s="158">
        <v>44921</v>
      </c>
      <c r="I92" s="149">
        <v>12.360342439503967</v>
      </c>
      <c r="J92" s="149">
        <v>33.036255983586436</v>
      </c>
      <c r="K92" s="149">
        <f t="shared" si="6"/>
        <v>20.675913544082469</v>
      </c>
      <c r="L92" s="149">
        <f t="shared" si="10"/>
        <v>4949.6818177037421</v>
      </c>
      <c r="M92" s="149">
        <f t="shared" si="11"/>
        <v>3097.7842460236793</v>
      </c>
      <c r="N92" s="149">
        <f t="shared" si="8"/>
        <v>309778.42460236792</v>
      </c>
      <c r="O92" s="157">
        <f t="shared" si="9"/>
        <v>239778.42460236792</v>
      </c>
    </row>
    <row r="93" spans="8:15" x14ac:dyDescent="0.25">
      <c r="H93" s="158">
        <v>44922</v>
      </c>
      <c r="I93" s="149">
        <v>12.217136797803654</v>
      </c>
      <c r="J93" s="149">
        <v>32.653501358408349</v>
      </c>
      <c r="K93" s="149">
        <f t="shared" si="6"/>
        <v>20.436364560604694</v>
      </c>
      <c r="L93" s="149">
        <f t="shared" si="10"/>
        <v>4982.3353190621501</v>
      </c>
      <c r="M93" s="149">
        <f t="shared" si="11"/>
        <v>3118.2206105842838</v>
      </c>
      <c r="N93" s="149">
        <f t="shared" si="8"/>
        <v>311822.06105842837</v>
      </c>
      <c r="O93" s="157">
        <f t="shared" si="9"/>
        <v>241822.06105842837</v>
      </c>
    </row>
    <row r="94" spans="8:15" x14ac:dyDescent="0.25">
      <c r="H94" s="158">
        <v>44923</v>
      </c>
      <c r="I94" s="149">
        <v>12.075590321770898</v>
      </c>
      <c r="J94" s="149">
        <v>32.275181288500924</v>
      </c>
      <c r="K94" s="149">
        <f t="shared" si="6"/>
        <v>20.199590966730028</v>
      </c>
      <c r="L94" s="149">
        <f t="shared" si="10"/>
        <v>5014.6105003506509</v>
      </c>
      <c r="M94" s="149">
        <f t="shared" si="11"/>
        <v>3138.4202015510136</v>
      </c>
      <c r="N94" s="149">
        <f t="shared" si="8"/>
        <v>313842.02015510137</v>
      </c>
      <c r="O94" s="157">
        <f t="shared" si="9"/>
        <v>243842.02015510137</v>
      </c>
    </row>
    <row r="95" spans="8:15" x14ac:dyDescent="0.25">
      <c r="H95" s="158">
        <v>44924</v>
      </c>
      <c r="I95" s="149">
        <v>11.935683788484862</v>
      </c>
      <c r="J95" s="149">
        <v>31.901244395568121</v>
      </c>
      <c r="K95" s="149">
        <f t="shared" si="6"/>
        <v>19.965560607083258</v>
      </c>
      <c r="L95" s="149">
        <f t="shared" si="10"/>
        <v>5046.5117447462189</v>
      </c>
      <c r="M95" s="149">
        <f t="shared" si="11"/>
        <v>3158.3857621580969</v>
      </c>
      <c r="N95" s="149">
        <f t="shared" si="8"/>
        <v>315838.57621580968</v>
      </c>
      <c r="O95" s="157">
        <f t="shared" si="9"/>
        <v>245838.57621580968</v>
      </c>
    </row>
    <row r="96" spans="8:15" x14ac:dyDescent="0.25">
      <c r="H96" s="158">
        <v>44925</v>
      </c>
      <c r="I96" s="149">
        <v>11.797398197739485</v>
      </c>
      <c r="J96" s="149">
        <v>31.531639896577467</v>
      </c>
      <c r="K96" s="149">
        <f t="shared" si="6"/>
        <v>19.734241698837984</v>
      </c>
      <c r="L96" s="149">
        <f t="shared" si="10"/>
        <v>5078.0433846427968</v>
      </c>
      <c r="M96" s="149">
        <f t="shared" si="11"/>
        <v>3178.120003856935</v>
      </c>
      <c r="N96" s="149">
        <f t="shared" si="8"/>
        <v>317812.00038569351</v>
      </c>
      <c r="O96" s="157">
        <f t="shared" si="9"/>
        <v>247812.00038569351</v>
      </c>
    </row>
    <row r="97" spans="8:15" x14ac:dyDescent="0.25">
      <c r="H97" s="158">
        <v>44926</v>
      </c>
      <c r="I97" s="149">
        <v>11.660714769463109</v>
      </c>
      <c r="J97" s="149">
        <v>31.16631759686344</v>
      </c>
      <c r="K97" s="149">
        <f t="shared" si="6"/>
        <v>19.505602827400331</v>
      </c>
      <c r="L97" s="149">
        <f t="shared" si="10"/>
        <v>5109.2097022396601</v>
      </c>
      <c r="M97" s="149">
        <f t="shared" si="11"/>
        <v>3197.6256066843353</v>
      </c>
      <c r="N97" s="149">
        <f t="shared" si="8"/>
        <v>319762.56066843355</v>
      </c>
      <c r="O97" s="157">
        <f t="shared" si="9"/>
        <v>249762.56066843355</v>
      </c>
    </row>
    <row r="98" spans="8:15" x14ac:dyDescent="0.25">
      <c r="H98" s="158">
        <v>44927</v>
      </c>
      <c r="I98" s="149">
        <v>11.525614941168042</v>
      </c>
      <c r="J98" s="149">
        <v>30.805227883310678</v>
      </c>
      <c r="K98" s="149">
        <f t="shared" si="6"/>
        <v>19.279612942142634</v>
      </c>
      <c r="L98" s="149">
        <f t="shared" si="10"/>
        <v>5140.0149301229712</v>
      </c>
      <c r="M98" s="149">
        <f t="shared" si="11"/>
        <v>3216.9052196264779</v>
      </c>
      <c r="N98" s="149">
        <f t="shared" si="8"/>
        <v>321690.52196264779</v>
      </c>
      <c r="O98" s="157">
        <f t="shared" si="9"/>
        <v>251690.52196264779</v>
      </c>
    </row>
    <row r="99" spans="8:15" x14ac:dyDescent="0.25">
      <c r="H99" s="158">
        <v>44928</v>
      </c>
      <c r="I99" s="149">
        <v>11.39208036542963</v>
      </c>
      <c r="J99" s="149">
        <v>30.448321717616228</v>
      </c>
      <c r="K99" s="149">
        <f t="shared" si="6"/>
        <v>19.056241352186596</v>
      </c>
      <c r="L99" s="149">
        <f t="shared" si="10"/>
        <v>5170.4632518405879</v>
      </c>
      <c r="M99" s="149">
        <f t="shared" si="11"/>
        <v>3235.9614609786645</v>
      </c>
      <c r="N99" s="149">
        <f t="shared" si="8"/>
        <v>323596.14609786647</v>
      </c>
      <c r="O99" s="157">
        <f t="shared" si="9"/>
        <v>253596.14609786647</v>
      </c>
    </row>
    <row r="100" spans="8:15" x14ac:dyDescent="0.25">
      <c r="H100" s="158">
        <v>44929</v>
      </c>
      <c r="I100" s="149">
        <v>11.260092907394581</v>
      </c>
      <c r="J100" s="149">
        <v>30.095550629629795</v>
      </c>
      <c r="K100" s="149">
        <f t="shared" si="6"/>
        <v>18.835457722235212</v>
      </c>
      <c r="L100" s="149">
        <f t="shared" si="10"/>
        <v>5200.5588024702174</v>
      </c>
      <c r="M100" s="149">
        <f t="shared" si="11"/>
        <v>3254.7969187008998</v>
      </c>
      <c r="N100" s="149">
        <f t="shared" si="8"/>
        <v>325479.69187008997</v>
      </c>
      <c r="O100" s="157">
        <f t="shared" si="9"/>
        <v>255479.69187008997</v>
      </c>
    </row>
    <row r="101" spans="8:15" x14ac:dyDescent="0.25">
      <c r="H101" s="158">
        <v>44930</v>
      </c>
      <c r="I101" s="149">
        <v>11.129634642318125</v>
      </c>
      <c r="J101" s="149">
        <v>29.746866710771211</v>
      </c>
      <c r="K101" s="149">
        <f t="shared" si="6"/>
        <v>18.617232068453085</v>
      </c>
      <c r="L101" s="149">
        <f t="shared" si="10"/>
        <v>5230.3056691809888</v>
      </c>
      <c r="M101" s="149">
        <f t="shared" si="11"/>
        <v>3273.414150769353</v>
      </c>
      <c r="N101" s="149">
        <f t="shared" si="8"/>
        <v>327341.41507693531</v>
      </c>
      <c r="O101" s="157">
        <f t="shared" si="9"/>
        <v>257341.41507693531</v>
      </c>
    </row>
    <row r="102" spans="8:15" x14ac:dyDescent="0.25">
      <c r="H102" s="158">
        <v>44931</v>
      </c>
      <c r="I102" s="149">
        <v>11.000687853129728</v>
      </c>
      <c r="J102" s="149">
        <v>29.402222607524141</v>
      </c>
      <c r="K102" s="149">
        <f t="shared" si="6"/>
        <v>18.401534754394412</v>
      </c>
      <c r="L102" s="149">
        <f t="shared" si="10"/>
        <v>5259.7078917885128</v>
      </c>
      <c r="M102" s="149">
        <f t="shared" si="11"/>
        <v>3291.8156855237476</v>
      </c>
      <c r="N102" s="149">
        <f t="shared" si="8"/>
        <v>329181.56855237478</v>
      </c>
      <c r="O102" s="157">
        <f t="shared" si="9"/>
        <v>259181.56855237478</v>
      </c>
    </row>
    <row r="103" spans="8:15" x14ac:dyDescent="0.25">
      <c r="H103" s="158">
        <v>44932</v>
      </c>
      <c r="I103" s="149">
        <v>10.873235028026972</v>
      </c>
      <c r="J103" s="149">
        <v>29.061571515005149</v>
      </c>
      <c r="K103" s="149">
        <f t="shared" si="6"/>
        <v>18.188336486978177</v>
      </c>
      <c r="L103" s="149">
        <f t="shared" si="10"/>
        <v>5288.769463303518</v>
      </c>
      <c r="M103" s="149">
        <f t="shared" si="11"/>
        <v>3310.0040220107257</v>
      </c>
      <c r="N103" s="149">
        <f t="shared" si="8"/>
        <v>331000.40220107255</v>
      </c>
      <c r="O103" s="157">
        <f t="shared" si="9"/>
        <v>261000.40220107255</v>
      </c>
    </row>
    <row r="104" spans="8:15" x14ac:dyDescent="0.25">
      <c r="H104" s="158">
        <v>44933</v>
      </c>
      <c r="I104" s="149">
        <v>10.747258858097378</v>
      </c>
      <c r="J104" s="149">
        <v>28.724867170607329</v>
      </c>
      <c r="K104" s="149">
        <f t="shared" si="6"/>
        <v>17.97760831250995</v>
      </c>
      <c r="L104" s="149">
        <f t="shared" si="10"/>
        <v>5317.4943304741255</v>
      </c>
      <c r="M104" s="149">
        <f t="shared" si="11"/>
        <v>3327.9816303232355</v>
      </c>
      <c r="N104" s="149">
        <f t="shared" si="8"/>
        <v>332798.16303232353</v>
      </c>
      <c r="O104" s="157">
        <f t="shared" si="9"/>
        <v>262798.16303232353</v>
      </c>
    </row>
    <row r="105" spans="8:15" x14ac:dyDescent="0.25">
      <c r="H105" s="158">
        <v>44934</v>
      </c>
      <c r="I105" s="149">
        <v>10.622742234967724</v>
      </c>
      <c r="J105" s="149">
        <v>28.392063847717502</v>
      </c>
      <c r="K105" s="149">
        <f t="shared" si="6"/>
        <v>17.769321612749778</v>
      </c>
      <c r="L105" s="149">
        <f t="shared" si="10"/>
        <v>5345.886394321843</v>
      </c>
      <c r="M105" s="149">
        <f t="shared" si="11"/>
        <v>3345.7509519359855</v>
      </c>
      <c r="N105" s="149">
        <f t="shared" si="8"/>
        <v>334575.09519359854</v>
      </c>
      <c r="O105" s="157">
        <f t="shared" si="9"/>
        <v>264575.09519359854</v>
      </c>
    </row>
    <row r="106" spans="8:15" x14ac:dyDescent="0.25">
      <c r="H106" s="158">
        <v>44935</v>
      </c>
      <c r="I106" s="149">
        <v>10.499668248480619</v>
      </c>
      <c r="J106" s="149">
        <v>28.063116349506309</v>
      </c>
      <c r="K106" s="149">
        <f t="shared" si="6"/>
        <v>17.563448101025692</v>
      </c>
      <c r="L106" s="149">
        <f t="shared" si="10"/>
        <v>5373.9495106713493</v>
      </c>
      <c r="M106" s="149">
        <f t="shared" si="11"/>
        <v>3363.3144000370112</v>
      </c>
      <c r="N106" s="149">
        <f t="shared" si="8"/>
        <v>336331.44000370114</v>
      </c>
      <c r="O106" s="157">
        <f t="shared" si="9"/>
        <v>266331.44000370114</v>
      </c>
    </row>
    <row r="107" spans="8:15" x14ac:dyDescent="0.25">
      <c r="H107" s="158">
        <v>44936</v>
      </c>
      <c r="I107" s="149">
        <v>10.378020184397988</v>
      </c>
      <c r="J107" s="149">
        <v>27.737980002790106</v>
      </c>
      <c r="K107" s="149">
        <f t="shared" si="6"/>
        <v>17.35995981839212</v>
      </c>
      <c r="L107" s="149">
        <f t="shared" si="10"/>
        <v>5401.6874906741396</v>
      </c>
      <c r="M107" s="149">
        <f t="shared" si="11"/>
        <v>3380.6743598554035</v>
      </c>
      <c r="N107" s="149">
        <f t="shared" si="8"/>
        <v>338067.43598554033</v>
      </c>
      <c r="O107" s="157">
        <f t="shared" si="9"/>
        <v>268067.43598554033</v>
      </c>
    </row>
    <row r="108" spans="8:15" x14ac:dyDescent="0.25">
      <c r="H108" s="158">
        <v>44937</v>
      </c>
      <c r="I108" s="149">
        <v>10.257781522131189</v>
      </c>
      <c r="J108" s="149">
        <v>27.416610651964152</v>
      </c>
      <c r="K108" s="149">
        <f t="shared" si="6"/>
        <v>17.158829129832963</v>
      </c>
      <c r="L108" s="149">
        <f t="shared" si="10"/>
        <v>5429.1041013261038</v>
      </c>
      <c r="M108" s="149">
        <f t="shared" si="11"/>
        <v>3397.8331889852366</v>
      </c>
      <c r="N108" s="149">
        <f t="shared" si="8"/>
        <v>339783.31889852363</v>
      </c>
      <c r="O108" s="157">
        <f t="shared" si="9"/>
        <v>269783.31889852363</v>
      </c>
    </row>
    <row r="109" spans="8:15" x14ac:dyDescent="0.25">
      <c r="H109" s="158">
        <v>44938</v>
      </c>
      <c r="I109" s="149">
        <v>10.1389359324974</v>
      </c>
      <c r="J109" s="149">
        <v>27.098964653005911</v>
      </c>
      <c r="K109" s="149">
        <f t="shared" si="6"/>
        <v>16.960028720508511</v>
      </c>
      <c r="L109" s="149">
        <f t="shared" si="10"/>
        <v>5456.2030659791099</v>
      </c>
      <c r="M109" s="149">
        <f t="shared" si="11"/>
        <v>3414.7932177057451</v>
      </c>
      <c r="N109" s="149">
        <f t="shared" si="8"/>
        <v>341479.32177057449</v>
      </c>
      <c r="O109" s="157">
        <f t="shared" si="9"/>
        <v>271479.32177057449</v>
      </c>
    </row>
    <row r="110" spans="8:15" x14ac:dyDescent="0.25">
      <c r="H110" s="158">
        <v>44939</v>
      </c>
      <c r="I110" s="149">
        <v>10.021467275502015</v>
      </c>
      <c r="J110" s="149">
        <v>26.784998867547998</v>
      </c>
      <c r="K110" s="149">
        <f t="shared" si="6"/>
        <v>16.763531592045982</v>
      </c>
      <c r="L110" s="149">
        <f t="shared" si="10"/>
        <v>5482.9880648466578</v>
      </c>
      <c r="M110" s="149">
        <f t="shared" si="11"/>
        <v>3431.5567492977912</v>
      </c>
      <c r="N110" s="149">
        <f t="shared" si="8"/>
        <v>343155.67492977914</v>
      </c>
      <c r="O110" s="157">
        <f t="shared" si="9"/>
        <v>273155.67492977914</v>
      </c>
    </row>
    <row r="111" spans="8:15" x14ac:dyDescent="0.25">
      <c r="H111" s="158">
        <v>44940</v>
      </c>
      <c r="I111" s="149">
        <v>9.9053595981467151</v>
      </c>
      <c r="J111" s="149">
        <v>26.474670657019608</v>
      </c>
      <c r="K111" s="149">
        <f t="shared" si="6"/>
        <v>16.569311058872891</v>
      </c>
      <c r="L111" s="149">
        <f t="shared" si="10"/>
        <v>5509.4627355036773</v>
      </c>
      <c r="M111" s="149">
        <f t="shared" si="11"/>
        <v>3448.1260603566639</v>
      </c>
      <c r="N111" s="149">
        <f t="shared" si="8"/>
        <v>344812.60603566637</v>
      </c>
      <c r="O111" s="157">
        <f t="shared" si="9"/>
        <v>274812.60603566637</v>
      </c>
    </row>
    <row r="112" spans="8:15" x14ac:dyDescent="0.25">
      <c r="H112" s="158">
        <v>44941</v>
      </c>
      <c r="I112" s="149">
        <v>9.7905971322629757</v>
      </c>
      <c r="J112" s="149">
        <v>26.16793787685604</v>
      </c>
      <c r="K112" s="149">
        <f t="shared" si="6"/>
        <v>16.377340744593063</v>
      </c>
      <c r="L112" s="149">
        <f t="shared" si="10"/>
        <v>5535.6306733805332</v>
      </c>
      <c r="M112" s="149">
        <f t="shared" si="11"/>
        <v>3464.5034011012567</v>
      </c>
      <c r="N112" s="149">
        <f t="shared" si="8"/>
        <v>346450.34011012566</v>
      </c>
      <c r="O112" s="157">
        <f t="shared" si="9"/>
        <v>276450.34011012566</v>
      </c>
    </row>
    <row r="113" spans="8:15" x14ac:dyDescent="0.25">
      <c r="H113" s="158">
        <v>44942</v>
      </c>
      <c r="I113" s="149">
        <v>9.6771642923706196</v>
      </c>
      <c r="J113" s="149">
        <v>25.864758870775084</v>
      </c>
      <c r="K113" s="149">
        <f t="shared" si="6"/>
        <v>16.187594578404465</v>
      </c>
      <c r="L113" s="149">
        <f t="shared" si="10"/>
        <v>5561.4954322513086</v>
      </c>
      <c r="M113" s="149">
        <f t="shared" si="11"/>
        <v>3480.6909956796612</v>
      </c>
      <c r="N113" s="149">
        <f t="shared" si="8"/>
        <v>348069.09956796613</v>
      </c>
      <c r="O113" s="157">
        <f t="shared" si="9"/>
        <v>278069.09956796613</v>
      </c>
    </row>
    <row r="114" spans="8:15" x14ac:dyDescent="0.25">
      <c r="H114" s="158">
        <v>44943</v>
      </c>
      <c r="I114" s="149">
        <v>9.565045673561233</v>
      </c>
      <c r="J114" s="149">
        <v>25.565092465119921</v>
      </c>
      <c r="K114" s="149">
        <f t="shared" si="6"/>
        <v>16.000046791558688</v>
      </c>
      <c r="L114" s="149">
        <f t="shared" si="10"/>
        <v>5587.0605247164285</v>
      </c>
      <c r="M114" s="149">
        <f t="shared" si="11"/>
        <v>3496.69104247122</v>
      </c>
      <c r="N114" s="149">
        <f t="shared" si="8"/>
        <v>349669.10424712201</v>
      </c>
      <c r="O114" s="157">
        <f t="shared" si="9"/>
        <v>279669.10424712201</v>
      </c>
    </row>
    <row r="115" spans="8:15" x14ac:dyDescent="0.25">
      <c r="H115" s="158">
        <v>44944</v>
      </c>
      <c r="I115" s="149">
        <v>9.4542260494060546</v>
      </c>
      <c r="J115" s="149">
        <v>25.268897963267417</v>
      </c>
      <c r="K115" s="149">
        <f t="shared" si="6"/>
        <v>15.814671913861362</v>
      </c>
      <c r="L115" s="149">
        <f t="shared" si="10"/>
        <v>5612.3294226796961</v>
      </c>
      <c r="M115" s="149">
        <f t="shared" si="11"/>
        <v>3512.5057143850813</v>
      </c>
      <c r="N115" s="149">
        <f t="shared" si="8"/>
        <v>351250.57143850811</v>
      </c>
      <c r="O115" s="157">
        <f t="shared" si="9"/>
        <v>281250.57143850811</v>
      </c>
    </row>
    <row r="116" spans="8:15" x14ac:dyDescent="0.25">
      <c r="H116" s="158">
        <v>44945</v>
      </c>
      <c r="I116" s="149">
        <v>9.3446903698881556</v>
      </c>
      <c r="J116" s="149">
        <v>24.976135140101285</v>
      </c>
      <c r="K116" s="149">
        <f t="shared" si="6"/>
        <v>15.631444770213129</v>
      </c>
      <c r="L116" s="149">
        <f t="shared" si="10"/>
        <v>5637.3055578197973</v>
      </c>
      <c r="M116" s="149">
        <f t="shared" si="11"/>
        <v>3528.1371591552943</v>
      </c>
      <c r="N116" s="149">
        <f t="shared" si="8"/>
        <v>352813.71591552941</v>
      </c>
      <c r="O116" s="157">
        <f t="shared" si="9"/>
        <v>282813.71591552941</v>
      </c>
    </row>
    <row r="117" spans="8:15" x14ac:dyDescent="0.25">
      <c r="H117" s="158">
        <v>44946</v>
      </c>
      <c r="I117" s="149">
        <v>9.2364237593585319</v>
      </c>
      <c r="J117" s="149">
        <v>24.686764236549241</v>
      </c>
      <c r="K117" s="149">
        <f t="shared" si="6"/>
        <v>15.450340477190709</v>
      </c>
      <c r="L117" s="149">
        <f t="shared" si="10"/>
        <v>5661.9923220563469</v>
      </c>
      <c r="M117" s="149">
        <f t="shared" si="11"/>
        <v>3543.5874996324851</v>
      </c>
      <c r="N117" s="149">
        <f t="shared" si="8"/>
        <v>354358.7499632485</v>
      </c>
      <c r="O117" s="157">
        <f t="shared" si="9"/>
        <v>284358.7499632485</v>
      </c>
    </row>
    <row r="118" spans="8:15" x14ac:dyDescent="0.25">
      <c r="H118" s="158">
        <v>44947</v>
      </c>
      <c r="I118" s="149">
        <v>9.1294115145159065</v>
      </c>
      <c r="J118" s="149">
        <v>24.400745954183499</v>
      </c>
      <c r="K118" s="149">
        <f t="shared" si="6"/>
        <v>15.271334439667593</v>
      </c>
      <c r="L118" s="149">
        <f t="shared" si="10"/>
        <v>5686.3930680105304</v>
      </c>
      <c r="M118" s="149">
        <f t="shared" si="11"/>
        <v>3558.8588340721526</v>
      </c>
      <c r="N118" s="149">
        <f t="shared" si="8"/>
        <v>355885.88340721524</v>
      </c>
      <c r="O118" s="157">
        <f t="shared" si="9"/>
        <v>285885.88340721524</v>
      </c>
    </row>
    <row r="119" spans="8:15" x14ac:dyDescent="0.25">
      <c r="H119" s="158">
        <v>44948</v>
      </c>
      <c r="I119" s="149">
        <v>9.0236391024099092</v>
      </c>
      <c r="J119" s="149">
        <v>24.118041449883755</v>
      </c>
      <c r="K119" s="149">
        <f t="shared" si="6"/>
        <v>15.094402347473846</v>
      </c>
      <c r="L119" s="149">
        <f t="shared" si="10"/>
        <v>5710.5111094604144</v>
      </c>
      <c r="M119" s="149">
        <f t="shared" si="11"/>
        <v>3573.9532364196266</v>
      </c>
      <c r="N119" s="149">
        <f t="shared" si="8"/>
        <v>357395.32364196266</v>
      </c>
      <c r="O119" s="157">
        <f t="shared" si="9"/>
        <v>287395.32364196266</v>
      </c>
    </row>
    <row r="120" spans="8:15" x14ac:dyDescent="0.25">
      <c r="H120" s="158">
        <v>44949</v>
      </c>
      <c r="I120" s="149">
        <v>8.9190921584674321</v>
      </c>
      <c r="J120" s="149">
        <v>23.838612330562054</v>
      </c>
      <c r="K120" s="149">
        <f t="shared" si="6"/>
        <v>14.919520172094622</v>
      </c>
      <c r="L120" s="149">
        <f t="shared" si="10"/>
        <v>5734.3497217909762</v>
      </c>
      <c r="M120" s="149">
        <f t="shared" si="11"/>
        <v>3588.8727565917211</v>
      </c>
      <c r="N120" s="149">
        <f t="shared" si="8"/>
        <v>358887.2756591721</v>
      </c>
      <c r="O120" s="157">
        <f t="shared" si="9"/>
        <v>288887.2756591721</v>
      </c>
    </row>
    <row r="121" spans="8:15" x14ac:dyDescent="0.25">
      <c r="H121" s="158">
        <v>44950</v>
      </c>
      <c r="I121" s="149">
        <v>8.8157564845418186</v>
      </c>
      <c r="J121" s="149">
        <v>23.562420647948755</v>
      </c>
      <c r="K121" s="149">
        <f t="shared" si="6"/>
        <v>14.746664163406937</v>
      </c>
      <c r="L121" s="149">
        <f t="shared" si="10"/>
        <v>5757.912142438925</v>
      </c>
      <c r="M121" s="149">
        <f t="shared" si="11"/>
        <v>3603.619420755128</v>
      </c>
      <c r="N121" s="149">
        <f t="shared" si="8"/>
        <v>360361.94207551278</v>
      </c>
      <c r="O121" s="157">
        <f t="shared" si="9"/>
        <v>290361.94207551278</v>
      </c>
    </row>
    <row r="122" spans="8:15" x14ac:dyDescent="0.25">
      <c r="H122" s="158">
        <v>44951</v>
      </c>
      <c r="I122" s="149">
        <v>8.7136180469846511</v>
      </c>
      <c r="J122" s="149">
        <v>23.289428893438956</v>
      </c>
      <c r="K122" s="149">
        <f t="shared" si="6"/>
        <v>14.575810846454305</v>
      </c>
      <c r="L122" s="149">
        <f t="shared" si="10"/>
        <v>5781.2015713323635</v>
      </c>
      <c r="M122" s="149">
        <f t="shared" si="11"/>
        <v>3618.1952316015822</v>
      </c>
      <c r="N122" s="149">
        <f t="shared" si="8"/>
        <v>361819.52316015825</v>
      </c>
      <c r="O122" s="157">
        <f t="shared" si="9"/>
        <v>291819.52316015825</v>
      </c>
    </row>
    <row r="123" spans="8:15" x14ac:dyDescent="0.25">
      <c r="H123" s="158">
        <v>44952</v>
      </c>
      <c r="I123" s="149">
        <v>8.6126629747399122</v>
      </c>
      <c r="J123" s="149">
        <v>23.019599992998518</v>
      </c>
      <c r="K123" s="149">
        <f t="shared" si="6"/>
        <v>14.406937018258606</v>
      </c>
      <c r="L123" s="149">
        <f t="shared" si="10"/>
        <v>5804.2211713253619</v>
      </c>
      <c r="M123" s="149">
        <f t="shared" si="11"/>
        <v>3632.602168619841</v>
      </c>
      <c r="N123" s="149">
        <f t="shared" si="8"/>
        <v>363260.21686198411</v>
      </c>
      <c r="O123" s="157">
        <f t="shared" si="9"/>
        <v>293260.21686198411</v>
      </c>
    </row>
    <row r="124" spans="8:15" x14ac:dyDescent="0.25">
      <c r="H124" s="158">
        <v>44953</v>
      </c>
      <c r="I124" s="149">
        <v>8.5128775574601896</v>
      </c>
      <c r="J124" s="149">
        <v>22.752897302129213</v>
      </c>
      <c r="K124" s="149">
        <f t="shared" si="6"/>
        <v>14.240019744669024</v>
      </c>
      <c r="L124" s="149">
        <f t="shared" si="10"/>
        <v>5826.9740686274909</v>
      </c>
      <c r="M124" s="149">
        <f t="shared" si="11"/>
        <v>3646.8421883645101</v>
      </c>
      <c r="N124" s="149">
        <f t="shared" si="8"/>
        <v>364684.21883645101</v>
      </c>
      <c r="O124" s="157">
        <f t="shared" si="9"/>
        <v>294684.21883645101</v>
      </c>
    </row>
    <row r="125" spans="8:15" x14ac:dyDescent="0.25">
      <c r="H125" s="158">
        <v>44954</v>
      </c>
      <c r="I125" s="149">
        <v>8.4142482436447441</v>
      </c>
      <c r="J125" s="149">
        <v>22.489284600892155</v>
      </c>
      <c r="K125" s="149">
        <f t="shared" si="6"/>
        <v>14.075036357247411</v>
      </c>
      <c r="L125" s="149">
        <f t="shared" si="10"/>
        <v>5849.4633532283833</v>
      </c>
      <c r="M125" s="149">
        <f t="shared" si="11"/>
        <v>3660.9172247217575</v>
      </c>
      <c r="N125" s="149">
        <f t="shared" si="8"/>
        <v>366091.72247217572</v>
      </c>
      <c r="O125" s="157">
        <f t="shared" si="9"/>
        <v>296091.72247217572</v>
      </c>
    </row>
    <row r="126" spans="8:15" x14ac:dyDescent="0.25">
      <c r="H126" s="158">
        <v>44955</v>
      </c>
      <c r="I126" s="149">
        <v>8.3167616387990915</v>
      </c>
      <c r="J126" s="149">
        <v>22.22872608898891</v>
      </c>
      <c r="K126" s="149">
        <f t="shared" si="6"/>
        <v>13.911964450189819</v>
      </c>
      <c r="L126" s="149">
        <f t="shared" si="10"/>
        <v>5871.6920793173722</v>
      </c>
      <c r="M126" s="149">
        <f t="shared" si="11"/>
        <v>3674.8291891719473</v>
      </c>
      <c r="N126" s="149">
        <f t="shared" si="8"/>
        <v>367482.91891719471</v>
      </c>
      <c r="O126" s="157">
        <f t="shared" si="9"/>
        <v>297482.91891719471</v>
      </c>
    </row>
    <row r="127" spans="8:15" x14ac:dyDescent="0.25">
      <c r="H127" s="158">
        <v>44956</v>
      </c>
      <c r="I127" s="149">
        <v>8.2204045036159865</v>
      </c>
      <c r="J127" s="149">
        <v>21.971186380899574</v>
      </c>
      <c r="K127" s="149">
        <f t="shared" si="6"/>
        <v>13.750781877283588</v>
      </c>
      <c r="L127" s="149">
        <f t="shared" si="10"/>
        <v>5893.663265698272</v>
      </c>
      <c r="M127" s="149">
        <f t="shared" si="11"/>
        <v>3688.5799710492311</v>
      </c>
      <c r="N127" s="149">
        <f t="shared" si="8"/>
        <v>368857.99710492312</v>
      </c>
      <c r="O127" s="157">
        <f t="shared" si="9"/>
        <v>298857.99710492312</v>
      </c>
    </row>
    <row r="128" spans="8:15" x14ac:dyDescent="0.25">
      <c r="H128" s="158">
        <v>44957</v>
      </c>
      <c r="I128" s="149">
        <v>8.1251637521774125</v>
      </c>
      <c r="J128" s="149">
        <v>21.716630501077194</v>
      </c>
      <c r="K128" s="149">
        <f t="shared" si="6"/>
        <v>13.591466748899782</v>
      </c>
      <c r="L128" s="149">
        <f t="shared" si="10"/>
        <v>5915.3798961993489</v>
      </c>
      <c r="M128" s="149">
        <f t="shared" si="11"/>
        <v>3702.1714377981307</v>
      </c>
      <c r="N128" s="149">
        <f t="shared" si="8"/>
        <v>370217.14377981308</v>
      </c>
      <c r="O128" s="157">
        <f t="shared" si="9"/>
        <v>300217.14377981308</v>
      </c>
    </row>
    <row r="129" spans="8:15" x14ac:dyDescent="0.25">
      <c r="H129" s="158">
        <v>44958</v>
      </c>
      <c r="I129" s="149">
        <v>8.0310264501774427</v>
      </c>
      <c r="J129" s="149">
        <v>21.465023879197862</v>
      </c>
      <c r="K129" s="149">
        <f t="shared" si="6"/>
        <v>13.433997429020419</v>
      </c>
      <c r="L129" s="149">
        <f t="shared" si="10"/>
        <v>5936.8449200785471</v>
      </c>
      <c r="M129" s="149">
        <f t="shared" si="11"/>
        <v>3715.6054352271512</v>
      </c>
      <c r="N129" s="149">
        <f t="shared" si="8"/>
        <v>371560.5435227151</v>
      </c>
      <c r="O129" s="157">
        <f t="shared" si="9"/>
        <v>301560.5435227151</v>
      </c>
    </row>
    <row r="130" spans="8:15" x14ac:dyDescent="0.25">
      <c r="H130" s="158">
        <v>44959</v>
      </c>
      <c r="I130" s="149">
        <v>7.9379798131656614</v>
      </c>
      <c r="J130" s="149">
        <v>21.216332345465865</v>
      </c>
      <c r="K130" s="149">
        <f t="shared" si="6"/>
        <v>13.278352532300204</v>
      </c>
      <c r="L130" s="149">
        <f t="shared" si="10"/>
        <v>5958.0612524240132</v>
      </c>
      <c r="M130" s="149">
        <f t="shared" si="11"/>
        <v>3728.8837877594515</v>
      </c>
      <c r="N130" s="149">
        <f t="shared" si="8"/>
        <v>372888.37877594517</v>
      </c>
      <c r="O130" s="157">
        <f t="shared" si="9"/>
        <v>302888.37877594517</v>
      </c>
    </row>
    <row r="131" spans="8:15" x14ac:dyDescent="0.25">
      <c r="H131" s="158">
        <v>44960</v>
      </c>
      <c r="I131" s="149">
        <v>7.8460112048109778</v>
      </c>
      <c r="J131" s="149">
        <v>20.970522125973154</v>
      </c>
      <c r="K131" s="149">
        <f t="shared" si="6"/>
        <v>13.124510921162177</v>
      </c>
      <c r="L131" s="149">
        <f t="shared" si="10"/>
        <v>5979.031774549986</v>
      </c>
      <c r="M131" s="149">
        <f t="shared" si="11"/>
        <v>3742.0082986806137</v>
      </c>
      <c r="N131" s="149">
        <f t="shared" si="8"/>
        <v>374200.82986806135</v>
      </c>
      <c r="O131" s="157">
        <f t="shared" si="9"/>
        <v>304200.82986806135</v>
      </c>
    </row>
    <row r="132" spans="8:15" x14ac:dyDescent="0.25">
      <c r="H132" s="158">
        <v>44961</v>
      </c>
      <c r="I132" s="149">
        <v>7.7551081351855151</v>
      </c>
      <c r="J132" s="149">
        <v>20.727559838112704</v>
      </c>
      <c r="K132" s="149">
        <f t="shared" si="6"/>
        <v>12.972451702927188</v>
      </c>
      <c r="L132" s="149">
        <f t="shared" si="10"/>
        <v>5999.759334388099</v>
      </c>
      <c r="M132" s="149">
        <f t="shared" si="11"/>
        <v>3754.9807503835409</v>
      </c>
      <c r="N132" s="149">
        <f t="shared" si="8"/>
        <v>375498.07503835409</v>
      </c>
      <c r="O132" s="157">
        <f t="shared" si="9"/>
        <v>305498.07503835409</v>
      </c>
    </row>
    <row r="133" spans="8:15" x14ac:dyDescent="0.25">
      <c r="H133" s="158">
        <v>44962</v>
      </c>
      <c r="I133" s="149">
        <v>7.6652582590684037</v>
      </c>
      <c r="J133" s="149">
        <v>20.487412486044871</v>
      </c>
      <c r="K133" s="149">
        <f t="shared" si="6"/>
        <v>12.822154226976467</v>
      </c>
      <c r="L133" s="149">
        <f t="shared" si="10"/>
        <v>6020.2467468741443</v>
      </c>
      <c r="M133" s="149">
        <f t="shared" si="11"/>
        <v>3767.8029046105175</v>
      </c>
      <c r="N133" s="149">
        <f t="shared" si="8"/>
        <v>376780.29046105174</v>
      </c>
      <c r="O133" s="157">
        <f t="shared" si="9"/>
        <v>306780.29046105174</v>
      </c>
    </row>
    <row r="134" spans="8:15" x14ac:dyDescent="0.25">
      <c r="H134" s="158">
        <v>44963</v>
      </c>
      <c r="I134" s="149">
        <v>7.5764493742692087</v>
      </c>
      <c r="J134" s="149">
        <v>20.2500474562164</v>
      </c>
      <c r="K134" s="149">
        <f t="shared" ref="K134:K197" si="12">J134-I134</f>
        <v>12.673598081947191</v>
      </c>
      <c r="L134" s="149">
        <f t="shared" si="10"/>
        <v>6040.4967943303609</v>
      </c>
      <c r="M134" s="149">
        <f t="shared" si="11"/>
        <v>3780.4765026924647</v>
      </c>
      <c r="N134" s="149">
        <f t="shared" si="8"/>
        <v>378047.65026924649</v>
      </c>
      <c r="O134" s="157">
        <f t="shared" si="9"/>
        <v>308047.65026924649</v>
      </c>
    </row>
    <row r="135" spans="8:15" x14ac:dyDescent="0.25">
      <c r="H135" s="158">
        <v>44964</v>
      </c>
      <c r="I135" s="149">
        <v>7.4886694199708161</v>
      </c>
      <c r="J135" s="149">
        <v>20.015432512931255</v>
      </c>
      <c r="K135" s="149">
        <f t="shared" si="12"/>
        <v>12.52676309296044</v>
      </c>
      <c r="L135" s="149">
        <f t="shared" si="10"/>
        <v>6060.5122268432924</v>
      </c>
      <c r="M135" s="149">
        <f t="shared" si="11"/>
        <v>3793.0032657854254</v>
      </c>
      <c r="N135" s="149">
        <f t="shared" ref="N135:N198" si="13">M135*100</f>
        <v>379300.32657854253</v>
      </c>
      <c r="O135" s="157">
        <f t="shared" ref="O135:O198" si="14">N135-$P$6</f>
        <v>309300.32657854253</v>
      </c>
    </row>
    <row r="136" spans="8:15" x14ac:dyDescent="0.25">
      <c r="H136" s="158">
        <v>44965</v>
      </c>
      <c r="I136" s="149">
        <v>7.4019064750914785</v>
      </c>
      <c r="J136" s="149">
        <v>19.783535793972828</v>
      </c>
      <c r="K136" s="149">
        <f t="shared" si="12"/>
        <v>12.381629318881348</v>
      </c>
      <c r="L136" s="149">
        <f t="shared" ref="L136:L199" si="15">J136+L135</f>
        <v>6080.2957626372654</v>
      </c>
      <c r="M136" s="149">
        <f t="shared" ref="M136:M199" si="16">K136+M135</f>
        <v>3805.3848951043069</v>
      </c>
      <c r="N136" s="149">
        <f t="shared" si="13"/>
        <v>380538.48951043066</v>
      </c>
      <c r="O136" s="157">
        <f t="shared" si="14"/>
        <v>310538.48951043066</v>
      </c>
    </row>
    <row r="137" spans="8:15" x14ac:dyDescent="0.25">
      <c r="H137" s="158">
        <v>44966</v>
      </c>
      <c r="I137" s="149">
        <v>7.3161487566658661</v>
      </c>
      <c r="J137" s="149">
        <v>19.554325806276839</v>
      </c>
      <c r="K137" s="149">
        <f t="shared" si="12"/>
        <v>12.238177049610973</v>
      </c>
      <c r="L137" s="149">
        <f t="shared" si="15"/>
        <v>6099.8500884435425</v>
      </c>
      <c r="M137" s="149">
        <f t="shared" si="16"/>
        <v>3817.6230721539177</v>
      </c>
      <c r="N137" s="149">
        <f t="shared" si="13"/>
        <v>381762.30721539177</v>
      </c>
      <c r="O137" s="157">
        <f t="shared" si="14"/>
        <v>311762.30721539177</v>
      </c>
    </row>
    <row r="138" spans="8:15" x14ac:dyDescent="0.25">
      <c r="H138" s="158">
        <v>44967</v>
      </c>
      <c r="I138" s="149">
        <v>7.2313846182448502</v>
      </c>
      <c r="J138" s="149">
        <v>19.327771421654365</v>
      </c>
      <c r="K138" s="149">
        <f t="shared" si="12"/>
        <v>12.096386803409516</v>
      </c>
      <c r="L138" s="149">
        <f t="shared" si="15"/>
        <v>6119.1778598651972</v>
      </c>
      <c r="M138" s="149">
        <f t="shared" si="16"/>
        <v>3829.7194589573273</v>
      </c>
      <c r="N138" s="149">
        <f t="shared" si="13"/>
        <v>382971.94589573273</v>
      </c>
      <c r="O138" s="157">
        <f t="shared" si="14"/>
        <v>312971.94589573273</v>
      </c>
    </row>
    <row r="139" spans="8:15" x14ac:dyDescent="0.25">
      <c r="H139" s="158">
        <v>44968</v>
      </c>
      <c r="I139" s="149">
        <v>7.1476025483138592</v>
      </c>
      <c r="J139" s="149">
        <v>19.103841872564466</v>
      </c>
      <c r="K139" s="149">
        <f t="shared" si="12"/>
        <v>11.956239324250607</v>
      </c>
      <c r="L139" s="149">
        <f t="shared" si="15"/>
        <v>6138.281701737762</v>
      </c>
      <c r="M139" s="149">
        <f t="shared" si="16"/>
        <v>3841.6756982815778</v>
      </c>
      <c r="N139" s="149">
        <f t="shared" si="13"/>
        <v>384167.56982815778</v>
      </c>
      <c r="O139" s="157">
        <f t="shared" si="14"/>
        <v>314167.56982815778</v>
      </c>
    </row>
    <row r="140" spans="8:15" x14ac:dyDescent="0.25">
      <c r="H140" s="158">
        <v>44969</v>
      </c>
      <c r="I140" s="149">
        <v>7.0647911687295295</v>
      </c>
      <c r="J140" s="149">
        <v>18.882506747935697</v>
      </c>
      <c r="K140" s="149">
        <f t="shared" si="12"/>
        <v>11.817715579206167</v>
      </c>
      <c r="L140" s="149">
        <f t="shared" si="15"/>
        <v>6157.1642084856976</v>
      </c>
      <c r="M140" s="149">
        <f t="shared" si="16"/>
        <v>3853.4934138607841</v>
      </c>
      <c r="N140" s="149">
        <f t="shared" si="13"/>
        <v>385349.34138607839</v>
      </c>
      <c r="O140" s="157">
        <f t="shared" si="14"/>
        <v>315349.34138607839</v>
      </c>
    </row>
    <row r="141" spans="8:15" x14ac:dyDescent="0.25">
      <c r="H141" s="158">
        <v>44970</v>
      </c>
      <c r="I141" s="149">
        <v>6.9829392331744851</v>
      </c>
      <c r="J141" s="149">
        <v>18.663735989036152</v>
      </c>
      <c r="K141" s="149">
        <f t="shared" si="12"/>
        <v>11.680796755861667</v>
      </c>
      <c r="L141" s="149">
        <f t="shared" si="15"/>
        <v>6175.8279444747341</v>
      </c>
      <c r="M141" s="149">
        <f t="shared" si="16"/>
        <v>3865.1742106166457</v>
      </c>
      <c r="N141" s="149">
        <f t="shared" si="13"/>
        <v>386517.42106166459</v>
      </c>
      <c r="O141" s="157">
        <f t="shared" si="14"/>
        <v>316517.42106166459</v>
      </c>
    </row>
    <row r="142" spans="8:15" x14ac:dyDescent="0.25">
      <c r="H142" s="158">
        <v>44971</v>
      </c>
      <c r="I142" s="149">
        <v>6.9020356256300026</v>
      </c>
      <c r="J142" s="149">
        <v>18.447499885391245</v>
      </c>
      <c r="K142" s="149">
        <f t="shared" si="12"/>
        <v>11.545464259761243</v>
      </c>
      <c r="L142" s="149">
        <f t="shared" si="15"/>
        <v>6194.2754443601252</v>
      </c>
      <c r="M142" s="149">
        <f t="shared" si="16"/>
        <v>3876.7196748764068</v>
      </c>
      <c r="N142" s="149">
        <f t="shared" si="13"/>
        <v>387671.96748764068</v>
      </c>
      <c r="O142" s="157">
        <f t="shared" si="14"/>
        <v>317671.96748764068</v>
      </c>
    </row>
    <row r="143" spans="8:15" x14ac:dyDescent="0.25">
      <c r="H143" s="158">
        <v>44972</v>
      </c>
      <c r="I143" s="149">
        <v>6.8220693588664076</v>
      </c>
      <c r="J143" s="149">
        <v>18.233769070748878</v>
      </c>
      <c r="K143" s="149">
        <f t="shared" si="12"/>
        <v>11.41169971188247</v>
      </c>
      <c r="L143" s="149">
        <f t="shared" si="15"/>
        <v>6212.5092134308743</v>
      </c>
      <c r="M143" s="149">
        <f t="shared" si="16"/>
        <v>3888.1313745882894</v>
      </c>
      <c r="N143" s="149">
        <f t="shared" si="13"/>
        <v>388813.13745882892</v>
      </c>
      <c r="O143" s="157">
        <f t="shared" si="14"/>
        <v>318813.13745882892</v>
      </c>
    </row>
    <row r="144" spans="8:15" x14ac:dyDescent="0.25">
      <c r="H144" s="158">
        <v>44973</v>
      </c>
      <c r="I144" s="149">
        <v>6.7430295729509213</v>
      </c>
      <c r="J144" s="149">
        <v>18.022514519091271</v>
      </c>
      <c r="K144" s="149">
        <f t="shared" si="12"/>
        <v>11.27948494614035</v>
      </c>
      <c r="L144" s="149">
        <f t="shared" si="15"/>
        <v>6230.5317279499659</v>
      </c>
      <c r="M144" s="149">
        <f t="shared" si="16"/>
        <v>3899.4108595344296</v>
      </c>
      <c r="N144" s="149">
        <f t="shared" si="13"/>
        <v>389941.08595344296</v>
      </c>
      <c r="O144" s="157">
        <f t="shared" si="14"/>
        <v>319941.08595344296</v>
      </c>
    </row>
    <row r="145" spans="8:15" x14ac:dyDescent="0.25">
      <c r="H145" s="158">
        <v>44974</v>
      </c>
      <c r="I145" s="149">
        <v>6.664905533772818</v>
      </c>
      <c r="J145" s="149">
        <v>17.813707540693091</v>
      </c>
      <c r="K145" s="149">
        <f t="shared" si="12"/>
        <v>11.148802006920274</v>
      </c>
      <c r="L145" s="149">
        <f t="shared" si="15"/>
        <v>6248.3454354906589</v>
      </c>
      <c r="M145" s="149">
        <f t="shared" si="16"/>
        <v>3910.5596615413497</v>
      </c>
      <c r="N145" s="149">
        <f t="shared" si="13"/>
        <v>391055.96615413495</v>
      </c>
      <c r="O145" s="157">
        <f t="shared" si="14"/>
        <v>321055.96615413495</v>
      </c>
    </row>
    <row r="146" spans="8:15" x14ac:dyDescent="0.25">
      <c r="H146" s="158">
        <v>44975</v>
      </c>
      <c r="I146" s="149">
        <v>6.5876866315856555</v>
      </c>
      <c r="J146" s="149">
        <v>17.607319778225158</v>
      </c>
      <c r="K146" s="149">
        <f t="shared" si="12"/>
        <v>11.019633146639503</v>
      </c>
      <c r="L146" s="149">
        <f t="shared" si="15"/>
        <v>6265.9527552688842</v>
      </c>
      <c r="M146" s="149">
        <f t="shared" si="16"/>
        <v>3921.5792946879892</v>
      </c>
      <c r="N146" s="149">
        <f t="shared" si="13"/>
        <v>392157.92946879892</v>
      </c>
      <c r="O146" s="157">
        <f t="shared" si="14"/>
        <v>322157.92946879892</v>
      </c>
    </row>
    <row r="147" spans="8:15" x14ac:dyDescent="0.25">
      <c r="H147" s="158">
        <v>44976</v>
      </c>
      <c r="I147" s="149">
        <v>6.5113623795664166</v>
      </c>
      <c r="J147" s="149">
        <v>17.40332320290338</v>
      </c>
      <c r="K147" s="149">
        <f t="shared" si="12"/>
        <v>10.891960823336962</v>
      </c>
      <c r="L147" s="149">
        <f t="shared" si="15"/>
        <v>6283.3560784717874</v>
      </c>
      <c r="M147" s="149">
        <f t="shared" si="16"/>
        <v>3932.471255511326</v>
      </c>
      <c r="N147" s="149">
        <f t="shared" si="13"/>
        <v>393247.1255511326</v>
      </c>
      <c r="O147" s="157">
        <f t="shared" si="14"/>
        <v>323247.1255511326</v>
      </c>
    </row>
    <row r="148" spans="8:15" x14ac:dyDescent="0.25">
      <c r="H148" s="158">
        <v>44977</v>
      </c>
      <c r="I148" s="149">
        <v>6.4359224123913243</v>
      </c>
      <c r="J148" s="149">
        <v>17.201690110682211</v>
      </c>
      <c r="K148" s="149">
        <f t="shared" si="12"/>
        <v>10.765767698290887</v>
      </c>
      <c r="L148" s="149">
        <f t="shared" si="15"/>
        <v>6300.5577685824701</v>
      </c>
      <c r="M148" s="149">
        <f t="shared" si="16"/>
        <v>3943.2370232096168</v>
      </c>
      <c r="N148" s="149">
        <f t="shared" si="13"/>
        <v>394323.70232096169</v>
      </c>
      <c r="O148" s="157">
        <f t="shared" si="14"/>
        <v>324323.70232096169</v>
      </c>
    </row>
    <row r="149" spans="8:15" x14ac:dyDescent="0.25">
      <c r="H149" s="158">
        <v>44978</v>
      </c>
      <c r="I149" s="149">
        <v>6.3613564848281667</v>
      </c>
      <c r="J149" s="149">
        <v>17.002393118492328</v>
      </c>
      <c r="K149" s="149">
        <f t="shared" si="12"/>
        <v>10.641036633664161</v>
      </c>
      <c r="L149" s="149">
        <f t="shared" si="15"/>
        <v>6317.5601617009625</v>
      </c>
      <c r="M149" s="149">
        <f t="shared" si="16"/>
        <v>3953.8780598432809</v>
      </c>
      <c r="N149" s="149">
        <f t="shared" si="13"/>
        <v>395387.80598432809</v>
      </c>
      <c r="O149" s="157">
        <f t="shared" si="14"/>
        <v>325387.80598432809</v>
      </c>
    </row>
    <row r="150" spans="8:15" x14ac:dyDescent="0.25">
      <c r="H150" s="158">
        <v>44979</v>
      </c>
      <c r="I150" s="149">
        <v>6.2876544703449166</v>
      </c>
      <c r="J150" s="149">
        <v>16.805405160521776</v>
      </c>
      <c r="K150" s="149">
        <f t="shared" si="12"/>
        <v>10.517750690176859</v>
      </c>
      <c r="L150" s="149">
        <f t="shared" si="15"/>
        <v>6334.3655668614838</v>
      </c>
      <c r="M150" s="149">
        <f t="shared" si="16"/>
        <v>3964.3958105334577</v>
      </c>
      <c r="N150" s="149">
        <f t="shared" si="13"/>
        <v>396439.58105334576</v>
      </c>
      <c r="O150" s="157">
        <f t="shared" si="14"/>
        <v>326439.58105334576</v>
      </c>
    </row>
    <row r="151" spans="8:15" x14ac:dyDescent="0.25">
      <c r="H151" s="158">
        <v>44980</v>
      </c>
      <c r="I151" s="149">
        <v>6.2148063597345029</v>
      </c>
      <c r="J151" s="149">
        <v>16.610699484540294</v>
      </c>
      <c r="K151" s="149">
        <f t="shared" si="12"/>
        <v>10.395893124805792</v>
      </c>
      <c r="L151" s="149">
        <f t="shared" si="15"/>
        <v>6350.9762663460242</v>
      </c>
      <c r="M151" s="149">
        <f t="shared" si="16"/>
        <v>3974.7917036582635</v>
      </c>
      <c r="N151" s="149">
        <f t="shared" si="13"/>
        <v>397479.17036582634</v>
      </c>
      <c r="O151" s="157">
        <f t="shared" si="14"/>
        <v>327479.17036582634</v>
      </c>
    </row>
    <row r="152" spans="8:15" x14ac:dyDescent="0.25">
      <c r="H152" s="158">
        <v>44981</v>
      </c>
      <c r="I152" s="149">
        <v>6.1428022597554861</v>
      </c>
      <c r="J152" s="149">
        <v>16.418249648266173</v>
      </c>
      <c r="K152" s="149">
        <f t="shared" si="12"/>
        <v>10.275447388510687</v>
      </c>
      <c r="L152" s="149">
        <f t="shared" si="15"/>
        <v>6367.3945159942905</v>
      </c>
      <c r="M152" s="149">
        <f t="shared" si="16"/>
        <v>3985.0671510467741</v>
      </c>
      <c r="N152" s="149">
        <f t="shared" si="13"/>
        <v>398506.71510467742</v>
      </c>
      <c r="O152" s="157">
        <f t="shared" si="14"/>
        <v>328506.71510467742</v>
      </c>
    </row>
    <row r="153" spans="8:15" x14ac:dyDescent="0.25">
      <c r="H153" s="158">
        <v>44982</v>
      </c>
      <c r="I153" s="149">
        <v>6.0716323917884862</v>
      </c>
      <c r="J153" s="149">
        <v>16.228029515775233</v>
      </c>
      <c r="K153" s="149">
        <f t="shared" si="12"/>
        <v>10.156397123986746</v>
      </c>
      <c r="L153" s="149">
        <f t="shared" si="15"/>
        <v>6383.6225455100657</v>
      </c>
      <c r="M153" s="149">
        <f t="shared" si="16"/>
        <v>3995.2235481707608</v>
      </c>
      <c r="N153" s="149">
        <f t="shared" si="13"/>
        <v>399522.35481707606</v>
      </c>
      <c r="O153" s="157">
        <f t="shared" si="14"/>
        <v>329522.35481707606</v>
      </c>
    </row>
    <row r="154" spans="8:15" x14ac:dyDescent="0.25">
      <c r="H154" s="158">
        <v>44983</v>
      </c>
      <c r="I154" s="149">
        <v>6.0012870905081952</v>
      </c>
      <c r="J154" s="149">
        <v>16.040013253951386</v>
      </c>
      <c r="K154" s="149">
        <f t="shared" si="12"/>
        <v>10.03872616344319</v>
      </c>
      <c r="L154" s="149">
        <f t="shared" si="15"/>
        <v>6399.6625587640174</v>
      </c>
      <c r="M154" s="149">
        <f t="shared" si="16"/>
        <v>4005.262274334204</v>
      </c>
      <c r="N154" s="149">
        <f t="shared" si="13"/>
        <v>400526.22743342043</v>
      </c>
      <c r="O154" s="157">
        <f t="shared" si="14"/>
        <v>330526.22743342043</v>
      </c>
    </row>
    <row r="155" spans="8:15" x14ac:dyDescent="0.25">
      <c r="H155" s="158">
        <v>44984</v>
      </c>
      <c r="I155" s="149">
        <v>5.9317568025707601</v>
      </c>
      <c r="J155" s="149">
        <v>15.854175328978352</v>
      </c>
      <c r="K155" s="149">
        <f t="shared" si="12"/>
        <v>9.9224185264075917</v>
      </c>
      <c r="L155" s="149">
        <f t="shared" si="15"/>
        <v>6415.5167340929956</v>
      </c>
      <c r="M155" s="149">
        <f t="shared" si="16"/>
        <v>4015.1846928606114</v>
      </c>
      <c r="N155" s="149">
        <f t="shared" si="13"/>
        <v>401518.46928606112</v>
      </c>
      <c r="O155" s="157">
        <f t="shared" si="14"/>
        <v>331518.46928606112</v>
      </c>
    </row>
    <row r="156" spans="8:15" x14ac:dyDescent="0.25">
      <c r="H156" s="158">
        <v>44985</v>
      </c>
      <c r="I156" s="149">
        <v>5.8630320853163731</v>
      </c>
      <c r="J156" s="149">
        <v>15.670490502871971</v>
      </c>
      <c r="K156" s="149">
        <f t="shared" si="12"/>
        <v>9.8074584175555977</v>
      </c>
      <c r="L156" s="149">
        <f t="shared" si="15"/>
        <v>6431.1872245958675</v>
      </c>
      <c r="M156" s="149">
        <f t="shared" si="16"/>
        <v>4024.9921512781671</v>
      </c>
      <c r="N156" s="149">
        <f t="shared" si="13"/>
        <v>402499.21512781671</v>
      </c>
      <c r="O156" s="157">
        <f t="shared" si="14"/>
        <v>332499.21512781671</v>
      </c>
    </row>
    <row r="157" spans="8:15" x14ac:dyDescent="0.25">
      <c r="H157" s="158">
        <v>44986</v>
      </c>
      <c r="I157" s="149">
        <v>5.795103605486899</v>
      </c>
      <c r="J157" s="149">
        <v>15.488933830052764</v>
      </c>
      <c r="K157" s="149">
        <f t="shared" si="12"/>
        <v>9.6938302245658647</v>
      </c>
      <c r="L157" s="149">
        <f t="shared" si="15"/>
        <v>6446.6761584259202</v>
      </c>
      <c r="M157" s="149">
        <f t="shared" si="16"/>
        <v>4034.6859815027328</v>
      </c>
      <c r="N157" s="149">
        <f t="shared" si="13"/>
        <v>403468.59815027326</v>
      </c>
      <c r="O157" s="157">
        <f t="shared" si="14"/>
        <v>333468.59815027326</v>
      </c>
    </row>
    <row r="158" spans="8:15" x14ac:dyDescent="0.25">
      <c r="H158" s="158">
        <v>44987</v>
      </c>
      <c r="I158" s="149">
        <v>5.7279621379583627</v>
      </c>
      <c r="J158" s="149">
        <v>15.309480653958126</v>
      </c>
      <c r="K158" s="149">
        <f t="shared" si="12"/>
        <v>9.5815185159997629</v>
      </c>
      <c r="L158" s="149">
        <f t="shared" si="15"/>
        <v>6461.9856390798786</v>
      </c>
      <c r="M158" s="149">
        <f t="shared" si="16"/>
        <v>4044.2675000187328</v>
      </c>
      <c r="N158" s="149">
        <f t="shared" si="13"/>
        <v>404426.7500018733</v>
      </c>
      <c r="O158" s="157">
        <f t="shared" si="14"/>
        <v>334426.7500018733</v>
      </c>
    </row>
    <row r="159" spans="8:15" x14ac:dyDescent="0.25">
      <c r="H159" s="158">
        <v>44988</v>
      </c>
      <c r="I159" s="149">
        <v>5.6615985644881164</v>
      </c>
      <c r="J159" s="149">
        <v>15.132106603693824</v>
      </c>
      <c r="K159" s="149">
        <f t="shared" si="12"/>
        <v>9.4705080392057077</v>
      </c>
      <c r="L159" s="149">
        <f t="shared" si="15"/>
        <v>6477.1177456835721</v>
      </c>
      <c r="M159" s="149">
        <f t="shared" si="16"/>
        <v>4053.7380080579387</v>
      </c>
      <c r="N159" s="149">
        <f t="shared" si="13"/>
        <v>405373.80080579384</v>
      </c>
      <c r="O159" s="157">
        <f t="shared" si="14"/>
        <v>335373.80080579384</v>
      </c>
    </row>
    <row r="160" spans="8:15" x14ac:dyDescent="0.25">
      <c r="H160" s="158">
        <v>44989</v>
      </c>
      <c r="I160" s="149">
        <v>5.5960038724765262</v>
      </c>
      <c r="J160" s="149">
        <v>14.956787590724272</v>
      </c>
      <c r="K160" s="149">
        <f t="shared" si="12"/>
        <v>9.3607837182477454</v>
      </c>
      <c r="L160" s="149">
        <f t="shared" si="15"/>
        <v>6492.0745332742963</v>
      </c>
      <c r="M160" s="149">
        <f t="shared" si="16"/>
        <v>4063.0987917761863</v>
      </c>
      <c r="N160" s="149">
        <f t="shared" si="13"/>
        <v>406309.87917761866</v>
      </c>
      <c r="O160" s="157">
        <f t="shared" si="14"/>
        <v>336309.87917761866</v>
      </c>
    </row>
    <row r="161" spans="8:15" x14ac:dyDescent="0.25">
      <c r="H161" s="158">
        <v>44990</v>
      </c>
      <c r="I161" s="149">
        <v>5.5311691537429901</v>
      </c>
      <c r="J161" s="149">
        <v>14.783499805601158</v>
      </c>
      <c r="K161" s="149">
        <f t="shared" si="12"/>
        <v>9.2523306518581681</v>
      </c>
      <c r="L161" s="149">
        <f t="shared" si="15"/>
        <v>6506.8580330798977</v>
      </c>
      <c r="M161" s="149">
        <f t="shared" si="16"/>
        <v>4072.3511224280446</v>
      </c>
      <c r="N161" s="149">
        <f t="shared" si="13"/>
        <v>407235.11224280449</v>
      </c>
      <c r="O161" s="157">
        <f t="shared" si="14"/>
        <v>337235.11224280449</v>
      </c>
    </row>
    <row r="162" spans="8:15" x14ac:dyDescent="0.25">
      <c r="H162" s="158">
        <v>44991</v>
      </c>
      <c r="I162" s="149">
        <v>5.4670856033161694</v>
      </c>
      <c r="J162" s="149">
        <v>14.612219714729946</v>
      </c>
      <c r="K162" s="149">
        <f t="shared" si="12"/>
        <v>9.1451341114137765</v>
      </c>
      <c r="L162" s="149">
        <f t="shared" si="15"/>
        <v>6521.4702527946274</v>
      </c>
      <c r="M162" s="149">
        <f t="shared" si="16"/>
        <v>4081.4962565394585</v>
      </c>
      <c r="N162" s="149">
        <f t="shared" si="13"/>
        <v>408149.62565394584</v>
      </c>
      <c r="O162" s="157">
        <f t="shared" si="14"/>
        <v>338149.62565394584</v>
      </c>
    </row>
    <row r="163" spans="8:15" x14ac:dyDescent="0.25">
      <c r="H163" s="158">
        <v>44992</v>
      </c>
      <c r="I163" s="149">
        <v>5.4037445182382022</v>
      </c>
      <c r="J163" s="149">
        <v>14.442924057173892</v>
      </c>
      <c r="K163" s="149">
        <f t="shared" si="12"/>
        <v>9.0391795389356897</v>
      </c>
      <c r="L163" s="149">
        <f t="shared" si="15"/>
        <v>6535.9131768518009</v>
      </c>
      <c r="M163" s="149">
        <f t="shared" si="16"/>
        <v>4090.535436078394</v>
      </c>
      <c r="N163" s="149">
        <f t="shared" si="13"/>
        <v>409053.54360783938</v>
      </c>
      <c r="O163" s="157">
        <f t="shared" si="14"/>
        <v>339053.54360783938</v>
      </c>
    </row>
    <row r="164" spans="8:15" x14ac:dyDescent="0.25">
      <c r="H164" s="158">
        <v>44993</v>
      </c>
      <c r="I164" s="149">
        <v>5.3411372963827963</v>
      </c>
      <c r="J164" s="149">
        <v>14.275589841495037</v>
      </c>
      <c r="K164" s="149">
        <f t="shared" si="12"/>
        <v>8.9344525451122401</v>
      </c>
      <c r="L164" s="149">
        <f t="shared" si="15"/>
        <v>6550.1887666932962</v>
      </c>
      <c r="M164" s="149">
        <f t="shared" si="16"/>
        <v>4099.4698886235064</v>
      </c>
      <c r="N164" s="149">
        <f t="shared" si="13"/>
        <v>409946.98886235064</v>
      </c>
      <c r="O164" s="157">
        <f t="shared" si="14"/>
        <v>339946.98886235064</v>
      </c>
    </row>
    <row r="165" spans="8:15" x14ac:dyDescent="0.25">
      <c r="H165" s="158">
        <v>44994</v>
      </c>
      <c r="I165" s="149">
        <v>5.2792554352869914</v>
      </c>
      <c r="J165" s="149">
        <v>14.110194342631841</v>
      </c>
      <c r="K165" s="149">
        <f t="shared" si="12"/>
        <v>8.8309389073448497</v>
      </c>
      <c r="L165" s="149">
        <f t="shared" si="15"/>
        <v>6564.2989610359282</v>
      </c>
      <c r="M165" s="149">
        <f t="shared" si="16"/>
        <v>4108.3008275308512</v>
      </c>
      <c r="N165" s="149">
        <f t="shared" si="13"/>
        <v>410830.08275308512</v>
      </c>
      <c r="O165" s="157">
        <f t="shared" si="14"/>
        <v>340830.08275308512</v>
      </c>
    </row>
    <row r="166" spans="8:15" x14ac:dyDescent="0.25">
      <c r="H166" s="158">
        <v>44995</v>
      </c>
      <c r="I166" s="149">
        <v>5.218090530996486</v>
      </c>
      <c r="J166" s="149">
        <v>13.946715098812946</v>
      </c>
      <c r="K166" s="149">
        <f t="shared" si="12"/>
        <v>8.7286245678164605</v>
      </c>
      <c r="L166" s="149">
        <f t="shared" si="15"/>
        <v>6578.2456761347412</v>
      </c>
      <c r="M166" s="149">
        <f t="shared" si="16"/>
        <v>4117.0294520986672</v>
      </c>
      <c r="N166" s="149">
        <f t="shared" si="13"/>
        <v>411702.94520986674</v>
      </c>
      <c r="O166" s="157">
        <f t="shared" si="14"/>
        <v>341702.94520986674</v>
      </c>
    </row>
    <row r="167" spans="8:15" x14ac:dyDescent="0.25">
      <c r="H167" s="158">
        <v>44996</v>
      </c>
      <c r="I167" s="149">
        <v>5.1576342769243162</v>
      </c>
      <c r="J167" s="149">
        <v>13.785129908506757</v>
      </c>
      <c r="K167" s="149">
        <f t="shared" si="12"/>
        <v>8.6274956315824411</v>
      </c>
      <c r="L167" s="149">
        <f t="shared" si="15"/>
        <v>6592.030806043248</v>
      </c>
      <c r="M167" s="149">
        <f t="shared" si="16"/>
        <v>4125.6569477302501</v>
      </c>
      <c r="N167" s="149">
        <f t="shared" si="13"/>
        <v>412565.694773025</v>
      </c>
      <c r="O167" s="157">
        <f t="shared" si="14"/>
        <v>342565.694773025</v>
      </c>
    </row>
    <row r="168" spans="8:15" x14ac:dyDescent="0.25">
      <c r="H168" s="158">
        <v>44997</v>
      </c>
      <c r="I168" s="149">
        <v>5.0978784627227745</v>
      </c>
      <c r="J168" s="149">
        <v>13.625416827406308</v>
      </c>
      <c r="K168" s="149">
        <f t="shared" si="12"/>
        <v>8.527538364683533</v>
      </c>
      <c r="L168" s="149">
        <f t="shared" si="15"/>
        <v>6605.6562228706543</v>
      </c>
      <c r="M168" s="149">
        <f t="shared" si="16"/>
        <v>4134.1844860949332</v>
      </c>
      <c r="N168" s="149">
        <f t="shared" si="13"/>
        <v>413418.44860949332</v>
      </c>
      <c r="O168" s="157">
        <f t="shared" si="14"/>
        <v>343418.44860949332</v>
      </c>
    </row>
    <row r="169" spans="8:15" x14ac:dyDescent="0.25">
      <c r="H169" s="158">
        <v>44998</v>
      </c>
      <c r="I169" s="149">
        <v>5.0388149731683765</v>
      </c>
      <c r="J169" s="149">
        <v>13.467554165449085</v>
      </c>
      <c r="K169" s="149">
        <f t="shared" si="12"/>
        <v>8.4287391922807089</v>
      </c>
      <c r="L169" s="149">
        <f t="shared" si="15"/>
        <v>6619.1237770361031</v>
      </c>
      <c r="M169" s="149">
        <f t="shared" si="16"/>
        <v>4142.6132252872139</v>
      </c>
      <c r="N169" s="149">
        <f t="shared" si="13"/>
        <v>414261.32252872142</v>
      </c>
      <c r="O169" s="157">
        <f t="shared" si="14"/>
        <v>344261.32252872142</v>
      </c>
    </row>
    <row r="170" spans="8:15" x14ac:dyDescent="0.25">
      <c r="H170" s="158">
        <v>44999</v>
      </c>
      <c r="I170" s="149">
        <v>4.9804357870597862</v>
      </c>
      <c r="J170" s="149">
        <v>13.311520483871393</v>
      </c>
      <c r="K170" s="149">
        <f t="shared" si="12"/>
        <v>8.3310846968116063</v>
      </c>
      <c r="L170" s="149">
        <f t="shared" si="15"/>
        <v>6632.4352975199745</v>
      </c>
      <c r="M170" s="149">
        <f t="shared" si="16"/>
        <v>4150.9443099840255</v>
      </c>
      <c r="N170" s="149">
        <f t="shared" si="13"/>
        <v>415094.43099840253</v>
      </c>
      <c r="O170" s="157">
        <f t="shared" si="14"/>
        <v>345094.43099840253</v>
      </c>
    </row>
    <row r="171" spans="8:15" x14ac:dyDescent="0.25">
      <c r="H171" s="158">
        <v>45000</v>
      </c>
      <c r="I171" s="149">
        <v>4.9227329761284642</v>
      </c>
      <c r="J171" s="149">
        <v>13.157294592296809</v>
      </c>
      <c r="K171" s="149">
        <f t="shared" si="12"/>
        <v>8.2345616161683459</v>
      </c>
      <c r="L171" s="149">
        <f t="shared" si="15"/>
        <v>6645.5925921122716</v>
      </c>
      <c r="M171" s="149">
        <f t="shared" si="16"/>
        <v>4159.1788716001938</v>
      </c>
      <c r="N171" s="149">
        <f t="shared" si="13"/>
        <v>415917.88716001937</v>
      </c>
      <c r="O171" s="157">
        <f t="shared" si="14"/>
        <v>345917.88716001937</v>
      </c>
    </row>
    <row r="172" spans="8:15" x14ac:dyDescent="0.25">
      <c r="H172" s="158">
        <v>45001</v>
      </c>
      <c r="I172" s="149">
        <v>4.8656987039619706</v>
      </c>
      <c r="J172" s="149">
        <v>13.004855545858426</v>
      </c>
      <c r="K172" s="149">
        <f t="shared" si="12"/>
        <v>8.1391568418964546</v>
      </c>
      <c r="L172" s="149">
        <f t="shared" si="15"/>
        <v>6658.5974476581305</v>
      </c>
      <c r="M172" s="149">
        <f t="shared" si="16"/>
        <v>4167.3180284420905</v>
      </c>
      <c r="N172" s="149">
        <f t="shared" si="13"/>
        <v>416731.80284420907</v>
      </c>
      <c r="O172" s="157">
        <f t="shared" si="14"/>
        <v>346731.80284420907</v>
      </c>
    </row>
    <row r="173" spans="8:15" x14ac:dyDescent="0.25">
      <c r="H173" s="158">
        <v>45002</v>
      </c>
      <c r="I173" s="149">
        <v>4.8093252249397169</v>
      </c>
      <c r="J173" s="149">
        <v>12.854182642354367</v>
      </c>
      <c r="K173" s="149">
        <f t="shared" si="12"/>
        <v>8.0448574174146508</v>
      </c>
      <c r="L173" s="149">
        <f t="shared" si="15"/>
        <v>6671.4516303004848</v>
      </c>
      <c r="M173" s="149">
        <f t="shared" si="16"/>
        <v>4175.3628858595048</v>
      </c>
      <c r="N173" s="149">
        <f t="shared" si="13"/>
        <v>417536.2885859505</v>
      </c>
      <c r="O173" s="157">
        <f t="shared" si="14"/>
        <v>347536.2885859505</v>
      </c>
    </row>
    <row r="174" spans="8:15" x14ac:dyDescent="0.25">
      <c r="H174" s="158">
        <v>45003</v>
      </c>
      <c r="I174" s="149">
        <v>4.7536048831810769</v>
      </c>
      <c r="J174" s="149">
        <v>12.705255419436327</v>
      </c>
      <c r="K174" s="149">
        <f t="shared" si="12"/>
        <v>7.9516505362552499</v>
      </c>
      <c r="L174" s="149">
        <f t="shared" si="15"/>
        <v>6684.1568857199209</v>
      </c>
      <c r="M174" s="149">
        <f t="shared" si="16"/>
        <v>4183.3145363957601</v>
      </c>
      <c r="N174" s="149">
        <f t="shared" si="13"/>
        <v>418331.45363957604</v>
      </c>
      <c r="O174" s="157">
        <f t="shared" si="14"/>
        <v>348331.45363957604</v>
      </c>
    </row>
    <row r="175" spans="8:15" x14ac:dyDescent="0.25">
      <c r="H175" s="158">
        <v>45004</v>
      </c>
      <c r="I175" s="149">
        <v>4.698530111505657</v>
      </c>
      <c r="J175" s="149">
        <v>12.558053651830626</v>
      </c>
      <c r="K175" s="149">
        <f t="shared" si="12"/>
        <v>7.859523540324969</v>
      </c>
      <c r="L175" s="149">
        <f t="shared" si="15"/>
        <v>6696.7149393717518</v>
      </c>
      <c r="M175" s="149">
        <f t="shared" si="16"/>
        <v>4191.1740599360846</v>
      </c>
      <c r="N175" s="149">
        <f t="shared" si="13"/>
        <v>419117.40599360847</v>
      </c>
      <c r="O175" s="157">
        <f t="shared" si="14"/>
        <v>349117.40599360847</v>
      </c>
    </row>
    <row r="176" spans="8:15" x14ac:dyDescent="0.25">
      <c r="H176" s="158">
        <v>45005</v>
      </c>
      <c r="I176" s="149">
        <v>4.6440934304056318</v>
      </c>
      <c r="J176" s="149">
        <v>12.412557348591514</v>
      </c>
      <c r="K176" s="149">
        <f t="shared" si="12"/>
        <v>7.7684639181858826</v>
      </c>
      <c r="L176" s="149">
        <f t="shared" si="15"/>
        <v>6709.1274967203435</v>
      </c>
      <c r="M176" s="149">
        <f t="shared" si="16"/>
        <v>4198.9425238542708</v>
      </c>
      <c r="N176" s="149">
        <f t="shared" si="13"/>
        <v>419894.25238542707</v>
      </c>
      <c r="O176" s="157">
        <f t="shared" si="14"/>
        <v>349894.25238542707</v>
      </c>
    </row>
    <row r="177" spans="8:15" x14ac:dyDescent="0.25">
      <c r="H177" s="158">
        <v>45006</v>
      </c>
      <c r="I177" s="149">
        <v>4.5902874470299704</v>
      </c>
      <c r="J177" s="149">
        <v>12.268746750386255</v>
      </c>
      <c r="K177" s="149">
        <f t="shared" si="12"/>
        <v>7.6784593033562842</v>
      </c>
      <c r="L177" s="149">
        <f t="shared" si="15"/>
        <v>6721.39624347073</v>
      </c>
      <c r="M177" s="149">
        <f t="shared" si="16"/>
        <v>4206.6209831576271</v>
      </c>
      <c r="N177" s="149">
        <f t="shared" si="13"/>
        <v>420662.09831576271</v>
      </c>
      <c r="O177" s="157">
        <f t="shared" si="14"/>
        <v>350662.09831576271</v>
      </c>
    </row>
    <row r="178" spans="8:15" x14ac:dyDescent="0.25">
      <c r="H178" s="158">
        <v>45007</v>
      </c>
      <c r="I178" s="149">
        <v>4.5371048541804484</v>
      </c>
      <c r="J178" s="149">
        <v>12.126602326811676</v>
      </c>
      <c r="K178" s="149">
        <f t="shared" si="12"/>
        <v>7.5894974726312281</v>
      </c>
      <c r="L178" s="149">
        <f t="shared" si="15"/>
        <v>6733.5228457975418</v>
      </c>
      <c r="M178" s="149">
        <f t="shared" si="16"/>
        <v>4214.2104806302586</v>
      </c>
      <c r="N178" s="149">
        <f t="shared" si="13"/>
        <v>421421.04806302587</v>
      </c>
      <c r="O178" s="157">
        <f t="shared" si="14"/>
        <v>351421.04806302587</v>
      </c>
    </row>
    <row r="179" spans="8:15" x14ac:dyDescent="0.25">
      <c r="H179" s="158">
        <v>45008</v>
      </c>
      <c r="I179" s="149">
        <v>4.4845384293192785</v>
      </c>
      <c r="J179" s="149">
        <v>11.986104773741845</v>
      </c>
      <c r="K179" s="149">
        <f t="shared" si="12"/>
        <v>7.5015663444225664</v>
      </c>
      <c r="L179" s="149">
        <f t="shared" si="15"/>
        <v>6745.508950571284</v>
      </c>
      <c r="M179" s="149">
        <f t="shared" si="16"/>
        <v>4221.7120469746815</v>
      </c>
      <c r="N179" s="149">
        <f t="shared" si="13"/>
        <v>422171.20469746814</v>
      </c>
      <c r="O179" s="157">
        <f t="shared" si="14"/>
        <v>352171.20469746814</v>
      </c>
    </row>
    <row r="180" spans="8:15" x14ac:dyDescent="0.25">
      <c r="H180" s="158">
        <v>45009</v>
      </c>
      <c r="I180" s="149">
        <v>4.4325810335882485</v>
      </c>
      <c r="J180" s="149">
        <v>11.847235010706399</v>
      </c>
      <c r="K180" s="149">
        <f t="shared" si="12"/>
        <v>7.4146539771181503</v>
      </c>
      <c r="L180" s="149">
        <f t="shared" si="15"/>
        <v>6757.3561855819908</v>
      </c>
      <c r="M180" s="149">
        <f t="shared" si="16"/>
        <v>4229.1267009517996</v>
      </c>
      <c r="N180" s="149">
        <f t="shared" si="13"/>
        <v>422912.67009517999</v>
      </c>
      <c r="O180" s="157">
        <f t="shared" si="14"/>
        <v>352912.67009517999</v>
      </c>
    </row>
    <row r="181" spans="8:15" x14ac:dyDescent="0.25">
      <c r="H181" s="158">
        <v>45010</v>
      </c>
      <c r="I181" s="149">
        <v>4.3812256108392083</v>
      </c>
      <c r="J181" s="149">
        <v>11.709974178299341</v>
      </c>
      <c r="K181" s="149">
        <f t="shared" si="12"/>
        <v>7.3287485674601323</v>
      </c>
      <c r="L181" s="149">
        <f t="shared" si="15"/>
        <v>6769.0661597602902</v>
      </c>
      <c r="M181" s="149">
        <f t="shared" si="16"/>
        <v>4236.4554495192597</v>
      </c>
      <c r="N181" s="149">
        <f t="shared" si="13"/>
        <v>423645.54495192599</v>
      </c>
      <c r="O181" s="157">
        <f t="shared" si="14"/>
        <v>353645.54495192599</v>
      </c>
    </row>
    <row r="182" spans="8:15" x14ac:dyDescent="0.25">
      <c r="H182" s="158">
        <v>45011</v>
      </c>
      <c r="I182" s="149">
        <v>4.3304651866758102</v>
      </c>
      <c r="J182" s="149">
        <v>11.574303635617781</v>
      </c>
      <c r="K182" s="149">
        <f t="shared" si="12"/>
        <v>7.2438384489419709</v>
      </c>
      <c r="L182" s="149">
        <f t="shared" si="15"/>
        <v>6780.6404633959082</v>
      </c>
      <c r="M182" s="149">
        <f t="shared" si="16"/>
        <v>4243.699287968202</v>
      </c>
      <c r="N182" s="149">
        <f t="shared" si="13"/>
        <v>424369.92879682023</v>
      </c>
      <c r="O182" s="157">
        <f t="shared" si="14"/>
        <v>354369.92879682023</v>
      </c>
    </row>
    <row r="183" spans="8:15" x14ac:dyDescent="0.25">
      <c r="H183" s="158">
        <v>45012</v>
      </c>
      <c r="I183" s="149">
        <v>4.2802928675063399</v>
      </c>
      <c r="J183" s="149">
        <v>11.440204957730394</v>
      </c>
      <c r="K183" s="149">
        <f t="shared" si="12"/>
        <v>7.1599120902240543</v>
      </c>
      <c r="L183" s="149">
        <f t="shared" si="15"/>
        <v>6792.0806683536384</v>
      </c>
      <c r="M183" s="149">
        <f t="shared" si="16"/>
        <v>4250.8592000584258</v>
      </c>
      <c r="N183" s="149">
        <f t="shared" si="13"/>
        <v>425085.92000584258</v>
      </c>
      <c r="O183" s="157">
        <f t="shared" si="14"/>
        <v>355085.92000584258</v>
      </c>
    </row>
    <row r="184" spans="8:15" x14ac:dyDescent="0.25">
      <c r="H184" s="158">
        <v>45013</v>
      </c>
      <c r="I184" s="149">
        <v>4.2307018396075113</v>
      </c>
      <c r="J184" s="149">
        <v>11.307659933175183</v>
      </c>
      <c r="K184" s="149">
        <f t="shared" si="12"/>
        <v>7.0769580935676712</v>
      </c>
      <c r="L184" s="149">
        <f t="shared" si="15"/>
        <v>6803.3883282868137</v>
      </c>
      <c r="M184" s="149">
        <f t="shared" si="16"/>
        <v>4257.9361581519934</v>
      </c>
      <c r="N184" s="149">
        <f t="shared" si="13"/>
        <v>425793.61581519933</v>
      </c>
      <c r="O184" s="157">
        <f t="shared" si="14"/>
        <v>355793.61581519933</v>
      </c>
    </row>
    <row r="185" spans="8:15" x14ac:dyDescent="0.25">
      <c r="H185" s="158">
        <v>45014</v>
      </c>
      <c r="I185" s="149">
        <v>4.1816853681991359</v>
      </c>
      <c r="J185" s="149">
        <v>11.176650561486268</v>
      </c>
      <c r="K185" s="149">
        <f t="shared" si="12"/>
        <v>6.9949651932871317</v>
      </c>
      <c r="L185" s="149">
        <f t="shared" si="15"/>
        <v>6814.5649788482997</v>
      </c>
      <c r="M185" s="149">
        <f t="shared" si="16"/>
        <v>4264.9311233452809</v>
      </c>
      <c r="N185" s="149">
        <f t="shared" si="13"/>
        <v>426493.11233452806</v>
      </c>
      <c r="O185" s="157">
        <f t="shared" si="14"/>
        <v>356493.11233452806</v>
      </c>
    </row>
    <row r="186" spans="8:15" x14ac:dyDescent="0.25">
      <c r="H186" s="158">
        <v>45015</v>
      </c>
      <c r="I186" s="149">
        <v>4.1332367965294825</v>
      </c>
      <c r="J186" s="149">
        <v>11.047159050749286</v>
      </c>
      <c r="K186" s="149">
        <f t="shared" si="12"/>
        <v>6.9139222542198038</v>
      </c>
      <c r="L186" s="149">
        <f t="shared" si="15"/>
        <v>6825.6121378990492</v>
      </c>
      <c r="M186" s="149">
        <f t="shared" si="16"/>
        <v>4271.8450455995007</v>
      </c>
      <c r="N186" s="149">
        <f t="shared" si="13"/>
        <v>427184.50455995009</v>
      </c>
      <c r="O186" s="157">
        <f t="shared" si="14"/>
        <v>357184.50455995009</v>
      </c>
    </row>
    <row r="187" spans="8:15" x14ac:dyDescent="0.25">
      <c r="H187" s="158">
        <v>45016</v>
      </c>
      <c r="I187" s="149">
        <v>4.0853495449712574</v>
      </c>
      <c r="J187" s="149">
        <v>10.919167815185155</v>
      </c>
      <c r="K187" s="149">
        <f t="shared" si="12"/>
        <v>6.8338182702138974</v>
      </c>
      <c r="L187" s="149">
        <f t="shared" si="15"/>
        <v>6836.5313057142348</v>
      </c>
      <c r="M187" s="149">
        <f t="shared" si="16"/>
        <v>4278.6788638697144</v>
      </c>
      <c r="N187" s="149">
        <f t="shared" si="13"/>
        <v>427867.88638697146</v>
      </c>
      <c r="O187" s="157">
        <f t="shared" si="14"/>
        <v>357867.88638697146</v>
      </c>
    </row>
    <row r="188" spans="8:15" x14ac:dyDescent="0.25">
      <c r="H188" s="158">
        <v>45017</v>
      </c>
      <c r="I188" s="149">
        <v>4.03801711012804</v>
      </c>
      <c r="J188" s="149">
        <v>10.792659472761777</v>
      </c>
      <c r="K188" s="149">
        <f t="shared" si="12"/>
        <v>6.7546423626337369</v>
      </c>
      <c r="L188" s="149">
        <f t="shared" si="15"/>
        <v>6847.3239651869962</v>
      </c>
      <c r="M188" s="149">
        <f t="shared" si="16"/>
        <v>4285.433506232348</v>
      </c>
      <c r="N188" s="149">
        <f t="shared" si="13"/>
        <v>428543.35062323482</v>
      </c>
      <c r="O188" s="157">
        <f t="shared" si="14"/>
        <v>358543.35062323482</v>
      </c>
    </row>
    <row r="189" spans="8:15" x14ac:dyDescent="0.25">
      <c r="H189" s="158">
        <v>45018</v>
      </c>
      <c r="I189" s="149">
        <v>3.991233063951086</v>
      </c>
      <c r="J189" s="149">
        <v>10.667616842833489</v>
      </c>
      <c r="K189" s="149">
        <f t="shared" si="12"/>
        <v>6.6763837788824034</v>
      </c>
      <c r="L189" s="149">
        <f t="shared" si="15"/>
        <v>6857.9915820298302</v>
      </c>
      <c r="M189" s="149">
        <f t="shared" si="16"/>
        <v>4292.1098900112302</v>
      </c>
      <c r="N189" s="149">
        <f t="shared" si="13"/>
        <v>429210.989001123</v>
      </c>
      <c r="O189" s="157">
        <f t="shared" si="14"/>
        <v>359210.989001123</v>
      </c>
    </row>
    <row r="190" spans="8:15" x14ac:dyDescent="0.25">
      <c r="H190" s="158">
        <v>45019</v>
      </c>
      <c r="I190" s="149">
        <v>3.9449910528663539</v>
      </c>
      <c r="J190" s="149">
        <v>10.544022943807798</v>
      </c>
      <c r="K190" s="149">
        <f t="shared" si="12"/>
        <v>6.5990318909414443</v>
      </c>
      <c r="L190" s="149">
        <f t="shared" si="15"/>
        <v>6868.5356049736383</v>
      </c>
      <c r="M190" s="149">
        <f t="shared" si="16"/>
        <v>4298.7089219021718</v>
      </c>
      <c r="N190" s="149">
        <f t="shared" si="13"/>
        <v>429870.89219021716</v>
      </c>
      <c r="O190" s="157">
        <f t="shared" si="14"/>
        <v>359870.89219021716</v>
      </c>
    </row>
    <row r="191" spans="8:15" x14ac:dyDescent="0.25">
      <c r="H191" s="158">
        <v>45020</v>
      </c>
      <c r="I191" s="149">
        <v>3.899284796911656</v>
      </c>
      <c r="J191" s="149">
        <v>10.421860990839177</v>
      </c>
      <c r="K191" s="149">
        <f t="shared" si="12"/>
        <v>6.5225761939275202</v>
      </c>
      <c r="L191" s="149">
        <f t="shared" si="15"/>
        <v>6878.9574659644777</v>
      </c>
      <c r="M191" s="149">
        <f t="shared" si="16"/>
        <v>4305.2314980960991</v>
      </c>
      <c r="N191" s="149">
        <f t="shared" si="13"/>
        <v>430523.14980960992</v>
      </c>
      <c r="O191" s="157">
        <f t="shared" si="14"/>
        <v>360523.14980960992</v>
      </c>
    </row>
    <row r="192" spans="8:15" x14ac:dyDescent="0.25">
      <c r="H192" s="158">
        <v>45021</v>
      </c>
      <c r="I192" s="149">
        <v>3.8541080888837822</v>
      </c>
      <c r="J192" s="149">
        <v>10.301114393549557</v>
      </c>
      <c r="K192" s="149">
        <f t="shared" si="12"/>
        <v>6.4470063046657753</v>
      </c>
      <c r="L192" s="149">
        <f t="shared" si="15"/>
        <v>6889.2585803580268</v>
      </c>
      <c r="M192" s="149">
        <f t="shared" si="16"/>
        <v>4311.6785044007647</v>
      </c>
      <c r="N192" s="149">
        <f t="shared" si="13"/>
        <v>431167.85044007649</v>
      </c>
      <c r="O192" s="157">
        <f t="shared" si="14"/>
        <v>361167.85044007649</v>
      </c>
    </row>
    <row r="193" spans="8:15" x14ac:dyDescent="0.25">
      <c r="H193" s="158">
        <v>45022</v>
      </c>
      <c r="I193" s="149">
        <v>3.8094547934955427</v>
      </c>
      <c r="J193" s="149">
        <v>10.181766753775284</v>
      </c>
      <c r="K193" s="149">
        <f t="shared" si="12"/>
        <v>6.3723119602797409</v>
      </c>
      <c r="L193" s="149">
        <f t="shared" si="15"/>
        <v>6899.4403471118021</v>
      </c>
      <c r="M193" s="149">
        <f t="shared" si="16"/>
        <v>4318.0508163610448</v>
      </c>
      <c r="N193" s="149">
        <f t="shared" si="13"/>
        <v>431805.0816361045</v>
      </c>
      <c r="O193" s="157">
        <f t="shared" si="14"/>
        <v>361805.0816361045</v>
      </c>
    </row>
    <row r="194" spans="8:15" x14ac:dyDescent="0.25">
      <c r="H194" s="158">
        <v>45023</v>
      </c>
      <c r="I194" s="149">
        <v>3.7653188465425433</v>
      </c>
      <c r="J194" s="149">
        <v>10.063801863340112</v>
      </c>
      <c r="K194" s="149">
        <f t="shared" si="12"/>
        <v>6.2984830167975687</v>
      </c>
      <c r="L194" s="149">
        <f t="shared" si="15"/>
        <v>6909.504148975142</v>
      </c>
      <c r="M194" s="149">
        <f t="shared" si="16"/>
        <v>4324.3492993778427</v>
      </c>
      <c r="N194" s="149">
        <f t="shared" si="13"/>
        <v>432434.92993778427</v>
      </c>
      <c r="O194" s="157">
        <f t="shared" si="14"/>
        <v>362434.92993778427</v>
      </c>
    </row>
    <row r="195" spans="8:15" x14ac:dyDescent="0.25">
      <c r="H195" s="158">
        <v>45024</v>
      </c>
      <c r="I195" s="149">
        <v>3.7216942540796323</v>
      </c>
      <c r="J195" s="149">
        <v>9.9472037018540469</v>
      </c>
      <c r="K195" s="149">
        <f t="shared" si="12"/>
        <v>6.2255094477744146</v>
      </c>
      <c r="L195" s="149">
        <f t="shared" si="15"/>
        <v>6919.4513526769961</v>
      </c>
      <c r="M195" s="149">
        <f t="shared" si="16"/>
        <v>4330.5748088256169</v>
      </c>
      <c r="N195" s="149">
        <f t="shared" si="13"/>
        <v>433057.48088256171</v>
      </c>
      <c r="O195" s="157">
        <f t="shared" si="14"/>
        <v>363057.48088256171</v>
      </c>
    </row>
    <row r="196" spans="8:15" x14ac:dyDescent="0.25">
      <c r="H196" s="158">
        <v>45025</v>
      </c>
      <c r="I196" s="149">
        <v>3.6785750916068798</v>
      </c>
      <c r="J196" s="149">
        <v>9.8319564345376484</v>
      </c>
      <c r="K196" s="149">
        <f t="shared" si="12"/>
        <v>6.1533813429307687</v>
      </c>
      <c r="L196" s="149">
        <f t="shared" si="15"/>
        <v>6929.2833091115335</v>
      </c>
      <c r="M196" s="149">
        <f t="shared" si="16"/>
        <v>4336.7281901685474</v>
      </c>
      <c r="N196" s="149">
        <f t="shared" si="13"/>
        <v>433672.81901685474</v>
      </c>
      <c r="O196" s="157">
        <f t="shared" si="14"/>
        <v>363672.81901685474</v>
      </c>
    </row>
    <row r="197" spans="8:15" x14ac:dyDescent="0.25">
      <c r="H197" s="158">
        <v>45026</v>
      </c>
      <c r="I197" s="149">
        <v>3.6359555032649977</v>
      </c>
      <c r="J197" s="149">
        <v>9.7180444100716041</v>
      </c>
      <c r="K197" s="149">
        <f t="shared" si="12"/>
        <v>6.0820889068066064</v>
      </c>
      <c r="L197" s="149">
        <f t="shared" si="15"/>
        <v>6939.0013535216049</v>
      </c>
      <c r="M197" s="149">
        <f t="shared" si="16"/>
        <v>4342.8102790753537</v>
      </c>
      <c r="N197" s="149">
        <f t="shared" si="13"/>
        <v>434281.02790753538</v>
      </c>
      <c r="O197" s="157">
        <f t="shared" si="14"/>
        <v>364281.02790753538</v>
      </c>
    </row>
    <row r="198" spans="8:15" x14ac:dyDescent="0.25">
      <c r="H198" s="158">
        <v>45027</v>
      </c>
      <c r="I198" s="149">
        <v>3.593829701040077</v>
      </c>
      <c r="J198" s="149">
        <v>9.6054521584711523</v>
      </c>
      <c r="K198" s="149">
        <f t="shared" ref="K198:K261" si="17">J198-I198</f>
        <v>6.0116224574310753</v>
      </c>
      <c r="L198" s="149">
        <f t="shared" si="15"/>
        <v>6948.6068056800759</v>
      </c>
      <c r="M198" s="149">
        <f t="shared" si="16"/>
        <v>4348.821901532785</v>
      </c>
      <c r="N198" s="149">
        <f t="shared" si="13"/>
        <v>434882.19015327853</v>
      </c>
      <c r="O198" s="157">
        <f t="shared" si="14"/>
        <v>364882.19015327853</v>
      </c>
    </row>
    <row r="199" spans="8:15" x14ac:dyDescent="0.25">
      <c r="H199" s="158">
        <v>45028</v>
      </c>
      <c r="I199" s="149">
        <v>3.5521919639775335</v>
      </c>
      <c r="J199" s="149">
        <v>9.4941643889851548</v>
      </c>
      <c r="K199" s="149">
        <f t="shared" si="17"/>
        <v>5.9419724250076218</v>
      </c>
      <c r="L199" s="149">
        <f t="shared" si="15"/>
        <v>6958.1009700690611</v>
      </c>
      <c r="M199" s="149">
        <f t="shared" si="16"/>
        <v>4354.7638739577924</v>
      </c>
      <c r="N199" s="149">
        <f t="shared" ref="N199:N262" si="18">M199*100</f>
        <v>435476.38739577925</v>
      </c>
      <c r="O199" s="157">
        <f t="shared" ref="O199:O262" si="19">N199-$P$6</f>
        <v>365476.38739577925</v>
      </c>
    </row>
    <row r="200" spans="8:15" x14ac:dyDescent="0.25">
      <c r="H200" s="158">
        <v>45029</v>
      </c>
      <c r="I200" s="149">
        <v>3.5110366374051649</v>
      </c>
      <c r="J200" s="149">
        <v>9.3841659880195394</v>
      </c>
      <c r="K200" s="149">
        <f t="shared" si="17"/>
        <v>5.8731293506143745</v>
      </c>
      <c r="L200" s="149">
        <f t="shared" ref="L200:L263" si="20">J200+L199</f>
        <v>6967.485136057081</v>
      </c>
      <c r="M200" s="149">
        <f t="shared" ref="M200:M263" si="21">K200+M199</f>
        <v>4360.6370033084067</v>
      </c>
      <c r="N200" s="149">
        <f t="shared" si="18"/>
        <v>436063.70033084066</v>
      </c>
      <c r="O200" s="157">
        <f t="shared" si="19"/>
        <v>366063.70033084066</v>
      </c>
    </row>
    <row r="201" spans="8:15" x14ac:dyDescent="0.25">
      <c r="H201" s="158">
        <v>45030</v>
      </c>
      <c r="I201" s="149">
        <v>3.4703581321652175</v>
      </c>
      <c r="J201" s="149">
        <v>9.2754420170847585</v>
      </c>
      <c r="K201" s="149">
        <f t="shared" si="17"/>
        <v>5.805083884919541</v>
      </c>
      <c r="L201" s="149">
        <f t="shared" si="20"/>
        <v>6976.760578074166</v>
      </c>
      <c r="M201" s="149">
        <f t="shared" si="21"/>
        <v>4366.4420871933262</v>
      </c>
      <c r="N201" s="149">
        <f t="shared" si="18"/>
        <v>436644.20871933264</v>
      </c>
      <c r="O201" s="157">
        <f t="shared" si="19"/>
        <v>366644.20871933264</v>
      </c>
    </row>
    <row r="202" spans="8:15" x14ac:dyDescent="0.25">
      <c r="H202" s="158">
        <v>45031</v>
      </c>
      <c r="I202" s="149">
        <v>3.4301509238553347</v>
      </c>
      <c r="J202" s="149">
        <v>9.1679777107670528</v>
      </c>
      <c r="K202" s="149">
        <f t="shared" si="17"/>
        <v>5.7378267869117181</v>
      </c>
      <c r="L202" s="149">
        <f t="shared" si="20"/>
        <v>6985.9285557849335</v>
      </c>
      <c r="M202" s="149">
        <f t="shared" si="21"/>
        <v>4372.1799139802379</v>
      </c>
      <c r="N202" s="149">
        <f t="shared" si="18"/>
        <v>437217.99139802379</v>
      </c>
      <c r="O202" s="157">
        <f t="shared" si="19"/>
        <v>367217.99139802379</v>
      </c>
    </row>
    <row r="203" spans="8:15" x14ac:dyDescent="0.25">
      <c r="H203" s="158">
        <v>45032</v>
      </c>
      <c r="I203" s="149">
        <v>3.3904095520783155</v>
      </c>
      <c r="J203" s="149">
        <v>9.061758474723197</v>
      </c>
      <c r="K203" s="149">
        <f t="shared" si="17"/>
        <v>5.6713489226448814</v>
      </c>
      <c r="L203" s="149">
        <f t="shared" si="20"/>
        <v>6994.9903142596568</v>
      </c>
      <c r="M203" s="149">
        <f t="shared" si="21"/>
        <v>4377.8512629028828</v>
      </c>
      <c r="N203" s="149">
        <f t="shared" si="18"/>
        <v>437785.12629028829</v>
      </c>
      <c r="O203" s="157">
        <f t="shared" si="19"/>
        <v>367785.12629028829</v>
      </c>
    </row>
    <row r="204" spans="8:15" x14ac:dyDescent="0.25">
      <c r="H204" s="158">
        <v>45033</v>
      </c>
      <c r="I204" s="149">
        <v>3.3511286197005452</v>
      </c>
      <c r="J204" s="149">
        <v>8.9567698836985254</v>
      </c>
      <c r="K204" s="149">
        <f t="shared" si="17"/>
        <v>5.6056412639979802</v>
      </c>
      <c r="L204" s="149">
        <f t="shared" si="20"/>
        <v>7003.9470841433549</v>
      </c>
      <c r="M204" s="149">
        <f t="shared" si="21"/>
        <v>4383.456904166881</v>
      </c>
      <c r="N204" s="149">
        <f t="shared" si="18"/>
        <v>438345.6904166881</v>
      </c>
      <c r="O204" s="157">
        <f t="shared" si="19"/>
        <v>368345.6904166881</v>
      </c>
    </row>
    <row r="205" spans="8:15" x14ac:dyDescent="0.25">
      <c r="H205" s="158">
        <v>45034</v>
      </c>
      <c r="I205" s="149">
        <v>3.3123027921190431</v>
      </c>
      <c r="J205" s="149">
        <v>8.8529976795678653</v>
      </c>
      <c r="K205" s="149">
        <f t="shared" si="17"/>
        <v>5.5406948874488222</v>
      </c>
      <c r="L205" s="149">
        <f t="shared" si="20"/>
        <v>7012.8000818229229</v>
      </c>
      <c r="M205" s="149">
        <f t="shared" si="21"/>
        <v>4388.9975990543298</v>
      </c>
      <c r="N205" s="149">
        <f t="shared" si="18"/>
        <v>438899.75990543299</v>
      </c>
      <c r="O205" s="157">
        <f t="shared" si="19"/>
        <v>368899.75990543299</v>
      </c>
    </row>
    <row r="206" spans="8:15" x14ac:dyDescent="0.25">
      <c r="H206" s="158">
        <v>45035</v>
      </c>
      <c r="I206" s="149">
        <v>3.2739267965369843</v>
      </c>
      <c r="J206" s="149">
        <v>8.7504277693992023</v>
      </c>
      <c r="K206" s="149">
        <f t="shared" si="17"/>
        <v>5.476500972862218</v>
      </c>
      <c r="L206" s="149">
        <f t="shared" si="20"/>
        <v>7021.5505095923218</v>
      </c>
      <c r="M206" s="149">
        <f t="shared" si="21"/>
        <v>4394.4741000271924</v>
      </c>
      <c r="N206" s="149">
        <f t="shared" si="18"/>
        <v>439447.41000271926</v>
      </c>
      <c r="O206" s="157">
        <f t="shared" si="19"/>
        <v>369447.41000271926</v>
      </c>
    </row>
    <row r="207" spans="8:15" x14ac:dyDescent="0.25">
      <c r="H207" s="158">
        <v>45036</v>
      </c>
      <c r="I207" s="149">
        <v>3.2359954212476185</v>
      </c>
      <c r="J207" s="149">
        <v>8.6490462235397558</v>
      </c>
      <c r="K207" s="149">
        <f t="shared" si="17"/>
        <v>5.4130508022921369</v>
      </c>
      <c r="L207" s="149">
        <f t="shared" si="20"/>
        <v>7030.1995558158615</v>
      </c>
      <c r="M207" s="149">
        <f t="shared" si="21"/>
        <v>4399.8871508294842</v>
      </c>
      <c r="N207" s="149">
        <f t="shared" si="18"/>
        <v>439988.71508294845</v>
      </c>
      <c r="O207" s="157">
        <f t="shared" si="19"/>
        <v>369988.71508294845</v>
      </c>
    </row>
    <row r="208" spans="8:15" x14ac:dyDescent="0.25">
      <c r="H208" s="158">
        <v>45037</v>
      </c>
      <c r="I208" s="149">
        <v>3.1985035149264829</v>
      </c>
      <c r="J208" s="149">
        <v>8.5488392737242638</v>
      </c>
      <c r="K208" s="149">
        <f t="shared" si="17"/>
        <v>5.3503357587977813</v>
      </c>
      <c r="L208" s="149">
        <f t="shared" si="20"/>
        <v>7038.7483950895858</v>
      </c>
      <c r="M208" s="149">
        <f t="shared" si="21"/>
        <v>4405.2374865882821</v>
      </c>
      <c r="N208" s="149">
        <f t="shared" si="18"/>
        <v>440523.7486588282</v>
      </c>
      <c r="O208" s="157">
        <f t="shared" si="19"/>
        <v>370523.7486588282</v>
      </c>
    </row>
    <row r="209" spans="8:15" x14ac:dyDescent="0.25">
      <c r="H209" s="158">
        <v>45038</v>
      </c>
      <c r="I209" s="149">
        <v>3.1614459859318305</v>
      </c>
      <c r="J209" s="149">
        <v>8.449793311205152</v>
      </c>
      <c r="K209" s="149">
        <f t="shared" si="17"/>
        <v>5.2883473252733211</v>
      </c>
      <c r="L209" s="149">
        <f t="shared" si="20"/>
        <v>7047.198188400791</v>
      </c>
      <c r="M209" s="149">
        <f t="shared" si="21"/>
        <v>4410.5258339135553</v>
      </c>
      <c r="N209" s="149">
        <f t="shared" si="18"/>
        <v>441052.58339135553</v>
      </c>
      <c r="O209" s="157">
        <f t="shared" si="19"/>
        <v>371052.58339135553</v>
      </c>
    </row>
    <row r="210" spans="8:15" x14ac:dyDescent="0.25">
      <c r="H210" s="158">
        <v>45039</v>
      </c>
      <c r="I210" s="149">
        <v>3.1248178016131436</v>
      </c>
      <c r="J210" s="149">
        <v>8.3518948849043788</v>
      </c>
      <c r="K210" s="149">
        <f t="shared" si="17"/>
        <v>5.2270770832912348</v>
      </c>
      <c r="L210" s="149">
        <f t="shared" si="20"/>
        <v>7055.5500832856951</v>
      </c>
      <c r="M210" s="149">
        <f t="shared" si="21"/>
        <v>4415.7529109968464</v>
      </c>
      <c r="N210" s="149">
        <f t="shared" si="18"/>
        <v>441575.29109968466</v>
      </c>
      <c r="O210" s="157">
        <f t="shared" si="19"/>
        <v>371575.29109968466</v>
      </c>
    </row>
    <row r="211" spans="8:15" x14ac:dyDescent="0.25">
      <c r="H211" s="158">
        <v>45040</v>
      </c>
      <c r="I211" s="149">
        <v>3.0886139876276704</v>
      </c>
      <c r="J211" s="149">
        <v>8.2551306995866884</v>
      </c>
      <c r="K211" s="149">
        <f t="shared" si="17"/>
        <v>5.1665167119590176</v>
      </c>
      <c r="L211" s="149">
        <f t="shared" si="20"/>
        <v>7063.8052139852816</v>
      </c>
      <c r="M211" s="149">
        <f t="shared" si="21"/>
        <v>4420.9194277088054</v>
      </c>
      <c r="N211" s="149">
        <f t="shared" si="18"/>
        <v>442091.94277088053</v>
      </c>
      <c r="O211" s="157">
        <f t="shared" si="19"/>
        <v>372091.94277088053</v>
      </c>
    </row>
    <row r="212" spans="8:15" x14ac:dyDescent="0.25">
      <c r="H212" s="158">
        <v>45041</v>
      </c>
      <c r="I212" s="149">
        <v>3.0528296272648738</v>
      </c>
      <c r="J212" s="149">
        <v>8.1594876140540435</v>
      </c>
      <c r="K212" s="149">
        <f t="shared" si="17"/>
        <v>5.1066579867891697</v>
      </c>
      <c r="L212" s="149">
        <f t="shared" si="20"/>
        <v>7071.964701599336</v>
      </c>
      <c r="M212" s="149">
        <f t="shared" si="21"/>
        <v>4426.0260856955947</v>
      </c>
      <c r="N212" s="149">
        <f t="shared" si="18"/>
        <v>442602.60856955947</v>
      </c>
      <c r="O212" s="157">
        <f t="shared" si="19"/>
        <v>372602.60856955947</v>
      </c>
    </row>
    <row r="213" spans="8:15" x14ac:dyDescent="0.25">
      <c r="H213" s="158">
        <v>45042</v>
      </c>
      <c r="I213" s="149">
        <v>3.0174598607787173</v>
      </c>
      <c r="J213" s="149">
        <v>8.0649526393609605</v>
      </c>
      <c r="K213" s="149">
        <f t="shared" si="17"/>
        <v>5.0474927785822432</v>
      </c>
      <c r="L213" s="149">
        <f t="shared" si="20"/>
        <v>7080.0296542386968</v>
      </c>
      <c r="M213" s="149">
        <f t="shared" si="21"/>
        <v>4431.0735784741773</v>
      </c>
      <c r="N213" s="149">
        <f t="shared" si="18"/>
        <v>443107.3578474177</v>
      </c>
      <c r="O213" s="157">
        <f t="shared" si="19"/>
        <v>373107.3578474177</v>
      </c>
    </row>
    <row r="214" spans="8:15" x14ac:dyDescent="0.25">
      <c r="H214" s="158">
        <v>45043</v>
      </c>
      <c r="I214" s="149">
        <v>2.982499884727674</v>
      </c>
      <c r="J214" s="149">
        <v>7.9715129370505267</v>
      </c>
      <c r="K214" s="149">
        <f t="shared" si="17"/>
        <v>4.9890130523228526</v>
      </c>
      <c r="L214" s="149">
        <f t="shared" si="20"/>
        <v>7088.0011671757475</v>
      </c>
      <c r="M214" s="149">
        <f t="shared" si="21"/>
        <v>4436.0625915265</v>
      </c>
      <c r="N214" s="149">
        <f t="shared" si="18"/>
        <v>443606.25915265002</v>
      </c>
      <c r="O214" s="157">
        <f t="shared" si="19"/>
        <v>373606.25915265002</v>
      </c>
    </row>
    <row r="215" spans="8:15" x14ac:dyDescent="0.25">
      <c r="H215" s="158">
        <v>45044</v>
      </c>
      <c r="I215" s="149">
        <v>2.9479449513223939</v>
      </c>
      <c r="J215" s="149">
        <v>7.8791558174108483</v>
      </c>
      <c r="K215" s="149">
        <f t="shared" si="17"/>
        <v>4.9312108660884544</v>
      </c>
      <c r="L215" s="149">
        <f t="shared" si="20"/>
        <v>7095.8803229931582</v>
      </c>
      <c r="M215" s="149">
        <f t="shared" si="21"/>
        <v>4440.9938023925888</v>
      </c>
      <c r="N215" s="149">
        <f t="shared" si="18"/>
        <v>444099.38023925887</v>
      </c>
      <c r="O215" s="157">
        <f t="shared" si="19"/>
        <v>374099.38023925887</v>
      </c>
    </row>
    <row r="216" spans="8:15" x14ac:dyDescent="0.25">
      <c r="H216" s="158">
        <v>45045</v>
      </c>
      <c r="I216" s="149">
        <v>2.9137903677809156</v>
      </c>
      <c r="J216" s="149">
        <v>7.7878687377517233</v>
      </c>
      <c r="K216" s="149">
        <f t="shared" si="17"/>
        <v>4.8740783699708077</v>
      </c>
      <c r="L216" s="149">
        <f t="shared" si="20"/>
        <v>7103.6681917309097</v>
      </c>
      <c r="M216" s="149">
        <f t="shared" si="21"/>
        <v>4445.8678807625593</v>
      </c>
      <c r="N216" s="149">
        <f t="shared" si="18"/>
        <v>444586.78807625594</v>
      </c>
      <c r="O216" s="157">
        <f t="shared" si="19"/>
        <v>374586.78807625594</v>
      </c>
    </row>
    <row r="217" spans="8:15" x14ac:dyDescent="0.25">
      <c r="H217" s="158">
        <v>45046</v>
      </c>
      <c r="I217" s="149">
        <v>2.880031495691366</v>
      </c>
      <c r="J217" s="149">
        <v>7.6976393007012494</v>
      </c>
      <c r="K217" s="149">
        <f t="shared" si="17"/>
        <v>4.8176078050098834</v>
      </c>
      <c r="L217" s="149">
        <f t="shared" si="20"/>
        <v>7111.3658310316114</v>
      </c>
      <c r="M217" s="149">
        <f t="shared" si="21"/>
        <v>4450.6854885675693</v>
      </c>
      <c r="N217" s="149">
        <f t="shared" si="18"/>
        <v>445068.54885675694</v>
      </c>
      <c r="O217" s="157">
        <f t="shared" si="19"/>
        <v>375068.54885675694</v>
      </c>
    </row>
    <row r="218" spans="8:15" x14ac:dyDescent="0.25">
      <c r="H218" s="158">
        <v>45047</v>
      </c>
      <c r="I218" s="149">
        <v>2.8466637503820271</v>
      </c>
      <c r="J218" s="149">
        <v>7.6084552525221882</v>
      </c>
      <c r="K218" s="149">
        <f t="shared" si="17"/>
        <v>4.7617915021401611</v>
      </c>
      <c r="L218" s="149">
        <f t="shared" si="20"/>
        <v>7118.974286284134</v>
      </c>
      <c r="M218" s="149">
        <f t="shared" si="21"/>
        <v>4455.4472800697094</v>
      </c>
      <c r="N218" s="149">
        <f t="shared" si="18"/>
        <v>445544.72800697095</v>
      </c>
      <c r="O218" s="157">
        <f t="shared" si="19"/>
        <v>375544.72800697095</v>
      </c>
    </row>
    <row r="219" spans="8:15" x14ac:dyDescent="0.25">
      <c r="H219" s="158">
        <v>45048</v>
      </c>
      <c r="I219" s="149">
        <v>2.8136826002987103</v>
      </c>
      <c r="J219" s="149">
        <v>7.520304481447817</v>
      </c>
      <c r="K219" s="149">
        <f t="shared" si="17"/>
        <v>4.7066218811491067</v>
      </c>
      <c r="L219" s="149">
        <f t="shared" si="20"/>
        <v>7126.494590765582</v>
      </c>
      <c r="M219" s="149">
        <f t="shared" si="21"/>
        <v>4460.1539019508582</v>
      </c>
      <c r="N219" s="149">
        <f t="shared" si="18"/>
        <v>446015.39019508584</v>
      </c>
      <c r="O219" s="157">
        <f t="shared" si="19"/>
        <v>376015.39019508584</v>
      </c>
    </row>
    <row r="220" spans="8:15" x14ac:dyDescent="0.25">
      <c r="H220" s="158">
        <v>45049</v>
      </c>
      <c r="I220" s="149">
        <v>2.7810835663893432</v>
      </c>
      <c r="J220" s="149">
        <v>7.4331750160370929</v>
      </c>
      <c r="K220" s="149">
        <f t="shared" si="17"/>
        <v>4.6520914496477497</v>
      </c>
      <c r="L220" s="149">
        <f t="shared" si="20"/>
        <v>7133.9277657816192</v>
      </c>
      <c r="M220" s="149">
        <f t="shared" si="21"/>
        <v>4464.8059934005059</v>
      </c>
      <c r="N220" s="149">
        <f t="shared" si="18"/>
        <v>446480.5993400506</v>
      </c>
      <c r="O220" s="157">
        <f t="shared" si="19"/>
        <v>376480.5993400506</v>
      </c>
    </row>
    <row r="221" spans="8:15" x14ac:dyDescent="0.25">
      <c r="H221" s="158">
        <v>45050</v>
      </c>
      <c r="I221" s="149">
        <v>2.7488622214956853</v>
      </c>
      <c r="J221" s="149">
        <v>7.3470550235488403</v>
      </c>
      <c r="K221" s="149">
        <f t="shared" si="17"/>
        <v>4.5981928020531555</v>
      </c>
      <c r="L221" s="149">
        <f t="shared" si="20"/>
        <v>7141.274820805168</v>
      </c>
      <c r="M221" s="149">
        <f t="shared" si="21"/>
        <v>4469.4041862025588</v>
      </c>
      <c r="N221" s="149">
        <f t="shared" si="18"/>
        <v>446940.41862025589</v>
      </c>
      <c r="O221" s="157">
        <f t="shared" si="19"/>
        <v>376940.41862025589</v>
      </c>
    </row>
    <row r="222" spans="8:15" x14ac:dyDescent="0.25">
      <c r="H222" s="158">
        <v>45051</v>
      </c>
      <c r="I222" s="149">
        <v>2.7170141897520907</v>
      </c>
      <c r="J222" s="149">
        <v>7.2619328083347936</v>
      </c>
      <c r="K222" s="149">
        <f t="shared" si="17"/>
        <v>4.5449186185827024</v>
      </c>
      <c r="L222" s="149">
        <f t="shared" si="20"/>
        <v>7148.5367536135027</v>
      </c>
      <c r="M222" s="149">
        <f t="shared" si="21"/>
        <v>4473.9491048211412</v>
      </c>
      <c r="N222" s="149">
        <f t="shared" si="18"/>
        <v>447394.91048211412</v>
      </c>
      <c r="O222" s="157">
        <f t="shared" si="19"/>
        <v>377394.91048211412</v>
      </c>
    </row>
    <row r="223" spans="8:15" x14ac:dyDescent="0.25">
      <c r="H223" s="158">
        <v>45052</v>
      </c>
      <c r="I223" s="149">
        <v>2.6855351459912358</v>
      </c>
      <c r="J223" s="149">
        <v>7.1777968102512428</v>
      </c>
      <c r="K223" s="149">
        <f t="shared" si="17"/>
        <v>4.4922616642600071</v>
      </c>
      <c r="L223" s="149">
        <f t="shared" si="20"/>
        <v>7155.7145504237542</v>
      </c>
      <c r="M223" s="149">
        <f t="shared" si="21"/>
        <v>4478.441366485401</v>
      </c>
      <c r="N223" s="149">
        <f t="shared" si="18"/>
        <v>447844.13664854009</v>
      </c>
      <c r="O223" s="157">
        <f t="shared" si="19"/>
        <v>377844.13664854009</v>
      </c>
    </row>
    <row r="224" spans="8:15" x14ac:dyDescent="0.25">
      <c r="H224" s="158">
        <v>45053</v>
      </c>
      <c r="I224" s="149">
        <v>2.6544208151567377</v>
      </c>
      <c r="J224" s="149">
        <v>7.0946356030891122</v>
      </c>
      <c r="K224" s="149">
        <f t="shared" si="17"/>
        <v>4.4402147879323746</v>
      </c>
      <c r="L224" s="149">
        <f t="shared" si="20"/>
        <v>7162.8091860268432</v>
      </c>
      <c r="M224" s="149">
        <f t="shared" si="21"/>
        <v>4482.8815812733337</v>
      </c>
      <c r="N224" s="149">
        <f t="shared" si="18"/>
        <v>448288.15812733339</v>
      </c>
      <c r="O224" s="157">
        <f t="shared" si="19"/>
        <v>378288.15812733339</v>
      </c>
    </row>
    <row r="225" spans="8:15" x14ac:dyDescent="0.25">
      <c r="H225" s="158">
        <v>45054</v>
      </c>
      <c r="I225" s="149">
        <v>2.6236669717225714</v>
      </c>
      <c r="J225" s="149">
        <v>7.012437893022188</v>
      </c>
      <c r="K225" s="149">
        <f t="shared" si="17"/>
        <v>4.3887709212996171</v>
      </c>
      <c r="L225" s="149">
        <f t="shared" si="20"/>
        <v>7169.8216239198655</v>
      </c>
      <c r="M225" s="149">
        <f t="shared" si="21"/>
        <v>4487.2703521946332</v>
      </c>
      <c r="N225" s="149">
        <f t="shared" si="18"/>
        <v>448727.03521946335</v>
      </c>
      <c r="O225" s="157">
        <f t="shared" si="19"/>
        <v>378727.03521946335</v>
      </c>
    </row>
    <row r="226" spans="8:15" x14ac:dyDescent="0.25">
      <c r="H226" s="158">
        <v>45055</v>
      </c>
      <c r="I226" s="149">
        <v>2.5932694391192181</v>
      </c>
      <c r="J226" s="149">
        <v>6.9311925170733568</v>
      </c>
      <c r="K226" s="149">
        <f t="shared" si="17"/>
        <v>4.3379230779541391</v>
      </c>
      <c r="L226" s="149">
        <f t="shared" si="20"/>
        <v>7176.7528164369387</v>
      </c>
      <c r="M226" s="149">
        <f t="shared" si="21"/>
        <v>4491.608275272587</v>
      </c>
      <c r="N226" s="149">
        <f t="shared" si="18"/>
        <v>449160.82752725872</v>
      </c>
      <c r="O226" s="157">
        <f t="shared" si="19"/>
        <v>379160.82752725872</v>
      </c>
    </row>
    <row r="227" spans="8:15" x14ac:dyDescent="0.25">
      <c r="H227" s="158">
        <v>45056</v>
      </c>
      <c r="I227" s="149">
        <v>2.5632240891664564</v>
      </c>
      <c r="J227" s="149">
        <v>6.85088844159859</v>
      </c>
      <c r="K227" s="149">
        <f t="shared" si="17"/>
        <v>4.2876643524321336</v>
      </c>
      <c r="L227" s="149">
        <f t="shared" si="20"/>
        <v>7183.6037048785374</v>
      </c>
      <c r="M227" s="149">
        <f t="shared" si="21"/>
        <v>4495.8959396250193</v>
      </c>
      <c r="N227" s="149">
        <f t="shared" si="18"/>
        <v>449589.59396250191</v>
      </c>
      <c r="O227" s="157">
        <f t="shared" si="19"/>
        <v>379589.59396250191</v>
      </c>
    </row>
    <row r="228" spans="8:15" x14ac:dyDescent="0.25">
      <c r="H228" s="158">
        <v>45057</v>
      </c>
      <c r="I228" s="149">
        <v>2.5335268415127326</v>
      </c>
      <c r="J228" s="149">
        <v>6.7715147607885182</v>
      </c>
      <c r="K228" s="149">
        <f t="shared" si="17"/>
        <v>4.2379879192757857</v>
      </c>
      <c r="L228" s="149">
        <f t="shared" si="20"/>
        <v>7190.3752196393261</v>
      </c>
      <c r="M228" s="149">
        <f t="shared" si="21"/>
        <v>4500.1339275442951</v>
      </c>
      <c r="N228" s="149">
        <f t="shared" si="18"/>
        <v>450013.39275442949</v>
      </c>
      <c r="O228" s="157">
        <f t="shared" si="19"/>
        <v>380013.39275442949</v>
      </c>
    </row>
    <row r="229" spans="8:15" x14ac:dyDescent="0.25">
      <c r="H229" s="158">
        <v>45058</v>
      </c>
      <c r="I229" s="149">
        <v>2.5041736630810227</v>
      </c>
      <c r="J229" s="149">
        <v>6.6930606951873424</v>
      </c>
      <c r="K229" s="149">
        <f t="shared" si="17"/>
        <v>4.1888870321063196</v>
      </c>
      <c r="L229" s="149">
        <f t="shared" si="20"/>
        <v>7197.0682803345135</v>
      </c>
      <c r="M229" s="149">
        <f t="shared" si="21"/>
        <v>4504.3228145764015</v>
      </c>
      <c r="N229" s="149">
        <f t="shared" si="18"/>
        <v>450432.28145764017</v>
      </c>
      <c r="O229" s="157">
        <f t="shared" si="19"/>
        <v>380432.28145764017</v>
      </c>
    </row>
    <row r="230" spans="8:15" x14ac:dyDescent="0.25">
      <c r="H230" s="158">
        <v>45059</v>
      </c>
      <c r="I230" s="149">
        <v>2.4751605675211144</v>
      </c>
      <c r="J230" s="149">
        <v>6.6155155902289167</v>
      </c>
      <c r="K230" s="149">
        <f t="shared" si="17"/>
        <v>4.1403550227078023</v>
      </c>
      <c r="L230" s="149">
        <f t="shared" si="20"/>
        <v>7203.6837959247423</v>
      </c>
      <c r="M230" s="149">
        <f t="shared" si="21"/>
        <v>4508.4631695991093</v>
      </c>
      <c r="N230" s="149">
        <f t="shared" si="18"/>
        <v>450846.31695991091</v>
      </c>
      <c r="O230" s="157">
        <f t="shared" si="19"/>
        <v>380846.31695991091</v>
      </c>
    </row>
    <row r="231" spans="8:15" x14ac:dyDescent="0.25">
      <c r="H231" s="158">
        <v>45060</v>
      </c>
      <c r="I231" s="149">
        <v>2.4464836146682294</v>
      </c>
      <c r="J231" s="149">
        <v>6.5388689147897887</v>
      </c>
      <c r="K231" s="149">
        <f t="shared" si="17"/>
        <v>4.0923853001215598</v>
      </c>
      <c r="L231" s="149">
        <f t="shared" si="20"/>
        <v>7210.2226648395317</v>
      </c>
      <c r="M231" s="149">
        <f t="shared" si="21"/>
        <v>4512.5555548992306</v>
      </c>
      <c r="N231" s="149">
        <f t="shared" si="18"/>
        <v>451255.55548992305</v>
      </c>
      <c r="O231" s="157">
        <f t="shared" si="19"/>
        <v>381255.55548992305</v>
      </c>
    </row>
    <row r="232" spans="8:15" x14ac:dyDescent="0.25">
      <c r="H232" s="158">
        <v>45061</v>
      </c>
      <c r="I232" s="149">
        <v>2.4181389100079334</v>
      </c>
      <c r="J232" s="149">
        <v>6.4631102597590084</v>
      </c>
      <c r="K232" s="149">
        <f t="shared" si="17"/>
        <v>4.0449713497510746</v>
      </c>
      <c r="L232" s="149">
        <f t="shared" si="20"/>
        <v>7216.6857750992904</v>
      </c>
      <c r="M232" s="149">
        <f t="shared" si="21"/>
        <v>4516.6005262489816</v>
      </c>
      <c r="N232" s="149">
        <f t="shared" si="18"/>
        <v>451660.05262489815</v>
      </c>
      <c r="O232" s="157">
        <f t="shared" si="19"/>
        <v>381660.05262489815</v>
      </c>
    </row>
    <row r="233" spans="8:15" x14ac:dyDescent="0.25">
      <c r="H233" s="158">
        <v>45062</v>
      </c>
      <c r="I233" s="149">
        <v>2.3901226041472299</v>
      </c>
      <c r="J233" s="149">
        <v>6.388229336624506</v>
      </c>
      <c r="K233" s="149">
        <f t="shared" si="17"/>
        <v>3.9981067324772761</v>
      </c>
      <c r="L233" s="149">
        <f t="shared" si="20"/>
        <v>7223.0740044359145</v>
      </c>
      <c r="M233" s="149">
        <f t="shared" si="21"/>
        <v>4520.5986329814586</v>
      </c>
      <c r="N233" s="149">
        <f t="shared" si="18"/>
        <v>452059.86329814588</v>
      </c>
      <c r="O233" s="157">
        <f t="shared" si="19"/>
        <v>382059.86329814588</v>
      </c>
    </row>
    <row r="234" spans="8:15" x14ac:dyDescent="0.25">
      <c r="H234" s="158">
        <v>45063</v>
      </c>
      <c r="I234" s="149">
        <v>2.3624308922917896</v>
      </c>
      <c r="J234" s="149">
        <v>6.3142159760758334</v>
      </c>
      <c r="K234" s="149">
        <f t="shared" si="17"/>
        <v>3.9517850837840438</v>
      </c>
      <c r="L234" s="149">
        <f t="shared" si="20"/>
        <v>7229.38822041199</v>
      </c>
      <c r="M234" s="149">
        <f t="shared" si="21"/>
        <v>4524.5504180652424</v>
      </c>
      <c r="N234" s="149">
        <f t="shared" si="18"/>
        <v>452455.04180652427</v>
      </c>
      <c r="O234" s="157">
        <f t="shared" si="19"/>
        <v>382455.04180652427</v>
      </c>
    </row>
    <row r="235" spans="8:15" x14ac:dyDescent="0.25">
      <c r="H235" s="158">
        <v>45064</v>
      </c>
      <c r="I235" s="149">
        <v>2.3350600137292323</v>
      </c>
      <c r="J235" s="149">
        <v>6.2410601266231245</v>
      </c>
      <c r="K235" s="149">
        <f t="shared" si="17"/>
        <v>3.9060001128938922</v>
      </c>
      <c r="L235" s="149">
        <f t="shared" si="20"/>
        <v>7235.6292805386129</v>
      </c>
      <c r="M235" s="149">
        <f t="shared" si="21"/>
        <v>4528.4564181781361</v>
      </c>
      <c r="N235" s="149">
        <f t="shared" si="18"/>
        <v>452845.64181781362</v>
      </c>
      <c r="O235" s="157">
        <f t="shared" si="19"/>
        <v>382845.64181781362</v>
      </c>
    </row>
    <row r="236" spans="8:15" x14ac:dyDescent="0.25">
      <c r="H236" s="158">
        <v>45065</v>
      </c>
      <c r="I236" s="149">
        <v>2.3080062513184032</v>
      </c>
      <c r="J236" s="149">
        <v>6.1687518532320214</v>
      </c>
      <c r="K236" s="149">
        <f t="shared" si="17"/>
        <v>3.8607456019136182</v>
      </c>
      <c r="L236" s="149">
        <f t="shared" si="20"/>
        <v>7241.7980323918446</v>
      </c>
      <c r="M236" s="149">
        <f t="shared" si="21"/>
        <v>4532.3171637800497</v>
      </c>
      <c r="N236" s="149">
        <f t="shared" si="18"/>
        <v>453231.71637800499</v>
      </c>
      <c r="O236" s="157">
        <f t="shared" si="19"/>
        <v>383231.71637800499</v>
      </c>
    </row>
    <row r="237" spans="8:15" x14ac:dyDescent="0.25">
      <c r="H237" s="158">
        <v>45066</v>
      </c>
      <c r="I237" s="149">
        <v>2.281265930984556</v>
      </c>
      <c r="J237" s="149">
        <v>6.0972813359744515</v>
      </c>
      <c r="K237" s="149">
        <f t="shared" si="17"/>
        <v>3.8160154049898956</v>
      </c>
      <c r="L237" s="149">
        <f t="shared" si="20"/>
        <v>7247.8953137278186</v>
      </c>
      <c r="M237" s="149">
        <f t="shared" si="21"/>
        <v>4536.1331791850398</v>
      </c>
      <c r="N237" s="149">
        <f t="shared" si="18"/>
        <v>453613.31791850401</v>
      </c>
      <c r="O237" s="157">
        <f t="shared" si="19"/>
        <v>383613.31791850401</v>
      </c>
    </row>
    <row r="238" spans="8:15" x14ac:dyDescent="0.25">
      <c r="H238" s="158">
        <v>45067</v>
      </c>
      <c r="I238" s="149">
        <v>2.2548354212203936</v>
      </c>
      <c r="J238" s="149">
        <v>6.0266388686949934</v>
      </c>
      <c r="K238" s="149">
        <f t="shared" si="17"/>
        <v>3.7718034474745998</v>
      </c>
      <c r="L238" s="149">
        <f t="shared" si="20"/>
        <v>7253.9219525965136</v>
      </c>
      <c r="M238" s="149">
        <f t="shared" si="21"/>
        <v>4539.9049826325145</v>
      </c>
      <c r="N238" s="149">
        <f t="shared" si="18"/>
        <v>453990.49826325144</v>
      </c>
      <c r="O238" s="157">
        <f t="shared" si="19"/>
        <v>383990.49826325144</v>
      </c>
    </row>
    <row r="239" spans="8:15" x14ac:dyDescent="0.25">
      <c r="H239" s="158">
        <v>45068</v>
      </c>
      <c r="I239" s="149">
        <v>2.2287111325928834</v>
      </c>
      <c r="J239" s="149">
        <v>5.956814857692744</v>
      </c>
      <c r="K239" s="149">
        <f t="shared" si="17"/>
        <v>3.7281037250998605</v>
      </c>
      <c r="L239" s="149">
        <f t="shared" si="20"/>
        <v>7259.8787674542064</v>
      </c>
      <c r="M239" s="149">
        <f t="shared" si="21"/>
        <v>4543.633086357614</v>
      </c>
      <c r="N239" s="149">
        <f t="shared" si="18"/>
        <v>454363.30863576138</v>
      </c>
      <c r="O239" s="157">
        <f t="shared" si="19"/>
        <v>384363.30863576138</v>
      </c>
    </row>
    <row r="240" spans="8:15" x14ac:dyDescent="0.25">
      <c r="H240" s="158">
        <v>45069</v>
      </c>
      <c r="I240" s="149">
        <v>2.2028895172557945</v>
      </c>
      <c r="J240" s="149">
        <v>5.8877998204184143</v>
      </c>
      <c r="K240" s="149">
        <f t="shared" si="17"/>
        <v>3.6849103031626198</v>
      </c>
      <c r="L240" s="149">
        <f t="shared" si="20"/>
        <v>7265.7665672746243</v>
      </c>
      <c r="M240" s="149">
        <f t="shared" si="21"/>
        <v>4547.3179966607768</v>
      </c>
      <c r="N240" s="149">
        <f t="shared" si="18"/>
        <v>454731.79966607766</v>
      </c>
      <c r="O240" s="157">
        <f t="shared" si="19"/>
        <v>384731.79966607766</v>
      </c>
    </row>
    <row r="241" spans="8:15" x14ac:dyDescent="0.25">
      <c r="H241" s="158">
        <v>45070</v>
      </c>
      <c r="I241" s="149">
        <v>2.1773670684678654</v>
      </c>
      <c r="J241" s="149">
        <v>5.8195843841865527</v>
      </c>
      <c r="K241" s="149">
        <f t="shared" si="17"/>
        <v>3.6422173157186872</v>
      </c>
      <c r="L241" s="149">
        <f t="shared" si="20"/>
        <v>7271.5861516588111</v>
      </c>
      <c r="M241" s="149">
        <f t="shared" si="21"/>
        <v>4550.9602139764957</v>
      </c>
      <c r="N241" s="149">
        <f t="shared" si="18"/>
        <v>455096.02139764954</v>
      </c>
      <c r="O241" s="157">
        <f t="shared" si="19"/>
        <v>385096.02139764954</v>
      </c>
    </row>
    <row r="242" spans="8:15" x14ac:dyDescent="0.25">
      <c r="H242" s="158">
        <v>45071</v>
      </c>
      <c r="I242" s="149">
        <v>2.152140320116581</v>
      </c>
      <c r="J242" s="149">
        <v>5.7521592849026533</v>
      </c>
      <c r="K242" s="149">
        <f t="shared" si="17"/>
        <v>3.6000189647860723</v>
      </c>
      <c r="L242" s="149">
        <f t="shared" si="20"/>
        <v>7277.3383109437136</v>
      </c>
      <c r="M242" s="149">
        <f t="shared" si="21"/>
        <v>4554.5602329412814</v>
      </c>
      <c r="N242" s="149">
        <f t="shared" si="18"/>
        <v>455456.02329412813</v>
      </c>
      <c r="O242" s="157">
        <f t="shared" si="19"/>
        <v>385456.02329412813</v>
      </c>
    </row>
    <row r="243" spans="8:15" x14ac:dyDescent="0.25">
      <c r="H243" s="158">
        <v>45072</v>
      </c>
      <c r="I243" s="149">
        <v>2.1272058462474432</v>
      </c>
      <c r="J243" s="149">
        <v>5.6855153658050561</v>
      </c>
      <c r="K243" s="149">
        <f t="shared" si="17"/>
        <v>3.5583095195576129</v>
      </c>
      <c r="L243" s="149">
        <f t="shared" si="20"/>
        <v>7283.0238263095189</v>
      </c>
      <c r="M243" s="149">
        <f t="shared" si="21"/>
        <v>4558.1185424608393</v>
      </c>
      <c r="N243" s="149">
        <f t="shared" si="18"/>
        <v>455811.85424608394</v>
      </c>
      <c r="O243" s="157">
        <f t="shared" si="19"/>
        <v>385811.85424608394</v>
      </c>
    </row>
    <row r="244" spans="8:15" x14ac:dyDescent="0.25">
      <c r="H244" s="158">
        <v>45073</v>
      </c>
      <c r="I244" s="149">
        <v>2.1025602605987057</v>
      </c>
      <c r="J244" s="149">
        <v>5.6196435762213879</v>
      </c>
      <c r="K244" s="149">
        <f t="shared" si="17"/>
        <v>3.5170833156226822</v>
      </c>
      <c r="L244" s="149">
        <f t="shared" si="20"/>
        <v>7288.6434698857402</v>
      </c>
      <c r="M244" s="149">
        <f t="shared" si="21"/>
        <v>4561.6356257764619</v>
      </c>
      <c r="N244" s="149">
        <f t="shared" si="18"/>
        <v>456163.56257764617</v>
      </c>
      <c r="O244" s="157">
        <f t="shared" si="19"/>
        <v>386163.56257764617</v>
      </c>
    </row>
    <row r="245" spans="8:15" x14ac:dyDescent="0.25">
      <c r="H245" s="158">
        <v>45074</v>
      </c>
      <c r="I245" s="149">
        <v>2.0782002161414996</v>
      </c>
      <c r="J245" s="149">
        <v>5.5545349703394225</v>
      </c>
      <c r="K245" s="149">
        <f t="shared" si="17"/>
        <v>3.4763347541979228</v>
      </c>
      <c r="L245" s="149">
        <f t="shared" si="20"/>
        <v>7294.1980048560799</v>
      </c>
      <c r="M245" s="149">
        <f t="shared" si="21"/>
        <v>4565.1119605306594</v>
      </c>
      <c r="N245" s="149">
        <f t="shared" si="18"/>
        <v>456511.19605306594</v>
      </c>
      <c r="O245" s="157">
        <f t="shared" si="19"/>
        <v>386511.19605306594</v>
      </c>
    </row>
    <row r="246" spans="8:15" x14ac:dyDescent="0.25">
      <c r="H246" s="158">
        <v>45075</v>
      </c>
      <c r="I246" s="149">
        <v>2.0541224046252831</v>
      </c>
      <c r="J246" s="149">
        <v>5.4901807059921808</v>
      </c>
      <c r="K246" s="149">
        <f t="shared" si="17"/>
        <v>3.4360583013668977</v>
      </c>
      <c r="L246" s="149">
        <f t="shared" si="20"/>
        <v>7299.6881855620722</v>
      </c>
      <c r="M246" s="149">
        <f t="shared" si="21"/>
        <v>4568.5480188320262</v>
      </c>
      <c r="N246" s="149">
        <f t="shared" si="18"/>
        <v>456854.80188320263</v>
      </c>
      <c r="O246" s="157">
        <f t="shared" si="19"/>
        <v>386854.80188320263</v>
      </c>
    </row>
    <row r="247" spans="8:15" x14ac:dyDescent="0.25">
      <c r="H247" s="158">
        <v>45076</v>
      </c>
      <c r="I247" s="149">
        <v>2.0303235561285633</v>
      </c>
      <c r="J247" s="149">
        <v>5.4265720434571127</v>
      </c>
      <c r="K247" s="149">
        <f t="shared" si="17"/>
        <v>3.3962484873285494</v>
      </c>
      <c r="L247" s="149">
        <f t="shared" si="20"/>
        <v>7305.1147576055291</v>
      </c>
      <c r="M247" s="149">
        <f t="shared" si="21"/>
        <v>4571.9442673193544</v>
      </c>
      <c r="N247" s="149">
        <f t="shared" si="18"/>
        <v>457194.42673193541</v>
      </c>
      <c r="O247" s="157">
        <f t="shared" si="19"/>
        <v>387194.42673193541</v>
      </c>
    </row>
    <row r="248" spans="8:15" x14ac:dyDescent="0.25">
      <c r="H248" s="158">
        <v>45077</v>
      </c>
      <c r="I248" s="149">
        <v>2.0068004386148126</v>
      </c>
      <c r="J248" s="149">
        <v>5.3637003442691871</v>
      </c>
      <c r="K248" s="149">
        <f t="shared" si="17"/>
        <v>3.3568999056543745</v>
      </c>
      <c r="L248" s="149">
        <f t="shared" si="20"/>
        <v>7310.4784579497982</v>
      </c>
      <c r="M248" s="149">
        <f t="shared" si="21"/>
        <v>4575.3011672250086</v>
      </c>
      <c r="N248" s="149">
        <f t="shared" si="18"/>
        <v>457530.11672250088</v>
      </c>
      <c r="O248" s="157">
        <f t="shared" si="19"/>
        <v>387530.11672250088</v>
      </c>
    </row>
    <row r="249" spans="8:15" x14ac:dyDescent="0.25">
      <c r="H249" s="158">
        <v>45078</v>
      </c>
      <c r="I249" s="149">
        <v>1.983549857493548</v>
      </c>
      <c r="J249" s="149">
        <v>5.3015570700477292</v>
      </c>
      <c r="K249" s="149">
        <f t="shared" si="17"/>
        <v>3.3180072125541811</v>
      </c>
      <c r="L249" s="149">
        <f t="shared" si="20"/>
        <v>7315.7800150198464</v>
      </c>
      <c r="M249" s="149">
        <f t="shared" si="21"/>
        <v>4578.6191744375628</v>
      </c>
      <c r="N249" s="149">
        <f t="shared" si="18"/>
        <v>457861.91744375631</v>
      </c>
      <c r="O249" s="157">
        <f t="shared" si="19"/>
        <v>387861.91744375631</v>
      </c>
    </row>
    <row r="250" spans="8:15" x14ac:dyDescent="0.25">
      <c r="H250" s="158">
        <v>45079</v>
      </c>
      <c r="I250" s="149">
        <v>1.9605686551864763</v>
      </c>
      <c r="J250" s="149">
        <v>5.2401337813368478</v>
      </c>
      <c r="K250" s="149">
        <f t="shared" si="17"/>
        <v>3.2795651261503718</v>
      </c>
      <c r="L250" s="149">
        <f t="shared" si="20"/>
        <v>7321.0201488011835</v>
      </c>
      <c r="M250" s="149">
        <f t="shared" si="21"/>
        <v>4581.8987395637132</v>
      </c>
      <c r="N250" s="149">
        <f t="shared" si="18"/>
        <v>458189.87395637133</v>
      </c>
      <c r="O250" s="157">
        <f t="shared" si="19"/>
        <v>388189.87395637133</v>
      </c>
    </row>
    <row r="251" spans="8:15" x14ac:dyDescent="0.25">
      <c r="H251" s="158">
        <v>45080</v>
      </c>
      <c r="I251" s="149">
        <v>1.9378537106986788</v>
      </c>
      <c r="J251" s="149">
        <v>5.1794221364593183</v>
      </c>
      <c r="K251" s="149">
        <f t="shared" si="17"/>
        <v>3.2415684257606392</v>
      </c>
      <c r="L251" s="149">
        <f t="shared" si="20"/>
        <v>7326.1995709376424</v>
      </c>
      <c r="M251" s="149">
        <f t="shared" si="21"/>
        <v>4585.1403079894735</v>
      </c>
      <c r="N251" s="149">
        <f t="shared" si="18"/>
        <v>458514.03079894732</v>
      </c>
      <c r="O251" s="157">
        <f t="shared" si="19"/>
        <v>388514.03079894732</v>
      </c>
    </row>
    <row r="252" spans="8:15" x14ac:dyDescent="0.25">
      <c r="H252" s="158">
        <v>45081</v>
      </c>
      <c r="I252" s="149">
        <v>1.9154019391947601</v>
      </c>
      <c r="J252" s="149">
        <v>5.1194138903837167</v>
      </c>
      <c r="K252" s="149">
        <f t="shared" si="17"/>
        <v>3.2040119511889564</v>
      </c>
      <c r="L252" s="149">
        <f t="shared" si="20"/>
        <v>7331.3189848280263</v>
      </c>
      <c r="M252" s="149">
        <f t="shared" si="21"/>
        <v>4588.3443199406629</v>
      </c>
      <c r="N252" s="149">
        <f t="shared" si="18"/>
        <v>458834.43199406628</v>
      </c>
      <c r="O252" s="157">
        <f t="shared" si="19"/>
        <v>388834.43199406628</v>
      </c>
    </row>
    <row r="253" spans="8:15" x14ac:dyDescent="0.25">
      <c r="H253" s="158">
        <v>45082</v>
      </c>
      <c r="I253" s="149">
        <v>1.8932102915799052</v>
      </c>
      <c r="J253" s="149">
        <v>5.0601008936046989</v>
      </c>
      <c r="K253" s="149">
        <f t="shared" si="17"/>
        <v>3.166890602024794</v>
      </c>
      <c r="L253" s="149">
        <f t="shared" si="20"/>
        <v>7336.3790857216309</v>
      </c>
      <c r="M253" s="149">
        <f t="shared" si="21"/>
        <v>4591.5112105426879</v>
      </c>
      <c r="N253" s="149">
        <f t="shared" si="18"/>
        <v>459151.12105426879</v>
      </c>
      <c r="O253" s="157">
        <f t="shared" si="19"/>
        <v>389151.12105426879</v>
      </c>
    </row>
    <row r="254" spans="8:15" x14ac:dyDescent="0.25">
      <c r="H254" s="158">
        <v>45083</v>
      </c>
      <c r="I254" s="149">
        <v>1.8712757540857956</v>
      </c>
      <c r="J254" s="149">
        <v>5.0014750910362338</v>
      </c>
      <c r="K254" s="149">
        <f t="shared" si="17"/>
        <v>3.1301993369504384</v>
      </c>
      <c r="L254" s="149">
        <f t="shared" si="20"/>
        <v>7341.3805608126668</v>
      </c>
      <c r="M254" s="149">
        <f t="shared" si="21"/>
        <v>4594.6414098796386</v>
      </c>
      <c r="N254" s="149">
        <f t="shared" si="18"/>
        <v>459464.14098796388</v>
      </c>
      <c r="O254" s="157">
        <f t="shared" si="19"/>
        <v>389464.14098796388</v>
      </c>
    </row>
    <row r="255" spans="8:15" x14ac:dyDescent="0.25">
      <c r="H255" s="158">
        <v>45084</v>
      </c>
      <c r="I255" s="149">
        <v>1.8495953478613201</v>
      </c>
      <c r="J255" s="149">
        <v>4.9435285209176865</v>
      </c>
      <c r="K255" s="149">
        <f t="shared" si="17"/>
        <v>3.0939331730563664</v>
      </c>
      <c r="L255" s="149">
        <f t="shared" si="20"/>
        <v>7346.3240893335842</v>
      </c>
      <c r="M255" s="149">
        <f t="shared" si="21"/>
        <v>4597.7353430526946</v>
      </c>
      <c r="N255" s="149">
        <f t="shared" si="18"/>
        <v>459773.53430526948</v>
      </c>
      <c r="O255" s="157">
        <f t="shared" si="19"/>
        <v>389773.53430526948</v>
      </c>
    </row>
    <row r="256" spans="8:15" x14ac:dyDescent="0.25">
      <c r="H256" s="158">
        <v>45085</v>
      </c>
      <c r="I256" s="149">
        <v>1.828166128568022</v>
      </c>
      <c r="J256" s="149">
        <v>4.8862533137325519</v>
      </c>
      <c r="K256" s="149">
        <f t="shared" si="17"/>
        <v>3.0580871851645299</v>
      </c>
      <c r="L256" s="149">
        <f t="shared" si="20"/>
        <v>7351.2103426473168</v>
      </c>
      <c r="M256" s="149">
        <f t="shared" si="21"/>
        <v>4600.793430237859</v>
      </c>
      <c r="N256" s="149">
        <f t="shared" si="18"/>
        <v>460079.34302378591</v>
      </c>
      <c r="O256" s="157">
        <f t="shared" si="19"/>
        <v>390079.34302378591</v>
      </c>
    </row>
    <row r="257" spans="8:15" x14ac:dyDescent="0.25">
      <c r="H257" s="158">
        <v>45086</v>
      </c>
      <c r="I257" s="149">
        <v>1.8069851859802482</v>
      </c>
      <c r="J257" s="149">
        <v>4.8296416911397229</v>
      </c>
      <c r="K257" s="149">
        <f t="shared" si="17"/>
        <v>3.0226565051594747</v>
      </c>
      <c r="L257" s="149">
        <f t="shared" si="20"/>
        <v>7356.0399843384566</v>
      </c>
      <c r="M257" s="149">
        <f t="shared" si="21"/>
        <v>4603.8160867430188</v>
      </c>
      <c r="N257" s="149">
        <f t="shared" si="18"/>
        <v>460381.60867430188</v>
      </c>
      <c r="O257" s="157">
        <f t="shared" si="19"/>
        <v>390381.60867430188</v>
      </c>
    </row>
    <row r="258" spans="8:15" x14ac:dyDescent="0.25">
      <c r="H258" s="158">
        <v>45087</v>
      </c>
      <c r="I258" s="149">
        <v>1.7860496435899158</v>
      </c>
      <c r="J258" s="149">
        <v>4.7736859649171413</v>
      </c>
      <c r="K258" s="149">
        <f t="shared" si="17"/>
        <v>2.9876363213272255</v>
      </c>
      <c r="L258" s="149">
        <f t="shared" si="20"/>
        <v>7360.8136703033733</v>
      </c>
      <c r="M258" s="149">
        <f t="shared" si="21"/>
        <v>4606.8037230643458</v>
      </c>
      <c r="N258" s="149">
        <f t="shared" si="18"/>
        <v>460680.37230643455</v>
      </c>
      <c r="O258" s="157">
        <f t="shared" si="19"/>
        <v>390680.37230643455</v>
      </c>
    </row>
    <row r="259" spans="8:15" x14ac:dyDescent="0.25">
      <c r="H259" s="158">
        <v>45088</v>
      </c>
      <c r="I259" s="149">
        <v>1.7653566582158657</v>
      </c>
      <c r="J259" s="149">
        <v>4.7183785359176929</v>
      </c>
      <c r="K259" s="149">
        <f t="shared" si="17"/>
        <v>2.9530218777018273</v>
      </c>
      <c r="L259" s="149">
        <f t="shared" si="20"/>
        <v>7365.5320488392908</v>
      </c>
      <c r="M259" s="149">
        <f t="shared" si="21"/>
        <v>4609.7567449420476</v>
      </c>
      <c r="N259" s="149">
        <f t="shared" si="18"/>
        <v>460975.67449420475</v>
      </c>
      <c r="O259" s="157">
        <f t="shared" si="19"/>
        <v>390975.67449420475</v>
      </c>
    </row>
    <row r="260" spans="8:15" x14ac:dyDescent="0.25">
      <c r="H260" s="158">
        <v>45089</v>
      </c>
      <c r="I260" s="149">
        <v>1.7449034196177395</v>
      </c>
      <c r="J260" s="149">
        <v>4.6637118930371919</v>
      </c>
      <c r="K260" s="149">
        <f t="shared" si="17"/>
        <v>2.9188084734194524</v>
      </c>
      <c r="L260" s="149">
        <f t="shared" si="20"/>
        <v>7370.1957607323284</v>
      </c>
      <c r="M260" s="149">
        <f t="shared" si="21"/>
        <v>4612.6755534154672</v>
      </c>
      <c r="N260" s="149">
        <f t="shared" si="18"/>
        <v>461267.55534154671</v>
      </c>
      <c r="O260" s="157">
        <f t="shared" si="19"/>
        <v>391267.55534154671</v>
      </c>
    </row>
    <row r="261" spans="8:15" x14ac:dyDescent="0.25">
      <c r="H261" s="158">
        <v>45090</v>
      </c>
      <c r="I261" s="149">
        <v>1.7246871501143313</v>
      </c>
      <c r="J261" s="149">
        <v>4.6096786121943234</v>
      </c>
      <c r="K261" s="149">
        <f t="shared" si="17"/>
        <v>2.8849914620799924</v>
      </c>
      <c r="L261" s="149">
        <f t="shared" si="20"/>
        <v>7374.8054393445227</v>
      </c>
      <c r="M261" s="149">
        <f t="shared" si="21"/>
        <v>4615.5605448775468</v>
      </c>
      <c r="N261" s="149">
        <f t="shared" si="18"/>
        <v>461556.05448775471</v>
      </c>
      <c r="O261" s="157">
        <f t="shared" si="19"/>
        <v>391556.05448775471</v>
      </c>
    </row>
    <row r="262" spans="8:15" x14ac:dyDescent="0.25">
      <c r="H262" s="158">
        <v>45091</v>
      </c>
      <c r="I262" s="149">
        <v>1.7047051042063608</v>
      </c>
      <c r="J262" s="149">
        <v>4.5562713553224032</v>
      </c>
      <c r="K262" s="149">
        <f t="shared" ref="K262:K325" si="22">J262-I262</f>
        <v>2.8515662511160427</v>
      </c>
      <c r="L262" s="149">
        <f t="shared" si="20"/>
        <v>7379.3617106998454</v>
      </c>
      <c r="M262" s="149">
        <f t="shared" si="21"/>
        <v>4618.4121111286631</v>
      </c>
      <c r="N262" s="149">
        <f t="shared" si="18"/>
        <v>461841.21111286629</v>
      </c>
      <c r="O262" s="157">
        <f t="shared" si="19"/>
        <v>391841.21111286629</v>
      </c>
    </row>
    <row r="263" spans="8:15" x14ac:dyDescent="0.25">
      <c r="H263" s="158">
        <v>45092</v>
      </c>
      <c r="I263" s="149">
        <v>1.6849545682036182</v>
      </c>
      <c r="J263" s="149">
        <v>4.5034828693728279</v>
      </c>
      <c r="K263" s="149">
        <f t="shared" si="22"/>
        <v>2.8185283011692097</v>
      </c>
      <c r="L263" s="149">
        <f t="shared" si="20"/>
        <v>7383.8651935692178</v>
      </c>
      <c r="M263" s="149">
        <f t="shared" si="21"/>
        <v>4621.2306394298321</v>
      </c>
      <c r="N263" s="149">
        <f t="shared" ref="N263:N326" si="23">M263*100</f>
        <v>462123.06394298322</v>
      </c>
      <c r="O263" s="157">
        <f t="shared" ref="O263:O326" si="24">N263-$P$6</f>
        <v>392123.06394298322</v>
      </c>
    </row>
    <row r="264" spans="8:15" x14ac:dyDescent="0.25">
      <c r="H264" s="158">
        <v>45093</v>
      </c>
      <c r="I264" s="149">
        <v>1.6654328598564219</v>
      </c>
      <c r="J264" s="149">
        <v>4.4513059853300625</v>
      </c>
      <c r="K264" s="149">
        <f t="shared" si="22"/>
        <v>2.7858731254736409</v>
      </c>
      <c r="L264" s="149">
        <f t="shared" ref="L264:L327" si="25">J264+L263</f>
        <v>7388.3164995545476</v>
      </c>
      <c r="M264" s="149">
        <f t="shared" ref="M264:M327" si="26">K264+M263</f>
        <v>4624.0165125553058</v>
      </c>
      <c r="N264" s="149">
        <f t="shared" si="23"/>
        <v>462401.6512555306</v>
      </c>
      <c r="O264" s="157">
        <f t="shared" si="24"/>
        <v>392401.6512555306</v>
      </c>
    </row>
    <row r="265" spans="8:15" x14ac:dyDescent="0.25">
      <c r="H265" s="158">
        <v>45094</v>
      </c>
      <c r="I265" s="149">
        <v>1.64613732799136</v>
      </c>
      <c r="J265" s="149">
        <v>4.3997336172380335</v>
      </c>
      <c r="K265" s="149">
        <f t="shared" si="22"/>
        <v>2.7535962892466737</v>
      </c>
      <c r="L265" s="149">
        <f t="shared" si="25"/>
        <v>7392.7162331717855</v>
      </c>
      <c r="M265" s="149">
        <f t="shared" si="26"/>
        <v>4626.7701088445529</v>
      </c>
      <c r="N265" s="149">
        <f t="shared" si="23"/>
        <v>462677.01088445529</v>
      </c>
      <c r="O265" s="157">
        <f t="shared" si="24"/>
        <v>392677.01088445529</v>
      </c>
    </row>
    <row r="266" spans="8:15" x14ac:dyDescent="0.25">
      <c r="H266" s="158">
        <v>45095</v>
      </c>
      <c r="I266" s="149">
        <v>1.6270653521512393</v>
      </c>
      <c r="J266" s="149">
        <v>4.3487587612378222</v>
      </c>
      <c r="K266" s="149">
        <f t="shared" si="22"/>
        <v>2.721693409086583</v>
      </c>
      <c r="L266" s="149">
        <f t="shared" si="25"/>
        <v>7397.0649919330235</v>
      </c>
      <c r="M266" s="149">
        <f t="shared" si="26"/>
        <v>4629.4918022536394</v>
      </c>
      <c r="N266" s="149">
        <f t="shared" si="23"/>
        <v>462949.18022536393</v>
      </c>
      <c r="O266" s="157">
        <f t="shared" si="24"/>
        <v>392949.18022536393</v>
      </c>
    </row>
    <row r="267" spans="8:15" x14ac:dyDescent="0.25">
      <c r="H267" s="158">
        <v>45096</v>
      </c>
      <c r="I267" s="149">
        <v>1.6082143422392103</v>
      </c>
      <c r="J267" s="149">
        <v>4.2983744946164926</v>
      </c>
      <c r="K267" s="149">
        <f t="shared" si="22"/>
        <v>2.690160152377282</v>
      </c>
      <c r="L267" s="149">
        <f t="shared" si="25"/>
        <v>7401.3633664276404</v>
      </c>
      <c r="M267" s="149">
        <f t="shared" si="26"/>
        <v>4632.1819624060163</v>
      </c>
      <c r="N267" s="149">
        <f t="shared" si="23"/>
        <v>463218.19624060165</v>
      </c>
      <c r="O267" s="157">
        <f t="shared" si="24"/>
        <v>393218.19624060165</v>
      </c>
    </row>
    <row r="268" spans="8:15" x14ac:dyDescent="0.25">
      <c r="H268" s="158">
        <v>45097</v>
      </c>
      <c r="I268" s="149">
        <v>1.5895817381670165</v>
      </c>
      <c r="J268" s="149">
        <v>4.2485739748669369</v>
      </c>
      <c r="K268" s="149">
        <f t="shared" si="22"/>
        <v>2.6589922366999206</v>
      </c>
      <c r="L268" s="149">
        <f t="shared" si="25"/>
        <v>7405.6119404025076</v>
      </c>
      <c r="M268" s="149">
        <f t="shared" si="26"/>
        <v>4634.8409546427165</v>
      </c>
      <c r="N268" s="149">
        <f t="shared" si="23"/>
        <v>463484.09546427167</v>
      </c>
      <c r="O268" s="157">
        <f t="shared" si="24"/>
        <v>393484.09546427167</v>
      </c>
    </row>
    <row r="269" spans="8:15" x14ac:dyDescent="0.25">
      <c r="H269" s="158">
        <v>45098</v>
      </c>
      <c r="I269" s="149">
        <v>1.571165009507318</v>
      </c>
      <c r="J269" s="149">
        <v>4.1993504387586222</v>
      </c>
      <c r="K269" s="149">
        <f t="shared" si="22"/>
        <v>2.6281854292513041</v>
      </c>
      <c r="L269" s="149">
        <f t="shared" si="25"/>
        <v>7409.8112908412659</v>
      </c>
      <c r="M269" s="149">
        <f t="shared" si="26"/>
        <v>4637.4691400719676</v>
      </c>
      <c r="N269" s="149">
        <f t="shared" si="23"/>
        <v>463746.91400719678</v>
      </c>
      <c r="O269" s="157">
        <f t="shared" si="24"/>
        <v>393746.91400719678</v>
      </c>
    </row>
    <row r="270" spans="8:15" x14ac:dyDescent="0.25">
      <c r="H270" s="158">
        <v>45099</v>
      </c>
      <c r="I270" s="149">
        <v>1.5529616551500416</v>
      </c>
      <c r="J270" s="149">
        <v>4.1506972014191028</v>
      </c>
      <c r="K270" s="149">
        <f t="shared" si="22"/>
        <v>2.5977355462690612</v>
      </c>
      <c r="L270" s="149">
        <f t="shared" si="25"/>
        <v>7413.9619880426853</v>
      </c>
      <c r="M270" s="149">
        <f t="shared" si="26"/>
        <v>4640.0668756182367</v>
      </c>
      <c r="N270" s="149">
        <f t="shared" si="23"/>
        <v>464006.6875618237</v>
      </c>
      <c r="O270" s="157">
        <f t="shared" si="24"/>
        <v>394006.6875618237</v>
      </c>
    </row>
    <row r="271" spans="8:15" x14ac:dyDescent="0.25">
      <c r="H271" s="158">
        <v>45100</v>
      </c>
      <c r="I271" s="149">
        <v>1.534969202962718</v>
      </c>
      <c r="J271" s="149">
        <v>4.102607655426171</v>
      </c>
      <c r="K271" s="149">
        <f t="shared" si="22"/>
        <v>2.567638452463453</v>
      </c>
      <c r="L271" s="149">
        <f t="shared" si="25"/>
        <v>7418.0645956981116</v>
      </c>
      <c r="M271" s="149">
        <f t="shared" si="26"/>
        <v>4642.6345140706999</v>
      </c>
      <c r="N271" s="149">
        <f t="shared" si="23"/>
        <v>464263.45140706998</v>
      </c>
      <c r="O271" s="157">
        <f t="shared" si="24"/>
        <v>394263.45140706998</v>
      </c>
    </row>
    <row r="272" spans="8:15" x14ac:dyDescent="0.25">
      <c r="H272" s="158">
        <v>45101</v>
      </c>
      <c r="I272" s="149">
        <v>1.5171852094547424</v>
      </c>
      <c r="J272" s="149">
        <v>4.0550752699105264</v>
      </c>
      <c r="K272" s="149">
        <f t="shared" si="22"/>
        <v>2.5378900604557839</v>
      </c>
      <c r="L272" s="149">
        <f t="shared" si="25"/>
        <v>7422.1196709680225</v>
      </c>
      <c r="M272" s="149">
        <f t="shared" si="26"/>
        <v>4645.1724041311554</v>
      </c>
      <c r="N272" s="149">
        <f t="shared" si="23"/>
        <v>464517.24041311553</v>
      </c>
      <c r="O272" s="157">
        <f t="shared" si="24"/>
        <v>394517.24041311553</v>
      </c>
    </row>
    <row r="273" spans="8:15" x14ac:dyDescent="0.25">
      <c r="H273" s="158">
        <v>45102</v>
      </c>
      <c r="I273" s="149">
        <v>1.4996072594455427</v>
      </c>
      <c r="J273" s="149">
        <v>4.0080935896688334</v>
      </c>
      <c r="K273" s="149">
        <f t="shared" si="22"/>
        <v>2.5084863302232909</v>
      </c>
      <c r="L273" s="149">
        <f t="shared" si="25"/>
        <v>7426.1277645576911</v>
      </c>
      <c r="M273" s="149">
        <f t="shared" si="26"/>
        <v>4647.680890461379</v>
      </c>
      <c r="N273" s="149">
        <f t="shared" si="23"/>
        <v>464768.08904613787</v>
      </c>
      <c r="O273" s="157">
        <f t="shared" si="24"/>
        <v>394768.08904613787</v>
      </c>
    </row>
    <row r="274" spans="8:15" x14ac:dyDescent="0.25">
      <c r="H274" s="158">
        <v>45103</v>
      </c>
      <c r="I274" s="149">
        <v>1.4822329657365765</v>
      </c>
      <c r="J274" s="149">
        <v>3.9616562342870791</v>
      </c>
      <c r="K274" s="149">
        <f t="shared" si="22"/>
        <v>2.4794232685505024</v>
      </c>
      <c r="L274" s="149">
        <f t="shared" si="25"/>
        <v>7430.0894207919782</v>
      </c>
      <c r="M274" s="149">
        <f t="shared" si="26"/>
        <v>4650.1603137299298</v>
      </c>
      <c r="N274" s="149">
        <f t="shared" si="23"/>
        <v>465016.03137299296</v>
      </c>
      <c r="O274" s="157">
        <f t="shared" si="24"/>
        <v>395016.03137299296</v>
      </c>
    </row>
    <row r="275" spans="8:15" x14ac:dyDescent="0.25">
      <c r="H275" s="158">
        <v>45104</v>
      </c>
      <c r="I275" s="149">
        <v>1.4650599687871344</v>
      </c>
      <c r="J275" s="149">
        <v>3.9157568972740595</v>
      </c>
      <c r="K275" s="149">
        <f t="shared" si="22"/>
        <v>2.4506969284869253</v>
      </c>
      <c r="L275" s="149">
        <f t="shared" si="25"/>
        <v>7434.0051776892524</v>
      </c>
      <c r="M275" s="149">
        <f t="shared" si="26"/>
        <v>4652.6110106584165</v>
      </c>
      <c r="N275" s="149">
        <f t="shared" si="23"/>
        <v>465261.10106584162</v>
      </c>
      <c r="O275" s="157">
        <f t="shared" si="24"/>
        <v>395261.10106584162</v>
      </c>
    </row>
    <row r="276" spans="8:15" x14ac:dyDescent="0.25">
      <c r="H276" s="158">
        <v>45105</v>
      </c>
      <c r="I276" s="149">
        <v>1.4480859363939007</v>
      </c>
      <c r="J276" s="149">
        <v>3.8703893452049249</v>
      </c>
      <c r="K276" s="149">
        <f t="shared" si="22"/>
        <v>2.4223034088110245</v>
      </c>
      <c r="L276" s="149">
        <f t="shared" si="25"/>
        <v>7437.8755670344572</v>
      </c>
      <c r="M276" s="149">
        <f t="shared" si="26"/>
        <v>4655.0333140672274</v>
      </c>
      <c r="N276" s="149">
        <f t="shared" si="23"/>
        <v>465503.33140672272</v>
      </c>
      <c r="O276" s="157">
        <f t="shared" si="24"/>
        <v>395503.33140672272</v>
      </c>
    </row>
    <row r="277" spans="8:15" x14ac:dyDescent="0.25">
      <c r="H277" s="158">
        <v>45106</v>
      </c>
      <c r="I277" s="149">
        <v>1.4313085633742251</v>
      </c>
      <c r="J277" s="149">
        <v>3.8255474168746315</v>
      </c>
      <c r="K277" s="149">
        <f t="shared" si="22"/>
        <v>2.3942388535004064</v>
      </c>
      <c r="L277" s="149">
        <f t="shared" si="25"/>
        <v>7441.7011144513317</v>
      </c>
      <c r="M277" s="149">
        <f t="shared" si="26"/>
        <v>4657.427552920728</v>
      </c>
      <c r="N277" s="149">
        <f t="shared" si="23"/>
        <v>465742.75529207278</v>
      </c>
      <c r="O277" s="157">
        <f t="shared" si="24"/>
        <v>395742.75529207278</v>
      </c>
    </row>
    <row r="278" spans="8:15" x14ac:dyDescent="0.25">
      <c r="H278" s="158">
        <v>45107</v>
      </c>
      <c r="I278" s="149">
        <v>1.4147255712530646</v>
      </c>
      <c r="J278" s="149">
        <v>3.7812250224612218</v>
      </c>
      <c r="K278" s="149">
        <f t="shared" si="22"/>
        <v>2.3664994512081572</v>
      </c>
      <c r="L278" s="149">
        <f t="shared" si="25"/>
        <v>7445.4823394737932</v>
      </c>
      <c r="M278" s="149">
        <f t="shared" si="26"/>
        <v>4659.7940523719362</v>
      </c>
      <c r="N278" s="149">
        <f t="shared" si="23"/>
        <v>465979.40523719363</v>
      </c>
      <c r="O278" s="157">
        <f t="shared" si="24"/>
        <v>395979.40523719363</v>
      </c>
    </row>
    <row r="279" spans="8:15" x14ac:dyDescent="0.25">
      <c r="H279" s="158">
        <v>45108</v>
      </c>
      <c r="I279" s="149">
        <v>1.3983347079535469</v>
      </c>
      <c r="J279" s="149">
        <v>3.73741614269878</v>
      </c>
      <c r="K279" s="149">
        <f t="shared" si="22"/>
        <v>2.3390814347452329</v>
      </c>
      <c r="L279" s="149">
        <f t="shared" si="25"/>
        <v>7449.219755616492</v>
      </c>
      <c r="M279" s="149">
        <f t="shared" si="26"/>
        <v>4662.1331338066811</v>
      </c>
      <c r="N279" s="149">
        <f t="shared" si="23"/>
        <v>466213.31338066811</v>
      </c>
      <c r="O279" s="157">
        <f t="shared" si="24"/>
        <v>396213.31338066811</v>
      </c>
    </row>
    <row r="280" spans="8:15" x14ac:dyDescent="0.25">
      <c r="H280" s="158">
        <v>45109</v>
      </c>
      <c r="I280" s="149">
        <v>1.3821337474911326</v>
      </c>
      <c r="J280" s="149">
        <v>3.6941148280599814</v>
      </c>
      <c r="K280" s="149">
        <f t="shared" si="22"/>
        <v>2.3119810805688488</v>
      </c>
      <c r="L280" s="149">
        <f t="shared" si="25"/>
        <v>7452.9138704445522</v>
      </c>
      <c r="M280" s="149">
        <f t="shared" si="26"/>
        <v>4664.4451148872504</v>
      </c>
      <c r="N280" s="149">
        <f t="shared" si="23"/>
        <v>466444.51148872502</v>
      </c>
      <c r="O280" s="157">
        <f t="shared" si="24"/>
        <v>396444.51148872502</v>
      </c>
    </row>
    <row r="281" spans="8:15" x14ac:dyDescent="0.25">
      <c r="H281" s="158">
        <v>45110</v>
      </c>
      <c r="I281" s="149">
        <v>1.3661204896713059</v>
      </c>
      <c r="J281" s="149">
        <v>3.6513151979480991</v>
      </c>
      <c r="K281" s="149">
        <f t="shared" si="22"/>
        <v>2.2851947082767934</v>
      </c>
      <c r="L281" s="149">
        <f t="shared" si="25"/>
        <v>7456.5651856425002</v>
      </c>
      <c r="M281" s="149">
        <f t="shared" si="26"/>
        <v>4666.7303095955276</v>
      </c>
      <c r="N281" s="149">
        <f t="shared" si="23"/>
        <v>466673.03095955274</v>
      </c>
      <c r="O281" s="157">
        <f t="shared" si="24"/>
        <v>396673.03095955274</v>
      </c>
    </row>
    <row r="282" spans="8:15" x14ac:dyDescent="0.25">
      <c r="H282" s="158">
        <v>45111</v>
      </c>
      <c r="I282" s="149">
        <v>1.3502927597907757</v>
      </c>
      <c r="J282" s="149">
        <v>3.6090114398983957</v>
      </c>
      <c r="K282" s="149">
        <f t="shared" si="22"/>
        <v>2.25871868010762</v>
      </c>
      <c r="L282" s="149">
        <f t="shared" si="25"/>
        <v>7460.1741970823987</v>
      </c>
      <c r="M282" s="149">
        <f t="shared" si="26"/>
        <v>4668.9890282756351</v>
      </c>
      <c r="N282" s="149">
        <f t="shared" si="23"/>
        <v>466898.90282756352</v>
      </c>
      <c r="O282" s="157">
        <f t="shared" si="24"/>
        <v>396898.90282756352</v>
      </c>
    </row>
    <row r="283" spans="8:15" x14ac:dyDescent="0.25">
      <c r="H283" s="158">
        <v>45112</v>
      </c>
      <c r="I283" s="149">
        <v>1.334648408342137</v>
      </c>
      <c r="J283" s="149">
        <v>3.5671978087887419</v>
      </c>
      <c r="K283" s="149">
        <f t="shared" si="22"/>
        <v>2.2325494004466049</v>
      </c>
      <c r="L283" s="149">
        <f t="shared" si="25"/>
        <v>7463.7413948911872</v>
      </c>
      <c r="M283" s="149">
        <f t="shared" si="26"/>
        <v>4671.2215776760813</v>
      </c>
      <c r="N283" s="149">
        <f t="shared" si="23"/>
        <v>467122.15776760812</v>
      </c>
      <c r="O283" s="157">
        <f t="shared" si="24"/>
        <v>397122.15776760812</v>
      </c>
    </row>
    <row r="284" spans="8:15" x14ac:dyDescent="0.25">
      <c r="H284" s="158">
        <v>45113</v>
      </c>
      <c r="I284" s="149">
        <v>1.3191853107219544</v>
      </c>
      <c r="J284" s="149">
        <v>3.5258686260593985</v>
      </c>
      <c r="K284" s="149">
        <f t="shared" si="22"/>
        <v>2.2066833153374441</v>
      </c>
      <c r="L284" s="149">
        <f t="shared" si="25"/>
        <v>7467.2672635172466</v>
      </c>
      <c r="M284" s="149">
        <f t="shared" si="26"/>
        <v>4673.4282609914189</v>
      </c>
      <c r="N284" s="149">
        <f t="shared" si="23"/>
        <v>467342.82609914191</v>
      </c>
      <c r="O284" s="157">
        <f t="shared" si="24"/>
        <v>397342.82609914191</v>
      </c>
    </row>
    <row r="285" spans="8:15" x14ac:dyDescent="0.25">
      <c r="H285" s="158">
        <v>45114</v>
      </c>
      <c r="I285" s="149">
        <v>1.3039013669422268</v>
      </c>
      <c r="J285" s="149">
        <v>3.4850182789418236</v>
      </c>
      <c r="K285" s="149">
        <f t="shared" si="22"/>
        <v>2.181116911999597</v>
      </c>
      <c r="L285" s="149">
        <f t="shared" si="25"/>
        <v>7470.7522817961881</v>
      </c>
      <c r="M285" s="149">
        <f t="shared" si="26"/>
        <v>4675.6093779034181</v>
      </c>
      <c r="N285" s="149">
        <f t="shared" si="23"/>
        <v>467560.93779034179</v>
      </c>
      <c r="O285" s="157">
        <f t="shared" si="24"/>
        <v>397560.93779034179</v>
      </c>
    </row>
    <row r="286" spans="8:15" x14ac:dyDescent="0.25">
      <c r="H286" s="158">
        <v>45115</v>
      </c>
      <c r="I286" s="149">
        <v>1.288794501345196</v>
      </c>
      <c r="J286" s="149">
        <v>3.4446412196964324</v>
      </c>
      <c r="K286" s="149">
        <f t="shared" si="22"/>
        <v>2.1558467183512366</v>
      </c>
      <c r="L286" s="149">
        <f t="shared" si="25"/>
        <v>7474.1969230158847</v>
      </c>
      <c r="M286" s="149">
        <f t="shared" si="26"/>
        <v>4677.7652246217694</v>
      </c>
      <c r="N286" s="149">
        <f t="shared" si="23"/>
        <v>467776.52246217697</v>
      </c>
      <c r="O286" s="157">
        <f t="shared" si="24"/>
        <v>397776.52246217697</v>
      </c>
    </row>
    <row r="287" spans="8:15" x14ac:dyDescent="0.25">
      <c r="H287" s="158">
        <v>45116</v>
      </c>
      <c r="I287" s="149">
        <v>1.2738626623214564</v>
      </c>
      <c r="J287" s="149">
        <v>3.4047319648591716</v>
      </c>
      <c r="K287" s="149">
        <f t="shared" si="22"/>
        <v>2.1308693025377154</v>
      </c>
      <c r="L287" s="149">
        <f t="shared" si="25"/>
        <v>7477.6016549807437</v>
      </c>
      <c r="M287" s="149">
        <f t="shared" si="26"/>
        <v>4679.896093924307</v>
      </c>
      <c r="N287" s="149">
        <f t="shared" si="23"/>
        <v>467989.60939243069</v>
      </c>
      <c r="O287" s="157">
        <f t="shared" si="24"/>
        <v>397989.60939243069</v>
      </c>
    </row>
    <row r="288" spans="8:15" x14ac:dyDescent="0.25">
      <c r="H288" s="158">
        <v>45117</v>
      </c>
      <c r="I288" s="149">
        <v>1.2591038220313377</v>
      </c>
      <c r="J288" s="149">
        <v>3.3652850944968344</v>
      </c>
      <c r="K288" s="149">
        <f t="shared" si="22"/>
        <v>2.1061812724654967</v>
      </c>
      <c r="L288" s="149">
        <f t="shared" si="25"/>
        <v>7480.9669400752409</v>
      </c>
      <c r="M288" s="149">
        <f t="shared" si="26"/>
        <v>4682.0022751967726</v>
      </c>
      <c r="N288" s="149">
        <f t="shared" si="23"/>
        <v>468200.22751967725</v>
      </c>
      <c r="O288" s="157">
        <f t="shared" si="24"/>
        <v>398200.22751967725</v>
      </c>
    </row>
    <row r="289" spans="8:15" x14ac:dyDescent="0.25">
      <c r="H289" s="158">
        <v>45118</v>
      </c>
      <c r="I289" s="149">
        <v>1.2445159761295097</v>
      </c>
      <c r="J289" s="149">
        <v>3.3262952514709929</v>
      </c>
      <c r="K289" s="149">
        <f t="shared" si="22"/>
        <v>2.081779275341483</v>
      </c>
      <c r="L289" s="149">
        <f t="shared" si="25"/>
        <v>7484.2932353267115</v>
      </c>
      <c r="M289" s="149">
        <f t="shared" si="26"/>
        <v>4684.0840544721141</v>
      </c>
      <c r="N289" s="149">
        <f t="shared" si="23"/>
        <v>468408.40544721141</v>
      </c>
      <c r="O289" s="157">
        <f t="shared" si="24"/>
        <v>398408.40544721141</v>
      </c>
    </row>
    <row r="290" spans="8:15" x14ac:dyDescent="0.25">
      <c r="H290" s="158">
        <v>45119</v>
      </c>
      <c r="I290" s="149">
        <v>1.2300971434927765</v>
      </c>
      <c r="J290" s="149">
        <v>3.2877571407104695</v>
      </c>
      <c r="K290" s="149">
        <f t="shared" si="22"/>
        <v>2.057659997217693</v>
      </c>
      <c r="L290" s="149">
        <f t="shared" si="25"/>
        <v>7487.5809924674222</v>
      </c>
      <c r="M290" s="149">
        <f t="shared" si="26"/>
        <v>4686.1417144693314</v>
      </c>
      <c r="N290" s="149">
        <f t="shared" si="23"/>
        <v>468614.17144693312</v>
      </c>
      <c r="O290" s="157">
        <f t="shared" si="24"/>
        <v>398614.17144693312</v>
      </c>
    </row>
    <row r="291" spans="8:15" x14ac:dyDescent="0.25">
      <c r="H291" s="158">
        <v>45120</v>
      </c>
      <c r="I291" s="149">
        <v>1.2158453659510313</v>
      </c>
      <c r="J291" s="149">
        <v>3.2496655284922307</v>
      </c>
      <c r="K291" s="149">
        <f t="shared" si="22"/>
        <v>2.0338201625411996</v>
      </c>
      <c r="L291" s="149">
        <f t="shared" si="25"/>
        <v>7490.8306579959144</v>
      </c>
      <c r="M291" s="149">
        <f t="shared" si="26"/>
        <v>4688.1755346318723</v>
      </c>
      <c r="N291" s="149">
        <f t="shared" si="23"/>
        <v>468817.55346318724</v>
      </c>
      <c r="O291" s="157">
        <f t="shared" si="24"/>
        <v>398817.55346318724</v>
      </c>
    </row>
    <row r="292" spans="8:15" x14ac:dyDescent="0.25">
      <c r="H292" s="158">
        <v>45121</v>
      </c>
      <c r="I292" s="149">
        <v>1.2017587080213215</v>
      </c>
      <c r="J292" s="149">
        <v>3.2120152417306151</v>
      </c>
      <c r="K292" s="149">
        <f t="shared" si="22"/>
        <v>2.0102565337092937</v>
      </c>
      <c r="L292" s="149">
        <f t="shared" si="25"/>
        <v>7494.0426732376454</v>
      </c>
      <c r="M292" s="149">
        <f t="shared" si="26"/>
        <v>4690.1857911655816</v>
      </c>
      <c r="N292" s="149">
        <f t="shared" si="23"/>
        <v>469018.57911655813</v>
      </c>
      <c r="O292" s="157">
        <f t="shared" si="24"/>
        <v>399018.57911655813</v>
      </c>
    </row>
    <row r="293" spans="8:15" x14ac:dyDescent="0.25">
      <c r="H293" s="158">
        <v>45122</v>
      </c>
      <c r="I293" s="149">
        <v>1.1878352566449988</v>
      </c>
      <c r="J293" s="149">
        <v>3.1748011672747887</v>
      </c>
      <c r="K293" s="149">
        <f t="shared" si="22"/>
        <v>1.9869659106297899</v>
      </c>
      <c r="L293" s="149">
        <f t="shared" si="25"/>
        <v>7497.2174744049198</v>
      </c>
      <c r="M293" s="149">
        <f t="shared" si="26"/>
        <v>4692.1727570762114</v>
      </c>
      <c r="N293" s="149">
        <f t="shared" si="23"/>
        <v>469217.27570762113</v>
      </c>
      <c r="O293" s="157">
        <f t="shared" si="24"/>
        <v>399217.27570762113</v>
      </c>
    </row>
    <row r="294" spans="8:15" x14ac:dyDescent="0.25">
      <c r="H294" s="158">
        <v>45123</v>
      </c>
      <c r="I294" s="149">
        <v>1.1740731209279147</v>
      </c>
      <c r="J294" s="149">
        <v>3.1380182512143553</v>
      </c>
      <c r="K294" s="149">
        <f t="shared" si="22"/>
        <v>1.9639451302864406</v>
      </c>
      <c r="L294" s="149">
        <f t="shared" si="25"/>
        <v>7500.3554926561337</v>
      </c>
      <c r="M294" s="149">
        <f t="shared" si="26"/>
        <v>4694.1367022064978</v>
      </c>
      <c r="N294" s="149">
        <f t="shared" si="23"/>
        <v>469413.6702206498</v>
      </c>
      <c r="O294" s="157">
        <f t="shared" si="24"/>
        <v>399413.6702206498</v>
      </c>
    </row>
    <row r="295" spans="8:15" x14ac:dyDescent="0.25">
      <c r="H295" s="158">
        <v>45124</v>
      </c>
      <c r="I295" s="149">
        <v>1.1604704318836203</v>
      </c>
      <c r="J295" s="149">
        <v>3.1016614981929997</v>
      </c>
      <c r="K295" s="149">
        <f t="shared" si="22"/>
        <v>1.9411910663093794</v>
      </c>
      <c r="L295" s="149">
        <f t="shared" si="25"/>
        <v>7503.4571541543264</v>
      </c>
      <c r="M295" s="149">
        <f t="shared" si="26"/>
        <v>4696.0778932728072</v>
      </c>
      <c r="N295" s="149">
        <f t="shared" si="23"/>
        <v>469607.78932728071</v>
      </c>
      <c r="O295" s="157">
        <f t="shared" si="24"/>
        <v>399607.78932728071</v>
      </c>
    </row>
    <row r="296" spans="8:15" x14ac:dyDescent="0.25">
      <c r="H296" s="158">
        <v>45125</v>
      </c>
      <c r="I296" s="149">
        <v>1.147025342179552</v>
      </c>
      <c r="J296" s="149">
        <v>3.0657259707300804</v>
      </c>
      <c r="K296" s="149">
        <f t="shared" si="22"/>
        <v>1.9187006285505284</v>
      </c>
      <c r="L296" s="149">
        <f t="shared" si="25"/>
        <v>7506.5228801250569</v>
      </c>
      <c r="M296" s="149">
        <f t="shared" si="26"/>
        <v>4697.9965939013573</v>
      </c>
      <c r="N296" s="149">
        <f t="shared" si="23"/>
        <v>469799.65939013573</v>
      </c>
      <c r="O296" s="157">
        <f t="shared" si="24"/>
        <v>399799.65939013573</v>
      </c>
    </row>
    <row r="297" spans="8:15" x14ac:dyDescent="0.25">
      <c r="H297" s="158">
        <v>45126</v>
      </c>
      <c r="I297" s="149">
        <v>1.1337360258861489</v>
      </c>
      <c r="J297" s="149">
        <v>3.0302067885500983</v>
      </c>
      <c r="K297" s="149">
        <f t="shared" si="22"/>
        <v>1.8964707626639494</v>
      </c>
      <c r="L297" s="149">
        <f t="shared" si="25"/>
        <v>7509.5530869136073</v>
      </c>
      <c r="M297" s="149">
        <f t="shared" si="26"/>
        <v>4699.893064664021</v>
      </c>
      <c r="N297" s="149">
        <f t="shared" si="23"/>
        <v>469989.30646640208</v>
      </c>
      <c r="O297" s="157">
        <f t="shared" si="24"/>
        <v>399989.30646640208</v>
      </c>
    </row>
    <row r="298" spans="8:15" x14ac:dyDescent="0.25">
      <c r="H298" s="158">
        <v>45127</v>
      </c>
      <c r="I298" s="149">
        <v>1.1206006782288795</v>
      </c>
      <c r="J298" s="149">
        <v>2.9950991279199148</v>
      </c>
      <c r="K298" s="149">
        <f t="shared" si="22"/>
        <v>1.8744984496910353</v>
      </c>
      <c r="L298" s="149">
        <f t="shared" si="25"/>
        <v>7512.5481860415275</v>
      </c>
      <c r="M298" s="149">
        <f t="shared" si="26"/>
        <v>4701.7675631137117</v>
      </c>
      <c r="N298" s="149">
        <f t="shared" si="23"/>
        <v>470176.75631137117</v>
      </c>
      <c r="O298" s="157">
        <f t="shared" si="24"/>
        <v>400176.75631137117</v>
      </c>
    </row>
    <row r="299" spans="8:15" x14ac:dyDescent="0.25">
      <c r="H299" s="158">
        <v>45128</v>
      </c>
      <c r="I299" s="149">
        <v>1.1076175153431422</v>
      </c>
      <c r="J299" s="149">
        <v>2.9603982209936648</v>
      </c>
      <c r="K299" s="149">
        <f t="shared" si="22"/>
        <v>1.8527807056505226</v>
      </c>
      <c r="L299" s="149">
        <f t="shared" si="25"/>
        <v>7515.5085842625213</v>
      </c>
      <c r="M299" s="149">
        <f t="shared" si="26"/>
        <v>4703.6203438193625</v>
      </c>
      <c r="N299" s="149">
        <f t="shared" si="23"/>
        <v>470362.03438193625</v>
      </c>
      <c r="O299" s="157">
        <f t="shared" si="24"/>
        <v>400362.03438193625</v>
      </c>
    </row>
    <row r="300" spans="8:15" x14ac:dyDescent="0.25">
      <c r="H300" s="158">
        <v>45129</v>
      </c>
      <c r="I300" s="149">
        <v>1.0947847740320056</v>
      </c>
      <c r="J300" s="149">
        <v>2.9260993551652459</v>
      </c>
      <c r="K300" s="149">
        <f t="shared" si="22"/>
        <v>1.8313145811332403</v>
      </c>
      <c r="L300" s="149">
        <f t="shared" si="25"/>
        <v>7518.4346836176865</v>
      </c>
      <c r="M300" s="149">
        <f t="shared" si="26"/>
        <v>4705.4516584004959</v>
      </c>
      <c r="N300" s="149">
        <f t="shared" si="23"/>
        <v>470545.16584004962</v>
      </c>
      <c r="O300" s="157">
        <f t="shared" si="24"/>
        <v>400545.16584004962</v>
      </c>
    </row>
    <row r="301" spans="8:15" x14ac:dyDescent="0.25">
      <c r="H301" s="158">
        <v>45130</v>
      </c>
      <c r="I301" s="149">
        <v>1.0821007115267538</v>
      </c>
      <c r="J301" s="149">
        <v>2.8921978724283233</v>
      </c>
      <c r="K301" s="149">
        <f t="shared" si="22"/>
        <v>1.8100971609015695</v>
      </c>
      <c r="L301" s="149">
        <f t="shared" si="25"/>
        <v>7521.3268814901148</v>
      </c>
      <c r="M301" s="149">
        <f t="shared" si="26"/>
        <v>4707.2617555613979</v>
      </c>
      <c r="N301" s="149">
        <f t="shared" si="23"/>
        <v>470726.17555613979</v>
      </c>
      <c r="O301" s="157">
        <f t="shared" si="24"/>
        <v>400726.17555613979</v>
      </c>
    </row>
    <row r="302" spans="8:15" x14ac:dyDescent="0.25">
      <c r="H302" s="158">
        <v>45131</v>
      </c>
      <c r="I302" s="149">
        <v>1.0695636052502095</v>
      </c>
      <c r="J302" s="149">
        <v>2.8586891687437346</v>
      </c>
      <c r="K302" s="149">
        <f t="shared" si="22"/>
        <v>1.789125563493525</v>
      </c>
      <c r="L302" s="149">
        <f t="shared" si="25"/>
        <v>7524.1855706588585</v>
      </c>
      <c r="M302" s="149">
        <f t="shared" si="26"/>
        <v>4709.050881124891</v>
      </c>
      <c r="N302" s="149">
        <f t="shared" si="23"/>
        <v>470905.08811248909</v>
      </c>
      <c r="O302" s="157">
        <f t="shared" si="24"/>
        <v>400905.08811248909</v>
      </c>
    </row>
    <row r="303" spans="8:15" x14ac:dyDescent="0.25">
      <c r="H303" s="158">
        <v>45132</v>
      </c>
      <c r="I303" s="149">
        <v>1.0571717525827924</v>
      </c>
      <c r="J303" s="149">
        <v>2.8255686934142434</v>
      </c>
      <c r="K303" s="149">
        <f t="shared" si="22"/>
        <v>1.768396940831451</v>
      </c>
      <c r="L303" s="149">
        <f t="shared" si="25"/>
        <v>7527.0111393522729</v>
      </c>
      <c r="M303" s="149">
        <f t="shared" si="26"/>
        <v>4710.8192780657228</v>
      </c>
      <c r="N303" s="149">
        <f t="shared" si="23"/>
        <v>471081.92780657229</v>
      </c>
      <c r="O303" s="157">
        <f t="shared" si="24"/>
        <v>401081.92780657229</v>
      </c>
    </row>
    <row r="304" spans="8:15" x14ac:dyDescent="0.25">
      <c r="H304" s="158">
        <v>45133</v>
      </c>
      <c r="I304" s="149">
        <v>1.0449234706312984</v>
      </c>
      <c r="J304" s="149">
        <v>2.792831948466509</v>
      </c>
      <c r="K304" s="149">
        <f t="shared" si="22"/>
        <v>1.7479084778352105</v>
      </c>
      <c r="L304" s="149">
        <f t="shared" si="25"/>
        <v>7529.8039713007392</v>
      </c>
      <c r="M304" s="149">
        <f t="shared" si="26"/>
        <v>4712.5671865435579</v>
      </c>
      <c r="N304" s="149">
        <f t="shared" si="23"/>
        <v>471256.71865435579</v>
      </c>
      <c r="O304" s="157">
        <f t="shared" si="24"/>
        <v>401256.71865435579</v>
      </c>
    </row>
    <row r="305" spans="8:15" x14ac:dyDescent="0.25">
      <c r="H305" s="158">
        <v>45134</v>
      </c>
      <c r="I305" s="149">
        <v>1.032817096000348</v>
      </c>
      <c r="J305" s="149">
        <v>2.7604744880402485</v>
      </c>
      <c r="K305" s="149">
        <f t="shared" si="22"/>
        <v>1.7276573920399005</v>
      </c>
      <c r="L305" s="149">
        <f t="shared" si="25"/>
        <v>7532.5644457887793</v>
      </c>
      <c r="M305" s="149">
        <f t="shared" si="26"/>
        <v>4714.2948439355978</v>
      </c>
      <c r="N305" s="149">
        <f t="shared" si="23"/>
        <v>471429.4843935598</v>
      </c>
      <c r="O305" s="157">
        <f t="shared" si="24"/>
        <v>401429.4843935598</v>
      </c>
    </row>
    <row r="306" spans="8:15" x14ac:dyDescent="0.25">
      <c r="H306" s="158">
        <v>45135</v>
      </c>
      <c r="I306" s="149">
        <v>1.0208509845664873</v>
      </c>
      <c r="J306" s="149">
        <v>2.7284919177844515</v>
      </c>
      <c r="K306" s="149">
        <f t="shared" si="22"/>
        <v>1.7076409332179643</v>
      </c>
      <c r="L306" s="149">
        <f t="shared" si="25"/>
        <v>7535.2929377065639</v>
      </c>
      <c r="M306" s="149">
        <f t="shared" si="26"/>
        <v>4716.0024848688154</v>
      </c>
      <c r="N306" s="149">
        <f t="shared" si="23"/>
        <v>471600.24848688155</v>
      </c>
      <c r="O306" s="157">
        <f t="shared" si="24"/>
        <v>401600.24848688155</v>
      </c>
    </row>
    <row r="307" spans="8:15" x14ac:dyDescent="0.25">
      <c r="H307" s="158">
        <v>45136</v>
      </c>
      <c r="I307" s="149">
        <v>1.009023511254906</v>
      </c>
      <c r="J307" s="149">
        <v>2.6968798942606029</v>
      </c>
      <c r="K307" s="149">
        <f t="shared" si="22"/>
        <v>1.687856383005697</v>
      </c>
      <c r="L307" s="149">
        <f t="shared" si="25"/>
        <v>7537.9898176008246</v>
      </c>
      <c r="M307" s="149">
        <f t="shared" si="26"/>
        <v>4717.6903412518213</v>
      </c>
      <c r="N307" s="149">
        <f t="shared" si="23"/>
        <v>471769.03412518214</v>
      </c>
      <c r="O307" s="157">
        <f t="shared" si="24"/>
        <v>401769.03412518214</v>
      </c>
    </row>
    <row r="308" spans="8:15" x14ac:dyDescent="0.25">
      <c r="H308" s="158">
        <v>45137</v>
      </c>
      <c r="I308" s="149">
        <v>0.99733306981874137</v>
      </c>
      <c r="J308" s="149">
        <v>2.6656341243528114</v>
      </c>
      <c r="K308" s="149">
        <f t="shared" si="22"/>
        <v>1.6683010545340702</v>
      </c>
      <c r="L308" s="149">
        <f t="shared" si="25"/>
        <v>7540.655451725177</v>
      </c>
      <c r="M308" s="149">
        <f t="shared" si="26"/>
        <v>4719.3586423063553</v>
      </c>
      <c r="N308" s="149">
        <f t="shared" si="23"/>
        <v>471935.86423063552</v>
      </c>
      <c r="O308" s="157">
        <f t="shared" si="24"/>
        <v>401935.86423063552</v>
      </c>
    </row>
    <row r="309" spans="8:15" x14ac:dyDescent="0.25">
      <c r="H309" s="158">
        <v>45138</v>
      </c>
      <c r="I309" s="149">
        <v>0.98577807262094008</v>
      </c>
      <c r="J309" s="149">
        <v>2.634750364684781</v>
      </c>
      <c r="K309" s="149">
        <f t="shared" si="22"/>
        <v>1.6489722920638408</v>
      </c>
      <c r="L309" s="149">
        <f t="shared" si="25"/>
        <v>7543.2902020898619</v>
      </c>
      <c r="M309" s="149">
        <f t="shared" si="26"/>
        <v>4721.0076145984194</v>
      </c>
      <c r="N309" s="149">
        <f t="shared" si="23"/>
        <v>472100.76145984192</v>
      </c>
      <c r="O309" s="157">
        <f t="shared" si="24"/>
        <v>402100.76145984192</v>
      </c>
    </row>
    <row r="310" spans="8:15" x14ac:dyDescent="0.25">
      <c r="H310" s="158">
        <v>45139</v>
      </c>
      <c r="I310" s="149">
        <v>0.97435695041864678</v>
      </c>
      <c r="J310" s="149">
        <v>2.6042244210435337</v>
      </c>
      <c r="K310" s="149">
        <f t="shared" si="22"/>
        <v>1.629867470624887</v>
      </c>
      <c r="L310" s="149">
        <f t="shared" si="25"/>
        <v>7545.8944265109058</v>
      </c>
      <c r="M310" s="149">
        <f t="shared" si="26"/>
        <v>4722.6374820690444</v>
      </c>
      <c r="N310" s="149">
        <f t="shared" si="23"/>
        <v>472263.74820690445</v>
      </c>
      <c r="O310" s="157">
        <f t="shared" si="24"/>
        <v>402263.74820690445</v>
      </c>
    </row>
    <row r="311" spans="8:15" x14ac:dyDescent="0.25">
      <c r="H311" s="158">
        <v>45140</v>
      </c>
      <c r="I311" s="149">
        <v>0.96306815215008834</v>
      </c>
      <c r="J311" s="149">
        <v>2.5740521478098071</v>
      </c>
      <c r="K311" s="149">
        <f t="shared" si="22"/>
        <v>1.6109839956597187</v>
      </c>
      <c r="L311" s="149">
        <f t="shared" si="25"/>
        <v>7548.4684786587159</v>
      </c>
      <c r="M311" s="149">
        <f t="shared" si="26"/>
        <v>4724.2484660647042</v>
      </c>
      <c r="N311" s="149">
        <f t="shared" si="23"/>
        <v>472424.84660647041</v>
      </c>
      <c r="O311" s="157">
        <f t="shared" si="24"/>
        <v>402424.84660647041</v>
      </c>
    </row>
    <row r="312" spans="8:15" x14ac:dyDescent="0.25">
      <c r="H312" s="158">
        <v>45141</v>
      </c>
      <c r="I312" s="149">
        <v>0.95191014472393476</v>
      </c>
      <c r="J312" s="149">
        <v>2.5442294473950469</v>
      </c>
      <c r="K312" s="149">
        <f t="shared" si="22"/>
        <v>1.592319302671112</v>
      </c>
      <c r="L312" s="149">
        <f t="shared" si="25"/>
        <v>7551.0127081061109</v>
      </c>
      <c r="M312" s="149">
        <f t="shared" si="26"/>
        <v>4725.8407853673752</v>
      </c>
      <c r="N312" s="149">
        <f t="shared" si="23"/>
        <v>472584.07853673754</v>
      </c>
      <c r="O312" s="157">
        <f t="shared" si="24"/>
        <v>402584.07853673754</v>
      </c>
    </row>
    <row r="313" spans="8:15" x14ac:dyDescent="0.25">
      <c r="H313" s="158">
        <v>45142</v>
      </c>
      <c r="I313" s="149">
        <v>0.94088141281109161</v>
      </c>
      <c r="J313" s="149">
        <v>2.5147522696849398</v>
      </c>
      <c r="K313" s="149">
        <f t="shared" si="22"/>
        <v>1.5738708568738482</v>
      </c>
      <c r="L313" s="149">
        <f t="shared" si="25"/>
        <v>7553.5274603757962</v>
      </c>
      <c r="M313" s="149">
        <f t="shared" si="26"/>
        <v>4727.4146562242495</v>
      </c>
      <c r="N313" s="149">
        <f t="shared" si="23"/>
        <v>472741.46562242496</v>
      </c>
      <c r="O313" s="157">
        <f t="shared" si="24"/>
        <v>402741.46562242496</v>
      </c>
    </row>
    <row r="314" spans="8:15" x14ac:dyDescent="0.25">
      <c r="H314" s="158">
        <v>45143</v>
      </c>
      <c r="I314" s="149">
        <v>0.92998045863890966</v>
      </c>
      <c r="J314" s="149">
        <v>2.4856166114893727</v>
      </c>
      <c r="K314" s="149">
        <f t="shared" si="22"/>
        <v>1.5556361528504632</v>
      </c>
      <c r="L314" s="149">
        <f t="shared" si="25"/>
        <v>7556.0130769872858</v>
      </c>
      <c r="M314" s="149">
        <f t="shared" si="26"/>
        <v>4728.9702923771001</v>
      </c>
      <c r="N314" s="149">
        <f t="shared" si="23"/>
        <v>472897.02923771</v>
      </c>
      <c r="O314" s="157">
        <f t="shared" si="24"/>
        <v>402897.02923771</v>
      </c>
    </row>
    <row r="315" spans="8:15" x14ac:dyDescent="0.25">
      <c r="H315" s="158">
        <v>45144</v>
      </c>
      <c r="I315" s="149">
        <v>0.919205801787778</v>
      </c>
      <c r="J315" s="149">
        <v>2.4568185159987794</v>
      </c>
      <c r="K315" s="149">
        <f t="shared" si="22"/>
        <v>1.5376127142110014</v>
      </c>
      <c r="L315" s="149">
        <f t="shared" si="25"/>
        <v>7558.4698955032845</v>
      </c>
      <c r="M315" s="149">
        <f t="shared" si="26"/>
        <v>4730.5079050913109</v>
      </c>
      <c r="N315" s="149">
        <f t="shared" si="23"/>
        <v>473050.7905091311</v>
      </c>
      <c r="O315" s="157">
        <f t="shared" si="24"/>
        <v>403050.7905091311</v>
      </c>
    </row>
    <row r="316" spans="8:15" x14ac:dyDescent="0.25">
      <c r="H316" s="158">
        <v>45145</v>
      </c>
      <c r="I316" s="149">
        <v>0.90855597899007312</v>
      </c>
      <c r="J316" s="149">
        <v>2.4283540722467718</v>
      </c>
      <c r="K316" s="149">
        <f t="shared" si="22"/>
        <v>1.5197980932566986</v>
      </c>
      <c r="L316" s="149">
        <f t="shared" si="25"/>
        <v>7560.8982495755317</v>
      </c>
      <c r="M316" s="149">
        <f t="shared" si="26"/>
        <v>4732.0277031845681</v>
      </c>
      <c r="N316" s="149">
        <f t="shared" si="23"/>
        <v>473202.77031845681</v>
      </c>
      <c r="O316" s="157">
        <f t="shared" si="24"/>
        <v>403202.77031845681</v>
      </c>
    </row>
    <row r="317" spans="8:15" x14ac:dyDescent="0.25">
      <c r="H317" s="158">
        <v>45146</v>
      </c>
      <c r="I317" s="149">
        <v>0.89802954393143886</v>
      </c>
      <c r="J317" s="149">
        <v>2.4002194145790168</v>
      </c>
      <c r="K317" s="149">
        <f t="shared" si="22"/>
        <v>1.502189870647578</v>
      </c>
      <c r="L317" s="149">
        <f t="shared" si="25"/>
        <v>7563.2984689901105</v>
      </c>
      <c r="M317" s="149">
        <f t="shared" si="26"/>
        <v>4733.5298930552153</v>
      </c>
      <c r="N317" s="149">
        <f t="shared" si="23"/>
        <v>473352.98930552154</v>
      </c>
      <c r="O317" s="157">
        <f t="shared" si="24"/>
        <v>403352.98930552154</v>
      </c>
    </row>
    <row r="318" spans="8:15" x14ac:dyDescent="0.25">
      <c r="H318" s="158">
        <v>45147</v>
      </c>
      <c r="I318" s="149">
        <v>0.88762506705436461</v>
      </c>
      <c r="J318" s="149">
        <v>2.3724107221282495</v>
      </c>
      <c r="K318" s="149">
        <f t="shared" si="22"/>
        <v>1.4847856550738849</v>
      </c>
      <c r="L318" s="149">
        <f t="shared" si="25"/>
        <v>7565.6708797122383</v>
      </c>
      <c r="M318" s="149">
        <f t="shared" si="26"/>
        <v>4735.0146787102894</v>
      </c>
      <c r="N318" s="149">
        <f t="shared" si="23"/>
        <v>473501.46787102893</v>
      </c>
      <c r="O318" s="157">
        <f t="shared" si="24"/>
        <v>403501.46787102893</v>
      </c>
    </row>
    <row r="319" spans="8:15" x14ac:dyDescent="0.25">
      <c r="H319" s="158">
        <v>45148</v>
      </c>
      <c r="I319" s="149">
        <v>0.87734113536404623</v>
      </c>
      <c r="J319" s="149">
        <v>2.3449242182953753</v>
      </c>
      <c r="K319" s="149">
        <f t="shared" si="22"/>
        <v>1.4675830829313292</v>
      </c>
      <c r="L319" s="149">
        <f t="shared" si="25"/>
        <v>7568.0158039305334</v>
      </c>
      <c r="M319" s="149">
        <f t="shared" si="26"/>
        <v>4736.4822617932205</v>
      </c>
      <c r="N319" s="149">
        <f t="shared" si="23"/>
        <v>473648.22617932205</v>
      </c>
      <c r="O319" s="157">
        <f t="shared" si="24"/>
        <v>403648.22617932205</v>
      </c>
    </row>
    <row r="320" spans="8:15" x14ac:dyDescent="0.25">
      <c r="H320" s="158">
        <v>45149</v>
      </c>
      <c r="I320" s="149">
        <v>0.86717635223648992</v>
      </c>
      <c r="J320" s="149">
        <v>2.3177561702365814</v>
      </c>
      <c r="K320" s="149">
        <f t="shared" si="22"/>
        <v>1.4505798180000915</v>
      </c>
      <c r="L320" s="149">
        <f t="shared" si="25"/>
        <v>7570.3335601007702</v>
      </c>
      <c r="M320" s="149">
        <f t="shared" si="26"/>
        <v>4737.9328416112203</v>
      </c>
      <c r="N320" s="149">
        <f t="shared" si="23"/>
        <v>473793.28416112205</v>
      </c>
      <c r="O320" s="157">
        <f t="shared" si="24"/>
        <v>403793.28416112205</v>
      </c>
    </row>
    <row r="321" spans="8:15" x14ac:dyDescent="0.25">
      <c r="H321" s="158">
        <v>45150</v>
      </c>
      <c r="I321" s="149">
        <v>0.8571293372288421</v>
      </c>
      <c r="J321" s="149">
        <v>2.2909028883563991</v>
      </c>
      <c r="K321" s="149">
        <f t="shared" si="22"/>
        <v>1.4337735511275569</v>
      </c>
      <c r="L321" s="149">
        <f t="shared" si="25"/>
        <v>7572.6244629891262</v>
      </c>
      <c r="M321" s="149">
        <f t="shared" si="26"/>
        <v>4739.3666151623474</v>
      </c>
      <c r="N321" s="149">
        <f t="shared" si="23"/>
        <v>473936.66151623474</v>
      </c>
      <c r="O321" s="157">
        <f t="shared" si="24"/>
        <v>403936.66151623474</v>
      </c>
    </row>
    <row r="322" spans="8:15" x14ac:dyDescent="0.25">
      <c r="H322" s="158">
        <v>45151</v>
      </c>
      <c r="I322" s="149">
        <v>0.84719872589191669</v>
      </c>
      <c r="J322" s="149">
        <v>2.2643607258066258</v>
      </c>
      <c r="K322" s="149">
        <f t="shared" si="22"/>
        <v>1.4171619999147091</v>
      </c>
      <c r="L322" s="149">
        <f t="shared" si="25"/>
        <v>7574.8888237149331</v>
      </c>
      <c r="M322" s="149">
        <f t="shared" si="26"/>
        <v>4740.7837771622626</v>
      </c>
      <c r="N322" s="149">
        <f t="shared" si="23"/>
        <v>474078.37771622627</v>
      </c>
      <c r="O322" s="157">
        <f t="shared" si="24"/>
        <v>404078.37771622627</v>
      </c>
    </row>
    <row r="323" spans="8:15" x14ac:dyDescent="0.25">
      <c r="H323" s="158">
        <v>45152</v>
      </c>
      <c r="I323" s="149">
        <v>0.83738316958489356</v>
      </c>
      <c r="J323" s="149">
        <v>2.2381260779910654</v>
      </c>
      <c r="K323" s="149">
        <f t="shared" si="22"/>
        <v>1.4007429084061718</v>
      </c>
      <c r="L323" s="149">
        <f t="shared" si="25"/>
        <v>7577.1269497929243</v>
      </c>
      <c r="M323" s="149">
        <f t="shared" si="26"/>
        <v>4742.1845200706684</v>
      </c>
      <c r="N323" s="149">
        <f t="shared" si="23"/>
        <v>474218.45200706687</v>
      </c>
      <c r="O323" s="157">
        <f t="shared" si="24"/>
        <v>404218.45200706687</v>
      </c>
    </row>
    <row r="324" spans="8:15" x14ac:dyDescent="0.25">
      <c r="H324" s="158">
        <v>45153</v>
      </c>
      <c r="I324" s="149">
        <v>0.82768133529216514</v>
      </c>
      <c r="J324" s="149">
        <v>2.2121953820759952</v>
      </c>
      <c r="K324" s="149">
        <f t="shared" si="22"/>
        <v>1.3845140467838299</v>
      </c>
      <c r="L324" s="149">
        <f t="shared" si="25"/>
        <v>7579.3391451750003</v>
      </c>
      <c r="M324" s="149">
        <f t="shared" si="26"/>
        <v>4743.5690341174522</v>
      </c>
      <c r="N324" s="149">
        <f t="shared" si="23"/>
        <v>474356.90341174521</v>
      </c>
      <c r="O324" s="157">
        <f t="shared" si="24"/>
        <v>404356.90341174521</v>
      </c>
    </row>
    <row r="325" spans="8:15" x14ac:dyDescent="0.25">
      <c r="H325" s="158">
        <v>45154</v>
      </c>
      <c r="I325" s="149">
        <v>0.8180919054423047</v>
      </c>
      <c r="J325" s="149">
        <v>2.1865651165063169</v>
      </c>
      <c r="K325" s="149">
        <f t="shared" si="22"/>
        <v>1.3684732110640123</v>
      </c>
      <c r="L325" s="149">
        <f t="shared" si="25"/>
        <v>7581.5257102915066</v>
      </c>
      <c r="M325" s="149">
        <f t="shared" si="26"/>
        <v>4744.9375073285164</v>
      </c>
      <c r="N325" s="149">
        <f t="shared" si="23"/>
        <v>474493.75073285162</v>
      </c>
      <c r="O325" s="157">
        <f t="shared" si="24"/>
        <v>404493.75073285162</v>
      </c>
    </row>
    <row r="326" spans="8:15" x14ac:dyDescent="0.25">
      <c r="H326" s="158">
        <v>45155</v>
      </c>
      <c r="I326" s="149">
        <v>0.80861357772912879</v>
      </c>
      <c r="J326" s="149">
        <v>2.1612318005272999</v>
      </c>
      <c r="K326" s="149">
        <f t="shared" ref="K326:K370" si="27">J326-I326</f>
        <v>1.3526182227981711</v>
      </c>
      <c r="L326" s="149">
        <f t="shared" si="25"/>
        <v>7583.6869420920339</v>
      </c>
      <c r="M326" s="149">
        <f t="shared" si="26"/>
        <v>4746.2901255513143</v>
      </c>
      <c r="N326" s="149">
        <f t="shared" si="23"/>
        <v>474629.01255513146</v>
      </c>
      <c r="O326" s="157">
        <f t="shared" si="24"/>
        <v>404629.01255513146</v>
      </c>
    </row>
    <row r="327" spans="8:15" x14ac:dyDescent="0.25">
      <c r="H327" s="158">
        <v>45156</v>
      </c>
      <c r="I327" s="149">
        <v>0.79924506493483993</v>
      </c>
      <c r="J327" s="149">
        <v>2.1361919937118796</v>
      </c>
      <c r="K327" s="149">
        <f t="shared" si="27"/>
        <v>1.3369469287770397</v>
      </c>
      <c r="L327" s="149">
        <f t="shared" si="25"/>
        <v>7585.8231340857456</v>
      </c>
      <c r="M327" s="149">
        <f t="shared" si="26"/>
        <v>4747.6270724800916</v>
      </c>
      <c r="N327" s="149">
        <f t="shared" ref="N327:N370" si="28">M327*100</f>
        <v>474762.70724800916</v>
      </c>
      <c r="O327" s="157">
        <f t="shared" ref="O327:O370" si="29">N327-$P$6</f>
        <v>404762.70724800916</v>
      </c>
    </row>
    <row r="328" spans="8:15" x14ac:dyDescent="0.25">
      <c r="H328" s="158">
        <v>45157</v>
      </c>
      <c r="I328" s="149">
        <v>0.7899850947552115</v>
      </c>
      <c r="J328" s="149">
        <v>2.1114422954934171</v>
      </c>
      <c r="K328" s="149">
        <f t="shared" si="27"/>
        <v>1.3214572007382057</v>
      </c>
      <c r="L328" s="149">
        <f t="shared" ref="L328:L370" si="30">J328+L327</f>
        <v>7587.9345763812389</v>
      </c>
      <c r="M328" s="149">
        <f t="shared" ref="M328:M370" si="31">K328+M327</f>
        <v>4748.9485296808298</v>
      </c>
      <c r="N328" s="149">
        <f t="shared" si="28"/>
        <v>474894.852968083</v>
      </c>
      <c r="O328" s="157">
        <f t="shared" si="29"/>
        <v>404894.852968083</v>
      </c>
    </row>
    <row r="329" spans="8:15" x14ac:dyDescent="0.25">
      <c r="H329" s="158">
        <v>45158</v>
      </c>
      <c r="I329" s="149">
        <v>0.78083240962680178</v>
      </c>
      <c r="J329" s="149">
        <v>2.086979344703888</v>
      </c>
      <c r="K329" s="149">
        <f t="shared" si="27"/>
        <v>1.3061469350770862</v>
      </c>
      <c r="L329" s="149">
        <f t="shared" si="30"/>
        <v>7590.0215557259426</v>
      </c>
      <c r="M329" s="149">
        <f t="shared" si="31"/>
        <v>4750.2546766159066</v>
      </c>
      <c r="N329" s="149">
        <f t="shared" si="28"/>
        <v>475025.46766159066</v>
      </c>
      <c r="O329" s="157">
        <f t="shared" si="29"/>
        <v>405025.46766159066</v>
      </c>
    </row>
    <row r="330" spans="8:15" x14ac:dyDescent="0.25">
      <c r="H330" s="158">
        <v>45159</v>
      </c>
      <c r="I330" s="149">
        <v>0.77178576655616737</v>
      </c>
      <c r="J330" s="149">
        <v>2.0627998191174108</v>
      </c>
      <c r="K330" s="149">
        <f t="shared" si="27"/>
        <v>1.2910140525612435</v>
      </c>
      <c r="L330" s="149">
        <f t="shared" si="30"/>
        <v>7592.0843555450601</v>
      </c>
      <c r="M330" s="149">
        <f t="shared" si="31"/>
        <v>4751.5456906684676</v>
      </c>
      <c r="N330" s="149">
        <f t="shared" si="28"/>
        <v>475154.56906684674</v>
      </c>
      <c r="O330" s="157">
        <f t="shared" si="29"/>
        <v>405154.56906684674</v>
      </c>
    </row>
    <row r="331" spans="8:15" x14ac:dyDescent="0.25">
      <c r="H331" s="158">
        <v>45160</v>
      </c>
      <c r="I331" s="149">
        <v>0.76284393695105823</v>
      </c>
      <c r="J331" s="149">
        <v>2.0389004349990651</v>
      </c>
      <c r="K331" s="149">
        <f t="shared" si="27"/>
        <v>1.2760564980480069</v>
      </c>
      <c r="L331" s="149">
        <f t="shared" si="30"/>
        <v>7594.1232559800592</v>
      </c>
      <c r="M331" s="149">
        <f t="shared" si="31"/>
        <v>4752.8217471665157</v>
      </c>
      <c r="N331" s="149">
        <f t="shared" si="28"/>
        <v>475282.17471665156</v>
      </c>
      <c r="O331" s="157">
        <f t="shared" si="29"/>
        <v>405282.17471665156</v>
      </c>
    </row>
    <row r="332" spans="8:15" x14ac:dyDescent="0.25">
      <c r="H332" s="158">
        <v>45161</v>
      </c>
      <c r="I332" s="149">
        <v>0.75400570645356635</v>
      </c>
      <c r="J332" s="149">
        <v>2.0152779466589443</v>
      </c>
      <c r="K332" s="149">
        <f t="shared" si="27"/>
        <v>1.261272240205378</v>
      </c>
      <c r="L332" s="149">
        <f t="shared" si="30"/>
        <v>7596.1385339267181</v>
      </c>
      <c r="M332" s="149">
        <f t="shared" si="31"/>
        <v>4754.0830194067212</v>
      </c>
      <c r="N332" s="149">
        <f t="shared" si="28"/>
        <v>475408.3019406721</v>
      </c>
      <c r="O332" s="157">
        <f t="shared" si="29"/>
        <v>405408.3019406721</v>
      </c>
    </row>
    <row r="333" spans="8:15" x14ac:dyDescent="0.25">
      <c r="H333" s="158">
        <v>45162</v>
      </c>
      <c r="I333" s="149">
        <v>0.74526987477520834</v>
      </c>
      <c r="J333" s="149">
        <v>1.9919291460113659</v>
      </c>
      <c r="K333" s="149">
        <f t="shared" si="27"/>
        <v>1.2466592712361577</v>
      </c>
      <c r="L333" s="149">
        <f t="shared" si="30"/>
        <v>7598.1304630727291</v>
      </c>
      <c r="M333" s="149">
        <f t="shared" si="31"/>
        <v>4755.3296786779574</v>
      </c>
      <c r="N333" s="149">
        <f t="shared" si="28"/>
        <v>475532.96786779573</v>
      </c>
      <c r="O333" s="157">
        <f t="shared" si="29"/>
        <v>405532.96786779573</v>
      </c>
    </row>
    <row r="334" spans="8:15" x14ac:dyDescent="0.25">
      <c r="H334" s="158">
        <v>45163</v>
      </c>
      <c r="I334" s="149">
        <v>0.73663525553391662</v>
      </c>
      <c r="J334" s="149">
        <v>1.9688508621391962</v>
      </c>
      <c r="K334" s="149">
        <f t="shared" si="27"/>
        <v>1.2322156066052796</v>
      </c>
      <c r="L334" s="149">
        <f t="shared" si="30"/>
        <v>7600.0993139348684</v>
      </c>
      <c r="M334" s="149">
        <f t="shared" si="31"/>
        <v>4756.5618942845631</v>
      </c>
      <c r="N334" s="149">
        <f t="shared" si="28"/>
        <v>475656.1894284563</v>
      </c>
      <c r="O334" s="157">
        <f t="shared" si="29"/>
        <v>405656.1894284563</v>
      </c>
    </row>
    <row r="335" spans="8:15" x14ac:dyDescent="0.25">
      <c r="H335" s="158">
        <v>45164</v>
      </c>
      <c r="I335" s="149">
        <v>0.72810067609292495</v>
      </c>
      <c r="J335" s="149">
        <v>1.9460399608632142</v>
      </c>
      <c r="K335" s="149">
        <f t="shared" si="27"/>
        <v>1.2179392847702892</v>
      </c>
      <c r="L335" s="149">
        <f t="shared" si="30"/>
        <v>7602.0453538957318</v>
      </c>
      <c r="M335" s="149">
        <f t="shared" si="31"/>
        <v>4757.7798335693333</v>
      </c>
      <c r="N335" s="149">
        <f t="shared" si="28"/>
        <v>475777.98335693334</v>
      </c>
      <c r="O335" s="157">
        <f t="shared" si="29"/>
        <v>405777.98335693334</v>
      </c>
    </row>
    <row r="336" spans="8:15" x14ac:dyDescent="0.25">
      <c r="H336" s="158">
        <v>45165</v>
      </c>
      <c r="I336" s="149">
        <v>0.71966497740151369</v>
      </c>
      <c r="J336" s="149">
        <v>1.9234933443164763</v>
      </c>
      <c r="K336" s="149">
        <f t="shared" si="27"/>
        <v>1.2038283669149625</v>
      </c>
      <c r="L336" s="149">
        <f t="shared" si="30"/>
        <v>7603.9688472400485</v>
      </c>
      <c r="M336" s="149">
        <f t="shared" si="31"/>
        <v>4758.9836619362486</v>
      </c>
      <c r="N336" s="149">
        <f t="shared" si="28"/>
        <v>475898.36619362485</v>
      </c>
      <c r="O336" s="157">
        <f t="shared" si="29"/>
        <v>405898.36619362485</v>
      </c>
    </row>
    <row r="337" spans="8:15" x14ac:dyDescent="0.25">
      <c r="H337" s="158">
        <v>45166</v>
      </c>
      <c r="I337" s="149">
        <v>0.71132701383760466</v>
      </c>
      <c r="J337" s="149">
        <v>1.9012079505236024</v>
      </c>
      <c r="K337" s="149">
        <f t="shared" si="27"/>
        <v>1.1898809366859977</v>
      </c>
      <c r="L337" s="149">
        <f t="shared" si="30"/>
        <v>7605.8700551905722</v>
      </c>
      <c r="M337" s="149">
        <f t="shared" si="31"/>
        <v>4760.1735428729344</v>
      </c>
      <c r="N337" s="149">
        <f t="shared" si="28"/>
        <v>476017.35428729345</v>
      </c>
      <c r="O337" s="157">
        <f t="shared" si="29"/>
        <v>406017.35428729345</v>
      </c>
    </row>
    <row r="338" spans="8:15" x14ac:dyDescent="0.25">
      <c r="H338" s="158">
        <v>45167</v>
      </c>
      <c r="I338" s="149">
        <v>0.7030856530521773</v>
      </c>
      <c r="J338" s="149">
        <v>1.8791807529849407</v>
      </c>
      <c r="K338" s="149">
        <f t="shared" si="27"/>
        <v>1.1760950999327635</v>
      </c>
      <c r="L338" s="149">
        <f t="shared" si="30"/>
        <v>7607.7492359435573</v>
      </c>
      <c r="M338" s="149">
        <f t="shared" si="31"/>
        <v>4761.3496379728667</v>
      </c>
      <c r="N338" s="149">
        <f t="shared" si="28"/>
        <v>476134.96379728668</v>
      </c>
      <c r="O338" s="157">
        <f t="shared" si="29"/>
        <v>406134.96379728668</v>
      </c>
    </row>
    <row r="339" spans="8:15" x14ac:dyDescent="0.25">
      <c r="H339" s="158">
        <v>45168</v>
      </c>
      <c r="I339" s="149">
        <v>0.6949397758154896</v>
      </c>
      <c r="J339" s="149">
        <v>1.857408760265548</v>
      </c>
      <c r="K339" s="149">
        <f t="shared" si="27"/>
        <v>1.1624689844500584</v>
      </c>
      <c r="L339" s="149">
        <f t="shared" si="30"/>
        <v>7609.6066447038229</v>
      </c>
      <c r="M339" s="149">
        <f t="shared" si="31"/>
        <v>4762.512106957317</v>
      </c>
      <c r="N339" s="149">
        <f t="shared" si="28"/>
        <v>476251.21069573169</v>
      </c>
      <c r="O339" s="157">
        <f t="shared" si="29"/>
        <v>406251.21069573169</v>
      </c>
    </row>
    <row r="340" spans="8:15" x14ac:dyDescent="0.25">
      <c r="H340" s="158">
        <v>45169</v>
      </c>
      <c r="I340" s="149">
        <v>0.68688827586507883</v>
      </c>
      <c r="J340" s="149">
        <v>1.8358890155889365</v>
      </c>
      <c r="K340" s="149">
        <f t="shared" si="27"/>
        <v>1.1490007397238577</v>
      </c>
      <c r="L340" s="149">
        <f t="shared" si="30"/>
        <v>7611.4425337194116</v>
      </c>
      <c r="M340" s="149">
        <f t="shared" si="31"/>
        <v>4763.6611076970412</v>
      </c>
      <c r="N340" s="149">
        <f t="shared" si="28"/>
        <v>476366.1107697041</v>
      </c>
      <c r="O340" s="157">
        <f t="shared" si="29"/>
        <v>406366.1107697041</v>
      </c>
    </row>
    <row r="341" spans="8:15" x14ac:dyDescent="0.25">
      <c r="H341" s="158">
        <v>45170</v>
      </c>
      <c r="I341" s="149">
        <v>0.67893005975552423</v>
      </c>
      <c r="J341" s="149">
        <v>1.8146185964355239</v>
      </c>
      <c r="K341" s="149">
        <f t="shared" si="27"/>
        <v>1.1356885366799996</v>
      </c>
      <c r="L341" s="149">
        <f t="shared" si="30"/>
        <v>7613.2571523158467</v>
      </c>
      <c r="M341" s="149">
        <f t="shared" si="31"/>
        <v>4764.7967962337216</v>
      </c>
      <c r="N341" s="149">
        <f t="shared" si="28"/>
        <v>476479.67962337215</v>
      </c>
      <c r="O341" s="157">
        <f t="shared" si="29"/>
        <v>406479.67962337215</v>
      </c>
    </row>
    <row r="342" spans="8:15" x14ac:dyDescent="0.25">
      <c r="H342" s="158">
        <v>45171</v>
      </c>
      <c r="I342" s="149">
        <v>0.67106404670994846</v>
      </c>
      <c r="J342" s="149">
        <v>1.7935946141457348</v>
      </c>
      <c r="K342" s="149">
        <f t="shared" si="27"/>
        <v>1.1225305674357864</v>
      </c>
      <c r="L342" s="149">
        <f t="shared" si="30"/>
        <v>7615.0507469299928</v>
      </c>
      <c r="M342" s="149">
        <f t="shared" si="31"/>
        <v>4765.9193268011577</v>
      </c>
      <c r="N342" s="149">
        <f t="shared" si="28"/>
        <v>476591.93268011574</v>
      </c>
      <c r="O342" s="157">
        <f t="shared" si="29"/>
        <v>406591.93268011574</v>
      </c>
    </row>
    <row r="343" spans="8:15" x14ac:dyDescent="0.25">
      <c r="H343" s="158">
        <v>45172</v>
      </c>
      <c r="I343" s="149">
        <v>0.66328916847324471</v>
      </c>
      <c r="J343" s="149">
        <v>1.7728142135277025</v>
      </c>
      <c r="K343" s="149">
        <f t="shared" si="27"/>
        <v>1.1095250450544578</v>
      </c>
      <c r="L343" s="149">
        <f t="shared" si="30"/>
        <v>7616.8235611435202</v>
      </c>
      <c r="M343" s="149">
        <f t="shared" si="31"/>
        <v>4767.0288518462121</v>
      </c>
      <c r="N343" s="149">
        <f t="shared" si="28"/>
        <v>476702.88518462121</v>
      </c>
      <c r="O343" s="157">
        <f t="shared" si="29"/>
        <v>406702.88518462121</v>
      </c>
    </row>
    <row r="344" spans="8:15" x14ac:dyDescent="0.25">
      <c r="H344" s="158">
        <v>45173</v>
      </c>
      <c r="I344" s="149">
        <v>0.6556043691669976</v>
      </c>
      <c r="J344" s="149">
        <v>1.7522745724695168</v>
      </c>
      <c r="K344" s="149">
        <f t="shared" si="27"/>
        <v>1.0966702033025193</v>
      </c>
      <c r="L344" s="149">
        <f t="shared" si="30"/>
        <v>7618.5758357159893</v>
      </c>
      <c r="M344" s="149">
        <f t="shared" si="31"/>
        <v>4768.125522049515</v>
      </c>
      <c r="N344" s="149">
        <f t="shared" si="28"/>
        <v>476812.55220495153</v>
      </c>
      <c r="O344" s="157">
        <f t="shared" si="29"/>
        <v>406812.55220495153</v>
      </c>
    </row>
    <row r="345" spans="8:15" x14ac:dyDescent="0.25">
      <c r="H345" s="158">
        <v>45174</v>
      </c>
      <c r="I345" s="149">
        <v>0.64800860514608949</v>
      </c>
      <c r="J345" s="149">
        <v>1.7319729015559637</v>
      </c>
      <c r="K345" s="149">
        <f t="shared" si="27"/>
        <v>1.0839642964098744</v>
      </c>
      <c r="L345" s="149">
        <f t="shared" si="30"/>
        <v>7620.3078086175456</v>
      </c>
      <c r="M345" s="149">
        <f t="shared" si="31"/>
        <v>4769.2094863459251</v>
      </c>
      <c r="N345" s="149">
        <f t="shared" si="28"/>
        <v>476920.94863459253</v>
      </c>
      <c r="O345" s="157">
        <f t="shared" si="29"/>
        <v>406920.94863459253</v>
      </c>
    </row>
    <row r="346" spans="8:15" x14ac:dyDescent="0.25">
      <c r="H346" s="158">
        <v>45175</v>
      </c>
      <c r="I346" s="149">
        <v>0.64050084485696657</v>
      </c>
      <c r="J346" s="149">
        <v>1.7119064436897027</v>
      </c>
      <c r="K346" s="149">
        <f t="shared" si="27"/>
        <v>1.0714055988327362</v>
      </c>
      <c r="L346" s="149">
        <f t="shared" si="30"/>
        <v>7622.0197150612348</v>
      </c>
      <c r="M346" s="149">
        <f t="shared" si="31"/>
        <v>4770.280891944758</v>
      </c>
      <c r="N346" s="149">
        <f t="shared" si="28"/>
        <v>477028.08919447579</v>
      </c>
      <c r="O346" s="157">
        <f t="shared" si="29"/>
        <v>407028.08919447579</v>
      </c>
    </row>
    <row r="347" spans="8:15" x14ac:dyDescent="0.25">
      <c r="H347" s="158">
        <v>45176</v>
      </c>
      <c r="I347" s="149">
        <v>0.63308006869754685</v>
      </c>
      <c r="J347" s="149">
        <v>1.6920724737168351</v>
      </c>
      <c r="K347" s="149">
        <f t="shared" si="27"/>
        <v>1.0589924050192883</v>
      </c>
      <c r="L347" s="149">
        <f t="shared" si="30"/>
        <v>7623.7117875349513</v>
      </c>
      <c r="M347" s="149">
        <f t="shared" si="31"/>
        <v>4771.3398843497771</v>
      </c>
      <c r="N347" s="149">
        <f t="shared" si="28"/>
        <v>477133.98843497771</v>
      </c>
      <c r="O347" s="157">
        <f t="shared" si="29"/>
        <v>407133.98843497771</v>
      </c>
    </row>
    <row r="348" spans="8:15" x14ac:dyDescent="0.25">
      <c r="H348" s="158">
        <v>45177</v>
      </c>
      <c r="I348" s="149">
        <v>0.62574526887875315</v>
      </c>
      <c r="J348" s="149">
        <v>1.6724682980568137</v>
      </c>
      <c r="K348" s="149">
        <f t="shared" si="27"/>
        <v>1.0467230291780605</v>
      </c>
      <c r="L348" s="149">
        <f t="shared" si="30"/>
        <v>7625.384255833008</v>
      </c>
      <c r="M348" s="149">
        <f t="shared" si="31"/>
        <v>4772.386607378955</v>
      </c>
      <c r="N348" s="149">
        <f t="shared" si="28"/>
        <v>477238.66073789552</v>
      </c>
      <c r="O348" s="157">
        <f t="shared" si="29"/>
        <v>407238.66073789552</v>
      </c>
    </row>
    <row r="349" spans="8:15" x14ac:dyDescent="0.25">
      <c r="H349" s="158">
        <v>45178</v>
      </c>
      <c r="I349" s="149">
        <v>0.61849544928764533</v>
      </c>
      <c r="J349" s="149">
        <v>1.6530912543366347</v>
      </c>
      <c r="K349" s="149">
        <f t="shared" si="27"/>
        <v>1.0345958050489894</v>
      </c>
      <c r="L349" s="149">
        <f t="shared" si="30"/>
        <v>7627.0373470873446</v>
      </c>
      <c r="M349" s="149">
        <f t="shared" si="31"/>
        <v>4773.4212031840043</v>
      </c>
      <c r="N349" s="149">
        <f t="shared" si="28"/>
        <v>477342.12031840044</v>
      </c>
      <c r="O349" s="157">
        <f t="shared" si="29"/>
        <v>407342.12031840044</v>
      </c>
    </row>
    <row r="350" spans="8:15" x14ac:dyDescent="0.25">
      <c r="H350" s="158">
        <v>45179</v>
      </c>
      <c r="I350" s="149">
        <v>0.61132962535214652</v>
      </c>
      <c r="J350" s="149">
        <v>1.6339387110292707</v>
      </c>
      <c r="K350" s="149">
        <f t="shared" si="27"/>
        <v>1.0226090856771242</v>
      </c>
      <c r="L350" s="149">
        <f t="shared" si="30"/>
        <v>7628.6712857983739</v>
      </c>
      <c r="M350" s="149">
        <f t="shared" si="31"/>
        <v>4774.4438122696811</v>
      </c>
      <c r="N350" s="149">
        <f t="shared" si="28"/>
        <v>477444.38122696814</v>
      </c>
      <c r="O350" s="157">
        <f t="shared" si="29"/>
        <v>407444.38122696814</v>
      </c>
    </row>
    <row r="351" spans="8:15" x14ac:dyDescent="0.25">
      <c r="H351" s="158">
        <v>45180</v>
      </c>
      <c r="I351" s="149">
        <v>0.60424682390732853</v>
      </c>
      <c r="J351" s="149">
        <v>1.6150080670962925</v>
      </c>
      <c r="K351" s="149">
        <f t="shared" si="27"/>
        <v>1.0107612431889641</v>
      </c>
      <c r="L351" s="149">
        <f t="shared" si="30"/>
        <v>7630.2862938654698</v>
      </c>
      <c r="M351" s="149">
        <f t="shared" si="31"/>
        <v>4775.4545735128704</v>
      </c>
      <c r="N351" s="149">
        <f t="shared" si="28"/>
        <v>477545.45735128701</v>
      </c>
      <c r="O351" s="157">
        <f t="shared" si="29"/>
        <v>407545.45735128701</v>
      </c>
    </row>
    <row r="352" spans="8:15" x14ac:dyDescent="0.25">
      <c r="H352" s="158">
        <v>45181</v>
      </c>
      <c r="I352" s="149">
        <v>0.59724608306325055</v>
      </c>
      <c r="J352" s="149">
        <v>1.5962967516346338</v>
      </c>
      <c r="K352" s="149">
        <f t="shared" si="27"/>
        <v>0.99905066857138325</v>
      </c>
      <c r="L352" s="149">
        <f t="shared" si="30"/>
        <v>7631.8825906171041</v>
      </c>
      <c r="M352" s="149">
        <f t="shared" si="31"/>
        <v>4776.4536241814421</v>
      </c>
      <c r="N352" s="149">
        <f t="shared" si="28"/>
        <v>477645.36241814424</v>
      </c>
      <c r="O352" s="157">
        <f t="shared" si="29"/>
        <v>407645.36241814424</v>
      </c>
    </row>
    <row r="353" spans="8:15" x14ac:dyDescent="0.25">
      <c r="H353" s="158">
        <v>45182</v>
      </c>
      <c r="I353" s="149">
        <v>0.59032645207432932</v>
      </c>
      <c r="J353" s="149">
        <v>1.5778022235274387</v>
      </c>
      <c r="K353" s="149">
        <f t="shared" si="27"/>
        <v>0.98747577145310939</v>
      </c>
      <c r="L353" s="149">
        <f t="shared" si="30"/>
        <v>7633.4603928406314</v>
      </c>
      <c r="M353" s="149">
        <f t="shared" si="31"/>
        <v>4777.4410999528955</v>
      </c>
      <c r="N353" s="149">
        <f t="shared" si="28"/>
        <v>477744.10999528953</v>
      </c>
      <c r="O353" s="157">
        <f t="shared" si="29"/>
        <v>407744.10999528953</v>
      </c>
    </row>
    <row r="354" spans="8:15" x14ac:dyDescent="0.25">
      <c r="H354" s="158">
        <v>45183</v>
      </c>
      <c r="I354" s="149">
        <v>0.5834869912102203</v>
      </c>
      <c r="J354" s="149">
        <v>1.5595219710989718</v>
      </c>
      <c r="K354" s="149">
        <f t="shared" si="27"/>
        <v>0.97603497988875154</v>
      </c>
      <c r="L354" s="149">
        <f t="shared" si="30"/>
        <v>7635.0199148117299</v>
      </c>
      <c r="M354" s="149">
        <f t="shared" si="31"/>
        <v>4778.4171349327844</v>
      </c>
      <c r="N354" s="149">
        <f t="shared" si="28"/>
        <v>477841.71349327842</v>
      </c>
      <c r="O354" s="157">
        <f t="shared" si="29"/>
        <v>407841.71349327842</v>
      </c>
    </row>
    <row r="355" spans="8:15" x14ac:dyDescent="0.25">
      <c r="H355" s="158">
        <v>45184</v>
      </c>
      <c r="I355" s="149">
        <v>0.57672677162819741</v>
      </c>
      <c r="J355" s="149">
        <v>1.5414535117735098</v>
      </c>
      <c r="K355" s="149">
        <f t="shared" si="27"/>
        <v>0.96472674014531234</v>
      </c>
      <c r="L355" s="149">
        <f t="shared" si="30"/>
        <v>7636.5613683235033</v>
      </c>
      <c r="M355" s="149">
        <f t="shared" si="31"/>
        <v>4779.3818616729295</v>
      </c>
      <c r="N355" s="149">
        <f t="shared" si="28"/>
        <v>477938.18616729294</v>
      </c>
      <c r="O355" s="157">
        <f t="shared" si="29"/>
        <v>407938.18616729294</v>
      </c>
    </row>
    <row r="356" spans="8:15" x14ac:dyDescent="0.25">
      <c r="H356" s="158">
        <v>45185</v>
      </c>
      <c r="I356" s="149">
        <v>0.57004487524701009</v>
      </c>
      <c r="J356" s="149">
        <v>1.5235943917381927</v>
      </c>
      <c r="K356" s="149">
        <f t="shared" si="27"/>
        <v>0.95354951649118258</v>
      </c>
      <c r="L356" s="149">
        <f t="shared" si="30"/>
        <v>7638.0849627152411</v>
      </c>
      <c r="M356" s="149">
        <f t="shared" si="31"/>
        <v>4780.3354111894205</v>
      </c>
      <c r="N356" s="149">
        <f t="shared" si="28"/>
        <v>478033.54111894203</v>
      </c>
      <c r="O356" s="157">
        <f t="shared" si="29"/>
        <v>408033.54111894203</v>
      </c>
    </row>
    <row r="357" spans="8:15" x14ac:dyDescent="0.25">
      <c r="H357" s="158">
        <v>45186</v>
      </c>
      <c r="I357" s="149">
        <v>0.56344039462219997</v>
      </c>
      <c r="J357" s="149">
        <v>1.5059421856097821</v>
      </c>
      <c r="K357" s="149">
        <f t="shared" si="27"/>
        <v>0.94250179098758213</v>
      </c>
      <c r="L357" s="149">
        <f t="shared" si="30"/>
        <v>7639.5909049008505</v>
      </c>
      <c r="M357" s="149">
        <f t="shared" si="31"/>
        <v>4781.2779129804085</v>
      </c>
      <c r="N357" s="149">
        <f t="shared" si="28"/>
        <v>478127.79129804083</v>
      </c>
      <c r="O357" s="157">
        <f t="shared" si="29"/>
        <v>408127.79129804083</v>
      </c>
    </row>
    <row r="358" spans="8:15" x14ac:dyDescent="0.25">
      <c r="H358" s="158">
        <v>45187</v>
      </c>
      <c r="I358" s="149">
        <v>0.55691243282286751</v>
      </c>
      <c r="J358" s="149">
        <v>1.4884944961052775</v>
      </c>
      <c r="K358" s="149">
        <f t="shared" si="27"/>
        <v>0.93158206328241</v>
      </c>
      <c r="L358" s="149">
        <f t="shared" si="30"/>
        <v>7641.0793993969555</v>
      </c>
      <c r="M358" s="149">
        <f t="shared" si="31"/>
        <v>4782.2094950436913</v>
      </c>
      <c r="N358" s="149">
        <f t="shared" si="28"/>
        <v>478220.94950436911</v>
      </c>
      <c r="O358" s="157">
        <f t="shared" si="29"/>
        <v>408220.94950436911</v>
      </c>
    </row>
    <row r="359" spans="8:15" x14ac:dyDescent="0.25">
      <c r="H359" s="158">
        <v>45188</v>
      </c>
      <c r="I359" s="149">
        <v>0.55046010330986095</v>
      </c>
      <c r="J359" s="149">
        <v>1.4712489537163502</v>
      </c>
      <c r="K359" s="149">
        <f t="shared" si="27"/>
        <v>0.92078885040648928</v>
      </c>
      <c r="L359" s="149">
        <f t="shared" si="30"/>
        <v>7642.5506483506715</v>
      </c>
      <c r="M359" s="149">
        <f t="shared" si="31"/>
        <v>4783.1302838940974</v>
      </c>
      <c r="N359" s="149">
        <f t="shared" si="28"/>
        <v>478313.02838940977</v>
      </c>
      <c r="O359" s="157">
        <f t="shared" si="29"/>
        <v>408313.02838940977</v>
      </c>
    </row>
    <row r="360" spans="8:15" x14ac:dyDescent="0.25">
      <c r="H360" s="158">
        <v>45189</v>
      </c>
      <c r="I360" s="149">
        <v>0.5440825298153783</v>
      </c>
      <c r="J360" s="149">
        <v>1.4542032163875453</v>
      </c>
      <c r="K360" s="149">
        <f t="shared" si="27"/>
        <v>0.91012068657216705</v>
      </c>
      <c r="L360" s="149">
        <f t="shared" si="30"/>
        <v>7644.0048515670587</v>
      </c>
      <c r="M360" s="149">
        <f t="shared" si="31"/>
        <v>4784.0404045806699</v>
      </c>
      <c r="N360" s="149">
        <f t="shared" si="28"/>
        <v>478404.04045806697</v>
      </c>
      <c r="O360" s="157">
        <f t="shared" si="29"/>
        <v>408404.04045806697</v>
      </c>
    </row>
    <row r="361" spans="8:15" x14ac:dyDescent="0.25">
      <c r="H361" s="158">
        <v>45190</v>
      </c>
      <c r="I361" s="149">
        <v>0.53777884622396588</v>
      </c>
      <c r="J361" s="149">
        <v>1.437354969198223</v>
      </c>
      <c r="K361" s="149">
        <f t="shared" si="27"/>
        <v>0.89957612297425715</v>
      </c>
      <c r="L361" s="149">
        <f t="shared" si="30"/>
        <v>7645.4422065362569</v>
      </c>
      <c r="M361" s="149">
        <f t="shared" si="31"/>
        <v>4784.9399807036443</v>
      </c>
      <c r="N361" s="149">
        <f t="shared" si="28"/>
        <v>478493.99807036441</v>
      </c>
      <c r="O361" s="157">
        <f t="shared" si="29"/>
        <v>408493.99807036441</v>
      </c>
    </row>
    <row r="362" spans="8:15" x14ac:dyDescent="0.25">
      <c r="H362" s="158">
        <v>45191</v>
      </c>
      <c r="I362" s="149">
        <v>0.53154819645489304</v>
      </c>
      <c r="J362" s="149">
        <v>1.4207019240481711</v>
      </c>
      <c r="K362" s="149">
        <f t="shared" si="27"/>
        <v>0.88915372759327804</v>
      </c>
      <c r="L362" s="149">
        <f t="shared" si="30"/>
        <v>7646.8629084603053</v>
      </c>
      <c r="M362" s="149">
        <f t="shared" si="31"/>
        <v>4785.8291344312374</v>
      </c>
      <c r="N362" s="149">
        <f t="shared" si="28"/>
        <v>478582.91344312375</v>
      </c>
      <c r="O362" s="157">
        <f t="shared" si="29"/>
        <v>408582.91344312375</v>
      </c>
    </row>
    <row r="363" spans="8:15" x14ac:dyDescent="0.25">
      <c r="H363" s="158">
        <v>45192</v>
      </c>
      <c r="I363" s="149">
        <v>0.52538973434589176</v>
      </c>
      <c r="J363" s="149">
        <v>1.4042418193468686</v>
      </c>
      <c r="K363" s="149">
        <f t="shared" si="27"/>
        <v>0.87885208500097689</v>
      </c>
      <c r="L363" s="149">
        <f t="shared" si="30"/>
        <v>7648.267150279652</v>
      </c>
      <c r="M363" s="149">
        <f t="shared" si="31"/>
        <v>4786.7079865162386</v>
      </c>
      <c r="N363" s="149">
        <f t="shared" si="28"/>
        <v>478670.79865162389</v>
      </c>
      <c r="O363" s="157">
        <f t="shared" si="29"/>
        <v>408670.79865162389</v>
      </c>
    </row>
    <row r="364" spans="8:15" x14ac:dyDescent="0.25">
      <c r="H364" s="158">
        <v>45193</v>
      </c>
      <c r="I364" s="149">
        <v>0.51930262353824219</v>
      </c>
      <c r="J364" s="149">
        <v>1.3879724197063479</v>
      </c>
      <c r="K364" s="149">
        <f t="shared" si="27"/>
        <v>0.86866979616810569</v>
      </c>
      <c r="L364" s="149">
        <f t="shared" si="30"/>
        <v>7649.6551226993588</v>
      </c>
      <c r="M364" s="149">
        <f t="shared" si="31"/>
        <v>4787.5766563124071</v>
      </c>
      <c r="N364" s="149">
        <f t="shared" si="28"/>
        <v>478757.6656312407</v>
      </c>
      <c r="O364" s="157">
        <f t="shared" si="29"/>
        <v>408757.6656312407</v>
      </c>
    </row>
    <row r="365" spans="8:15" x14ac:dyDescent="0.25">
      <c r="H365" s="158">
        <v>45194</v>
      </c>
      <c r="I365" s="149">
        <v>0.51328603736318845</v>
      </c>
      <c r="J365" s="149">
        <v>1.3718915156376124</v>
      </c>
      <c r="K365" s="149">
        <f t="shared" si="27"/>
        <v>0.85860547827442391</v>
      </c>
      <c r="L365" s="149">
        <f t="shared" si="30"/>
        <v>7651.0270142149966</v>
      </c>
      <c r="M365" s="149">
        <f t="shared" si="31"/>
        <v>4788.4352617906816</v>
      </c>
      <c r="N365" s="149">
        <f t="shared" si="28"/>
        <v>478843.52617906814</v>
      </c>
      <c r="O365" s="157">
        <f t="shared" si="29"/>
        <v>408843.52617906814</v>
      </c>
    </row>
    <row r="366" spans="8:15" x14ac:dyDescent="0.25">
      <c r="H366" s="158">
        <v>45195</v>
      </c>
      <c r="I366" s="149">
        <v>0.50733915872967428</v>
      </c>
      <c r="J366" s="149">
        <v>1.3559969232505766</v>
      </c>
      <c r="K366" s="149">
        <f t="shared" si="27"/>
        <v>0.84865776452090236</v>
      </c>
      <c r="L366" s="149">
        <f t="shared" si="30"/>
        <v>7652.3830111382467</v>
      </c>
      <c r="M366" s="149">
        <f t="shared" si="31"/>
        <v>4789.2839195552024</v>
      </c>
      <c r="N366" s="149">
        <f t="shared" si="28"/>
        <v>478928.39195552026</v>
      </c>
      <c r="O366" s="157">
        <f t="shared" si="29"/>
        <v>408928.39195552026</v>
      </c>
    </row>
    <row r="367" spans="8:15" x14ac:dyDescent="0.25">
      <c r="H367" s="158">
        <v>45196</v>
      </c>
      <c r="I367" s="149">
        <v>0.5014611800133747</v>
      </c>
      <c r="J367" s="149">
        <v>1.3402864839574784</v>
      </c>
      <c r="K367" s="149">
        <f t="shared" si="27"/>
        <v>0.83882530394410371</v>
      </c>
      <c r="L367" s="149">
        <f t="shared" si="30"/>
        <v>7653.723297622204</v>
      </c>
      <c r="M367" s="149">
        <f t="shared" si="31"/>
        <v>4790.1227448591462</v>
      </c>
      <c r="N367" s="149">
        <f t="shared" si="28"/>
        <v>479012.27448591462</v>
      </c>
      <c r="O367" s="157">
        <f t="shared" si="29"/>
        <v>409012.27448591462</v>
      </c>
    </row>
    <row r="368" spans="8:15" x14ac:dyDescent="0.25">
      <c r="H368" s="158">
        <v>45197</v>
      </c>
      <c r="I368" s="149">
        <v>0.4956513029470162</v>
      </c>
      <c r="J368" s="149">
        <v>1.3247580641797261</v>
      </c>
      <c r="K368" s="149">
        <f t="shared" si="27"/>
        <v>0.82910676123270988</v>
      </c>
      <c r="L368" s="149">
        <f t="shared" si="30"/>
        <v>7655.048055686384</v>
      </c>
      <c r="M368" s="149">
        <f t="shared" si="31"/>
        <v>4790.9518516203789</v>
      </c>
      <c r="N368" s="149">
        <f t="shared" si="28"/>
        <v>479095.1851620379</v>
      </c>
      <c r="O368" s="157">
        <f t="shared" si="29"/>
        <v>409095.1851620379</v>
      </c>
    </row>
    <row r="369" spans="8:15" x14ac:dyDescent="0.25">
      <c r="H369" s="158">
        <v>45198</v>
      </c>
      <c r="I369" s="149">
        <v>0.48990873851196715</v>
      </c>
      <c r="J369" s="149">
        <v>1.3094095550581508</v>
      </c>
      <c r="K369" s="149">
        <f t="shared" si="27"/>
        <v>0.81950081654618367</v>
      </c>
      <c r="L369" s="149">
        <f t="shared" si="30"/>
        <v>7656.3574652414418</v>
      </c>
      <c r="M369" s="149">
        <f t="shared" si="31"/>
        <v>4791.7713524369246</v>
      </c>
      <c r="N369" s="149">
        <f t="shared" si="28"/>
        <v>479177.13524369244</v>
      </c>
      <c r="O369" s="157">
        <f t="shared" si="29"/>
        <v>409177.13524369244</v>
      </c>
    </row>
    <row r="370" spans="8:15" ht="13" thickBot="1" x14ac:dyDescent="0.3">
      <c r="H370" s="161">
        <v>45199</v>
      </c>
      <c r="I370" s="162">
        <v>0.48423270683108338</v>
      </c>
      <c r="J370" s="162">
        <v>1.29423887216661</v>
      </c>
      <c r="K370" s="162">
        <f t="shared" si="27"/>
        <v>0.81000616533552661</v>
      </c>
      <c r="L370" s="162">
        <f t="shared" si="30"/>
        <v>7657.6517041136085</v>
      </c>
      <c r="M370" s="162">
        <f t="shared" si="31"/>
        <v>4792.5813586022605</v>
      </c>
      <c r="N370" s="162">
        <f t="shared" si="28"/>
        <v>479258.13586022606</v>
      </c>
      <c r="O370" s="163">
        <f t="shared" si="29"/>
        <v>409258.13586022606</v>
      </c>
    </row>
    <row r="371" spans="8:15" x14ac:dyDescent="0.25">
      <c r="I371">
        <f>SUM(I6:I370)</f>
        <v>2865.0703455113457</v>
      </c>
      <c r="J371">
        <f t="shared" ref="J371" si="32">SUM(J6:J370)</f>
        <v>7657.6517041136085</v>
      </c>
    </row>
    <row r="373" spans="8:15" x14ac:dyDescent="0.25">
      <c r="I373" s="141" t="s">
        <v>117</v>
      </c>
      <c r="J373" s="141" t="s">
        <v>118</v>
      </c>
    </row>
    <row r="374" spans="8:15" x14ac:dyDescent="0.25">
      <c r="I374" s="142" t="s">
        <v>86</v>
      </c>
      <c r="J374" s="142" t="s">
        <v>119</v>
      </c>
    </row>
    <row r="375" spans="8:15" x14ac:dyDescent="0.25">
      <c r="I375" s="142" t="s">
        <v>113</v>
      </c>
      <c r="J375" s="142" t="s">
        <v>109</v>
      </c>
    </row>
    <row r="376" spans="8:15" x14ac:dyDescent="0.25">
      <c r="I376" s="142" t="s">
        <v>114</v>
      </c>
      <c r="J376" s="142" t="s">
        <v>109</v>
      </c>
    </row>
    <row r="377" spans="8:15" x14ac:dyDescent="0.25">
      <c r="I377" s="142" t="s">
        <v>115</v>
      </c>
      <c r="J377" s="142" t="s">
        <v>109</v>
      </c>
    </row>
    <row r="378" spans="8:15" x14ac:dyDescent="0.25">
      <c r="I378" s="142" t="s">
        <v>116</v>
      </c>
      <c r="J378" s="142" t="s">
        <v>109</v>
      </c>
    </row>
    <row r="379" spans="8:15" x14ac:dyDescent="0.25">
      <c r="I379" s="142" t="s">
        <v>120</v>
      </c>
      <c r="J379" s="142" t="s">
        <v>122</v>
      </c>
    </row>
  </sheetData>
  <mergeCells count="1">
    <mergeCell ref="H5:N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B4700-9A10-496A-BC97-0AD30607D1E4}">
  <dimension ref="A1:G155"/>
  <sheetViews>
    <sheetView topLeftCell="A109" zoomScale="93" zoomScaleNormal="85" workbookViewId="0">
      <selection activeCell="G116" sqref="G116"/>
    </sheetView>
  </sheetViews>
  <sheetFormatPr defaultRowHeight="12.5" x14ac:dyDescent="0.25"/>
  <cols>
    <col min="1" max="1" width="13.26953125" bestFit="1" customWidth="1"/>
    <col min="7" max="7" width="11.26953125" customWidth="1"/>
  </cols>
  <sheetData>
    <row r="1" spans="1:7" ht="21" x14ac:dyDescent="0.25">
      <c r="A1" s="195" t="s">
        <v>14</v>
      </c>
      <c r="B1" s="195" t="s">
        <v>22</v>
      </c>
      <c r="C1" s="195" t="s">
        <v>23</v>
      </c>
      <c r="D1" s="195" t="s">
        <v>24</v>
      </c>
      <c r="E1" s="195" t="s">
        <v>25</v>
      </c>
      <c r="F1" s="195" t="s">
        <v>26</v>
      </c>
      <c r="G1" s="195" t="s">
        <v>28</v>
      </c>
    </row>
    <row r="2" spans="1:7" x14ac:dyDescent="0.25">
      <c r="A2" s="199">
        <v>41475</v>
      </c>
      <c r="B2" s="166">
        <v>165</v>
      </c>
      <c r="C2" s="166">
        <v>4.51</v>
      </c>
      <c r="D2" s="166">
        <v>359</v>
      </c>
      <c r="E2" s="167">
        <v>3.9870000000000001</v>
      </c>
      <c r="F2" s="166">
        <v>2.6506000000000003</v>
      </c>
      <c r="G2" s="166">
        <v>0.54200000000000004</v>
      </c>
    </row>
    <row r="3" spans="1:7" x14ac:dyDescent="0.25">
      <c r="A3" s="196">
        <v>41500</v>
      </c>
      <c r="B3" s="197">
        <v>139.72999999999999</v>
      </c>
      <c r="C3" s="197">
        <v>4.51</v>
      </c>
      <c r="D3" s="197">
        <v>333.73</v>
      </c>
      <c r="E3" s="198">
        <v>3.9870000000000001</v>
      </c>
      <c r="F3" s="197">
        <v>2.843</v>
      </c>
      <c r="G3" s="197">
        <v>0.54200000000000004</v>
      </c>
    </row>
    <row r="4" spans="1:7" x14ac:dyDescent="0.25">
      <c r="A4" s="199">
        <v>41526</v>
      </c>
      <c r="B4" s="166">
        <v>138.9</v>
      </c>
      <c r="C4" s="166">
        <v>4.51</v>
      </c>
      <c r="D4" s="166">
        <v>332.9</v>
      </c>
      <c r="E4" s="167">
        <v>3.9870000000000001</v>
      </c>
      <c r="F4" s="166">
        <v>3.032</v>
      </c>
      <c r="G4" s="166">
        <v>0.54200000000000004</v>
      </c>
    </row>
    <row r="5" spans="1:7" x14ac:dyDescent="0.25">
      <c r="A5" s="196">
        <v>41561</v>
      </c>
      <c r="B5" s="197">
        <v>141</v>
      </c>
      <c r="C5" s="197">
        <v>4.51</v>
      </c>
      <c r="D5" s="197">
        <v>335</v>
      </c>
      <c r="E5" s="198">
        <v>3.9870000000000001</v>
      </c>
      <c r="F5" s="197">
        <v>2.8820000000000001</v>
      </c>
      <c r="G5" s="197">
        <v>0.54200000000000004</v>
      </c>
    </row>
    <row r="6" spans="1:7" x14ac:dyDescent="0.25">
      <c r="A6" s="199">
        <v>41582</v>
      </c>
      <c r="B6" s="166">
        <v>139.79</v>
      </c>
      <c r="C6" s="166">
        <v>4.51</v>
      </c>
      <c r="D6" s="166">
        <v>333.79</v>
      </c>
      <c r="E6" s="167">
        <v>3.9870000000000001</v>
      </c>
      <c r="F6" s="166">
        <v>2.972</v>
      </c>
      <c r="G6" s="166">
        <v>0.54200000000000004</v>
      </c>
    </row>
    <row r="7" spans="1:7" x14ac:dyDescent="0.25">
      <c r="A7" s="196">
        <v>41645</v>
      </c>
      <c r="B7" s="197">
        <v>137.52000000000001</v>
      </c>
      <c r="C7" s="197">
        <v>4.51</v>
      </c>
      <c r="D7" s="197">
        <v>331.52</v>
      </c>
      <c r="E7" s="198">
        <v>3.9870000000000001</v>
      </c>
      <c r="F7" s="197">
        <v>2.6320000000000001</v>
      </c>
      <c r="G7" s="197">
        <v>0.54200000000000004</v>
      </c>
    </row>
    <row r="8" spans="1:7" x14ac:dyDescent="0.25">
      <c r="A8" s="199">
        <v>41784</v>
      </c>
      <c r="B8" s="166">
        <v>232.28</v>
      </c>
      <c r="C8" s="166">
        <v>4.51</v>
      </c>
      <c r="D8" s="166">
        <v>426.28</v>
      </c>
      <c r="E8" s="167">
        <v>3.9870000000000001</v>
      </c>
      <c r="F8" s="166">
        <v>2.8920000000000003</v>
      </c>
      <c r="G8" s="166">
        <v>0.54200000000000004</v>
      </c>
    </row>
    <row r="9" spans="1:7" x14ac:dyDescent="0.25">
      <c r="A9" s="196">
        <v>41785</v>
      </c>
      <c r="B9" s="197">
        <v>183.32</v>
      </c>
      <c r="C9" s="197">
        <v>4.51</v>
      </c>
      <c r="D9" s="197">
        <v>377.32</v>
      </c>
      <c r="E9" s="198">
        <v>3.9870000000000001</v>
      </c>
      <c r="F9" s="197">
        <v>2.8520000000000003</v>
      </c>
      <c r="G9" s="197">
        <v>0.54200000000000004</v>
      </c>
    </row>
    <row r="10" spans="1:7" x14ac:dyDescent="0.25">
      <c r="A10" s="199">
        <v>41796</v>
      </c>
      <c r="B10" s="166">
        <v>135.35</v>
      </c>
      <c r="C10" s="166">
        <v>4.51</v>
      </c>
      <c r="D10" s="166">
        <v>329.35</v>
      </c>
      <c r="E10" s="167">
        <v>3.9870000000000001</v>
      </c>
      <c r="F10" s="166">
        <v>2.6619999999999999</v>
      </c>
      <c r="G10" s="166">
        <v>0.54200000000000004</v>
      </c>
    </row>
    <row r="11" spans="1:7" x14ac:dyDescent="0.25">
      <c r="A11" s="196">
        <v>41918</v>
      </c>
      <c r="B11" s="197">
        <v>137.19999999999999</v>
      </c>
      <c r="C11" s="197">
        <v>4.51</v>
      </c>
      <c r="D11" s="197">
        <v>331.2</v>
      </c>
      <c r="E11" s="198">
        <v>3.9870000000000001</v>
      </c>
      <c r="F11" s="197">
        <v>2.722</v>
      </c>
      <c r="G11" s="197">
        <v>0.54200000000000004</v>
      </c>
    </row>
    <row r="12" spans="1:7" x14ac:dyDescent="0.25">
      <c r="A12" s="199">
        <v>41931</v>
      </c>
      <c r="B12" s="166">
        <v>138.82</v>
      </c>
      <c r="C12" s="166">
        <v>4.51</v>
      </c>
      <c r="D12" s="166">
        <v>332.82</v>
      </c>
      <c r="E12" s="167">
        <v>3.9870000000000001</v>
      </c>
      <c r="F12" s="166">
        <v>2.9319999999999999</v>
      </c>
      <c r="G12" s="166">
        <v>0.54200000000000004</v>
      </c>
    </row>
    <row r="13" spans="1:7" x14ac:dyDescent="0.25">
      <c r="A13" s="196">
        <v>41935</v>
      </c>
      <c r="B13" s="197">
        <v>134</v>
      </c>
      <c r="C13" s="197">
        <v>4.51</v>
      </c>
      <c r="D13" s="197">
        <v>328</v>
      </c>
      <c r="E13" s="198">
        <v>3.9870000000000001</v>
      </c>
      <c r="F13" s="197">
        <v>2.9420000000000002</v>
      </c>
      <c r="G13" s="197">
        <v>0.54200000000000004</v>
      </c>
    </row>
    <row r="14" spans="1:7" x14ac:dyDescent="0.25">
      <c r="A14" s="199">
        <v>41975</v>
      </c>
      <c r="B14" s="166">
        <v>137.26</v>
      </c>
      <c r="C14" s="166">
        <v>4.51</v>
      </c>
      <c r="D14" s="166">
        <v>331.26</v>
      </c>
      <c r="E14" s="167">
        <v>3.9870000000000001</v>
      </c>
      <c r="F14" s="166">
        <v>2.9820000000000002</v>
      </c>
      <c r="G14" s="166">
        <v>0.54200000000000004</v>
      </c>
    </row>
    <row r="15" spans="1:7" x14ac:dyDescent="0.25">
      <c r="A15" s="196">
        <v>42030</v>
      </c>
      <c r="B15" s="197">
        <v>137.91</v>
      </c>
      <c r="C15" s="197">
        <v>4.51</v>
      </c>
      <c r="D15" s="197">
        <v>331.91</v>
      </c>
      <c r="E15" s="198">
        <v>3.9870000000000001</v>
      </c>
      <c r="F15" s="197">
        <v>2.6360000000000001</v>
      </c>
      <c r="G15" s="197">
        <v>0.54200000000000004</v>
      </c>
    </row>
    <row r="16" spans="1:7" x14ac:dyDescent="0.25">
      <c r="A16" s="199">
        <v>42142</v>
      </c>
      <c r="B16" s="166">
        <v>138.84</v>
      </c>
      <c r="C16" s="166">
        <v>4.51</v>
      </c>
      <c r="D16" s="166">
        <v>332.84</v>
      </c>
      <c r="E16" s="167">
        <v>3.9870000000000001</v>
      </c>
      <c r="F16" s="166">
        <v>2.637</v>
      </c>
      <c r="G16" s="166">
        <v>0.54200000000000004</v>
      </c>
    </row>
    <row r="17" spans="1:7" x14ac:dyDescent="0.25">
      <c r="A17" s="196">
        <v>42151</v>
      </c>
      <c r="B17" s="197">
        <v>136.84</v>
      </c>
      <c r="C17" s="197">
        <v>4.51</v>
      </c>
      <c r="D17" s="197">
        <v>330.84</v>
      </c>
      <c r="E17" s="198">
        <v>3.9870000000000001</v>
      </c>
      <c r="F17" s="197">
        <v>2.6350000000000002</v>
      </c>
      <c r="G17" s="197">
        <v>0.54200000000000004</v>
      </c>
    </row>
    <row r="18" spans="1:7" x14ac:dyDescent="0.25">
      <c r="A18" s="199">
        <v>42163</v>
      </c>
      <c r="B18" s="166">
        <v>142.91</v>
      </c>
      <c r="C18" s="166">
        <v>4.51</v>
      </c>
      <c r="D18" s="166">
        <v>336.91</v>
      </c>
      <c r="E18" s="167">
        <v>3.9870000000000001</v>
      </c>
      <c r="F18" s="166">
        <v>2.641</v>
      </c>
      <c r="G18" s="166">
        <v>0.54200000000000004</v>
      </c>
    </row>
    <row r="19" spans="1:7" x14ac:dyDescent="0.25">
      <c r="A19" s="196">
        <v>42170</v>
      </c>
      <c r="B19" s="197">
        <v>136.53</v>
      </c>
      <c r="C19" s="197">
        <v>4.51</v>
      </c>
      <c r="D19" s="197">
        <v>330.53</v>
      </c>
      <c r="E19" s="198">
        <v>3.9870000000000001</v>
      </c>
      <c r="F19" s="197">
        <v>2.6350000000000002</v>
      </c>
      <c r="G19" s="197">
        <v>0.54200000000000004</v>
      </c>
    </row>
    <row r="20" spans="1:7" x14ac:dyDescent="0.25">
      <c r="A20" s="199">
        <v>42186</v>
      </c>
      <c r="B20" s="166">
        <v>137.19999999999999</v>
      </c>
      <c r="C20" s="166">
        <v>4.51</v>
      </c>
      <c r="D20" s="166">
        <v>331.2</v>
      </c>
      <c r="E20" s="167">
        <v>3.9870000000000001</v>
      </c>
      <c r="F20" s="166">
        <v>2.6350000000000002</v>
      </c>
      <c r="G20" s="166">
        <v>0.54200000000000004</v>
      </c>
    </row>
    <row r="21" spans="1:7" x14ac:dyDescent="0.25">
      <c r="A21" s="196">
        <v>42187</v>
      </c>
      <c r="B21" s="197">
        <v>146.77000000000001</v>
      </c>
      <c r="C21" s="197">
        <v>4.51</v>
      </c>
      <c r="D21" s="197">
        <v>340.77</v>
      </c>
      <c r="E21" s="198">
        <v>3.9870000000000001</v>
      </c>
      <c r="F21" s="197">
        <v>2.645</v>
      </c>
      <c r="G21" s="197">
        <v>0.54200000000000004</v>
      </c>
    </row>
    <row r="22" spans="1:7" x14ac:dyDescent="0.25">
      <c r="A22" s="199">
        <v>42284</v>
      </c>
      <c r="B22" s="166">
        <v>272.13</v>
      </c>
      <c r="C22" s="166">
        <v>23.345999999999997</v>
      </c>
      <c r="D22" s="166">
        <v>484.96600000000001</v>
      </c>
      <c r="E22" s="167">
        <v>15.987050966451333</v>
      </c>
      <c r="F22" s="166">
        <v>2.7701000000000002</v>
      </c>
      <c r="G22" s="166">
        <v>2.1819999999999999</v>
      </c>
    </row>
    <row r="23" spans="1:7" x14ac:dyDescent="0.25">
      <c r="A23" s="196">
        <v>42286</v>
      </c>
      <c r="B23" s="197">
        <v>243</v>
      </c>
      <c r="C23" s="197">
        <v>19.509999999999998</v>
      </c>
      <c r="D23" s="197">
        <v>452</v>
      </c>
      <c r="E23" s="198">
        <v>16.083774193548386</v>
      </c>
      <c r="F23" s="197">
        <v>2.7410000000000001</v>
      </c>
      <c r="G23" s="197">
        <v>2.1920000000000002</v>
      </c>
    </row>
    <row r="24" spans="1:7" x14ac:dyDescent="0.25">
      <c r="A24" s="199">
        <v>42320</v>
      </c>
      <c r="B24" s="166">
        <v>377.59000000000003</v>
      </c>
      <c r="C24" s="166">
        <v>37.725999999999999</v>
      </c>
      <c r="D24" s="166">
        <v>604.80600000000004</v>
      </c>
      <c r="E24" s="167">
        <v>15.986739890031286</v>
      </c>
      <c r="F24" s="166">
        <v>2.8755999999999999</v>
      </c>
      <c r="G24" s="166">
        <v>3.8520000000000003</v>
      </c>
    </row>
    <row r="25" spans="1:7" x14ac:dyDescent="0.25">
      <c r="A25" s="207">
        <v>42321</v>
      </c>
      <c r="B25" s="208">
        <v>317.45</v>
      </c>
      <c r="C25" s="208">
        <v>29.53</v>
      </c>
      <c r="D25" s="208">
        <v>536.47</v>
      </c>
      <c r="E25" s="209">
        <v>15.988726867175133</v>
      </c>
      <c r="F25" s="208">
        <v>2.8155000000000001</v>
      </c>
      <c r="G25" s="208">
        <v>4.0120000000000005</v>
      </c>
    </row>
    <row r="26" spans="1:7" x14ac:dyDescent="0.25">
      <c r="A26" s="199">
        <v>42327</v>
      </c>
      <c r="B26" s="166">
        <v>317.41999999999996</v>
      </c>
      <c r="C26" s="166">
        <v>29.521000000000001</v>
      </c>
      <c r="D26" s="166">
        <v>536.43100000000004</v>
      </c>
      <c r="E26" s="167">
        <v>15.986654561941362</v>
      </c>
      <c r="F26" s="166">
        <v>2.8154000000000003</v>
      </c>
      <c r="G26" s="166">
        <v>3.1520000000000001</v>
      </c>
    </row>
    <row r="27" spans="1:7" x14ac:dyDescent="0.25">
      <c r="A27" s="196">
        <v>42331</v>
      </c>
      <c r="B27" s="197">
        <v>334.93</v>
      </c>
      <c r="C27" s="197">
        <v>23.898000000000003</v>
      </c>
      <c r="D27" s="197">
        <v>548.31799999999998</v>
      </c>
      <c r="E27" s="198">
        <v>12.78700726223005</v>
      </c>
      <c r="F27" s="197">
        <v>2.8330000000000002</v>
      </c>
      <c r="G27" s="197">
        <v>3.4420000000000002</v>
      </c>
    </row>
    <row r="28" spans="1:7" x14ac:dyDescent="0.25">
      <c r="A28" s="199">
        <v>42341</v>
      </c>
      <c r="B28" s="166">
        <v>339.01</v>
      </c>
      <c r="C28" s="166">
        <v>24.290999999999997</v>
      </c>
      <c r="D28" s="166">
        <v>552.79099999999994</v>
      </c>
      <c r="E28" s="167">
        <v>12.786729526537984</v>
      </c>
      <c r="F28" s="166">
        <v>2.8370000000000002</v>
      </c>
      <c r="G28" s="166">
        <v>3.1020000000000003</v>
      </c>
    </row>
    <row r="29" spans="1:7" x14ac:dyDescent="0.25">
      <c r="A29" s="196">
        <v>42361</v>
      </c>
      <c r="B29" s="197">
        <v>352.58000000000004</v>
      </c>
      <c r="C29" s="197">
        <v>18.462</v>
      </c>
      <c r="D29" s="197">
        <v>560.53200000000004</v>
      </c>
      <c r="E29" s="198">
        <v>9.9870344038669945</v>
      </c>
      <c r="F29" s="197">
        <v>2.8506</v>
      </c>
      <c r="G29" s="197">
        <v>1.6020000000000001</v>
      </c>
    </row>
    <row r="30" spans="1:7" x14ac:dyDescent="0.25">
      <c r="A30" s="200">
        <v>42383</v>
      </c>
      <c r="B30" s="166">
        <v>382.37</v>
      </c>
      <c r="C30" s="166">
        <v>20.363</v>
      </c>
      <c r="D30" s="166">
        <v>592.22299999999996</v>
      </c>
      <c r="E30" s="167">
        <v>9.9868561820886157</v>
      </c>
      <c r="F30" s="166">
        <v>3.2520000000000002</v>
      </c>
      <c r="G30" s="166">
        <v>2.282</v>
      </c>
    </row>
    <row r="31" spans="1:7" x14ac:dyDescent="0.25">
      <c r="A31" s="196">
        <v>42416</v>
      </c>
      <c r="B31" s="197">
        <v>347.63</v>
      </c>
      <c r="C31" s="197">
        <v>18.146000000000001</v>
      </c>
      <c r="D31" s="197">
        <v>555.26599999999996</v>
      </c>
      <c r="E31" s="198">
        <v>9.987017600520975</v>
      </c>
      <c r="F31" s="197">
        <v>3.6120000000000001</v>
      </c>
      <c r="G31" s="197">
        <v>2.302</v>
      </c>
    </row>
    <row r="32" spans="1:7" x14ac:dyDescent="0.25">
      <c r="A32" s="199">
        <v>42428</v>
      </c>
      <c r="B32" s="166">
        <v>331.45</v>
      </c>
      <c r="C32" s="166">
        <v>31.18</v>
      </c>
      <c r="D32" s="166">
        <v>552.12</v>
      </c>
      <c r="E32" s="167">
        <v>15.886875066928431</v>
      </c>
      <c r="F32" s="166">
        <v>3.4820000000000002</v>
      </c>
      <c r="G32" s="166">
        <v>2.4619999999999997</v>
      </c>
    </row>
    <row r="33" spans="1:7" x14ac:dyDescent="0.25">
      <c r="A33" s="196">
        <v>42441</v>
      </c>
      <c r="B33" s="197">
        <v>330.4</v>
      </c>
      <c r="C33" s="197">
        <v>19.292999999999999</v>
      </c>
      <c r="D33" s="197">
        <v>539.18299999999999</v>
      </c>
      <c r="E33" s="198">
        <v>10.987089969363065</v>
      </c>
      <c r="F33" s="197">
        <v>3.6367000000000003</v>
      </c>
      <c r="G33" s="197">
        <v>2.512</v>
      </c>
    </row>
    <row r="34" spans="1:7" x14ac:dyDescent="0.25">
      <c r="A34" s="199">
        <v>42456</v>
      </c>
      <c r="B34" s="166">
        <v>263.68</v>
      </c>
      <c r="C34" s="166">
        <v>14.270999999999999</v>
      </c>
      <c r="D34" s="166">
        <v>467.44100000000003</v>
      </c>
      <c r="E34" s="167">
        <v>10.98709322939451</v>
      </c>
      <c r="F34" s="166">
        <v>3.331</v>
      </c>
      <c r="G34" s="166">
        <v>2.0819999999999999</v>
      </c>
    </row>
    <row r="35" spans="1:7" x14ac:dyDescent="0.25">
      <c r="A35" s="196">
        <v>42478</v>
      </c>
      <c r="B35" s="197">
        <v>274.75</v>
      </c>
      <c r="C35" s="197">
        <v>15.103999999999999</v>
      </c>
      <c r="D35" s="197">
        <v>479.34399999999999</v>
      </c>
      <c r="E35" s="198">
        <v>10.986947140289672</v>
      </c>
      <c r="F35" s="197">
        <v>2.972</v>
      </c>
      <c r="G35" s="197">
        <v>2.9820000000000002</v>
      </c>
    </row>
    <row r="36" spans="1:7" x14ac:dyDescent="0.25">
      <c r="A36" s="199">
        <v>42489</v>
      </c>
      <c r="B36" s="166">
        <v>241.49</v>
      </c>
      <c r="C36" s="166">
        <v>19.029</v>
      </c>
      <c r="D36" s="166">
        <v>450.00900000000001</v>
      </c>
      <c r="E36" s="167">
        <v>15.886941807571572</v>
      </c>
      <c r="F36" s="166">
        <v>3.0020000000000002</v>
      </c>
      <c r="G36" s="166">
        <v>2.8719999999999999</v>
      </c>
    </row>
    <row r="37" spans="1:7" x14ac:dyDescent="0.25">
      <c r="A37" s="196">
        <v>42511</v>
      </c>
      <c r="B37" s="197">
        <v>234.82999999999998</v>
      </c>
      <c r="C37" s="197">
        <v>18.128999999999998</v>
      </c>
      <c r="D37" s="197">
        <v>442.44900000000001</v>
      </c>
      <c r="E37" s="198">
        <v>15.886623413048607</v>
      </c>
      <c r="F37" s="197">
        <v>2.802</v>
      </c>
      <c r="G37" s="197">
        <v>1.4119999999999999</v>
      </c>
    </row>
    <row r="38" spans="1:7" x14ac:dyDescent="0.25">
      <c r="A38" s="199">
        <v>42549</v>
      </c>
      <c r="B38" s="166">
        <v>230.12</v>
      </c>
      <c r="C38" s="166">
        <v>17.493000000000002</v>
      </c>
      <c r="D38" s="166">
        <v>437.10300000000001</v>
      </c>
      <c r="E38" s="167">
        <v>15.886764442774259</v>
      </c>
      <c r="F38" s="166">
        <v>2.9820000000000002</v>
      </c>
      <c r="G38" s="166">
        <v>2.7519999999999998</v>
      </c>
    </row>
    <row r="39" spans="1:7" x14ac:dyDescent="0.25">
      <c r="A39" s="196">
        <v>42562</v>
      </c>
      <c r="B39" s="197">
        <v>208.44</v>
      </c>
      <c r="C39" s="197">
        <v>6.8119999999999994</v>
      </c>
      <c r="D39" s="197">
        <v>404.74200000000002</v>
      </c>
      <c r="E39" s="198">
        <v>6.9866612024706161</v>
      </c>
      <c r="F39" s="197">
        <v>3.0820000000000003</v>
      </c>
      <c r="G39" s="197">
        <v>0.83200000000000007</v>
      </c>
    </row>
    <row r="40" spans="1:7" x14ac:dyDescent="0.25">
      <c r="A40" s="199">
        <v>42577</v>
      </c>
      <c r="B40" s="166">
        <v>212.51999999999998</v>
      </c>
      <c r="C40" s="166">
        <v>6.4409999999999998</v>
      </c>
      <c r="D40" s="166">
        <v>408.45100000000002</v>
      </c>
      <c r="E40" s="167">
        <v>6.3872187667027136</v>
      </c>
      <c r="F40" s="166">
        <v>3.0289999999999999</v>
      </c>
      <c r="G40" s="166">
        <v>0.76900000000000002</v>
      </c>
    </row>
    <row r="41" spans="1:7" x14ac:dyDescent="0.25">
      <c r="A41" s="196">
        <v>42594</v>
      </c>
      <c r="B41" s="197">
        <v>243.42000000000002</v>
      </c>
      <c r="C41" s="197">
        <v>7.1999999999999993</v>
      </c>
      <c r="D41" s="197">
        <v>440.11</v>
      </c>
      <c r="E41" s="198">
        <v>6.3864291321023998</v>
      </c>
      <c r="F41" s="197">
        <v>2.8719999999999999</v>
      </c>
      <c r="G41" s="197">
        <v>2.3420000000000001</v>
      </c>
    </row>
    <row r="42" spans="1:7" x14ac:dyDescent="0.25">
      <c r="A42" s="199">
        <v>42628</v>
      </c>
      <c r="B42" s="166">
        <v>259.22000000000003</v>
      </c>
      <c r="C42" s="166">
        <v>7.5890000000000004</v>
      </c>
      <c r="D42" s="166">
        <v>456.29899999999998</v>
      </c>
      <c r="E42" s="167">
        <v>6.3868628204428717</v>
      </c>
      <c r="F42" s="166">
        <v>2.7320000000000002</v>
      </c>
      <c r="G42" s="166">
        <v>2.4939999999999998</v>
      </c>
    </row>
    <row r="43" spans="1:7" x14ac:dyDescent="0.25">
      <c r="A43" s="196">
        <v>42634</v>
      </c>
      <c r="B43" s="197">
        <v>202.98000000000002</v>
      </c>
      <c r="C43" s="197">
        <v>4.6070000000000002</v>
      </c>
      <c r="D43" s="197">
        <v>397.077</v>
      </c>
      <c r="E43" s="198">
        <v>4.1274230062104609</v>
      </c>
      <c r="F43" s="197">
        <v>2.7669000000000001</v>
      </c>
      <c r="G43" s="197">
        <v>1.399</v>
      </c>
    </row>
    <row r="44" spans="1:7" x14ac:dyDescent="0.25">
      <c r="A44" s="199">
        <v>42687</v>
      </c>
      <c r="B44" s="166">
        <v>221.14</v>
      </c>
      <c r="C44" s="166">
        <v>4.6319999999999997</v>
      </c>
      <c r="D44" s="166">
        <v>415.262</v>
      </c>
      <c r="E44" s="167">
        <v>4.1268088515046646</v>
      </c>
      <c r="F44" s="166">
        <v>2.6659999999999999</v>
      </c>
      <c r="G44" s="166">
        <v>1.6600000000000001</v>
      </c>
    </row>
    <row r="45" spans="1:7" x14ac:dyDescent="0.25">
      <c r="A45" s="196">
        <v>42700</v>
      </c>
      <c r="B45" s="197">
        <v>212.92000000000002</v>
      </c>
      <c r="C45" s="197">
        <v>4.6209999999999996</v>
      </c>
      <c r="D45" s="197">
        <v>407.03100000000001</v>
      </c>
      <c r="E45" s="198">
        <v>4.1274512153458769</v>
      </c>
      <c r="F45" s="197">
        <v>2.6640000000000001</v>
      </c>
      <c r="G45" s="197">
        <v>0.7370000000000001</v>
      </c>
    </row>
    <row r="46" spans="1:7" x14ac:dyDescent="0.25">
      <c r="A46" s="199">
        <v>42718</v>
      </c>
      <c r="B46" s="166">
        <v>202.37</v>
      </c>
      <c r="C46" s="166">
        <v>4.6099999999999994</v>
      </c>
      <c r="D46" s="166">
        <v>396.47</v>
      </c>
      <c r="E46" s="167">
        <v>4.133049364685264</v>
      </c>
      <c r="F46" s="166">
        <v>2.7863000000000002</v>
      </c>
      <c r="G46" s="166">
        <v>1.5860000000000001</v>
      </c>
    </row>
    <row r="47" spans="1:7" x14ac:dyDescent="0.25">
      <c r="A47" s="196">
        <v>42746</v>
      </c>
      <c r="B47" s="197">
        <v>211.78</v>
      </c>
      <c r="C47" s="197">
        <v>28.805</v>
      </c>
      <c r="D47" s="197">
        <v>430.07499999999999</v>
      </c>
      <c r="E47" s="198">
        <v>27.788126622581437</v>
      </c>
      <c r="F47" s="197">
        <v>2.6630000000000003</v>
      </c>
      <c r="G47" s="197">
        <v>1.085</v>
      </c>
    </row>
    <row r="48" spans="1:7" x14ac:dyDescent="0.25">
      <c r="A48" s="199">
        <v>42799</v>
      </c>
      <c r="B48" s="166">
        <v>206.45999999999998</v>
      </c>
      <c r="C48" s="166">
        <v>16.310000000000002</v>
      </c>
      <c r="D48" s="166">
        <v>412.26</v>
      </c>
      <c r="E48" s="167">
        <v>17.991272489912177</v>
      </c>
      <c r="F48" s="166">
        <v>2.661</v>
      </c>
      <c r="G48" s="166">
        <v>1.772</v>
      </c>
    </row>
    <row r="49" spans="1:7" x14ac:dyDescent="0.25">
      <c r="A49" s="196">
        <v>42842</v>
      </c>
      <c r="B49" s="197">
        <v>144.28</v>
      </c>
      <c r="C49" s="197">
        <v>6.18</v>
      </c>
      <c r="D49" s="197">
        <v>339.95</v>
      </c>
      <c r="E49" s="198">
        <v>17.961895397489542</v>
      </c>
      <c r="F49" s="197">
        <v>2.6360000000000001</v>
      </c>
      <c r="G49" s="197">
        <v>1.0620000000000001</v>
      </c>
    </row>
    <row r="50" spans="1:7" x14ac:dyDescent="0.25">
      <c r="A50" s="199">
        <v>42867</v>
      </c>
      <c r="B50" s="166">
        <v>279.77</v>
      </c>
      <c r="C50" s="166">
        <v>5.9799999999999995</v>
      </c>
      <c r="D50" s="166">
        <v>475.24</v>
      </c>
      <c r="E50" s="167">
        <v>4.9853700081499595</v>
      </c>
      <c r="F50" s="166">
        <v>2.69</v>
      </c>
      <c r="G50" s="166">
        <v>2.1420000000000003</v>
      </c>
    </row>
    <row r="51" spans="1:7" x14ac:dyDescent="0.25">
      <c r="A51" s="196">
        <v>42872</v>
      </c>
      <c r="B51" s="197">
        <v>260.24</v>
      </c>
      <c r="C51" s="197">
        <v>5.79</v>
      </c>
      <c r="D51" s="197">
        <v>455.52</v>
      </c>
      <c r="E51" s="198">
        <v>4.9907641154328735</v>
      </c>
      <c r="F51" s="197">
        <v>2.6819999999999999</v>
      </c>
      <c r="G51" s="197">
        <v>1.292</v>
      </c>
    </row>
    <row r="52" spans="1:7" x14ac:dyDescent="0.25">
      <c r="A52" s="199">
        <v>42884</v>
      </c>
      <c r="B52" s="166">
        <v>192</v>
      </c>
      <c r="C52" s="166">
        <v>5.0999999999999996</v>
      </c>
      <c r="D52" s="166">
        <v>386.59000000000003</v>
      </c>
      <c r="E52" s="167">
        <v>4.9939977811913296</v>
      </c>
      <c r="F52" s="166">
        <v>2.6550000000000002</v>
      </c>
      <c r="G52" s="166">
        <v>1.3420000000000001</v>
      </c>
    </row>
    <row r="53" spans="1:7" x14ac:dyDescent="0.25">
      <c r="A53" s="196">
        <v>42901</v>
      </c>
      <c r="B53" s="197">
        <v>207.63</v>
      </c>
      <c r="C53" s="197">
        <v>5.25</v>
      </c>
      <c r="D53" s="197">
        <v>402.37</v>
      </c>
      <c r="E53" s="198">
        <v>4.9820248756218906</v>
      </c>
      <c r="F53" s="197">
        <v>2.661</v>
      </c>
      <c r="G53" s="197">
        <v>1.4119999999999999</v>
      </c>
    </row>
    <row r="54" spans="1:7" x14ac:dyDescent="0.25">
      <c r="A54" s="199">
        <v>42915</v>
      </c>
      <c r="B54" s="166">
        <v>429.57</v>
      </c>
      <c r="C54" s="166">
        <v>7.5</v>
      </c>
      <c r="D54" s="166">
        <v>626.55999999999995</v>
      </c>
      <c r="E54" s="167">
        <v>4.9884737406216502</v>
      </c>
      <c r="F54" s="166">
        <v>2.75</v>
      </c>
      <c r="G54" s="166">
        <v>1.4220000000000002</v>
      </c>
    </row>
    <row r="55" spans="1:7" x14ac:dyDescent="0.25">
      <c r="A55" s="196">
        <v>42925</v>
      </c>
      <c r="B55" s="197">
        <v>189.71</v>
      </c>
      <c r="C55" s="197">
        <v>4.51</v>
      </c>
      <c r="D55" s="197">
        <v>383.71</v>
      </c>
      <c r="E55" s="198">
        <v>3.9870000000000001</v>
      </c>
      <c r="F55" s="197">
        <v>2.6539999999999999</v>
      </c>
      <c r="G55" s="197">
        <v>1.3919999999999999</v>
      </c>
    </row>
    <row r="56" spans="1:7" x14ac:dyDescent="0.25">
      <c r="A56" s="199">
        <v>42928</v>
      </c>
      <c r="B56" s="166">
        <v>243</v>
      </c>
      <c r="C56" s="166">
        <v>4.51</v>
      </c>
      <c r="D56" s="166">
        <v>437</v>
      </c>
      <c r="E56" s="167">
        <v>3.9870000000000001</v>
      </c>
      <c r="F56" s="166">
        <v>2.6760000000000002</v>
      </c>
      <c r="G56" s="166">
        <v>1.5820000000000001</v>
      </c>
    </row>
    <row r="57" spans="1:7" x14ac:dyDescent="0.25">
      <c r="A57" s="196">
        <v>42931</v>
      </c>
      <c r="B57" s="197">
        <v>233.6</v>
      </c>
      <c r="C57" s="197">
        <v>4.51</v>
      </c>
      <c r="D57" s="197">
        <v>427.6</v>
      </c>
      <c r="E57" s="198">
        <v>3.9870000000000001</v>
      </c>
      <c r="F57" s="197">
        <v>2.6720000000000002</v>
      </c>
      <c r="G57" s="197">
        <v>2.0220000000000002</v>
      </c>
    </row>
    <row r="58" spans="1:7" x14ac:dyDescent="0.25">
      <c r="A58" s="199">
        <v>42946</v>
      </c>
      <c r="B58" s="166">
        <v>223.6</v>
      </c>
      <c r="C58" s="166">
        <v>4.51</v>
      </c>
      <c r="D58" s="166">
        <v>417.6</v>
      </c>
      <c r="E58" s="167">
        <v>3.9870000000000001</v>
      </c>
      <c r="F58" s="166">
        <v>2.6680000000000001</v>
      </c>
      <c r="G58" s="166">
        <v>1.3120000000000001</v>
      </c>
    </row>
    <row r="59" spans="1:7" x14ac:dyDescent="0.25">
      <c r="A59" s="196">
        <v>42956</v>
      </c>
      <c r="B59" s="197">
        <v>213.53</v>
      </c>
      <c r="C59" s="197">
        <v>4.51</v>
      </c>
      <c r="D59" s="197">
        <v>407.53</v>
      </c>
      <c r="E59" s="198">
        <v>3.9870000000000001</v>
      </c>
      <c r="F59" s="197">
        <v>2.6640000000000001</v>
      </c>
      <c r="G59" s="197">
        <v>1.3719999999999999</v>
      </c>
    </row>
    <row r="60" spans="1:7" x14ac:dyDescent="0.25">
      <c r="A60" s="199">
        <v>42963</v>
      </c>
      <c r="B60" s="166">
        <v>287.87</v>
      </c>
      <c r="C60" s="166">
        <v>4.51</v>
      </c>
      <c r="D60" s="166">
        <v>481.87</v>
      </c>
      <c r="E60" s="167">
        <v>3.9870000000000001</v>
      </c>
      <c r="F60" s="166">
        <v>2.694</v>
      </c>
      <c r="G60" s="166">
        <v>5.3319999999999999</v>
      </c>
    </row>
    <row r="61" spans="1:7" x14ac:dyDescent="0.25">
      <c r="A61" s="196">
        <v>42965</v>
      </c>
      <c r="B61" s="197">
        <v>282.97000000000003</v>
      </c>
      <c r="C61" s="197">
        <v>4.51</v>
      </c>
      <c r="D61" s="197">
        <v>476.97</v>
      </c>
      <c r="E61" s="198">
        <v>3.9870000000000001</v>
      </c>
      <c r="F61" s="197">
        <v>2.6920000000000002</v>
      </c>
      <c r="G61" s="197">
        <v>4.4119999999999999</v>
      </c>
    </row>
    <row r="62" spans="1:7" x14ac:dyDescent="0.25">
      <c r="A62" s="199">
        <v>42965</v>
      </c>
      <c r="B62" s="166">
        <v>265.7</v>
      </c>
      <c r="C62" s="166">
        <v>4.51</v>
      </c>
      <c r="D62" s="166">
        <v>459.7</v>
      </c>
      <c r="E62" s="167">
        <v>3.9870000000000001</v>
      </c>
      <c r="F62" s="166">
        <v>2.6850000000000001</v>
      </c>
      <c r="G62" s="166">
        <v>6.2519999999999998</v>
      </c>
    </row>
    <row r="63" spans="1:7" x14ac:dyDescent="0.25">
      <c r="A63" s="196">
        <v>43004</v>
      </c>
      <c r="B63" s="197">
        <v>284.10000000000002</v>
      </c>
      <c r="C63" s="197">
        <v>4.51</v>
      </c>
      <c r="D63" s="197">
        <v>478.1</v>
      </c>
      <c r="E63" s="198">
        <v>3.9870000000000001</v>
      </c>
      <c r="F63" s="197">
        <v>2.6920000000000002</v>
      </c>
      <c r="G63" s="197">
        <v>4.5120000000000005</v>
      </c>
    </row>
    <row r="64" spans="1:7" x14ac:dyDescent="0.25">
      <c r="A64" s="199">
        <v>43055</v>
      </c>
      <c r="B64" s="166">
        <v>275</v>
      </c>
      <c r="C64" s="166">
        <v>20.21</v>
      </c>
      <c r="D64" s="166">
        <v>484.7</v>
      </c>
      <c r="E64" s="167">
        <v>14.00614486279515</v>
      </c>
      <c r="F64" s="166">
        <v>2.6920000000000002</v>
      </c>
      <c r="G64" s="166">
        <v>1.8520000000000001</v>
      </c>
    </row>
    <row r="65" spans="1:7" x14ac:dyDescent="0.25">
      <c r="A65" s="196">
        <v>43092</v>
      </c>
      <c r="B65" s="197">
        <v>297.10000000000002</v>
      </c>
      <c r="C65" s="197">
        <v>22.61</v>
      </c>
      <c r="D65" s="197">
        <v>509.2</v>
      </c>
      <c r="E65" s="198">
        <v>13.975962472406181</v>
      </c>
      <c r="F65" s="197">
        <v>2.702</v>
      </c>
      <c r="G65" s="197">
        <v>4.3019999999999996</v>
      </c>
    </row>
    <row r="66" spans="1:7" x14ac:dyDescent="0.25">
      <c r="A66" s="199">
        <v>43098</v>
      </c>
      <c r="B66" s="166">
        <v>275.26</v>
      </c>
      <c r="C66" s="166">
        <v>20.21</v>
      </c>
      <c r="D66" s="166">
        <v>484.96000000000004</v>
      </c>
      <c r="E66" s="167">
        <v>13.989548419979613</v>
      </c>
      <c r="F66" s="166">
        <v>2.6890000000000001</v>
      </c>
      <c r="G66" s="166">
        <v>4.5419999999999998</v>
      </c>
    </row>
    <row r="67" spans="1:7" x14ac:dyDescent="0.25">
      <c r="A67" s="196">
        <v>43104</v>
      </c>
      <c r="B67" s="197">
        <v>262.39999999999998</v>
      </c>
      <c r="C67" s="197">
        <v>18.810000000000002</v>
      </c>
      <c r="D67" s="197">
        <v>470.7</v>
      </c>
      <c r="E67" s="198">
        <v>14.008023125437981</v>
      </c>
      <c r="F67" s="197">
        <v>2.6819999999999999</v>
      </c>
      <c r="G67" s="197">
        <v>4.5819999999999999</v>
      </c>
    </row>
    <row r="68" spans="1:7" x14ac:dyDescent="0.25">
      <c r="A68" s="199">
        <v>43152</v>
      </c>
      <c r="B68" s="166">
        <v>274.5</v>
      </c>
      <c r="C68" s="166">
        <v>16.71</v>
      </c>
      <c r="D68" s="166">
        <v>480.7</v>
      </c>
      <c r="E68" s="167">
        <v>11.976521938441389</v>
      </c>
      <c r="F68" s="166">
        <v>2.6920000000000002</v>
      </c>
      <c r="G68" s="166">
        <v>1.792</v>
      </c>
    </row>
    <row r="69" spans="1:7" x14ac:dyDescent="0.25">
      <c r="A69" s="196">
        <v>43154</v>
      </c>
      <c r="B69" s="197">
        <v>285.7</v>
      </c>
      <c r="C69" s="197">
        <v>17.71</v>
      </c>
      <c r="D69" s="197">
        <v>492.9</v>
      </c>
      <c r="E69" s="198">
        <v>11.991851425106125</v>
      </c>
      <c r="F69" s="197">
        <v>2.6920000000000002</v>
      </c>
      <c r="G69" s="197">
        <v>3.9820000000000002</v>
      </c>
    </row>
    <row r="70" spans="1:7" x14ac:dyDescent="0.25">
      <c r="A70" s="199">
        <v>43192</v>
      </c>
      <c r="B70" s="166">
        <v>234.42000000000002</v>
      </c>
      <c r="C70" s="166">
        <v>13.24</v>
      </c>
      <c r="D70" s="166">
        <v>437.15</v>
      </c>
      <c r="E70" s="167">
        <v>11.985167659184608</v>
      </c>
      <c r="F70" s="166">
        <v>2.6720000000000002</v>
      </c>
      <c r="G70" s="166">
        <v>4.1619999999999999</v>
      </c>
    </row>
    <row r="71" spans="1:7" x14ac:dyDescent="0.25">
      <c r="A71" s="210">
        <v>43194</v>
      </c>
      <c r="B71" s="211">
        <v>279.64999999999998</v>
      </c>
      <c r="C71" s="211">
        <v>5.9799999999999995</v>
      </c>
      <c r="D71" s="211">
        <v>475.12</v>
      </c>
      <c r="E71" s="213">
        <v>4.9861843393148453</v>
      </c>
      <c r="F71" s="211">
        <v>2.69</v>
      </c>
      <c r="G71" s="211">
        <v>3.1219999999999999</v>
      </c>
    </row>
    <row r="72" spans="1:7" x14ac:dyDescent="0.25">
      <c r="A72" s="199">
        <v>43196</v>
      </c>
      <c r="B72" s="166">
        <v>262.39999999999998</v>
      </c>
      <c r="C72" s="166">
        <v>5.81</v>
      </c>
      <c r="D72" s="166">
        <v>457.7</v>
      </c>
      <c r="E72" s="167">
        <v>4.9893130300693915</v>
      </c>
      <c r="F72" s="166">
        <v>2.6819999999999999</v>
      </c>
      <c r="G72" s="166">
        <v>3.5019999999999998</v>
      </c>
    </row>
    <row r="73" spans="1:7" x14ac:dyDescent="0.25">
      <c r="A73" s="196">
        <v>43239</v>
      </c>
      <c r="B73" s="197">
        <v>239.6</v>
      </c>
      <c r="C73" s="197">
        <v>5.6099999999999994</v>
      </c>
      <c r="D73" s="197">
        <v>434.7</v>
      </c>
      <c r="E73" s="198">
        <v>5.0179278350515464</v>
      </c>
      <c r="F73" s="197">
        <v>2.6720000000000002</v>
      </c>
      <c r="G73" s="197">
        <v>1.522</v>
      </c>
    </row>
    <row r="74" spans="1:7" x14ac:dyDescent="0.25">
      <c r="A74" s="199">
        <v>43248</v>
      </c>
      <c r="B74" s="166">
        <v>236.23000000000002</v>
      </c>
      <c r="C74" s="166">
        <v>5.54</v>
      </c>
      <c r="D74" s="166">
        <v>431.26</v>
      </c>
      <c r="E74" s="167">
        <v>4.9844820840596551</v>
      </c>
      <c r="F74" s="166">
        <v>2.673</v>
      </c>
      <c r="G74" s="166">
        <v>1.6020000000000001</v>
      </c>
    </row>
    <row r="75" spans="1:7" x14ac:dyDescent="0.25">
      <c r="A75" s="196">
        <v>43249</v>
      </c>
      <c r="B75" s="197">
        <v>251.72</v>
      </c>
      <c r="C75" s="197">
        <v>5.6999999999999993</v>
      </c>
      <c r="D75" s="197">
        <v>446.90999999999997</v>
      </c>
      <c r="E75" s="198">
        <v>4.987756874947439</v>
      </c>
      <c r="F75" s="197">
        <v>2.6790000000000003</v>
      </c>
      <c r="G75" s="197">
        <v>1.6719999999999999</v>
      </c>
    </row>
    <row r="76" spans="1:7" x14ac:dyDescent="0.25">
      <c r="A76" s="199">
        <v>43258</v>
      </c>
      <c r="B76" s="166">
        <v>239.1</v>
      </c>
      <c r="C76" s="166">
        <v>5.6099999999999994</v>
      </c>
      <c r="D76" s="166">
        <v>434.2</v>
      </c>
      <c r="E76" s="167">
        <v>5.0227815442561203</v>
      </c>
      <c r="F76" s="166">
        <v>2.6720000000000002</v>
      </c>
      <c r="G76" s="166">
        <v>4.8919999999999995</v>
      </c>
    </row>
    <row r="77" spans="1:7" x14ac:dyDescent="0.25">
      <c r="A77" s="196">
        <v>43279</v>
      </c>
      <c r="B77" s="197">
        <v>235.1</v>
      </c>
      <c r="C77" s="197">
        <v>5.51</v>
      </c>
      <c r="D77" s="197">
        <v>430.1</v>
      </c>
      <c r="E77" s="198">
        <v>4.9664319294809012</v>
      </c>
      <c r="F77" s="197">
        <v>2.6720000000000002</v>
      </c>
      <c r="G77" s="197">
        <v>4.3819999999999997</v>
      </c>
    </row>
    <row r="78" spans="1:7" x14ac:dyDescent="0.25">
      <c r="A78" s="199">
        <v>43280</v>
      </c>
      <c r="B78" s="166">
        <v>256.60000000000002</v>
      </c>
      <c r="C78" s="166">
        <v>5.71</v>
      </c>
      <c r="D78" s="166">
        <v>451.8</v>
      </c>
      <c r="E78" s="167">
        <v>4.9563053311793217</v>
      </c>
      <c r="F78" s="166">
        <v>2.6819999999999999</v>
      </c>
      <c r="G78" s="166">
        <v>3.0919999999999996</v>
      </c>
    </row>
    <row r="79" spans="1:7" x14ac:dyDescent="0.25">
      <c r="A79" s="196">
        <v>43292</v>
      </c>
      <c r="B79" s="197">
        <v>134</v>
      </c>
      <c r="C79" s="197">
        <v>4.51</v>
      </c>
      <c r="D79" s="197">
        <v>328</v>
      </c>
      <c r="E79" s="198">
        <v>3.9870000000000001</v>
      </c>
      <c r="F79" s="197">
        <v>2.6320000000000001</v>
      </c>
      <c r="G79" s="197">
        <v>1.502</v>
      </c>
    </row>
    <row r="80" spans="1:7" x14ac:dyDescent="0.25">
      <c r="A80" s="199">
        <v>43295</v>
      </c>
      <c r="B80" s="166">
        <v>327.10000000000002</v>
      </c>
      <c r="C80" s="166">
        <v>6.51</v>
      </c>
      <c r="D80" s="166">
        <v>523.1</v>
      </c>
      <c r="E80" s="167">
        <v>5.0121153254741158</v>
      </c>
      <c r="F80" s="166">
        <v>2.7120000000000002</v>
      </c>
      <c r="G80" s="166">
        <v>3.3220000000000001</v>
      </c>
    </row>
    <row r="81" spans="1:7" x14ac:dyDescent="0.25">
      <c r="A81" s="196">
        <v>43298</v>
      </c>
      <c r="B81" s="197">
        <v>268.89999999999998</v>
      </c>
      <c r="C81" s="197">
        <v>5.91</v>
      </c>
      <c r="D81" s="197">
        <v>464.3</v>
      </c>
      <c r="E81" s="198">
        <v>5.0141460014673518</v>
      </c>
      <c r="F81" s="197">
        <v>2.6819999999999999</v>
      </c>
      <c r="G81" s="197">
        <v>2.8920000000000003</v>
      </c>
    </row>
    <row r="82" spans="1:7" x14ac:dyDescent="0.25">
      <c r="A82" s="199">
        <v>43310</v>
      </c>
      <c r="B82" s="166">
        <v>196.3</v>
      </c>
      <c r="C82" s="166">
        <v>5.1099999999999994</v>
      </c>
      <c r="D82" s="166">
        <v>390.9</v>
      </c>
      <c r="E82" s="167">
        <v>4.9408950715421307</v>
      </c>
      <c r="F82" s="166">
        <v>2.6520000000000001</v>
      </c>
      <c r="G82" s="166">
        <v>1.3420000000000001</v>
      </c>
    </row>
    <row r="83" spans="1:7" x14ac:dyDescent="0.25">
      <c r="A83" s="196">
        <v>43325</v>
      </c>
      <c r="B83" s="197">
        <v>260.12</v>
      </c>
      <c r="C83" s="197">
        <v>10.71</v>
      </c>
      <c r="D83" s="197">
        <v>460.32</v>
      </c>
      <c r="E83" s="198">
        <v>8.6726106408706158</v>
      </c>
      <c r="F83" s="197">
        <v>3.5020000000000002</v>
      </c>
      <c r="G83" s="197">
        <v>0.54200000000000004</v>
      </c>
    </row>
    <row r="84" spans="1:7" x14ac:dyDescent="0.25">
      <c r="A84" s="199">
        <v>43325</v>
      </c>
      <c r="B84" s="166">
        <v>238.43</v>
      </c>
      <c r="C84" s="166">
        <v>8.86</v>
      </c>
      <c r="D84" s="166">
        <v>436.78</v>
      </c>
      <c r="E84" s="167">
        <v>7.9858968560397132</v>
      </c>
      <c r="F84" s="166">
        <v>3.4620000000000002</v>
      </c>
      <c r="G84" s="166">
        <v>0.54200000000000004</v>
      </c>
    </row>
    <row r="85" spans="1:7" x14ac:dyDescent="0.25">
      <c r="A85" s="196">
        <v>43328</v>
      </c>
      <c r="B85" s="197">
        <v>230.49</v>
      </c>
      <c r="C85" s="197">
        <v>9.33</v>
      </c>
      <c r="D85" s="197">
        <v>429.31</v>
      </c>
      <c r="E85" s="198">
        <v>8.7446744645148549</v>
      </c>
      <c r="F85" s="197">
        <v>2.6720000000000002</v>
      </c>
      <c r="G85" s="197">
        <v>1.6990000000000001</v>
      </c>
    </row>
    <row r="86" spans="1:7" x14ac:dyDescent="0.25">
      <c r="A86" s="199">
        <v>43347</v>
      </c>
      <c r="B86" s="166">
        <v>236.7</v>
      </c>
      <c r="C86" s="166">
        <v>8.8099999999999987</v>
      </c>
      <c r="D86" s="166">
        <v>435</v>
      </c>
      <c r="E86" s="167">
        <v>8.0056915887850479</v>
      </c>
      <c r="F86" s="166">
        <v>2.6720000000000002</v>
      </c>
      <c r="G86" s="166">
        <v>2.8120000000000003</v>
      </c>
    </row>
    <row r="87" spans="1:7" x14ac:dyDescent="0.25">
      <c r="A87" s="196">
        <v>43359</v>
      </c>
      <c r="B87" s="197">
        <v>196.9</v>
      </c>
      <c r="C87" s="197">
        <v>7.1099999999999994</v>
      </c>
      <c r="D87" s="197">
        <v>393.5</v>
      </c>
      <c r="E87" s="198">
        <v>7.9564656488549623</v>
      </c>
      <c r="F87" s="197">
        <v>2.6619999999999999</v>
      </c>
      <c r="G87" s="197">
        <v>1.9020000000000001</v>
      </c>
    </row>
    <row r="88" spans="1:7" x14ac:dyDescent="0.25">
      <c r="A88" s="199">
        <v>43362</v>
      </c>
      <c r="B88" s="166">
        <v>197.7</v>
      </c>
      <c r="C88" s="166">
        <v>7.21</v>
      </c>
      <c r="D88" s="166">
        <v>394.4</v>
      </c>
      <c r="E88" s="167">
        <v>8.0532650602409639</v>
      </c>
      <c r="F88" s="166">
        <v>3.5920000000000001</v>
      </c>
      <c r="G88" s="166">
        <v>0.54200000000000004</v>
      </c>
    </row>
    <row r="89" spans="1:7" x14ac:dyDescent="0.25">
      <c r="A89" s="196">
        <v>43386</v>
      </c>
      <c r="B89" s="197">
        <v>152.97</v>
      </c>
      <c r="C89" s="197">
        <v>22.020000000000003</v>
      </c>
      <c r="D89" s="197">
        <v>364.48</v>
      </c>
      <c r="E89" s="198">
        <v>51.985903508771933</v>
      </c>
      <c r="F89" s="197">
        <v>3.2320000000000002</v>
      </c>
      <c r="G89" s="197">
        <v>0.68200000000000005</v>
      </c>
    </row>
    <row r="90" spans="1:7" x14ac:dyDescent="0.25">
      <c r="A90" s="199">
        <v>43408</v>
      </c>
      <c r="B90" s="166">
        <v>243</v>
      </c>
      <c r="C90" s="166">
        <v>23.71</v>
      </c>
      <c r="D90" s="166">
        <v>456.2</v>
      </c>
      <c r="E90" s="167">
        <v>18.963599063962558</v>
      </c>
      <c r="F90" s="166">
        <v>2.742</v>
      </c>
      <c r="G90" s="166">
        <v>5.532</v>
      </c>
    </row>
    <row r="91" spans="1:7" x14ac:dyDescent="0.25">
      <c r="A91" s="196">
        <v>43414</v>
      </c>
      <c r="B91" s="197">
        <v>208</v>
      </c>
      <c r="C91" s="197">
        <v>115.51</v>
      </c>
      <c r="D91" s="197">
        <v>513</v>
      </c>
      <c r="E91" s="198">
        <v>63.987000000000002</v>
      </c>
      <c r="F91" s="197">
        <v>3.9420000000000002</v>
      </c>
      <c r="G91" s="197">
        <v>0.54200000000000004</v>
      </c>
    </row>
    <row r="92" spans="1:7" x14ac:dyDescent="0.25">
      <c r="A92" s="199">
        <v>43415</v>
      </c>
      <c r="B92" s="166">
        <v>187.6</v>
      </c>
      <c r="C92" s="166">
        <v>84.910000000000011</v>
      </c>
      <c r="D92" s="166">
        <v>462</v>
      </c>
      <c r="E92" s="167">
        <v>63.987000000000002</v>
      </c>
      <c r="F92" s="166">
        <v>2.6819999999999999</v>
      </c>
      <c r="G92" s="166">
        <v>6.7619999999999996</v>
      </c>
    </row>
    <row r="93" spans="1:7" x14ac:dyDescent="0.25">
      <c r="A93" s="201">
        <v>43415</v>
      </c>
      <c r="B93" s="197">
        <v>286.2</v>
      </c>
      <c r="C93" s="197">
        <v>31.409999999999997</v>
      </c>
      <c r="D93" s="197">
        <v>507.1</v>
      </c>
      <c r="E93" s="198">
        <v>19.006542155220547</v>
      </c>
      <c r="F93" s="197">
        <v>2.782</v>
      </c>
      <c r="G93" s="197">
        <v>4.242</v>
      </c>
    </row>
    <row r="94" spans="1:7" x14ac:dyDescent="0.25">
      <c r="A94" s="199">
        <v>43427</v>
      </c>
      <c r="B94" s="166">
        <v>233.7</v>
      </c>
      <c r="C94" s="166">
        <v>22.11</v>
      </c>
      <c r="D94" s="166">
        <v>445.3</v>
      </c>
      <c r="E94" s="167">
        <v>18.991262574595055</v>
      </c>
      <c r="F94" s="166">
        <v>2.7320000000000002</v>
      </c>
      <c r="G94" s="166">
        <v>1.732</v>
      </c>
    </row>
    <row r="95" spans="1:7" x14ac:dyDescent="0.25">
      <c r="A95" s="214">
        <v>43428</v>
      </c>
      <c r="B95" s="211">
        <v>209.3</v>
      </c>
      <c r="C95" s="211">
        <v>17.810000000000002</v>
      </c>
      <c r="D95" s="211">
        <v>416.6</v>
      </c>
      <c r="E95" s="213">
        <v>18.998286681715577</v>
      </c>
      <c r="F95" s="211">
        <v>2.7120000000000002</v>
      </c>
      <c r="G95" s="211">
        <v>1.6719999999999999</v>
      </c>
    </row>
    <row r="96" spans="1:7" x14ac:dyDescent="0.25">
      <c r="A96" s="199">
        <v>43450</v>
      </c>
      <c r="B96" s="166">
        <v>209.9</v>
      </c>
      <c r="C96" s="166">
        <v>17.91</v>
      </c>
      <c r="D96" s="166">
        <v>417.3</v>
      </c>
      <c r="E96" s="167">
        <v>18.992599104143338</v>
      </c>
      <c r="F96" s="166">
        <v>2.7720000000000002</v>
      </c>
      <c r="G96" s="166">
        <v>1.6919999999999999</v>
      </c>
    </row>
    <row r="97" spans="1:7" x14ac:dyDescent="0.25">
      <c r="A97" s="196">
        <v>43464</v>
      </c>
      <c r="B97" s="197">
        <v>226.4</v>
      </c>
      <c r="C97" s="197">
        <v>9.41</v>
      </c>
      <c r="D97" s="197">
        <v>425.3</v>
      </c>
      <c r="E97" s="198">
        <v>9.0229712230215817</v>
      </c>
      <c r="F97" s="197">
        <v>2.722</v>
      </c>
      <c r="G97" s="197">
        <v>1.8820000000000001</v>
      </c>
    </row>
    <row r="98" spans="1:7" x14ac:dyDescent="0.25">
      <c r="A98" s="199">
        <v>43504</v>
      </c>
      <c r="B98" s="166">
        <v>216.4</v>
      </c>
      <c r="C98" s="166">
        <v>8.8099999999999987</v>
      </c>
      <c r="D98" s="166">
        <v>414.7</v>
      </c>
      <c r="E98" s="167">
        <v>8.9466309111880058</v>
      </c>
      <c r="F98" s="166">
        <v>2.7120000000000002</v>
      </c>
      <c r="G98" s="166">
        <v>5.0019999999999998</v>
      </c>
    </row>
    <row r="99" spans="1:7" x14ac:dyDescent="0.25">
      <c r="A99" s="196">
        <v>43539</v>
      </c>
      <c r="B99" s="197">
        <v>163.69999999999999</v>
      </c>
      <c r="C99" s="197">
        <v>6.1099999999999994</v>
      </c>
      <c r="D99" s="197">
        <v>359.3</v>
      </c>
      <c r="E99" s="198">
        <v>9.0988210862619816</v>
      </c>
      <c r="F99" s="197">
        <v>2.6619999999999999</v>
      </c>
      <c r="G99" s="197">
        <v>0.95199999999999996</v>
      </c>
    </row>
    <row r="100" spans="1:7" x14ac:dyDescent="0.25">
      <c r="A100" s="199">
        <v>43571</v>
      </c>
      <c r="B100" s="166">
        <v>198.6</v>
      </c>
      <c r="C100" s="166">
        <v>7.91</v>
      </c>
      <c r="D100" s="166">
        <v>396</v>
      </c>
      <c r="E100" s="167">
        <v>8.9870000000000001</v>
      </c>
      <c r="F100" s="166">
        <v>2.6920000000000002</v>
      </c>
      <c r="G100" s="166">
        <v>1.202</v>
      </c>
    </row>
    <row r="101" spans="1:7" x14ac:dyDescent="0.25">
      <c r="A101" s="196">
        <v>43584</v>
      </c>
      <c r="B101" s="197">
        <v>196.8</v>
      </c>
      <c r="C101" s="197">
        <v>7.81</v>
      </c>
      <c r="D101" s="197">
        <v>394.1</v>
      </c>
      <c r="E101" s="198">
        <v>8.9794357034795773</v>
      </c>
      <c r="F101" s="197">
        <v>2.6920000000000002</v>
      </c>
      <c r="G101" s="197">
        <v>1.5820000000000001</v>
      </c>
    </row>
    <row r="102" spans="1:7" x14ac:dyDescent="0.25">
      <c r="A102" s="199">
        <v>43627</v>
      </c>
      <c r="B102" s="166">
        <v>134</v>
      </c>
      <c r="C102" s="166">
        <v>4.51</v>
      </c>
      <c r="D102" s="166">
        <v>328</v>
      </c>
      <c r="E102" s="167">
        <v>3.9870000000000001</v>
      </c>
      <c r="F102" s="166">
        <v>2.6320000000000001</v>
      </c>
      <c r="G102" s="166">
        <v>0.64200000000000002</v>
      </c>
    </row>
    <row r="103" spans="1:7" x14ac:dyDescent="0.25">
      <c r="A103" s="202">
        <v>43638</v>
      </c>
      <c r="B103" s="197">
        <v>147.30000000000001</v>
      </c>
      <c r="C103" s="197">
        <v>5.21</v>
      </c>
      <c r="D103" s="197">
        <v>342</v>
      </c>
      <c r="E103" s="198">
        <v>8.9870000000000001</v>
      </c>
      <c r="F103" s="197">
        <v>2.6419999999999999</v>
      </c>
      <c r="G103" s="197">
        <v>0.54200000000000004</v>
      </c>
    </row>
    <row r="104" spans="1:7" x14ac:dyDescent="0.25">
      <c r="A104" s="199">
        <v>43676</v>
      </c>
      <c r="B104" s="166">
        <v>184.4</v>
      </c>
      <c r="C104" s="166">
        <v>7.21</v>
      </c>
      <c r="D104" s="166">
        <v>381.1</v>
      </c>
      <c r="E104" s="167">
        <v>9.0717457627118634</v>
      </c>
      <c r="F104" s="166">
        <v>2.6819999999999999</v>
      </c>
      <c r="G104" s="166">
        <v>0.72199999999999998</v>
      </c>
    </row>
    <row r="105" spans="1:7" x14ac:dyDescent="0.25">
      <c r="A105" s="203">
        <v>43681</v>
      </c>
      <c r="B105" s="197">
        <v>294.39999999999998</v>
      </c>
      <c r="C105" s="197">
        <v>6.1099999999999994</v>
      </c>
      <c r="D105" s="197">
        <v>490</v>
      </c>
      <c r="E105" s="198">
        <v>4.9746543209876544</v>
      </c>
      <c r="F105" s="197">
        <v>2.7920000000000003</v>
      </c>
      <c r="G105" s="197">
        <v>1.6220000000000001</v>
      </c>
    </row>
    <row r="106" spans="1:7" x14ac:dyDescent="0.25">
      <c r="A106" s="199">
        <v>43690</v>
      </c>
      <c r="B106" s="166">
        <v>196.4</v>
      </c>
      <c r="C106" s="166">
        <v>5.1099999999999994</v>
      </c>
      <c r="D106" s="166">
        <v>391</v>
      </c>
      <c r="E106" s="167">
        <v>4.9393809523809526</v>
      </c>
      <c r="F106" s="166">
        <v>2.6920000000000002</v>
      </c>
      <c r="G106" s="166">
        <v>1.4220000000000002</v>
      </c>
    </row>
    <row r="107" spans="1:7" x14ac:dyDescent="0.25">
      <c r="A107" s="196">
        <v>43719</v>
      </c>
      <c r="B107" s="197">
        <v>195.4</v>
      </c>
      <c r="C107" s="197">
        <v>5.1099999999999994</v>
      </c>
      <c r="D107" s="197">
        <v>390</v>
      </c>
      <c r="E107" s="198">
        <v>4.9547419354838711</v>
      </c>
      <c r="F107" s="197">
        <v>2.8719999999999999</v>
      </c>
      <c r="G107" s="197">
        <v>1.202</v>
      </c>
    </row>
    <row r="108" spans="1:7" x14ac:dyDescent="0.25">
      <c r="A108" s="199">
        <v>43728</v>
      </c>
      <c r="B108" s="166">
        <v>169.1</v>
      </c>
      <c r="C108" s="166">
        <v>4.91</v>
      </c>
      <c r="D108" s="166">
        <v>363.5</v>
      </c>
      <c r="E108" s="167">
        <v>5.1137605633802821</v>
      </c>
      <c r="F108" s="166">
        <v>2.7720000000000002</v>
      </c>
      <c r="G108" s="166">
        <v>0.55200000000000005</v>
      </c>
    </row>
    <row r="109" spans="1:7" x14ac:dyDescent="0.25">
      <c r="A109" s="196">
        <v>43754</v>
      </c>
      <c r="B109" s="197">
        <v>165</v>
      </c>
      <c r="C109" s="197">
        <v>6.51</v>
      </c>
      <c r="D109" s="197">
        <v>361</v>
      </c>
      <c r="E109" s="198">
        <v>10.047606060606061</v>
      </c>
      <c r="F109" s="197">
        <v>2.6630000000000003</v>
      </c>
      <c r="G109" s="197">
        <v>0.55500000000000005</v>
      </c>
    </row>
    <row r="110" spans="1:7" x14ac:dyDescent="0.25">
      <c r="A110" s="199">
        <v>43838</v>
      </c>
      <c r="B110" s="166">
        <v>230.1</v>
      </c>
      <c r="C110" s="166">
        <v>5.51</v>
      </c>
      <c r="D110" s="166">
        <v>425.1</v>
      </c>
      <c r="E110" s="167">
        <v>5.0168661174047378</v>
      </c>
      <c r="F110" s="166">
        <v>3.012</v>
      </c>
      <c r="G110" s="166">
        <v>2.8620000000000001</v>
      </c>
    </row>
    <row r="111" spans="1:7" x14ac:dyDescent="0.25">
      <c r="A111" s="196">
        <v>43879</v>
      </c>
      <c r="B111" s="197">
        <v>180.6</v>
      </c>
      <c r="C111" s="197">
        <v>20.009999999999998</v>
      </c>
      <c r="D111" s="197">
        <v>390.1</v>
      </c>
      <c r="E111" s="198">
        <v>28.946742351046701</v>
      </c>
      <c r="F111" s="197">
        <v>2.9220000000000002</v>
      </c>
      <c r="G111" s="197">
        <v>0.76200000000000001</v>
      </c>
    </row>
    <row r="112" spans="1:7" x14ac:dyDescent="0.25">
      <c r="A112" s="199">
        <v>43921</v>
      </c>
      <c r="B112" s="166">
        <v>135.69999999999999</v>
      </c>
      <c r="C112" s="166">
        <v>5.1099999999999994</v>
      </c>
      <c r="D112" s="166">
        <v>330.3</v>
      </c>
      <c r="E112" s="167">
        <v>30.073956521739127</v>
      </c>
      <c r="F112" s="166">
        <v>2.6419999999999999</v>
      </c>
      <c r="G112" s="166">
        <v>0.54200000000000004</v>
      </c>
    </row>
    <row r="113" spans="1:7" x14ac:dyDescent="0.25">
      <c r="A113" s="196">
        <v>43947</v>
      </c>
      <c r="B113" s="197">
        <v>141</v>
      </c>
      <c r="C113" s="197">
        <v>4.51</v>
      </c>
      <c r="D113" s="197">
        <v>335</v>
      </c>
      <c r="E113" s="198">
        <v>3.9870000000000001</v>
      </c>
      <c r="F113" s="197">
        <v>2.6392000000000002</v>
      </c>
      <c r="G113" s="197">
        <v>0.54200000000000004</v>
      </c>
    </row>
    <row r="114" spans="1:7" x14ac:dyDescent="0.25">
      <c r="A114" s="199">
        <v>43978</v>
      </c>
      <c r="B114" s="166">
        <v>134</v>
      </c>
      <c r="C114" s="166">
        <v>4.51</v>
      </c>
      <c r="D114" s="166">
        <v>328</v>
      </c>
      <c r="E114" s="167">
        <v>3.9870000000000001</v>
      </c>
      <c r="F114" s="166">
        <v>2.6320000000000001</v>
      </c>
      <c r="G114" s="166">
        <v>0.54200000000000004</v>
      </c>
    </row>
    <row r="115" spans="1:7" x14ac:dyDescent="0.25">
      <c r="A115" s="196">
        <v>44029</v>
      </c>
      <c r="B115" s="197">
        <v>135.72</v>
      </c>
      <c r="C115" s="197">
        <v>4.51</v>
      </c>
      <c r="D115" s="197">
        <v>329.72</v>
      </c>
      <c r="E115" s="198">
        <v>3.9870000000000001</v>
      </c>
      <c r="F115" s="197">
        <v>2.6320000000000001</v>
      </c>
      <c r="G115" s="197">
        <v>0.54200000000000004</v>
      </c>
    </row>
    <row r="116" spans="1:7" x14ac:dyDescent="0.25">
      <c r="A116" s="199">
        <v>44033</v>
      </c>
      <c r="B116" s="166">
        <v>204.6</v>
      </c>
      <c r="C116" s="166">
        <v>5.91</v>
      </c>
      <c r="D116" s="166">
        <v>400</v>
      </c>
      <c r="E116" s="167">
        <v>5.9314444444444447</v>
      </c>
      <c r="F116" s="166">
        <v>2.9119999999999999</v>
      </c>
      <c r="G116" s="166">
        <v>4.6920000000000002</v>
      </c>
    </row>
    <row r="117" spans="1:7" x14ac:dyDescent="0.25">
      <c r="A117" s="196">
        <v>44034</v>
      </c>
      <c r="B117" s="197">
        <v>266.3</v>
      </c>
      <c r="C117" s="197">
        <v>7.21</v>
      </c>
      <c r="D117" s="197">
        <v>463</v>
      </c>
      <c r="E117" s="198">
        <v>5.9870000000000001</v>
      </c>
      <c r="F117" s="197">
        <v>2.742</v>
      </c>
      <c r="G117" s="197">
        <v>2.8319999999999999</v>
      </c>
    </row>
    <row r="118" spans="1:7" x14ac:dyDescent="0.25">
      <c r="A118" s="199">
        <v>44045</v>
      </c>
      <c r="B118" s="166">
        <v>171</v>
      </c>
      <c r="C118" s="166">
        <v>5.51</v>
      </c>
      <c r="D118" s="166">
        <v>366</v>
      </c>
      <c r="E118" s="167">
        <v>6.6185789473684213</v>
      </c>
      <c r="F118" s="166">
        <v>2.6619999999999999</v>
      </c>
      <c r="G118" s="166">
        <v>2.524</v>
      </c>
    </row>
    <row r="119" spans="1:7" x14ac:dyDescent="0.25">
      <c r="A119" s="196">
        <v>44101</v>
      </c>
      <c r="B119" s="197">
        <v>135</v>
      </c>
      <c r="C119" s="197">
        <v>5.51</v>
      </c>
      <c r="D119" s="197">
        <v>330</v>
      </c>
      <c r="E119" s="198">
        <v>53.987000000000002</v>
      </c>
      <c r="F119" s="197">
        <v>2.633</v>
      </c>
      <c r="G119" s="197">
        <v>1.411</v>
      </c>
    </row>
    <row r="120" spans="1:7" x14ac:dyDescent="0.25">
      <c r="A120" s="199">
        <v>44102</v>
      </c>
      <c r="B120" s="166">
        <v>226</v>
      </c>
      <c r="C120" s="166">
        <v>5.51</v>
      </c>
      <c r="D120" s="166">
        <v>421</v>
      </c>
      <c r="E120" s="167">
        <v>5.0622688172043011</v>
      </c>
      <c r="F120" s="166">
        <v>2.706</v>
      </c>
      <c r="G120" s="166">
        <v>1.46</v>
      </c>
    </row>
    <row r="121" spans="1:7" x14ac:dyDescent="0.25">
      <c r="A121" s="196">
        <v>44128</v>
      </c>
      <c r="B121" s="197">
        <v>134.1</v>
      </c>
      <c r="C121" s="197">
        <v>4.51</v>
      </c>
      <c r="D121" s="197">
        <v>328.1</v>
      </c>
      <c r="E121" s="198">
        <v>3.9870000000000001</v>
      </c>
      <c r="F121" s="197">
        <v>2.6320800000000002</v>
      </c>
      <c r="G121" s="197">
        <v>0.64200000000000002</v>
      </c>
    </row>
    <row r="122" spans="1:7" x14ac:dyDescent="0.25">
      <c r="A122" s="199">
        <v>44141</v>
      </c>
      <c r="B122" s="166">
        <v>134</v>
      </c>
      <c r="C122" s="166">
        <v>4.51</v>
      </c>
      <c r="D122" s="166">
        <v>328</v>
      </c>
      <c r="E122" s="167">
        <v>3.9870000000000001</v>
      </c>
      <c r="F122" s="166">
        <v>2.6320000000000001</v>
      </c>
      <c r="G122" s="166">
        <v>0.82200000000000006</v>
      </c>
    </row>
    <row r="123" spans="1:7" x14ac:dyDescent="0.25">
      <c r="A123" s="210">
        <v>44154</v>
      </c>
      <c r="B123" s="211">
        <v>204</v>
      </c>
      <c r="C123" s="211">
        <v>4.51</v>
      </c>
      <c r="D123" s="211">
        <v>398</v>
      </c>
      <c r="E123" s="213">
        <v>3.9870000000000001</v>
      </c>
      <c r="F123" s="211">
        <v>2.9691000000000001</v>
      </c>
      <c r="G123" s="211">
        <v>0.79200000000000004</v>
      </c>
    </row>
    <row r="124" spans="1:7" x14ac:dyDescent="0.25">
      <c r="A124" s="199">
        <v>44155</v>
      </c>
      <c r="B124" s="166">
        <v>134</v>
      </c>
      <c r="C124" s="166">
        <v>4.51</v>
      </c>
      <c r="D124" s="166">
        <v>328</v>
      </c>
      <c r="E124" s="167">
        <v>3.9870000000000001</v>
      </c>
      <c r="F124" s="166">
        <v>2.6320000000000001</v>
      </c>
      <c r="G124" s="166">
        <v>1.4570000000000001</v>
      </c>
    </row>
    <row r="125" spans="1:7" x14ac:dyDescent="0.25">
      <c r="A125" s="196">
        <v>44159</v>
      </c>
      <c r="B125" s="197">
        <v>138</v>
      </c>
      <c r="C125" s="197">
        <v>4.51</v>
      </c>
      <c r="D125" s="197">
        <v>332</v>
      </c>
      <c r="E125" s="198">
        <v>3.9870000000000001</v>
      </c>
      <c r="F125" s="197">
        <v>2.6335999999999999</v>
      </c>
      <c r="G125" s="197">
        <v>0.55400000000000005</v>
      </c>
    </row>
    <row r="126" spans="1:7" x14ac:dyDescent="0.25">
      <c r="A126" s="199">
        <v>44161</v>
      </c>
      <c r="B126" s="166">
        <v>209</v>
      </c>
      <c r="C126" s="166">
        <v>5.51</v>
      </c>
      <c r="D126" s="166">
        <v>404</v>
      </c>
      <c r="E126" s="167">
        <v>5.3027894736842107</v>
      </c>
      <c r="F126" s="166">
        <v>2.6619999999999999</v>
      </c>
      <c r="G126" s="166">
        <v>2.7009999999999996</v>
      </c>
    </row>
    <row r="127" spans="1:7" x14ac:dyDescent="0.25">
      <c r="A127" s="196">
        <v>44176</v>
      </c>
      <c r="B127" s="197">
        <v>216</v>
      </c>
      <c r="C127" s="197">
        <v>4.51</v>
      </c>
      <c r="D127" s="197">
        <v>410</v>
      </c>
      <c r="E127" s="198">
        <v>3.9870000000000001</v>
      </c>
      <c r="F127" s="197">
        <v>2.665</v>
      </c>
      <c r="G127" s="197">
        <v>2.1020000000000003</v>
      </c>
    </row>
    <row r="128" spans="1:7" x14ac:dyDescent="0.25">
      <c r="A128" s="199">
        <v>44192</v>
      </c>
      <c r="B128" s="166">
        <v>208</v>
      </c>
      <c r="C128" s="166">
        <v>4.51</v>
      </c>
      <c r="D128" s="166">
        <v>402</v>
      </c>
      <c r="E128" s="167">
        <v>3.9870000000000001</v>
      </c>
      <c r="F128" s="166">
        <v>2.661</v>
      </c>
      <c r="G128" s="166">
        <v>1.712</v>
      </c>
    </row>
    <row r="129" spans="1:7" x14ac:dyDescent="0.25">
      <c r="A129" s="196">
        <v>44225</v>
      </c>
      <c r="B129" s="197">
        <v>148</v>
      </c>
      <c r="C129" s="197">
        <v>9.51</v>
      </c>
      <c r="D129" s="197">
        <v>347</v>
      </c>
      <c r="E129" s="198">
        <v>30.302789473684207</v>
      </c>
      <c r="F129" s="197">
        <v>2.6375999999999999</v>
      </c>
      <c r="G129" s="197">
        <v>0.61099999999999999</v>
      </c>
    </row>
    <row r="130" spans="1:7" x14ac:dyDescent="0.25">
      <c r="A130" s="199">
        <v>44246</v>
      </c>
      <c r="B130" s="166">
        <v>134</v>
      </c>
      <c r="C130" s="166">
        <v>4.51</v>
      </c>
      <c r="D130" s="166">
        <v>328</v>
      </c>
      <c r="E130" s="167">
        <v>3.9870000000000001</v>
      </c>
      <c r="F130" s="166">
        <v>2.6320000000000001</v>
      </c>
      <c r="G130" s="166">
        <v>1.242</v>
      </c>
    </row>
    <row r="131" spans="1:7" x14ac:dyDescent="0.25">
      <c r="A131" s="196">
        <v>44254</v>
      </c>
      <c r="B131" s="197">
        <v>199</v>
      </c>
      <c r="C131" s="197">
        <v>6.51</v>
      </c>
      <c r="D131" s="197">
        <v>395</v>
      </c>
      <c r="E131" s="198">
        <v>6.9720746268656715</v>
      </c>
      <c r="F131" s="197">
        <v>2.6619999999999999</v>
      </c>
      <c r="G131" s="197">
        <v>0.56200000000000006</v>
      </c>
    </row>
    <row r="132" spans="1:7" x14ac:dyDescent="0.25">
      <c r="A132" s="201">
        <v>44255</v>
      </c>
      <c r="B132" s="166">
        <v>499</v>
      </c>
      <c r="C132" s="166">
        <v>12.51</v>
      </c>
      <c r="D132" s="166">
        <v>701</v>
      </c>
      <c r="E132" s="167">
        <v>6.1317721179624662</v>
      </c>
      <c r="F132" s="166">
        <v>2.782</v>
      </c>
      <c r="G132" s="166">
        <v>1.8920000000000001</v>
      </c>
    </row>
    <row r="133" spans="1:7" x14ac:dyDescent="0.25">
      <c r="A133" s="196">
        <v>44256</v>
      </c>
      <c r="B133" s="197">
        <v>135</v>
      </c>
      <c r="C133" s="197">
        <v>4.51</v>
      </c>
      <c r="D133" s="197">
        <v>329</v>
      </c>
      <c r="E133" s="198">
        <v>3.9870000000000001</v>
      </c>
      <c r="F133" s="197">
        <v>2.6320000000000001</v>
      </c>
      <c r="G133" s="197">
        <v>0.6120000000000001</v>
      </c>
    </row>
    <row r="134" spans="1:7" x14ac:dyDescent="0.25">
      <c r="A134" s="210">
        <v>44265</v>
      </c>
      <c r="B134" s="212">
        <v>134</v>
      </c>
      <c r="C134" s="212">
        <v>4.51</v>
      </c>
      <c r="D134" s="212">
        <v>328</v>
      </c>
      <c r="E134" s="215">
        <v>3.9870000000000001</v>
      </c>
      <c r="F134" s="212">
        <v>2.6320000000000001</v>
      </c>
      <c r="G134" s="212">
        <v>0.55600000000000005</v>
      </c>
    </row>
    <row r="135" spans="1:7" x14ac:dyDescent="0.25">
      <c r="A135" s="196">
        <v>44290</v>
      </c>
      <c r="B135" s="197">
        <v>136</v>
      </c>
      <c r="C135" s="197">
        <v>4.51</v>
      </c>
      <c r="D135" s="197">
        <v>330</v>
      </c>
      <c r="E135" s="198">
        <v>3.9870000000000001</v>
      </c>
      <c r="F135" s="197">
        <v>2.6329000000000002</v>
      </c>
      <c r="G135" s="197">
        <v>0.55700000000000005</v>
      </c>
    </row>
    <row r="136" spans="1:7" x14ac:dyDescent="0.25">
      <c r="A136" s="199">
        <v>44294</v>
      </c>
      <c r="B136" s="166">
        <v>137.38999999999999</v>
      </c>
      <c r="C136" s="166">
        <v>4.55</v>
      </c>
      <c r="D136" s="166">
        <v>331.43</v>
      </c>
      <c r="E136" s="167">
        <v>5.1531807580174931</v>
      </c>
      <c r="F136" s="166">
        <v>2.6335000000000002</v>
      </c>
      <c r="G136" s="166">
        <v>0.56000000000000005</v>
      </c>
    </row>
    <row r="137" spans="1:7" x14ac:dyDescent="0.25">
      <c r="A137" s="196">
        <v>44330</v>
      </c>
      <c r="B137" s="197">
        <v>214</v>
      </c>
      <c r="C137" s="197">
        <v>5.51</v>
      </c>
      <c r="D137" s="197">
        <v>409</v>
      </c>
      <c r="E137" s="198">
        <v>5.2215679012345682</v>
      </c>
      <c r="F137" s="197">
        <v>2.6640000000000001</v>
      </c>
      <c r="G137" s="197">
        <v>2.5650000000000004</v>
      </c>
    </row>
    <row r="138" spans="1:7" x14ac:dyDescent="0.25">
      <c r="A138" s="199">
        <v>44338</v>
      </c>
      <c r="B138" s="166">
        <v>185</v>
      </c>
      <c r="C138" s="166">
        <v>5.51</v>
      </c>
      <c r="D138" s="166">
        <v>380</v>
      </c>
      <c r="E138" s="167">
        <v>5.9100769230769234</v>
      </c>
      <c r="F138" s="166">
        <v>2.6524000000000001</v>
      </c>
      <c r="G138" s="166">
        <v>3.4909999999999997</v>
      </c>
    </row>
    <row r="139" spans="1:7" x14ac:dyDescent="0.25">
      <c r="A139" s="196">
        <v>44361</v>
      </c>
      <c r="B139" s="197">
        <v>188</v>
      </c>
      <c r="C139" s="197">
        <v>5.51</v>
      </c>
      <c r="D139" s="197">
        <v>383</v>
      </c>
      <c r="E139" s="198">
        <v>5.8051818181818184</v>
      </c>
      <c r="F139" s="197">
        <v>2.6520000000000001</v>
      </c>
      <c r="G139" s="197">
        <v>0.98199999999999998</v>
      </c>
    </row>
    <row r="140" spans="1:7" x14ac:dyDescent="0.25">
      <c r="A140" s="199">
        <v>44369</v>
      </c>
      <c r="B140" s="166">
        <v>146.9</v>
      </c>
      <c r="C140" s="166">
        <v>4.8099999999999996</v>
      </c>
      <c r="D140" s="166">
        <v>341.2</v>
      </c>
      <c r="E140" s="167">
        <v>6.2597272727272735</v>
      </c>
      <c r="F140" s="166">
        <v>2.6419999999999999</v>
      </c>
      <c r="G140" s="166">
        <v>0.66200000000000003</v>
      </c>
    </row>
    <row r="141" spans="1:7" x14ac:dyDescent="0.25">
      <c r="A141" s="196">
        <v>44373</v>
      </c>
      <c r="B141" s="197">
        <v>157.80000000000001</v>
      </c>
      <c r="C141" s="197">
        <v>5.01</v>
      </c>
      <c r="D141" s="197">
        <v>352.3</v>
      </c>
      <c r="E141" s="198">
        <v>6.0446131687242799</v>
      </c>
      <c r="F141" s="197">
        <v>2.6419999999999999</v>
      </c>
      <c r="G141" s="197">
        <v>0.622</v>
      </c>
    </row>
    <row r="142" spans="1:7" x14ac:dyDescent="0.25">
      <c r="A142" s="199">
        <v>44386</v>
      </c>
      <c r="B142" s="166">
        <v>139</v>
      </c>
      <c r="C142" s="166">
        <v>4.51</v>
      </c>
      <c r="D142" s="166">
        <v>333</v>
      </c>
      <c r="E142" s="167">
        <v>3.9870000000000001</v>
      </c>
      <c r="F142" s="166">
        <v>2.6337999999999999</v>
      </c>
      <c r="G142" s="166">
        <v>0.54300000000000004</v>
      </c>
    </row>
    <row r="143" spans="1:7" x14ac:dyDescent="0.25">
      <c r="A143" s="196">
        <v>44391</v>
      </c>
      <c r="B143" s="197">
        <v>145</v>
      </c>
      <c r="C143" s="197">
        <v>4.51</v>
      </c>
      <c r="D143" s="197">
        <v>339</v>
      </c>
      <c r="E143" s="198">
        <v>3.9870000000000001</v>
      </c>
      <c r="F143" s="197">
        <v>2.6365000000000003</v>
      </c>
      <c r="G143" s="197">
        <v>0.54649999999999999</v>
      </c>
    </row>
    <row r="144" spans="1:7" x14ac:dyDescent="0.25">
      <c r="A144" s="199">
        <v>44514</v>
      </c>
      <c r="B144" s="166">
        <v>139</v>
      </c>
      <c r="C144" s="166">
        <v>4.51</v>
      </c>
      <c r="D144" s="166">
        <v>333</v>
      </c>
      <c r="E144" s="167">
        <v>3.9870000000000001</v>
      </c>
      <c r="F144" s="166">
        <v>2.6320000000000001</v>
      </c>
      <c r="G144" s="166">
        <v>0.54200000000000004</v>
      </c>
    </row>
    <row r="145" spans="1:7" x14ac:dyDescent="0.25">
      <c r="A145" s="196">
        <v>44585</v>
      </c>
      <c r="B145" s="197">
        <v>147.08000000000001</v>
      </c>
      <c r="C145" s="197">
        <v>19.259999999999998</v>
      </c>
      <c r="D145" s="197">
        <v>355.83</v>
      </c>
      <c r="E145" s="198">
        <v>56.987359324469999</v>
      </c>
      <c r="F145" s="197">
        <v>2.6320000000000001</v>
      </c>
      <c r="G145" s="197">
        <v>0.54200000000000004</v>
      </c>
    </row>
    <row r="146" spans="1:7" x14ac:dyDescent="0.25">
      <c r="A146" s="199">
        <v>44608</v>
      </c>
      <c r="B146" s="166">
        <v>142</v>
      </c>
      <c r="C146" s="166">
        <v>4.51</v>
      </c>
      <c r="D146" s="166">
        <v>336</v>
      </c>
      <c r="E146" s="167">
        <v>3.9870000000000001</v>
      </c>
      <c r="F146" s="166">
        <v>2.6320000000000001</v>
      </c>
      <c r="G146" s="166">
        <v>0.55200000000000005</v>
      </c>
    </row>
    <row r="147" spans="1:7" x14ac:dyDescent="0.25">
      <c r="A147" s="196">
        <v>44690</v>
      </c>
      <c r="B147" s="197">
        <v>136.80000000000001</v>
      </c>
      <c r="C147" s="197">
        <v>4.66</v>
      </c>
      <c r="D147" s="197">
        <v>330.95</v>
      </c>
      <c r="E147" s="198">
        <v>9.0717457627118634</v>
      </c>
      <c r="F147" s="197">
        <v>2.6320000000000001</v>
      </c>
      <c r="G147" s="197">
        <v>0.58200000000000007</v>
      </c>
    </row>
    <row r="148" spans="1:7" x14ac:dyDescent="0.25">
      <c r="A148" s="199">
        <v>44722</v>
      </c>
      <c r="B148" s="166">
        <v>148</v>
      </c>
      <c r="C148" s="166">
        <v>5.51</v>
      </c>
      <c r="D148" s="166">
        <v>343</v>
      </c>
      <c r="E148" s="167">
        <v>10.653666666666666</v>
      </c>
      <c r="F148" s="166">
        <v>2.6320000000000001</v>
      </c>
      <c r="G148" s="166">
        <v>0.58500000000000008</v>
      </c>
    </row>
    <row r="149" spans="1:7" x14ac:dyDescent="0.25">
      <c r="A149" s="204">
        <v>44723</v>
      </c>
      <c r="B149" s="197">
        <v>258.2</v>
      </c>
      <c r="C149" s="197">
        <v>18.310000000000002</v>
      </c>
      <c r="D149" s="197">
        <v>466</v>
      </c>
      <c r="E149" s="198">
        <v>13.987</v>
      </c>
      <c r="F149" s="197">
        <v>2.6802000000000001</v>
      </c>
      <c r="G149" s="197">
        <v>5.3359999999999994</v>
      </c>
    </row>
    <row r="150" spans="1:7" x14ac:dyDescent="0.25">
      <c r="A150" s="205">
        <v>44726</v>
      </c>
      <c r="B150" s="166">
        <v>237</v>
      </c>
      <c r="C150" s="166">
        <v>19.509999999999998</v>
      </c>
      <c r="D150" s="166">
        <v>446</v>
      </c>
      <c r="E150" s="167">
        <v>16.698864406779663</v>
      </c>
      <c r="F150" s="166">
        <v>2.6722000000000001</v>
      </c>
      <c r="G150" s="166">
        <v>3.2190000000000003</v>
      </c>
    </row>
    <row r="151" spans="1:7" x14ac:dyDescent="0.25">
      <c r="A151" s="206">
        <v>44742</v>
      </c>
      <c r="B151" s="197">
        <v>233</v>
      </c>
      <c r="C151" s="197">
        <v>15.51</v>
      </c>
      <c r="D151" s="197">
        <v>438</v>
      </c>
      <c r="E151" s="198">
        <v>13.987</v>
      </c>
      <c r="F151" s="197">
        <v>2.6715</v>
      </c>
      <c r="G151" s="197">
        <v>3.0570000000000004</v>
      </c>
    </row>
    <row r="152" spans="1:7" x14ac:dyDescent="0.25">
      <c r="A152" s="205">
        <v>44743</v>
      </c>
      <c r="B152" s="166">
        <v>220</v>
      </c>
      <c r="C152" s="166">
        <v>14.51</v>
      </c>
      <c r="D152" s="166">
        <v>424</v>
      </c>
      <c r="E152" s="167">
        <v>14.403666666666666</v>
      </c>
      <c r="F152" s="166">
        <v>2.6663000000000001</v>
      </c>
      <c r="G152" s="166">
        <v>3.0090000000000003</v>
      </c>
    </row>
    <row r="153" spans="1:7" x14ac:dyDescent="0.25">
      <c r="A153" s="206">
        <v>44744</v>
      </c>
      <c r="B153" s="197">
        <v>192</v>
      </c>
      <c r="C153" s="197">
        <v>10.51</v>
      </c>
      <c r="D153" s="197">
        <v>392</v>
      </c>
      <c r="E153" s="198">
        <v>13.362</v>
      </c>
      <c r="F153" s="197">
        <v>2.6553</v>
      </c>
      <c r="G153" s="197">
        <v>3.0190000000000001</v>
      </c>
    </row>
    <row r="154" spans="1:7" x14ac:dyDescent="0.25">
      <c r="A154" s="204">
        <v>44750</v>
      </c>
      <c r="B154" s="166">
        <v>247</v>
      </c>
      <c r="C154" s="166">
        <v>17.509999999999998</v>
      </c>
      <c r="D154" s="166">
        <v>454</v>
      </c>
      <c r="E154" s="167">
        <v>14.304460317460318</v>
      </c>
      <c r="F154" s="166">
        <v>2.6720000000000002</v>
      </c>
      <c r="G154" s="166">
        <v>2.9820000000000002</v>
      </c>
    </row>
    <row r="155" spans="1:7" x14ac:dyDescent="0.25">
      <c r="A155" s="206">
        <v>44755</v>
      </c>
      <c r="B155" s="197">
        <v>219.72499999999999</v>
      </c>
      <c r="C155" s="197">
        <v>14.035</v>
      </c>
      <c r="D155" s="197">
        <v>423.25</v>
      </c>
      <c r="E155" s="198">
        <v>13.987</v>
      </c>
      <c r="F155" s="197">
        <v>2.66629</v>
      </c>
      <c r="G155" s="197">
        <v>2.7977100000000004</v>
      </c>
    </row>
  </sheetData>
  <autoFilter ref="A1:G1" xr:uid="{171B4700-9A10-496A-BC97-0AD30607D1E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ZZ (1)</vt:lpstr>
      <vt:lpstr>ZZ (2)</vt:lpstr>
      <vt:lpstr>ZZ(3)</vt:lpstr>
      <vt:lpstr>Sheet1</vt:lpstr>
      <vt:lpstr>Gain</vt:lpstr>
      <vt:lpstr>Economic</vt:lpstr>
      <vt:lpstr>System Identification Z1</vt:lpstr>
      <vt:lpstr>'ZZ (1)'!A_11</vt:lpstr>
      <vt:lpstr>'ZZ (2)'!A_11</vt:lpstr>
      <vt:lpstr>'ZZ(3)'!A_11</vt:lpstr>
    </vt:vector>
  </TitlesOfParts>
  <Company>BlockB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Taufan Yuristianto Soeripto</dc:creator>
  <cp:lastModifiedBy>ASUS</cp:lastModifiedBy>
  <dcterms:created xsi:type="dcterms:W3CDTF">2022-07-21T11:40:58Z</dcterms:created>
  <dcterms:modified xsi:type="dcterms:W3CDTF">2023-02-18T08:14:44Z</dcterms:modified>
</cp:coreProperties>
</file>